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drawings/drawing6.xml" ContentType="application/vnd.openxmlformats-officedocument.drawing+xml"/>
  <Override PartName="/xl/charts/chart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ThisWorkbook"/>
  <mc:AlternateContent xmlns:mc="http://schemas.openxmlformats.org/markup-compatibility/2006">
    <mc:Choice Requires="x15">
      <x15ac:absPath xmlns:x15ac="http://schemas.microsoft.com/office/spreadsheetml/2010/11/ac" url="D:\Users\Robert &amp; Bonnie\Documents\Documents\Robert\Astronomy\Variable research\Variables\Bob Nelson\Master workbooks for stars\2024 updates active file\"/>
    </mc:Choice>
  </mc:AlternateContent>
  <xr:revisionPtr revIDLastSave="0" documentId="13_ncr:1_{A04498B7-6D3A-4EDC-84BA-C9E3C245BE3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ctive 1" sheetId="1" r:id="rId1"/>
    <sheet name="Active 2" sheetId="4" r:id="rId2"/>
    <sheet name="Graphs 2" sheetId="6" r:id="rId3"/>
    <sheet name="Active 3" sheetId="5" r:id="rId4"/>
    <sheet name="Graphs 3" sheetId="7" r:id="rId5"/>
    <sheet name="Q_fit" sheetId="2" r:id="rId6"/>
    <sheet name="BAV" sheetId="3" r:id="rId7"/>
  </sheets>
  <definedNames>
    <definedName name="solver_adj" localSheetId="0" hidden="1">'Active 1'!$E$11:$E$13</definedName>
    <definedName name="solver_adj" localSheetId="1" hidden="1">'Active 2'!$E$11:$E$13</definedName>
    <definedName name="solver_adj" localSheetId="3" hidden="1">'Active 3'!$AC$6</definedName>
    <definedName name="solver_cvg" localSheetId="0" hidden="1">0.001</definedName>
    <definedName name="solver_cvg" localSheetId="1" hidden="1">0.001</definedName>
    <definedName name="solver_cvg" localSheetId="3" hidden="1">0.001</definedName>
    <definedName name="solver_drv" localSheetId="0" hidden="1">1</definedName>
    <definedName name="solver_drv" localSheetId="1" hidden="1">1</definedName>
    <definedName name="solver_drv" localSheetId="3" hidden="1">1</definedName>
    <definedName name="solver_est" localSheetId="0" hidden="1">1</definedName>
    <definedName name="solver_est" localSheetId="1" hidden="1">1</definedName>
    <definedName name="solver_est" localSheetId="3" hidden="1">1</definedName>
    <definedName name="solver_itr" localSheetId="0" hidden="1">100</definedName>
    <definedName name="solver_itr" localSheetId="1" hidden="1">100</definedName>
    <definedName name="solver_itr" localSheetId="3" hidden="1">100</definedName>
    <definedName name="solver_lin" localSheetId="0" hidden="1">2</definedName>
    <definedName name="solver_lin" localSheetId="1" hidden="1">2</definedName>
    <definedName name="solver_lin" localSheetId="3" hidden="1">2</definedName>
    <definedName name="solver_neg" localSheetId="0" hidden="1">2</definedName>
    <definedName name="solver_neg" localSheetId="1" hidden="1">2</definedName>
    <definedName name="solver_neg" localSheetId="3" hidden="1">2</definedName>
    <definedName name="solver_num" localSheetId="0" hidden="1">0</definedName>
    <definedName name="solver_num" localSheetId="1" hidden="1">0</definedName>
    <definedName name="solver_num" localSheetId="3" hidden="1">0</definedName>
    <definedName name="solver_nwt" localSheetId="0" hidden="1">1</definedName>
    <definedName name="solver_nwt" localSheetId="1" hidden="1">1</definedName>
    <definedName name="solver_nwt" localSheetId="3" hidden="1">1</definedName>
    <definedName name="solver_opt" localSheetId="0" hidden="1">'Active 1'!$E$14</definedName>
    <definedName name="solver_opt" localSheetId="1" hidden="1">'Active 2'!$E$14</definedName>
    <definedName name="solver_opt" localSheetId="3" hidden="1">'Active 3'!$AC$11</definedName>
    <definedName name="solver_pre" localSheetId="0" hidden="1">0.000001</definedName>
    <definedName name="solver_pre" localSheetId="1" hidden="1">0.000001</definedName>
    <definedName name="solver_pre" localSheetId="3" hidden="1">0.000001</definedName>
    <definedName name="solver_scl" localSheetId="0" hidden="1">2</definedName>
    <definedName name="solver_scl" localSheetId="1" hidden="1">2</definedName>
    <definedName name="solver_scl" localSheetId="3" hidden="1">2</definedName>
    <definedName name="solver_sho" localSheetId="0" hidden="1">2</definedName>
    <definedName name="solver_sho" localSheetId="1" hidden="1">2</definedName>
    <definedName name="solver_sho" localSheetId="3" hidden="1">2</definedName>
    <definedName name="solver_tim" localSheetId="0" hidden="1">100</definedName>
    <definedName name="solver_tim" localSheetId="1" hidden="1">100</definedName>
    <definedName name="solver_tim" localSheetId="3" hidden="1">100</definedName>
    <definedName name="solver_tol" localSheetId="0" hidden="1">0.05</definedName>
    <definedName name="solver_tol" localSheetId="1" hidden="1">0.05</definedName>
    <definedName name="solver_tol" localSheetId="3" hidden="1">0.05</definedName>
    <definedName name="solver_typ" localSheetId="0" hidden="1">2</definedName>
    <definedName name="solver_typ" localSheetId="1" hidden="1">2</definedName>
    <definedName name="solver_typ" localSheetId="3" hidden="1">2</definedName>
    <definedName name="solver_val" localSheetId="0" hidden="1">0</definedName>
    <definedName name="solver_val" localSheetId="1" hidden="1">0</definedName>
    <definedName name="solver_val" localSheetId="3" hidden="1">0</definedName>
  </definedNames>
  <calcPr calcId="181029"/>
</workbook>
</file>

<file path=xl/calcChain.xml><?xml version="1.0" encoding="utf-8"?>
<calcChain xmlns="http://schemas.openxmlformats.org/spreadsheetml/2006/main">
  <c r="E865" i="5" l="1"/>
  <c r="F865" i="5" s="1"/>
  <c r="Q865" i="5"/>
  <c r="E866" i="5"/>
  <c r="F866" i="5"/>
  <c r="G866" i="5" s="1"/>
  <c r="Q866" i="5"/>
  <c r="E867" i="5"/>
  <c r="F867" i="5" s="1"/>
  <c r="Q867" i="5"/>
  <c r="E868" i="5"/>
  <c r="F868" i="5"/>
  <c r="U868" i="5"/>
  <c r="P868" i="5"/>
  <c r="R868" i="5" s="1"/>
  <c r="T868" i="5" s="1"/>
  <c r="Q868" i="5"/>
  <c r="Z868" i="5"/>
  <c r="AU868" i="5"/>
  <c r="E869" i="5"/>
  <c r="F869" i="5" s="1"/>
  <c r="Q869" i="5"/>
  <c r="E870" i="5"/>
  <c r="F870" i="5"/>
  <c r="G870" i="5" s="1"/>
  <c r="Q870" i="5"/>
  <c r="E864" i="4"/>
  <c r="F864" i="4" s="1"/>
  <c r="Q864" i="4"/>
  <c r="E865" i="4"/>
  <c r="F865" i="4" s="1"/>
  <c r="Q865" i="4"/>
  <c r="E866" i="4"/>
  <c r="F866" i="4" s="1"/>
  <c r="Q866" i="4"/>
  <c r="E867" i="4"/>
  <c r="F867" i="4" s="1"/>
  <c r="Q867" i="4"/>
  <c r="E868" i="4"/>
  <c r="F868" i="4" s="1"/>
  <c r="Q868" i="4"/>
  <c r="E863" i="4"/>
  <c r="F863" i="4" s="1"/>
  <c r="G863" i="4" s="1"/>
  <c r="K863" i="4" s="1"/>
  <c r="Q863" i="4"/>
  <c r="E864" i="1"/>
  <c r="F864" i="1" s="1"/>
  <c r="Q864" i="1"/>
  <c r="E865" i="1"/>
  <c r="F865" i="1" s="1"/>
  <c r="Q865" i="1"/>
  <c r="E866" i="1"/>
  <c r="F866" i="1"/>
  <c r="G866" i="1" s="1"/>
  <c r="K866" i="1" s="1"/>
  <c r="P866" i="1"/>
  <c r="R866" i="1" s="1"/>
  <c r="T866" i="1" s="1"/>
  <c r="Q866" i="1"/>
  <c r="E867" i="1"/>
  <c r="F867" i="1" s="1"/>
  <c r="Q867" i="1"/>
  <c r="E868" i="1"/>
  <c r="F868" i="1"/>
  <c r="P868" i="1" s="1"/>
  <c r="Q868" i="1"/>
  <c r="E869" i="1"/>
  <c r="F869" i="1" s="1"/>
  <c r="Q869" i="1"/>
  <c r="E461" i="5"/>
  <c r="F461" i="5" s="1"/>
  <c r="Q461" i="5"/>
  <c r="E462" i="5"/>
  <c r="F462" i="5"/>
  <c r="Q462" i="5"/>
  <c r="E463" i="5"/>
  <c r="F463" i="5" s="1"/>
  <c r="Q463" i="5"/>
  <c r="E464" i="5"/>
  <c r="F464" i="5" s="1"/>
  <c r="Q464" i="5"/>
  <c r="E465" i="5"/>
  <c r="F465" i="5" s="1"/>
  <c r="Q465" i="5"/>
  <c r="E466" i="5"/>
  <c r="F466" i="5"/>
  <c r="Z466" i="5" s="1"/>
  <c r="Q466" i="5"/>
  <c r="E467" i="5"/>
  <c r="F467" i="5"/>
  <c r="P467" i="5" s="1"/>
  <c r="Q467" i="5"/>
  <c r="Z467" i="5"/>
  <c r="E468" i="5"/>
  <c r="F468" i="5"/>
  <c r="Q468" i="5"/>
  <c r="E469" i="5"/>
  <c r="F469" i="5"/>
  <c r="G469" i="5" s="1"/>
  <c r="Q469" i="5"/>
  <c r="E470" i="5"/>
  <c r="F470" i="5" s="1"/>
  <c r="Z470" i="5" s="1"/>
  <c r="Q470" i="5"/>
  <c r="E471" i="5"/>
  <c r="F471" i="5" s="1"/>
  <c r="Q471" i="5"/>
  <c r="E472" i="5"/>
  <c r="F472" i="5" s="1"/>
  <c r="Q472" i="5"/>
  <c r="Z472" i="5"/>
  <c r="E473" i="5"/>
  <c r="F473" i="5" s="1"/>
  <c r="Q473" i="5"/>
  <c r="E474" i="5"/>
  <c r="F474" i="5" s="1"/>
  <c r="Q474" i="5"/>
  <c r="E475" i="5"/>
  <c r="F475" i="5" s="1"/>
  <c r="Q475" i="5"/>
  <c r="E476" i="5"/>
  <c r="F476" i="5"/>
  <c r="Q476" i="5"/>
  <c r="E477" i="5"/>
  <c r="F477" i="5"/>
  <c r="G477" i="5" s="1"/>
  <c r="Q477" i="5"/>
  <c r="E478" i="5"/>
  <c r="F478" i="5"/>
  <c r="G478" i="5" s="1"/>
  <c r="Q478" i="5"/>
  <c r="Z478" i="5"/>
  <c r="E479" i="5"/>
  <c r="F479" i="5" s="1"/>
  <c r="Q479" i="5"/>
  <c r="E480" i="5"/>
  <c r="F480" i="5"/>
  <c r="G480" i="5" s="1"/>
  <c r="M480" i="5" s="1"/>
  <c r="Q480" i="5"/>
  <c r="AU480" i="5"/>
  <c r="E482" i="5"/>
  <c r="F482" i="5" s="1"/>
  <c r="Q482" i="5"/>
  <c r="E484" i="5"/>
  <c r="F484" i="5"/>
  <c r="G484" i="5" s="1"/>
  <c r="M484" i="5" s="1"/>
  <c r="Q484" i="5"/>
  <c r="E485" i="5"/>
  <c r="F485" i="5"/>
  <c r="G485" i="5" s="1"/>
  <c r="M485" i="5"/>
  <c r="Q485" i="5"/>
  <c r="E486" i="5"/>
  <c r="F486" i="5" s="1"/>
  <c r="Q486" i="5"/>
  <c r="E487" i="5"/>
  <c r="F487" i="5"/>
  <c r="Q487" i="5"/>
  <c r="E488" i="5"/>
  <c r="F488" i="5" s="1"/>
  <c r="G488" i="5" s="1"/>
  <c r="Q488" i="5"/>
  <c r="E489" i="5"/>
  <c r="F489" i="5" s="1"/>
  <c r="Z489" i="5" s="1"/>
  <c r="Q489" i="5"/>
  <c r="E490" i="5"/>
  <c r="F490" i="5" s="1"/>
  <c r="Q490" i="5"/>
  <c r="E492" i="5"/>
  <c r="F492" i="5" s="1"/>
  <c r="Z492" i="5" s="1"/>
  <c r="G492" i="5"/>
  <c r="Q492" i="5"/>
  <c r="AU492" i="5"/>
  <c r="E525" i="5"/>
  <c r="F525" i="5"/>
  <c r="Q525" i="5"/>
  <c r="E526" i="5"/>
  <c r="F526" i="5"/>
  <c r="Z526" i="5" s="1"/>
  <c r="Q526" i="5"/>
  <c r="E527" i="5"/>
  <c r="F527" i="5" s="1"/>
  <c r="Q527" i="5"/>
  <c r="AU527" i="5"/>
  <c r="E528" i="5"/>
  <c r="F528" i="5" s="1"/>
  <c r="G528" i="5"/>
  <c r="Q528" i="5"/>
  <c r="E529" i="5"/>
  <c r="F529" i="5" s="1"/>
  <c r="Q529" i="5"/>
  <c r="E537" i="5"/>
  <c r="F537" i="5" s="1"/>
  <c r="Q537" i="5"/>
  <c r="E538" i="5"/>
  <c r="F538" i="5" s="1"/>
  <c r="Q538" i="5"/>
  <c r="E539" i="5"/>
  <c r="F539" i="5" s="1"/>
  <c r="Z539" i="5" s="1"/>
  <c r="G539" i="5"/>
  <c r="M539" i="5" s="1"/>
  <c r="Q539" i="5"/>
  <c r="E540" i="5"/>
  <c r="F540" i="5" s="1"/>
  <c r="AU540" i="5" s="1"/>
  <c r="Q540" i="5"/>
  <c r="E541" i="5"/>
  <c r="F541" i="5" s="1"/>
  <c r="Q541" i="5"/>
  <c r="E542" i="5"/>
  <c r="F542" i="5" s="1"/>
  <c r="G542" i="5" s="1"/>
  <c r="Q542" i="5"/>
  <c r="E543" i="5"/>
  <c r="F543" i="5"/>
  <c r="AU543" i="5" s="1"/>
  <c r="AT543" i="5" s="1"/>
  <c r="AS543" i="5" s="1"/>
  <c r="AR543" i="5" s="1"/>
  <c r="AQ543" i="5" s="1"/>
  <c r="G543" i="5"/>
  <c r="M543" i="5" s="1"/>
  <c r="Q543" i="5"/>
  <c r="Z543" i="5"/>
  <c r="E544" i="5"/>
  <c r="F544" i="5" s="1"/>
  <c r="Q544" i="5"/>
  <c r="E545" i="5"/>
  <c r="F545" i="5" s="1"/>
  <c r="Q545" i="5"/>
  <c r="E546" i="5"/>
  <c r="F546" i="5" s="1"/>
  <c r="Q546" i="5"/>
  <c r="E547" i="5"/>
  <c r="F547" i="5" s="1"/>
  <c r="G547" i="5" s="1"/>
  <c r="Q547" i="5"/>
  <c r="E548" i="5"/>
  <c r="F548" i="5" s="1"/>
  <c r="Z548" i="5" s="1"/>
  <c r="Q548" i="5"/>
  <c r="E549" i="5"/>
  <c r="F549" i="5" s="1"/>
  <c r="Q549" i="5"/>
  <c r="E550" i="5"/>
  <c r="F550" i="5" s="1"/>
  <c r="Z550" i="5" s="1"/>
  <c r="Q550" i="5"/>
  <c r="E551" i="5"/>
  <c r="F551" i="5" s="1"/>
  <c r="G551" i="5" s="1"/>
  <c r="Q551" i="5"/>
  <c r="E552" i="5"/>
  <c r="F552" i="5" s="1"/>
  <c r="Q552" i="5"/>
  <c r="E553" i="5"/>
  <c r="F553" i="5" s="1"/>
  <c r="Q553" i="5"/>
  <c r="E554" i="5"/>
  <c r="F554" i="5" s="1"/>
  <c r="Q554" i="5"/>
  <c r="E555" i="5"/>
  <c r="F555" i="5" s="1"/>
  <c r="G555" i="5"/>
  <c r="M555" i="5" s="1"/>
  <c r="Q555" i="5"/>
  <c r="E556" i="5"/>
  <c r="F556" i="5" s="1"/>
  <c r="AU556" i="5" s="1"/>
  <c r="Q556" i="5"/>
  <c r="E557" i="5"/>
  <c r="F557" i="5" s="1"/>
  <c r="Q557" i="5"/>
  <c r="E558" i="5"/>
  <c r="F558" i="5"/>
  <c r="Z558" i="5" s="1"/>
  <c r="G558" i="5"/>
  <c r="Q558" i="5"/>
  <c r="E559" i="5"/>
  <c r="F559" i="5" s="1"/>
  <c r="Q559" i="5"/>
  <c r="E560" i="5"/>
  <c r="F560" i="5"/>
  <c r="AU560" i="5" s="1"/>
  <c r="AT560" i="5" s="1"/>
  <c r="Q560" i="5"/>
  <c r="Z560" i="5"/>
  <c r="E561" i="5"/>
  <c r="F561" i="5"/>
  <c r="Q561" i="5"/>
  <c r="E562" i="5"/>
  <c r="F562" i="5" s="1"/>
  <c r="G562" i="5"/>
  <c r="Q562" i="5"/>
  <c r="E563" i="5"/>
  <c r="F563" i="5" s="1"/>
  <c r="G563" i="5" s="1"/>
  <c r="M563" i="5" s="1"/>
  <c r="Q563" i="5"/>
  <c r="E566" i="5"/>
  <c r="F566" i="5" s="1"/>
  <c r="Q566" i="5"/>
  <c r="E567" i="5"/>
  <c r="F567" i="5" s="1"/>
  <c r="G567" i="5" s="1"/>
  <c r="M567" i="5" s="1"/>
  <c r="Q567" i="5"/>
  <c r="E568" i="5"/>
  <c r="F568" i="5" s="1"/>
  <c r="Q568" i="5"/>
  <c r="E569" i="5"/>
  <c r="F569" i="5" s="1"/>
  <c r="G569" i="5" s="1"/>
  <c r="Q569" i="5"/>
  <c r="E570" i="5"/>
  <c r="F570" i="5"/>
  <c r="Q570" i="5"/>
  <c r="E571" i="5"/>
  <c r="F571" i="5" s="1"/>
  <c r="Q571" i="5"/>
  <c r="E573" i="5"/>
  <c r="F573" i="5" s="1"/>
  <c r="G573" i="5" s="1"/>
  <c r="Q573" i="5"/>
  <c r="E574" i="5"/>
  <c r="F574" i="5"/>
  <c r="Q574" i="5"/>
  <c r="E579" i="5"/>
  <c r="F579" i="5" s="1"/>
  <c r="Q579" i="5"/>
  <c r="E580" i="5"/>
  <c r="F580" i="5" s="1"/>
  <c r="Z580" i="5" s="1"/>
  <c r="G580" i="5"/>
  <c r="M580" i="5" s="1"/>
  <c r="Q580" i="5"/>
  <c r="E581" i="5"/>
  <c r="F581" i="5" s="1"/>
  <c r="AU581" i="5" s="1"/>
  <c r="Q581" i="5"/>
  <c r="E582" i="5"/>
  <c r="F582" i="5" s="1"/>
  <c r="G582" i="5" s="1"/>
  <c r="Q582" i="5"/>
  <c r="E586" i="5"/>
  <c r="F586" i="5" s="1"/>
  <c r="Q586" i="5"/>
  <c r="Z586" i="5"/>
  <c r="E588" i="5"/>
  <c r="F588" i="5" s="1"/>
  <c r="Z588" i="5" s="1"/>
  <c r="Q588" i="5"/>
  <c r="E590" i="5"/>
  <c r="F590" i="5"/>
  <c r="G590" i="5" s="1"/>
  <c r="Q590" i="5"/>
  <c r="E591" i="5"/>
  <c r="F591" i="5"/>
  <c r="G591" i="5" s="1"/>
  <c r="Q591" i="5"/>
  <c r="E593" i="5"/>
  <c r="F593" i="5" s="1"/>
  <c r="Q593" i="5"/>
  <c r="E599" i="5"/>
  <c r="F599" i="5" s="1"/>
  <c r="Z599" i="5" s="1"/>
  <c r="G599" i="5"/>
  <c r="M599" i="5" s="1"/>
  <c r="Q599" i="5"/>
  <c r="AT599" i="5"/>
  <c r="AS599" i="5" s="1"/>
  <c r="AU599" i="5"/>
  <c r="E600" i="5"/>
  <c r="F600" i="5" s="1"/>
  <c r="Z600" i="5" s="1"/>
  <c r="Q600" i="5"/>
  <c r="E601" i="5"/>
  <c r="F601" i="5" s="1"/>
  <c r="AU601" i="5" s="1"/>
  <c r="Q601" i="5"/>
  <c r="E602" i="5"/>
  <c r="F602" i="5" s="1"/>
  <c r="Q602" i="5"/>
  <c r="E604" i="5"/>
  <c r="F604" i="5" s="1"/>
  <c r="Q604" i="5"/>
  <c r="E605" i="5"/>
  <c r="F605" i="5" s="1"/>
  <c r="Z605" i="5" s="1"/>
  <c r="Q605" i="5"/>
  <c r="E606" i="5"/>
  <c r="F606" i="5" s="1"/>
  <c r="Q606" i="5"/>
  <c r="E607" i="5"/>
  <c r="F607" i="5" s="1"/>
  <c r="Q607" i="5"/>
  <c r="E609" i="5"/>
  <c r="F609" i="5" s="1"/>
  <c r="G609" i="5" s="1"/>
  <c r="Q609" i="5"/>
  <c r="E610" i="5"/>
  <c r="F610" i="5"/>
  <c r="Q610" i="5"/>
  <c r="E611" i="5"/>
  <c r="F611" i="5"/>
  <c r="Q611" i="5"/>
  <c r="E612" i="5"/>
  <c r="F612" i="5"/>
  <c r="Q612" i="5"/>
  <c r="E613" i="5"/>
  <c r="F613" i="5"/>
  <c r="Z613" i="5" s="1"/>
  <c r="Q613" i="5"/>
  <c r="E614" i="5"/>
  <c r="F614" i="5"/>
  <c r="Q614" i="5"/>
  <c r="E615" i="5"/>
  <c r="F615" i="5" s="1"/>
  <c r="Q615" i="5"/>
  <c r="Z615" i="5"/>
  <c r="E616" i="5"/>
  <c r="F616" i="5" s="1"/>
  <c r="AU616" i="5" s="1"/>
  <c r="Q616" i="5"/>
  <c r="E617" i="5"/>
  <c r="F617" i="5" s="1"/>
  <c r="G617" i="5" s="1"/>
  <c r="Q617" i="5"/>
  <c r="E618" i="5"/>
  <c r="F618" i="5" s="1"/>
  <c r="Q618" i="5"/>
  <c r="E619" i="5"/>
  <c r="F619" i="5" s="1"/>
  <c r="Q619" i="5"/>
  <c r="E620" i="5"/>
  <c r="F620" i="5" s="1"/>
  <c r="Q620" i="5"/>
  <c r="E621" i="5"/>
  <c r="F621" i="5" s="1"/>
  <c r="Q621" i="5"/>
  <c r="E622" i="5"/>
  <c r="F622" i="5" s="1"/>
  <c r="G622" i="5" s="1"/>
  <c r="Q622" i="5"/>
  <c r="E670" i="5"/>
  <c r="F670" i="5" s="1"/>
  <c r="Q670" i="5"/>
  <c r="E671" i="5"/>
  <c r="F671" i="5" s="1"/>
  <c r="G671" i="5" s="1"/>
  <c r="Q671" i="5"/>
  <c r="E672" i="5"/>
  <c r="F672" i="5" s="1"/>
  <c r="Q672" i="5"/>
  <c r="E673" i="5"/>
  <c r="F673" i="5" s="1"/>
  <c r="G673" i="5" s="1"/>
  <c r="M673" i="5" s="1"/>
  <c r="Q673" i="5"/>
  <c r="E674" i="5"/>
  <c r="F674" i="5" s="1"/>
  <c r="AU674" i="5" s="1"/>
  <c r="G674" i="5"/>
  <c r="M674" i="5" s="1"/>
  <c r="Q674" i="5"/>
  <c r="E676" i="5"/>
  <c r="F676" i="5" s="1"/>
  <c r="G676" i="5" s="1"/>
  <c r="Q676" i="5"/>
  <c r="E677" i="5"/>
  <c r="F677" i="5"/>
  <c r="Z677" i="5" s="1"/>
  <c r="Q677" i="5"/>
  <c r="E678" i="5"/>
  <c r="F678" i="5" s="1"/>
  <c r="G678" i="5" s="1"/>
  <c r="M678" i="5" s="1"/>
  <c r="Q678" i="5"/>
  <c r="E679" i="5"/>
  <c r="F679" i="5" s="1"/>
  <c r="Q679" i="5"/>
  <c r="E680" i="5"/>
  <c r="F680" i="5" s="1"/>
  <c r="Q680" i="5"/>
  <c r="E682" i="5"/>
  <c r="F682" i="5" s="1"/>
  <c r="Q682" i="5"/>
  <c r="E684" i="5"/>
  <c r="F684" i="5" s="1"/>
  <c r="Q684" i="5"/>
  <c r="Z684" i="5"/>
  <c r="E685" i="5"/>
  <c r="F685" i="5" s="1"/>
  <c r="G685" i="5" s="1"/>
  <c r="Q685" i="5"/>
  <c r="E686" i="5"/>
  <c r="F686" i="5" s="1"/>
  <c r="Z686" i="5" s="1"/>
  <c r="Q686" i="5"/>
  <c r="AU686" i="5"/>
  <c r="E687" i="5"/>
  <c r="F687" i="5" s="1"/>
  <c r="Q687" i="5"/>
  <c r="E688" i="5"/>
  <c r="F688" i="5" s="1"/>
  <c r="Z688" i="5" s="1"/>
  <c r="Q688" i="5"/>
  <c r="E689" i="5"/>
  <c r="F689" i="5"/>
  <c r="Q689" i="5"/>
  <c r="E690" i="5"/>
  <c r="F690" i="5"/>
  <c r="AU690" i="5" s="1"/>
  <c r="Q690" i="5"/>
  <c r="E691" i="5"/>
  <c r="F691" i="5"/>
  <c r="Q691" i="5"/>
  <c r="E692" i="5"/>
  <c r="F692" i="5"/>
  <c r="G692" i="5" s="1"/>
  <c r="M692" i="5" s="1"/>
  <c r="Q692" i="5"/>
  <c r="Z692" i="5"/>
  <c r="E693" i="5"/>
  <c r="F693" i="5" s="1"/>
  <c r="Q693" i="5"/>
  <c r="E694" i="5"/>
  <c r="F694" i="5" s="1"/>
  <c r="Q694" i="5"/>
  <c r="AU694" i="5"/>
  <c r="E697" i="5"/>
  <c r="F697" i="5"/>
  <c r="Q697" i="5"/>
  <c r="E698" i="5"/>
  <c r="F698" i="5" s="1"/>
  <c r="Q698" i="5"/>
  <c r="E699" i="5"/>
  <c r="F699" i="5" s="1"/>
  <c r="AU699" i="5" s="1"/>
  <c r="Q699" i="5"/>
  <c r="E700" i="5"/>
  <c r="F700" i="5" s="1"/>
  <c r="Q700" i="5"/>
  <c r="E701" i="5"/>
  <c r="F701" i="5" s="1"/>
  <c r="Q701" i="5"/>
  <c r="E702" i="5"/>
  <c r="F702" i="5" s="1"/>
  <c r="Q702" i="5"/>
  <c r="E703" i="5"/>
  <c r="F703" i="5" s="1"/>
  <c r="Q703" i="5"/>
  <c r="E704" i="5"/>
  <c r="F704" i="5" s="1"/>
  <c r="Q704" i="5"/>
  <c r="E705" i="5"/>
  <c r="F705" i="5" s="1"/>
  <c r="AU705" i="5" s="1"/>
  <c r="Q705" i="5"/>
  <c r="E706" i="5"/>
  <c r="F706" i="5" s="1"/>
  <c r="Q706" i="5"/>
  <c r="E707" i="5"/>
  <c r="F707" i="5"/>
  <c r="G707" i="5" s="1"/>
  <c r="Q707" i="5"/>
  <c r="AU707" i="5"/>
  <c r="E708" i="5"/>
  <c r="F708" i="5" s="1"/>
  <c r="G708" i="5" s="1"/>
  <c r="M708" i="5"/>
  <c r="Q708" i="5"/>
  <c r="E709" i="5"/>
  <c r="F709" i="5" s="1"/>
  <c r="Q709" i="5"/>
  <c r="AU709" i="5"/>
  <c r="AT709" i="5" s="1"/>
  <c r="E710" i="5"/>
  <c r="F710" i="5" s="1"/>
  <c r="Q710" i="5"/>
  <c r="E711" i="5"/>
  <c r="F711" i="5" s="1"/>
  <c r="Q711" i="5"/>
  <c r="E712" i="5"/>
  <c r="F712" i="5" s="1"/>
  <c r="G712" i="5"/>
  <c r="M712" i="5" s="1"/>
  <c r="Q712" i="5"/>
  <c r="E713" i="5"/>
  <c r="F713" i="5" s="1"/>
  <c r="Q713" i="5"/>
  <c r="E714" i="5"/>
  <c r="F714" i="5" s="1"/>
  <c r="Q714" i="5"/>
  <c r="E715" i="5"/>
  <c r="F715" i="5" s="1"/>
  <c r="Q715" i="5"/>
  <c r="E716" i="5"/>
  <c r="F716" i="5" s="1"/>
  <c r="Q716" i="5"/>
  <c r="E717" i="5"/>
  <c r="F717" i="5"/>
  <c r="Q717" i="5"/>
  <c r="E718" i="5"/>
  <c r="F718" i="5" s="1"/>
  <c r="Q718" i="5"/>
  <c r="E719" i="5"/>
  <c r="F719" i="5"/>
  <c r="Z719" i="5" s="1"/>
  <c r="Q719" i="5"/>
  <c r="E720" i="5"/>
  <c r="F720" i="5" s="1"/>
  <c r="Q720" i="5"/>
  <c r="E721" i="5"/>
  <c r="F721" i="5"/>
  <c r="Z721" i="5" s="1"/>
  <c r="Q721" i="5"/>
  <c r="E722" i="5"/>
  <c r="F722" i="5" s="1"/>
  <c r="Q722" i="5"/>
  <c r="E723" i="5"/>
  <c r="F723" i="5" s="1"/>
  <c r="AU723" i="5" s="1"/>
  <c r="Q723" i="5"/>
  <c r="Z723" i="5"/>
  <c r="E724" i="5"/>
  <c r="F724" i="5" s="1"/>
  <c r="G724" i="5" s="1"/>
  <c r="Q724" i="5"/>
  <c r="E725" i="5"/>
  <c r="F725" i="5" s="1"/>
  <c r="G725" i="5"/>
  <c r="Q725" i="5"/>
  <c r="E726" i="5"/>
  <c r="F726" i="5" s="1"/>
  <c r="AU726" i="5" s="1"/>
  <c r="Q726" i="5"/>
  <c r="E727" i="5"/>
  <c r="F727" i="5" s="1"/>
  <c r="Q727" i="5"/>
  <c r="E728" i="5"/>
  <c r="F728" i="5"/>
  <c r="G728" i="5" s="1"/>
  <c r="Q728" i="5"/>
  <c r="E729" i="5"/>
  <c r="F729" i="5" s="1"/>
  <c r="Q729" i="5"/>
  <c r="E730" i="5"/>
  <c r="F730" i="5" s="1"/>
  <c r="Z730" i="5" s="1"/>
  <c r="G730" i="5"/>
  <c r="Q730" i="5"/>
  <c r="AU730" i="5"/>
  <c r="E731" i="5"/>
  <c r="F731" i="5"/>
  <c r="Z731" i="5" s="1"/>
  <c r="Q731" i="5"/>
  <c r="E732" i="5"/>
  <c r="F732" i="5" s="1"/>
  <c r="Z732" i="5" s="1"/>
  <c r="Q732" i="5"/>
  <c r="E733" i="5"/>
  <c r="F733" i="5" s="1"/>
  <c r="Q733" i="5"/>
  <c r="E735" i="5"/>
  <c r="F735" i="5" s="1"/>
  <c r="Q735" i="5"/>
  <c r="E736" i="5"/>
  <c r="F736" i="5"/>
  <c r="Z736" i="5" s="1"/>
  <c r="Q736" i="5"/>
  <c r="E737" i="5"/>
  <c r="F737" i="5" s="1"/>
  <c r="Q737" i="5"/>
  <c r="E738" i="5"/>
  <c r="F738" i="5" s="1"/>
  <c r="Q738" i="5"/>
  <c r="E739" i="5"/>
  <c r="F739" i="5" s="1"/>
  <c r="Q739" i="5"/>
  <c r="E740" i="5"/>
  <c r="F740" i="5" s="1"/>
  <c r="G740" i="5" s="1"/>
  <c r="Q740" i="5"/>
  <c r="E741" i="5"/>
  <c r="F741" i="5" s="1"/>
  <c r="Q741" i="5"/>
  <c r="E742" i="5"/>
  <c r="F742" i="5" s="1"/>
  <c r="Q742" i="5"/>
  <c r="E743" i="5"/>
  <c r="F743" i="5" s="1"/>
  <c r="Q743" i="5"/>
  <c r="E744" i="5"/>
  <c r="F744" i="5" s="1"/>
  <c r="Q744" i="5"/>
  <c r="E745" i="5"/>
  <c r="F745" i="5" s="1"/>
  <c r="Q745" i="5"/>
  <c r="E746" i="5"/>
  <c r="F746" i="5" s="1"/>
  <c r="Q746" i="5"/>
  <c r="E747" i="5"/>
  <c r="F747" i="5" s="1"/>
  <c r="Q747" i="5"/>
  <c r="E748" i="5"/>
  <c r="F748" i="5" s="1"/>
  <c r="Q748" i="5"/>
  <c r="E749" i="5"/>
  <c r="F749" i="5" s="1"/>
  <c r="Q749" i="5"/>
  <c r="E750" i="5"/>
  <c r="F750" i="5" s="1"/>
  <c r="Q750" i="5"/>
  <c r="AU750" i="5"/>
  <c r="E751" i="5"/>
  <c r="F751" i="5" s="1"/>
  <c r="Q751" i="5"/>
  <c r="E752" i="5"/>
  <c r="F752" i="5"/>
  <c r="AU752" i="5" s="1"/>
  <c r="Q752" i="5"/>
  <c r="Z752" i="5"/>
  <c r="E753" i="5"/>
  <c r="F753" i="5" s="1"/>
  <c r="Q753" i="5"/>
  <c r="E754" i="5"/>
  <c r="F754" i="5" s="1"/>
  <c r="Q754" i="5"/>
  <c r="E756" i="5"/>
  <c r="F756" i="5" s="1"/>
  <c r="Q756" i="5"/>
  <c r="E758" i="5"/>
  <c r="F758" i="5"/>
  <c r="Z758" i="5" s="1"/>
  <c r="Q758" i="5"/>
  <c r="E759" i="5"/>
  <c r="F759" i="5" s="1"/>
  <c r="Q759" i="5"/>
  <c r="E760" i="5"/>
  <c r="F760" i="5" s="1"/>
  <c r="G760" i="5" s="1"/>
  <c r="Q760" i="5"/>
  <c r="E761" i="5"/>
  <c r="F761" i="5" s="1"/>
  <c r="Q761" i="5"/>
  <c r="E762" i="5"/>
  <c r="F762" i="5" s="1"/>
  <c r="Q762" i="5"/>
  <c r="E763" i="5"/>
  <c r="F763" i="5" s="1"/>
  <c r="Z763" i="5" s="1"/>
  <c r="Q763" i="5"/>
  <c r="E764" i="5"/>
  <c r="F764" i="5" s="1"/>
  <c r="G764" i="5" s="1"/>
  <c r="Q764" i="5"/>
  <c r="E765" i="5"/>
  <c r="F765" i="5" s="1"/>
  <c r="Q765" i="5"/>
  <c r="E766" i="5"/>
  <c r="F766" i="5" s="1"/>
  <c r="G766" i="5"/>
  <c r="Q766" i="5"/>
  <c r="E767" i="5"/>
  <c r="F767" i="5"/>
  <c r="Z767" i="5" s="1"/>
  <c r="Q767" i="5"/>
  <c r="AU767" i="5"/>
  <c r="E768" i="5"/>
  <c r="F768" i="5"/>
  <c r="Q768" i="5"/>
  <c r="E771" i="5"/>
  <c r="F771" i="5" s="1"/>
  <c r="Q771" i="5"/>
  <c r="E772" i="5"/>
  <c r="F772" i="5"/>
  <c r="Z772" i="5" s="1"/>
  <c r="Q772" i="5"/>
  <c r="E773" i="5"/>
  <c r="F773" i="5" s="1"/>
  <c r="Q773" i="5"/>
  <c r="AU773" i="5"/>
  <c r="E774" i="5"/>
  <c r="F774" i="5"/>
  <c r="Q774" i="5"/>
  <c r="E775" i="5"/>
  <c r="F775" i="5" s="1"/>
  <c r="Q775" i="5"/>
  <c r="E461" i="4"/>
  <c r="F461" i="4" s="1"/>
  <c r="Q461" i="4"/>
  <c r="E462" i="4"/>
  <c r="F462" i="4" s="1"/>
  <c r="Q462" i="4"/>
  <c r="E463" i="4"/>
  <c r="F463" i="4" s="1"/>
  <c r="Q463" i="4"/>
  <c r="E464" i="4"/>
  <c r="F464" i="4" s="1"/>
  <c r="Q464" i="4"/>
  <c r="E465" i="4"/>
  <c r="F465" i="4" s="1"/>
  <c r="Q465" i="4"/>
  <c r="E466" i="4"/>
  <c r="F466" i="4" s="1"/>
  <c r="Q466" i="4"/>
  <c r="E467" i="4"/>
  <c r="F467" i="4" s="1"/>
  <c r="Q467" i="4"/>
  <c r="E468" i="4"/>
  <c r="F468" i="4" s="1"/>
  <c r="Q468" i="4"/>
  <c r="E469" i="4"/>
  <c r="F469" i="4" s="1"/>
  <c r="Q469" i="4"/>
  <c r="E470" i="4"/>
  <c r="F470" i="4" s="1"/>
  <c r="Q470" i="4"/>
  <c r="E471" i="4"/>
  <c r="F471" i="4" s="1"/>
  <c r="Q471" i="4"/>
  <c r="E472" i="4"/>
  <c r="F472" i="4" s="1"/>
  <c r="Q472" i="4"/>
  <c r="E473" i="4"/>
  <c r="F473" i="4" s="1"/>
  <c r="Q473" i="4"/>
  <c r="E474" i="4"/>
  <c r="F474" i="4" s="1"/>
  <c r="Q474" i="4"/>
  <c r="E475" i="4"/>
  <c r="F475" i="4" s="1"/>
  <c r="G475" i="4" s="1"/>
  <c r="J475" i="4" s="1"/>
  <c r="Q475" i="4"/>
  <c r="E476" i="4"/>
  <c r="F476" i="4" s="1"/>
  <c r="G476" i="4" s="1"/>
  <c r="J476" i="4" s="1"/>
  <c r="Q476" i="4"/>
  <c r="E477" i="4"/>
  <c r="F477" i="4" s="1"/>
  <c r="G477" i="4" s="1"/>
  <c r="J477" i="4" s="1"/>
  <c r="Q477" i="4"/>
  <c r="E478" i="4"/>
  <c r="F478" i="4" s="1"/>
  <c r="G478" i="4" s="1"/>
  <c r="J478" i="4" s="1"/>
  <c r="Q478" i="4"/>
  <c r="E479" i="4"/>
  <c r="F479" i="4" s="1"/>
  <c r="G479" i="4" s="1"/>
  <c r="J479" i="4" s="1"/>
  <c r="Q479" i="4"/>
  <c r="E480" i="4"/>
  <c r="F480" i="4" s="1"/>
  <c r="G480" i="4" s="1"/>
  <c r="J480" i="4" s="1"/>
  <c r="Q480" i="4"/>
  <c r="E482" i="4"/>
  <c r="F482" i="4" s="1"/>
  <c r="G482" i="4" s="1"/>
  <c r="J482" i="4" s="1"/>
  <c r="Q482" i="4"/>
  <c r="E484" i="4"/>
  <c r="F484" i="4" s="1"/>
  <c r="G484" i="4" s="1"/>
  <c r="J484" i="4" s="1"/>
  <c r="Q484" i="4"/>
  <c r="E485" i="4"/>
  <c r="F485" i="4" s="1"/>
  <c r="G485" i="4" s="1"/>
  <c r="J485" i="4" s="1"/>
  <c r="Q485" i="4"/>
  <c r="E486" i="4"/>
  <c r="F486" i="4" s="1"/>
  <c r="G486" i="4" s="1"/>
  <c r="J486" i="4" s="1"/>
  <c r="Q486" i="4"/>
  <c r="E487" i="4"/>
  <c r="F487" i="4" s="1"/>
  <c r="G487" i="4" s="1"/>
  <c r="J487" i="4" s="1"/>
  <c r="Q487" i="4"/>
  <c r="E488" i="4"/>
  <c r="F488" i="4" s="1"/>
  <c r="G488" i="4" s="1"/>
  <c r="J488" i="4" s="1"/>
  <c r="Q488" i="4"/>
  <c r="E489" i="4"/>
  <c r="F489" i="4" s="1"/>
  <c r="G489" i="4" s="1"/>
  <c r="J489" i="4" s="1"/>
  <c r="Q489" i="4"/>
  <c r="E490" i="4"/>
  <c r="F490" i="4" s="1"/>
  <c r="G490" i="4" s="1"/>
  <c r="J490" i="4" s="1"/>
  <c r="P490" i="4"/>
  <c r="R490" i="4" s="1"/>
  <c r="Q490" i="4"/>
  <c r="E492" i="4"/>
  <c r="F492" i="4" s="1"/>
  <c r="G492" i="4" s="1"/>
  <c r="J492" i="4" s="1"/>
  <c r="Q492" i="4"/>
  <c r="E525" i="4"/>
  <c r="F525" i="4" s="1"/>
  <c r="G525" i="4" s="1"/>
  <c r="J525" i="4" s="1"/>
  <c r="Q525" i="4"/>
  <c r="E526" i="4"/>
  <c r="F526" i="4" s="1"/>
  <c r="G526" i="4" s="1"/>
  <c r="J526" i="4" s="1"/>
  <c r="Q526" i="4"/>
  <c r="E527" i="4"/>
  <c r="F527" i="4" s="1"/>
  <c r="G527" i="4" s="1"/>
  <c r="J527" i="4" s="1"/>
  <c r="Q527" i="4"/>
  <c r="E528" i="4"/>
  <c r="F528" i="4" s="1"/>
  <c r="G528" i="4" s="1"/>
  <c r="J528" i="4" s="1"/>
  <c r="Q528" i="4"/>
  <c r="E529" i="4"/>
  <c r="F529" i="4" s="1"/>
  <c r="G529" i="4" s="1"/>
  <c r="J529" i="4" s="1"/>
  <c r="P529" i="4"/>
  <c r="R529" i="4" s="1"/>
  <c r="Q529" i="4"/>
  <c r="E537" i="4"/>
  <c r="F537" i="4" s="1"/>
  <c r="G537" i="4" s="1"/>
  <c r="J537" i="4" s="1"/>
  <c r="Q537" i="4"/>
  <c r="E538" i="4"/>
  <c r="F538" i="4" s="1"/>
  <c r="G538" i="4" s="1"/>
  <c r="J538" i="4" s="1"/>
  <c r="Q538" i="4"/>
  <c r="E539" i="4"/>
  <c r="F539" i="4" s="1"/>
  <c r="G539" i="4" s="1"/>
  <c r="J539" i="4" s="1"/>
  <c r="Q539" i="4"/>
  <c r="E540" i="4"/>
  <c r="F540" i="4" s="1"/>
  <c r="G540" i="4" s="1"/>
  <c r="J540" i="4" s="1"/>
  <c r="Q540" i="4"/>
  <c r="E541" i="4"/>
  <c r="F541" i="4" s="1"/>
  <c r="G541" i="4" s="1"/>
  <c r="J541" i="4" s="1"/>
  <c r="Q541" i="4"/>
  <c r="E542" i="4"/>
  <c r="F542" i="4" s="1"/>
  <c r="G542" i="4" s="1"/>
  <c r="J542" i="4" s="1"/>
  <c r="Q542" i="4"/>
  <c r="E543" i="4"/>
  <c r="F543" i="4" s="1"/>
  <c r="G543" i="4" s="1"/>
  <c r="J543" i="4" s="1"/>
  <c r="Q543" i="4"/>
  <c r="E544" i="4"/>
  <c r="F544" i="4" s="1"/>
  <c r="G544" i="4" s="1"/>
  <c r="J544" i="4" s="1"/>
  <c r="Q544" i="4"/>
  <c r="E545" i="4"/>
  <c r="F545" i="4" s="1"/>
  <c r="G545" i="4" s="1"/>
  <c r="J545" i="4" s="1"/>
  <c r="Q545" i="4"/>
  <c r="E546" i="4"/>
  <c r="F546" i="4" s="1"/>
  <c r="G546" i="4" s="1"/>
  <c r="J546" i="4" s="1"/>
  <c r="Q546" i="4"/>
  <c r="E547" i="4"/>
  <c r="F547" i="4" s="1"/>
  <c r="Q547" i="4"/>
  <c r="E548" i="4"/>
  <c r="F548" i="4" s="1"/>
  <c r="G548" i="4" s="1"/>
  <c r="J548" i="4" s="1"/>
  <c r="Q548" i="4"/>
  <c r="E549" i="4"/>
  <c r="F549" i="4" s="1"/>
  <c r="Q549" i="4"/>
  <c r="E550" i="4"/>
  <c r="F550" i="4" s="1"/>
  <c r="G550" i="4" s="1"/>
  <c r="J550" i="4" s="1"/>
  <c r="P550" i="4"/>
  <c r="R550" i="4" s="1"/>
  <c r="Q550" i="4"/>
  <c r="E551" i="4"/>
  <c r="F551" i="4" s="1"/>
  <c r="Q551" i="4"/>
  <c r="E552" i="4"/>
  <c r="F552" i="4" s="1"/>
  <c r="G552" i="4" s="1"/>
  <c r="J552" i="4" s="1"/>
  <c r="Q552" i="4"/>
  <c r="E553" i="4"/>
  <c r="F553" i="4" s="1"/>
  <c r="Q553" i="4"/>
  <c r="E554" i="4"/>
  <c r="F554" i="4" s="1"/>
  <c r="G554" i="4" s="1"/>
  <c r="J554" i="4" s="1"/>
  <c r="Q554" i="4"/>
  <c r="E555" i="4"/>
  <c r="F555" i="4" s="1"/>
  <c r="Q555" i="4"/>
  <c r="E556" i="4"/>
  <c r="F556" i="4" s="1"/>
  <c r="G556" i="4" s="1"/>
  <c r="J556" i="4" s="1"/>
  <c r="Q556" i="4"/>
  <c r="E557" i="4"/>
  <c r="F557" i="4" s="1"/>
  <c r="Q557" i="4"/>
  <c r="E558" i="4"/>
  <c r="F558" i="4" s="1"/>
  <c r="G558" i="4" s="1"/>
  <c r="J558" i="4" s="1"/>
  <c r="Q558" i="4"/>
  <c r="E559" i="4"/>
  <c r="F559" i="4" s="1"/>
  <c r="Q559" i="4"/>
  <c r="E560" i="4"/>
  <c r="F560" i="4" s="1"/>
  <c r="G560" i="4" s="1"/>
  <c r="J560" i="4" s="1"/>
  <c r="Q560" i="4"/>
  <c r="E561" i="4"/>
  <c r="F561" i="4" s="1"/>
  <c r="Q561" i="4"/>
  <c r="E562" i="4"/>
  <c r="F562" i="4" s="1"/>
  <c r="G562" i="4" s="1"/>
  <c r="J562" i="4" s="1"/>
  <c r="Q562" i="4"/>
  <c r="E563" i="4"/>
  <c r="F563" i="4" s="1"/>
  <c r="Q563" i="4"/>
  <c r="E566" i="4"/>
  <c r="F566" i="4" s="1"/>
  <c r="Q566" i="4"/>
  <c r="E567" i="4"/>
  <c r="F567" i="4" s="1"/>
  <c r="G567" i="4" s="1"/>
  <c r="J567" i="4" s="1"/>
  <c r="Q567" i="4"/>
  <c r="E568" i="4"/>
  <c r="F568" i="4" s="1"/>
  <c r="P568" i="4" s="1"/>
  <c r="R568" i="4" s="1"/>
  <c r="G568" i="4"/>
  <c r="J568" i="4" s="1"/>
  <c r="Q568" i="4"/>
  <c r="E569" i="4"/>
  <c r="F569" i="4" s="1"/>
  <c r="G569" i="4" s="1"/>
  <c r="J569" i="4" s="1"/>
  <c r="Q569" i="4"/>
  <c r="E570" i="4"/>
  <c r="F570" i="4" s="1"/>
  <c r="Q570" i="4"/>
  <c r="E571" i="4"/>
  <c r="F571" i="4" s="1"/>
  <c r="Q571" i="4"/>
  <c r="E573" i="4"/>
  <c r="F573" i="4" s="1"/>
  <c r="G573" i="4" s="1"/>
  <c r="J573" i="4" s="1"/>
  <c r="Q573" i="4"/>
  <c r="E574" i="4"/>
  <c r="F574" i="4" s="1"/>
  <c r="P574" i="4" s="1"/>
  <c r="R574" i="4" s="1"/>
  <c r="G574" i="4"/>
  <c r="J574" i="4" s="1"/>
  <c r="Q574" i="4"/>
  <c r="E579" i="4"/>
  <c r="F579" i="4" s="1"/>
  <c r="P579" i="4" s="1"/>
  <c r="Q579" i="4"/>
  <c r="E580" i="4"/>
  <c r="F580" i="4" s="1"/>
  <c r="G580" i="4" s="1"/>
  <c r="J580" i="4" s="1"/>
  <c r="Q580" i="4"/>
  <c r="E581" i="4"/>
  <c r="F581" i="4" s="1"/>
  <c r="G581" i="4"/>
  <c r="J581" i="4" s="1"/>
  <c r="Q581" i="4"/>
  <c r="E582" i="4"/>
  <c r="F582" i="4" s="1"/>
  <c r="G582" i="4" s="1"/>
  <c r="J582" i="4" s="1"/>
  <c r="P582" i="4"/>
  <c r="Q582" i="4"/>
  <c r="E586" i="4"/>
  <c r="F586" i="4" s="1"/>
  <c r="Q586" i="4"/>
  <c r="E588" i="4"/>
  <c r="F588" i="4" s="1"/>
  <c r="Q588" i="4"/>
  <c r="E590" i="4"/>
  <c r="F590" i="4" s="1"/>
  <c r="G590" i="4" s="1"/>
  <c r="J590" i="4" s="1"/>
  <c r="Q590" i="4"/>
  <c r="E591" i="4"/>
  <c r="F591" i="4" s="1"/>
  <c r="G591" i="4"/>
  <c r="J591" i="4" s="1"/>
  <c r="Q591" i="4"/>
  <c r="E593" i="4"/>
  <c r="F593" i="4" s="1"/>
  <c r="Q593" i="4"/>
  <c r="E599" i="4"/>
  <c r="F599" i="4" s="1"/>
  <c r="G599" i="4" s="1"/>
  <c r="J599" i="4" s="1"/>
  <c r="Q599" i="4"/>
  <c r="E600" i="4"/>
  <c r="F600" i="4" s="1"/>
  <c r="P600" i="4" s="1"/>
  <c r="R600" i="4" s="1"/>
  <c r="G600" i="4"/>
  <c r="J600" i="4" s="1"/>
  <c r="Q600" i="4"/>
  <c r="E601" i="4"/>
  <c r="F601" i="4" s="1"/>
  <c r="Q601" i="4"/>
  <c r="E602" i="4"/>
  <c r="F602" i="4" s="1"/>
  <c r="G602" i="4" s="1"/>
  <c r="J602" i="4" s="1"/>
  <c r="Q602" i="4"/>
  <c r="E604" i="4"/>
  <c r="F604" i="4" s="1"/>
  <c r="Q604" i="4"/>
  <c r="E605" i="4"/>
  <c r="F605" i="4" s="1"/>
  <c r="G605" i="4" s="1"/>
  <c r="J605" i="4" s="1"/>
  <c r="Q605" i="4"/>
  <c r="E606" i="4"/>
  <c r="F606" i="4" s="1"/>
  <c r="Q606" i="4"/>
  <c r="E607" i="4"/>
  <c r="F607" i="4"/>
  <c r="G607" i="4"/>
  <c r="Q607" i="4"/>
  <c r="E609" i="4"/>
  <c r="F609" i="4"/>
  <c r="Q609" i="4"/>
  <c r="E610" i="4"/>
  <c r="F610" i="4"/>
  <c r="Q610" i="4"/>
  <c r="E611" i="4"/>
  <c r="F611" i="4" s="1"/>
  <c r="Q611" i="4"/>
  <c r="E612" i="4"/>
  <c r="F612" i="4"/>
  <c r="Q612" i="4"/>
  <c r="E613" i="4"/>
  <c r="F613" i="4"/>
  <c r="G613" i="4"/>
  <c r="J613" i="4" s="1"/>
  <c r="Q613" i="4"/>
  <c r="E614" i="4"/>
  <c r="F614" i="4" s="1"/>
  <c r="Q614" i="4"/>
  <c r="E615" i="4"/>
  <c r="F615" i="4"/>
  <c r="Q615" i="4"/>
  <c r="E616" i="4"/>
  <c r="F616" i="4" s="1"/>
  <c r="Q616" i="4"/>
  <c r="E617" i="4"/>
  <c r="F617" i="4"/>
  <c r="Q617" i="4"/>
  <c r="E618" i="4"/>
  <c r="F618" i="4" s="1"/>
  <c r="Q618" i="4"/>
  <c r="E619" i="4"/>
  <c r="F619" i="4" s="1"/>
  <c r="Q619" i="4"/>
  <c r="E620" i="4"/>
  <c r="F620" i="4"/>
  <c r="P620" i="4" s="1"/>
  <c r="Q620" i="4"/>
  <c r="E621" i="4"/>
  <c r="F621" i="4" s="1"/>
  <c r="Q621" i="4"/>
  <c r="E622" i="4"/>
  <c r="F622" i="4" s="1"/>
  <c r="Q622" i="4"/>
  <c r="E670" i="4"/>
  <c r="F670" i="4" s="1"/>
  <c r="Q670" i="4"/>
  <c r="E671" i="4"/>
  <c r="F671" i="4" s="1"/>
  <c r="Q671" i="4"/>
  <c r="E672" i="4"/>
  <c r="F672" i="4"/>
  <c r="Q672" i="4"/>
  <c r="E673" i="4"/>
  <c r="F673" i="4" s="1"/>
  <c r="Q673" i="4"/>
  <c r="E674" i="4"/>
  <c r="F674" i="4"/>
  <c r="P674" i="4" s="1"/>
  <c r="Q674" i="4"/>
  <c r="E676" i="4"/>
  <c r="F676" i="4" s="1"/>
  <c r="Q676" i="4"/>
  <c r="E677" i="4"/>
  <c r="F677" i="4" s="1"/>
  <c r="Q677" i="4"/>
  <c r="E678" i="4"/>
  <c r="F678" i="4" s="1"/>
  <c r="Q678" i="4"/>
  <c r="E679" i="4"/>
  <c r="F679" i="4" s="1"/>
  <c r="P679" i="4" s="1"/>
  <c r="Q679" i="4"/>
  <c r="E680" i="4"/>
  <c r="F680" i="4" s="1"/>
  <c r="Q680" i="4"/>
  <c r="E682" i="4"/>
  <c r="F682" i="4"/>
  <c r="Q682" i="4"/>
  <c r="E684" i="4"/>
  <c r="F684" i="4"/>
  <c r="P684" i="4" s="1"/>
  <c r="G684" i="4"/>
  <c r="J684" i="4" s="1"/>
  <c r="Q684" i="4"/>
  <c r="E685" i="4"/>
  <c r="F685" i="4"/>
  <c r="Q685" i="4"/>
  <c r="E686" i="4"/>
  <c r="F686" i="4"/>
  <c r="Q686" i="4"/>
  <c r="E687" i="4"/>
  <c r="F687" i="4"/>
  <c r="Q687" i="4"/>
  <c r="E688" i="4"/>
  <c r="F688" i="4" s="1"/>
  <c r="Q688" i="4"/>
  <c r="E689" i="4"/>
  <c r="F689" i="4"/>
  <c r="Q689" i="4"/>
  <c r="E690" i="4"/>
  <c r="F690" i="4" s="1"/>
  <c r="Q690" i="4"/>
  <c r="E691" i="4"/>
  <c r="F691" i="4"/>
  <c r="Q691" i="4"/>
  <c r="E692" i="4"/>
  <c r="F692" i="4" s="1"/>
  <c r="Q692" i="4"/>
  <c r="E693" i="4"/>
  <c r="F693" i="4" s="1"/>
  <c r="P693" i="4" s="1"/>
  <c r="Q693" i="4"/>
  <c r="E694" i="4"/>
  <c r="F694" i="4" s="1"/>
  <c r="Q694" i="4"/>
  <c r="E697" i="4"/>
  <c r="F697" i="4" s="1"/>
  <c r="Q697" i="4"/>
  <c r="E698" i="4"/>
  <c r="F698" i="4"/>
  <c r="Q698" i="4"/>
  <c r="E699" i="4"/>
  <c r="F699" i="4" s="1"/>
  <c r="Q699" i="4"/>
  <c r="E700" i="4"/>
  <c r="F700" i="4" s="1"/>
  <c r="Q700" i="4"/>
  <c r="E701" i="4"/>
  <c r="F701" i="4" s="1"/>
  <c r="G701" i="4" s="1"/>
  <c r="J701" i="4" s="1"/>
  <c r="Q701" i="4"/>
  <c r="E702" i="4"/>
  <c r="F702" i="4" s="1"/>
  <c r="Q702" i="4"/>
  <c r="E703" i="4"/>
  <c r="F703" i="4"/>
  <c r="G703" i="4"/>
  <c r="J703" i="4" s="1"/>
  <c r="Q703" i="4"/>
  <c r="E704" i="4"/>
  <c r="F704" i="4" s="1"/>
  <c r="Q704" i="4"/>
  <c r="E705" i="4"/>
  <c r="F705" i="4" s="1"/>
  <c r="Q705" i="4"/>
  <c r="E706" i="4"/>
  <c r="F706" i="4" s="1"/>
  <c r="Q706" i="4"/>
  <c r="E707" i="4"/>
  <c r="F707" i="4"/>
  <c r="Q707" i="4"/>
  <c r="E708" i="4"/>
  <c r="F708" i="4" s="1"/>
  <c r="Q708" i="4"/>
  <c r="E709" i="4"/>
  <c r="F709" i="4" s="1"/>
  <c r="G709" i="4" s="1"/>
  <c r="J709" i="4" s="1"/>
  <c r="Q709" i="4"/>
  <c r="E710" i="4"/>
  <c r="F710" i="4"/>
  <c r="G710" i="4" s="1"/>
  <c r="J710" i="4" s="1"/>
  <c r="Q710" i="4"/>
  <c r="E711" i="4"/>
  <c r="F711" i="4"/>
  <c r="G711" i="4" s="1"/>
  <c r="J711" i="4" s="1"/>
  <c r="Q711" i="4"/>
  <c r="E712" i="4"/>
  <c r="F712" i="4" s="1"/>
  <c r="Q712" i="4"/>
  <c r="E713" i="4"/>
  <c r="F713" i="4" s="1"/>
  <c r="Q713" i="4"/>
  <c r="E714" i="4"/>
  <c r="F714" i="4"/>
  <c r="Q714" i="4"/>
  <c r="E715" i="4"/>
  <c r="F715" i="4" s="1"/>
  <c r="Q715" i="4"/>
  <c r="E716" i="4"/>
  <c r="F716" i="4" s="1"/>
  <c r="Q716" i="4"/>
  <c r="E717" i="4"/>
  <c r="F717" i="4" s="1"/>
  <c r="G717" i="4" s="1"/>
  <c r="J717" i="4" s="1"/>
  <c r="Q717" i="4"/>
  <c r="E718" i="4"/>
  <c r="F718" i="4" s="1"/>
  <c r="Q718" i="4"/>
  <c r="E719" i="4"/>
  <c r="F719" i="4"/>
  <c r="G719" i="4" s="1"/>
  <c r="J719" i="4" s="1"/>
  <c r="Q719" i="4"/>
  <c r="E720" i="4"/>
  <c r="F720" i="4"/>
  <c r="Q720" i="4"/>
  <c r="E721" i="4"/>
  <c r="F721" i="4" s="1"/>
  <c r="Q721" i="4"/>
  <c r="E722" i="4"/>
  <c r="F722" i="4" s="1"/>
  <c r="Q722" i="4"/>
  <c r="E723" i="4"/>
  <c r="F723" i="4"/>
  <c r="Q723" i="4"/>
  <c r="E724" i="4"/>
  <c r="F724" i="4" s="1"/>
  <c r="Q724" i="4"/>
  <c r="E725" i="4"/>
  <c r="F725" i="4" s="1"/>
  <c r="G725" i="4" s="1"/>
  <c r="J725" i="4" s="1"/>
  <c r="P725" i="4"/>
  <c r="R725" i="4" s="1"/>
  <c r="Q725" i="4"/>
  <c r="E726" i="4"/>
  <c r="F726" i="4" s="1"/>
  <c r="Q726" i="4"/>
  <c r="E727" i="4"/>
  <c r="F727" i="4" s="1"/>
  <c r="Q727" i="4"/>
  <c r="E728" i="4"/>
  <c r="F728" i="4"/>
  <c r="G728" i="4"/>
  <c r="J728" i="4" s="1"/>
  <c r="Q728" i="4"/>
  <c r="E729" i="4"/>
  <c r="F729" i="4" s="1"/>
  <c r="Q729" i="4"/>
  <c r="E730" i="4"/>
  <c r="F730" i="4"/>
  <c r="Q730" i="4"/>
  <c r="E731" i="4"/>
  <c r="F731" i="4" s="1"/>
  <c r="Q731" i="4"/>
  <c r="E732" i="4"/>
  <c r="F732" i="4" s="1"/>
  <c r="Q732" i="4"/>
  <c r="E733" i="4"/>
  <c r="F733" i="4" s="1"/>
  <c r="Q733" i="4"/>
  <c r="E735" i="4"/>
  <c r="F735" i="4" s="1"/>
  <c r="Q735" i="4"/>
  <c r="E736" i="4"/>
  <c r="F736" i="4" s="1"/>
  <c r="Q736" i="4"/>
  <c r="E737" i="4"/>
  <c r="F737" i="4" s="1"/>
  <c r="Q737" i="4"/>
  <c r="E738" i="4"/>
  <c r="F738" i="4" s="1"/>
  <c r="Q738" i="4"/>
  <c r="E739" i="4"/>
  <c r="F739" i="4" s="1"/>
  <c r="Q739" i="4"/>
  <c r="E740" i="4"/>
  <c r="F740" i="4" s="1"/>
  <c r="Q740" i="4"/>
  <c r="E741" i="4"/>
  <c r="F741" i="4" s="1"/>
  <c r="Q741" i="4"/>
  <c r="E742" i="4"/>
  <c r="F742" i="4" s="1"/>
  <c r="Q742" i="4"/>
  <c r="E743" i="4"/>
  <c r="F743" i="4" s="1"/>
  <c r="Q743" i="4"/>
  <c r="E744" i="4"/>
  <c r="F744" i="4" s="1"/>
  <c r="Q744" i="4"/>
  <c r="E745" i="4"/>
  <c r="F745" i="4" s="1"/>
  <c r="Q745" i="4"/>
  <c r="E746" i="4"/>
  <c r="F746" i="4" s="1"/>
  <c r="Q746" i="4"/>
  <c r="E747" i="4"/>
  <c r="F747" i="4" s="1"/>
  <c r="Q747" i="4"/>
  <c r="E748" i="4"/>
  <c r="F748" i="4" s="1"/>
  <c r="Q748" i="4"/>
  <c r="E749" i="4"/>
  <c r="F749" i="4" s="1"/>
  <c r="Q749" i="4"/>
  <c r="E750" i="4"/>
  <c r="F750" i="4" s="1"/>
  <c r="Q750" i="4"/>
  <c r="E751" i="4"/>
  <c r="F751" i="4" s="1"/>
  <c r="Q751" i="4"/>
  <c r="E752" i="4"/>
  <c r="F752" i="4" s="1"/>
  <c r="Q752" i="4"/>
  <c r="E753" i="4"/>
  <c r="F753" i="4" s="1"/>
  <c r="Q753" i="4"/>
  <c r="E754" i="4"/>
  <c r="F754" i="4" s="1"/>
  <c r="Q754" i="4"/>
  <c r="E756" i="4"/>
  <c r="F756" i="4" s="1"/>
  <c r="Q756" i="4"/>
  <c r="E758" i="4"/>
  <c r="F758" i="4" s="1"/>
  <c r="Q758" i="4"/>
  <c r="E759" i="4"/>
  <c r="F759" i="4" s="1"/>
  <c r="Q759" i="4"/>
  <c r="E760" i="4"/>
  <c r="F760" i="4" s="1"/>
  <c r="Q760" i="4"/>
  <c r="E761" i="4"/>
  <c r="F761" i="4" s="1"/>
  <c r="Q761" i="4"/>
  <c r="E762" i="4"/>
  <c r="F762" i="4" s="1"/>
  <c r="Q762" i="4"/>
  <c r="E763" i="4"/>
  <c r="F763" i="4" s="1"/>
  <c r="Q763" i="4"/>
  <c r="E764" i="4"/>
  <c r="F764" i="4" s="1"/>
  <c r="Q764" i="4"/>
  <c r="E765" i="4"/>
  <c r="F765" i="4" s="1"/>
  <c r="Q765" i="4"/>
  <c r="E766" i="4"/>
  <c r="F766" i="4" s="1"/>
  <c r="Q766" i="4"/>
  <c r="E767" i="4"/>
  <c r="F767" i="4" s="1"/>
  <c r="Q767" i="4"/>
  <c r="E768" i="4"/>
  <c r="F768" i="4" s="1"/>
  <c r="Q768" i="4"/>
  <c r="E771" i="4"/>
  <c r="F771" i="4" s="1"/>
  <c r="Q771" i="4"/>
  <c r="E772" i="4"/>
  <c r="F772" i="4" s="1"/>
  <c r="Q772" i="4"/>
  <c r="E773" i="4"/>
  <c r="F773" i="4" s="1"/>
  <c r="Q773" i="4"/>
  <c r="E774" i="4"/>
  <c r="F774" i="4" s="1"/>
  <c r="Q774" i="4"/>
  <c r="E775" i="4"/>
  <c r="F775" i="4" s="1"/>
  <c r="Q775" i="4"/>
  <c r="E461" i="1"/>
  <c r="F461" i="1" s="1"/>
  <c r="Q461" i="1"/>
  <c r="E462" i="1"/>
  <c r="F462" i="1" s="1"/>
  <c r="G462" i="1" s="1"/>
  <c r="L462" i="1" s="1"/>
  <c r="Q462" i="1"/>
  <c r="E463" i="1"/>
  <c r="F463" i="1" s="1"/>
  <c r="Q463" i="1"/>
  <c r="E464" i="1"/>
  <c r="F464" i="1" s="1"/>
  <c r="Q464" i="1"/>
  <c r="E465" i="1"/>
  <c r="F465" i="1"/>
  <c r="G465" i="1"/>
  <c r="L465" i="1" s="1"/>
  <c r="Q465" i="1"/>
  <c r="E466" i="1"/>
  <c r="F466" i="1" s="1"/>
  <c r="Q466" i="1"/>
  <c r="E467" i="1"/>
  <c r="F467" i="1"/>
  <c r="Q467" i="1"/>
  <c r="E468" i="1"/>
  <c r="F468" i="1" s="1"/>
  <c r="Q468" i="1"/>
  <c r="E469" i="1"/>
  <c r="F469" i="1" s="1"/>
  <c r="Q469" i="1"/>
  <c r="E470" i="1"/>
  <c r="F470" i="1" s="1"/>
  <c r="G470" i="1" s="1"/>
  <c r="L470" i="1" s="1"/>
  <c r="Q470" i="1"/>
  <c r="E471" i="1"/>
  <c r="F471" i="1" s="1"/>
  <c r="Q471" i="1"/>
  <c r="E472" i="1"/>
  <c r="F472" i="1" s="1"/>
  <c r="Q472" i="1"/>
  <c r="E473" i="1"/>
  <c r="F473" i="1"/>
  <c r="G473" i="1"/>
  <c r="L473" i="1" s="1"/>
  <c r="Q473" i="1"/>
  <c r="E474" i="1"/>
  <c r="F474" i="1" s="1"/>
  <c r="Q474" i="1"/>
  <c r="E475" i="1"/>
  <c r="F475" i="1"/>
  <c r="Q475" i="1"/>
  <c r="E476" i="1"/>
  <c r="F476" i="1" s="1"/>
  <c r="Q476" i="1"/>
  <c r="E477" i="1"/>
  <c r="F477" i="1" s="1"/>
  <c r="Q477" i="1"/>
  <c r="E478" i="1"/>
  <c r="F478" i="1" s="1"/>
  <c r="G478" i="1" s="1"/>
  <c r="L478" i="1" s="1"/>
  <c r="Q478" i="1"/>
  <c r="E479" i="1"/>
  <c r="F479" i="1" s="1"/>
  <c r="Q479" i="1"/>
  <c r="E480" i="1"/>
  <c r="F480" i="1" s="1"/>
  <c r="Q480" i="1"/>
  <c r="E482" i="1"/>
  <c r="F482" i="1"/>
  <c r="G482" i="1"/>
  <c r="L482" i="1" s="1"/>
  <c r="Q482" i="1"/>
  <c r="E484" i="1"/>
  <c r="F484" i="1" s="1"/>
  <c r="Q484" i="1"/>
  <c r="E485" i="1"/>
  <c r="F485" i="1"/>
  <c r="Q485" i="1"/>
  <c r="E486" i="1"/>
  <c r="F486" i="1" s="1"/>
  <c r="Q486" i="1"/>
  <c r="E487" i="1"/>
  <c r="F487" i="1" s="1"/>
  <c r="Q487" i="1"/>
  <c r="E488" i="1"/>
  <c r="F488" i="1" s="1"/>
  <c r="G488" i="1" s="1"/>
  <c r="L488" i="1" s="1"/>
  <c r="Q488" i="1"/>
  <c r="E489" i="1"/>
  <c r="F489" i="1" s="1"/>
  <c r="Q489" i="1"/>
  <c r="E490" i="1"/>
  <c r="F490" i="1" s="1"/>
  <c r="Q490" i="1"/>
  <c r="E492" i="1"/>
  <c r="F492" i="1"/>
  <c r="G492" i="1"/>
  <c r="L492" i="1" s="1"/>
  <c r="Q492" i="1"/>
  <c r="E525" i="1"/>
  <c r="F525" i="1" s="1"/>
  <c r="Q525" i="1"/>
  <c r="E526" i="1"/>
  <c r="F526" i="1"/>
  <c r="Q526" i="1"/>
  <c r="E527" i="1"/>
  <c r="F527" i="1" s="1"/>
  <c r="Q527" i="1"/>
  <c r="E528" i="1"/>
  <c r="F528" i="1" s="1"/>
  <c r="Q528" i="1"/>
  <c r="E529" i="1"/>
  <c r="F529" i="1" s="1"/>
  <c r="Q529" i="1"/>
  <c r="E537" i="1"/>
  <c r="F537" i="1" s="1"/>
  <c r="Q537" i="1"/>
  <c r="E538" i="1"/>
  <c r="F538" i="1" s="1"/>
  <c r="Q538" i="1"/>
  <c r="E539" i="1"/>
  <c r="F539" i="1" s="1"/>
  <c r="Q539" i="1"/>
  <c r="E540" i="1"/>
  <c r="F540" i="1" s="1"/>
  <c r="Q540" i="1"/>
  <c r="E541" i="1"/>
  <c r="F541" i="1" s="1"/>
  <c r="Q541" i="1"/>
  <c r="E542" i="1"/>
  <c r="F542" i="1" s="1"/>
  <c r="Q542" i="1"/>
  <c r="E543" i="1"/>
  <c r="F543" i="1" s="1"/>
  <c r="Q543" i="1"/>
  <c r="E544" i="1"/>
  <c r="F544" i="1"/>
  <c r="G544" i="1" s="1"/>
  <c r="L544" i="1" s="1"/>
  <c r="P544" i="1"/>
  <c r="Q544" i="1"/>
  <c r="E545" i="1"/>
  <c r="F545" i="1"/>
  <c r="G545" i="1" s="1"/>
  <c r="L545" i="1" s="1"/>
  <c r="Q545" i="1"/>
  <c r="E546" i="1"/>
  <c r="F546" i="1" s="1"/>
  <c r="Q546" i="1"/>
  <c r="E547" i="1"/>
  <c r="F547" i="1" s="1"/>
  <c r="Q547" i="1"/>
  <c r="E548" i="1"/>
  <c r="F548" i="1"/>
  <c r="Q548" i="1"/>
  <c r="E549" i="1"/>
  <c r="F549" i="1" s="1"/>
  <c r="Q549" i="1"/>
  <c r="E550" i="1"/>
  <c r="F550" i="1" s="1"/>
  <c r="Q550" i="1"/>
  <c r="E551" i="1"/>
  <c r="F551" i="1" s="1"/>
  <c r="Q551" i="1"/>
  <c r="E552" i="1"/>
  <c r="F552" i="1" s="1"/>
  <c r="Q552" i="1"/>
  <c r="E553" i="1"/>
  <c r="F553" i="1" s="1"/>
  <c r="Q553" i="1"/>
  <c r="E554" i="1"/>
  <c r="F554" i="1" s="1"/>
  <c r="Q554" i="1"/>
  <c r="E555" i="1"/>
  <c r="F555" i="1" s="1"/>
  <c r="Q555" i="1"/>
  <c r="E556" i="1"/>
  <c r="F556" i="1"/>
  <c r="Q556" i="1"/>
  <c r="E557" i="1"/>
  <c r="F557" i="1" s="1"/>
  <c r="Q557" i="1"/>
  <c r="E558" i="1"/>
  <c r="F558" i="1" s="1"/>
  <c r="Q558" i="1"/>
  <c r="E559" i="1"/>
  <c r="F559" i="1" s="1"/>
  <c r="Q559" i="1"/>
  <c r="E560" i="1"/>
  <c r="F560" i="1"/>
  <c r="G560" i="1" s="1"/>
  <c r="L560" i="1" s="1"/>
  <c r="Q560" i="1"/>
  <c r="E561" i="1"/>
  <c r="F561" i="1"/>
  <c r="G561" i="1" s="1"/>
  <c r="L561" i="1" s="1"/>
  <c r="P561" i="1"/>
  <c r="Q561" i="1"/>
  <c r="E562" i="1"/>
  <c r="F562" i="1" s="1"/>
  <c r="Q562" i="1"/>
  <c r="E563" i="1"/>
  <c r="F563" i="1"/>
  <c r="Q563" i="1"/>
  <c r="E566" i="1"/>
  <c r="F566" i="1" s="1"/>
  <c r="Q566" i="1"/>
  <c r="E567" i="1"/>
  <c r="F567" i="1"/>
  <c r="Q567" i="1"/>
  <c r="E568" i="1"/>
  <c r="F568" i="1" s="1"/>
  <c r="Q568" i="1"/>
  <c r="E569" i="1"/>
  <c r="F569" i="1" s="1"/>
  <c r="Q569" i="1"/>
  <c r="E570" i="1"/>
  <c r="F570" i="1" s="1"/>
  <c r="Q570" i="1"/>
  <c r="E571" i="1"/>
  <c r="F571" i="1" s="1"/>
  <c r="Q571" i="1"/>
  <c r="E573" i="1"/>
  <c r="F573" i="1" s="1"/>
  <c r="Q573" i="1"/>
  <c r="E574" i="1"/>
  <c r="F574" i="1"/>
  <c r="G574" i="1"/>
  <c r="L574" i="1" s="1"/>
  <c r="Q574" i="1"/>
  <c r="E579" i="1"/>
  <c r="F579" i="1" s="1"/>
  <c r="Q579" i="1"/>
  <c r="E580" i="1"/>
  <c r="F580" i="1" s="1"/>
  <c r="Q580" i="1"/>
  <c r="E581" i="1"/>
  <c r="F581" i="1" s="1"/>
  <c r="Q581" i="1"/>
  <c r="E582" i="1"/>
  <c r="F582" i="1"/>
  <c r="G582" i="1" s="1"/>
  <c r="Q582" i="1"/>
  <c r="E586" i="1"/>
  <c r="F586" i="1"/>
  <c r="G586" i="1" s="1"/>
  <c r="L586" i="1" s="1"/>
  <c r="Q586" i="1"/>
  <c r="E588" i="1"/>
  <c r="F588" i="1" s="1"/>
  <c r="Q588" i="1"/>
  <c r="E590" i="1"/>
  <c r="F590" i="1" s="1"/>
  <c r="P590" i="1" s="1"/>
  <c r="Q590" i="1"/>
  <c r="E591" i="1"/>
  <c r="F591" i="1" s="1"/>
  <c r="Q591" i="1"/>
  <c r="E593" i="1"/>
  <c r="F593" i="1"/>
  <c r="G593" i="1" s="1"/>
  <c r="L593" i="1" s="1"/>
  <c r="Q593" i="1"/>
  <c r="E599" i="1"/>
  <c r="F599" i="1" s="1"/>
  <c r="G599" i="1" s="1"/>
  <c r="L599" i="1" s="1"/>
  <c r="P599" i="1"/>
  <c r="R599" i="1" s="1"/>
  <c r="T599" i="1" s="1"/>
  <c r="Q599" i="1"/>
  <c r="E600" i="1"/>
  <c r="F600" i="1" s="1"/>
  <c r="Q600" i="1"/>
  <c r="E601" i="1"/>
  <c r="F601" i="1"/>
  <c r="G601" i="1"/>
  <c r="L601" i="1" s="1"/>
  <c r="Q601" i="1"/>
  <c r="E602" i="1"/>
  <c r="F602" i="1" s="1"/>
  <c r="Q602" i="1"/>
  <c r="E604" i="1"/>
  <c r="F604" i="1"/>
  <c r="G604" i="1" s="1"/>
  <c r="L604" i="1" s="1"/>
  <c r="Q604" i="1"/>
  <c r="E605" i="1"/>
  <c r="F605" i="1" s="1"/>
  <c r="G605" i="1"/>
  <c r="L605" i="1" s="1"/>
  <c r="Q605" i="1"/>
  <c r="E606" i="1"/>
  <c r="F606" i="1"/>
  <c r="Q606" i="1"/>
  <c r="E607" i="1"/>
  <c r="F607" i="1" s="1"/>
  <c r="Q607" i="1"/>
  <c r="E609" i="1"/>
  <c r="F609" i="1"/>
  <c r="Q609" i="1"/>
  <c r="E610" i="1"/>
  <c r="F610" i="1" s="1"/>
  <c r="Q610" i="1"/>
  <c r="E611" i="1"/>
  <c r="F611" i="1"/>
  <c r="G611" i="1"/>
  <c r="L611" i="1" s="1"/>
  <c r="Q611" i="1"/>
  <c r="E612" i="1"/>
  <c r="F612" i="1" s="1"/>
  <c r="Q612" i="1"/>
  <c r="E613" i="1"/>
  <c r="F613" i="1" s="1"/>
  <c r="Q613" i="1"/>
  <c r="E614" i="1"/>
  <c r="F614" i="1" s="1"/>
  <c r="Q614" i="1"/>
  <c r="E615" i="1"/>
  <c r="F615" i="1" s="1"/>
  <c r="Q615" i="1"/>
  <c r="E616" i="1"/>
  <c r="F616" i="1" s="1"/>
  <c r="Q616" i="1"/>
  <c r="E617" i="1"/>
  <c r="F617" i="1" s="1"/>
  <c r="Q617" i="1"/>
  <c r="E618" i="1"/>
  <c r="F618" i="1" s="1"/>
  <c r="Q618" i="1"/>
  <c r="E619" i="1"/>
  <c r="F619" i="1" s="1"/>
  <c r="Q619" i="1"/>
  <c r="E620" i="1"/>
  <c r="F620" i="1" s="1"/>
  <c r="G620" i="1" s="1"/>
  <c r="L620" i="1" s="1"/>
  <c r="Q620" i="1"/>
  <c r="E621" i="1"/>
  <c r="F621" i="1" s="1"/>
  <c r="Q621" i="1"/>
  <c r="E622" i="1"/>
  <c r="F622" i="1" s="1"/>
  <c r="G622" i="1" s="1"/>
  <c r="L622" i="1"/>
  <c r="Q622" i="1"/>
  <c r="E670" i="1"/>
  <c r="F670" i="1"/>
  <c r="G670" i="1" s="1"/>
  <c r="L670" i="1" s="1"/>
  <c r="Q670" i="1"/>
  <c r="E671" i="1"/>
  <c r="F671" i="1"/>
  <c r="Q671" i="1"/>
  <c r="E672" i="1"/>
  <c r="F672" i="1" s="1"/>
  <c r="G672" i="1"/>
  <c r="L672" i="1" s="1"/>
  <c r="Q672" i="1"/>
  <c r="E673" i="1"/>
  <c r="F673" i="1" s="1"/>
  <c r="P673" i="1" s="1"/>
  <c r="Q673" i="1"/>
  <c r="E674" i="1"/>
  <c r="F674" i="1" s="1"/>
  <c r="Q674" i="1"/>
  <c r="E676" i="1"/>
  <c r="F676" i="1" s="1"/>
  <c r="G676" i="1" s="1"/>
  <c r="L676" i="1" s="1"/>
  <c r="Q676" i="1"/>
  <c r="E677" i="1"/>
  <c r="F677" i="1"/>
  <c r="G677" i="1" s="1"/>
  <c r="L677" i="1" s="1"/>
  <c r="Q677" i="1"/>
  <c r="E678" i="1"/>
  <c r="F678" i="1" s="1"/>
  <c r="G678" i="1" s="1"/>
  <c r="L678" i="1" s="1"/>
  <c r="Q678" i="1"/>
  <c r="E679" i="1"/>
  <c r="F679" i="1"/>
  <c r="G679" i="1"/>
  <c r="L679" i="1" s="1"/>
  <c r="Q679" i="1"/>
  <c r="E680" i="1"/>
  <c r="F680" i="1" s="1"/>
  <c r="Q680" i="1"/>
  <c r="E682" i="1"/>
  <c r="F682" i="1" s="1"/>
  <c r="G682" i="1"/>
  <c r="L682" i="1"/>
  <c r="Q682" i="1"/>
  <c r="E684" i="1"/>
  <c r="F684" i="1" s="1"/>
  <c r="Q684" i="1"/>
  <c r="E685" i="1"/>
  <c r="F685" i="1" s="1"/>
  <c r="Q685" i="1"/>
  <c r="E686" i="1"/>
  <c r="F686" i="1" s="1"/>
  <c r="G686" i="1" s="1"/>
  <c r="L686" i="1" s="1"/>
  <c r="Q686" i="1"/>
  <c r="E687" i="1"/>
  <c r="F687" i="1"/>
  <c r="G687" i="1" s="1"/>
  <c r="L687" i="1" s="1"/>
  <c r="Q687" i="1"/>
  <c r="E688" i="1"/>
  <c r="F688" i="1" s="1"/>
  <c r="G688" i="1" s="1"/>
  <c r="L688" i="1" s="1"/>
  <c r="Q688" i="1"/>
  <c r="E689" i="1"/>
  <c r="F689" i="1" s="1"/>
  <c r="Q689" i="1"/>
  <c r="E690" i="1"/>
  <c r="F690" i="1" s="1"/>
  <c r="Q690" i="1"/>
  <c r="E691" i="1"/>
  <c r="F691" i="1" s="1"/>
  <c r="Q691" i="1"/>
  <c r="E692" i="1"/>
  <c r="F692" i="1" s="1"/>
  <c r="Q692" i="1"/>
  <c r="E693" i="1"/>
  <c r="F693" i="1" s="1"/>
  <c r="Q693" i="1"/>
  <c r="E694" i="1"/>
  <c r="F694" i="1" s="1"/>
  <c r="G694" i="1" s="1"/>
  <c r="L694" i="1" s="1"/>
  <c r="Q694" i="1"/>
  <c r="E697" i="1"/>
  <c r="F697" i="1" s="1"/>
  <c r="Q697" i="1"/>
  <c r="E698" i="1"/>
  <c r="F698" i="1" s="1"/>
  <c r="G698" i="1" s="1"/>
  <c r="L698" i="1" s="1"/>
  <c r="Q698" i="1"/>
  <c r="E699" i="1"/>
  <c r="F699" i="1"/>
  <c r="G699" i="1" s="1"/>
  <c r="L699" i="1" s="1"/>
  <c r="Q699" i="1"/>
  <c r="E700" i="1"/>
  <c r="F700" i="1"/>
  <c r="Q700" i="1"/>
  <c r="E701" i="1"/>
  <c r="F701" i="1" s="1"/>
  <c r="Q701" i="1"/>
  <c r="E702" i="1"/>
  <c r="F702" i="1"/>
  <c r="Q702" i="1"/>
  <c r="E703" i="1"/>
  <c r="F703" i="1"/>
  <c r="G703" i="1" s="1"/>
  <c r="L703" i="1" s="1"/>
  <c r="Q703" i="1"/>
  <c r="E704" i="1"/>
  <c r="F704" i="1" s="1"/>
  <c r="G704" i="1" s="1"/>
  <c r="L704" i="1" s="1"/>
  <c r="Q704" i="1"/>
  <c r="E705" i="1"/>
  <c r="F705" i="1"/>
  <c r="G705" i="1" s="1"/>
  <c r="L705" i="1"/>
  <c r="Q705" i="1"/>
  <c r="E706" i="1"/>
  <c r="F706" i="1" s="1"/>
  <c r="G706" i="1" s="1"/>
  <c r="L706" i="1" s="1"/>
  <c r="Q706" i="1"/>
  <c r="E707" i="1"/>
  <c r="F707" i="1"/>
  <c r="G707" i="1" s="1"/>
  <c r="L707" i="1" s="1"/>
  <c r="Q707" i="1"/>
  <c r="E708" i="1"/>
  <c r="F708" i="1"/>
  <c r="Q708" i="1"/>
  <c r="E709" i="1"/>
  <c r="F709" i="1" s="1"/>
  <c r="Q709" i="1"/>
  <c r="E710" i="1"/>
  <c r="F710" i="1"/>
  <c r="Q710" i="1"/>
  <c r="E711" i="1"/>
  <c r="F711" i="1"/>
  <c r="G711" i="1" s="1"/>
  <c r="L711" i="1" s="1"/>
  <c r="Q711" i="1"/>
  <c r="E712" i="1"/>
  <c r="F712" i="1" s="1"/>
  <c r="G712" i="1" s="1"/>
  <c r="L712" i="1" s="1"/>
  <c r="Q712" i="1"/>
  <c r="E713" i="1"/>
  <c r="F713" i="1" s="1"/>
  <c r="Q713" i="1"/>
  <c r="E714" i="1"/>
  <c r="F714" i="1" s="1"/>
  <c r="Q714" i="1"/>
  <c r="E715" i="1"/>
  <c r="F715" i="1" s="1"/>
  <c r="Q715" i="1"/>
  <c r="E716" i="1"/>
  <c r="F716" i="1" s="1"/>
  <c r="Q716" i="1"/>
  <c r="E717" i="1"/>
  <c r="F717" i="1"/>
  <c r="G717" i="1"/>
  <c r="L717" i="1" s="1"/>
  <c r="Q717" i="1"/>
  <c r="E718" i="1"/>
  <c r="F718" i="1" s="1"/>
  <c r="Q718" i="1"/>
  <c r="E719" i="1"/>
  <c r="F719" i="1"/>
  <c r="G719" i="1" s="1"/>
  <c r="L719" i="1" s="1"/>
  <c r="Q719" i="1"/>
  <c r="E720" i="1"/>
  <c r="F720" i="1" s="1"/>
  <c r="G720" i="1" s="1"/>
  <c r="L720" i="1" s="1"/>
  <c r="Q720" i="1"/>
  <c r="E721" i="1"/>
  <c r="F721" i="1" s="1"/>
  <c r="Q721" i="1"/>
  <c r="E722" i="1"/>
  <c r="F722" i="1" s="1"/>
  <c r="G722" i="1" s="1"/>
  <c r="L722" i="1" s="1"/>
  <c r="Q722" i="1"/>
  <c r="E723" i="1"/>
  <c r="F723" i="1"/>
  <c r="G723" i="1" s="1"/>
  <c r="L723" i="1" s="1"/>
  <c r="Q723" i="1"/>
  <c r="E724" i="1"/>
  <c r="F724" i="1"/>
  <c r="Q724" i="1"/>
  <c r="E725" i="1"/>
  <c r="F725" i="1" s="1"/>
  <c r="Q725" i="1"/>
  <c r="E726" i="1"/>
  <c r="F726" i="1" s="1"/>
  <c r="Q726" i="1"/>
  <c r="E727" i="1"/>
  <c r="F727" i="1" s="1"/>
  <c r="Q727" i="1"/>
  <c r="E728" i="1"/>
  <c r="F728" i="1" s="1"/>
  <c r="G728" i="1"/>
  <c r="L728" i="1" s="1"/>
  <c r="Q728" i="1"/>
  <c r="E729" i="1"/>
  <c r="F729" i="1"/>
  <c r="G729" i="1" s="1"/>
  <c r="L729" i="1" s="1"/>
  <c r="Q729" i="1"/>
  <c r="E730" i="1"/>
  <c r="F730" i="1" s="1"/>
  <c r="G730" i="1" s="1"/>
  <c r="L730" i="1" s="1"/>
  <c r="Q730" i="1"/>
  <c r="E731" i="1"/>
  <c r="F731" i="1"/>
  <c r="G731" i="1" s="1"/>
  <c r="P731" i="1"/>
  <c r="Q731" i="1"/>
  <c r="E732" i="1"/>
  <c r="F732" i="1" s="1"/>
  <c r="Q732" i="1"/>
  <c r="E733" i="1"/>
  <c r="F733" i="1" s="1"/>
  <c r="Q733" i="1"/>
  <c r="E735" i="1"/>
  <c r="F735" i="1"/>
  <c r="G735" i="1" s="1"/>
  <c r="Q735" i="1"/>
  <c r="E736" i="1"/>
  <c r="F736" i="1" s="1"/>
  <c r="Q736" i="1"/>
  <c r="E737" i="1"/>
  <c r="F737" i="1"/>
  <c r="Q737" i="1"/>
  <c r="E738" i="1"/>
  <c r="F738" i="1" s="1"/>
  <c r="Q738" i="1"/>
  <c r="E739" i="1"/>
  <c r="F739" i="1"/>
  <c r="Q739" i="1"/>
  <c r="E740" i="1"/>
  <c r="F740" i="1" s="1"/>
  <c r="Q740" i="1"/>
  <c r="E741" i="1"/>
  <c r="F741" i="1"/>
  <c r="G741" i="1" s="1"/>
  <c r="L741" i="1" s="1"/>
  <c r="Q741" i="1"/>
  <c r="E742" i="1"/>
  <c r="F742" i="1" s="1"/>
  <c r="Q742" i="1"/>
  <c r="E743" i="1"/>
  <c r="F743" i="1"/>
  <c r="G743" i="1" s="1"/>
  <c r="Q743" i="1"/>
  <c r="E744" i="1"/>
  <c r="F744" i="1" s="1"/>
  <c r="Q744" i="1"/>
  <c r="E745" i="1"/>
  <c r="F745" i="1"/>
  <c r="G745" i="1" s="1"/>
  <c r="L745" i="1" s="1"/>
  <c r="Q745" i="1"/>
  <c r="E746" i="1"/>
  <c r="F746" i="1"/>
  <c r="Q746" i="1"/>
  <c r="E747" i="1"/>
  <c r="F747" i="1"/>
  <c r="Q747" i="1"/>
  <c r="E748" i="1"/>
  <c r="F748" i="1" s="1"/>
  <c r="Q748" i="1"/>
  <c r="E749" i="1"/>
  <c r="F749" i="1" s="1"/>
  <c r="G749" i="1" s="1"/>
  <c r="L749" i="1" s="1"/>
  <c r="Q749" i="1"/>
  <c r="E750" i="1"/>
  <c r="F750" i="1" s="1"/>
  <c r="Q750" i="1"/>
  <c r="E751" i="1"/>
  <c r="F751" i="1" s="1"/>
  <c r="Q751" i="1"/>
  <c r="E752" i="1"/>
  <c r="F752" i="1" s="1"/>
  <c r="Q752" i="1"/>
  <c r="E753" i="1"/>
  <c r="F753" i="1"/>
  <c r="G753" i="1"/>
  <c r="L753" i="1" s="1"/>
  <c r="Q753" i="1"/>
  <c r="E754" i="1"/>
  <c r="F754" i="1"/>
  <c r="Q754" i="1"/>
  <c r="E756" i="1"/>
  <c r="F756" i="1" s="1"/>
  <c r="Q756" i="1"/>
  <c r="E758" i="1"/>
  <c r="F758" i="1" s="1"/>
  <c r="Q758" i="1"/>
  <c r="E759" i="1"/>
  <c r="F759" i="1" s="1"/>
  <c r="G759" i="1" s="1"/>
  <c r="L759" i="1" s="1"/>
  <c r="Q759" i="1"/>
  <c r="E760" i="1"/>
  <c r="F760" i="1" s="1"/>
  <c r="Q760" i="1"/>
  <c r="E761" i="1"/>
  <c r="F761" i="1"/>
  <c r="G761" i="1" s="1"/>
  <c r="Q761" i="1"/>
  <c r="E762" i="1"/>
  <c r="F762" i="1" s="1"/>
  <c r="Q762" i="1"/>
  <c r="E763" i="1"/>
  <c r="F763" i="1" s="1"/>
  <c r="Q763" i="1"/>
  <c r="E764" i="1"/>
  <c r="F764" i="1"/>
  <c r="G764" i="1"/>
  <c r="L764" i="1" s="1"/>
  <c r="Q764" i="1"/>
  <c r="E765" i="1"/>
  <c r="F765" i="1"/>
  <c r="Q765" i="1"/>
  <c r="E766" i="1"/>
  <c r="F766" i="1" s="1"/>
  <c r="Q766" i="1"/>
  <c r="E767" i="1"/>
  <c r="F767" i="1"/>
  <c r="G767" i="1" s="1"/>
  <c r="L767" i="1" s="1"/>
  <c r="Q767" i="1"/>
  <c r="E768" i="1"/>
  <c r="F768" i="1" s="1"/>
  <c r="Q768" i="1"/>
  <c r="E771" i="1"/>
  <c r="F771" i="1"/>
  <c r="G771" i="1" s="1"/>
  <c r="Q771" i="1"/>
  <c r="E772" i="1"/>
  <c r="F772" i="1" s="1"/>
  <c r="Q772" i="1"/>
  <c r="E773" i="1"/>
  <c r="F773" i="1"/>
  <c r="Q773" i="1"/>
  <c r="E774" i="1"/>
  <c r="F774" i="1" s="1"/>
  <c r="Q774" i="1"/>
  <c r="E775" i="1"/>
  <c r="F775" i="1"/>
  <c r="Q775" i="1"/>
  <c r="F4" i="1"/>
  <c r="Q860" i="1"/>
  <c r="Q861" i="1"/>
  <c r="Q862" i="1"/>
  <c r="Q863" i="1"/>
  <c r="E859" i="4"/>
  <c r="F859" i="4" s="1"/>
  <c r="Q859" i="4"/>
  <c r="E860" i="4"/>
  <c r="F860" i="4" s="1"/>
  <c r="Q860" i="4"/>
  <c r="E861" i="4"/>
  <c r="F861" i="4" s="1"/>
  <c r="Q861" i="4"/>
  <c r="E862" i="4"/>
  <c r="F862" i="4" s="1"/>
  <c r="Q862" i="4"/>
  <c r="E861" i="5"/>
  <c r="F861" i="5" s="1"/>
  <c r="Q861" i="5"/>
  <c r="E862" i="5"/>
  <c r="F862" i="5" s="1"/>
  <c r="Q862" i="5"/>
  <c r="E863" i="5"/>
  <c r="F863" i="5" s="1"/>
  <c r="Q863" i="5"/>
  <c r="E864" i="5"/>
  <c r="F864" i="5"/>
  <c r="G864" i="5" s="1"/>
  <c r="Q864" i="5"/>
  <c r="Z864" i="5"/>
  <c r="Q857" i="1"/>
  <c r="E856" i="4"/>
  <c r="F856" i="4" s="1"/>
  <c r="Q856" i="4"/>
  <c r="E858" i="5"/>
  <c r="F858" i="5" s="1"/>
  <c r="Q858" i="5"/>
  <c r="E819" i="5"/>
  <c r="F819" i="5" s="1"/>
  <c r="Q819" i="5"/>
  <c r="E835" i="5"/>
  <c r="F835" i="5" s="1"/>
  <c r="Q835" i="5"/>
  <c r="E839" i="5"/>
  <c r="F839" i="5" s="1"/>
  <c r="Q839" i="5"/>
  <c r="E841" i="5"/>
  <c r="F841" i="5" s="1"/>
  <c r="Q841" i="5"/>
  <c r="E845" i="5"/>
  <c r="F845" i="5" s="1"/>
  <c r="Q845" i="5"/>
  <c r="E847" i="5"/>
  <c r="F847" i="5" s="1"/>
  <c r="Q847" i="5"/>
  <c r="E849" i="5"/>
  <c r="F849" i="5" s="1"/>
  <c r="Q849" i="5"/>
  <c r="E851" i="5"/>
  <c r="F851" i="5" s="1"/>
  <c r="Q851" i="5"/>
  <c r="E852" i="5"/>
  <c r="F852" i="5" s="1"/>
  <c r="Z852" i="5" s="1"/>
  <c r="Q852" i="5"/>
  <c r="E854" i="5"/>
  <c r="F854" i="5" s="1"/>
  <c r="Q854" i="5"/>
  <c r="E856" i="5"/>
  <c r="F856" i="5" s="1"/>
  <c r="Q856" i="5"/>
  <c r="E857" i="5"/>
  <c r="F857" i="5" s="1"/>
  <c r="Q857" i="5"/>
  <c r="E859" i="5"/>
  <c r="F859" i="5" s="1"/>
  <c r="Q859" i="5"/>
  <c r="E860" i="5"/>
  <c r="F860" i="5" s="1"/>
  <c r="Q860" i="5"/>
  <c r="E819" i="4"/>
  <c r="F819" i="4" s="1"/>
  <c r="Q819" i="4"/>
  <c r="E835" i="4"/>
  <c r="F835" i="4" s="1"/>
  <c r="Q835" i="4"/>
  <c r="E839" i="4"/>
  <c r="F839" i="4" s="1"/>
  <c r="Q839" i="4"/>
  <c r="E841" i="4"/>
  <c r="F841" i="4" s="1"/>
  <c r="Q841" i="4"/>
  <c r="E845" i="4"/>
  <c r="F845" i="4" s="1"/>
  <c r="Q845" i="4"/>
  <c r="E847" i="4"/>
  <c r="F847" i="4" s="1"/>
  <c r="Q847" i="4"/>
  <c r="E849" i="4"/>
  <c r="F849" i="4" s="1"/>
  <c r="Q849" i="4"/>
  <c r="E851" i="4"/>
  <c r="F851" i="4" s="1"/>
  <c r="Q851" i="4"/>
  <c r="E852" i="4"/>
  <c r="F852" i="4" s="1"/>
  <c r="Q852" i="4"/>
  <c r="E853" i="4"/>
  <c r="F853" i="4" s="1"/>
  <c r="Q853" i="4"/>
  <c r="E854" i="4"/>
  <c r="F854" i="4" s="1"/>
  <c r="Q854" i="4"/>
  <c r="E855" i="4"/>
  <c r="F855" i="4" s="1"/>
  <c r="Q855" i="4"/>
  <c r="E857" i="4"/>
  <c r="F857" i="4" s="1"/>
  <c r="Q857" i="4"/>
  <c r="E858" i="4"/>
  <c r="F858" i="4" s="1"/>
  <c r="Q858" i="4"/>
  <c r="Q820" i="1"/>
  <c r="Q836" i="1"/>
  <c r="Q840" i="1"/>
  <c r="Q842" i="1"/>
  <c r="Q846" i="1"/>
  <c r="Q848" i="1"/>
  <c r="Q850" i="1"/>
  <c r="Q852" i="1"/>
  <c r="Q853" i="1"/>
  <c r="Q856" i="1"/>
  <c r="Q858" i="1"/>
  <c r="Q859" i="1"/>
  <c r="Q787" i="5"/>
  <c r="Q788" i="5"/>
  <c r="Q789" i="5"/>
  <c r="Q790" i="5"/>
  <c r="Q791" i="5"/>
  <c r="Q792" i="5"/>
  <c r="Q793" i="5"/>
  <c r="Q794" i="5"/>
  <c r="Q795" i="5"/>
  <c r="Q796" i="5"/>
  <c r="Q797" i="5"/>
  <c r="Q798" i="5"/>
  <c r="Q799" i="5"/>
  <c r="E800" i="5"/>
  <c r="F800" i="5" s="1"/>
  <c r="Z800" i="5" s="1"/>
  <c r="Q800" i="5"/>
  <c r="Q801" i="5"/>
  <c r="Q802" i="5"/>
  <c r="Q803" i="5"/>
  <c r="Q804" i="5"/>
  <c r="Q805" i="5"/>
  <c r="Q806" i="5"/>
  <c r="Q807" i="5"/>
  <c r="Q808" i="5"/>
  <c r="Q809" i="5"/>
  <c r="Q810" i="5"/>
  <c r="Q811" i="5"/>
  <c r="Q812" i="5"/>
  <c r="Q813" i="5"/>
  <c r="Q814" i="5"/>
  <c r="Q815" i="5"/>
  <c r="Q816" i="5"/>
  <c r="Q817" i="5"/>
  <c r="Q818" i="5"/>
  <c r="Q820" i="5"/>
  <c r="Q821" i="5"/>
  <c r="Q822" i="5"/>
  <c r="Q823" i="5"/>
  <c r="Q824" i="5"/>
  <c r="Q825" i="5"/>
  <c r="Q826" i="5"/>
  <c r="Q827" i="5"/>
  <c r="Q828" i="5"/>
  <c r="Q829" i="5"/>
  <c r="Q830" i="5"/>
  <c r="Q831" i="5"/>
  <c r="Q832" i="5"/>
  <c r="Q833" i="5"/>
  <c r="Q834" i="5"/>
  <c r="Q836" i="5"/>
  <c r="Q837" i="5"/>
  <c r="Q838" i="5"/>
  <c r="Q840" i="5"/>
  <c r="Q842" i="5"/>
  <c r="Q843" i="5"/>
  <c r="Q844" i="5"/>
  <c r="Q846" i="5"/>
  <c r="Q848" i="5"/>
  <c r="Q850" i="5"/>
  <c r="Q853" i="5"/>
  <c r="Q855" i="5"/>
  <c r="E787" i="4"/>
  <c r="F787" i="4" s="1"/>
  <c r="Q787" i="4"/>
  <c r="E788" i="4"/>
  <c r="F788" i="4" s="1"/>
  <c r="Q788" i="4"/>
  <c r="E789" i="4"/>
  <c r="F789" i="4" s="1"/>
  <c r="Q789" i="4"/>
  <c r="E790" i="4"/>
  <c r="F790" i="4" s="1"/>
  <c r="G790" i="4" s="1"/>
  <c r="I790" i="4" s="1"/>
  <c r="Q790" i="4"/>
  <c r="E791" i="4"/>
  <c r="F791" i="4" s="1"/>
  <c r="G791" i="4" s="1"/>
  <c r="I791" i="4" s="1"/>
  <c r="Q791" i="4"/>
  <c r="E792" i="4"/>
  <c r="F792" i="4" s="1"/>
  <c r="G792" i="4" s="1"/>
  <c r="I792" i="4" s="1"/>
  <c r="Q792" i="4"/>
  <c r="E793" i="4"/>
  <c r="F793" i="4" s="1"/>
  <c r="G793" i="4" s="1"/>
  <c r="I793" i="4" s="1"/>
  <c r="Q793" i="4"/>
  <c r="E794" i="4"/>
  <c r="F794" i="4" s="1"/>
  <c r="Q794" i="4"/>
  <c r="E795" i="4"/>
  <c r="F795" i="4" s="1"/>
  <c r="G795" i="4" s="1"/>
  <c r="I795" i="4" s="1"/>
  <c r="Q795" i="4"/>
  <c r="E796" i="4"/>
  <c r="F796" i="4" s="1"/>
  <c r="Q796" i="4"/>
  <c r="E797" i="4"/>
  <c r="F797" i="4"/>
  <c r="Q797" i="4"/>
  <c r="E798" i="4"/>
  <c r="F798" i="4" s="1"/>
  <c r="Q798" i="4"/>
  <c r="E799" i="4"/>
  <c r="F799" i="4" s="1"/>
  <c r="Q799" i="4"/>
  <c r="E800" i="4"/>
  <c r="F800" i="4" s="1"/>
  <c r="Q800" i="4"/>
  <c r="E801" i="4"/>
  <c r="F801" i="4" s="1"/>
  <c r="Q801" i="4"/>
  <c r="E802" i="4"/>
  <c r="F802" i="4" s="1"/>
  <c r="Q802" i="4"/>
  <c r="E803" i="4"/>
  <c r="F803" i="4" s="1"/>
  <c r="Q803" i="4"/>
  <c r="E804" i="4"/>
  <c r="F804" i="4" s="1"/>
  <c r="G804" i="4" s="1"/>
  <c r="I804" i="4" s="1"/>
  <c r="Q804" i="4"/>
  <c r="E805" i="4"/>
  <c r="F805" i="4" s="1"/>
  <c r="Q805" i="4"/>
  <c r="E806" i="4"/>
  <c r="F806" i="4" s="1"/>
  <c r="Q806" i="4"/>
  <c r="E807" i="4"/>
  <c r="F807" i="4" s="1"/>
  <c r="Q807" i="4"/>
  <c r="E808" i="4"/>
  <c r="F808" i="4" s="1"/>
  <c r="Q808" i="4"/>
  <c r="E809" i="4"/>
  <c r="F809" i="4" s="1"/>
  <c r="G809" i="4" s="1"/>
  <c r="I809" i="4" s="1"/>
  <c r="Q809" i="4"/>
  <c r="E810" i="4"/>
  <c r="F810" i="4" s="1"/>
  <c r="Q810" i="4"/>
  <c r="E811" i="4"/>
  <c r="F811" i="4" s="1"/>
  <c r="Q811" i="4"/>
  <c r="E812" i="4"/>
  <c r="F812" i="4"/>
  <c r="Q812" i="4"/>
  <c r="E813" i="4"/>
  <c r="F813" i="4" s="1"/>
  <c r="G813" i="4" s="1"/>
  <c r="I813" i="4" s="1"/>
  <c r="Q813" i="4"/>
  <c r="E814" i="4"/>
  <c r="F814" i="4" s="1"/>
  <c r="Q814" i="4"/>
  <c r="E815" i="4"/>
  <c r="F815" i="4" s="1"/>
  <c r="Q815" i="4"/>
  <c r="E816" i="4"/>
  <c r="F816" i="4" s="1"/>
  <c r="Q816" i="4"/>
  <c r="E817" i="4"/>
  <c r="F817" i="4" s="1"/>
  <c r="Q817" i="4"/>
  <c r="E818" i="4"/>
  <c r="F818" i="4" s="1"/>
  <c r="Q818" i="4"/>
  <c r="E820" i="4"/>
  <c r="F820" i="4"/>
  <c r="Q820" i="4"/>
  <c r="E821" i="4"/>
  <c r="F821" i="4" s="1"/>
  <c r="Q821" i="4"/>
  <c r="E822" i="4"/>
  <c r="F822" i="4" s="1"/>
  <c r="Q822" i="4"/>
  <c r="E823" i="4"/>
  <c r="F823" i="4" s="1"/>
  <c r="Q823" i="4"/>
  <c r="E824" i="4"/>
  <c r="F824" i="4" s="1"/>
  <c r="Q824" i="4"/>
  <c r="E825" i="4"/>
  <c r="F825" i="4" s="1"/>
  <c r="Q825" i="4"/>
  <c r="E826" i="4"/>
  <c r="F826" i="4" s="1"/>
  <c r="Q826" i="4"/>
  <c r="E827" i="4"/>
  <c r="F827" i="4" s="1"/>
  <c r="Q827" i="4"/>
  <c r="E828" i="4"/>
  <c r="F828" i="4" s="1"/>
  <c r="Q828" i="4"/>
  <c r="E829" i="4"/>
  <c r="F829" i="4"/>
  <c r="G829" i="4" s="1"/>
  <c r="I829" i="4" s="1"/>
  <c r="Q829" i="4"/>
  <c r="E830" i="4"/>
  <c r="F830" i="4" s="1"/>
  <c r="Q830" i="4"/>
  <c r="E831" i="4"/>
  <c r="F831" i="4" s="1"/>
  <c r="Q831" i="4"/>
  <c r="E832" i="4"/>
  <c r="F832" i="4" s="1"/>
  <c r="Q832" i="4"/>
  <c r="E833" i="4"/>
  <c r="F833" i="4" s="1"/>
  <c r="Q833" i="4"/>
  <c r="E834" i="4"/>
  <c r="F834" i="4" s="1"/>
  <c r="G834" i="4" s="1"/>
  <c r="I834" i="4" s="1"/>
  <c r="Q834" i="4"/>
  <c r="E836" i="4"/>
  <c r="F836" i="4" s="1"/>
  <c r="Q836" i="4"/>
  <c r="E837" i="4"/>
  <c r="F837" i="4" s="1"/>
  <c r="Q837" i="4"/>
  <c r="E838" i="4"/>
  <c r="F838" i="4" s="1"/>
  <c r="G838" i="4" s="1"/>
  <c r="I838" i="4" s="1"/>
  <c r="Q838" i="4"/>
  <c r="E840" i="4"/>
  <c r="F840" i="4" s="1"/>
  <c r="Q840" i="4"/>
  <c r="E842" i="4"/>
  <c r="F842" i="4" s="1"/>
  <c r="Q842" i="4"/>
  <c r="E843" i="4"/>
  <c r="F843" i="4" s="1"/>
  <c r="G843" i="4" s="1"/>
  <c r="I843" i="4" s="1"/>
  <c r="Q843" i="4"/>
  <c r="E844" i="4"/>
  <c r="F844" i="4" s="1"/>
  <c r="Q844" i="4"/>
  <c r="E846" i="4"/>
  <c r="F846" i="4" s="1"/>
  <c r="Q846" i="4"/>
  <c r="E848" i="4"/>
  <c r="F848" i="4" s="1"/>
  <c r="Q848" i="4"/>
  <c r="E850" i="4"/>
  <c r="F850" i="4" s="1"/>
  <c r="G850" i="4" s="1"/>
  <c r="I850" i="4" s="1"/>
  <c r="Q850" i="4"/>
  <c r="Q851" i="1"/>
  <c r="Q854" i="1"/>
  <c r="Q855" i="1"/>
  <c r="Q816" i="1"/>
  <c r="Q818" i="1"/>
  <c r="Q821" i="1"/>
  <c r="Q822" i="1"/>
  <c r="Q823" i="1"/>
  <c r="Q824" i="1"/>
  <c r="Q825" i="1"/>
  <c r="Q827" i="1"/>
  <c r="Q828" i="1"/>
  <c r="Q829" i="1"/>
  <c r="Q830" i="1"/>
  <c r="Q831" i="1"/>
  <c r="Q832" i="1"/>
  <c r="Q834" i="1"/>
  <c r="Q835" i="1"/>
  <c r="Q839" i="1"/>
  <c r="Q841" i="1"/>
  <c r="Q845" i="1"/>
  <c r="Q847" i="1"/>
  <c r="Q849" i="1"/>
  <c r="Q808" i="1"/>
  <c r="Q809" i="1"/>
  <c r="Q812" i="1"/>
  <c r="Q843" i="1"/>
  <c r="Q837" i="1"/>
  <c r="Q833" i="1"/>
  <c r="D11" i="1"/>
  <c r="P719" i="1" s="1"/>
  <c r="R719" i="1" s="1"/>
  <c r="T719" i="1" s="1"/>
  <c r="D12" i="1"/>
  <c r="Q844" i="1"/>
  <c r="Q838" i="1"/>
  <c r="Q826" i="1"/>
  <c r="Q806" i="1"/>
  <c r="Q805" i="1"/>
  <c r="Q811" i="1"/>
  <c r="Q798" i="1"/>
  <c r="Q799" i="1"/>
  <c r="Q802" i="1"/>
  <c r="Q804" i="1"/>
  <c r="Q807" i="1"/>
  <c r="Q810" i="1"/>
  <c r="Q813" i="1"/>
  <c r="Q814" i="1"/>
  <c r="Q815" i="1"/>
  <c r="Q817" i="1"/>
  <c r="Q819" i="1"/>
  <c r="D9" i="1"/>
  <c r="C9" i="1"/>
  <c r="Q797" i="1"/>
  <c r="Q800" i="1"/>
  <c r="Q801" i="1"/>
  <c r="Q803" i="1"/>
  <c r="Q796" i="1"/>
  <c r="Q795" i="1"/>
  <c r="Q793" i="1"/>
  <c r="Q792" i="1"/>
  <c r="Q785" i="1"/>
  <c r="Q791" i="1"/>
  <c r="AB3" i="5"/>
  <c r="AB4" i="5"/>
  <c r="D12" i="5"/>
  <c r="P400" i="5" s="1"/>
  <c r="AB5" i="5"/>
  <c r="AB7" i="5"/>
  <c r="AB9" i="5"/>
  <c r="AB10" i="5"/>
  <c r="AB8" i="5"/>
  <c r="AB16" i="5"/>
  <c r="AB6" i="5"/>
  <c r="AB13" i="5"/>
  <c r="D13" i="5"/>
  <c r="AF653" i="5"/>
  <c r="AD653" i="5"/>
  <c r="AB653" i="5"/>
  <c r="AF449" i="5"/>
  <c r="AD449" i="5"/>
  <c r="AB449" i="5"/>
  <c r="AF435" i="5"/>
  <c r="AD435" i="5"/>
  <c r="AB435" i="5"/>
  <c r="AF425" i="5"/>
  <c r="AD425" i="5"/>
  <c r="AB425" i="5"/>
  <c r="AF403" i="5"/>
  <c r="AD403" i="5"/>
  <c r="AB403" i="5"/>
  <c r="AF342" i="5"/>
  <c r="AD342" i="5"/>
  <c r="AB342" i="5"/>
  <c r="AF340" i="5"/>
  <c r="AD340" i="5"/>
  <c r="AB340" i="5"/>
  <c r="AF145" i="5"/>
  <c r="AD145" i="5"/>
  <c r="AB145" i="5"/>
  <c r="AF144" i="5"/>
  <c r="AD144" i="5"/>
  <c r="AB144" i="5"/>
  <c r="AF137" i="5"/>
  <c r="AD137" i="5"/>
  <c r="AB137" i="5"/>
  <c r="AF133" i="5"/>
  <c r="AD133" i="5"/>
  <c r="AB133" i="5"/>
  <c r="AF132" i="5"/>
  <c r="AD132" i="5"/>
  <c r="AB132" i="5"/>
  <c r="AF130" i="5"/>
  <c r="AD130" i="5"/>
  <c r="AB130" i="5"/>
  <c r="AF126" i="5"/>
  <c r="AD126" i="5"/>
  <c r="AB126" i="5"/>
  <c r="AF121" i="5"/>
  <c r="AD121" i="5"/>
  <c r="AB121" i="5"/>
  <c r="AF109" i="5"/>
  <c r="AD109" i="5"/>
  <c r="AB109" i="5"/>
  <c r="AF108" i="5"/>
  <c r="AD108" i="5"/>
  <c r="AB108" i="5"/>
  <c r="AF95" i="5"/>
  <c r="AD95" i="5"/>
  <c r="AB95" i="5"/>
  <c r="AF57" i="5"/>
  <c r="AD57" i="5"/>
  <c r="AB57" i="5"/>
  <c r="AF56" i="5"/>
  <c r="AD56" i="5"/>
  <c r="AB56" i="5"/>
  <c r="AF47" i="5"/>
  <c r="AD47" i="5"/>
  <c r="AB47" i="5"/>
  <c r="AF46" i="5"/>
  <c r="AD46" i="5"/>
  <c r="AB46" i="5"/>
  <c r="AF45" i="5"/>
  <c r="AD45" i="5"/>
  <c r="AB45" i="5"/>
  <c r="AF44" i="5"/>
  <c r="AD44" i="5"/>
  <c r="AB44" i="5"/>
  <c r="AF34" i="5"/>
  <c r="AD34" i="5"/>
  <c r="AB34" i="5"/>
  <c r="AF33" i="5"/>
  <c r="AD33" i="5"/>
  <c r="AB33" i="5"/>
  <c r="C7" i="5"/>
  <c r="E115" i="5"/>
  <c r="F115" i="5" s="1"/>
  <c r="C8" i="5"/>
  <c r="D9" i="5"/>
  <c r="E9" i="5"/>
  <c r="D14" i="5"/>
  <c r="F16" i="5"/>
  <c r="F17" i="5" s="1"/>
  <c r="C17" i="5"/>
  <c r="Q21" i="5"/>
  <c r="Q22" i="5"/>
  <c r="Q23" i="5"/>
  <c r="Q24" i="5"/>
  <c r="Q25" i="5"/>
  <c r="Q26" i="5"/>
  <c r="Q27" i="5"/>
  <c r="Q28" i="5"/>
  <c r="Q29" i="5"/>
  <c r="Q30" i="5"/>
  <c r="Q31" i="5"/>
  <c r="Q32" i="5"/>
  <c r="Q33" i="5"/>
  <c r="T33" i="5"/>
  <c r="E34" i="5"/>
  <c r="F34" i="5"/>
  <c r="Z34" i="5" s="1"/>
  <c r="Q34" i="5"/>
  <c r="T34" i="5"/>
  <c r="Q35" i="5"/>
  <c r="Q36" i="5"/>
  <c r="Q37" i="5"/>
  <c r="Q38" i="5"/>
  <c r="Q39" i="5"/>
  <c r="Q40" i="5"/>
  <c r="Q41" i="5"/>
  <c r="Q42" i="5"/>
  <c r="Q43" i="5"/>
  <c r="Q44" i="5"/>
  <c r="T44" i="5"/>
  <c r="Q45" i="5"/>
  <c r="T45" i="5"/>
  <c r="Q46" i="5"/>
  <c r="T46" i="5"/>
  <c r="Q47" i="5"/>
  <c r="T47" i="5"/>
  <c r="Q48" i="5"/>
  <c r="Q49" i="5"/>
  <c r="Q50" i="5"/>
  <c r="Q51" i="5"/>
  <c r="Q52" i="5"/>
  <c r="Q53" i="5"/>
  <c r="Q54" i="5"/>
  <c r="Q55" i="5"/>
  <c r="Q56" i="5"/>
  <c r="T56" i="5"/>
  <c r="Q57" i="5"/>
  <c r="T57" i="5"/>
  <c r="Q58" i="5"/>
  <c r="Q59" i="5"/>
  <c r="Q60" i="5"/>
  <c r="Q61" i="5"/>
  <c r="Q62" i="5"/>
  <c r="Q63" i="5"/>
  <c r="Q64" i="5"/>
  <c r="Q65" i="5"/>
  <c r="Q66" i="5"/>
  <c r="Q67" i="5"/>
  <c r="Q68" i="5"/>
  <c r="Q69" i="5"/>
  <c r="Q70" i="5"/>
  <c r="Q71" i="5"/>
  <c r="Q72" i="5"/>
  <c r="Q73" i="5"/>
  <c r="Q74" i="5"/>
  <c r="Q75" i="5"/>
  <c r="Q76" i="5"/>
  <c r="Q77" i="5"/>
  <c r="Q78" i="5"/>
  <c r="Q79" i="5"/>
  <c r="Q80" i="5"/>
  <c r="Q81" i="5"/>
  <c r="Q82" i="5"/>
  <c r="Q83" i="5"/>
  <c r="Q84" i="5"/>
  <c r="Q85" i="5"/>
  <c r="Q86" i="5"/>
  <c r="Q87" i="5"/>
  <c r="Q88" i="5"/>
  <c r="Q89" i="5"/>
  <c r="Q90" i="5"/>
  <c r="Q91" i="5"/>
  <c r="Q92" i="5"/>
  <c r="Q93" i="5"/>
  <c r="Q94" i="5"/>
  <c r="Q95" i="5"/>
  <c r="Q96" i="5"/>
  <c r="Q97" i="5"/>
  <c r="Q98" i="5"/>
  <c r="Q99" i="5"/>
  <c r="Q100" i="5"/>
  <c r="Q101" i="5"/>
  <c r="Q102" i="5"/>
  <c r="Q103" i="5"/>
  <c r="Q104" i="5"/>
  <c r="Q105" i="5"/>
  <c r="Q106" i="5"/>
  <c r="Q107" i="5"/>
  <c r="Q108" i="5"/>
  <c r="Q109" i="5"/>
  <c r="Q110" i="5"/>
  <c r="Q111" i="5"/>
  <c r="Q112" i="5"/>
  <c r="Q113" i="5"/>
  <c r="Q114" i="5"/>
  <c r="Q115" i="5"/>
  <c r="Q116" i="5"/>
  <c r="Q117" i="5"/>
  <c r="Q118" i="5"/>
  <c r="Q119" i="5"/>
  <c r="Q120" i="5"/>
  <c r="Q121" i="5"/>
  <c r="Q122" i="5"/>
  <c r="Q123" i="5"/>
  <c r="Q124" i="5"/>
  <c r="Q125" i="5"/>
  <c r="Q126" i="5"/>
  <c r="E127" i="5"/>
  <c r="F127" i="5" s="1"/>
  <c r="Q127" i="5"/>
  <c r="Q128" i="5"/>
  <c r="Q129" i="5"/>
  <c r="Q130" i="5"/>
  <c r="Q131" i="5"/>
  <c r="E132" i="5"/>
  <c r="F132" i="5" s="1"/>
  <c r="Q132" i="5"/>
  <c r="Q133" i="5"/>
  <c r="Q134" i="5"/>
  <c r="Q135" i="5"/>
  <c r="Q136" i="5"/>
  <c r="Q137" i="5"/>
  <c r="Q138" i="5"/>
  <c r="Q139" i="5"/>
  <c r="Q140" i="5"/>
  <c r="Q141" i="5"/>
  <c r="Q142" i="5"/>
  <c r="Q143" i="5"/>
  <c r="Q144" i="5"/>
  <c r="E145" i="5"/>
  <c r="F145" i="5" s="1"/>
  <c r="Z145" i="5" s="1"/>
  <c r="Q145" i="5"/>
  <c r="Q146" i="5"/>
  <c r="Q147" i="5"/>
  <c r="Q148" i="5"/>
  <c r="Q149" i="5"/>
  <c r="E150" i="5"/>
  <c r="F150" i="5" s="1"/>
  <c r="G150" i="5" s="1"/>
  <c r="I150" i="5" s="1"/>
  <c r="Q150" i="5"/>
  <c r="Q151" i="5"/>
  <c r="Q152" i="5"/>
  <c r="Q153" i="5"/>
  <c r="Q154" i="5"/>
  <c r="Q155" i="5"/>
  <c r="Q156" i="5"/>
  <c r="Q157" i="5"/>
  <c r="Q158" i="5"/>
  <c r="Q159" i="5"/>
  <c r="Q160" i="5"/>
  <c r="Q161" i="5"/>
  <c r="Q162" i="5"/>
  <c r="Q163" i="5"/>
  <c r="Q164" i="5"/>
  <c r="Q165" i="5"/>
  <c r="Q166" i="5"/>
  <c r="E167" i="5"/>
  <c r="F167" i="5" s="1"/>
  <c r="Q167" i="5"/>
  <c r="Q168" i="5"/>
  <c r="Q169" i="5"/>
  <c r="Q170" i="5"/>
  <c r="Q171" i="5"/>
  <c r="Q172" i="5"/>
  <c r="Q173" i="5"/>
  <c r="Q174" i="5"/>
  <c r="Q175" i="5"/>
  <c r="Q176" i="5"/>
  <c r="Q177" i="5"/>
  <c r="Q178" i="5"/>
  <c r="Q179" i="5"/>
  <c r="Q180" i="5"/>
  <c r="Q181" i="5"/>
  <c r="Q182" i="5"/>
  <c r="Q183" i="5"/>
  <c r="Q184" i="5"/>
  <c r="Q185" i="5"/>
  <c r="Q186" i="5"/>
  <c r="Q187" i="5"/>
  <c r="Q188" i="5"/>
  <c r="Q189" i="5"/>
  <c r="Q190" i="5"/>
  <c r="Q191" i="5"/>
  <c r="Q192" i="5"/>
  <c r="Q193" i="5"/>
  <c r="Q194" i="5"/>
  <c r="Q195" i="5"/>
  <c r="Q196" i="5"/>
  <c r="E197" i="5"/>
  <c r="F197" i="5" s="1"/>
  <c r="Q197" i="5"/>
  <c r="Q198" i="5"/>
  <c r="Q199" i="5"/>
  <c r="E200" i="5"/>
  <c r="F200" i="5" s="1"/>
  <c r="Q200" i="5"/>
  <c r="Q201" i="5"/>
  <c r="Q202" i="5"/>
  <c r="Q203" i="5"/>
  <c r="Q204" i="5"/>
  <c r="Q205" i="5"/>
  <c r="Q206" i="5"/>
  <c r="Q207" i="5"/>
  <c r="Q208" i="5"/>
  <c r="Q209" i="5"/>
  <c r="Q210" i="5"/>
  <c r="Q211" i="5"/>
  <c r="Q212" i="5"/>
  <c r="Q213" i="5"/>
  <c r="Q214" i="5"/>
  <c r="E215" i="5"/>
  <c r="F215" i="5" s="1"/>
  <c r="Q215" i="5"/>
  <c r="Q216" i="5"/>
  <c r="Q217" i="5"/>
  <c r="Q218" i="5"/>
  <c r="Q219" i="5"/>
  <c r="E220" i="5"/>
  <c r="F220" i="5" s="1"/>
  <c r="Q220" i="5"/>
  <c r="Q221" i="5"/>
  <c r="Q222" i="5"/>
  <c r="E223" i="5"/>
  <c r="F223" i="5" s="1"/>
  <c r="Z223" i="5" s="1"/>
  <c r="I223" i="5"/>
  <c r="Q223" i="5"/>
  <c r="Q224" i="5"/>
  <c r="Q225" i="5"/>
  <c r="Q226" i="5"/>
  <c r="E227" i="5"/>
  <c r="F227" i="5" s="1"/>
  <c r="Q227" i="5"/>
  <c r="Q228" i="5"/>
  <c r="Q229" i="5"/>
  <c r="Q230" i="5"/>
  <c r="Q231" i="5"/>
  <c r="E232" i="5"/>
  <c r="F232" i="5" s="1"/>
  <c r="G232" i="5" s="1"/>
  <c r="Q232" i="5"/>
  <c r="Q233" i="5"/>
  <c r="Q234" i="5"/>
  <c r="E235" i="5"/>
  <c r="F235" i="5" s="1"/>
  <c r="Q235" i="5"/>
  <c r="Q236" i="5"/>
  <c r="Q237" i="5"/>
  <c r="Q238" i="5"/>
  <c r="Q239" i="5"/>
  <c r="Q240" i="5"/>
  <c r="Q241" i="5"/>
  <c r="Q242" i="5"/>
  <c r="Q243" i="5"/>
  <c r="Q244" i="5"/>
  <c r="Q245" i="5"/>
  <c r="Q246" i="5"/>
  <c r="Q247" i="5"/>
  <c r="Q248" i="5"/>
  <c r="Q249" i="5"/>
  <c r="Q250" i="5"/>
  <c r="Q251" i="5"/>
  <c r="Q252" i="5"/>
  <c r="Q253" i="5"/>
  <c r="Q254" i="5"/>
  <c r="Q255" i="5"/>
  <c r="E256" i="5"/>
  <c r="F256" i="5" s="1"/>
  <c r="Q256" i="5"/>
  <c r="E257" i="5"/>
  <c r="F257" i="5" s="1"/>
  <c r="Q257" i="5"/>
  <c r="Q258" i="5"/>
  <c r="Q259" i="5"/>
  <c r="Q260" i="5"/>
  <c r="Q261" i="5"/>
  <c r="Q262" i="5"/>
  <c r="Q263" i="5"/>
  <c r="E264" i="5"/>
  <c r="F264" i="5" s="1"/>
  <c r="Q264" i="5"/>
  <c r="Q265" i="5"/>
  <c r="Q266" i="5"/>
  <c r="Q267" i="5"/>
  <c r="Q268" i="5"/>
  <c r="Q269" i="5"/>
  <c r="Q270" i="5"/>
  <c r="E271" i="5"/>
  <c r="F271" i="5" s="1"/>
  <c r="Q271" i="5"/>
  <c r="E272" i="5"/>
  <c r="F272" i="5" s="1"/>
  <c r="Q272" i="5"/>
  <c r="Q273" i="5"/>
  <c r="Q274" i="5"/>
  <c r="Q275" i="5"/>
  <c r="Q276" i="5"/>
  <c r="Q277" i="5"/>
  <c r="E278" i="5"/>
  <c r="F278" i="5" s="1"/>
  <c r="Q278" i="5"/>
  <c r="E279" i="5"/>
  <c r="F279" i="5" s="1"/>
  <c r="G279" i="5" s="1"/>
  <c r="I279" i="5" s="1"/>
  <c r="Q279" i="5"/>
  <c r="Q280" i="5"/>
  <c r="Q281" i="5"/>
  <c r="Q282" i="5"/>
  <c r="Q283" i="5"/>
  <c r="E284" i="5"/>
  <c r="F284" i="5" s="1"/>
  <c r="Q284" i="5"/>
  <c r="Q285" i="5"/>
  <c r="Q286" i="5"/>
  <c r="Q287" i="5"/>
  <c r="Q288" i="5"/>
  <c r="E289" i="5"/>
  <c r="F289" i="5" s="1"/>
  <c r="Q289" i="5"/>
  <c r="Q290" i="5"/>
  <c r="Q291" i="5"/>
  <c r="Q292" i="5"/>
  <c r="E293" i="5"/>
  <c r="F293" i="5" s="1"/>
  <c r="Q293" i="5"/>
  <c r="Q294" i="5"/>
  <c r="Q295" i="5"/>
  <c r="E296" i="5"/>
  <c r="F296" i="5"/>
  <c r="Q296" i="5"/>
  <c r="Q297" i="5"/>
  <c r="Q298" i="5"/>
  <c r="Q299" i="5"/>
  <c r="E300" i="5"/>
  <c r="F300" i="5" s="1"/>
  <c r="Q300" i="5"/>
  <c r="Q301" i="5"/>
  <c r="Q302" i="5"/>
  <c r="Q303" i="5"/>
  <c r="Q304" i="5"/>
  <c r="E305" i="5"/>
  <c r="F305" i="5" s="1"/>
  <c r="Q305" i="5"/>
  <c r="Q306" i="5"/>
  <c r="Q307" i="5"/>
  <c r="Q308" i="5"/>
  <c r="E309" i="5"/>
  <c r="F309" i="5" s="1"/>
  <c r="Q309" i="5"/>
  <c r="Q310" i="5"/>
  <c r="Q311" i="5"/>
  <c r="E312" i="5"/>
  <c r="F312" i="5" s="1"/>
  <c r="Z312" i="5" s="1"/>
  <c r="Q312" i="5"/>
  <c r="Q313" i="5"/>
  <c r="Q314" i="5"/>
  <c r="Q315" i="5"/>
  <c r="E316" i="5"/>
  <c r="F316" i="5" s="1"/>
  <c r="Q316" i="5"/>
  <c r="Q317" i="5"/>
  <c r="Q318" i="5"/>
  <c r="Q319" i="5"/>
  <c r="Q320" i="5"/>
  <c r="E321" i="5"/>
  <c r="F321" i="5" s="1"/>
  <c r="Q321" i="5"/>
  <c r="Q322" i="5"/>
  <c r="Q323" i="5"/>
  <c r="Q324" i="5"/>
  <c r="E325" i="5"/>
  <c r="F325" i="5" s="1"/>
  <c r="Q325" i="5"/>
  <c r="Q326" i="5"/>
  <c r="Q327" i="5"/>
  <c r="E328" i="5"/>
  <c r="F328" i="5" s="1"/>
  <c r="Q328" i="5"/>
  <c r="Q329" i="5"/>
  <c r="Q330" i="5"/>
  <c r="E331" i="5"/>
  <c r="F331" i="5" s="1"/>
  <c r="Q331" i="5"/>
  <c r="E332" i="5"/>
  <c r="F332" i="5" s="1"/>
  <c r="Q332" i="5"/>
  <c r="E333" i="5"/>
  <c r="F333" i="5" s="1"/>
  <c r="G333" i="5" s="1"/>
  <c r="Q333" i="5"/>
  <c r="Q334" i="5"/>
  <c r="Q335" i="5"/>
  <c r="Q336" i="5"/>
  <c r="E337" i="5"/>
  <c r="F337" i="5" s="1"/>
  <c r="Q337" i="5"/>
  <c r="E338" i="5"/>
  <c r="F338" i="5" s="1"/>
  <c r="Q338" i="5"/>
  <c r="Q339" i="5"/>
  <c r="E340" i="5"/>
  <c r="F340" i="5" s="1"/>
  <c r="Q340" i="5"/>
  <c r="Q341" i="5"/>
  <c r="Q342" i="5"/>
  <c r="Q343" i="5"/>
  <c r="Q344" i="5"/>
  <c r="E345" i="5"/>
  <c r="F345" i="5" s="1"/>
  <c r="Z345" i="5" s="1"/>
  <c r="Q345" i="5"/>
  <c r="E346" i="5"/>
  <c r="F346" i="5" s="1"/>
  <c r="Z346" i="5" s="1"/>
  <c r="Q346" i="5"/>
  <c r="Q347" i="5"/>
  <c r="Q348" i="5"/>
  <c r="E349" i="5"/>
  <c r="F349" i="5" s="1"/>
  <c r="Q349" i="5"/>
  <c r="E350" i="5"/>
  <c r="F350" i="5" s="1"/>
  <c r="Z350" i="5" s="1"/>
  <c r="Q350" i="5"/>
  <c r="Q351" i="5"/>
  <c r="E352" i="5"/>
  <c r="F352" i="5" s="1"/>
  <c r="G352" i="5" s="1"/>
  <c r="Q352" i="5"/>
  <c r="E353" i="5"/>
  <c r="F353" i="5" s="1"/>
  <c r="Q353" i="5"/>
  <c r="Q354" i="5"/>
  <c r="Q355" i="5"/>
  <c r="E356" i="5"/>
  <c r="F356" i="5" s="1"/>
  <c r="AU356" i="5" s="1"/>
  <c r="AT356" i="5" s="1"/>
  <c r="AS356" i="5" s="1"/>
  <c r="AR356" i="5" s="1"/>
  <c r="AQ356" i="5" s="1"/>
  <c r="AP356" i="5" s="1"/>
  <c r="AO356" i="5" s="1"/>
  <c r="AN356" i="5" s="1"/>
  <c r="AM356" i="5" s="1"/>
  <c r="AL356" i="5" s="1"/>
  <c r="Q356" i="5"/>
  <c r="Q357" i="5"/>
  <c r="Q358" i="5"/>
  <c r="E359" i="5"/>
  <c r="F359" i="5" s="1"/>
  <c r="Q359" i="5"/>
  <c r="E360" i="5"/>
  <c r="F360" i="5" s="1"/>
  <c r="Q360" i="5"/>
  <c r="E361" i="5"/>
  <c r="F361" i="5" s="1"/>
  <c r="Q361" i="5"/>
  <c r="Q362" i="5"/>
  <c r="Q363" i="5"/>
  <c r="Q364" i="5"/>
  <c r="E365" i="5"/>
  <c r="F365" i="5" s="1"/>
  <c r="Q365" i="5"/>
  <c r="E366" i="5"/>
  <c r="F366" i="5" s="1"/>
  <c r="Q366" i="5"/>
  <c r="Q367" i="5"/>
  <c r="E368" i="5"/>
  <c r="F368" i="5" s="1"/>
  <c r="Q368" i="5"/>
  <c r="E369" i="5"/>
  <c r="F369" i="5" s="1"/>
  <c r="Q369" i="5"/>
  <c r="Q370" i="5"/>
  <c r="Q371" i="5"/>
  <c r="E372" i="5"/>
  <c r="F372" i="5" s="1"/>
  <c r="G372" i="5" s="1"/>
  <c r="I372" i="5" s="1"/>
  <c r="Q372" i="5"/>
  <c r="Q373" i="5"/>
  <c r="Q374" i="5"/>
  <c r="E375" i="5"/>
  <c r="F375" i="5" s="1"/>
  <c r="Q375" i="5"/>
  <c r="E376" i="5"/>
  <c r="F376" i="5" s="1"/>
  <c r="Q376" i="5"/>
  <c r="E377" i="5"/>
  <c r="F377" i="5" s="1"/>
  <c r="AU377" i="5" s="1"/>
  <c r="Q377" i="5"/>
  <c r="Q378" i="5"/>
  <c r="Q379" i="5"/>
  <c r="Q380" i="5"/>
  <c r="E381" i="5"/>
  <c r="F381" i="5" s="1"/>
  <c r="Q381" i="5"/>
  <c r="E382" i="5"/>
  <c r="F382" i="5"/>
  <c r="Q382" i="5"/>
  <c r="Q383" i="5"/>
  <c r="E384" i="5"/>
  <c r="F384" i="5" s="1"/>
  <c r="Z384" i="5" s="1"/>
  <c r="Q384" i="5"/>
  <c r="E385" i="5"/>
  <c r="F385" i="5" s="1"/>
  <c r="Q385" i="5"/>
  <c r="E386" i="5"/>
  <c r="F386" i="5" s="1"/>
  <c r="Q386" i="5"/>
  <c r="Q387" i="5"/>
  <c r="E388" i="5"/>
  <c r="F388" i="5" s="1"/>
  <c r="Q388" i="5"/>
  <c r="Q389" i="5"/>
  <c r="Q390" i="5"/>
  <c r="E391" i="5"/>
  <c r="F391" i="5" s="1"/>
  <c r="Q391" i="5"/>
  <c r="E392" i="5"/>
  <c r="F392" i="5" s="1"/>
  <c r="Z392" i="5" s="1"/>
  <c r="Q392" i="5"/>
  <c r="E393" i="5"/>
  <c r="F393" i="5"/>
  <c r="Q393" i="5"/>
  <c r="Q394" i="5"/>
  <c r="E395" i="5"/>
  <c r="F395" i="5" s="1"/>
  <c r="Q395" i="5"/>
  <c r="Q396" i="5"/>
  <c r="E397" i="5"/>
  <c r="F397" i="5"/>
  <c r="Q397" i="5"/>
  <c r="E398" i="5"/>
  <c r="F398" i="5" s="1"/>
  <c r="Z398" i="5" s="1"/>
  <c r="Q398" i="5"/>
  <c r="Q399" i="5"/>
  <c r="E400" i="5"/>
  <c r="F400" i="5" s="1"/>
  <c r="Q400" i="5"/>
  <c r="E401" i="5"/>
  <c r="F401" i="5" s="1"/>
  <c r="Q401" i="5"/>
  <c r="E402" i="5"/>
  <c r="F402" i="5" s="1"/>
  <c r="Q402" i="5"/>
  <c r="Q403" i="5"/>
  <c r="T403" i="5"/>
  <c r="E404" i="5"/>
  <c r="F404" i="5" s="1"/>
  <c r="Q404" i="5"/>
  <c r="Q405" i="5"/>
  <c r="E406" i="5"/>
  <c r="F406" i="5" s="1"/>
  <c r="Q406" i="5"/>
  <c r="E407" i="5"/>
  <c r="F407" i="5" s="1"/>
  <c r="Q407" i="5"/>
  <c r="Q408" i="5"/>
  <c r="E409" i="5"/>
  <c r="F409" i="5" s="1"/>
  <c r="Z409" i="5" s="1"/>
  <c r="Q409" i="5"/>
  <c r="E410" i="5"/>
  <c r="F410" i="5" s="1"/>
  <c r="Q410" i="5"/>
  <c r="E411" i="5"/>
  <c r="F411" i="5" s="1"/>
  <c r="Q411" i="5"/>
  <c r="Q412" i="5"/>
  <c r="E413" i="5"/>
  <c r="F413" i="5" s="1"/>
  <c r="Q413" i="5"/>
  <c r="Q414" i="5"/>
  <c r="Q415" i="5"/>
  <c r="E416" i="5"/>
  <c r="F416" i="5" s="1"/>
  <c r="Q416" i="5"/>
  <c r="E417" i="5"/>
  <c r="F417" i="5" s="1"/>
  <c r="Z417" i="5" s="1"/>
  <c r="Q417" i="5"/>
  <c r="E418" i="5"/>
  <c r="F418" i="5" s="1"/>
  <c r="Q418" i="5"/>
  <c r="Q419" i="5"/>
  <c r="E420" i="5"/>
  <c r="F420" i="5" s="1"/>
  <c r="G420" i="5" s="1"/>
  <c r="I420" i="5" s="1"/>
  <c r="Q420" i="5"/>
  <c r="Q421" i="5"/>
  <c r="E422" i="5"/>
  <c r="F422" i="5" s="1"/>
  <c r="Q422" i="5"/>
  <c r="E423" i="5"/>
  <c r="F423" i="5" s="1"/>
  <c r="Q423" i="5"/>
  <c r="Q424" i="5"/>
  <c r="E425" i="5"/>
  <c r="F425" i="5" s="1"/>
  <c r="K425" i="5"/>
  <c r="Q425" i="5"/>
  <c r="E426" i="5"/>
  <c r="F426" i="5" s="1"/>
  <c r="Q426" i="5"/>
  <c r="E427" i="5"/>
  <c r="F427" i="5" s="1"/>
  <c r="Q427" i="5"/>
  <c r="E428" i="5"/>
  <c r="F428" i="5" s="1"/>
  <c r="Q428" i="5"/>
  <c r="Q429" i="5"/>
  <c r="E430" i="5"/>
  <c r="F430" i="5" s="1"/>
  <c r="Q430" i="5"/>
  <c r="Q431" i="5"/>
  <c r="E432" i="5"/>
  <c r="F432" i="5" s="1"/>
  <c r="Q432" i="5"/>
  <c r="E433" i="5"/>
  <c r="F433" i="5" s="1"/>
  <c r="Q433" i="5"/>
  <c r="E434" i="5"/>
  <c r="F434" i="5" s="1"/>
  <c r="Q434" i="5"/>
  <c r="E435" i="5"/>
  <c r="F435" i="5" s="1"/>
  <c r="Q435" i="5"/>
  <c r="E436" i="5"/>
  <c r="F436" i="5" s="1"/>
  <c r="G436" i="5" s="1"/>
  <c r="Q436" i="5"/>
  <c r="E437" i="5"/>
  <c r="F437" i="5" s="1"/>
  <c r="Q437" i="5"/>
  <c r="E438" i="5"/>
  <c r="F438" i="5" s="1"/>
  <c r="Q438" i="5"/>
  <c r="Q439" i="5"/>
  <c r="E440" i="5"/>
  <c r="F440" i="5" s="1"/>
  <c r="G440" i="5" s="1"/>
  <c r="Q440" i="5"/>
  <c r="E441" i="5"/>
  <c r="F441" i="5" s="1"/>
  <c r="Q441" i="5"/>
  <c r="E442" i="5"/>
  <c r="F442" i="5"/>
  <c r="G442" i="5" s="1"/>
  <c r="J442" i="5" s="1"/>
  <c r="Q442" i="5"/>
  <c r="Q443" i="5"/>
  <c r="E444" i="5"/>
  <c r="F444" i="5" s="1"/>
  <c r="Q444" i="5"/>
  <c r="E445" i="5"/>
  <c r="F445" i="5" s="1"/>
  <c r="Q445" i="5"/>
  <c r="Q446" i="5"/>
  <c r="E447" i="5"/>
  <c r="F447" i="5" s="1"/>
  <c r="Q447" i="5"/>
  <c r="E448" i="5"/>
  <c r="F448" i="5" s="1"/>
  <c r="Q448" i="5"/>
  <c r="E449" i="5"/>
  <c r="F449" i="5"/>
  <c r="Z449" i="5" s="1"/>
  <c r="Q449" i="5"/>
  <c r="E450" i="5"/>
  <c r="F450" i="5" s="1"/>
  <c r="Q450" i="5"/>
  <c r="E451" i="5"/>
  <c r="F451" i="5" s="1"/>
  <c r="Q451" i="5"/>
  <c r="E452" i="5"/>
  <c r="F452" i="5" s="1"/>
  <c r="Q452" i="5"/>
  <c r="Q453" i="5"/>
  <c r="E454" i="5"/>
  <c r="F454" i="5" s="1"/>
  <c r="Q454" i="5"/>
  <c r="E455" i="5"/>
  <c r="F455" i="5" s="1"/>
  <c r="Z455" i="5" s="1"/>
  <c r="Q455" i="5"/>
  <c r="E456" i="5"/>
  <c r="F456" i="5" s="1"/>
  <c r="Q456" i="5"/>
  <c r="Q457" i="5"/>
  <c r="E458" i="5"/>
  <c r="F458" i="5" s="1"/>
  <c r="Q458" i="5"/>
  <c r="E459" i="5"/>
  <c r="F459" i="5"/>
  <c r="Q459" i="5"/>
  <c r="Q460" i="5"/>
  <c r="E481" i="5"/>
  <c r="F481" i="5" s="1"/>
  <c r="Q481" i="5"/>
  <c r="E483" i="5"/>
  <c r="F483" i="5" s="1"/>
  <c r="Q483" i="5"/>
  <c r="E491" i="5"/>
  <c r="F491" i="5" s="1"/>
  <c r="Q491" i="5"/>
  <c r="Q493" i="5"/>
  <c r="E494" i="5"/>
  <c r="F494" i="5" s="1"/>
  <c r="Q494" i="5"/>
  <c r="E495" i="5"/>
  <c r="F495" i="5" s="1"/>
  <c r="Q495" i="5"/>
  <c r="Q496" i="5"/>
  <c r="E497" i="5"/>
  <c r="F497" i="5" s="1"/>
  <c r="Q497" i="5"/>
  <c r="E498" i="5"/>
  <c r="F498" i="5" s="1"/>
  <c r="AU498" i="5" s="1"/>
  <c r="AT498" i="5" s="1"/>
  <c r="Q498" i="5"/>
  <c r="E499" i="5"/>
  <c r="F499" i="5" s="1"/>
  <c r="Q499" i="5"/>
  <c r="Q500" i="5"/>
  <c r="E501" i="5"/>
  <c r="F501" i="5" s="1"/>
  <c r="Q501" i="5"/>
  <c r="E502" i="5"/>
  <c r="F502" i="5" s="1"/>
  <c r="Q502" i="5"/>
  <c r="Q503" i="5"/>
  <c r="E504" i="5"/>
  <c r="F504" i="5" s="1"/>
  <c r="Q504" i="5"/>
  <c r="E505" i="5"/>
  <c r="F505" i="5" s="1"/>
  <c r="G505" i="5" s="1"/>
  <c r="Q505" i="5"/>
  <c r="E506" i="5"/>
  <c r="F506" i="5" s="1"/>
  <c r="Q506" i="5"/>
  <c r="Q507" i="5"/>
  <c r="E508" i="5"/>
  <c r="F508" i="5" s="1"/>
  <c r="Q508" i="5"/>
  <c r="E509" i="5"/>
  <c r="F509" i="5" s="1"/>
  <c r="Q509" i="5"/>
  <c r="E510" i="5"/>
  <c r="F510" i="5" s="1"/>
  <c r="Q510" i="5"/>
  <c r="E511" i="5"/>
  <c r="F511" i="5"/>
  <c r="Z511" i="5" s="1"/>
  <c r="Q511" i="5"/>
  <c r="E512" i="5"/>
  <c r="F512" i="5"/>
  <c r="Q512" i="5"/>
  <c r="E513" i="5"/>
  <c r="F513" i="5" s="1"/>
  <c r="Z513" i="5" s="1"/>
  <c r="Q513" i="5"/>
  <c r="E514" i="5"/>
  <c r="F514" i="5"/>
  <c r="Q514" i="5"/>
  <c r="E515" i="5"/>
  <c r="F515" i="5" s="1"/>
  <c r="Q515" i="5"/>
  <c r="E516" i="5"/>
  <c r="F516" i="5" s="1"/>
  <c r="Q516" i="5"/>
  <c r="E517" i="5"/>
  <c r="F517" i="5" s="1"/>
  <c r="Q517" i="5"/>
  <c r="E518" i="5"/>
  <c r="F518" i="5" s="1"/>
  <c r="Z518" i="5" s="1"/>
  <c r="Q518" i="5"/>
  <c r="E519" i="5"/>
  <c r="F519" i="5" s="1"/>
  <c r="Q519" i="5"/>
  <c r="E520" i="5"/>
  <c r="F520" i="5" s="1"/>
  <c r="Q520" i="5"/>
  <c r="E521" i="5"/>
  <c r="F521" i="5" s="1"/>
  <c r="Q521" i="5"/>
  <c r="E522" i="5"/>
  <c r="F522" i="5" s="1"/>
  <c r="Q522" i="5"/>
  <c r="E523" i="5"/>
  <c r="F523" i="5" s="1"/>
  <c r="Q523" i="5"/>
  <c r="E524" i="5"/>
  <c r="F524" i="5" s="1"/>
  <c r="Q524" i="5"/>
  <c r="E530" i="5"/>
  <c r="F530" i="5" s="1"/>
  <c r="Q530" i="5"/>
  <c r="E531" i="5"/>
  <c r="F531" i="5" s="1"/>
  <c r="G531" i="5" s="1"/>
  <c r="I531" i="5" s="1"/>
  <c r="Q531" i="5"/>
  <c r="E532" i="5"/>
  <c r="F532" i="5" s="1"/>
  <c r="Q532" i="5"/>
  <c r="E533" i="5"/>
  <c r="F533" i="5" s="1"/>
  <c r="Z533" i="5" s="1"/>
  <c r="Q533" i="5"/>
  <c r="E534" i="5"/>
  <c r="F534" i="5" s="1"/>
  <c r="G534" i="5" s="1"/>
  <c r="K534" i="5" s="1"/>
  <c r="Q534" i="5"/>
  <c r="E535" i="5"/>
  <c r="F535" i="5" s="1"/>
  <c r="Z535" i="5" s="1"/>
  <c r="Q535" i="5"/>
  <c r="E536" i="5"/>
  <c r="F536" i="5" s="1"/>
  <c r="Q536" i="5"/>
  <c r="E564" i="5"/>
  <c r="F564" i="5" s="1"/>
  <c r="Q564" i="5"/>
  <c r="E565" i="5"/>
  <c r="F565" i="5" s="1"/>
  <c r="Q565" i="5"/>
  <c r="E572" i="5"/>
  <c r="F572" i="5" s="1"/>
  <c r="Q572" i="5"/>
  <c r="E575" i="5"/>
  <c r="F575" i="5" s="1"/>
  <c r="Q575" i="5"/>
  <c r="E576" i="5"/>
  <c r="F576" i="5" s="1"/>
  <c r="Q576" i="5"/>
  <c r="E577" i="5"/>
  <c r="F577" i="5" s="1"/>
  <c r="Q577" i="5"/>
  <c r="E578" i="5"/>
  <c r="F578" i="5" s="1"/>
  <c r="Q578" i="5"/>
  <c r="E583" i="5"/>
  <c r="F583" i="5" s="1"/>
  <c r="Q583" i="5"/>
  <c r="E584" i="5"/>
  <c r="F584" i="5" s="1"/>
  <c r="Q584" i="5"/>
  <c r="E585" i="5"/>
  <c r="F585" i="5" s="1"/>
  <c r="Q585" i="5"/>
  <c r="E587" i="5"/>
  <c r="F587" i="5" s="1"/>
  <c r="Q587" i="5"/>
  <c r="E589" i="5"/>
  <c r="F589" i="5" s="1"/>
  <c r="Q589" i="5"/>
  <c r="E592" i="5"/>
  <c r="F592" i="5" s="1"/>
  <c r="Q592" i="5"/>
  <c r="E594" i="5"/>
  <c r="F594" i="5" s="1"/>
  <c r="Q594" i="5"/>
  <c r="E595" i="5"/>
  <c r="F595" i="5" s="1"/>
  <c r="Q595" i="5"/>
  <c r="E596" i="5"/>
  <c r="F596" i="5" s="1"/>
  <c r="Q596" i="5"/>
  <c r="E597" i="5"/>
  <c r="F597" i="5" s="1"/>
  <c r="Q597" i="5"/>
  <c r="E598" i="5"/>
  <c r="F598" i="5" s="1"/>
  <c r="Q598" i="5"/>
  <c r="E603" i="5"/>
  <c r="F603" i="5" s="1"/>
  <c r="Q603" i="5"/>
  <c r="E608" i="5"/>
  <c r="F608" i="5" s="1"/>
  <c r="Q608" i="5"/>
  <c r="E623" i="5"/>
  <c r="F623" i="5" s="1"/>
  <c r="Q623" i="5"/>
  <c r="E624" i="5"/>
  <c r="F624" i="5" s="1"/>
  <c r="Q624" i="5"/>
  <c r="E625" i="5"/>
  <c r="F625" i="5" s="1"/>
  <c r="Z625" i="5" s="1"/>
  <c r="Q625" i="5"/>
  <c r="E626" i="5"/>
  <c r="F626" i="5" s="1"/>
  <c r="Z626" i="5" s="1"/>
  <c r="Q626" i="5"/>
  <c r="E627" i="5"/>
  <c r="F627" i="5" s="1"/>
  <c r="Q627" i="5"/>
  <c r="E628" i="5"/>
  <c r="F628" i="5" s="1"/>
  <c r="Q628" i="5"/>
  <c r="E629" i="5"/>
  <c r="F629" i="5" s="1"/>
  <c r="Q629" i="5"/>
  <c r="E630" i="5"/>
  <c r="F630" i="5" s="1"/>
  <c r="Q630" i="5"/>
  <c r="E631" i="5"/>
  <c r="F631" i="5" s="1"/>
  <c r="Q631" i="5"/>
  <c r="E632" i="5"/>
  <c r="F632" i="5" s="1"/>
  <c r="Z632" i="5" s="1"/>
  <c r="Q632" i="5"/>
  <c r="E633" i="5"/>
  <c r="F633" i="5" s="1"/>
  <c r="Q633" i="5"/>
  <c r="E634" i="5"/>
  <c r="F634" i="5" s="1"/>
  <c r="Z634" i="5" s="1"/>
  <c r="Q634" i="5"/>
  <c r="E635" i="5"/>
  <c r="F635" i="5" s="1"/>
  <c r="Z635" i="5" s="1"/>
  <c r="Q635" i="5"/>
  <c r="E636" i="5"/>
  <c r="F636" i="5" s="1"/>
  <c r="Q636" i="5"/>
  <c r="E637" i="5"/>
  <c r="F637" i="5" s="1"/>
  <c r="Q637" i="5"/>
  <c r="E638" i="5"/>
  <c r="F638" i="5" s="1"/>
  <c r="Q638" i="5"/>
  <c r="E639" i="5"/>
  <c r="F639" i="5" s="1"/>
  <c r="Q639" i="5"/>
  <c r="E640" i="5"/>
  <c r="F640" i="5" s="1"/>
  <c r="Z640" i="5" s="1"/>
  <c r="Q640" i="5"/>
  <c r="E641" i="5"/>
  <c r="F641" i="5" s="1"/>
  <c r="Q641" i="5"/>
  <c r="E642" i="5"/>
  <c r="F642" i="5"/>
  <c r="Q642" i="5"/>
  <c r="E643" i="5"/>
  <c r="F643" i="5" s="1"/>
  <c r="Z643" i="5" s="1"/>
  <c r="Q643" i="5"/>
  <c r="E644" i="5"/>
  <c r="F644" i="5" s="1"/>
  <c r="Z644" i="5" s="1"/>
  <c r="Q644" i="5"/>
  <c r="E645" i="5"/>
  <c r="F645" i="5" s="1"/>
  <c r="Q645" i="5"/>
  <c r="E646" i="5"/>
  <c r="F646" i="5" s="1"/>
  <c r="G646" i="5" s="1"/>
  <c r="Q646" i="5"/>
  <c r="E647" i="5"/>
  <c r="F647" i="5" s="1"/>
  <c r="Q647" i="5"/>
  <c r="E648" i="5"/>
  <c r="F648" i="5" s="1"/>
  <c r="Z648" i="5" s="1"/>
  <c r="Q648" i="5"/>
  <c r="E649" i="5"/>
  <c r="F649" i="5" s="1"/>
  <c r="Q649" i="5"/>
  <c r="E650" i="5"/>
  <c r="F650" i="5" s="1"/>
  <c r="G650" i="5" s="1"/>
  <c r="K650" i="5" s="1"/>
  <c r="Q650" i="5"/>
  <c r="E651" i="5"/>
  <c r="F651" i="5" s="1"/>
  <c r="G651" i="5" s="1"/>
  <c r="K651" i="5" s="1"/>
  <c r="Q651" i="5"/>
  <c r="E652" i="5"/>
  <c r="F652" i="5" s="1"/>
  <c r="Q652" i="5"/>
  <c r="E653" i="5"/>
  <c r="F653" i="5"/>
  <c r="Q653" i="5"/>
  <c r="E654" i="5"/>
  <c r="F654" i="5" s="1"/>
  <c r="G654" i="5" s="1"/>
  <c r="K654" i="5" s="1"/>
  <c r="Q654" i="5"/>
  <c r="E655" i="5"/>
  <c r="F655" i="5" s="1"/>
  <c r="Q655" i="5"/>
  <c r="E656" i="5"/>
  <c r="F656" i="5" s="1"/>
  <c r="Q656" i="5"/>
  <c r="E657" i="5"/>
  <c r="F657" i="5" s="1"/>
  <c r="Q657" i="5"/>
  <c r="E658" i="5"/>
  <c r="F658" i="5" s="1"/>
  <c r="Z658" i="5" s="1"/>
  <c r="Q658" i="5"/>
  <c r="E659" i="5"/>
  <c r="F659" i="5"/>
  <c r="Q659" i="5"/>
  <c r="E660" i="5"/>
  <c r="F660" i="5" s="1"/>
  <c r="Q660" i="5"/>
  <c r="E661" i="5"/>
  <c r="F661" i="5" s="1"/>
  <c r="Q661" i="5"/>
  <c r="E662" i="5"/>
  <c r="F662" i="5" s="1"/>
  <c r="Q662" i="5"/>
  <c r="E663" i="5"/>
  <c r="F663" i="5" s="1"/>
  <c r="Q663" i="5"/>
  <c r="E664" i="5"/>
  <c r="F664" i="5" s="1"/>
  <c r="Q664" i="5"/>
  <c r="E665" i="5"/>
  <c r="F665" i="5" s="1"/>
  <c r="Q665" i="5"/>
  <c r="E666" i="5"/>
  <c r="F666" i="5" s="1"/>
  <c r="AU666" i="5" s="1"/>
  <c r="AT666" i="5" s="1"/>
  <c r="AS666" i="5" s="1"/>
  <c r="AR666" i="5" s="1"/>
  <c r="AQ666" i="5" s="1"/>
  <c r="AP666" i="5" s="1"/>
  <c r="AO666" i="5" s="1"/>
  <c r="AN666" i="5" s="1"/>
  <c r="AM666" i="5" s="1"/>
  <c r="AL666" i="5" s="1"/>
  <c r="AK666" i="5" s="1"/>
  <c r="Q666" i="5"/>
  <c r="E667" i="5"/>
  <c r="F667" i="5" s="1"/>
  <c r="Q667" i="5"/>
  <c r="E668" i="5"/>
  <c r="F668" i="5" s="1"/>
  <c r="Q668" i="5"/>
  <c r="E669" i="5"/>
  <c r="F669" i="5" s="1"/>
  <c r="Z669" i="5" s="1"/>
  <c r="Q669" i="5"/>
  <c r="E675" i="5"/>
  <c r="F675" i="5" s="1"/>
  <c r="AU675" i="5" s="1"/>
  <c r="AT675" i="5" s="1"/>
  <c r="AS675" i="5" s="1"/>
  <c r="AR675" i="5" s="1"/>
  <c r="AQ675" i="5" s="1"/>
  <c r="AP675" i="5" s="1"/>
  <c r="AO675" i="5" s="1"/>
  <c r="AN675" i="5" s="1"/>
  <c r="AM675" i="5" s="1"/>
  <c r="AL675" i="5" s="1"/>
  <c r="AK675" i="5" s="1"/>
  <c r="Q675" i="5"/>
  <c r="E681" i="5"/>
  <c r="F681" i="5" s="1"/>
  <c r="Q681" i="5"/>
  <c r="E683" i="5"/>
  <c r="F683" i="5" s="1"/>
  <c r="Z683" i="5" s="1"/>
  <c r="Q683" i="5"/>
  <c r="E695" i="5"/>
  <c r="F695" i="5" s="1"/>
  <c r="Q695" i="5"/>
  <c r="E696" i="5"/>
  <c r="F696" i="5" s="1"/>
  <c r="AU696" i="5" s="1"/>
  <c r="AT696" i="5" s="1"/>
  <c r="AS696" i="5" s="1"/>
  <c r="AR696" i="5" s="1"/>
  <c r="AQ696" i="5" s="1"/>
  <c r="AP696" i="5" s="1"/>
  <c r="AO696" i="5" s="1"/>
  <c r="AN696" i="5" s="1"/>
  <c r="AM696" i="5" s="1"/>
  <c r="AL696" i="5" s="1"/>
  <c r="AI696" i="5" s="1"/>
  <c r="Q696" i="5"/>
  <c r="E734" i="5"/>
  <c r="F734" i="5" s="1"/>
  <c r="Q734" i="5"/>
  <c r="E755" i="5"/>
  <c r="F755" i="5" s="1"/>
  <c r="G755" i="5" s="1"/>
  <c r="J755" i="5" s="1"/>
  <c r="Q755" i="5"/>
  <c r="E757" i="5"/>
  <c r="F757" i="5" s="1"/>
  <c r="Q757" i="5"/>
  <c r="E769" i="5"/>
  <c r="F769" i="5" s="1"/>
  <c r="G769" i="5" s="1"/>
  <c r="Q769" i="5"/>
  <c r="E770" i="5"/>
  <c r="F770" i="5" s="1"/>
  <c r="Q770" i="5"/>
  <c r="E776" i="5"/>
  <c r="F776" i="5" s="1"/>
  <c r="Q776" i="5"/>
  <c r="E777" i="5"/>
  <c r="F777" i="5" s="1"/>
  <c r="Q777" i="5"/>
  <c r="E778" i="5"/>
  <c r="F778" i="5"/>
  <c r="Z778" i="5" s="1"/>
  <c r="Q778" i="5"/>
  <c r="E779" i="5"/>
  <c r="F779" i="5" s="1"/>
  <c r="Q779" i="5"/>
  <c r="E780" i="5"/>
  <c r="F780" i="5" s="1"/>
  <c r="Q780" i="5"/>
  <c r="E781" i="5"/>
  <c r="F781" i="5" s="1"/>
  <c r="Q781" i="5"/>
  <c r="E782" i="5"/>
  <c r="F782" i="5" s="1"/>
  <c r="Q782" i="5"/>
  <c r="E783" i="5"/>
  <c r="F783" i="5" s="1"/>
  <c r="Q783" i="5"/>
  <c r="E784" i="5"/>
  <c r="F784" i="5"/>
  <c r="Q784" i="5"/>
  <c r="E785" i="5"/>
  <c r="F785" i="5" s="1"/>
  <c r="Q785" i="5"/>
  <c r="E786" i="5"/>
  <c r="F786" i="5"/>
  <c r="Q786" i="5"/>
  <c r="D13" i="1"/>
  <c r="D14" i="1" s="1"/>
  <c r="T33" i="1"/>
  <c r="T34" i="1"/>
  <c r="T44" i="1"/>
  <c r="T45" i="1"/>
  <c r="T46" i="1"/>
  <c r="T47" i="1"/>
  <c r="T56" i="1"/>
  <c r="T57" i="1"/>
  <c r="T403" i="1"/>
  <c r="E448" i="1"/>
  <c r="F448" i="1" s="1"/>
  <c r="C7" i="1"/>
  <c r="E858" i="1" s="1"/>
  <c r="F858" i="1" s="1"/>
  <c r="G858" i="1" s="1"/>
  <c r="K858" i="1" s="1"/>
  <c r="C8" i="1"/>
  <c r="E309" i="1" s="1"/>
  <c r="Q794" i="1"/>
  <c r="K425" i="1"/>
  <c r="Q790" i="1"/>
  <c r="Q788" i="1"/>
  <c r="Q789" i="1"/>
  <c r="U6" i="4"/>
  <c r="U10" i="4" s="1"/>
  <c r="U11" i="4" s="1"/>
  <c r="U12" i="4" s="1"/>
  <c r="U3" i="4"/>
  <c r="U4" i="4"/>
  <c r="U5" i="4"/>
  <c r="U7" i="4"/>
  <c r="U2" i="4"/>
  <c r="D9" i="4"/>
  <c r="E9" i="4"/>
  <c r="E496" i="4"/>
  <c r="F496" i="4" s="1"/>
  <c r="G496" i="4" s="1"/>
  <c r="E497" i="4"/>
  <c r="F497" i="4" s="1"/>
  <c r="G497" i="4" s="1"/>
  <c r="N497" i="4" s="1"/>
  <c r="E498" i="4"/>
  <c r="F498" i="4" s="1"/>
  <c r="G498" i="4" s="1"/>
  <c r="N498" i="4" s="1"/>
  <c r="E499" i="4"/>
  <c r="F499" i="4" s="1"/>
  <c r="G499" i="4" s="1"/>
  <c r="K499" i="4" s="1"/>
  <c r="E500" i="4"/>
  <c r="F500" i="4" s="1"/>
  <c r="E501" i="4"/>
  <c r="F501" i="4" s="1"/>
  <c r="G501" i="4" s="1"/>
  <c r="N501" i="4" s="1"/>
  <c r="E502" i="4"/>
  <c r="F502" i="4" s="1"/>
  <c r="G502" i="4" s="1"/>
  <c r="K502" i="4" s="1"/>
  <c r="E503" i="4"/>
  <c r="F503" i="4" s="1"/>
  <c r="E504" i="4"/>
  <c r="F504" i="4" s="1"/>
  <c r="G504" i="4" s="1"/>
  <c r="K504" i="4" s="1"/>
  <c r="E505" i="4"/>
  <c r="F505" i="4" s="1"/>
  <c r="E506" i="4"/>
  <c r="F506" i="4" s="1"/>
  <c r="G506" i="4" s="1"/>
  <c r="K506" i="4" s="1"/>
  <c r="E507" i="4"/>
  <c r="F507" i="4"/>
  <c r="G507" i="4" s="1"/>
  <c r="K507" i="4" s="1"/>
  <c r="E508" i="4"/>
  <c r="F508" i="4" s="1"/>
  <c r="G508" i="4" s="1"/>
  <c r="E509" i="4"/>
  <c r="F509" i="4" s="1"/>
  <c r="G509" i="4" s="1"/>
  <c r="K509" i="4" s="1"/>
  <c r="E510" i="4"/>
  <c r="F510" i="4" s="1"/>
  <c r="G510" i="4" s="1"/>
  <c r="K510" i="4" s="1"/>
  <c r="E511" i="4"/>
  <c r="F511" i="4" s="1"/>
  <c r="G511" i="4" s="1"/>
  <c r="N511" i="4" s="1"/>
  <c r="E512" i="4"/>
  <c r="F512" i="4" s="1"/>
  <c r="E513" i="4"/>
  <c r="F513" i="4" s="1"/>
  <c r="G513" i="4" s="1"/>
  <c r="E514" i="4"/>
  <c r="F514" i="4" s="1"/>
  <c r="G514" i="4" s="1"/>
  <c r="K514" i="4" s="1"/>
  <c r="E515" i="4"/>
  <c r="F515" i="4" s="1"/>
  <c r="G515" i="4" s="1"/>
  <c r="K515" i="4" s="1"/>
  <c r="E516" i="4"/>
  <c r="F516" i="4" s="1"/>
  <c r="E517" i="4"/>
  <c r="F517" i="4" s="1"/>
  <c r="G517" i="4" s="1"/>
  <c r="L517" i="4" s="1"/>
  <c r="E518" i="4"/>
  <c r="F518" i="4" s="1"/>
  <c r="G518" i="4" s="1"/>
  <c r="N518" i="4" s="1"/>
  <c r="E519" i="4"/>
  <c r="F519" i="4" s="1"/>
  <c r="E521" i="4"/>
  <c r="F521" i="4" s="1"/>
  <c r="G521" i="4" s="1"/>
  <c r="E522" i="4"/>
  <c r="F522" i="4" s="1"/>
  <c r="E523" i="4"/>
  <c r="F523" i="4" s="1"/>
  <c r="G523" i="4" s="1"/>
  <c r="K523" i="4" s="1"/>
  <c r="E524" i="4"/>
  <c r="F524" i="4" s="1"/>
  <c r="G524" i="4" s="1"/>
  <c r="K524" i="4" s="1"/>
  <c r="E530" i="4"/>
  <c r="F530" i="4" s="1"/>
  <c r="G530" i="4" s="1"/>
  <c r="K530" i="4" s="1"/>
  <c r="E531" i="4"/>
  <c r="F531" i="4" s="1"/>
  <c r="G531" i="4" s="1"/>
  <c r="N531" i="4" s="1"/>
  <c r="E532" i="4"/>
  <c r="F532" i="4"/>
  <c r="G532" i="4" s="1"/>
  <c r="N532" i="4" s="1"/>
  <c r="E533" i="4"/>
  <c r="F533" i="4" s="1"/>
  <c r="G533" i="4" s="1"/>
  <c r="K533" i="4" s="1"/>
  <c r="E534" i="4"/>
  <c r="F534" i="4" s="1"/>
  <c r="G534" i="4" s="1"/>
  <c r="N534" i="4" s="1"/>
  <c r="E564" i="4"/>
  <c r="F564" i="4" s="1"/>
  <c r="G564" i="4" s="1"/>
  <c r="K564" i="4" s="1"/>
  <c r="E565" i="4"/>
  <c r="F565" i="4" s="1"/>
  <c r="E572" i="4"/>
  <c r="F572" i="4" s="1"/>
  <c r="G572" i="4" s="1"/>
  <c r="N572" i="4" s="1"/>
  <c r="E575" i="4"/>
  <c r="F575" i="4" s="1"/>
  <c r="G575" i="4" s="1"/>
  <c r="K575" i="4" s="1"/>
  <c r="E576" i="4"/>
  <c r="F576" i="4" s="1"/>
  <c r="G576" i="4" s="1"/>
  <c r="K576" i="4" s="1"/>
  <c r="E577" i="4"/>
  <c r="F577" i="4" s="1"/>
  <c r="E578" i="4"/>
  <c r="F578" i="4" s="1"/>
  <c r="E583" i="4"/>
  <c r="F583" i="4" s="1"/>
  <c r="G583" i="4" s="1"/>
  <c r="N583" i="4" s="1"/>
  <c r="E584" i="4"/>
  <c r="F584" i="4" s="1"/>
  <c r="G584" i="4" s="1"/>
  <c r="K584" i="4" s="1"/>
  <c r="E585" i="4"/>
  <c r="F585" i="4" s="1"/>
  <c r="G585" i="4" s="1"/>
  <c r="K585" i="4" s="1"/>
  <c r="E587" i="4"/>
  <c r="F587" i="4" s="1"/>
  <c r="E589" i="4"/>
  <c r="F589" i="4" s="1"/>
  <c r="G589" i="4" s="1"/>
  <c r="K589" i="4" s="1"/>
  <c r="E592" i="4"/>
  <c r="F592" i="4" s="1"/>
  <c r="G592" i="4" s="1"/>
  <c r="K592" i="4" s="1"/>
  <c r="E594" i="4"/>
  <c r="F594" i="4"/>
  <c r="G594" i="4" s="1"/>
  <c r="K594" i="4" s="1"/>
  <c r="E595" i="4"/>
  <c r="F595" i="4" s="1"/>
  <c r="E596" i="4"/>
  <c r="F596" i="4" s="1"/>
  <c r="E597" i="4"/>
  <c r="F597" i="4" s="1"/>
  <c r="G597" i="4" s="1"/>
  <c r="K597" i="4" s="1"/>
  <c r="E598" i="4"/>
  <c r="F598" i="4" s="1"/>
  <c r="G598" i="4" s="1"/>
  <c r="E603" i="4"/>
  <c r="F603" i="4"/>
  <c r="G603" i="4" s="1"/>
  <c r="K603" i="4" s="1"/>
  <c r="E608" i="4"/>
  <c r="F608" i="4" s="1"/>
  <c r="E623" i="4"/>
  <c r="F623" i="4" s="1"/>
  <c r="G623" i="4" s="1"/>
  <c r="E624" i="4"/>
  <c r="F624" i="4" s="1"/>
  <c r="G624" i="4" s="1"/>
  <c r="N624" i="4" s="1"/>
  <c r="E629" i="4"/>
  <c r="F629" i="4" s="1"/>
  <c r="G629" i="4" s="1"/>
  <c r="N629" i="4" s="1"/>
  <c r="E630" i="4"/>
  <c r="F630" i="4" s="1"/>
  <c r="G630" i="4" s="1"/>
  <c r="K630" i="4" s="1"/>
  <c r="E631" i="4"/>
  <c r="F631" i="4" s="1"/>
  <c r="G631" i="4" s="1"/>
  <c r="L631" i="4" s="1"/>
  <c r="E637" i="4"/>
  <c r="F637" i="4" s="1"/>
  <c r="G637" i="4" s="1"/>
  <c r="E638" i="4"/>
  <c r="F638" i="4" s="1"/>
  <c r="G638" i="4" s="1"/>
  <c r="K638" i="4" s="1"/>
  <c r="E639" i="4"/>
  <c r="F639" i="4" s="1"/>
  <c r="G639" i="4" s="1"/>
  <c r="K639" i="4" s="1"/>
  <c r="E640" i="4"/>
  <c r="F640" i="4" s="1"/>
  <c r="G640" i="4" s="1"/>
  <c r="K640" i="4" s="1"/>
  <c r="E641" i="4"/>
  <c r="F641" i="4" s="1"/>
  <c r="G641" i="4" s="1"/>
  <c r="N641" i="4" s="1"/>
  <c r="E645" i="4"/>
  <c r="F645" i="4" s="1"/>
  <c r="E646" i="4"/>
  <c r="F646" i="4" s="1"/>
  <c r="E647" i="4"/>
  <c r="F647" i="4" s="1"/>
  <c r="G647" i="4" s="1"/>
  <c r="E648" i="4"/>
  <c r="F648" i="4" s="1"/>
  <c r="G648" i="4" s="1"/>
  <c r="L648" i="4" s="1"/>
  <c r="E649" i="4"/>
  <c r="F649" i="4" s="1"/>
  <c r="E650" i="4"/>
  <c r="F650" i="4" s="1"/>
  <c r="G650" i="4" s="1"/>
  <c r="K650" i="4" s="1"/>
  <c r="E651" i="4"/>
  <c r="F651" i="4" s="1"/>
  <c r="E652" i="4"/>
  <c r="F652" i="4" s="1"/>
  <c r="G652" i="4" s="1"/>
  <c r="K652" i="4" s="1"/>
  <c r="E654" i="4"/>
  <c r="F654" i="4" s="1"/>
  <c r="G654" i="4" s="1"/>
  <c r="N654" i="4" s="1"/>
  <c r="E655" i="4"/>
  <c r="F655" i="4" s="1"/>
  <c r="E656" i="4"/>
  <c r="F656" i="4" s="1"/>
  <c r="G656" i="4" s="1"/>
  <c r="N656" i="4" s="1"/>
  <c r="E657" i="4"/>
  <c r="F657" i="4" s="1"/>
  <c r="G657" i="4" s="1"/>
  <c r="N657" i="4" s="1"/>
  <c r="E658" i="4"/>
  <c r="F658" i="4" s="1"/>
  <c r="G658" i="4" s="1"/>
  <c r="K658" i="4" s="1"/>
  <c r="E659" i="4"/>
  <c r="F659" i="4" s="1"/>
  <c r="G659" i="4" s="1"/>
  <c r="K659" i="4" s="1"/>
  <c r="E660" i="4"/>
  <c r="F660" i="4" s="1"/>
  <c r="E661" i="4"/>
  <c r="F661" i="4" s="1"/>
  <c r="G661" i="4" s="1"/>
  <c r="K661" i="4" s="1"/>
  <c r="E662" i="4"/>
  <c r="F662" i="4" s="1"/>
  <c r="E663" i="4"/>
  <c r="F663" i="4" s="1"/>
  <c r="G663" i="4" s="1"/>
  <c r="K663" i="4" s="1"/>
  <c r="E664" i="4"/>
  <c r="F664" i="4"/>
  <c r="G664" i="4" s="1"/>
  <c r="K664" i="4" s="1"/>
  <c r="E665" i="4"/>
  <c r="F665" i="4" s="1"/>
  <c r="E666" i="4"/>
  <c r="F666" i="4" s="1"/>
  <c r="G666" i="4" s="1"/>
  <c r="K666" i="4" s="1"/>
  <c r="E667" i="4"/>
  <c r="F667" i="4" s="1"/>
  <c r="E668" i="4"/>
  <c r="F668" i="4" s="1"/>
  <c r="G668" i="4" s="1"/>
  <c r="K668" i="4" s="1"/>
  <c r="E669" i="4"/>
  <c r="F669" i="4" s="1"/>
  <c r="G669" i="4" s="1"/>
  <c r="E675" i="4"/>
  <c r="F675" i="4" s="1"/>
  <c r="E681" i="4"/>
  <c r="F681" i="4" s="1"/>
  <c r="E683" i="4"/>
  <c r="F683" i="4" s="1"/>
  <c r="G683" i="4" s="1"/>
  <c r="K683" i="4" s="1"/>
  <c r="E695" i="4"/>
  <c r="F695" i="4" s="1"/>
  <c r="G695" i="4" s="1"/>
  <c r="N695" i="4" s="1"/>
  <c r="E696" i="4"/>
  <c r="F696" i="4" s="1"/>
  <c r="G696" i="4" s="1"/>
  <c r="N696" i="4" s="1"/>
  <c r="E734" i="4"/>
  <c r="F734" i="4" s="1"/>
  <c r="G734" i="4" s="1"/>
  <c r="L734" i="4" s="1"/>
  <c r="E755" i="4"/>
  <c r="F755" i="4" s="1"/>
  <c r="E757" i="4"/>
  <c r="F757" i="4" s="1"/>
  <c r="G757" i="4" s="1"/>
  <c r="K757" i="4" s="1"/>
  <c r="E769" i="4"/>
  <c r="F769" i="4" s="1"/>
  <c r="E770" i="4"/>
  <c r="F770" i="4" s="1"/>
  <c r="G770" i="4" s="1"/>
  <c r="K770" i="4" s="1"/>
  <c r="E776" i="4"/>
  <c r="F776" i="4" s="1"/>
  <c r="G776" i="4" s="1"/>
  <c r="E777" i="4"/>
  <c r="F777" i="4" s="1"/>
  <c r="E778" i="4"/>
  <c r="F778" i="4" s="1"/>
  <c r="G778" i="4" s="1"/>
  <c r="E779" i="4"/>
  <c r="F779" i="4" s="1"/>
  <c r="E780" i="4"/>
  <c r="F780" i="4" s="1"/>
  <c r="G780" i="4" s="1"/>
  <c r="N780" i="4" s="1"/>
  <c r="E781" i="4"/>
  <c r="F781" i="4" s="1"/>
  <c r="G781" i="4" s="1"/>
  <c r="E782" i="4"/>
  <c r="F782" i="4" s="1"/>
  <c r="E783" i="4"/>
  <c r="F783" i="4" s="1"/>
  <c r="G783" i="4" s="1"/>
  <c r="K783" i="4" s="1"/>
  <c r="E784" i="4"/>
  <c r="F784" i="4" s="1"/>
  <c r="G784" i="4" s="1"/>
  <c r="N784" i="4" s="1"/>
  <c r="E785" i="4"/>
  <c r="F785" i="4"/>
  <c r="G785" i="4" s="1"/>
  <c r="I785" i="4" s="1"/>
  <c r="E786" i="4"/>
  <c r="F786" i="4" s="1"/>
  <c r="G786" i="4" s="1"/>
  <c r="E520" i="4"/>
  <c r="F520" i="4" s="1"/>
  <c r="E535" i="4"/>
  <c r="F535" i="4"/>
  <c r="E536" i="4"/>
  <c r="F536" i="4" s="1"/>
  <c r="E625" i="4"/>
  <c r="F625" i="4" s="1"/>
  <c r="E626" i="4"/>
  <c r="F626" i="4" s="1"/>
  <c r="E627" i="4"/>
  <c r="F627" i="4" s="1"/>
  <c r="E628" i="4"/>
  <c r="F628" i="4" s="1"/>
  <c r="E632" i="4"/>
  <c r="F632" i="4" s="1"/>
  <c r="E633" i="4"/>
  <c r="F633" i="4" s="1"/>
  <c r="E634" i="4"/>
  <c r="F634" i="4" s="1"/>
  <c r="E635" i="4"/>
  <c r="F635" i="4" s="1"/>
  <c r="E636" i="4"/>
  <c r="F636" i="4" s="1"/>
  <c r="E642" i="4"/>
  <c r="F642" i="4" s="1"/>
  <c r="E643" i="4"/>
  <c r="F643" i="4" s="1"/>
  <c r="E644" i="4"/>
  <c r="F644" i="4" s="1"/>
  <c r="E653" i="4"/>
  <c r="F653" i="4" s="1"/>
  <c r="D11" i="4"/>
  <c r="P728" i="4" s="1"/>
  <c r="R728" i="4" s="1"/>
  <c r="D12" i="4"/>
  <c r="D13" i="4"/>
  <c r="E21" i="4"/>
  <c r="F21" i="4" s="1"/>
  <c r="E22" i="4"/>
  <c r="F22" i="4" s="1"/>
  <c r="E23" i="4"/>
  <c r="F23" i="4" s="1"/>
  <c r="G23" i="4" s="1"/>
  <c r="I23" i="4" s="1"/>
  <c r="E24" i="4"/>
  <c r="F24" i="4" s="1"/>
  <c r="G24" i="4" s="1"/>
  <c r="I24" i="4" s="1"/>
  <c r="E25" i="4"/>
  <c r="F25" i="4" s="1"/>
  <c r="E26" i="4"/>
  <c r="F26" i="4" s="1"/>
  <c r="E27" i="4"/>
  <c r="F27" i="4" s="1"/>
  <c r="G27" i="4" s="1"/>
  <c r="I27" i="4" s="1"/>
  <c r="E28" i="4"/>
  <c r="F28" i="4" s="1"/>
  <c r="E29" i="4"/>
  <c r="F29" i="4" s="1"/>
  <c r="G29" i="4" s="1"/>
  <c r="I29" i="4" s="1"/>
  <c r="E30" i="4"/>
  <c r="F30" i="4" s="1"/>
  <c r="G30" i="4" s="1"/>
  <c r="I30" i="4" s="1"/>
  <c r="E31" i="4"/>
  <c r="F31" i="4" s="1"/>
  <c r="G31" i="4" s="1"/>
  <c r="I31" i="4" s="1"/>
  <c r="E32" i="4"/>
  <c r="F32" i="4" s="1"/>
  <c r="G32" i="4" s="1"/>
  <c r="I32" i="4" s="1"/>
  <c r="E35" i="4"/>
  <c r="F35" i="4" s="1"/>
  <c r="G35" i="4" s="1"/>
  <c r="I35" i="4" s="1"/>
  <c r="E36" i="4"/>
  <c r="F36" i="4" s="1"/>
  <c r="E37" i="4"/>
  <c r="F37" i="4" s="1"/>
  <c r="G37" i="4" s="1"/>
  <c r="I37" i="4" s="1"/>
  <c r="E38" i="4"/>
  <c r="F38" i="4"/>
  <c r="G38" i="4" s="1"/>
  <c r="I38" i="4" s="1"/>
  <c r="E39" i="4"/>
  <c r="F39" i="4" s="1"/>
  <c r="E40" i="4"/>
  <c r="F40" i="4" s="1"/>
  <c r="E41" i="4"/>
  <c r="F41" i="4" s="1"/>
  <c r="G41" i="4" s="1"/>
  <c r="I41" i="4" s="1"/>
  <c r="E42" i="4"/>
  <c r="F42" i="4" s="1"/>
  <c r="E43" i="4"/>
  <c r="F43" i="4" s="1"/>
  <c r="G43" i="4" s="1"/>
  <c r="I43" i="4" s="1"/>
  <c r="E48" i="4"/>
  <c r="F48" i="4" s="1"/>
  <c r="E49" i="4"/>
  <c r="F49" i="4" s="1"/>
  <c r="G49" i="4" s="1"/>
  <c r="I49" i="4" s="1"/>
  <c r="E50" i="4"/>
  <c r="F50" i="4" s="1"/>
  <c r="G50" i="4" s="1"/>
  <c r="I50" i="4" s="1"/>
  <c r="E51" i="4"/>
  <c r="F51" i="4" s="1"/>
  <c r="G51" i="4" s="1"/>
  <c r="E52" i="4"/>
  <c r="F52" i="4" s="1"/>
  <c r="G52" i="4" s="1"/>
  <c r="I52" i="4" s="1"/>
  <c r="E53" i="4"/>
  <c r="F53" i="4" s="1"/>
  <c r="G53" i="4" s="1"/>
  <c r="I53" i="4" s="1"/>
  <c r="E54" i="4"/>
  <c r="F54" i="4" s="1"/>
  <c r="E55" i="4"/>
  <c r="F55" i="4" s="1"/>
  <c r="G55" i="4" s="1"/>
  <c r="I55" i="4" s="1"/>
  <c r="E58" i="4"/>
  <c r="F58" i="4" s="1"/>
  <c r="E59" i="4"/>
  <c r="F59" i="4" s="1"/>
  <c r="G59" i="4" s="1"/>
  <c r="I59" i="4" s="1"/>
  <c r="E60" i="4"/>
  <c r="F60" i="4" s="1"/>
  <c r="G60" i="4" s="1"/>
  <c r="I60" i="4" s="1"/>
  <c r="E61" i="4"/>
  <c r="F61" i="4" s="1"/>
  <c r="G61" i="4" s="1"/>
  <c r="E62" i="4"/>
  <c r="F62" i="4" s="1"/>
  <c r="E63" i="4"/>
  <c r="F63" i="4" s="1"/>
  <c r="G63" i="4" s="1"/>
  <c r="I63" i="4" s="1"/>
  <c r="E64" i="4"/>
  <c r="F64" i="4" s="1"/>
  <c r="E65" i="4"/>
  <c r="F65" i="4" s="1"/>
  <c r="G65" i="4" s="1"/>
  <c r="I65" i="4" s="1"/>
  <c r="E66" i="4"/>
  <c r="F66" i="4" s="1"/>
  <c r="G66" i="4" s="1"/>
  <c r="I66" i="4" s="1"/>
  <c r="E67" i="4"/>
  <c r="F67" i="4" s="1"/>
  <c r="G67" i="4" s="1"/>
  <c r="I67" i="4" s="1"/>
  <c r="E68" i="4"/>
  <c r="F68" i="4" s="1"/>
  <c r="E69" i="4"/>
  <c r="F69" i="4" s="1"/>
  <c r="G69" i="4" s="1"/>
  <c r="K69" i="4" s="1"/>
  <c r="E70" i="4"/>
  <c r="F70" i="4" s="1"/>
  <c r="E71" i="4"/>
  <c r="F71" i="4" s="1"/>
  <c r="G71" i="4" s="1"/>
  <c r="K71" i="4" s="1"/>
  <c r="E72" i="4"/>
  <c r="F72" i="4" s="1"/>
  <c r="E73" i="4"/>
  <c r="F73" i="4" s="1"/>
  <c r="G73" i="4" s="1"/>
  <c r="K73" i="4" s="1"/>
  <c r="E74" i="4"/>
  <c r="F74" i="4" s="1"/>
  <c r="G74" i="4" s="1"/>
  <c r="K74" i="4" s="1"/>
  <c r="E75" i="4"/>
  <c r="F75" i="4" s="1"/>
  <c r="E76" i="4"/>
  <c r="F76" i="4" s="1"/>
  <c r="E77" i="4"/>
  <c r="F77" i="4" s="1"/>
  <c r="G77" i="4" s="1"/>
  <c r="E78" i="4"/>
  <c r="F78" i="4" s="1"/>
  <c r="E79" i="4"/>
  <c r="F79" i="4" s="1"/>
  <c r="G79" i="4" s="1"/>
  <c r="I79" i="4" s="1"/>
  <c r="E80" i="4"/>
  <c r="F80" i="4" s="1"/>
  <c r="G80" i="4" s="1"/>
  <c r="I80" i="4" s="1"/>
  <c r="E81" i="4"/>
  <c r="F81" i="4" s="1"/>
  <c r="E82" i="4"/>
  <c r="F82" i="4" s="1"/>
  <c r="G82" i="4" s="1"/>
  <c r="I82" i="4" s="1"/>
  <c r="E83" i="4"/>
  <c r="F83" i="4" s="1"/>
  <c r="G83" i="4" s="1"/>
  <c r="I83" i="4" s="1"/>
  <c r="E84" i="4"/>
  <c r="F84" i="4" s="1"/>
  <c r="E85" i="4"/>
  <c r="F85" i="4" s="1"/>
  <c r="E86" i="4"/>
  <c r="F86" i="4" s="1"/>
  <c r="G86" i="4" s="1"/>
  <c r="I86" i="4" s="1"/>
  <c r="E87" i="4"/>
  <c r="F87" i="4"/>
  <c r="E88" i="4"/>
  <c r="F88" i="4" s="1"/>
  <c r="E89" i="4"/>
  <c r="F89" i="4" s="1"/>
  <c r="E90" i="4"/>
  <c r="F90" i="4" s="1"/>
  <c r="G90" i="4" s="1"/>
  <c r="I90" i="4" s="1"/>
  <c r="E91" i="4"/>
  <c r="F91" i="4" s="1"/>
  <c r="G91" i="4" s="1"/>
  <c r="I91" i="4" s="1"/>
  <c r="E92" i="4"/>
  <c r="F92" i="4" s="1"/>
  <c r="E93" i="4"/>
  <c r="F93" i="4" s="1"/>
  <c r="E94" i="4"/>
  <c r="F94" i="4" s="1"/>
  <c r="G94" i="4" s="1"/>
  <c r="N94" i="4" s="1"/>
  <c r="E96" i="4"/>
  <c r="F96" i="4" s="1"/>
  <c r="E97" i="4"/>
  <c r="F97" i="4" s="1"/>
  <c r="G97" i="4" s="1"/>
  <c r="N97" i="4" s="1"/>
  <c r="E98" i="4"/>
  <c r="F98" i="4"/>
  <c r="E99" i="4"/>
  <c r="F99" i="4" s="1"/>
  <c r="G99" i="4" s="1"/>
  <c r="N99" i="4" s="1"/>
  <c r="E100" i="4"/>
  <c r="F100" i="4" s="1"/>
  <c r="E101" i="4"/>
  <c r="F101" i="4" s="1"/>
  <c r="G101" i="4" s="1"/>
  <c r="N101" i="4" s="1"/>
  <c r="E102" i="4"/>
  <c r="F102" i="4"/>
  <c r="E103" i="4"/>
  <c r="F103" i="4" s="1"/>
  <c r="G103" i="4" s="1"/>
  <c r="I103" i="4" s="1"/>
  <c r="E104" i="4"/>
  <c r="F104" i="4" s="1"/>
  <c r="E105" i="4"/>
  <c r="F105" i="4"/>
  <c r="G105" i="4" s="1"/>
  <c r="E106" i="4"/>
  <c r="F106" i="4" s="1"/>
  <c r="G106" i="4" s="1"/>
  <c r="I106" i="4" s="1"/>
  <c r="E107" i="4"/>
  <c r="F107" i="4"/>
  <c r="G107" i="4" s="1"/>
  <c r="I107" i="4" s="1"/>
  <c r="E110" i="4"/>
  <c r="F110" i="4" s="1"/>
  <c r="E111" i="4"/>
  <c r="F111" i="4"/>
  <c r="E112" i="4"/>
  <c r="F112" i="4" s="1"/>
  <c r="G112" i="4" s="1"/>
  <c r="I112" i="4" s="1"/>
  <c r="E113" i="4"/>
  <c r="F113" i="4"/>
  <c r="G113" i="4" s="1"/>
  <c r="I113" i="4" s="1"/>
  <c r="E114" i="4"/>
  <c r="F114" i="4" s="1"/>
  <c r="E115" i="4"/>
  <c r="F115" i="4" s="1"/>
  <c r="G115" i="4" s="1"/>
  <c r="I115" i="4" s="1"/>
  <c r="E116" i="4"/>
  <c r="F116" i="4"/>
  <c r="G116" i="4" s="1"/>
  <c r="I116" i="4" s="1"/>
  <c r="E117" i="4"/>
  <c r="F117" i="4" s="1"/>
  <c r="G117" i="4" s="1"/>
  <c r="I117" i="4" s="1"/>
  <c r="E118" i="4"/>
  <c r="F118" i="4" s="1"/>
  <c r="E119" i="4"/>
  <c r="F119" i="4" s="1"/>
  <c r="G119" i="4" s="1"/>
  <c r="I119" i="4" s="1"/>
  <c r="E120" i="4"/>
  <c r="F120" i="4"/>
  <c r="E122" i="4"/>
  <c r="F122" i="4" s="1"/>
  <c r="G122" i="4" s="1"/>
  <c r="I122" i="4" s="1"/>
  <c r="E123" i="4"/>
  <c r="F123" i="4" s="1"/>
  <c r="E124" i="4"/>
  <c r="F124" i="4"/>
  <c r="E125" i="4"/>
  <c r="F125" i="4" s="1"/>
  <c r="G125" i="4" s="1"/>
  <c r="I125" i="4" s="1"/>
  <c r="E127" i="4"/>
  <c r="F127" i="4"/>
  <c r="G127" i="4" s="1"/>
  <c r="N127" i="4" s="1"/>
  <c r="E128" i="4"/>
  <c r="F128" i="4" s="1"/>
  <c r="E129" i="4"/>
  <c r="F129" i="4"/>
  <c r="E131" i="4"/>
  <c r="F131" i="4" s="1"/>
  <c r="G131" i="4" s="1"/>
  <c r="N131" i="4" s="1"/>
  <c r="E134" i="4"/>
  <c r="F134" i="4"/>
  <c r="G134" i="4" s="1"/>
  <c r="I134" i="4" s="1"/>
  <c r="E135" i="4"/>
  <c r="F135" i="4" s="1"/>
  <c r="G135" i="4" s="1"/>
  <c r="I135" i="4" s="1"/>
  <c r="E136" i="4"/>
  <c r="F136" i="4" s="1"/>
  <c r="E138" i="4"/>
  <c r="F138" i="4" s="1"/>
  <c r="E139" i="4"/>
  <c r="F139" i="4"/>
  <c r="E140" i="4"/>
  <c r="F140" i="4" s="1"/>
  <c r="E141" i="4"/>
  <c r="F141" i="4" s="1"/>
  <c r="G141" i="4" s="1"/>
  <c r="I141" i="4" s="1"/>
  <c r="E142" i="4"/>
  <c r="F142" i="4" s="1"/>
  <c r="E143" i="4"/>
  <c r="F143" i="4" s="1"/>
  <c r="G143" i="4" s="1"/>
  <c r="I143" i="4" s="1"/>
  <c r="E146" i="4"/>
  <c r="F146" i="4" s="1"/>
  <c r="E147" i="4"/>
  <c r="F147" i="4" s="1"/>
  <c r="E148" i="4"/>
  <c r="F148" i="4" s="1"/>
  <c r="E149" i="4"/>
  <c r="F149" i="4"/>
  <c r="G149" i="4" s="1"/>
  <c r="I149" i="4" s="1"/>
  <c r="E150" i="4"/>
  <c r="F150" i="4" s="1"/>
  <c r="E151" i="4"/>
  <c r="F151" i="4" s="1"/>
  <c r="G151" i="4" s="1"/>
  <c r="I151" i="4" s="1"/>
  <c r="E152" i="4"/>
  <c r="F152" i="4" s="1"/>
  <c r="E153" i="4"/>
  <c r="F153" i="4" s="1"/>
  <c r="G153" i="4" s="1"/>
  <c r="I153" i="4" s="1"/>
  <c r="E154" i="4"/>
  <c r="F154" i="4" s="1"/>
  <c r="E155" i="4"/>
  <c r="F155" i="4" s="1"/>
  <c r="G155" i="4" s="1"/>
  <c r="I155" i="4" s="1"/>
  <c r="E156" i="4"/>
  <c r="F156" i="4" s="1"/>
  <c r="E157" i="4"/>
  <c r="F157" i="4" s="1"/>
  <c r="G157" i="4" s="1"/>
  <c r="N157" i="4" s="1"/>
  <c r="E158" i="4"/>
  <c r="F158" i="4" s="1"/>
  <c r="E159" i="4"/>
  <c r="F159" i="4" s="1"/>
  <c r="G159" i="4" s="1"/>
  <c r="I159" i="4" s="1"/>
  <c r="E160" i="4"/>
  <c r="F160" i="4" s="1"/>
  <c r="E161" i="4"/>
  <c r="F161" i="4" s="1"/>
  <c r="G161" i="4" s="1"/>
  <c r="I161" i="4" s="1"/>
  <c r="E162" i="4"/>
  <c r="F162" i="4" s="1"/>
  <c r="E163" i="4"/>
  <c r="F163" i="4" s="1"/>
  <c r="E164" i="4"/>
  <c r="F164" i="4" s="1"/>
  <c r="E165" i="4"/>
  <c r="F165" i="4"/>
  <c r="G165" i="4" s="1"/>
  <c r="I165" i="4" s="1"/>
  <c r="E166" i="4"/>
  <c r="F166" i="4" s="1"/>
  <c r="G166" i="4" s="1"/>
  <c r="I166" i="4" s="1"/>
  <c r="E167" i="4"/>
  <c r="F167" i="4" s="1"/>
  <c r="E168" i="4"/>
  <c r="F168" i="4" s="1"/>
  <c r="G168" i="4" s="1"/>
  <c r="K168" i="4" s="1"/>
  <c r="E169" i="4"/>
  <c r="F169" i="4" s="1"/>
  <c r="G169" i="4" s="1"/>
  <c r="I169" i="4" s="1"/>
  <c r="E170" i="4"/>
  <c r="F170" i="4" s="1"/>
  <c r="G170" i="4" s="1"/>
  <c r="K170" i="4" s="1"/>
  <c r="E171" i="4"/>
  <c r="F171" i="4"/>
  <c r="E172" i="4"/>
  <c r="F172" i="4" s="1"/>
  <c r="E173" i="4"/>
  <c r="F173" i="4" s="1"/>
  <c r="G173" i="4" s="1"/>
  <c r="I173" i="4" s="1"/>
  <c r="E174" i="4"/>
  <c r="F174" i="4"/>
  <c r="E175" i="4"/>
  <c r="F175" i="4"/>
  <c r="E176" i="4"/>
  <c r="F176" i="4"/>
  <c r="E177" i="4"/>
  <c r="F177" i="4" s="1"/>
  <c r="G177" i="4" s="1"/>
  <c r="I177" i="4" s="1"/>
  <c r="E178" i="4"/>
  <c r="F178" i="4" s="1"/>
  <c r="G178" i="4" s="1"/>
  <c r="I178" i="4" s="1"/>
  <c r="E179" i="4"/>
  <c r="F179" i="4" s="1"/>
  <c r="G179" i="4" s="1"/>
  <c r="I179" i="4" s="1"/>
  <c r="E180" i="4"/>
  <c r="F180" i="4"/>
  <c r="E181" i="4"/>
  <c r="F181" i="4" s="1"/>
  <c r="G181" i="4" s="1"/>
  <c r="I181" i="4" s="1"/>
  <c r="E182" i="4"/>
  <c r="F182" i="4"/>
  <c r="E183" i="4"/>
  <c r="F183" i="4"/>
  <c r="E184" i="4"/>
  <c r="F184" i="4"/>
  <c r="E185" i="4"/>
  <c r="F185" i="4" s="1"/>
  <c r="G185" i="4" s="1"/>
  <c r="I185" i="4" s="1"/>
  <c r="E186" i="4"/>
  <c r="F186" i="4" s="1"/>
  <c r="G186" i="4" s="1"/>
  <c r="I186" i="4" s="1"/>
  <c r="E187" i="4"/>
  <c r="F187" i="4" s="1"/>
  <c r="E188" i="4"/>
  <c r="F188" i="4" s="1"/>
  <c r="G188" i="4" s="1"/>
  <c r="I188" i="4" s="1"/>
  <c r="E189" i="4"/>
  <c r="F189" i="4" s="1"/>
  <c r="G189" i="4" s="1"/>
  <c r="I189" i="4" s="1"/>
  <c r="E190" i="4"/>
  <c r="F190" i="4" s="1"/>
  <c r="E191" i="4"/>
  <c r="F191" i="4" s="1"/>
  <c r="E192" i="4"/>
  <c r="F192" i="4"/>
  <c r="G192" i="4" s="1"/>
  <c r="I192" i="4" s="1"/>
  <c r="E193" i="4"/>
  <c r="F193" i="4" s="1"/>
  <c r="G193" i="4" s="1"/>
  <c r="I193" i="4" s="1"/>
  <c r="E194" i="4"/>
  <c r="F194" i="4" s="1"/>
  <c r="E195" i="4"/>
  <c r="F195" i="4" s="1"/>
  <c r="E196" i="4"/>
  <c r="F196" i="4" s="1"/>
  <c r="G196" i="4" s="1"/>
  <c r="K196" i="4" s="1"/>
  <c r="E197" i="4"/>
  <c r="F197" i="4" s="1"/>
  <c r="G197" i="4" s="1"/>
  <c r="I197" i="4" s="1"/>
  <c r="E198" i="4"/>
  <c r="F198" i="4" s="1"/>
  <c r="E199" i="4"/>
  <c r="F199" i="4" s="1"/>
  <c r="G199" i="4" s="1"/>
  <c r="I199" i="4" s="1"/>
  <c r="E200" i="4"/>
  <c r="F200" i="4" s="1"/>
  <c r="E201" i="4"/>
  <c r="F201" i="4" s="1"/>
  <c r="G201" i="4" s="1"/>
  <c r="I201" i="4" s="1"/>
  <c r="E202" i="4"/>
  <c r="F202" i="4" s="1"/>
  <c r="E203" i="4"/>
  <c r="F203" i="4" s="1"/>
  <c r="E204" i="4"/>
  <c r="F204" i="4" s="1"/>
  <c r="E205" i="4"/>
  <c r="F205" i="4" s="1"/>
  <c r="G205" i="4" s="1"/>
  <c r="I205" i="4" s="1"/>
  <c r="E206" i="4"/>
  <c r="F206" i="4" s="1"/>
  <c r="E207" i="4"/>
  <c r="F207" i="4" s="1"/>
  <c r="G207" i="4" s="1"/>
  <c r="I207" i="4" s="1"/>
  <c r="E208" i="4"/>
  <c r="F208" i="4" s="1"/>
  <c r="G208" i="4" s="1"/>
  <c r="I208" i="4" s="1"/>
  <c r="E209" i="4"/>
  <c r="F209" i="4" s="1"/>
  <c r="G209" i="4" s="1"/>
  <c r="I209" i="4" s="1"/>
  <c r="E210" i="4"/>
  <c r="F210" i="4" s="1"/>
  <c r="E211" i="4"/>
  <c r="F211" i="4" s="1"/>
  <c r="E212" i="4"/>
  <c r="F212" i="4"/>
  <c r="E213" i="4"/>
  <c r="F213" i="4" s="1"/>
  <c r="G213" i="4" s="1"/>
  <c r="I213" i="4" s="1"/>
  <c r="E214" i="4"/>
  <c r="F214" i="4" s="1"/>
  <c r="G214" i="4" s="1"/>
  <c r="I214" i="4" s="1"/>
  <c r="E215" i="4"/>
  <c r="F215" i="4" s="1"/>
  <c r="E216" i="4"/>
  <c r="F216" i="4" s="1"/>
  <c r="E217" i="4"/>
  <c r="F217" i="4" s="1"/>
  <c r="G217" i="4" s="1"/>
  <c r="I217" i="4" s="1"/>
  <c r="E218" i="4"/>
  <c r="F218" i="4" s="1"/>
  <c r="E219" i="4"/>
  <c r="F219" i="4" s="1"/>
  <c r="E220" i="4"/>
  <c r="F220" i="4"/>
  <c r="E221" i="4"/>
  <c r="F221" i="4" s="1"/>
  <c r="G221" i="4" s="1"/>
  <c r="I221" i="4" s="1"/>
  <c r="E222" i="4"/>
  <c r="F222" i="4" s="1"/>
  <c r="E224" i="4"/>
  <c r="F224" i="4" s="1"/>
  <c r="E225" i="4"/>
  <c r="F225" i="4"/>
  <c r="E226" i="4"/>
  <c r="F226" i="4" s="1"/>
  <c r="G226" i="4" s="1"/>
  <c r="I226" i="4" s="1"/>
  <c r="E227" i="4"/>
  <c r="F227" i="4" s="1"/>
  <c r="E228" i="4"/>
  <c r="F228" i="4" s="1"/>
  <c r="E229" i="4"/>
  <c r="F229" i="4" s="1"/>
  <c r="E230" i="4"/>
  <c r="F230" i="4" s="1"/>
  <c r="G230" i="4" s="1"/>
  <c r="I230" i="4" s="1"/>
  <c r="E231" i="4"/>
  <c r="F231" i="4" s="1"/>
  <c r="E232" i="4"/>
  <c r="F232" i="4" s="1"/>
  <c r="E233" i="4"/>
  <c r="F233" i="4" s="1"/>
  <c r="G233" i="4" s="1"/>
  <c r="I233" i="4" s="1"/>
  <c r="E234" i="4"/>
  <c r="F234" i="4" s="1"/>
  <c r="G234" i="4" s="1"/>
  <c r="I234" i="4" s="1"/>
  <c r="E235" i="4"/>
  <c r="F235" i="4"/>
  <c r="G235" i="4" s="1"/>
  <c r="I235" i="4" s="1"/>
  <c r="E236" i="4"/>
  <c r="F236" i="4" s="1"/>
  <c r="E237" i="4"/>
  <c r="F237" i="4" s="1"/>
  <c r="G237" i="4" s="1"/>
  <c r="I237" i="4" s="1"/>
  <c r="E238" i="4"/>
  <c r="F238" i="4" s="1"/>
  <c r="G238" i="4" s="1"/>
  <c r="I238" i="4" s="1"/>
  <c r="E239" i="4"/>
  <c r="F239" i="4"/>
  <c r="E240" i="4"/>
  <c r="F240" i="4" s="1"/>
  <c r="E241" i="4"/>
  <c r="F241" i="4"/>
  <c r="E242" i="4"/>
  <c r="F242" i="4"/>
  <c r="G242" i="4" s="1"/>
  <c r="I242" i="4" s="1"/>
  <c r="E243" i="4"/>
  <c r="F243" i="4"/>
  <c r="G243" i="4" s="1"/>
  <c r="I243" i="4" s="1"/>
  <c r="E244" i="4"/>
  <c r="F244" i="4" s="1"/>
  <c r="E245" i="4"/>
  <c r="F245" i="4" s="1"/>
  <c r="G245" i="4" s="1"/>
  <c r="E246" i="4"/>
  <c r="F246" i="4" s="1"/>
  <c r="G246" i="4" s="1"/>
  <c r="I246" i="4" s="1"/>
  <c r="E247" i="4"/>
  <c r="F247" i="4" s="1"/>
  <c r="E248" i="4"/>
  <c r="F248" i="4" s="1"/>
  <c r="E249" i="4"/>
  <c r="F249" i="4"/>
  <c r="G249" i="4" s="1"/>
  <c r="I249" i="4" s="1"/>
  <c r="E251" i="4"/>
  <c r="F251" i="4"/>
  <c r="G251" i="4" s="1"/>
  <c r="I251" i="4" s="1"/>
  <c r="E252" i="4"/>
  <c r="F252" i="4"/>
  <c r="E253" i="4"/>
  <c r="F253" i="4" s="1"/>
  <c r="G253" i="4" s="1"/>
  <c r="I253" i="4" s="1"/>
  <c r="E254" i="4"/>
  <c r="F254" i="4"/>
  <c r="E256" i="4"/>
  <c r="F256" i="4" s="1"/>
  <c r="G256" i="4" s="1"/>
  <c r="I256" i="4" s="1"/>
  <c r="E257" i="4"/>
  <c r="F257" i="4" s="1"/>
  <c r="E258" i="4"/>
  <c r="F258" i="4" s="1"/>
  <c r="E259" i="4"/>
  <c r="F259" i="4" s="1"/>
  <c r="G259" i="4" s="1"/>
  <c r="I259" i="4" s="1"/>
  <c r="E260" i="4"/>
  <c r="F260" i="4"/>
  <c r="G260" i="4" s="1"/>
  <c r="I260" i="4" s="1"/>
  <c r="E261" i="4"/>
  <c r="F261" i="4"/>
  <c r="E262" i="4"/>
  <c r="F262" i="4" s="1"/>
  <c r="E263" i="4"/>
  <c r="F263" i="4" s="1"/>
  <c r="G263" i="4" s="1"/>
  <c r="I263" i="4" s="1"/>
  <c r="E264" i="4"/>
  <c r="F264" i="4"/>
  <c r="G264" i="4" s="1"/>
  <c r="I264" i="4" s="1"/>
  <c r="E265" i="4"/>
  <c r="F265" i="4" s="1"/>
  <c r="G265" i="4" s="1"/>
  <c r="I265" i="4" s="1"/>
  <c r="E266" i="4"/>
  <c r="F266" i="4" s="1"/>
  <c r="E267" i="4"/>
  <c r="F267" i="4"/>
  <c r="E268" i="4"/>
  <c r="F268" i="4" s="1"/>
  <c r="G268" i="4" s="1"/>
  <c r="I268" i="4" s="1"/>
  <c r="E269" i="4"/>
  <c r="F269" i="4" s="1"/>
  <c r="E270" i="4"/>
  <c r="F270" i="4" s="1"/>
  <c r="E271" i="4"/>
  <c r="F271" i="4" s="1"/>
  <c r="E272" i="4"/>
  <c r="F272" i="4" s="1"/>
  <c r="G272" i="4" s="1"/>
  <c r="I272" i="4" s="1"/>
  <c r="E273" i="4"/>
  <c r="F273" i="4" s="1"/>
  <c r="E274" i="4"/>
  <c r="F274" i="4" s="1"/>
  <c r="G274" i="4" s="1"/>
  <c r="I274" i="4" s="1"/>
  <c r="E275" i="4"/>
  <c r="F275" i="4" s="1"/>
  <c r="E276" i="4"/>
  <c r="F276" i="4" s="1"/>
  <c r="G276" i="4" s="1"/>
  <c r="I276" i="4" s="1"/>
  <c r="E277" i="4"/>
  <c r="F277" i="4" s="1"/>
  <c r="G277" i="4" s="1"/>
  <c r="I277" i="4" s="1"/>
  <c r="E278" i="4"/>
  <c r="F278" i="4"/>
  <c r="E279" i="4"/>
  <c r="F279" i="4" s="1"/>
  <c r="E280" i="4"/>
  <c r="F280" i="4" s="1"/>
  <c r="G280" i="4" s="1"/>
  <c r="I280" i="4" s="1"/>
  <c r="E281" i="4"/>
  <c r="F281" i="4" s="1"/>
  <c r="E282" i="4"/>
  <c r="F282" i="4"/>
  <c r="E283" i="4"/>
  <c r="F283" i="4" s="1"/>
  <c r="G283" i="4" s="1"/>
  <c r="E284" i="4"/>
  <c r="F284" i="4" s="1"/>
  <c r="G284" i="4" s="1"/>
  <c r="I284" i="4" s="1"/>
  <c r="E285" i="4"/>
  <c r="F285" i="4" s="1"/>
  <c r="E286" i="4"/>
  <c r="F286" i="4" s="1"/>
  <c r="E287" i="4"/>
  <c r="F287" i="4" s="1"/>
  <c r="E288" i="4"/>
  <c r="F288" i="4" s="1"/>
  <c r="G288" i="4" s="1"/>
  <c r="I288" i="4" s="1"/>
  <c r="E289" i="4"/>
  <c r="F289" i="4" s="1"/>
  <c r="G289" i="4" s="1"/>
  <c r="I289" i="4" s="1"/>
  <c r="E290" i="4"/>
  <c r="F290" i="4" s="1"/>
  <c r="E291" i="4"/>
  <c r="F291" i="4" s="1"/>
  <c r="G291" i="4" s="1"/>
  <c r="I291" i="4" s="1"/>
  <c r="E292" i="4"/>
  <c r="F292" i="4" s="1"/>
  <c r="G292" i="4" s="1"/>
  <c r="I292" i="4" s="1"/>
  <c r="E293" i="4"/>
  <c r="F293" i="4" s="1"/>
  <c r="E294" i="4"/>
  <c r="F294" i="4" s="1"/>
  <c r="E295" i="4"/>
  <c r="F295" i="4" s="1"/>
  <c r="E296" i="4"/>
  <c r="F296" i="4" s="1"/>
  <c r="G296" i="4" s="1"/>
  <c r="I296" i="4" s="1"/>
  <c r="E297" i="4"/>
  <c r="F297" i="4" s="1"/>
  <c r="E298" i="4"/>
  <c r="F298" i="4"/>
  <c r="G298" i="4" s="1"/>
  <c r="I298" i="4" s="1"/>
  <c r="E299" i="4"/>
  <c r="F299" i="4" s="1"/>
  <c r="E300" i="4"/>
  <c r="F300" i="4" s="1"/>
  <c r="G300" i="4" s="1"/>
  <c r="I300" i="4" s="1"/>
  <c r="E301" i="4"/>
  <c r="F301" i="4"/>
  <c r="E302" i="4"/>
  <c r="F302" i="4" s="1"/>
  <c r="E303" i="4"/>
  <c r="F303" i="4"/>
  <c r="E304" i="4"/>
  <c r="F304" i="4" s="1"/>
  <c r="G304" i="4" s="1"/>
  <c r="I304" i="4" s="1"/>
  <c r="E305" i="4"/>
  <c r="F305" i="4" s="1"/>
  <c r="E306" i="4"/>
  <c r="F306" i="4" s="1"/>
  <c r="E307" i="4"/>
  <c r="F307" i="4" s="1"/>
  <c r="G307" i="4" s="1"/>
  <c r="I307" i="4" s="1"/>
  <c r="E308" i="4"/>
  <c r="F308" i="4"/>
  <c r="G308" i="4" s="1"/>
  <c r="I308" i="4" s="1"/>
  <c r="E309" i="4"/>
  <c r="F309" i="4"/>
  <c r="E310" i="4"/>
  <c r="F310" i="4" s="1"/>
  <c r="E311" i="4"/>
  <c r="F311" i="4" s="1"/>
  <c r="G311" i="4" s="1"/>
  <c r="I311" i="4" s="1"/>
  <c r="E312" i="4"/>
  <c r="F312" i="4"/>
  <c r="G312" i="4" s="1"/>
  <c r="K312" i="4" s="1"/>
  <c r="E313" i="4"/>
  <c r="F313" i="4" s="1"/>
  <c r="E314" i="4"/>
  <c r="F314" i="4" s="1"/>
  <c r="E315" i="4"/>
  <c r="F315" i="4"/>
  <c r="E316" i="4"/>
  <c r="F316" i="4" s="1"/>
  <c r="G316" i="4" s="1"/>
  <c r="I316" i="4" s="1"/>
  <c r="E317" i="4"/>
  <c r="F317" i="4"/>
  <c r="E318" i="4"/>
  <c r="F318" i="4" s="1"/>
  <c r="E319" i="4"/>
  <c r="F319" i="4" s="1"/>
  <c r="G319" i="4" s="1"/>
  <c r="K319" i="4" s="1"/>
  <c r="E320" i="4"/>
  <c r="F320" i="4" s="1"/>
  <c r="G320" i="4" s="1"/>
  <c r="K320" i="4" s="1"/>
  <c r="E321" i="4"/>
  <c r="F321" i="4" s="1"/>
  <c r="E322" i="4"/>
  <c r="F322" i="4" s="1"/>
  <c r="E323" i="4"/>
  <c r="F323" i="4" s="1"/>
  <c r="G323" i="4" s="1"/>
  <c r="I323" i="4" s="1"/>
  <c r="E324" i="4"/>
  <c r="F324" i="4" s="1"/>
  <c r="G324" i="4" s="1"/>
  <c r="I324" i="4" s="1"/>
  <c r="E325" i="4"/>
  <c r="F325" i="4" s="1"/>
  <c r="G325" i="4" s="1"/>
  <c r="E326" i="4"/>
  <c r="F326" i="4" s="1"/>
  <c r="E327" i="4"/>
  <c r="F327" i="4" s="1"/>
  <c r="E328" i="4"/>
  <c r="F328" i="4" s="1"/>
  <c r="G328" i="4" s="1"/>
  <c r="I328" i="4" s="1"/>
  <c r="E329" i="4"/>
  <c r="F329" i="4" s="1"/>
  <c r="E330" i="4"/>
  <c r="F330" i="4" s="1"/>
  <c r="E331" i="4"/>
  <c r="F331" i="4" s="1"/>
  <c r="E332" i="4"/>
  <c r="F332" i="4" s="1"/>
  <c r="G332" i="4" s="1"/>
  <c r="I332" i="4" s="1"/>
  <c r="E333" i="4"/>
  <c r="F333" i="4" s="1"/>
  <c r="G333" i="4" s="1"/>
  <c r="I333" i="4" s="1"/>
  <c r="E334" i="4"/>
  <c r="F334" i="4" s="1"/>
  <c r="E335" i="4"/>
  <c r="F335" i="4" s="1"/>
  <c r="E336" i="4"/>
  <c r="F336" i="4" s="1"/>
  <c r="G336" i="4" s="1"/>
  <c r="I336" i="4" s="1"/>
  <c r="E337" i="4"/>
  <c r="F337" i="4" s="1"/>
  <c r="E338" i="4"/>
  <c r="F338" i="4" s="1"/>
  <c r="G338" i="4" s="1"/>
  <c r="I338" i="4" s="1"/>
  <c r="E339" i="4"/>
  <c r="F339" i="4" s="1"/>
  <c r="E341" i="4"/>
  <c r="F341" i="4" s="1"/>
  <c r="G341" i="4" s="1"/>
  <c r="I341" i="4" s="1"/>
  <c r="E343" i="4"/>
  <c r="F343" i="4"/>
  <c r="E344" i="4"/>
  <c r="F344" i="4" s="1"/>
  <c r="E347" i="4"/>
  <c r="F347" i="4" s="1"/>
  <c r="E348" i="4"/>
  <c r="F348" i="4" s="1"/>
  <c r="G348" i="4" s="1"/>
  <c r="K348" i="4" s="1"/>
  <c r="E349" i="4"/>
  <c r="F349" i="4" s="1"/>
  <c r="G349" i="4" s="1"/>
  <c r="I349" i="4" s="1"/>
  <c r="E350" i="4"/>
  <c r="F350" i="4" s="1"/>
  <c r="E351" i="4"/>
  <c r="F351" i="4" s="1"/>
  <c r="G351" i="4" s="1"/>
  <c r="N351" i="4" s="1"/>
  <c r="E352" i="4"/>
  <c r="F352" i="4" s="1"/>
  <c r="G352" i="4" s="1"/>
  <c r="N352" i="4" s="1"/>
  <c r="E353" i="4"/>
  <c r="F353" i="4" s="1"/>
  <c r="E354" i="4"/>
  <c r="F354" i="4" s="1"/>
  <c r="E355" i="4"/>
  <c r="F355" i="4" s="1"/>
  <c r="G355" i="4" s="1"/>
  <c r="I355" i="4" s="1"/>
  <c r="E356" i="4"/>
  <c r="F356" i="4" s="1"/>
  <c r="G356" i="4" s="1"/>
  <c r="K356" i="4" s="1"/>
  <c r="E357" i="4"/>
  <c r="F357" i="4" s="1"/>
  <c r="E358" i="4"/>
  <c r="F358" i="4" s="1"/>
  <c r="G358" i="4" s="1"/>
  <c r="N358" i="4" s="1"/>
  <c r="E359" i="4"/>
  <c r="F359" i="4" s="1"/>
  <c r="G359" i="4" s="1"/>
  <c r="N359" i="4" s="1"/>
  <c r="E360" i="4"/>
  <c r="F360" i="4" s="1"/>
  <c r="G360" i="4" s="1"/>
  <c r="K360" i="4" s="1"/>
  <c r="E361" i="4"/>
  <c r="F361" i="4"/>
  <c r="G361" i="4" s="1"/>
  <c r="I361" i="4" s="1"/>
  <c r="E362" i="4"/>
  <c r="F362" i="4" s="1"/>
  <c r="E363" i="4"/>
  <c r="F363" i="4" s="1"/>
  <c r="E364" i="4"/>
  <c r="F364" i="4" s="1"/>
  <c r="G364" i="4" s="1"/>
  <c r="N364" i="4" s="1"/>
  <c r="E365" i="4"/>
  <c r="F365" i="4" s="1"/>
  <c r="E366" i="4"/>
  <c r="F366" i="4" s="1"/>
  <c r="E367" i="4"/>
  <c r="F367" i="4" s="1"/>
  <c r="E368" i="4"/>
  <c r="F368" i="4" s="1"/>
  <c r="G368" i="4" s="1"/>
  <c r="I368" i="4" s="1"/>
  <c r="E369" i="4"/>
  <c r="F369" i="4" s="1"/>
  <c r="G369" i="4" s="1"/>
  <c r="K369" i="4" s="1"/>
  <c r="E370" i="4"/>
  <c r="F370" i="4"/>
  <c r="E371" i="4"/>
  <c r="F371" i="4" s="1"/>
  <c r="E372" i="4"/>
  <c r="F372" i="4" s="1"/>
  <c r="G372" i="4" s="1"/>
  <c r="N372" i="4" s="1"/>
  <c r="E373" i="4"/>
  <c r="F373" i="4" s="1"/>
  <c r="G373" i="4" s="1"/>
  <c r="N373" i="4" s="1"/>
  <c r="E374" i="4"/>
  <c r="F374" i="4"/>
  <c r="E375" i="4"/>
  <c r="F375" i="4" s="1"/>
  <c r="E376" i="4"/>
  <c r="F376" i="4" s="1"/>
  <c r="G376" i="4" s="1"/>
  <c r="I376" i="4" s="1"/>
  <c r="E377" i="4"/>
  <c r="F377" i="4" s="1"/>
  <c r="G377" i="4" s="1"/>
  <c r="N377" i="4" s="1"/>
  <c r="E378" i="4"/>
  <c r="F378" i="4"/>
  <c r="E379" i="4"/>
  <c r="F379" i="4" s="1"/>
  <c r="E380" i="4"/>
  <c r="F380" i="4" s="1"/>
  <c r="G380" i="4" s="1"/>
  <c r="K380" i="4" s="1"/>
  <c r="E381" i="4"/>
  <c r="F381" i="4" s="1"/>
  <c r="E382" i="4"/>
  <c r="F382" i="4"/>
  <c r="E383" i="4"/>
  <c r="F383" i="4" s="1"/>
  <c r="E384" i="4"/>
  <c r="F384" i="4" s="1"/>
  <c r="G384" i="4" s="1"/>
  <c r="K384" i="4" s="1"/>
  <c r="E385" i="4"/>
  <c r="F385" i="4" s="1"/>
  <c r="G385" i="4" s="1"/>
  <c r="N385" i="4" s="1"/>
  <c r="E386" i="4"/>
  <c r="F386" i="4"/>
  <c r="E387" i="4"/>
  <c r="F387" i="4" s="1"/>
  <c r="E388" i="4"/>
  <c r="F388" i="4" s="1"/>
  <c r="G388" i="4" s="1"/>
  <c r="N388" i="4" s="1"/>
  <c r="E389" i="4"/>
  <c r="F389" i="4" s="1"/>
  <c r="G389" i="4" s="1"/>
  <c r="N389" i="4" s="1"/>
  <c r="E390" i="4"/>
  <c r="F390" i="4"/>
  <c r="E391" i="4"/>
  <c r="F391" i="4" s="1"/>
  <c r="G391" i="4" s="1"/>
  <c r="N391" i="4" s="1"/>
  <c r="E392" i="4"/>
  <c r="F392" i="4" s="1"/>
  <c r="G392" i="4" s="1"/>
  <c r="N392" i="4" s="1"/>
  <c r="E393" i="4"/>
  <c r="F393" i="4" s="1"/>
  <c r="E394" i="4"/>
  <c r="F394" i="4"/>
  <c r="E395" i="4"/>
  <c r="F395" i="4" s="1"/>
  <c r="E396" i="4"/>
  <c r="F396" i="4" s="1"/>
  <c r="E397" i="4"/>
  <c r="F397" i="4" s="1"/>
  <c r="G397" i="4" s="1"/>
  <c r="K397" i="4" s="1"/>
  <c r="E398" i="4"/>
  <c r="F398" i="4"/>
  <c r="E399" i="4"/>
  <c r="F399" i="4" s="1"/>
  <c r="E400" i="4"/>
  <c r="F400" i="4" s="1"/>
  <c r="G400" i="4" s="1"/>
  <c r="K400" i="4" s="1"/>
  <c r="E401" i="4"/>
  <c r="F401" i="4" s="1"/>
  <c r="E402" i="4"/>
  <c r="F402" i="4" s="1"/>
  <c r="E404" i="4"/>
  <c r="F404" i="4" s="1"/>
  <c r="G404" i="4" s="1"/>
  <c r="E405" i="4"/>
  <c r="F405" i="4"/>
  <c r="E406" i="4"/>
  <c r="F406" i="4" s="1"/>
  <c r="E407" i="4"/>
  <c r="F407" i="4" s="1"/>
  <c r="E408" i="4"/>
  <c r="F408" i="4" s="1"/>
  <c r="E409" i="4"/>
  <c r="F409" i="4" s="1"/>
  <c r="G409" i="4" s="1"/>
  <c r="N409" i="4" s="1"/>
  <c r="E410" i="4"/>
  <c r="F410" i="4" s="1"/>
  <c r="E411" i="4"/>
  <c r="F411" i="4" s="1"/>
  <c r="G411" i="4" s="1"/>
  <c r="N411" i="4" s="1"/>
  <c r="E412" i="4"/>
  <c r="F412" i="4" s="1"/>
  <c r="E413" i="4"/>
  <c r="F413" i="4" s="1"/>
  <c r="G413" i="4" s="1"/>
  <c r="N413" i="4" s="1"/>
  <c r="E414" i="4"/>
  <c r="F414" i="4" s="1"/>
  <c r="E415" i="4"/>
  <c r="F415" i="4" s="1"/>
  <c r="E416" i="4"/>
  <c r="F416" i="4" s="1"/>
  <c r="E417" i="4"/>
  <c r="F417" i="4" s="1"/>
  <c r="G417" i="4" s="1"/>
  <c r="N417" i="4" s="1"/>
  <c r="E418" i="4"/>
  <c r="F418" i="4" s="1"/>
  <c r="E419" i="4"/>
  <c r="F419" i="4" s="1"/>
  <c r="E420" i="4"/>
  <c r="F420" i="4" s="1"/>
  <c r="G420" i="4" s="1"/>
  <c r="N420" i="4" s="1"/>
  <c r="E421" i="4"/>
  <c r="F421" i="4"/>
  <c r="G421" i="4" s="1"/>
  <c r="N421" i="4" s="1"/>
  <c r="E422" i="4"/>
  <c r="F422" i="4" s="1"/>
  <c r="E423" i="4"/>
  <c r="F423" i="4" s="1"/>
  <c r="G423" i="4" s="1"/>
  <c r="N423" i="4" s="1"/>
  <c r="E424" i="4"/>
  <c r="F424" i="4" s="1"/>
  <c r="G424" i="4" s="1"/>
  <c r="N424" i="4" s="1"/>
  <c r="E426" i="4"/>
  <c r="F426" i="4" s="1"/>
  <c r="E427" i="4"/>
  <c r="F427" i="4" s="1"/>
  <c r="G427" i="4" s="1"/>
  <c r="N427" i="4" s="1"/>
  <c r="E428" i="4"/>
  <c r="F428" i="4" s="1"/>
  <c r="G428" i="4" s="1"/>
  <c r="N428" i="4" s="1"/>
  <c r="E429" i="4"/>
  <c r="F429" i="4" s="1"/>
  <c r="E430" i="4"/>
  <c r="F430" i="4" s="1"/>
  <c r="G430" i="4" s="1"/>
  <c r="N430" i="4" s="1"/>
  <c r="E431" i="4"/>
  <c r="F431" i="4" s="1"/>
  <c r="G431" i="4" s="1"/>
  <c r="E432" i="4"/>
  <c r="F432" i="4" s="1"/>
  <c r="E433" i="4"/>
  <c r="F433" i="4" s="1"/>
  <c r="E434" i="4"/>
  <c r="F434" i="4" s="1"/>
  <c r="G434" i="4" s="1"/>
  <c r="N434" i="4" s="1"/>
  <c r="E436" i="4"/>
  <c r="F436" i="4" s="1"/>
  <c r="G436" i="4" s="1"/>
  <c r="N436" i="4" s="1"/>
  <c r="E437" i="4"/>
  <c r="F437" i="4" s="1"/>
  <c r="G437" i="4" s="1"/>
  <c r="N437" i="4" s="1"/>
  <c r="E438" i="4"/>
  <c r="F438" i="4" s="1"/>
  <c r="G438" i="4" s="1"/>
  <c r="N438" i="4" s="1"/>
  <c r="E439" i="4"/>
  <c r="F439" i="4"/>
  <c r="G439" i="4" s="1"/>
  <c r="L439" i="4" s="1"/>
  <c r="E440" i="4"/>
  <c r="F440" i="4" s="1"/>
  <c r="G440" i="4" s="1"/>
  <c r="N440" i="4" s="1"/>
  <c r="E441" i="4"/>
  <c r="F441" i="4" s="1"/>
  <c r="G441" i="4" s="1"/>
  <c r="N441" i="4" s="1"/>
  <c r="E442" i="4"/>
  <c r="F442" i="4" s="1"/>
  <c r="G442" i="4" s="1"/>
  <c r="K442" i="4" s="1"/>
  <c r="E443" i="4"/>
  <c r="F443" i="4"/>
  <c r="G443" i="4" s="1"/>
  <c r="N443" i="4" s="1"/>
  <c r="E444" i="4"/>
  <c r="F444" i="4" s="1"/>
  <c r="G444" i="4" s="1"/>
  <c r="N444" i="4" s="1"/>
  <c r="E445" i="4"/>
  <c r="F445" i="4" s="1"/>
  <c r="G445" i="4" s="1"/>
  <c r="K445" i="4" s="1"/>
  <c r="E446" i="4"/>
  <c r="F446" i="4" s="1"/>
  <c r="G446" i="4" s="1"/>
  <c r="K446" i="4" s="1"/>
  <c r="E447" i="4"/>
  <c r="F447" i="4"/>
  <c r="G447" i="4" s="1"/>
  <c r="N447" i="4" s="1"/>
  <c r="E450" i="4"/>
  <c r="F450" i="4" s="1"/>
  <c r="G450" i="4" s="1"/>
  <c r="N450" i="4" s="1"/>
  <c r="E451" i="4"/>
  <c r="F451" i="4" s="1"/>
  <c r="G451" i="4" s="1"/>
  <c r="K451" i="4" s="1"/>
  <c r="E452" i="4"/>
  <c r="F452" i="4" s="1"/>
  <c r="G452" i="4" s="1"/>
  <c r="N452" i="4" s="1"/>
  <c r="E453" i="4"/>
  <c r="F453" i="4"/>
  <c r="G453" i="4" s="1"/>
  <c r="N453" i="4" s="1"/>
  <c r="E454" i="4"/>
  <c r="F454" i="4" s="1"/>
  <c r="E455" i="4"/>
  <c r="F455" i="4" s="1"/>
  <c r="E456" i="4"/>
  <c r="F456" i="4" s="1"/>
  <c r="G456" i="4" s="1"/>
  <c r="N456" i="4" s="1"/>
  <c r="E457" i="4"/>
  <c r="F457" i="4" s="1"/>
  <c r="G457" i="4" s="1"/>
  <c r="K457" i="4" s="1"/>
  <c r="E458" i="4"/>
  <c r="F458" i="4" s="1"/>
  <c r="E459" i="4"/>
  <c r="F459" i="4" s="1"/>
  <c r="E460" i="4"/>
  <c r="F460" i="4" s="1"/>
  <c r="E481" i="4"/>
  <c r="F481" i="4" s="1"/>
  <c r="G481" i="4" s="1"/>
  <c r="N481" i="4" s="1"/>
  <c r="E483" i="4"/>
  <c r="F483" i="4" s="1"/>
  <c r="G483" i="4" s="1"/>
  <c r="N483" i="4" s="1"/>
  <c r="E491" i="4"/>
  <c r="F491" i="4" s="1"/>
  <c r="E495" i="4"/>
  <c r="F495" i="4"/>
  <c r="G495" i="4" s="1"/>
  <c r="N495" i="4" s="1"/>
  <c r="E33" i="4"/>
  <c r="F33" i="4" s="1"/>
  <c r="E34" i="4"/>
  <c r="F34" i="4" s="1"/>
  <c r="E44" i="4"/>
  <c r="F44" i="4" s="1"/>
  <c r="E45" i="4"/>
  <c r="F45" i="4" s="1"/>
  <c r="E46" i="4"/>
  <c r="F46" i="4" s="1"/>
  <c r="E47" i="4"/>
  <c r="F47" i="4" s="1"/>
  <c r="E56" i="4"/>
  <c r="F56" i="4" s="1"/>
  <c r="E57" i="4"/>
  <c r="F57" i="4" s="1"/>
  <c r="E95" i="4"/>
  <c r="F95" i="4" s="1"/>
  <c r="E108" i="4"/>
  <c r="F108" i="4" s="1"/>
  <c r="E109" i="4"/>
  <c r="F109" i="4" s="1"/>
  <c r="E121" i="4"/>
  <c r="F121" i="4" s="1"/>
  <c r="E126" i="4"/>
  <c r="F126" i="4" s="1"/>
  <c r="E130" i="4"/>
  <c r="F130" i="4" s="1"/>
  <c r="E132" i="4"/>
  <c r="F132" i="4" s="1"/>
  <c r="E133" i="4"/>
  <c r="F133" i="4" s="1"/>
  <c r="E137" i="4"/>
  <c r="F137" i="4" s="1"/>
  <c r="E144" i="4"/>
  <c r="F144" i="4" s="1"/>
  <c r="E145" i="4"/>
  <c r="F145" i="4" s="1"/>
  <c r="E223" i="4"/>
  <c r="F223" i="4" s="1"/>
  <c r="E250" i="4"/>
  <c r="F250" i="4" s="1"/>
  <c r="E255" i="4"/>
  <c r="F255" i="4" s="1"/>
  <c r="E340" i="4"/>
  <c r="F340" i="4" s="1"/>
  <c r="E342" i="4"/>
  <c r="F342" i="4" s="1"/>
  <c r="E345" i="4"/>
  <c r="F345" i="4" s="1"/>
  <c r="E346" i="4"/>
  <c r="F346" i="4" s="1"/>
  <c r="E403" i="4"/>
  <c r="F403" i="4" s="1"/>
  <c r="E425" i="4"/>
  <c r="F425" i="4" s="1"/>
  <c r="E435" i="4"/>
  <c r="F435" i="4" s="1"/>
  <c r="E448" i="4"/>
  <c r="F448" i="4" s="1"/>
  <c r="E449" i="4"/>
  <c r="F449" i="4" s="1"/>
  <c r="E493" i="4"/>
  <c r="F493" i="4" s="1"/>
  <c r="E494" i="4"/>
  <c r="F494" i="4" s="1"/>
  <c r="F16" i="4"/>
  <c r="F17" i="4" s="1"/>
  <c r="C17" i="4"/>
  <c r="Q21" i="4"/>
  <c r="Q22" i="4"/>
  <c r="Q23" i="4"/>
  <c r="Q24" i="4"/>
  <c r="Q25" i="4"/>
  <c r="Q26" i="4"/>
  <c r="Q27" i="4"/>
  <c r="Q28" i="4"/>
  <c r="Q29" i="4"/>
  <c r="Q30" i="4"/>
  <c r="Q31" i="4"/>
  <c r="Q32" i="4"/>
  <c r="Q33" i="4"/>
  <c r="Q34" i="4"/>
  <c r="Q35" i="4"/>
  <c r="Q36" i="4"/>
  <c r="Q37" i="4"/>
  <c r="Q38" i="4"/>
  <c r="Q39" i="4"/>
  <c r="Q40" i="4"/>
  <c r="Q41" i="4"/>
  <c r="Q42" i="4"/>
  <c r="Q43" i="4"/>
  <c r="Q44" i="4"/>
  <c r="Q45" i="4"/>
  <c r="Q46" i="4"/>
  <c r="Q47" i="4"/>
  <c r="Q48" i="4"/>
  <c r="Q49" i="4"/>
  <c r="Q50" i="4"/>
  <c r="I51" i="4"/>
  <c r="Q51" i="4"/>
  <c r="Q52" i="4"/>
  <c r="Q53" i="4"/>
  <c r="Q54" i="4"/>
  <c r="Q55" i="4"/>
  <c r="Q56" i="4"/>
  <c r="Q57" i="4"/>
  <c r="Q58" i="4"/>
  <c r="Q59" i="4"/>
  <c r="Q60" i="4"/>
  <c r="I61" i="4"/>
  <c r="Q61" i="4"/>
  <c r="Q62" i="4"/>
  <c r="Q63" i="4"/>
  <c r="Q64" i="4"/>
  <c r="Q65" i="4"/>
  <c r="Q66" i="4"/>
  <c r="Q67" i="4"/>
  <c r="Q68" i="4"/>
  <c r="Q69" i="4"/>
  <c r="Q70" i="4"/>
  <c r="Q71" i="4"/>
  <c r="Q72" i="4"/>
  <c r="Q73" i="4"/>
  <c r="Q74" i="4"/>
  <c r="Q75" i="4"/>
  <c r="Q76" i="4"/>
  <c r="I77" i="4"/>
  <c r="Q77" i="4"/>
  <c r="Q78" i="4"/>
  <c r="Q79" i="4"/>
  <c r="Q80" i="4"/>
  <c r="Q81" i="4"/>
  <c r="Q82" i="4"/>
  <c r="Q83" i="4"/>
  <c r="Q84" i="4"/>
  <c r="Q85" i="4"/>
  <c r="Q86" i="4"/>
  <c r="Q87" i="4"/>
  <c r="Q88" i="4"/>
  <c r="Q89" i="4"/>
  <c r="Q90" i="4"/>
  <c r="Q91" i="4"/>
  <c r="Q92" i="4"/>
  <c r="Q93" i="4"/>
  <c r="Q94" i="4"/>
  <c r="Q95" i="4"/>
  <c r="Q96" i="4"/>
  <c r="Q97" i="4"/>
  <c r="Q98" i="4"/>
  <c r="Q99" i="4"/>
  <c r="Q100" i="4"/>
  <c r="Q101" i="4"/>
  <c r="Q102" i="4"/>
  <c r="Q103" i="4"/>
  <c r="Q104" i="4"/>
  <c r="Q105" i="4"/>
  <c r="Q106" i="4"/>
  <c r="Q107" i="4"/>
  <c r="Q108" i="4"/>
  <c r="Q109" i="4"/>
  <c r="Q110" i="4"/>
  <c r="Q111" i="4"/>
  <c r="Q112" i="4"/>
  <c r="Q113" i="4"/>
  <c r="Q114" i="4"/>
  <c r="Q115" i="4"/>
  <c r="Q116" i="4"/>
  <c r="Q117" i="4"/>
  <c r="Q118" i="4"/>
  <c r="Q119" i="4"/>
  <c r="Q120" i="4"/>
  <c r="Q121" i="4"/>
  <c r="Q122" i="4"/>
  <c r="Q123" i="4"/>
  <c r="Q124" i="4"/>
  <c r="Q125" i="4"/>
  <c r="Q126" i="4"/>
  <c r="Q127" i="4"/>
  <c r="Q128" i="4"/>
  <c r="Q129" i="4"/>
  <c r="Q130" i="4"/>
  <c r="Q131" i="4"/>
  <c r="Q132" i="4"/>
  <c r="Q133" i="4"/>
  <c r="Q134" i="4"/>
  <c r="Q135" i="4"/>
  <c r="Q136" i="4"/>
  <c r="Q137" i="4"/>
  <c r="Q138" i="4"/>
  <c r="Q139" i="4"/>
  <c r="Q140" i="4"/>
  <c r="Q141" i="4"/>
  <c r="Q142" i="4"/>
  <c r="Q143" i="4"/>
  <c r="Q144" i="4"/>
  <c r="Q145" i="4"/>
  <c r="Q146" i="4"/>
  <c r="Q147" i="4"/>
  <c r="Q148" i="4"/>
  <c r="Q149" i="4"/>
  <c r="Q150" i="4"/>
  <c r="Q151" i="4"/>
  <c r="Q152" i="4"/>
  <c r="Q153" i="4"/>
  <c r="Q154" i="4"/>
  <c r="Q155" i="4"/>
  <c r="Q156" i="4"/>
  <c r="Q157" i="4"/>
  <c r="Q158" i="4"/>
  <c r="Q159" i="4"/>
  <c r="Q160" i="4"/>
  <c r="Q161" i="4"/>
  <c r="Q162" i="4"/>
  <c r="Q163" i="4"/>
  <c r="Q164" i="4"/>
  <c r="Q165" i="4"/>
  <c r="Q166" i="4"/>
  <c r="Q167" i="4"/>
  <c r="Q168" i="4"/>
  <c r="Q169" i="4"/>
  <c r="Q170" i="4"/>
  <c r="Q171" i="4"/>
  <c r="Q172" i="4"/>
  <c r="Q173" i="4"/>
  <c r="Q174" i="4"/>
  <c r="Q175" i="4"/>
  <c r="Q176" i="4"/>
  <c r="Q177" i="4"/>
  <c r="Q178" i="4"/>
  <c r="Q179" i="4"/>
  <c r="Q180" i="4"/>
  <c r="Q181" i="4"/>
  <c r="Q182" i="4"/>
  <c r="Q183" i="4"/>
  <c r="Q184" i="4"/>
  <c r="Q185" i="4"/>
  <c r="Q186" i="4"/>
  <c r="Q187" i="4"/>
  <c r="Q188" i="4"/>
  <c r="Q189" i="4"/>
  <c r="Q190" i="4"/>
  <c r="Q191" i="4"/>
  <c r="Q192" i="4"/>
  <c r="Q193" i="4"/>
  <c r="Q194" i="4"/>
  <c r="Q195" i="4"/>
  <c r="Q196" i="4"/>
  <c r="Q197" i="4"/>
  <c r="Q198" i="4"/>
  <c r="Q199" i="4"/>
  <c r="Q200" i="4"/>
  <c r="Q201" i="4"/>
  <c r="Q202" i="4"/>
  <c r="Q203" i="4"/>
  <c r="Q204" i="4"/>
  <c r="Q205" i="4"/>
  <c r="Q206" i="4"/>
  <c r="Q207" i="4"/>
  <c r="Q208" i="4"/>
  <c r="Q209" i="4"/>
  <c r="Q210" i="4"/>
  <c r="Q211" i="4"/>
  <c r="Q212" i="4"/>
  <c r="Q213" i="4"/>
  <c r="Q214" i="4"/>
  <c r="Q215" i="4"/>
  <c r="Q216" i="4"/>
  <c r="Q217" i="4"/>
  <c r="Q218" i="4"/>
  <c r="Q219" i="4"/>
  <c r="Q220" i="4"/>
  <c r="Q221" i="4"/>
  <c r="Q222" i="4"/>
  <c r="I223" i="4"/>
  <c r="Q223" i="4"/>
  <c r="Q224" i="4"/>
  <c r="Q225" i="4"/>
  <c r="Q226" i="4"/>
  <c r="Q227" i="4"/>
  <c r="Q228" i="4"/>
  <c r="Q229" i="4"/>
  <c r="Q230" i="4"/>
  <c r="Q231" i="4"/>
  <c r="Q232" i="4"/>
  <c r="Q233" i="4"/>
  <c r="Q234" i="4"/>
  <c r="Q235" i="4"/>
  <c r="Q236" i="4"/>
  <c r="Q237" i="4"/>
  <c r="Q238" i="4"/>
  <c r="Q239" i="4"/>
  <c r="Q240" i="4"/>
  <c r="Q241" i="4"/>
  <c r="Q242" i="4"/>
  <c r="Q243" i="4"/>
  <c r="Q244" i="4"/>
  <c r="Q245" i="4"/>
  <c r="Q246" i="4"/>
  <c r="Q247" i="4"/>
  <c r="Q248" i="4"/>
  <c r="Q249" i="4"/>
  <c r="Q250" i="4"/>
  <c r="Q251" i="4"/>
  <c r="Q252" i="4"/>
  <c r="Q253" i="4"/>
  <c r="Q254" i="4"/>
  <c r="Q255" i="4"/>
  <c r="Q256" i="4"/>
  <c r="Q257" i="4"/>
  <c r="Q258" i="4"/>
  <c r="Q259" i="4"/>
  <c r="Q260" i="4"/>
  <c r="Q261" i="4"/>
  <c r="Q262" i="4"/>
  <c r="Q263" i="4"/>
  <c r="Q264" i="4"/>
  <c r="Q265" i="4"/>
  <c r="Q266" i="4"/>
  <c r="Q267" i="4"/>
  <c r="Q268" i="4"/>
  <c r="Q269" i="4"/>
  <c r="Q270" i="4"/>
  <c r="Q271" i="4"/>
  <c r="Q272" i="4"/>
  <c r="Q273" i="4"/>
  <c r="Q274" i="4"/>
  <c r="Q275" i="4"/>
  <c r="Q276" i="4"/>
  <c r="Q277" i="4"/>
  <c r="Q278" i="4"/>
  <c r="Q279" i="4"/>
  <c r="Q280" i="4"/>
  <c r="Q281" i="4"/>
  <c r="Q282" i="4"/>
  <c r="Q283" i="4"/>
  <c r="Q284" i="4"/>
  <c r="Q285" i="4"/>
  <c r="Q286" i="4"/>
  <c r="Q287" i="4"/>
  <c r="Q288" i="4"/>
  <c r="Q289" i="4"/>
  <c r="Q290" i="4"/>
  <c r="Q291" i="4"/>
  <c r="Q292" i="4"/>
  <c r="Q293" i="4"/>
  <c r="Q294" i="4"/>
  <c r="Q295" i="4"/>
  <c r="Q296" i="4"/>
  <c r="Q297" i="4"/>
  <c r="Q298" i="4"/>
  <c r="Q299" i="4"/>
  <c r="Q300" i="4"/>
  <c r="Q301" i="4"/>
  <c r="Q302" i="4"/>
  <c r="Q303" i="4"/>
  <c r="Q304" i="4"/>
  <c r="Q305" i="4"/>
  <c r="Q306" i="4"/>
  <c r="Q307" i="4"/>
  <c r="Q308" i="4"/>
  <c r="Q309" i="4"/>
  <c r="Q310" i="4"/>
  <c r="Q311" i="4"/>
  <c r="Q312" i="4"/>
  <c r="Q313" i="4"/>
  <c r="Q314" i="4"/>
  <c r="Q315" i="4"/>
  <c r="Q316" i="4"/>
  <c r="Q317" i="4"/>
  <c r="Q318" i="4"/>
  <c r="Q319" i="4"/>
  <c r="Q320" i="4"/>
  <c r="Q321" i="4"/>
  <c r="Q322" i="4"/>
  <c r="Q323" i="4"/>
  <c r="Q324" i="4"/>
  <c r="Q325" i="4"/>
  <c r="Q326" i="4"/>
  <c r="Q327" i="4"/>
  <c r="Q328" i="4"/>
  <c r="Q329" i="4"/>
  <c r="Q330" i="4"/>
  <c r="Q331" i="4"/>
  <c r="Q332" i="4"/>
  <c r="Q333" i="4"/>
  <c r="Q334" i="4"/>
  <c r="Q335" i="4"/>
  <c r="Q336" i="4"/>
  <c r="Q337" i="4"/>
  <c r="Q338" i="4"/>
  <c r="Q339" i="4"/>
  <c r="Q340" i="4"/>
  <c r="Q341" i="4"/>
  <c r="Q342" i="4"/>
  <c r="Q343" i="4"/>
  <c r="Q344" i="4"/>
  <c r="Q345" i="4"/>
  <c r="Q346" i="4"/>
  <c r="Q347" i="4"/>
  <c r="Q348" i="4"/>
  <c r="Q349" i="4"/>
  <c r="Q350" i="4"/>
  <c r="Q351" i="4"/>
  <c r="Q352" i="4"/>
  <c r="Q353" i="4"/>
  <c r="Q354" i="4"/>
  <c r="Q355" i="4"/>
  <c r="Q356" i="4"/>
  <c r="Q357" i="4"/>
  <c r="Q358" i="4"/>
  <c r="Q359" i="4"/>
  <c r="Q360" i="4"/>
  <c r="Q361" i="4"/>
  <c r="Q362" i="4"/>
  <c r="Q363" i="4"/>
  <c r="Q364" i="4"/>
  <c r="Q365" i="4"/>
  <c r="Q366" i="4"/>
  <c r="Q367" i="4"/>
  <c r="Q368" i="4"/>
  <c r="Q369" i="4"/>
  <c r="Q370" i="4"/>
  <c r="Q371" i="4"/>
  <c r="Q372" i="4"/>
  <c r="Q373" i="4"/>
  <c r="Q374" i="4"/>
  <c r="Q375" i="4"/>
  <c r="Q376" i="4"/>
  <c r="Q377" i="4"/>
  <c r="Q378" i="4"/>
  <c r="Q379" i="4"/>
  <c r="Q380" i="4"/>
  <c r="Q381" i="4"/>
  <c r="Q382" i="4"/>
  <c r="Q383" i="4"/>
  <c r="Q384" i="4"/>
  <c r="Q385" i="4"/>
  <c r="Q386" i="4"/>
  <c r="Q387" i="4"/>
  <c r="Q388" i="4"/>
  <c r="Q389" i="4"/>
  <c r="Q390" i="4"/>
  <c r="Q391" i="4"/>
  <c r="Q392" i="4"/>
  <c r="Q393" i="4"/>
  <c r="Q394" i="4"/>
  <c r="Q395" i="4"/>
  <c r="Q396" i="4"/>
  <c r="Q397" i="4"/>
  <c r="Q398" i="4"/>
  <c r="Q399" i="4"/>
  <c r="Q400" i="4"/>
  <c r="Q401" i="4"/>
  <c r="Q402" i="4"/>
  <c r="Q403" i="4"/>
  <c r="Q404" i="4"/>
  <c r="Q405" i="4"/>
  <c r="Q406" i="4"/>
  <c r="Q407" i="4"/>
  <c r="Q408" i="4"/>
  <c r="Q409" i="4"/>
  <c r="Q410" i="4"/>
  <c r="Q411" i="4"/>
  <c r="Q412" i="4"/>
  <c r="Q413" i="4"/>
  <c r="Q414" i="4"/>
  <c r="Q415" i="4"/>
  <c r="Q416" i="4"/>
  <c r="Q417" i="4"/>
  <c r="Q418" i="4"/>
  <c r="Q419" i="4"/>
  <c r="Q420" i="4"/>
  <c r="Q421" i="4"/>
  <c r="Q422" i="4"/>
  <c r="Q423" i="4"/>
  <c r="Q424" i="4"/>
  <c r="Q425" i="4"/>
  <c r="Q426" i="4"/>
  <c r="Q427" i="4"/>
  <c r="Q428" i="4"/>
  <c r="Q429" i="4"/>
  <c r="Q430" i="4"/>
  <c r="Q431" i="4"/>
  <c r="Q432" i="4"/>
  <c r="Q433" i="4"/>
  <c r="Q434" i="4"/>
  <c r="Q435" i="4"/>
  <c r="Q436" i="4"/>
  <c r="Q437" i="4"/>
  <c r="Q438" i="4"/>
  <c r="Q439" i="4"/>
  <c r="Q440" i="4"/>
  <c r="Q441" i="4"/>
  <c r="Q442" i="4"/>
  <c r="Q443" i="4"/>
  <c r="Q444" i="4"/>
  <c r="Q445" i="4"/>
  <c r="Q446" i="4"/>
  <c r="Q447" i="4"/>
  <c r="Q448" i="4"/>
  <c r="Q449" i="4"/>
  <c r="Q450" i="4"/>
  <c r="Q451" i="4"/>
  <c r="Q452" i="4"/>
  <c r="Q453" i="4"/>
  <c r="Q454" i="4"/>
  <c r="Q455" i="4"/>
  <c r="Q456" i="4"/>
  <c r="Q457" i="4"/>
  <c r="Q458" i="4"/>
  <c r="Q459" i="4"/>
  <c r="Q460" i="4"/>
  <c r="Q481" i="4"/>
  <c r="Q483" i="4"/>
  <c r="Q491" i="4"/>
  <c r="Q493" i="4"/>
  <c r="Q494" i="4"/>
  <c r="Q495" i="4"/>
  <c r="Q496" i="4"/>
  <c r="Q497" i="4"/>
  <c r="Q498" i="4"/>
  <c r="Q499" i="4"/>
  <c r="Q500" i="4"/>
  <c r="Q501" i="4"/>
  <c r="Q502" i="4"/>
  <c r="Q503" i="4"/>
  <c r="Q504" i="4"/>
  <c r="Q505" i="4"/>
  <c r="Q506" i="4"/>
  <c r="Q507" i="4"/>
  <c r="Q508" i="4"/>
  <c r="Q509" i="4"/>
  <c r="Q510" i="4"/>
  <c r="Q511" i="4"/>
  <c r="Q512" i="4"/>
  <c r="K513" i="4"/>
  <c r="Q513" i="4"/>
  <c r="Q514" i="4"/>
  <c r="Q515" i="4"/>
  <c r="Q516" i="4"/>
  <c r="Q517" i="4"/>
  <c r="Q518" i="4"/>
  <c r="Q519" i="4"/>
  <c r="Q520" i="4"/>
  <c r="N521" i="4"/>
  <c r="Q521" i="4"/>
  <c r="Q522" i="4"/>
  <c r="Q523" i="4"/>
  <c r="Q524" i="4"/>
  <c r="Q530" i="4"/>
  <c r="Q531" i="4"/>
  <c r="Q532" i="4"/>
  <c r="Q533" i="4"/>
  <c r="Q534" i="4"/>
  <c r="Q535" i="4"/>
  <c r="Q536" i="4"/>
  <c r="Q564" i="4"/>
  <c r="Q565" i="4"/>
  <c r="Q572" i="4"/>
  <c r="Q575" i="4"/>
  <c r="Q576" i="4"/>
  <c r="Q577" i="4"/>
  <c r="Q578" i="4"/>
  <c r="Q583" i="4"/>
  <c r="Q584" i="4"/>
  <c r="Q585" i="4"/>
  <c r="Q587" i="4"/>
  <c r="Q589" i="4"/>
  <c r="Q592" i="4"/>
  <c r="Q594" i="4"/>
  <c r="Q595" i="4"/>
  <c r="Q596" i="4"/>
  <c r="Q597" i="4"/>
  <c r="K598" i="4"/>
  <c r="Q598" i="4"/>
  <c r="Q603" i="4"/>
  <c r="Q608" i="4"/>
  <c r="N623" i="4"/>
  <c r="Q623" i="4"/>
  <c r="Q624" i="4"/>
  <c r="Q625" i="4"/>
  <c r="Q626" i="4"/>
  <c r="Q627" i="4"/>
  <c r="Q628" i="4"/>
  <c r="Q629" i="4"/>
  <c r="Q630" i="4"/>
  <c r="Q631" i="4"/>
  <c r="Q632" i="4"/>
  <c r="Q633" i="4"/>
  <c r="Q634" i="4"/>
  <c r="Q635" i="4"/>
  <c r="Q636" i="4"/>
  <c r="N637" i="4"/>
  <c r="Q637" i="4"/>
  <c r="Q638" i="4"/>
  <c r="Q639" i="4"/>
  <c r="Q640" i="4"/>
  <c r="Q641" i="4"/>
  <c r="Q642" i="4"/>
  <c r="Q643" i="4"/>
  <c r="Q644" i="4"/>
  <c r="Q645" i="4"/>
  <c r="Q646" i="4"/>
  <c r="L647" i="4"/>
  <c r="Q647" i="4"/>
  <c r="Q648" i="4"/>
  <c r="Q649" i="4"/>
  <c r="Q650" i="4"/>
  <c r="Q651" i="4"/>
  <c r="Q652" i="4"/>
  <c r="N653" i="4"/>
  <c r="Q653" i="4"/>
  <c r="Q654" i="4"/>
  <c r="Q655" i="4"/>
  <c r="Q656" i="4"/>
  <c r="Q657" i="4"/>
  <c r="Q658" i="4"/>
  <c r="Q659" i="4"/>
  <c r="Q660" i="4"/>
  <c r="Q661" i="4"/>
  <c r="Q662" i="4"/>
  <c r="Q663" i="4"/>
  <c r="Q664" i="4"/>
  <c r="Q665" i="4"/>
  <c r="Q666" i="4"/>
  <c r="Q667" i="4"/>
  <c r="Q668" i="4"/>
  <c r="Q669" i="4"/>
  <c r="Q675" i="4"/>
  <c r="Q681" i="4"/>
  <c r="Q683" i="4"/>
  <c r="Q695" i="4"/>
  <c r="Q696" i="4"/>
  <c r="Q734" i="4"/>
  <c r="Q755" i="4"/>
  <c r="Q757" i="4"/>
  <c r="Q769" i="4"/>
  <c r="Q770" i="4"/>
  <c r="I776" i="4"/>
  <c r="Q776" i="4"/>
  <c r="Q777" i="4"/>
  <c r="K778" i="4"/>
  <c r="Q778" i="4"/>
  <c r="Q779" i="4"/>
  <c r="Q780" i="4"/>
  <c r="Q781" i="4"/>
  <c r="Q782" i="4"/>
  <c r="Q783" i="4"/>
  <c r="Q784" i="4"/>
  <c r="Q785" i="4"/>
  <c r="I786" i="4"/>
  <c r="Q786" i="4"/>
  <c r="E167" i="1"/>
  <c r="E147" i="3" s="1"/>
  <c r="E171" i="1"/>
  <c r="F171" i="1" s="1"/>
  <c r="E173" i="1"/>
  <c r="F173" i="1" s="1"/>
  <c r="E176" i="1"/>
  <c r="F176" i="1" s="1"/>
  <c r="E177" i="1"/>
  <c r="F177" i="1" s="1"/>
  <c r="E178" i="1"/>
  <c r="F178" i="1" s="1"/>
  <c r="E179" i="1"/>
  <c r="E180" i="1"/>
  <c r="F180" i="1" s="1"/>
  <c r="G180" i="1" s="1"/>
  <c r="I180" i="1" s="1"/>
  <c r="E181" i="1"/>
  <c r="F181" i="1" s="1"/>
  <c r="E182" i="1"/>
  <c r="F182" i="1" s="1"/>
  <c r="E183" i="1"/>
  <c r="F183" i="1" s="1"/>
  <c r="E184" i="1"/>
  <c r="F184" i="1" s="1"/>
  <c r="E185" i="1"/>
  <c r="F185" i="1" s="1"/>
  <c r="E186" i="1"/>
  <c r="F186" i="1"/>
  <c r="G186" i="1" s="1"/>
  <c r="I186" i="1" s="1"/>
  <c r="E187" i="1"/>
  <c r="F187" i="1" s="1"/>
  <c r="G187" i="1" s="1"/>
  <c r="I187" i="1" s="1"/>
  <c r="E188" i="1"/>
  <c r="F188" i="1" s="1"/>
  <c r="E189" i="1"/>
  <c r="F189" i="1" s="1"/>
  <c r="E190" i="1"/>
  <c r="F190" i="1" s="1"/>
  <c r="E191" i="1"/>
  <c r="F191" i="1" s="1"/>
  <c r="E192" i="1"/>
  <c r="E193" i="1"/>
  <c r="F193" i="1" s="1"/>
  <c r="E197" i="1"/>
  <c r="F197" i="1" s="1"/>
  <c r="E198" i="1"/>
  <c r="F198" i="1" s="1"/>
  <c r="G198" i="1" s="1"/>
  <c r="I198" i="1" s="1"/>
  <c r="E200" i="1"/>
  <c r="F200" i="1" s="1"/>
  <c r="G200" i="1" s="1"/>
  <c r="I200" i="1" s="1"/>
  <c r="E201" i="1"/>
  <c r="E179" i="3" s="1"/>
  <c r="E48" i="1"/>
  <c r="F48" i="1" s="1"/>
  <c r="E49" i="1"/>
  <c r="F49" i="1" s="1"/>
  <c r="G49" i="1" s="1"/>
  <c r="I49" i="1" s="1"/>
  <c r="E202" i="1"/>
  <c r="E203" i="1"/>
  <c r="E204" i="1"/>
  <c r="F204" i="1" s="1"/>
  <c r="G204" i="1" s="1"/>
  <c r="I204" i="1" s="1"/>
  <c r="E205" i="1"/>
  <c r="F205" i="1" s="1"/>
  <c r="G205" i="1" s="1"/>
  <c r="I205" i="1" s="1"/>
  <c r="E206" i="1"/>
  <c r="E207" i="1"/>
  <c r="F207" i="1" s="1"/>
  <c r="G207" i="1" s="1"/>
  <c r="I207" i="1" s="1"/>
  <c r="E212" i="1"/>
  <c r="E213" i="1"/>
  <c r="F213" i="1" s="1"/>
  <c r="E214" i="1"/>
  <c r="E220" i="1"/>
  <c r="E221" i="1"/>
  <c r="F221" i="1" s="1"/>
  <c r="G221" i="1" s="1"/>
  <c r="I221" i="1" s="1"/>
  <c r="E222" i="1"/>
  <c r="F222" i="1" s="1"/>
  <c r="E224" i="1"/>
  <c r="F224" i="1" s="1"/>
  <c r="E234" i="1"/>
  <c r="F234" i="1"/>
  <c r="E243" i="1"/>
  <c r="F243" i="1" s="1"/>
  <c r="G243" i="1" s="1"/>
  <c r="I243" i="1" s="1"/>
  <c r="E247" i="1"/>
  <c r="E245" i="1"/>
  <c r="F245" i="1" s="1"/>
  <c r="G245" i="1" s="1"/>
  <c r="I245" i="1" s="1"/>
  <c r="E246" i="1"/>
  <c r="F246" i="1" s="1"/>
  <c r="G246" i="1" s="1"/>
  <c r="I246" i="1" s="1"/>
  <c r="E248" i="1"/>
  <c r="F248" i="1" s="1"/>
  <c r="E253" i="1"/>
  <c r="E254" i="1"/>
  <c r="F254" i="1" s="1"/>
  <c r="E264" i="1"/>
  <c r="F264" i="1" s="1"/>
  <c r="G264" i="1" s="1"/>
  <c r="I264" i="1" s="1"/>
  <c r="E265" i="1"/>
  <c r="E267" i="1"/>
  <c r="F267" i="1" s="1"/>
  <c r="E268" i="1"/>
  <c r="E50" i="1"/>
  <c r="F50" i="1"/>
  <c r="E51" i="1"/>
  <c r="F51" i="1" s="1"/>
  <c r="E269" i="1"/>
  <c r="E270" i="1"/>
  <c r="F270" i="1" s="1"/>
  <c r="E271" i="1"/>
  <c r="E272" i="1"/>
  <c r="F272" i="1"/>
  <c r="G272" i="1" s="1"/>
  <c r="I272" i="1" s="1"/>
  <c r="E273" i="1"/>
  <c r="F273" i="1" s="1"/>
  <c r="E274" i="1"/>
  <c r="E275" i="1"/>
  <c r="F275" i="1" s="1"/>
  <c r="E276" i="1"/>
  <c r="E278" i="1"/>
  <c r="F278" i="1" s="1"/>
  <c r="G278" i="1" s="1"/>
  <c r="I278" i="1" s="1"/>
  <c r="E280" i="1"/>
  <c r="F280" i="1" s="1"/>
  <c r="E225" i="1"/>
  <c r="F225" i="1" s="1"/>
  <c r="G225" i="1" s="1"/>
  <c r="I225" i="1" s="1"/>
  <c r="E226" i="1"/>
  <c r="F226" i="1" s="1"/>
  <c r="G226" i="1" s="1"/>
  <c r="I226" i="1" s="1"/>
  <c r="E227" i="1"/>
  <c r="F227" i="1" s="1"/>
  <c r="E228" i="1"/>
  <c r="E229" i="1"/>
  <c r="F229" i="1" s="1"/>
  <c r="E230" i="1"/>
  <c r="F230" i="1" s="1"/>
  <c r="E231" i="1"/>
  <c r="F231" i="1" s="1"/>
  <c r="E232" i="1"/>
  <c r="E233" i="1"/>
  <c r="F233" i="1" s="1"/>
  <c r="E235" i="1"/>
  <c r="F235" i="1" s="1"/>
  <c r="E236" i="1"/>
  <c r="E237" i="1"/>
  <c r="E238" i="1"/>
  <c r="F238" i="1" s="1"/>
  <c r="E239" i="1"/>
  <c r="F239" i="1" s="1"/>
  <c r="G239" i="1" s="1"/>
  <c r="E241" i="1"/>
  <c r="F241" i="1" s="1"/>
  <c r="E242" i="1"/>
  <c r="F242" i="1" s="1"/>
  <c r="E252" i="1"/>
  <c r="F252" i="1" s="1"/>
  <c r="G252" i="1" s="1"/>
  <c r="I252" i="1" s="1"/>
  <c r="E256" i="1"/>
  <c r="E257" i="1"/>
  <c r="F257" i="1" s="1"/>
  <c r="E258" i="1"/>
  <c r="F258" i="1" s="1"/>
  <c r="E259" i="1"/>
  <c r="F259" i="1" s="1"/>
  <c r="E260" i="1"/>
  <c r="F260" i="1" s="1"/>
  <c r="E261" i="1"/>
  <c r="F261" i="1" s="1"/>
  <c r="G261" i="1" s="1"/>
  <c r="I261" i="1" s="1"/>
  <c r="E262" i="1"/>
  <c r="F262" i="1"/>
  <c r="G262" i="1" s="1"/>
  <c r="I262" i="1" s="1"/>
  <c r="E263" i="1"/>
  <c r="E127" i="1"/>
  <c r="E109" i="3" s="1"/>
  <c r="E128" i="1"/>
  <c r="F128" i="1" s="1"/>
  <c r="G128" i="1" s="1"/>
  <c r="I128" i="1" s="1"/>
  <c r="E129" i="1"/>
  <c r="F129" i="1" s="1"/>
  <c r="E131" i="1"/>
  <c r="F131" i="1" s="1"/>
  <c r="E168" i="1"/>
  <c r="F168" i="1" s="1"/>
  <c r="E170" i="1"/>
  <c r="F170" i="1" s="1"/>
  <c r="G170" i="1" s="1"/>
  <c r="J170" i="1" s="1"/>
  <c r="E194" i="1"/>
  <c r="F194" i="1" s="1"/>
  <c r="G194" i="1" s="1"/>
  <c r="J194" i="1" s="1"/>
  <c r="E195" i="1"/>
  <c r="E196" i="1"/>
  <c r="F196" i="1" s="1"/>
  <c r="E499" i="1"/>
  <c r="F499" i="1" s="1"/>
  <c r="E500" i="1"/>
  <c r="F500" i="1" s="1"/>
  <c r="G500" i="1" s="1"/>
  <c r="K500" i="1" s="1"/>
  <c r="E501" i="1"/>
  <c r="E502" i="1"/>
  <c r="F502" i="1" s="1"/>
  <c r="G502" i="1" s="1"/>
  <c r="K502" i="1" s="1"/>
  <c r="E503" i="1"/>
  <c r="F503" i="1" s="1"/>
  <c r="G503" i="1" s="1"/>
  <c r="K503" i="1" s="1"/>
  <c r="E504" i="1"/>
  <c r="F504" i="1" s="1"/>
  <c r="E505" i="1"/>
  <c r="F505" i="1" s="1"/>
  <c r="E506" i="1"/>
  <c r="F506" i="1" s="1"/>
  <c r="E507" i="1"/>
  <c r="E508" i="1"/>
  <c r="E509" i="1"/>
  <c r="F509" i="1" s="1"/>
  <c r="G509" i="1" s="1"/>
  <c r="E510" i="1"/>
  <c r="F510" i="1" s="1"/>
  <c r="G510" i="1" s="1"/>
  <c r="E512" i="1"/>
  <c r="F512" i="1" s="1"/>
  <c r="G512" i="1" s="1"/>
  <c r="J512" i="1" s="1"/>
  <c r="E513" i="1"/>
  <c r="F513" i="1" s="1"/>
  <c r="E514" i="1"/>
  <c r="E515" i="1"/>
  <c r="E517" i="1"/>
  <c r="F517" i="1" s="1"/>
  <c r="E518" i="1"/>
  <c r="F518" i="1" s="1"/>
  <c r="E519" i="1"/>
  <c r="E531" i="1"/>
  <c r="F531" i="1" s="1"/>
  <c r="E583" i="1"/>
  <c r="F583" i="1" s="1"/>
  <c r="G583" i="1" s="1"/>
  <c r="I583" i="1" s="1"/>
  <c r="E21" i="1"/>
  <c r="I223" i="1"/>
  <c r="E209" i="1"/>
  <c r="F209" i="1" s="1"/>
  <c r="E210" i="1"/>
  <c r="E211" i="1"/>
  <c r="E189" i="3" s="1"/>
  <c r="E215" i="1"/>
  <c r="F215" i="1" s="1"/>
  <c r="E216" i="1"/>
  <c r="E217" i="1"/>
  <c r="F217" i="1" s="1"/>
  <c r="E208" i="1"/>
  <c r="F208" i="1" s="1"/>
  <c r="E156" i="1"/>
  <c r="F156" i="1" s="1"/>
  <c r="G156" i="1" s="1"/>
  <c r="J156" i="1" s="1"/>
  <c r="E157" i="1"/>
  <c r="F157" i="1" s="1"/>
  <c r="E158" i="1"/>
  <c r="E138" i="3" s="1"/>
  <c r="E96" i="1"/>
  <c r="F96" i="1" s="1"/>
  <c r="E123" i="1"/>
  <c r="F123" i="1" s="1"/>
  <c r="E134" i="1"/>
  <c r="F134" i="1" s="1"/>
  <c r="E136" i="1"/>
  <c r="F136" i="1" s="1"/>
  <c r="G136" i="1" s="1"/>
  <c r="I136" i="1" s="1"/>
  <c r="E138" i="1"/>
  <c r="F138" i="1"/>
  <c r="E147" i="1"/>
  <c r="E149" i="1"/>
  <c r="F149" i="1" s="1"/>
  <c r="E155" i="1"/>
  <c r="F155" i="1" s="1"/>
  <c r="E169" i="1"/>
  <c r="E172" i="1"/>
  <c r="F172" i="1" s="1"/>
  <c r="G172" i="1" s="1"/>
  <c r="I172" i="1" s="1"/>
  <c r="E199" i="1"/>
  <c r="F199" i="1" s="1"/>
  <c r="E218" i="1"/>
  <c r="F218" i="1" s="1"/>
  <c r="G218" i="1" s="1"/>
  <c r="E244" i="1"/>
  <c r="E251" i="1"/>
  <c r="E224" i="3" s="1"/>
  <c r="E266" i="1"/>
  <c r="F266" i="1" s="1"/>
  <c r="G266" i="1" s="1"/>
  <c r="I266" i="1" s="1"/>
  <c r="E277" i="1"/>
  <c r="F277" i="1" s="1"/>
  <c r="E279" i="1"/>
  <c r="E282" i="1"/>
  <c r="F282" i="1" s="1"/>
  <c r="G282" i="1" s="1"/>
  <c r="I282" i="1" s="1"/>
  <c r="E284" i="1"/>
  <c r="F284" i="1"/>
  <c r="E285" i="1"/>
  <c r="E483" i="1"/>
  <c r="F483" i="1" s="1"/>
  <c r="G483" i="1" s="1"/>
  <c r="I483" i="1" s="1"/>
  <c r="E330" i="1"/>
  <c r="E351" i="1"/>
  <c r="F351" i="1" s="1"/>
  <c r="E364" i="1"/>
  <c r="E366" i="1"/>
  <c r="F366" i="1" s="1"/>
  <c r="G366" i="1" s="1"/>
  <c r="I366" i="1" s="1"/>
  <c r="E371" i="1"/>
  <c r="E372" i="1"/>
  <c r="F372" i="1" s="1"/>
  <c r="G372" i="1" s="1"/>
  <c r="I372" i="1" s="1"/>
  <c r="E373" i="1"/>
  <c r="E443" i="3" s="1"/>
  <c r="E377" i="1"/>
  <c r="F377" i="1" s="1"/>
  <c r="E378" i="1"/>
  <c r="F378" i="1" s="1"/>
  <c r="E379" i="1"/>
  <c r="F379" i="1" s="1"/>
  <c r="E385" i="1"/>
  <c r="F385" i="1" s="1"/>
  <c r="G385" i="1" s="1"/>
  <c r="I385" i="1" s="1"/>
  <c r="E386" i="1"/>
  <c r="E388" i="1"/>
  <c r="F388" i="1" s="1"/>
  <c r="E389" i="1"/>
  <c r="E390" i="1"/>
  <c r="F390" i="1" s="1"/>
  <c r="E391" i="1"/>
  <c r="F391" i="1" s="1"/>
  <c r="E392" i="1"/>
  <c r="E393" i="1"/>
  <c r="E395" i="1"/>
  <c r="F395" i="1" s="1"/>
  <c r="G395" i="1" s="1"/>
  <c r="I395" i="1" s="1"/>
  <c r="E396" i="1"/>
  <c r="F396" i="1" s="1"/>
  <c r="E398" i="1"/>
  <c r="F398" i="1" s="1"/>
  <c r="E408" i="1"/>
  <c r="F408" i="1" s="1"/>
  <c r="E411" i="1"/>
  <c r="F411" i="1" s="1"/>
  <c r="E412" i="1"/>
  <c r="F412" i="1" s="1"/>
  <c r="E413" i="1"/>
  <c r="F413" i="1" s="1"/>
  <c r="E416" i="1"/>
  <c r="F416" i="1" s="1"/>
  <c r="E418" i="1"/>
  <c r="E420" i="1"/>
  <c r="F420" i="1"/>
  <c r="E421" i="1"/>
  <c r="F421" i="1" s="1"/>
  <c r="E422" i="1"/>
  <c r="F422" i="1" s="1"/>
  <c r="E423" i="1"/>
  <c r="F423" i="1" s="1"/>
  <c r="E428" i="1"/>
  <c r="F428" i="1" s="1"/>
  <c r="G428" i="1" s="1"/>
  <c r="I428" i="1" s="1"/>
  <c r="E429" i="1"/>
  <c r="F429" i="1" s="1"/>
  <c r="E431" i="1"/>
  <c r="E433" i="1"/>
  <c r="F433" i="1" s="1"/>
  <c r="E426" i="1"/>
  <c r="F426" i="1" s="1"/>
  <c r="E427" i="1"/>
  <c r="F427" i="1" s="1"/>
  <c r="E135" i="1"/>
  <c r="F135" i="1" s="1"/>
  <c r="G135" i="1" s="1"/>
  <c r="I135" i="1" s="1"/>
  <c r="E219" i="1"/>
  <c r="F219" i="1" s="1"/>
  <c r="G219" i="1" s="1"/>
  <c r="I219" i="1" s="1"/>
  <c r="E240" i="1"/>
  <c r="E374" i="1"/>
  <c r="F374" i="1" s="1"/>
  <c r="E375" i="1"/>
  <c r="F375" i="1" s="1"/>
  <c r="E376" i="1"/>
  <c r="F376" i="1" s="1"/>
  <c r="G376" i="1" s="1"/>
  <c r="E401" i="1"/>
  <c r="E399" i="1"/>
  <c r="F399" i="1" s="1"/>
  <c r="E402" i="1"/>
  <c r="F402" i="1" s="1"/>
  <c r="E432" i="1"/>
  <c r="E75" i="1"/>
  <c r="F75" i="1" s="1"/>
  <c r="E394" i="1"/>
  <c r="E407" i="1"/>
  <c r="F407" i="1" s="1"/>
  <c r="G407" i="1" s="1"/>
  <c r="K407" i="1" s="1"/>
  <c r="Q781" i="1"/>
  <c r="Q783" i="1"/>
  <c r="Q135" i="1"/>
  <c r="Q219" i="1"/>
  <c r="Q240" i="1"/>
  <c r="Q330" i="1"/>
  <c r="Q351" i="1"/>
  <c r="Q361" i="1"/>
  <c r="Q364" i="1"/>
  <c r="Q366" i="1"/>
  <c r="Q371" i="1"/>
  <c r="Q372" i="1"/>
  <c r="Q373" i="1"/>
  <c r="Q377" i="1"/>
  <c r="Q378" i="1"/>
  <c r="Q379" i="1"/>
  <c r="Q385" i="1"/>
  <c r="Q386" i="1"/>
  <c r="Q388" i="1"/>
  <c r="Q389" i="1"/>
  <c r="Q390" i="1"/>
  <c r="Q391" i="1"/>
  <c r="Q392" i="1"/>
  <c r="Q393" i="1"/>
  <c r="Q395" i="1"/>
  <c r="Q396" i="1"/>
  <c r="Q398" i="1"/>
  <c r="Q399" i="1"/>
  <c r="Q402" i="1"/>
  <c r="Q405" i="1"/>
  <c r="Q408" i="1"/>
  <c r="Q411" i="1"/>
  <c r="Q412" i="1"/>
  <c r="Q413" i="1"/>
  <c r="Q416" i="1"/>
  <c r="Q418" i="1"/>
  <c r="Q420" i="1"/>
  <c r="Q421" i="1"/>
  <c r="Q422" i="1"/>
  <c r="Q423" i="1"/>
  <c r="Q428" i="1"/>
  <c r="Q429" i="1"/>
  <c r="Q431" i="1"/>
  <c r="Q433" i="1"/>
  <c r="Q432" i="1"/>
  <c r="Q434" i="1"/>
  <c r="Q436" i="1"/>
  <c r="Q483" i="1"/>
  <c r="Q518" i="1"/>
  <c r="Q531" i="1"/>
  <c r="Q583" i="1"/>
  <c r="Q776" i="1"/>
  <c r="Q786" i="1"/>
  <c r="Q787" i="1"/>
  <c r="Q75" i="1"/>
  <c r="Q97" i="1"/>
  <c r="Q99" i="1"/>
  <c r="Q101" i="1"/>
  <c r="Q174" i="1"/>
  <c r="Q175" i="1"/>
  <c r="Q358" i="1"/>
  <c r="Q359" i="1"/>
  <c r="Q374" i="1"/>
  <c r="Q375" i="1"/>
  <c r="Q376" i="1"/>
  <c r="Q387" i="1"/>
  <c r="Q394" i="1"/>
  <c r="Q401" i="1"/>
  <c r="Q407" i="1"/>
  <c r="Q409" i="1"/>
  <c r="Q410" i="1"/>
  <c r="Q417" i="1"/>
  <c r="Q424" i="1"/>
  <c r="Q425" i="1"/>
  <c r="Q426" i="1"/>
  <c r="Q427" i="1"/>
  <c r="Q430" i="1"/>
  <c r="Q437" i="1"/>
  <c r="Q438" i="1"/>
  <c r="Q440" i="1"/>
  <c r="Q441" i="1"/>
  <c r="Q444" i="1"/>
  <c r="Q447" i="1"/>
  <c r="Q450" i="1"/>
  <c r="Q452" i="1"/>
  <c r="Q453" i="1"/>
  <c r="Q458" i="1"/>
  <c r="Q491" i="1"/>
  <c r="Q495" i="1"/>
  <c r="Q496" i="1"/>
  <c r="Q497" i="1"/>
  <c r="Q498" i="1"/>
  <c r="Q511" i="1"/>
  <c r="Q516" i="1"/>
  <c r="Q521" i="1"/>
  <c r="Q532" i="1"/>
  <c r="Q572" i="1"/>
  <c r="Q624" i="1"/>
  <c r="Q779" i="1"/>
  <c r="E22" i="1"/>
  <c r="E23" i="1"/>
  <c r="E13" i="3" s="1"/>
  <c r="E24" i="1"/>
  <c r="F24" i="1" s="1"/>
  <c r="G24" i="1" s="1"/>
  <c r="I24" i="1" s="1"/>
  <c r="E25" i="1"/>
  <c r="E15" i="3" s="1"/>
  <c r="E26" i="1"/>
  <c r="E27" i="1"/>
  <c r="E17" i="3" s="1"/>
  <c r="E28" i="1"/>
  <c r="F28" i="1" s="1"/>
  <c r="G28" i="1" s="1"/>
  <c r="I28" i="1" s="1"/>
  <c r="E29" i="1"/>
  <c r="E19" i="3" s="1"/>
  <c r="E30" i="1"/>
  <c r="E31" i="1"/>
  <c r="E21" i="3" s="1"/>
  <c r="E32" i="1"/>
  <c r="E22" i="3" s="1"/>
  <c r="E33" i="1"/>
  <c r="E23" i="3" s="1"/>
  <c r="E34" i="1"/>
  <c r="E35" i="1"/>
  <c r="E25" i="3" s="1"/>
  <c r="E36" i="1"/>
  <c r="F36" i="1" s="1"/>
  <c r="G36" i="1" s="1"/>
  <c r="I36" i="1" s="1"/>
  <c r="E37" i="1"/>
  <c r="E27" i="3" s="1"/>
  <c r="E38" i="1"/>
  <c r="E39" i="1"/>
  <c r="E29" i="3" s="1"/>
  <c r="E40" i="1"/>
  <c r="E30" i="3" s="1"/>
  <c r="E41" i="1"/>
  <c r="E31" i="3" s="1"/>
  <c r="E42" i="1"/>
  <c r="E43" i="1"/>
  <c r="E33" i="3"/>
  <c r="E44" i="1"/>
  <c r="E34" i="3" s="1"/>
  <c r="E45" i="1"/>
  <c r="E35" i="3" s="1"/>
  <c r="E46" i="1"/>
  <c r="E47" i="1"/>
  <c r="F47" i="1" s="1"/>
  <c r="E38" i="3"/>
  <c r="E39" i="3"/>
  <c r="E40" i="3"/>
  <c r="E52" i="1"/>
  <c r="E42" i="3" s="1"/>
  <c r="E53" i="1"/>
  <c r="E54" i="1"/>
  <c r="E44" i="3" s="1"/>
  <c r="E55" i="1"/>
  <c r="F55" i="1" s="1"/>
  <c r="G55" i="1" s="1"/>
  <c r="I55" i="1" s="1"/>
  <c r="E56" i="1"/>
  <c r="E46" i="3" s="1"/>
  <c r="E57" i="1"/>
  <c r="E58" i="1"/>
  <c r="E48" i="3" s="1"/>
  <c r="E59" i="1"/>
  <c r="E49" i="3" s="1"/>
  <c r="E60" i="1"/>
  <c r="E50" i="3" s="1"/>
  <c r="E61" i="1"/>
  <c r="E62" i="1"/>
  <c r="E52" i="3" s="1"/>
  <c r="E63" i="1"/>
  <c r="E53" i="3" s="1"/>
  <c r="E64" i="1"/>
  <c r="E54" i="3" s="1"/>
  <c r="E66" i="1"/>
  <c r="E67" i="1"/>
  <c r="E56" i="3" s="1"/>
  <c r="E77" i="1"/>
  <c r="E78" i="1"/>
  <c r="E65" i="3" s="1"/>
  <c r="E79" i="1"/>
  <c r="E66" i="3"/>
  <c r="E80" i="1"/>
  <c r="E67" i="3" s="1"/>
  <c r="E81" i="1"/>
  <c r="E68" i="3" s="1"/>
  <c r="E82" i="1"/>
  <c r="E69" i="3" s="1"/>
  <c r="E83" i="1"/>
  <c r="E70" i="3" s="1"/>
  <c r="E84" i="1"/>
  <c r="E85" i="1"/>
  <c r="E72" i="3" s="1"/>
  <c r="E86" i="1"/>
  <c r="E73" i="3" s="1"/>
  <c r="E87" i="1"/>
  <c r="E74" i="3" s="1"/>
  <c r="E88" i="1"/>
  <c r="E75" i="3" s="1"/>
  <c r="E89" i="1"/>
  <c r="E90" i="1"/>
  <c r="E91" i="1"/>
  <c r="E78" i="3" s="1"/>
  <c r="E92" i="1"/>
  <c r="E79" i="3" s="1"/>
  <c r="E93" i="1"/>
  <c r="E98" i="1"/>
  <c r="E83" i="3" s="1"/>
  <c r="E103" i="1"/>
  <c r="E85" i="3" s="1"/>
  <c r="E104" i="1"/>
  <c r="E105" i="1"/>
  <c r="E106" i="1"/>
  <c r="E107" i="1"/>
  <c r="E89" i="3"/>
  <c r="E110" i="1"/>
  <c r="E92" i="3"/>
  <c r="E111" i="1"/>
  <c r="F111" i="1" s="1"/>
  <c r="E112" i="1"/>
  <c r="E94" i="3" s="1"/>
  <c r="E113" i="1"/>
  <c r="E95" i="3" s="1"/>
  <c r="E114" i="1"/>
  <c r="E96" i="3" s="1"/>
  <c r="E115" i="1"/>
  <c r="E97" i="3" s="1"/>
  <c r="E116" i="1"/>
  <c r="E98" i="3" s="1"/>
  <c r="E117" i="1"/>
  <c r="E118" i="1"/>
  <c r="E119" i="1"/>
  <c r="E120" i="1"/>
  <c r="E102" i="3"/>
  <c r="E122" i="1"/>
  <c r="E104" i="3" s="1"/>
  <c r="E105" i="3"/>
  <c r="E124" i="1"/>
  <c r="E125" i="1"/>
  <c r="F125" i="1" s="1"/>
  <c r="E110" i="3"/>
  <c r="E113" i="3"/>
  <c r="E115" i="3"/>
  <c r="E118" i="3"/>
  <c r="E139" i="1"/>
  <c r="E119" i="3" s="1"/>
  <c r="E140" i="1"/>
  <c r="E120" i="3" s="1"/>
  <c r="E141" i="1"/>
  <c r="E121" i="3" s="1"/>
  <c r="E142" i="1"/>
  <c r="E122" i="3" s="1"/>
  <c r="E143" i="1"/>
  <c r="E123" i="3" s="1"/>
  <c r="E146" i="1"/>
  <c r="E148" i="1"/>
  <c r="E150" i="1"/>
  <c r="E130" i="3" s="1"/>
  <c r="E151" i="1"/>
  <c r="F151" i="1" s="1"/>
  <c r="G151" i="1" s="1"/>
  <c r="I151" i="1" s="1"/>
  <c r="E152" i="1"/>
  <c r="E153" i="1"/>
  <c r="E133" i="3" s="1"/>
  <c r="E154" i="1"/>
  <c r="E134" i="3" s="1"/>
  <c r="E159" i="1"/>
  <c r="E139" i="3" s="1"/>
  <c r="E160" i="1"/>
  <c r="F160" i="1" s="1"/>
  <c r="G160" i="1" s="1"/>
  <c r="I160" i="1" s="1"/>
  <c r="E161" i="1"/>
  <c r="E141" i="3" s="1"/>
  <c r="E162" i="1"/>
  <c r="E142" i="3" s="1"/>
  <c r="E163" i="1"/>
  <c r="E143" i="3" s="1"/>
  <c r="E164" i="1"/>
  <c r="E144" i="3" s="1"/>
  <c r="E165" i="1"/>
  <c r="E145" i="3" s="1"/>
  <c r="E166" i="1"/>
  <c r="E146" i="3" s="1"/>
  <c r="E151" i="3"/>
  <c r="E152" i="3"/>
  <c r="E153" i="3"/>
  <c r="E154" i="3"/>
  <c r="E156" i="3"/>
  <c r="E159" i="3"/>
  <c r="E160" i="3"/>
  <c r="E163" i="3"/>
  <c r="E164" i="3"/>
  <c r="E166" i="3"/>
  <c r="E167" i="3"/>
  <c r="E169" i="3"/>
  <c r="E171" i="3"/>
  <c r="E178" i="3"/>
  <c r="E186" i="3"/>
  <c r="E187" i="3"/>
  <c r="E191" i="3"/>
  <c r="E196" i="3"/>
  <c r="E199" i="3"/>
  <c r="E203" i="3"/>
  <c r="E206" i="3"/>
  <c r="E207" i="3"/>
  <c r="E210" i="3"/>
  <c r="E211" i="3"/>
  <c r="E215" i="3"/>
  <c r="E217" i="3"/>
  <c r="E222" i="3"/>
  <c r="E249" i="1"/>
  <c r="E223" i="3" s="1"/>
  <c r="E227" i="3"/>
  <c r="E230" i="3"/>
  <c r="E231" i="3"/>
  <c r="E232" i="3"/>
  <c r="E233" i="3"/>
  <c r="E235" i="3"/>
  <c r="E237" i="3"/>
  <c r="E239" i="3"/>
  <c r="E240" i="3"/>
  <c r="E243" i="3"/>
  <c r="E245" i="3"/>
  <c r="E246" i="3"/>
  <c r="E248" i="3"/>
  <c r="E250" i="3"/>
  <c r="E251" i="3"/>
  <c r="E253" i="3"/>
  <c r="E281" i="1"/>
  <c r="E254" i="3" s="1"/>
  <c r="E283" i="1"/>
  <c r="E256" i="3" s="1"/>
  <c r="E257" i="3"/>
  <c r="E286" i="1"/>
  <c r="E287" i="1"/>
  <c r="E260" i="3" s="1"/>
  <c r="E288" i="1"/>
  <c r="F288" i="1" s="1"/>
  <c r="E289" i="1"/>
  <c r="E262" i="3"/>
  <c r="E290" i="1"/>
  <c r="F290" i="1" s="1"/>
  <c r="E291" i="1"/>
  <c r="E264" i="3" s="1"/>
  <c r="E294" i="1"/>
  <c r="E267" i="3"/>
  <c r="E295" i="1"/>
  <c r="E268" i="3" s="1"/>
  <c r="E298" i="1"/>
  <c r="E299" i="1"/>
  <c r="E272" i="3" s="1"/>
  <c r="E300" i="1"/>
  <c r="E273" i="3" s="1"/>
  <c r="E313" i="1"/>
  <c r="E286" i="3" s="1"/>
  <c r="E314" i="1"/>
  <c r="E316" i="1"/>
  <c r="E289" i="3" s="1"/>
  <c r="E323" i="1"/>
  <c r="E296" i="3" s="1"/>
  <c r="E325" i="1"/>
  <c r="E327" i="1"/>
  <c r="E300" i="3" s="1"/>
  <c r="E331" i="1"/>
  <c r="E302" i="3" s="1"/>
  <c r="E332" i="1"/>
  <c r="E303" i="3" s="1"/>
  <c r="E334" i="1"/>
  <c r="E305" i="3" s="1"/>
  <c r="E336" i="1"/>
  <c r="E341" i="1"/>
  <c r="E311" i="3" s="1"/>
  <c r="E343" i="1"/>
  <c r="E313" i="3" s="1"/>
  <c r="E349" i="1"/>
  <c r="E315" i="3" s="1"/>
  <c r="E350" i="1"/>
  <c r="F350" i="1" s="1"/>
  <c r="G350" i="1" s="1"/>
  <c r="I350" i="1" s="1"/>
  <c r="E437" i="3"/>
  <c r="E353" i="1"/>
  <c r="E318" i="3"/>
  <c r="E354" i="1"/>
  <c r="E319" i="3" s="1"/>
  <c r="E362" i="1"/>
  <c r="E323" i="3" s="1"/>
  <c r="E368" i="1"/>
  <c r="E327" i="3" s="1"/>
  <c r="E442" i="3"/>
  <c r="E444" i="3"/>
  <c r="E445" i="3"/>
  <c r="E446" i="3"/>
  <c r="E449" i="3"/>
  <c r="E451" i="3"/>
  <c r="E452" i="3"/>
  <c r="E456" i="3"/>
  <c r="E457" i="3"/>
  <c r="E458" i="3"/>
  <c r="E461" i="3"/>
  <c r="E464" i="3"/>
  <c r="E465" i="3"/>
  <c r="E467" i="3"/>
  <c r="E468" i="3"/>
  <c r="E469" i="3"/>
  <c r="E471" i="3"/>
  <c r="E474" i="3"/>
  <c r="E478" i="3"/>
  <c r="E479" i="3"/>
  <c r="E480" i="3"/>
  <c r="E481" i="3"/>
  <c r="E402" i="3"/>
  <c r="E482" i="3"/>
  <c r="E483" i="3"/>
  <c r="E484" i="3"/>
  <c r="E485" i="3"/>
  <c r="E136" i="3"/>
  <c r="E137" i="3"/>
  <c r="E148" i="3"/>
  <c r="E174" i="3"/>
  <c r="E338" i="1"/>
  <c r="E357" i="1"/>
  <c r="E321" i="3" s="1"/>
  <c r="E360" i="1"/>
  <c r="E363" i="1"/>
  <c r="E324" i="3" s="1"/>
  <c r="E365" i="1"/>
  <c r="E325" i="3" s="1"/>
  <c r="E367" i="1"/>
  <c r="E326" i="3" s="1"/>
  <c r="E369" i="1"/>
  <c r="E328" i="3" s="1"/>
  <c r="E370" i="1"/>
  <c r="E329" i="3" s="1"/>
  <c r="E493" i="3"/>
  <c r="E495" i="3"/>
  <c r="E380" i="1"/>
  <c r="E330" i="3" s="1"/>
  <c r="E381" i="1"/>
  <c r="E382" i="1"/>
  <c r="E332" i="3" s="1"/>
  <c r="E383" i="1"/>
  <c r="E333" i="3" s="1"/>
  <c r="E384" i="1"/>
  <c r="E397" i="1"/>
  <c r="E335" i="3" s="1"/>
  <c r="E414" i="1"/>
  <c r="E336" i="3" s="1"/>
  <c r="E415" i="1"/>
  <c r="E337" i="3" s="1"/>
  <c r="E419" i="1"/>
  <c r="E505" i="3"/>
  <c r="E506" i="3"/>
  <c r="E442" i="1"/>
  <c r="E340" i="3" s="1"/>
  <c r="E459" i="1"/>
  <c r="E347" i="3" s="1"/>
  <c r="E460" i="1"/>
  <c r="E354" i="3"/>
  <c r="E355" i="3"/>
  <c r="E358" i="3"/>
  <c r="E359" i="3"/>
  <c r="E360" i="3"/>
  <c r="E364" i="3"/>
  <c r="E525" i="3"/>
  <c r="E366" i="3"/>
  <c r="E367" i="3"/>
  <c r="E368" i="3"/>
  <c r="E369" i="3"/>
  <c r="E526" i="3"/>
  <c r="E371" i="3"/>
  <c r="E372" i="3"/>
  <c r="E527" i="3"/>
  <c r="E373" i="3"/>
  <c r="E374" i="3"/>
  <c r="E375" i="3"/>
  <c r="E376" i="3"/>
  <c r="E377" i="3"/>
  <c r="E378" i="3"/>
  <c r="E379" i="3"/>
  <c r="E380" i="3"/>
  <c r="E381" i="3"/>
  <c r="E382" i="3"/>
  <c r="E383" i="3"/>
  <c r="E384" i="3"/>
  <c r="E385" i="3"/>
  <c r="E386" i="3"/>
  <c r="E387" i="3"/>
  <c r="E528" i="3"/>
  <c r="E390" i="3"/>
  <c r="E392" i="3"/>
  <c r="E393" i="3"/>
  <c r="E394" i="3"/>
  <c r="E395" i="3"/>
  <c r="E396" i="3"/>
  <c r="E397" i="3"/>
  <c r="E398" i="3"/>
  <c r="E399" i="3"/>
  <c r="E400" i="3"/>
  <c r="E401" i="3"/>
  <c r="E403" i="3"/>
  <c r="E404" i="3"/>
  <c r="E405" i="3"/>
  <c r="E406" i="3"/>
  <c r="E407" i="3"/>
  <c r="E408" i="3"/>
  <c r="E409" i="3"/>
  <c r="E410" i="3"/>
  <c r="E411" i="3"/>
  <c r="E412" i="3"/>
  <c r="E413" i="3"/>
  <c r="E414" i="3"/>
  <c r="E415" i="3"/>
  <c r="E416" i="3"/>
  <c r="E417" i="3"/>
  <c r="E418" i="3"/>
  <c r="E419" i="3"/>
  <c r="E420" i="3"/>
  <c r="E421" i="3"/>
  <c r="E422" i="3"/>
  <c r="E423" i="3"/>
  <c r="E424" i="3"/>
  <c r="E425" i="3"/>
  <c r="E426" i="3"/>
  <c r="E427" i="3"/>
  <c r="E428" i="3"/>
  <c r="E429" i="3"/>
  <c r="E430" i="3"/>
  <c r="E529" i="3"/>
  <c r="E431" i="3"/>
  <c r="E432" i="3"/>
  <c r="E443" i="1"/>
  <c r="E481" i="1"/>
  <c r="E349" i="3" s="1"/>
  <c r="E351" i="3"/>
  <c r="E370" i="3"/>
  <c r="E388" i="3"/>
  <c r="E389" i="3"/>
  <c r="E391" i="3"/>
  <c r="Q695" i="1"/>
  <c r="Q780" i="1"/>
  <c r="Q782" i="1"/>
  <c r="Q784" i="1"/>
  <c r="Q755" i="1"/>
  <c r="Q757" i="1"/>
  <c r="Q778" i="1"/>
  <c r="Q669" i="1"/>
  <c r="Q675" i="1"/>
  <c r="Q777" i="1"/>
  <c r="Q770" i="1"/>
  <c r="Q769" i="1"/>
  <c r="F414" i="1"/>
  <c r="F415" i="1"/>
  <c r="G415" i="1" s="1"/>
  <c r="K415" i="1" s="1"/>
  <c r="E445" i="1"/>
  <c r="F445" i="1" s="1"/>
  <c r="E446" i="1"/>
  <c r="F446" i="1" s="1"/>
  <c r="F459" i="1"/>
  <c r="G459" i="1" s="1"/>
  <c r="J459" i="1" s="1"/>
  <c r="F481" i="1"/>
  <c r="G481" i="1" s="1"/>
  <c r="K481" i="1" s="1"/>
  <c r="Q696" i="1"/>
  <c r="Q667" i="1"/>
  <c r="Q665" i="1"/>
  <c r="Q657" i="1"/>
  <c r="Q656" i="1"/>
  <c r="Q654" i="1"/>
  <c r="Q653" i="1"/>
  <c r="Q646" i="1"/>
  <c r="Q641" i="1"/>
  <c r="Q629" i="1"/>
  <c r="Q666" i="1"/>
  <c r="F367" i="1"/>
  <c r="G367" i="1" s="1"/>
  <c r="K367" i="1" s="1"/>
  <c r="E406" i="1"/>
  <c r="F406" i="1" s="1"/>
  <c r="G406" i="1" s="1"/>
  <c r="I406" i="1" s="1"/>
  <c r="Q683" i="1"/>
  <c r="Q681" i="1"/>
  <c r="Q668" i="1"/>
  <c r="Q655" i="1"/>
  <c r="Q630" i="1"/>
  <c r="Q596" i="1"/>
  <c r="Q595" i="1"/>
  <c r="Q594" i="1"/>
  <c r="Q578" i="1"/>
  <c r="Q577" i="1"/>
  <c r="Q367" i="1"/>
  <c r="Q734" i="1"/>
  <c r="Q659" i="1"/>
  <c r="Q660" i="1"/>
  <c r="Q661" i="1"/>
  <c r="Q662" i="1"/>
  <c r="F23" i="1"/>
  <c r="F27" i="1"/>
  <c r="F31" i="1"/>
  <c r="F33" i="1"/>
  <c r="F37" i="1"/>
  <c r="G37" i="1" s="1"/>
  <c r="I37" i="1" s="1"/>
  <c r="F39" i="1"/>
  <c r="F43" i="1"/>
  <c r="F44" i="1"/>
  <c r="F45" i="1"/>
  <c r="F52" i="1"/>
  <c r="F54" i="1"/>
  <c r="G54" i="1" s="1"/>
  <c r="I54" i="1" s="1"/>
  <c r="F56" i="1"/>
  <c r="F58" i="1"/>
  <c r="F59" i="1"/>
  <c r="F63" i="1"/>
  <c r="G63" i="1" s="1"/>
  <c r="I63" i="1" s="1"/>
  <c r="F64" i="1"/>
  <c r="E65" i="1"/>
  <c r="F65" i="1" s="1"/>
  <c r="G65" i="1" s="1"/>
  <c r="I65" i="1" s="1"/>
  <c r="F67" i="1"/>
  <c r="F79" i="1"/>
  <c r="G79" i="1" s="1"/>
  <c r="I79" i="1" s="1"/>
  <c r="F80" i="1"/>
  <c r="F82" i="1"/>
  <c r="F83" i="1"/>
  <c r="G83" i="1" s="1"/>
  <c r="I83" i="1" s="1"/>
  <c r="F86" i="1"/>
  <c r="G86" i="1" s="1"/>
  <c r="I86" i="1" s="1"/>
  <c r="F88" i="1"/>
  <c r="G88" i="1" s="1"/>
  <c r="I88" i="1" s="1"/>
  <c r="F91" i="1"/>
  <c r="F98" i="1"/>
  <c r="F107" i="1"/>
  <c r="F110" i="1"/>
  <c r="G110" i="1" s="1"/>
  <c r="I110" i="1" s="1"/>
  <c r="F112" i="1"/>
  <c r="G112" i="1" s="1"/>
  <c r="I112" i="1" s="1"/>
  <c r="F113" i="1"/>
  <c r="F114" i="1"/>
  <c r="F116" i="1"/>
  <c r="F120" i="1"/>
  <c r="G120" i="1" s="1"/>
  <c r="F122" i="1"/>
  <c r="G122" i="1" s="1"/>
  <c r="I122" i="1" s="1"/>
  <c r="F139" i="1"/>
  <c r="G139" i="1" s="1"/>
  <c r="I139" i="1" s="1"/>
  <c r="F141" i="1"/>
  <c r="G141" i="1" s="1"/>
  <c r="I141" i="1" s="1"/>
  <c r="F142" i="1"/>
  <c r="G142" i="1" s="1"/>
  <c r="I142" i="1" s="1"/>
  <c r="F153" i="1"/>
  <c r="F154" i="1"/>
  <c r="F162" i="1"/>
  <c r="F163" i="1"/>
  <c r="F164" i="1"/>
  <c r="G164" i="1" s="1"/>
  <c r="I164" i="1" s="1"/>
  <c r="F165" i="1"/>
  <c r="G165" i="1" s="1"/>
  <c r="I165" i="1" s="1"/>
  <c r="F249" i="1"/>
  <c r="F287" i="1"/>
  <c r="F289" i="1"/>
  <c r="G289" i="1" s="1"/>
  <c r="I289" i="1" s="1"/>
  <c r="F291" i="1"/>
  <c r="G291" i="1" s="1"/>
  <c r="I291" i="1" s="1"/>
  <c r="F294" i="1"/>
  <c r="G294" i="1" s="1"/>
  <c r="I294" i="1" s="1"/>
  <c r="F299" i="1"/>
  <c r="G299" i="1" s="1"/>
  <c r="I299" i="1" s="1"/>
  <c r="F313" i="1"/>
  <c r="G313" i="1" s="1"/>
  <c r="I313" i="1" s="1"/>
  <c r="F323" i="1"/>
  <c r="F327" i="1"/>
  <c r="G327" i="1" s="1"/>
  <c r="I327" i="1" s="1"/>
  <c r="F331" i="1"/>
  <c r="G331" i="1" s="1"/>
  <c r="I331" i="1" s="1"/>
  <c r="F332" i="1"/>
  <c r="G332" i="1" s="1"/>
  <c r="I332" i="1" s="1"/>
  <c r="F334" i="1"/>
  <c r="E337" i="1"/>
  <c r="F337" i="1" s="1"/>
  <c r="G337" i="1" s="1"/>
  <c r="I337" i="1" s="1"/>
  <c r="F341" i="1"/>
  <c r="F343" i="1"/>
  <c r="F349" i="1"/>
  <c r="G349" i="1" s="1"/>
  <c r="I349" i="1" s="1"/>
  <c r="F353" i="1"/>
  <c r="G353" i="1" s="1"/>
  <c r="I353" i="1" s="1"/>
  <c r="F354" i="1"/>
  <c r="G354" i="1" s="1"/>
  <c r="I354" i="1" s="1"/>
  <c r="E355" i="1"/>
  <c r="F355" i="1" s="1"/>
  <c r="F362" i="1"/>
  <c r="F365" i="1"/>
  <c r="F369" i="1"/>
  <c r="G369" i="1" s="1"/>
  <c r="F380" i="1"/>
  <c r="F382" i="1"/>
  <c r="G382" i="1" s="1"/>
  <c r="K382" i="1" s="1"/>
  <c r="F383" i="1"/>
  <c r="G383" i="1" s="1"/>
  <c r="K383" i="1" s="1"/>
  <c r="F397" i="1"/>
  <c r="E400" i="1"/>
  <c r="F400" i="1" s="1"/>
  <c r="G400" i="1" s="1"/>
  <c r="K400" i="1" s="1"/>
  <c r="E403" i="1"/>
  <c r="F403" i="1" s="1"/>
  <c r="E404" i="1"/>
  <c r="F404" i="1" s="1"/>
  <c r="Q663" i="1"/>
  <c r="Q664" i="1"/>
  <c r="D16" i="2"/>
  <c r="D15" i="2"/>
  <c r="D12" i="2"/>
  <c r="D21" i="2"/>
  <c r="D22" i="2"/>
  <c r="D23" i="2"/>
  <c r="D24" i="2"/>
  <c r="F24" i="2" s="1"/>
  <c r="H24" i="2" s="1"/>
  <c r="D25" i="2"/>
  <c r="F25" i="2" s="1"/>
  <c r="G25" i="2" s="1"/>
  <c r="D26" i="2"/>
  <c r="I26" i="2" s="1"/>
  <c r="J26" i="2" s="1"/>
  <c r="D27" i="2"/>
  <c r="I27" i="2" s="1"/>
  <c r="J27" i="2" s="1"/>
  <c r="D28" i="2"/>
  <c r="F28" i="2" s="1"/>
  <c r="D29" i="2"/>
  <c r="D30" i="2"/>
  <c r="D31" i="2"/>
  <c r="F31" i="2" s="1"/>
  <c r="D32" i="2"/>
  <c r="F32" i="2" s="1"/>
  <c r="H32" i="2" s="1"/>
  <c r="D33" i="2"/>
  <c r="I33" i="2" s="1"/>
  <c r="D34" i="2"/>
  <c r="I34" i="2" s="1"/>
  <c r="J34" i="2" s="1"/>
  <c r="D35" i="2"/>
  <c r="F35" i="2" s="1"/>
  <c r="D36" i="2"/>
  <c r="F36" i="2" s="1"/>
  <c r="D37" i="2"/>
  <c r="D38" i="2"/>
  <c r="D39" i="2"/>
  <c r="D40" i="2"/>
  <c r="F40" i="2" s="1"/>
  <c r="H40" i="2" s="1"/>
  <c r="D41" i="2"/>
  <c r="F41" i="2" s="1"/>
  <c r="H41" i="2" s="1"/>
  <c r="D42" i="2"/>
  <c r="F42" i="2" s="1"/>
  <c r="H42" i="2" s="1"/>
  <c r="D43" i="2"/>
  <c r="D44" i="2"/>
  <c r="F44" i="2" s="1"/>
  <c r="D45" i="2"/>
  <c r="D46" i="2"/>
  <c r="I46" i="2" s="1"/>
  <c r="J46" i="2" s="1"/>
  <c r="D47" i="2"/>
  <c r="D48" i="2"/>
  <c r="F48" i="2" s="1"/>
  <c r="D49" i="2"/>
  <c r="I49" i="2" s="1"/>
  <c r="J49" i="2" s="1"/>
  <c r="D50" i="2"/>
  <c r="I50" i="2" s="1"/>
  <c r="J50" i="2" s="1"/>
  <c r="D51" i="2"/>
  <c r="D52" i="2"/>
  <c r="F52" i="2" s="1"/>
  <c r="H52" i="2" s="1"/>
  <c r="D53" i="2"/>
  <c r="D54" i="2"/>
  <c r="D55" i="2"/>
  <c r="D56" i="2"/>
  <c r="F56" i="2"/>
  <c r="H56" i="2"/>
  <c r="D57" i="2"/>
  <c r="D58" i="2"/>
  <c r="F58" i="2"/>
  <c r="H58" i="2"/>
  <c r="D59" i="2"/>
  <c r="D60" i="2"/>
  <c r="F60" i="2"/>
  <c r="D61" i="2"/>
  <c r="D62" i="2"/>
  <c r="F62" i="2"/>
  <c r="D63" i="2"/>
  <c r="D64" i="2"/>
  <c r="F64" i="2"/>
  <c r="H64" i="2"/>
  <c r="D65" i="2"/>
  <c r="D66" i="2"/>
  <c r="D67" i="2"/>
  <c r="F67" i="2"/>
  <c r="D68" i="2"/>
  <c r="F68" i="2"/>
  <c r="H68" i="2"/>
  <c r="D69" i="2"/>
  <c r="F69" i="2"/>
  <c r="H69" i="2"/>
  <c r="D70" i="2"/>
  <c r="D71" i="2"/>
  <c r="D72" i="2"/>
  <c r="F72" i="2"/>
  <c r="D73" i="2"/>
  <c r="D74" i="2"/>
  <c r="F74" i="2"/>
  <c r="D75" i="2"/>
  <c r="D76" i="2"/>
  <c r="F76" i="2"/>
  <c r="H76" i="2"/>
  <c r="D77" i="2"/>
  <c r="D78" i="2"/>
  <c r="D79" i="2"/>
  <c r="D80" i="2"/>
  <c r="F80" i="2"/>
  <c r="H80" i="2"/>
  <c r="D81" i="2"/>
  <c r="D82" i="2"/>
  <c r="D83" i="2"/>
  <c r="F83" i="2"/>
  <c r="H83" i="2"/>
  <c r="D84" i="2"/>
  <c r="F84" i="2"/>
  <c r="D85" i="2"/>
  <c r="F85" i="2"/>
  <c r="D86" i="2"/>
  <c r="D87" i="2"/>
  <c r="D88" i="2"/>
  <c r="F88" i="2"/>
  <c r="H88" i="2"/>
  <c r="D89" i="2"/>
  <c r="F89" i="2"/>
  <c r="D90" i="2"/>
  <c r="D91" i="2"/>
  <c r="D92" i="2"/>
  <c r="F92" i="2"/>
  <c r="D93" i="2"/>
  <c r="F93" i="2"/>
  <c r="H93" i="2"/>
  <c r="D94" i="2"/>
  <c r="D95" i="2"/>
  <c r="F95" i="2"/>
  <c r="H95" i="2"/>
  <c r="D96" i="2"/>
  <c r="F96" i="2"/>
  <c r="D97" i="2"/>
  <c r="D98" i="2"/>
  <c r="D99" i="2"/>
  <c r="D100" i="2"/>
  <c r="F100" i="2"/>
  <c r="H100" i="2"/>
  <c r="D101" i="2"/>
  <c r="F101" i="2"/>
  <c r="H101" i="2"/>
  <c r="D102" i="2"/>
  <c r="F102" i="2"/>
  <c r="H102" i="2"/>
  <c r="D103" i="2"/>
  <c r="D104" i="2"/>
  <c r="F104" i="2"/>
  <c r="H104" i="2"/>
  <c r="D105" i="2"/>
  <c r="D106" i="2"/>
  <c r="D107" i="2"/>
  <c r="D108" i="2"/>
  <c r="F108" i="2"/>
  <c r="H108" i="2"/>
  <c r="D109" i="2"/>
  <c r="D110" i="2"/>
  <c r="D111" i="2"/>
  <c r="D112" i="2"/>
  <c r="F112" i="2"/>
  <c r="H112" i="2"/>
  <c r="D113" i="2"/>
  <c r="D114" i="2"/>
  <c r="F114" i="2"/>
  <c r="D115" i="2"/>
  <c r="F115" i="2"/>
  <c r="D116" i="2"/>
  <c r="F116" i="2"/>
  <c r="D117" i="2"/>
  <c r="F117" i="2"/>
  <c r="H117" i="2"/>
  <c r="D118" i="2"/>
  <c r="D119" i="2"/>
  <c r="D120" i="2"/>
  <c r="D121" i="2"/>
  <c r="F121" i="2"/>
  <c r="D122" i="2"/>
  <c r="F122" i="2"/>
  <c r="H122" i="2"/>
  <c r="D123" i="2"/>
  <c r="D124" i="2"/>
  <c r="F124" i="2"/>
  <c r="D125" i="2"/>
  <c r="D126" i="2"/>
  <c r="F126" i="2"/>
  <c r="D127" i="2"/>
  <c r="D128" i="2"/>
  <c r="F128" i="2"/>
  <c r="D129" i="2"/>
  <c r="D130" i="2"/>
  <c r="D131" i="2"/>
  <c r="D132" i="2"/>
  <c r="F132" i="2"/>
  <c r="D133" i="2"/>
  <c r="D134" i="2"/>
  <c r="D135" i="2"/>
  <c r="D136" i="2"/>
  <c r="F136" i="2"/>
  <c r="D137" i="2"/>
  <c r="D138" i="2"/>
  <c r="D139" i="2"/>
  <c r="D140" i="2"/>
  <c r="F140" i="2"/>
  <c r="D141" i="2"/>
  <c r="F141" i="2"/>
  <c r="D142" i="2"/>
  <c r="D143" i="2"/>
  <c r="F143" i="2"/>
  <c r="D144" i="2"/>
  <c r="F144" i="2"/>
  <c r="H144" i="2"/>
  <c r="D145" i="2"/>
  <c r="F145" i="2"/>
  <c r="D146" i="2"/>
  <c r="D147" i="2"/>
  <c r="F147" i="2"/>
  <c r="D148" i="2"/>
  <c r="F148" i="2"/>
  <c r="D149" i="2"/>
  <c r="F149" i="2"/>
  <c r="H149" i="2"/>
  <c r="D150" i="2"/>
  <c r="D151" i="2"/>
  <c r="F151" i="2"/>
  <c r="D152" i="2"/>
  <c r="F152" i="2"/>
  <c r="D153" i="2"/>
  <c r="F153" i="2"/>
  <c r="H153" i="2"/>
  <c r="D154" i="2"/>
  <c r="D155" i="2"/>
  <c r="D156" i="2"/>
  <c r="F156" i="2"/>
  <c r="H156" i="2"/>
  <c r="D157" i="2"/>
  <c r="D158" i="2"/>
  <c r="D159" i="2"/>
  <c r="F159" i="2"/>
  <c r="H159" i="2"/>
  <c r="D160" i="2"/>
  <c r="F160" i="2"/>
  <c r="D161" i="2"/>
  <c r="D162" i="2"/>
  <c r="D163" i="2"/>
  <c r="D164" i="2"/>
  <c r="F164" i="2"/>
  <c r="D165" i="2"/>
  <c r="D166" i="2"/>
  <c r="D167" i="2"/>
  <c r="F167" i="2"/>
  <c r="D168" i="2"/>
  <c r="F168" i="2"/>
  <c r="D169" i="2"/>
  <c r="D170" i="2"/>
  <c r="F170" i="2"/>
  <c r="D171" i="2"/>
  <c r="F171" i="2"/>
  <c r="D172" i="2"/>
  <c r="F172" i="2"/>
  <c r="D173" i="2"/>
  <c r="D174" i="2"/>
  <c r="D175" i="2"/>
  <c r="F175" i="2"/>
  <c r="D176" i="2"/>
  <c r="F176" i="2"/>
  <c r="H176" i="2"/>
  <c r="D177" i="2"/>
  <c r="D178" i="2"/>
  <c r="D179" i="2"/>
  <c r="F179" i="2"/>
  <c r="D180" i="2"/>
  <c r="F180" i="2"/>
  <c r="D181" i="2"/>
  <c r="D182" i="2"/>
  <c r="D183" i="2"/>
  <c r="F183" i="2"/>
  <c r="H183" i="2"/>
  <c r="D184" i="2"/>
  <c r="F184" i="2"/>
  <c r="D185" i="2"/>
  <c r="F185" i="2"/>
  <c r="H185" i="2"/>
  <c r="D186" i="2"/>
  <c r="F186" i="2"/>
  <c r="H186" i="2"/>
  <c r="D187" i="2"/>
  <c r="D188" i="2"/>
  <c r="F188" i="2"/>
  <c r="D189" i="2"/>
  <c r="D190" i="2"/>
  <c r="F190" i="2"/>
  <c r="H190" i="2"/>
  <c r="D191" i="2"/>
  <c r="F191" i="2"/>
  <c r="D192" i="2"/>
  <c r="F192" i="2"/>
  <c r="D193" i="2"/>
  <c r="D194" i="2"/>
  <c r="F194" i="2"/>
  <c r="D195" i="2"/>
  <c r="D196" i="2"/>
  <c r="F196" i="2"/>
  <c r="D197" i="2"/>
  <c r="F197" i="2"/>
  <c r="H197" i="2"/>
  <c r="D198" i="2"/>
  <c r="F198" i="2"/>
  <c r="H198" i="2"/>
  <c r="D199" i="2"/>
  <c r="D200" i="2"/>
  <c r="F200" i="2"/>
  <c r="D201" i="2"/>
  <c r="D202" i="2"/>
  <c r="F202" i="2"/>
  <c r="D203" i="2"/>
  <c r="F203" i="2"/>
  <c r="H203" i="2"/>
  <c r="D204" i="2"/>
  <c r="F204" i="2"/>
  <c r="D205" i="2"/>
  <c r="I205" i="2"/>
  <c r="D206" i="2"/>
  <c r="D207" i="2"/>
  <c r="F207" i="2"/>
  <c r="D208" i="2"/>
  <c r="F208" i="2"/>
  <c r="H208" i="2"/>
  <c r="D209" i="2"/>
  <c r="D210" i="2"/>
  <c r="D211" i="2"/>
  <c r="F211" i="2"/>
  <c r="D212" i="2"/>
  <c r="F212" i="2"/>
  <c r="D213" i="2"/>
  <c r="F213" i="2"/>
  <c r="D214" i="2"/>
  <c r="D215" i="2"/>
  <c r="D216" i="2"/>
  <c r="F216" i="2"/>
  <c r="D217" i="2"/>
  <c r="F217" i="2"/>
  <c r="D218" i="2"/>
  <c r="F218" i="2"/>
  <c r="H218" i="2"/>
  <c r="D219" i="2"/>
  <c r="D220" i="2"/>
  <c r="F220" i="2"/>
  <c r="D221" i="2"/>
  <c r="D222" i="2"/>
  <c r="F222" i="2"/>
  <c r="H222" i="2"/>
  <c r="D223" i="2"/>
  <c r="F223" i="2"/>
  <c r="D224" i="2"/>
  <c r="F224" i="2"/>
  <c r="H224" i="2"/>
  <c r="D225" i="2"/>
  <c r="D226" i="2"/>
  <c r="D227" i="2"/>
  <c r="D228" i="2"/>
  <c r="F228" i="2"/>
  <c r="H228" i="2"/>
  <c r="D229" i="2"/>
  <c r="F229" i="2"/>
  <c r="H229" i="2"/>
  <c r="D230" i="2"/>
  <c r="D231" i="2"/>
  <c r="D232" i="2"/>
  <c r="F232" i="2"/>
  <c r="D233" i="2"/>
  <c r="D234" i="2"/>
  <c r="F234" i="2"/>
  <c r="H234" i="2"/>
  <c r="D235" i="2"/>
  <c r="D236" i="2"/>
  <c r="F236" i="2"/>
  <c r="D237" i="2"/>
  <c r="D238" i="2"/>
  <c r="D239" i="2"/>
  <c r="F239" i="2"/>
  <c r="D240" i="2"/>
  <c r="F240" i="2"/>
  <c r="H240" i="2"/>
  <c r="D241" i="2"/>
  <c r="D242" i="2"/>
  <c r="D243" i="2"/>
  <c r="F243" i="2"/>
  <c r="H243" i="2"/>
  <c r="D244" i="2"/>
  <c r="F244" i="2"/>
  <c r="D245" i="2"/>
  <c r="F245" i="2"/>
  <c r="D246" i="2"/>
  <c r="D247" i="2"/>
  <c r="D248" i="2"/>
  <c r="I248" i="2"/>
  <c r="D249" i="2"/>
  <c r="D250" i="2"/>
  <c r="D251" i="2"/>
  <c r="D252" i="2"/>
  <c r="F252" i="2"/>
  <c r="H252" i="2"/>
  <c r="D253" i="2"/>
  <c r="I253" i="2"/>
  <c r="D254" i="2"/>
  <c r="D255" i="2"/>
  <c r="I255" i="2"/>
  <c r="J255" i="2"/>
  <c r="D256" i="2"/>
  <c r="F256" i="2"/>
  <c r="D257" i="2"/>
  <c r="D258" i="2"/>
  <c r="D259" i="2"/>
  <c r="D260" i="2"/>
  <c r="F260" i="2"/>
  <c r="D261" i="2"/>
  <c r="D262" i="2"/>
  <c r="D263" i="2"/>
  <c r="F263" i="2"/>
  <c r="D264" i="2"/>
  <c r="F264" i="2"/>
  <c r="D265" i="2"/>
  <c r="D266" i="2"/>
  <c r="F266" i="2"/>
  <c r="H266" i="2"/>
  <c r="D267" i="2"/>
  <c r="D268" i="2"/>
  <c r="F268" i="2"/>
  <c r="D269" i="2"/>
  <c r="F269" i="2"/>
  <c r="G269" i="2"/>
  <c r="D270" i="2"/>
  <c r="F270" i="2"/>
  <c r="H270" i="2"/>
  <c r="D271" i="2"/>
  <c r="D272" i="2"/>
  <c r="F272" i="2"/>
  <c r="H272" i="2"/>
  <c r="D273" i="2"/>
  <c r="G273" i="2"/>
  <c r="D274" i="2"/>
  <c r="D275" i="2"/>
  <c r="F275" i="2"/>
  <c r="D276" i="2"/>
  <c r="F276" i="2"/>
  <c r="D277" i="2"/>
  <c r="D278" i="2"/>
  <c r="D279" i="2"/>
  <c r="F279" i="2"/>
  <c r="D280" i="2"/>
  <c r="D281" i="2"/>
  <c r="F281" i="2"/>
  <c r="D282" i="2"/>
  <c r="D283" i="2"/>
  <c r="D284" i="2"/>
  <c r="F284" i="2"/>
  <c r="H284" i="2"/>
  <c r="D285" i="2"/>
  <c r="D286" i="2"/>
  <c r="D287" i="2"/>
  <c r="F287" i="2"/>
  <c r="D288" i="2"/>
  <c r="F288" i="2"/>
  <c r="H288" i="2"/>
  <c r="D289" i="2"/>
  <c r="D290" i="2"/>
  <c r="D291" i="2"/>
  <c r="D292" i="2"/>
  <c r="F292" i="2"/>
  <c r="D293" i="2"/>
  <c r="D294" i="2"/>
  <c r="G294" i="2"/>
  <c r="D295" i="2"/>
  <c r="F295" i="2"/>
  <c r="D296" i="2"/>
  <c r="F296" i="2"/>
  <c r="H296" i="2"/>
  <c r="D297" i="2"/>
  <c r="D298" i="2"/>
  <c r="D299" i="2"/>
  <c r="D300" i="2"/>
  <c r="F300" i="2"/>
  <c r="H300" i="2"/>
  <c r="D301" i="2"/>
  <c r="F301" i="2"/>
  <c r="H301" i="2"/>
  <c r="D302" i="2"/>
  <c r="F302" i="2"/>
  <c r="D303" i="2"/>
  <c r="D304" i="2"/>
  <c r="F304" i="2"/>
  <c r="H304" i="2"/>
  <c r="D305" i="2"/>
  <c r="D306" i="2"/>
  <c r="D307" i="2"/>
  <c r="D308" i="2"/>
  <c r="F308" i="2"/>
  <c r="H308" i="2"/>
  <c r="D309" i="2"/>
  <c r="D310" i="2"/>
  <c r="D311" i="2"/>
  <c r="D312" i="2"/>
  <c r="F312" i="2"/>
  <c r="H312" i="2"/>
  <c r="D313" i="2"/>
  <c r="F313" i="2"/>
  <c r="D314" i="2"/>
  <c r="D315" i="2"/>
  <c r="D316" i="2"/>
  <c r="D317" i="2"/>
  <c r="D318" i="2"/>
  <c r="D319" i="2"/>
  <c r="D320" i="2"/>
  <c r="F320" i="2"/>
  <c r="H320" i="2"/>
  <c r="D321" i="2"/>
  <c r="D322" i="2"/>
  <c r="D323" i="2"/>
  <c r="D324" i="2"/>
  <c r="F324" i="2"/>
  <c r="H324" i="2"/>
  <c r="D325" i="2"/>
  <c r="D326" i="2"/>
  <c r="D327" i="2"/>
  <c r="D328" i="2"/>
  <c r="F328" i="2"/>
  <c r="H328" i="2"/>
  <c r="D329" i="2"/>
  <c r="D330" i="2"/>
  <c r="D331" i="2"/>
  <c r="F331" i="2"/>
  <c r="H331" i="2"/>
  <c r="D332" i="2"/>
  <c r="F332" i="2"/>
  <c r="H332" i="2"/>
  <c r="D333" i="2"/>
  <c r="D334" i="2"/>
  <c r="D335" i="2"/>
  <c r="D336" i="2"/>
  <c r="F336" i="2"/>
  <c r="H336" i="2"/>
  <c r="D337" i="2"/>
  <c r="D338" i="2"/>
  <c r="D339" i="2"/>
  <c r="D340" i="2"/>
  <c r="F340" i="2"/>
  <c r="D341" i="2"/>
  <c r="F341" i="2"/>
  <c r="D342" i="2"/>
  <c r="D343" i="2"/>
  <c r="D344" i="2"/>
  <c r="F344" i="2"/>
  <c r="H344" i="2"/>
  <c r="D345" i="2"/>
  <c r="D346" i="2"/>
  <c r="D347" i="2"/>
  <c r="D348" i="2"/>
  <c r="F348" i="2"/>
  <c r="D349" i="2"/>
  <c r="D350" i="2"/>
  <c r="D351" i="2"/>
  <c r="F351" i="2"/>
  <c r="D352" i="2"/>
  <c r="F352" i="2"/>
  <c r="D353" i="2"/>
  <c r="D354" i="2"/>
  <c r="F354" i="2"/>
  <c r="D355" i="2"/>
  <c r="D356" i="2"/>
  <c r="F356" i="2"/>
  <c r="H356" i="2"/>
  <c r="D357" i="2"/>
  <c r="D358" i="2"/>
  <c r="D359" i="2"/>
  <c r="D360" i="2"/>
  <c r="D361" i="2"/>
  <c r="F361" i="2"/>
  <c r="H361" i="2"/>
  <c r="D362" i="2"/>
  <c r="D363" i="2"/>
  <c r="F363" i="2"/>
  <c r="D364" i="2"/>
  <c r="D365" i="2"/>
  <c r="D366" i="2"/>
  <c r="F366" i="2"/>
  <c r="D367" i="2"/>
  <c r="D368" i="2"/>
  <c r="F368" i="2"/>
  <c r="H368" i="2"/>
  <c r="D369" i="2"/>
  <c r="D370" i="2"/>
  <c r="D371" i="2"/>
  <c r="D372" i="2"/>
  <c r="D373" i="2"/>
  <c r="D374" i="2"/>
  <c r="D375" i="2"/>
  <c r="D376" i="2"/>
  <c r="F376" i="2"/>
  <c r="G376" i="2"/>
  <c r="D377" i="2"/>
  <c r="F377" i="2"/>
  <c r="D378" i="2"/>
  <c r="D379" i="2"/>
  <c r="D380" i="2"/>
  <c r="D381" i="2"/>
  <c r="D382" i="2"/>
  <c r="D383" i="2"/>
  <c r="D384" i="2"/>
  <c r="D385" i="2"/>
  <c r="G385" i="2"/>
  <c r="D386" i="2"/>
  <c r="D387" i="2"/>
  <c r="D388" i="2"/>
  <c r="F388" i="2"/>
  <c r="G388" i="2"/>
  <c r="D389" i="2"/>
  <c r="D390" i="2"/>
  <c r="D391" i="2"/>
  <c r="D392" i="2"/>
  <c r="F392" i="2"/>
  <c r="G392" i="2"/>
  <c r="D393" i="2"/>
  <c r="D394" i="2"/>
  <c r="D395" i="2"/>
  <c r="F395" i="2"/>
  <c r="D396" i="2"/>
  <c r="F396" i="2"/>
  <c r="G396" i="2"/>
  <c r="D397" i="2"/>
  <c r="D398" i="2"/>
  <c r="D399" i="2"/>
  <c r="D400" i="2"/>
  <c r="F400" i="2"/>
  <c r="G400" i="2"/>
  <c r="D401" i="2"/>
  <c r="D402" i="2"/>
  <c r="D403" i="2"/>
  <c r="D404" i="2"/>
  <c r="F404" i="2"/>
  <c r="H404" i="2"/>
  <c r="D405" i="2"/>
  <c r="I405" i="2"/>
  <c r="J405" i="2"/>
  <c r="D406" i="2"/>
  <c r="D407" i="2"/>
  <c r="D408" i="2"/>
  <c r="F408" i="2"/>
  <c r="H408" i="2"/>
  <c r="G408" i="2"/>
  <c r="D409" i="2"/>
  <c r="G409" i="2"/>
  <c r="D410" i="2"/>
  <c r="F410" i="2"/>
  <c r="D411" i="2"/>
  <c r="D412" i="2"/>
  <c r="F412" i="2"/>
  <c r="H412" i="2"/>
  <c r="D413" i="2"/>
  <c r="D414" i="2"/>
  <c r="D415" i="2"/>
  <c r="F415" i="2"/>
  <c r="H415" i="2"/>
  <c r="D416" i="2"/>
  <c r="G416" i="2"/>
  <c r="F416" i="2"/>
  <c r="D417" i="2"/>
  <c r="D418" i="2"/>
  <c r="D419" i="2"/>
  <c r="D420" i="2"/>
  <c r="F420" i="2"/>
  <c r="H420" i="2"/>
  <c r="D421" i="2"/>
  <c r="D422" i="2"/>
  <c r="D423" i="2"/>
  <c r="D424" i="2"/>
  <c r="D425" i="2"/>
  <c r="F425" i="2"/>
  <c r="H425" i="2"/>
  <c r="D426" i="2"/>
  <c r="D13" i="2"/>
  <c r="G16" i="2"/>
  <c r="G15" i="2"/>
  <c r="F22" i="2"/>
  <c r="F23" i="2"/>
  <c r="H23" i="2" s="1"/>
  <c r="F33" i="2"/>
  <c r="F38" i="2"/>
  <c r="H38" i="2" s="1"/>
  <c r="F50" i="2"/>
  <c r="H50" i="2" s="1"/>
  <c r="F51" i="2"/>
  <c r="H51" i="2" s="1"/>
  <c r="F53" i="2"/>
  <c r="G53" i="2"/>
  <c r="F54" i="2"/>
  <c r="F55" i="2"/>
  <c r="H55" i="2"/>
  <c r="G58" i="2"/>
  <c r="F59" i="2"/>
  <c r="H59" i="2"/>
  <c r="F61" i="2"/>
  <c r="H61" i="2"/>
  <c r="G62" i="2"/>
  <c r="F65" i="2"/>
  <c r="G65" i="2"/>
  <c r="F66" i="2"/>
  <c r="G66" i="2"/>
  <c r="H67" i="2"/>
  <c r="G69" i="2"/>
  <c r="F71" i="2"/>
  <c r="H71" i="2"/>
  <c r="G74" i="2"/>
  <c r="F75" i="2"/>
  <c r="H75" i="2"/>
  <c r="F77" i="2"/>
  <c r="H77" i="2"/>
  <c r="F78" i="2"/>
  <c r="G78" i="2"/>
  <c r="F79" i="2"/>
  <c r="H79" i="2"/>
  <c r="F81" i="2"/>
  <c r="H81" i="2"/>
  <c r="F82" i="2"/>
  <c r="G82" i="2"/>
  <c r="G85" i="2"/>
  <c r="F86" i="2"/>
  <c r="G86" i="2"/>
  <c r="F87" i="2"/>
  <c r="H87" i="2"/>
  <c r="G89" i="2"/>
  <c r="F91" i="2"/>
  <c r="H91" i="2"/>
  <c r="G93" i="2"/>
  <c r="F97" i="2"/>
  <c r="G97" i="2"/>
  <c r="F99" i="2"/>
  <c r="H99" i="2"/>
  <c r="G101" i="2"/>
  <c r="F103" i="2"/>
  <c r="H103" i="2"/>
  <c r="F105" i="2"/>
  <c r="G105" i="2"/>
  <c r="F107" i="2"/>
  <c r="H107" i="2"/>
  <c r="F109" i="2"/>
  <c r="G109" i="2"/>
  <c r="F110" i="2"/>
  <c r="G110" i="2"/>
  <c r="F113" i="2"/>
  <c r="H113" i="2"/>
  <c r="G113" i="2"/>
  <c r="G114" i="2"/>
  <c r="H115" i="2"/>
  <c r="G117" i="2"/>
  <c r="F118" i="2"/>
  <c r="G118" i="2"/>
  <c r="F119" i="2"/>
  <c r="H119" i="2"/>
  <c r="F123" i="2"/>
  <c r="H123" i="2"/>
  <c r="F125" i="2"/>
  <c r="H125" i="2"/>
  <c r="G126" i="2"/>
  <c r="F129" i="2"/>
  <c r="G129" i="2"/>
  <c r="F130" i="2"/>
  <c r="G130" i="2"/>
  <c r="F131" i="2"/>
  <c r="H131" i="2"/>
  <c r="F135" i="2"/>
  <c r="H135" i="2"/>
  <c r="F137" i="2"/>
  <c r="G137" i="2"/>
  <c r="F139" i="2"/>
  <c r="H139" i="2"/>
  <c r="F142" i="2"/>
  <c r="G142" i="2"/>
  <c r="H143" i="2"/>
  <c r="G145" i="2"/>
  <c r="F146" i="2"/>
  <c r="H146" i="2"/>
  <c r="H147" i="2"/>
  <c r="G149" i="2"/>
  <c r="F150" i="2"/>
  <c r="G150" i="2"/>
  <c r="H151" i="2"/>
  <c r="G153" i="2"/>
  <c r="F155" i="2"/>
  <c r="H155" i="2"/>
  <c r="F157" i="2"/>
  <c r="F161" i="2"/>
  <c r="F162" i="2"/>
  <c r="F163" i="2"/>
  <c r="H163" i="2"/>
  <c r="F166" i="2"/>
  <c r="H166" i="2"/>
  <c r="G166" i="2"/>
  <c r="H167" i="2"/>
  <c r="F169" i="2"/>
  <c r="G169" i="2"/>
  <c r="G170" i="2"/>
  <c r="H171" i="2"/>
  <c r="F173" i="2"/>
  <c r="H173" i="2"/>
  <c r="F174" i="2"/>
  <c r="G174" i="2"/>
  <c r="H175" i="2"/>
  <c r="F177" i="2"/>
  <c r="F178" i="2"/>
  <c r="H179" i="2"/>
  <c r="F182" i="2"/>
  <c r="H182" i="2"/>
  <c r="G185" i="2"/>
  <c r="G186" i="2"/>
  <c r="F187" i="2"/>
  <c r="H187" i="2"/>
  <c r="F189" i="2"/>
  <c r="G189" i="2"/>
  <c r="G190" i="2"/>
  <c r="H191" i="2"/>
  <c r="F193" i="2"/>
  <c r="G193" i="2"/>
  <c r="G194" i="2"/>
  <c r="F195" i="2"/>
  <c r="H195" i="2"/>
  <c r="G197" i="2"/>
  <c r="G198" i="2"/>
  <c r="F199" i="2"/>
  <c r="H199" i="2"/>
  <c r="F201" i="2"/>
  <c r="G201" i="2"/>
  <c r="G202" i="2"/>
  <c r="F205" i="2"/>
  <c r="G205" i="2"/>
  <c r="F206" i="2"/>
  <c r="G206" i="2"/>
  <c r="H207" i="2"/>
  <c r="F209" i="2"/>
  <c r="H209" i="2"/>
  <c r="F210" i="2"/>
  <c r="G210" i="2"/>
  <c r="H211" i="2"/>
  <c r="G213" i="2"/>
  <c r="F214" i="2"/>
  <c r="H214" i="2"/>
  <c r="G214" i="2"/>
  <c r="F215" i="2"/>
  <c r="H215" i="2"/>
  <c r="G217" i="2"/>
  <c r="G218" i="2"/>
  <c r="F219" i="2"/>
  <c r="H219" i="2"/>
  <c r="F221" i="2"/>
  <c r="G222" i="2"/>
  <c r="H223" i="2"/>
  <c r="F225" i="2"/>
  <c r="G225" i="2"/>
  <c r="F226" i="2"/>
  <c r="H226" i="2"/>
  <c r="F227" i="2"/>
  <c r="H227" i="2"/>
  <c r="G229" i="2"/>
  <c r="F231" i="2"/>
  <c r="H231" i="2"/>
  <c r="F233" i="2"/>
  <c r="G233" i="2"/>
  <c r="G234" i="2"/>
  <c r="F235" i="2"/>
  <c r="H235" i="2"/>
  <c r="F237" i="2"/>
  <c r="G237" i="2"/>
  <c r="F238" i="2"/>
  <c r="G238" i="2"/>
  <c r="H239" i="2"/>
  <c r="F241" i="2"/>
  <c r="G241" i="2"/>
  <c r="F242" i="2"/>
  <c r="G245" i="2"/>
  <c r="F246" i="2"/>
  <c r="G246" i="2"/>
  <c r="F247" i="2"/>
  <c r="F249" i="2"/>
  <c r="H249" i="2"/>
  <c r="F250" i="2"/>
  <c r="H250" i="2"/>
  <c r="F251" i="2"/>
  <c r="F253" i="2"/>
  <c r="G253" i="2"/>
  <c r="F254" i="2"/>
  <c r="G254" i="2"/>
  <c r="F255" i="2"/>
  <c r="F257" i="2"/>
  <c r="H257" i="2"/>
  <c r="F258" i="2"/>
  <c r="F259" i="2"/>
  <c r="F261" i="2"/>
  <c r="H261" i="2"/>
  <c r="F262" i="2"/>
  <c r="F265" i="2"/>
  <c r="G265" i="2"/>
  <c r="G266" i="2"/>
  <c r="F267" i="2"/>
  <c r="G270" i="2"/>
  <c r="F271" i="2"/>
  <c r="F273" i="2"/>
  <c r="F274" i="2"/>
  <c r="G274" i="2"/>
  <c r="F278" i="2"/>
  <c r="G281" i="2"/>
  <c r="F282" i="2"/>
  <c r="H282" i="2"/>
  <c r="F283" i="2"/>
  <c r="F285" i="2"/>
  <c r="H285" i="2"/>
  <c r="F286" i="2"/>
  <c r="F289" i="2"/>
  <c r="F290" i="2"/>
  <c r="F291" i="2"/>
  <c r="F294" i="2"/>
  <c r="H294" i="2"/>
  <c r="F297" i="2"/>
  <c r="F298" i="2"/>
  <c r="G298" i="2"/>
  <c r="F299" i="2"/>
  <c r="G301" i="2"/>
  <c r="F303" i="2"/>
  <c r="F305" i="2"/>
  <c r="F306" i="2"/>
  <c r="G306" i="2"/>
  <c r="F307" i="2"/>
  <c r="H307" i="2"/>
  <c r="F310" i="2"/>
  <c r="G310" i="2"/>
  <c r="F311" i="2"/>
  <c r="G313" i="2"/>
  <c r="F314" i="2"/>
  <c r="H314" i="2"/>
  <c r="F315" i="2"/>
  <c r="F317" i="2"/>
  <c r="H317" i="2"/>
  <c r="F318" i="2"/>
  <c r="G318" i="2"/>
  <c r="F319" i="2"/>
  <c r="F321" i="2"/>
  <c r="F322" i="2"/>
  <c r="H322" i="2"/>
  <c r="F323" i="2"/>
  <c r="H323" i="2"/>
  <c r="F325" i="2"/>
  <c r="F327" i="2"/>
  <c r="H327" i="2"/>
  <c r="G327" i="2"/>
  <c r="F329" i="2"/>
  <c r="F330" i="2"/>
  <c r="G330" i="2"/>
  <c r="F333" i="2"/>
  <c r="F334" i="2"/>
  <c r="G334" i="2"/>
  <c r="F337" i="2"/>
  <c r="H337" i="2"/>
  <c r="F338" i="2"/>
  <c r="G338" i="2"/>
  <c r="F339" i="2"/>
  <c r="H339" i="2"/>
  <c r="F342" i="2"/>
  <c r="G342" i="2"/>
  <c r="F345" i="2"/>
  <c r="G345" i="2"/>
  <c r="F347" i="2"/>
  <c r="H347" i="2"/>
  <c r="F350" i="2"/>
  <c r="H350" i="2"/>
  <c r="G350" i="2"/>
  <c r="H351" i="2"/>
  <c r="F353" i="2"/>
  <c r="G353" i="2"/>
  <c r="G354" i="2"/>
  <c r="F355" i="2"/>
  <c r="H355" i="2"/>
  <c r="F358" i="2"/>
  <c r="G358" i="2"/>
  <c r="F359" i="2"/>
  <c r="H359" i="2"/>
  <c r="G359" i="2"/>
  <c r="G361" i="2"/>
  <c r="F362" i="2"/>
  <c r="G362" i="2"/>
  <c r="H363" i="2"/>
  <c r="F365" i="2"/>
  <c r="G366" i="2"/>
  <c r="F367" i="2"/>
  <c r="H367" i="2"/>
  <c r="G367" i="2"/>
  <c r="F369" i="2"/>
  <c r="G369" i="2"/>
  <c r="F370" i="2"/>
  <c r="F371" i="2"/>
  <c r="H371" i="2"/>
  <c r="F373" i="2"/>
  <c r="H373" i="2"/>
  <c r="G373" i="2"/>
  <c r="F374" i="2"/>
  <c r="H374" i="2"/>
  <c r="F375" i="2"/>
  <c r="H375" i="2"/>
  <c r="G377" i="2"/>
  <c r="F378" i="2"/>
  <c r="H378" i="2"/>
  <c r="F379" i="2"/>
  <c r="H379" i="2"/>
  <c r="F381" i="2"/>
  <c r="G381" i="2"/>
  <c r="F382" i="2"/>
  <c r="G382" i="2"/>
  <c r="F383" i="2"/>
  <c r="F385" i="2"/>
  <c r="F386" i="2"/>
  <c r="G386" i="2"/>
  <c r="F387" i="2"/>
  <c r="H387" i="2"/>
  <c r="F389" i="2"/>
  <c r="F391" i="2"/>
  <c r="H391" i="2"/>
  <c r="G391" i="2"/>
  <c r="F393" i="2"/>
  <c r="G393" i="2"/>
  <c r="F394" i="2"/>
  <c r="H395" i="2"/>
  <c r="F397" i="2"/>
  <c r="G397" i="2"/>
  <c r="F398" i="2"/>
  <c r="H398" i="2"/>
  <c r="F399" i="2"/>
  <c r="H399" i="2"/>
  <c r="F401" i="2"/>
  <c r="H401" i="2"/>
  <c r="F403" i="2"/>
  <c r="H403" i="2"/>
  <c r="F406" i="2"/>
  <c r="G406" i="2"/>
  <c r="F407" i="2"/>
  <c r="H407" i="2"/>
  <c r="G407" i="2"/>
  <c r="F409" i="2"/>
  <c r="G410" i="2"/>
  <c r="F411" i="2"/>
  <c r="H411" i="2"/>
  <c r="F413" i="2"/>
  <c r="G415" i="2"/>
  <c r="F417" i="2"/>
  <c r="H417" i="2"/>
  <c r="F419" i="2"/>
  <c r="H419" i="2"/>
  <c r="F421" i="2"/>
  <c r="H421" i="2"/>
  <c r="F422" i="2"/>
  <c r="G422" i="2"/>
  <c r="F423" i="2"/>
  <c r="G423" i="2"/>
  <c r="G425" i="2"/>
  <c r="F426" i="2"/>
  <c r="F16" i="2"/>
  <c r="F15" i="2"/>
  <c r="D17" i="2"/>
  <c r="O16" i="2"/>
  <c r="O15" i="2"/>
  <c r="E16" i="2"/>
  <c r="E15" i="2"/>
  <c r="E12" i="2"/>
  <c r="E21" i="2"/>
  <c r="E22" i="2"/>
  <c r="E23" i="2"/>
  <c r="I23" i="2"/>
  <c r="J23" i="2" s="1"/>
  <c r="E24" i="2"/>
  <c r="E25" i="2"/>
  <c r="E26" i="2"/>
  <c r="E27" i="2"/>
  <c r="E28" i="2"/>
  <c r="I28" i="2"/>
  <c r="J28" i="2" s="1"/>
  <c r="E29" i="2"/>
  <c r="E30" i="2"/>
  <c r="E31" i="2"/>
  <c r="I31" i="2"/>
  <c r="J31" i="2" s="1"/>
  <c r="E32" i="2"/>
  <c r="E33" i="2"/>
  <c r="E34" i="2"/>
  <c r="E35" i="2"/>
  <c r="I35" i="2"/>
  <c r="J35" i="2" s="1"/>
  <c r="E36" i="2"/>
  <c r="I36" i="2"/>
  <c r="J36" i="2" s="1"/>
  <c r="E37" i="2"/>
  <c r="E38" i="2"/>
  <c r="E39" i="2"/>
  <c r="E40" i="2"/>
  <c r="E41" i="2"/>
  <c r="E42" i="2"/>
  <c r="E43" i="2"/>
  <c r="E44" i="2"/>
  <c r="I44" i="2"/>
  <c r="J44" i="2" s="1"/>
  <c r="E45" i="2"/>
  <c r="E46" i="2"/>
  <c r="E47" i="2"/>
  <c r="E48" i="2"/>
  <c r="I48" i="2"/>
  <c r="J48" i="2" s="1"/>
  <c r="E49" i="2"/>
  <c r="E50" i="2"/>
  <c r="E51" i="2"/>
  <c r="I51" i="2"/>
  <c r="J51" i="2" s="1"/>
  <c r="E52" i="2"/>
  <c r="I52" i="2"/>
  <c r="J52" i="2" s="1"/>
  <c r="E53" i="2"/>
  <c r="E54" i="2"/>
  <c r="E55" i="2"/>
  <c r="I55" i="2"/>
  <c r="J55" i="2"/>
  <c r="E56" i="2"/>
  <c r="E57" i="2"/>
  <c r="E58" i="2"/>
  <c r="I58" i="2"/>
  <c r="E59" i="2"/>
  <c r="I59" i="2"/>
  <c r="J59" i="2"/>
  <c r="E60" i="2"/>
  <c r="E61" i="2"/>
  <c r="E62" i="2"/>
  <c r="E63" i="2"/>
  <c r="E64" i="2"/>
  <c r="E65" i="2"/>
  <c r="I65" i="2"/>
  <c r="J65" i="2"/>
  <c r="E66" i="2"/>
  <c r="I66" i="2"/>
  <c r="E67" i="2"/>
  <c r="E68" i="2"/>
  <c r="E69" i="2"/>
  <c r="E70" i="2"/>
  <c r="E71" i="2"/>
  <c r="I71" i="2"/>
  <c r="J71" i="2"/>
  <c r="E72" i="2"/>
  <c r="E73" i="2"/>
  <c r="E74" i="2"/>
  <c r="E75" i="2"/>
  <c r="I75" i="2"/>
  <c r="J75" i="2"/>
  <c r="E76" i="2"/>
  <c r="I76" i="2"/>
  <c r="J76" i="2"/>
  <c r="E77" i="2"/>
  <c r="E78" i="2"/>
  <c r="I78" i="2"/>
  <c r="E79" i="2"/>
  <c r="I79" i="2"/>
  <c r="J79" i="2"/>
  <c r="E80" i="2"/>
  <c r="E81" i="2"/>
  <c r="I81" i="2"/>
  <c r="E82" i="2"/>
  <c r="E83" i="2"/>
  <c r="E84" i="2"/>
  <c r="I84" i="2"/>
  <c r="J84" i="2"/>
  <c r="E85" i="2"/>
  <c r="E86" i="2"/>
  <c r="I86" i="2"/>
  <c r="J86" i="2"/>
  <c r="E87" i="2"/>
  <c r="I87" i="2"/>
  <c r="J87" i="2"/>
  <c r="E88" i="2"/>
  <c r="E89" i="2"/>
  <c r="E90" i="2"/>
  <c r="I90" i="2"/>
  <c r="E91" i="2"/>
  <c r="I91" i="2"/>
  <c r="J91" i="2"/>
  <c r="E92" i="2"/>
  <c r="I92" i="2"/>
  <c r="E93" i="2"/>
  <c r="E94" i="2"/>
  <c r="E95" i="2"/>
  <c r="I95" i="2"/>
  <c r="J95" i="2"/>
  <c r="E96" i="2"/>
  <c r="E97" i="2"/>
  <c r="E98" i="2"/>
  <c r="E99" i="2"/>
  <c r="I99" i="2"/>
  <c r="J99" i="2"/>
  <c r="E100" i="2"/>
  <c r="E101" i="2"/>
  <c r="E102" i="2"/>
  <c r="E103" i="2"/>
  <c r="I103" i="2"/>
  <c r="E104" i="2"/>
  <c r="E105" i="2"/>
  <c r="I105" i="2"/>
  <c r="E106" i="2"/>
  <c r="E107" i="2"/>
  <c r="I107" i="2"/>
  <c r="E108" i="2"/>
  <c r="I108" i="2"/>
  <c r="E109" i="2"/>
  <c r="E110" i="2"/>
  <c r="E111" i="2"/>
  <c r="E112" i="2"/>
  <c r="I112" i="2"/>
  <c r="J112" i="2"/>
  <c r="E113" i="2"/>
  <c r="E114" i="2"/>
  <c r="E115" i="2"/>
  <c r="I115" i="2"/>
  <c r="E116" i="2"/>
  <c r="E117" i="2"/>
  <c r="I117" i="2"/>
  <c r="J117" i="2"/>
  <c r="E118" i="2"/>
  <c r="E119" i="2"/>
  <c r="I119" i="2"/>
  <c r="E120" i="2"/>
  <c r="E121" i="2"/>
  <c r="E122" i="2"/>
  <c r="E123" i="2"/>
  <c r="I123" i="2"/>
  <c r="E124" i="2"/>
  <c r="E125" i="2"/>
  <c r="E126" i="2"/>
  <c r="E127" i="2"/>
  <c r="E128" i="2"/>
  <c r="E129" i="2"/>
  <c r="E130" i="2"/>
  <c r="E131" i="2"/>
  <c r="I131" i="2"/>
  <c r="E132" i="2"/>
  <c r="E133" i="2"/>
  <c r="E134" i="2"/>
  <c r="E135" i="2"/>
  <c r="I135" i="2"/>
  <c r="E136" i="2"/>
  <c r="I136" i="2"/>
  <c r="J136" i="2"/>
  <c r="E137" i="2"/>
  <c r="E138" i="2"/>
  <c r="E139" i="2"/>
  <c r="I139" i="2"/>
  <c r="E140" i="2"/>
  <c r="I140" i="2"/>
  <c r="E141" i="2"/>
  <c r="I141" i="2"/>
  <c r="E142" i="2"/>
  <c r="E143" i="2"/>
  <c r="I143" i="2"/>
  <c r="J143" i="2"/>
  <c r="E144" i="2"/>
  <c r="I144" i="2"/>
  <c r="J144" i="2"/>
  <c r="E145" i="2"/>
  <c r="E146" i="2"/>
  <c r="E147" i="2"/>
  <c r="I147" i="2"/>
  <c r="E148" i="2"/>
  <c r="E149" i="2"/>
  <c r="I149" i="2"/>
  <c r="J149" i="2"/>
  <c r="E150" i="2"/>
  <c r="E151" i="2"/>
  <c r="I151" i="2"/>
  <c r="E152" i="2"/>
  <c r="E153" i="2"/>
  <c r="I153" i="2"/>
  <c r="J153" i="2"/>
  <c r="E154" i="2"/>
  <c r="E155" i="2"/>
  <c r="I155" i="2"/>
  <c r="J155" i="2"/>
  <c r="E156" i="2"/>
  <c r="I156" i="2"/>
  <c r="J156" i="2"/>
  <c r="E157" i="2"/>
  <c r="I157" i="2"/>
  <c r="J157" i="2"/>
  <c r="E158" i="2"/>
  <c r="E159" i="2"/>
  <c r="I159" i="2"/>
  <c r="E160" i="2"/>
  <c r="E161" i="2"/>
  <c r="E162" i="2"/>
  <c r="I162" i="2"/>
  <c r="J162" i="2"/>
  <c r="E163" i="2"/>
  <c r="I163" i="2"/>
  <c r="J163" i="2"/>
  <c r="E164" i="2"/>
  <c r="E165" i="2"/>
  <c r="E166" i="2"/>
  <c r="E167" i="2"/>
  <c r="I167" i="2"/>
  <c r="E168" i="2"/>
  <c r="E169" i="2"/>
  <c r="I169" i="2"/>
  <c r="E170" i="2"/>
  <c r="I170" i="2"/>
  <c r="J170" i="2"/>
  <c r="E171" i="2"/>
  <c r="I171" i="2"/>
  <c r="E172" i="2"/>
  <c r="E173" i="2"/>
  <c r="I173" i="2"/>
  <c r="E174" i="2"/>
  <c r="E175" i="2"/>
  <c r="I175" i="2"/>
  <c r="E176" i="2"/>
  <c r="I176" i="2"/>
  <c r="J176" i="2"/>
  <c r="E177" i="2"/>
  <c r="I177" i="2"/>
  <c r="E178" i="2"/>
  <c r="E179" i="2"/>
  <c r="I179" i="2"/>
  <c r="E180" i="2"/>
  <c r="E181" i="2"/>
  <c r="E182" i="2"/>
  <c r="E183" i="2"/>
  <c r="I183" i="2"/>
  <c r="J183" i="2"/>
  <c r="E184" i="2"/>
  <c r="E185" i="2"/>
  <c r="E186" i="2"/>
  <c r="E187" i="2"/>
  <c r="I187" i="2"/>
  <c r="E188" i="2"/>
  <c r="E189" i="2"/>
  <c r="I189" i="2"/>
  <c r="E190" i="2"/>
  <c r="I190" i="2"/>
  <c r="J190" i="2"/>
  <c r="E191" i="2"/>
  <c r="I191" i="2"/>
  <c r="E192" i="2"/>
  <c r="E193" i="2"/>
  <c r="E194" i="2"/>
  <c r="E195" i="2"/>
  <c r="I195" i="2"/>
  <c r="E196" i="2"/>
  <c r="I196" i="2"/>
  <c r="E197" i="2"/>
  <c r="E198" i="2"/>
  <c r="E199" i="2"/>
  <c r="I199" i="2"/>
  <c r="E200" i="2"/>
  <c r="E201" i="2"/>
  <c r="E202" i="2"/>
  <c r="E203" i="2"/>
  <c r="I203" i="2"/>
  <c r="E204" i="2"/>
  <c r="I204" i="2"/>
  <c r="J204" i="2"/>
  <c r="E205" i="2"/>
  <c r="E206" i="2"/>
  <c r="E207" i="2"/>
  <c r="I207" i="2"/>
  <c r="E208" i="2"/>
  <c r="I208" i="2"/>
  <c r="E209" i="2"/>
  <c r="E210" i="2"/>
  <c r="E211" i="2"/>
  <c r="I211" i="2"/>
  <c r="E212" i="2"/>
  <c r="I212" i="2"/>
  <c r="J212" i="2"/>
  <c r="E213" i="2"/>
  <c r="I213" i="2"/>
  <c r="J213" i="2"/>
  <c r="E214" i="2"/>
  <c r="E215" i="2"/>
  <c r="I215" i="2"/>
  <c r="E216" i="2"/>
  <c r="E217" i="2"/>
  <c r="E218" i="2"/>
  <c r="E219" i="2"/>
  <c r="I219" i="2"/>
  <c r="J219" i="2"/>
  <c r="E220" i="2"/>
  <c r="E221" i="2"/>
  <c r="I221" i="2"/>
  <c r="E222" i="2"/>
  <c r="E223" i="2"/>
  <c r="I223" i="2"/>
  <c r="E224" i="2"/>
  <c r="E225" i="2"/>
  <c r="I225" i="2"/>
  <c r="J225" i="2"/>
  <c r="E226" i="2"/>
  <c r="I226" i="2"/>
  <c r="J226" i="2"/>
  <c r="E227" i="2"/>
  <c r="I227" i="2"/>
  <c r="E228" i="2"/>
  <c r="E229" i="2"/>
  <c r="E230" i="2"/>
  <c r="E231" i="2"/>
  <c r="I231" i="2"/>
  <c r="J231" i="2"/>
  <c r="E232" i="2"/>
  <c r="I232" i="2"/>
  <c r="J232" i="2"/>
  <c r="E233" i="2"/>
  <c r="E234" i="2"/>
  <c r="E235" i="2"/>
  <c r="I235" i="2"/>
  <c r="J235" i="2"/>
  <c r="E236" i="2"/>
  <c r="E237" i="2"/>
  <c r="I237" i="2"/>
  <c r="E238" i="2"/>
  <c r="E239" i="2"/>
  <c r="I239" i="2"/>
  <c r="J239" i="2"/>
  <c r="E240" i="2"/>
  <c r="E241" i="2"/>
  <c r="E242" i="2"/>
  <c r="E243" i="2"/>
  <c r="I243" i="2"/>
  <c r="E244" i="2"/>
  <c r="E245" i="2"/>
  <c r="I245" i="2"/>
  <c r="E246" i="2"/>
  <c r="I246" i="2"/>
  <c r="J246" i="2"/>
  <c r="E247" i="2"/>
  <c r="I247" i="2"/>
  <c r="E248" i="2"/>
  <c r="E249" i="2"/>
  <c r="E250" i="2"/>
  <c r="E251" i="2"/>
  <c r="I251" i="2"/>
  <c r="E252" i="2"/>
  <c r="I252" i="2"/>
  <c r="J252" i="2"/>
  <c r="E253" i="2"/>
  <c r="E254" i="2"/>
  <c r="E255" i="2"/>
  <c r="E256" i="2"/>
  <c r="E257" i="2"/>
  <c r="E258" i="2"/>
  <c r="E259" i="2"/>
  <c r="I259" i="2"/>
  <c r="E260" i="2"/>
  <c r="E261" i="2"/>
  <c r="E262" i="2"/>
  <c r="E263" i="2"/>
  <c r="I263" i="2"/>
  <c r="E264" i="2"/>
  <c r="E265" i="2"/>
  <c r="I265" i="2"/>
  <c r="J265" i="2"/>
  <c r="E266" i="2"/>
  <c r="E267" i="2"/>
  <c r="I267" i="2"/>
  <c r="E268" i="2"/>
  <c r="E269" i="2"/>
  <c r="I269" i="2"/>
  <c r="E270" i="2"/>
  <c r="I270" i="2"/>
  <c r="E271" i="2"/>
  <c r="I271" i="2"/>
  <c r="E272" i="2"/>
  <c r="E273" i="2"/>
  <c r="E274" i="2"/>
  <c r="E275" i="2"/>
  <c r="I275" i="2"/>
  <c r="E276" i="2"/>
  <c r="I276" i="2"/>
  <c r="E277" i="2"/>
  <c r="E278" i="2"/>
  <c r="E279" i="2"/>
  <c r="I279" i="2"/>
  <c r="J279" i="2"/>
  <c r="E280" i="2"/>
  <c r="E281" i="2"/>
  <c r="E282" i="2"/>
  <c r="E283" i="2"/>
  <c r="I283" i="2"/>
  <c r="E284" i="2"/>
  <c r="I284" i="2"/>
  <c r="E285" i="2"/>
  <c r="I285" i="2"/>
  <c r="E286" i="2"/>
  <c r="E287" i="2"/>
  <c r="I287" i="2"/>
  <c r="E288" i="2"/>
  <c r="E289" i="2"/>
  <c r="E290" i="2"/>
  <c r="E291" i="2"/>
  <c r="I291" i="2"/>
  <c r="E292" i="2"/>
  <c r="E293" i="2"/>
  <c r="E294" i="2"/>
  <c r="E295" i="2"/>
  <c r="I295" i="2"/>
  <c r="J295" i="2"/>
  <c r="E296" i="2"/>
  <c r="E297" i="2"/>
  <c r="I297" i="2"/>
  <c r="J297" i="2"/>
  <c r="E298" i="2"/>
  <c r="E299" i="2"/>
  <c r="E300" i="2"/>
  <c r="E301" i="2"/>
  <c r="I301" i="2"/>
  <c r="J301" i="2"/>
  <c r="E302" i="2"/>
  <c r="I302" i="2"/>
  <c r="J302" i="2"/>
  <c r="E303" i="2"/>
  <c r="I303" i="2"/>
  <c r="E304" i="2"/>
  <c r="E305" i="2"/>
  <c r="E306" i="2"/>
  <c r="E307" i="2"/>
  <c r="I307" i="2"/>
  <c r="J307" i="2"/>
  <c r="E308" i="2"/>
  <c r="I308" i="2"/>
  <c r="E309" i="2"/>
  <c r="I309" i="2"/>
  <c r="E310" i="2"/>
  <c r="E311" i="2"/>
  <c r="I311" i="2"/>
  <c r="E312" i="2"/>
  <c r="E313" i="2"/>
  <c r="E314" i="2"/>
  <c r="E315" i="2"/>
  <c r="I315" i="2"/>
  <c r="E316" i="2"/>
  <c r="E317" i="2"/>
  <c r="I317" i="2"/>
  <c r="E318" i="2"/>
  <c r="I318" i="2"/>
  <c r="J318" i="2"/>
  <c r="E319" i="2"/>
  <c r="I319" i="2"/>
  <c r="E320" i="2"/>
  <c r="E321" i="2"/>
  <c r="I321" i="2"/>
  <c r="J321" i="2"/>
  <c r="E322" i="2"/>
  <c r="E323" i="2"/>
  <c r="I323" i="2"/>
  <c r="E324" i="2"/>
  <c r="I324" i="2"/>
  <c r="J324" i="2"/>
  <c r="E325" i="2"/>
  <c r="E326" i="2"/>
  <c r="E327" i="2"/>
  <c r="I327" i="2"/>
  <c r="E328" i="2"/>
  <c r="E329" i="2"/>
  <c r="E330" i="2"/>
  <c r="E331" i="2"/>
  <c r="I331" i="2"/>
  <c r="J331" i="2"/>
  <c r="E332" i="2"/>
  <c r="E333" i="2"/>
  <c r="I333" i="2"/>
  <c r="E334" i="2"/>
  <c r="E335" i="2"/>
  <c r="I335" i="2"/>
  <c r="E336" i="2"/>
  <c r="E337" i="2"/>
  <c r="E338" i="2"/>
  <c r="E339" i="2"/>
  <c r="I339" i="2"/>
  <c r="E340" i="2"/>
  <c r="E341" i="2"/>
  <c r="I341" i="2"/>
  <c r="J341" i="2"/>
  <c r="E342" i="2"/>
  <c r="I342" i="2"/>
  <c r="E343" i="2"/>
  <c r="E344" i="2"/>
  <c r="E345" i="2"/>
  <c r="E346" i="2"/>
  <c r="E347" i="2"/>
  <c r="I347" i="2"/>
  <c r="J347" i="2"/>
  <c r="E348" i="2"/>
  <c r="E349" i="2"/>
  <c r="E350" i="2"/>
  <c r="E351" i="2"/>
  <c r="E352" i="2"/>
  <c r="E353" i="2"/>
  <c r="E354" i="2"/>
  <c r="E355" i="2"/>
  <c r="I355" i="2"/>
  <c r="J355" i="2"/>
  <c r="E356" i="2"/>
  <c r="E357" i="2"/>
  <c r="E358" i="2"/>
  <c r="E359" i="2"/>
  <c r="I359" i="2"/>
  <c r="E360" i="2"/>
  <c r="E361" i="2"/>
  <c r="I361" i="2"/>
  <c r="J361" i="2"/>
  <c r="E362" i="2"/>
  <c r="E363" i="2"/>
  <c r="I363" i="2"/>
  <c r="E364" i="2"/>
  <c r="E365" i="2"/>
  <c r="E366" i="2"/>
  <c r="E367" i="2"/>
  <c r="I367" i="2"/>
  <c r="J367" i="2"/>
  <c r="E368" i="2"/>
  <c r="I368" i="2"/>
  <c r="J368" i="2"/>
  <c r="E369" i="2"/>
  <c r="E370" i="2"/>
  <c r="E371" i="2"/>
  <c r="I371" i="2"/>
  <c r="E372" i="2"/>
  <c r="E373" i="2"/>
  <c r="I373" i="2"/>
  <c r="J373" i="2"/>
  <c r="E374" i="2"/>
  <c r="E375" i="2"/>
  <c r="I375" i="2"/>
  <c r="E376" i="2"/>
  <c r="E377" i="2"/>
  <c r="I377" i="2"/>
  <c r="J377" i="2"/>
  <c r="E378" i="2"/>
  <c r="E379" i="2"/>
  <c r="I379" i="2"/>
  <c r="E380" i="2"/>
  <c r="E381" i="2"/>
  <c r="I381" i="2"/>
  <c r="E382" i="2"/>
  <c r="E383" i="2"/>
  <c r="I383" i="2"/>
  <c r="J383" i="2"/>
  <c r="E384" i="2"/>
  <c r="E385" i="2"/>
  <c r="E386" i="2"/>
  <c r="E387" i="2"/>
  <c r="I387" i="2"/>
  <c r="E388" i="2"/>
  <c r="E389" i="2"/>
  <c r="E390" i="2"/>
  <c r="I390" i="2"/>
  <c r="J390" i="2"/>
  <c r="E391" i="2"/>
  <c r="I391" i="2"/>
  <c r="E392" i="2"/>
  <c r="E393" i="2"/>
  <c r="E394" i="2"/>
  <c r="E395" i="2"/>
  <c r="E396" i="2"/>
  <c r="E397" i="2"/>
  <c r="I397" i="2"/>
  <c r="J397" i="2"/>
  <c r="E398" i="2"/>
  <c r="E399" i="2"/>
  <c r="I399" i="2"/>
  <c r="E400" i="2"/>
  <c r="I400" i="2"/>
  <c r="E401" i="2"/>
  <c r="E402" i="2"/>
  <c r="E403" i="2"/>
  <c r="I403" i="2"/>
  <c r="J403" i="2"/>
  <c r="E404" i="2"/>
  <c r="E405" i="2"/>
  <c r="E406" i="2"/>
  <c r="E407" i="2"/>
  <c r="I407" i="2"/>
  <c r="E408" i="2"/>
  <c r="E409" i="2"/>
  <c r="E410" i="2"/>
  <c r="E411" i="2"/>
  <c r="I411" i="2"/>
  <c r="E412" i="2"/>
  <c r="E413" i="2"/>
  <c r="E414" i="2"/>
  <c r="E415" i="2"/>
  <c r="I415" i="2"/>
  <c r="E416" i="2"/>
  <c r="E417" i="2"/>
  <c r="E418" i="2"/>
  <c r="E419" i="2"/>
  <c r="I419" i="2"/>
  <c r="E420" i="2"/>
  <c r="E421" i="2"/>
  <c r="E422" i="2"/>
  <c r="I422" i="2"/>
  <c r="E423" i="2"/>
  <c r="I423" i="2"/>
  <c r="E424" i="2"/>
  <c r="I424" i="2"/>
  <c r="E425" i="2"/>
  <c r="E426" i="2"/>
  <c r="E13" i="2"/>
  <c r="H16" i="2"/>
  <c r="H15" i="2"/>
  <c r="H12" i="2"/>
  <c r="H13" i="2"/>
  <c r="H53" i="2"/>
  <c r="H54" i="2"/>
  <c r="H60" i="2"/>
  <c r="H62" i="2"/>
  <c r="H65" i="2"/>
  <c r="H66" i="2"/>
  <c r="H72" i="2"/>
  <c r="H74" i="2"/>
  <c r="H78" i="2"/>
  <c r="H82" i="2"/>
  <c r="H84" i="2"/>
  <c r="H85" i="2"/>
  <c r="H86" i="2"/>
  <c r="H89" i="2"/>
  <c r="H92" i="2"/>
  <c r="H96" i="2"/>
  <c r="H97" i="2"/>
  <c r="H105" i="2"/>
  <c r="H109" i="2"/>
  <c r="H110" i="2"/>
  <c r="H114" i="2"/>
  <c r="H116" i="2"/>
  <c r="H118" i="2"/>
  <c r="H121" i="2"/>
  <c r="H124" i="2"/>
  <c r="H126" i="2"/>
  <c r="H128" i="2"/>
  <c r="H129" i="2"/>
  <c r="H130" i="2"/>
  <c r="H132" i="2"/>
  <c r="H136" i="2"/>
  <c r="H137" i="2"/>
  <c r="H140" i="2"/>
  <c r="H142" i="2"/>
  <c r="H145" i="2"/>
  <c r="H148" i="2"/>
  <c r="H150" i="2"/>
  <c r="H152" i="2"/>
  <c r="H160" i="2"/>
  <c r="H164" i="2"/>
  <c r="H168" i="2"/>
  <c r="H169" i="2"/>
  <c r="H170" i="2"/>
  <c r="H172" i="2"/>
  <c r="H174" i="2"/>
  <c r="H177" i="2"/>
  <c r="H180" i="2"/>
  <c r="H184" i="2"/>
  <c r="H188" i="2"/>
  <c r="H189" i="2"/>
  <c r="H192" i="2"/>
  <c r="H193" i="2"/>
  <c r="H194" i="2"/>
  <c r="H196" i="2"/>
  <c r="H200" i="2"/>
  <c r="H201" i="2"/>
  <c r="H202" i="2"/>
  <c r="H204" i="2"/>
  <c r="H205" i="2"/>
  <c r="H206" i="2"/>
  <c r="H210" i="2"/>
  <c r="H212" i="2"/>
  <c r="H213" i="2"/>
  <c r="H216" i="2"/>
  <c r="H217" i="2"/>
  <c r="H220" i="2"/>
  <c r="H225" i="2"/>
  <c r="H232" i="2"/>
  <c r="H233" i="2"/>
  <c r="H236" i="2"/>
  <c r="H237" i="2"/>
  <c r="H238" i="2"/>
  <c r="H241" i="2"/>
  <c r="H242" i="2"/>
  <c r="H244" i="2"/>
  <c r="H245" i="2"/>
  <c r="H246" i="2"/>
  <c r="H253" i="2"/>
  <c r="H254" i="2"/>
  <c r="H256" i="2"/>
  <c r="H260" i="2"/>
  <c r="H264" i="2"/>
  <c r="H265" i="2"/>
  <c r="H268" i="2"/>
  <c r="H273" i="2"/>
  <c r="H274" i="2"/>
  <c r="H276" i="2"/>
  <c r="H281" i="2"/>
  <c r="H289" i="2"/>
  <c r="H290" i="2"/>
  <c r="H292" i="2"/>
  <c r="H298" i="2"/>
  <c r="H305" i="2"/>
  <c r="H306" i="2"/>
  <c r="H310" i="2"/>
  <c r="H313" i="2"/>
  <c r="H318" i="2"/>
  <c r="H321" i="2"/>
  <c r="H330" i="2"/>
  <c r="H334" i="2"/>
  <c r="H338" i="2"/>
  <c r="H340" i="2"/>
  <c r="H341" i="2"/>
  <c r="H342" i="2"/>
  <c r="H345" i="2"/>
  <c r="H348" i="2"/>
  <c r="H352" i="2"/>
  <c r="H353" i="2"/>
  <c r="H354" i="2"/>
  <c r="H358" i="2"/>
  <c r="H362" i="2"/>
  <c r="H366" i="2"/>
  <c r="H369" i="2"/>
  <c r="H370" i="2"/>
  <c r="H376" i="2"/>
  <c r="H377" i="2"/>
  <c r="H381" i="2"/>
  <c r="H382" i="2"/>
  <c r="H385" i="2"/>
  <c r="H386" i="2"/>
  <c r="H388" i="2"/>
  <c r="H392" i="2"/>
  <c r="H393" i="2"/>
  <c r="H396" i="2"/>
  <c r="H397" i="2"/>
  <c r="H400" i="2"/>
  <c r="H406" i="2"/>
  <c r="H409" i="2"/>
  <c r="H410" i="2"/>
  <c r="H416" i="2"/>
  <c r="H422" i="2"/>
  <c r="H426" i="2"/>
  <c r="I16" i="2"/>
  <c r="I15" i="2"/>
  <c r="I12" i="2"/>
  <c r="I13" i="2"/>
  <c r="I22" i="2"/>
  <c r="J22" i="2" s="1"/>
  <c r="I25" i="2"/>
  <c r="J25" i="2" s="1"/>
  <c r="I38" i="2"/>
  <c r="J38" i="2" s="1"/>
  <c r="I53" i="2"/>
  <c r="J53" i="2"/>
  <c r="I54" i="2"/>
  <c r="I56" i="2"/>
  <c r="J56" i="2"/>
  <c r="J58" i="2"/>
  <c r="I60" i="2"/>
  <c r="I61" i="2"/>
  <c r="I62" i="2"/>
  <c r="J62" i="2"/>
  <c r="I64" i="2"/>
  <c r="J64" i="2"/>
  <c r="I68" i="2"/>
  <c r="J68" i="2"/>
  <c r="I69" i="2"/>
  <c r="J69" i="2"/>
  <c r="I72" i="2"/>
  <c r="I74" i="2"/>
  <c r="J74" i="2"/>
  <c r="I77" i="2"/>
  <c r="J78" i="2"/>
  <c r="I82" i="2"/>
  <c r="I85" i="2"/>
  <c r="J85" i="2"/>
  <c r="I88" i="2"/>
  <c r="J88" i="2"/>
  <c r="I89" i="2"/>
  <c r="J89" i="2"/>
  <c r="J90" i="2"/>
  <c r="I93" i="2"/>
  <c r="I96" i="2"/>
  <c r="J96" i="2"/>
  <c r="I97" i="2"/>
  <c r="I100" i="2"/>
  <c r="J100" i="2"/>
  <c r="I101" i="2"/>
  <c r="J101" i="2"/>
  <c r="I102" i="2"/>
  <c r="J102" i="2"/>
  <c r="I104" i="2"/>
  <c r="J104" i="2"/>
  <c r="J105" i="2"/>
  <c r="I109" i="2"/>
  <c r="J109" i="2"/>
  <c r="I110" i="2"/>
  <c r="J110" i="2"/>
  <c r="I113" i="2"/>
  <c r="I114" i="2"/>
  <c r="J114" i="2"/>
  <c r="I116" i="2"/>
  <c r="J116" i="2"/>
  <c r="I118" i="2"/>
  <c r="I121" i="2"/>
  <c r="J121" i="2"/>
  <c r="I122" i="2"/>
  <c r="J122" i="2"/>
  <c r="I124" i="2"/>
  <c r="J124" i="2"/>
  <c r="I126" i="2"/>
  <c r="J126" i="2"/>
  <c r="I128" i="2"/>
  <c r="J128" i="2"/>
  <c r="I129" i="2"/>
  <c r="J129" i="2"/>
  <c r="I130" i="2"/>
  <c r="J130" i="2"/>
  <c r="I132" i="2"/>
  <c r="J132" i="2"/>
  <c r="I137" i="2"/>
  <c r="J137" i="2"/>
  <c r="I138" i="2"/>
  <c r="J138" i="2"/>
  <c r="J141" i="2"/>
  <c r="I142" i="2"/>
  <c r="I145" i="2"/>
  <c r="I146" i="2"/>
  <c r="J146" i="2"/>
  <c r="I148" i="2"/>
  <c r="J148" i="2"/>
  <c r="I150" i="2"/>
  <c r="J150" i="2"/>
  <c r="I152" i="2"/>
  <c r="I154" i="2"/>
  <c r="J154" i="2"/>
  <c r="I158" i="2"/>
  <c r="J158" i="2"/>
  <c r="I160" i="2"/>
  <c r="J160" i="2"/>
  <c r="I161" i="2"/>
  <c r="J161" i="2"/>
  <c r="I164" i="2"/>
  <c r="J164" i="2"/>
  <c r="I166" i="2"/>
  <c r="I168" i="2"/>
  <c r="J168" i="2"/>
  <c r="J169" i="2"/>
  <c r="J173" i="2"/>
  <c r="I174" i="2"/>
  <c r="J174" i="2"/>
  <c r="I178" i="2"/>
  <c r="J178" i="2"/>
  <c r="I180" i="2"/>
  <c r="J180" i="2"/>
  <c r="I182" i="2"/>
  <c r="I184" i="2"/>
  <c r="I185" i="2"/>
  <c r="J185" i="2"/>
  <c r="I186" i="2"/>
  <c r="J186" i="2"/>
  <c r="I188" i="2"/>
  <c r="J188" i="2"/>
  <c r="J189" i="2"/>
  <c r="I192" i="2"/>
  <c r="J192" i="2"/>
  <c r="I193" i="2"/>
  <c r="I194" i="2"/>
  <c r="J196" i="2"/>
  <c r="I197" i="2"/>
  <c r="J197" i="2"/>
  <c r="I198" i="2"/>
  <c r="I200" i="2"/>
  <c r="J200" i="2"/>
  <c r="I201" i="2"/>
  <c r="J201" i="2"/>
  <c r="I202" i="2"/>
  <c r="J205" i="2"/>
  <c r="I206" i="2"/>
  <c r="J206" i="2"/>
  <c r="I209" i="2"/>
  <c r="J209" i="2"/>
  <c r="I210" i="2"/>
  <c r="J210" i="2"/>
  <c r="I214" i="2"/>
  <c r="I216" i="2"/>
  <c r="J216" i="2"/>
  <c r="I217" i="2"/>
  <c r="J217" i="2"/>
  <c r="I218" i="2"/>
  <c r="I220" i="2"/>
  <c r="J220" i="2"/>
  <c r="J221" i="2"/>
  <c r="I222" i="2"/>
  <c r="J222" i="2"/>
  <c r="I224" i="2"/>
  <c r="I228" i="2"/>
  <c r="J228" i="2"/>
  <c r="I229" i="2"/>
  <c r="J229" i="2"/>
  <c r="I230" i="2"/>
  <c r="I233" i="2"/>
  <c r="J233" i="2"/>
  <c r="I234" i="2"/>
  <c r="I236" i="2"/>
  <c r="J236" i="2"/>
  <c r="J237" i="2"/>
  <c r="I238" i="2"/>
  <c r="I240" i="2"/>
  <c r="J240" i="2"/>
  <c r="I241" i="2"/>
  <c r="J241" i="2"/>
  <c r="I242" i="2"/>
  <c r="J242" i="2"/>
  <c r="I244" i="2"/>
  <c r="J244" i="2"/>
  <c r="J245" i="2"/>
  <c r="I249" i="2"/>
  <c r="J249" i="2"/>
  <c r="I250" i="2"/>
  <c r="J253" i="2"/>
  <c r="I254" i="2"/>
  <c r="J254" i="2"/>
  <c r="I256" i="2"/>
  <c r="I257" i="2"/>
  <c r="I258" i="2"/>
  <c r="J258" i="2"/>
  <c r="I260" i="2"/>
  <c r="J260" i="2"/>
  <c r="I262" i="2"/>
  <c r="J262" i="2"/>
  <c r="I264" i="2"/>
  <c r="J264" i="2"/>
  <c r="I266" i="2"/>
  <c r="J266" i="2"/>
  <c r="I268" i="2"/>
  <c r="J269" i="2"/>
  <c r="I272" i="2"/>
  <c r="I273" i="2"/>
  <c r="I274" i="2"/>
  <c r="J274" i="2"/>
  <c r="J276" i="2"/>
  <c r="I278" i="2"/>
  <c r="J278" i="2"/>
  <c r="I281" i="2"/>
  <c r="J281" i="2"/>
  <c r="I282" i="2"/>
  <c r="J285" i="2"/>
  <c r="I286" i="2"/>
  <c r="J286" i="2"/>
  <c r="I288" i="2"/>
  <c r="I289" i="2"/>
  <c r="I290" i="2"/>
  <c r="I292" i="2"/>
  <c r="J292" i="2"/>
  <c r="I294" i="2"/>
  <c r="I296" i="2"/>
  <c r="J296" i="2"/>
  <c r="I298" i="2"/>
  <c r="J298" i="2"/>
  <c r="I300" i="2"/>
  <c r="I304" i="2"/>
  <c r="J304" i="2"/>
  <c r="I305" i="2"/>
  <c r="J305" i="2"/>
  <c r="I306" i="2"/>
  <c r="J306" i="2"/>
  <c r="J308" i="2"/>
  <c r="J309" i="2"/>
  <c r="I310" i="2"/>
  <c r="I312" i="2"/>
  <c r="I313" i="2"/>
  <c r="J313" i="2"/>
  <c r="I314" i="2"/>
  <c r="J314" i="2"/>
  <c r="J317" i="2"/>
  <c r="I320" i="2"/>
  <c r="J320" i="2"/>
  <c r="I322" i="2"/>
  <c r="J322" i="2"/>
  <c r="I325" i="2"/>
  <c r="J325" i="2"/>
  <c r="I326" i="2"/>
  <c r="J326" i="2"/>
  <c r="I328" i="2"/>
  <c r="J328" i="2"/>
  <c r="I329" i="2"/>
  <c r="J329" i="2"/>
  <c r="I330" i="2"/>
  <c r="I332" i="2"/>
  <c r="J332" i="2"/>
  <c r="J333" i="2"/>
  <c r="I334" i="2"/>
  <c r="J334" i="2"/>
  <c r="I336" i="2"/>
  <c r="J336" i="2"/>
  <c r="I337" i="2"/>
  <c r="J337" i="2"/>
  <c r="I338" i="2"/>
  <c r="J338" i="2"/>
  <c r="I340" i="2"/>
  <c r="J340" i="2"/>
  <c r="I344" i="2"/>
  <c r="J344" i="2"/>
  <c r="I345" i="2"/>
  <c r="J345" i="2"/>
  <c r="I346" i="2"/>
  <c r="I348" i="2"/>
  <c r="I350" i="2"/>
  <c r="J350" i="2"/>
  <c r="I352" i="2"/>
  <c r="I353" i="2"/>
  <c r="J353" i="2"/>
  <c r="I354" i="2"/>
  <c r="J354" i="2"/>
  <c r="I356" i="2"/>
  <c r="J356" i="2"/>
  <c r="I358" i="2"/>
  <c r="I360" i="2"/>
  <c r="J360" i="2"/>
  <c r="I362" i="2"/>
  <c r="J362" i="2"/>
  <c r="I364" i="2"/>
  <c r="J364" i="2"/>
  <c r="I365" i="2"/>
  <c r="J365" i="2"/>
  <c r="I366" i="2"/>
  <c r="I369" i="2"/>
  <c r="I370" i="2"/>
  <c r="I372" i="2"/>
  <c r="J372" i="2"/>
  <c r="I374" i="2"/>
  <c r="J374" i="2"/>
  <c r="I376" i="2"/>
  <c r="I378" i="2"/>
  <c r="I380" i="2"/>
  <c r="J380" i="2"/>
  <c r="J381" i="2"/>
  <c r="I382" i="2"/>
  <c r="I384" i="2"/>
  <c r="I385" i="2"/>
  <c r="J385" i="2"/>
  <c r="I386" i="2"/>
  <c r="J386" i="2"/>
  <c r="I388" i="2"/>
  <c r="J388" i="2"/>
  <c r="I389" i="2"/>
  <c r="J389" i="2"/>
  <c r="I392" i="2"/>
  <c r="I393" i="2"/>
  <c r="J393" i="2"/>
  <c r="I394" i="2"/>
  <c r="I396" i="2"/>
  <c r="I398" i="2"/>
  <c r="J398" i="2"/>
  <c r="I401" i="2"/>
  <c r="I404" i="2"/>
  <c r="I406" i="2"/>
  <c r="J406" i="2"/>
  <c r="I408" i="2"/>
  <c r="I409" i="2"/>
  <c r="J409" i="2"/>
  <c r="I410" i="2"/>
  <c r="I412" i="2"/>
  <c r="J412" i="2"/>
  <c r="I413" i="2"/>
  <c r="J413" i="2"/>
  <c r="I416" i="2"/>
  <c r="I417" i="2"/>
  <c r="J417" i="2"/>
  <c r="I418" i="2"/>
  <c r="J418" i="2"/>
  <c r="I420" i="2"/>
  <c r="I421" i="2"/>
  <c r="J421" i="2"/>
  <c r="I426" i="2"/>
  <c r="J16" i="2"/>
  <c r="J15" i="2"/>
  <c r="J13" i="2"/>
  <c r="J33" i="2"/>
  <c r="J54" i="2"/>
  <c r="J60" i="2"/>
  <c r="J61" i="2"/>
  <c r="J66" i="2"/>
  <c r="J72" i="2"/>
  <c r="J77" i="2"/>
  <c r="J81" i="2"/>
  <c r="J82" i="2"/>
  <c r="J92" i="2"/>
  <c r="J93" i="2"/>
  <c r="J97" i="2"/>
  <c r="J103" i="2"/>
  <c r="J107" i="2"/>
  <c r="J108" i="2"/>
  <c r="J113" i="2"/>
  <c r="J115" i="2"/>
  <c r="J118" i="2"/>
  <c r="J119" i="2"/>
  <c r="J123" i="2"/>
  <c r="J131" i="2"/>
  <c r="J135" i="2"/>
  <c r="J139" i="2"/>
  <c r="J140" i="2"/>
  <c r="J142" i="2"/>
  <c r="J145" i="2"/>
  <c r="J147" i="2"/>
  <c r="J151" i="2"/>
  <c r="J152" i="2"/>
  <c r="J159" i="2"/>
  <c r="J166" i="2"/>
  <c r="J167" i="2"/>
  <c r="J171" i="2"/>
  <c r="J175" i="2"/>
  <c r="J177" i="2"/>
  <c r="J179" i="2"/>
  <c r="J182" i="2"/>
  <c r="J184" i="2"/>
  <c r="J187" i="2"/>
  <c r="J191" i="2"/>
  <c r="J193" i="2"/>
  <c r="J194" i="2"/>
  <c r="J195" i="2"/>
  <c r="J198" i="2"/>
  <c r="J199" i="2"/>
  <c r="J202" i="2"/>
  <c r="J203" i="2"/>
  <c r="J207" i="2"/>
  <c r="J208" i="2"/>
  <c r="J211" i="2"/>
  <c r="J214" i="2"/>
  <c r="J215" i="2"/>
  <c r="J218" i="2"/>
  <c r="J223" i="2"/>
  <c r="J224" i="2"/>
  <c r="J227" i="2"/>
  <c r="J230" i="2"/>
  <c r="J234" i="2"/>
  <c r="J238" i="2"/>
  <c r="J243" i="2"/>
  <c r="J247" i="2"/>
  <c r="J248" i="2"/>
  <c r="J250" i="2"/>
  <c r="J251" i="2"/>
  <c r="J256" i="2"/>
  <c r="J257" i="2"/>
  <c r="J259" i="2"/>
  <c r="J263" i="2"/>
  <c r="J267" i="2"/>
  <c r="J268" i="2"/>
  <c r="J270" i="2"/>
  <c r="J271" i="2"/>
  <c r="J272" i="2"/>
  <c r="J273" i="2"/>
  <c r="J275" i="2"/>
  <c r="J282" i="2"/>
  <c r="J283" i="2"/>
  <c r="J284" i="2"/>
  <c r="J287" i="2"/>
  <c r="J288" i="2"/>
  <c r="J289" i="2"/>
  <c r="J290" i="2"/>
  <c r="J291" i="2"/>
  <c r="J294" i="2"/>
  <c r="J300" i="2"/>
  <c r="J303" i="2"/>
  <c r="J310" i="2"/>
  <c r="J311" i="2"/>
  <c r="J312" i="2"/>
  <c r="J315" i="2"/>
  <c r="J319" i="2"/>
  <c r="J323" i="2"/>
  <c r="J327" i="2"/>
  <c r="J330" i="2"/>
  <c r="J335" i="2"/>
  <c r="J339" i="2"/>
  <c r="J342" i="2"/>
  <c r="J346" i="2"/>
  <c r="J348" i="2"/>
  <c r="J352" i="2"/>
  <c r="J358" i="2"/>
  <c r="J359" i="2"/>
  <c r="J363" i="2"/>
  <c r="J366" i="2"/>
  <c r="J369" i="2"/>
  <c r="J370" i="2"/>
  <c r="J371" i="2"/>
  <c r="J375" i="2"/>
  <c r="J376" i="2"/>
  <c r="J378" i="2"/>
  <c r="J379" i="2"/>
  <c r="J382" i="2"/>
  <c r="J384" i="2"/>
  <c r="J387" i="2"/>
  <c r="J391" i="2"/>
  <c r="J392" i="2"/>
  <c r="J394" i="2"/>
  <c r="J396" i="2"/>
  <c r="J399" i="2"/>
  <c r="J400" i="2"/>
  <c r="J401" i="2"/>
  <c r="J404" i="2"/>
  <c r="J407" i="2"/>
  <c r="J408" i="2"/>
  <c r="J410" i="2"/>
  <c r="J411" i="2"/>
  <c r="J415" i="2"/>
  <c r="J416" i="2"/>
  <c r="J419" i="2"/>
  <c r="J420" i="2"/>
  <c r="J422" i="2"/>
  <c r="J423" i="2"/>
  <c r="J424" i="2"/>
  <c r="J426" i="2"/>
  <c r="L16" i="2"/>
  <c r="L15" i="2"/>
  <c r="L12" i="2"/>
  <c r="G6" i="2"/>
  <c r="N16" i="2"/>
  <c r="N15" i="2"/>
  <c r="M16" i="2"/>
  <c r="M15" i="2"/>
  <c r="M12" i="2"/>
  <c r="K16" i="2"/>
  <c r="K15" i="2"/>
  <c r="A16" i="2"/>
  <c r="A13" i="2"/>
  <c r="G7" i="2"/>
  <c r="G5" i="2"/>
  <c r="G4" i="2"/>
  <c r="Q632" i="1"/>
  <c r="G404" i="1"/>
  <c r="K404" i="1" s="1"/>
  <c r="G397" i="1"/>
  <c r="J397" i="1" s="1"/>
  <c r="G59" i="1"/>
  <c r="I59" i="1" s="1"/>
  <c r="G43" i="1"/>
  <c r="I43" i="1" s="1"/>
  <c r="G153" i="1"/>
  <c r="I153" i="1"/>
  <c r="Q645" i="1"/>
  <c r="Q644" i="1"/>
  <c r="Q643" i="1"/>
  <c r="Q642" i="1"/>
  <c r="Q628" i="1"/>
  <c r="Q627" i="1"/>
  <c r="Q626" i="1"/>
  <c r="Q625" i="1"/>
  <c r="Q637" i="1"/>
  <c r="Q636" i="1"/>
  <c r="Q635" i="1"/>
  <c r="Q634" i="1"/>
  <c r="Q633" i="1"/>
  <c r="Q520" i="1"/>
  <c r="Q404" i="1"/>
  <c r="Q536" i="1"/>
  <c r="Q494" i="1"/>
  <c r="Q493" i="1"/>
  <c r="Q449" i="1"/>
  <c r="Q448" i="1"/>
  <c r="Q535" i="1"/>
  <c r="Q623" i="1"/>
  <c r="Q608" i="1"/>
  <c r="Q534" i="1"/>
  <c r="Q508" i="1"/>
  <c r="Q501" i="1"/>
  <c r="Q500" i="1"/>
  <c r="Q481" i="1"/>
  <c r="Q456" i="1"/>
  <c r="Q443" i="1"/>
  <c r="Q435" i="1"/>
  <c r="Q406" i="1"/>
  <c r="Q403" i="1"/>
  <c r="Q400" i="1"/>
  <c r="Q658" i="1"/>
  <c r="Q651" i="1"/>
  <c r="Q565" i="1"/>
  <c r="Q564" i="1"/>
  <c r="Q652" i="1"/>
  <c r="Q650" i="1"/>
  <c r="Q649" i="1"/>
  <c r="Q639" i="1"/>
  <c r="Q638" i="1"/>
  <c r="Q587" i="1"/>
  <c r="Q348" i="1"/>
  <c r="Q347" i="1"/>
  <c r="Q346" i="1"/>
  <c r="Q345" i="1"/>
  <c r="Q640" i="1"/>
  <c r="Q648" i="1"/>
  <c r="Q647" i="1"/>
  <c r="Q631" i="1"/>
  <c r="G362" i="1"/>
  <c r="I362" i="1" s="1"/>
  <c r="G365" i="1"/>
  <c r="Q523" i="1"/>
  <c r="Q524" i="1"/>
  <c r="Q584" i="1"/>
  <c r="Q603" i="1"/>
  <c r="Q519" i="1"/>
  <c r="Q575" i="1"/>
  <c r="Q576" i="1"/>
  <c r="Q585" i="1"/>
  <c r="Q589" i="1"/>
  <c r="Q592" i="1"/>
  <c r="Q597" i="1"/>
  <c r="Q598" i="1"/>
  <c r="G334" i="1"/>
  <c r="I334" i="1" s="1"/>
  <c r="G341" i="1"/>
  <c r="I341" i="1" s="1"/>
  <c r="Q499" i="1"/>
  <c r="Q522" i="1"/>
  <c r="Q530" i="1"/>
  <c r="C17" i="1"/>
  <c r="G23" i="1"/>
  <c r="I23" i="1" s="1"/>
  <c r="G39" i="1"/>
  <c r="I39" i="1" s="1"/>
  <c r="G52" i="1"/>
  <c r="I52" i="1" s="1"/>
  <c r="G64" i="1"/>
  <c r="I64" i="1" s="1"/>
  <c r="G80" i="1"/>
  <c r="G91" i="1"/>
  <c r="I91" i="1" s="1"/>
  <c r="G98" i="1"/>
  <c r="I98" i="1" s="1"/>
  <c r="G107" i="1"/>
  <c r="I107" i="1" s="1"/>
  <c r="G113" i="1"/>
  <c r="I113" i="1" s="1"/>
  <c r="G114" i="1"/>
  <c r="I114" i="1" s="1"/>
  <c r="G116" i="1"/>
  <c r="I116" i="1" s="1"/>
  <c r="G162" i="1"/>
  <c r="I162" i="1" s="1"/>
  <c r="G163" i="1"/>
  <c r="I163" i="1" s="1"/>
  <c r="G249" i="1"/>
  <c r="G287" i="1"/>
  <c r="I287" i="1" s="1"/>
  <c r="G323" i="1"/>
  <c r="I323" i="1" s="1"/>
  <c r="Q457" i="1"/>
  <c r="Q459" i="1"/>
  <c r="Q506" i="1"/>
  <c r="Q507" i="1"/>
  <c r="Q509" i="1"/>
  <c r="Q510" i="1"/>
  <c r="Q512" i="1"/>
  <c r="Q513" i="1"/>
  <c r="Q514" i="1"/>
  <c r="Q515" i="1"/>
  <c r="Q445" i="1"/>
  <c r="Q502" i="1"/>
  <c r="Q504" i="1"/>
  <c r="Q446" i="1"/>
  <c r="Q503" i="1"/>
  <c r="Q505" i="1"/>
  <c r="Q533" i="1"/>
  <c r="Q460" i="1"/>
  <c r="Q455" i="1"/>
  <c r="Q454" i="1"/>
  <c r="Q451" i="1"/>
  <c r="Q517" i="1"/>
  <c r="Q397" i="1"/>
  <c r="Q414" i="1"/>
  <c r="Q415" i="1"/>
  <c r="Q419" i="1"/>
  <c r="Q442" i="1"/>
  <c r="Q439" i="1"/>
  <c r="Q370" i="1"/>
  <c r="Q357" i="1"/>
  <c r="Q363" i="1"/>
  <c r="Q365" i="1"/>
  <c r="Q369" i="1"/>
  <c r="Q380" i="1"/>
  <c r="Q381" i="1"/>
  <c r="K369" i="1"/>
  <c r="Q383" i="1"/>
  <c r="Q384" i="1"/>
  <c r="Q382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8" i="1"/>
  <c r="Q100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9" i="1"/>
  <c r="Q350" i="1"/>
  <c r="Q352" i="1"/>
  <c r="Q353" i="1"/>
  <c r="Q354" i="1"/>
  <c r="Q355" i="1"/>
  <c r="Q356" i="1"/>
  <c r="Q360" i="1"/>
  <c r="Q362" i="1"/>
  <c r="Q368" i="1"/>
  <c r="I80" i="1"/>
  <c r="I120" i="1"/>
  <c r="I249" i="1"/>
  <c r="Q21" i="1"/>
  <c r="M13" i="2"/>
  <c r="J376" i="1"/>
  <c r="G277" i="1"/>
  <c r="I277" i="1" s="1"/>
  <c r="I218" i="1"/>
  <c r="G518" i="1"/>
  <c r="I518" i="1" s="1"/>
  <c r="J510" i="1"/>
  <c r="I239" i="1"/>
  <c r="G189" i="1"/>
  <c r="I189" i="1" s="1"/>
  <c r="G176" i="1"/>
  <c r="I176" i="1" s="1"/>
  <c r="S435" i="4"/>
  <c r="G410" i="4"/>
  <c r="N410" i="4" s="1"/>
  <c r="G407" i="4"/>
  <c r="N407" i="4" s="1"/>
  <c r="G390" i="4"/>
  <c r="N390" i="4" s="1"/>
  <c r="G374" i="4"/>
  <c r="I374" i="4" s="1"/>
  <c r="G343" i="4"/>
  <c r="I343" i="4" s="1"/>
  <c r="G335" i="4"/>
  <c r="K335" i="4" s="1"/>
  <c r="G322" i="4"/>
  <c r="K322" i="4" s="1"/>
  <c r="G303" i="4"/>
  <c r="I303" i="4" s="1"/>
  <c r="G293" i="4"/>
  <c r="I293" i="4" s="1"/>
  <c r="G287" i="4"/>
  <c r="I287" i="4" s="1"/>
  <c r="G271" i="4"/>
  <c r="I271" i="4" s="1"/>
  <c r="G254" i="4"/>
  <c r="G227" i="4"/>
  <c r="I227" i="4" s="1"/>
  <c r="G224" i="4"/>
  <c r="I224" i="4" s="1"/>
  <c r="G220" i="4"/>
  <c r="I220" i="4" s="1"/>
  <c r="G210" i="4"/>
  <c r="I210" i="4" s="1"/>
  <c r="G204" i="4"/>
  <c r="I204" i="4" s="1"/>
  <c r="G194" i="4"/>
  <c r="K194" i="4" s="1"/>
  <c r="G191" i="4"/>
  <c r="I191" i="4" s="1"/>
  <c r="G175" i="4"/>
  <c r="N175" i="4" s="1"/>
  <c r="G162" i="4"/>
  <c r="G146" i="4"/>
  <c r="G138" i="4"/>
  <c r="I138" i="4" s="1"/>
  <c r="G98" i="4"/>
  <c r="I98" i="4" s="1"/>
  <c r="G84" i="4"/>
  <c r="I84" i="4" s="1"/>
  <c r="L13" i="2"/>
  <c r="H319" i="2"/>
  <c r="G319" i="2"/>
  <c r="H315" i="2"/>
  <c r="G315" i="2"/>
  <c r="H311" i="2"/>
  <c r="G311" i="2"/>
  <c r="G307" i="2"/>
  <c r="H303" i="2"/>
  <c r="G303" i="2"/>
  <c r="H299" i="2"/>
  <c r="G299" i="2"/>
  <c r="H295" i="2"/>
  <c r="G295" i="2"/>
  <c r="H291" i="2"/>
  <c r="G291" i="2"/>
  <c r="H287" i="2"/>
  <c r="G287" i="2"/>
  <c r="H283" i="2"/>
  <c r="G283" i="2"/>
  <c r="H279" i="2"/>
  <c r="G279" i="2"/>
  <c r="H275" i="2"/>
  <c r="G275" i="2"/>
  <c r="H271" i="2"/>
  <c r="G271" i="2"/>
  <c r="H267" i="2"/>
  <c r="G267" i="2"/>
  <c r="H263" i="2"/>
  <c r="G263" i="2"/>
  <c r="H259" i="2"/>
  <c r="G259" i="2"/>
  <c r="H255" i="2"/>
  <c r="G255" i="2"/>
  <c r="H251" i="2"/>
  <c r="G251" i="2"/>
  <c r="H247" i="2"/>
  <c r="G247" i="2"/>
  <c r="G396" i="1"/>
  <c r="I396" i="1" s="1"/>
  <c r="G138" i="1"/>
  <c r="G208" i="1"/>
  <c r="I208" i="1" s="1"/>
  <c r="G259" i="1"/>
  <c r="I259" i="1" s="1"/>
  <c r="G229" i="1"/>
  <c r="I229" i="1" s="1"/>
  <c r="G270" i="1"/>
  <c r="I270" i="1" s="1"/>
  <c r="G224" i="1"/>
  <c r="I224" i="1" s="1"/>
  <c r="G193" i="1"/>
  <c r="G414" i="4"/>
  <c r="K414" i="4"/>
  <c r="G408" i="4"/>
  <c r="N408" i="4" s="1"/>
  <c r="G394" i="4"/>
  <c r="N394" i="4" s="1"/>
  <c r="G378" i="4"/>
  <c r="N378" i="4" s="1"/>
  <c r="G362" i="4"/>
  <c r="I362" i="4" s="1"/>
  <c r="G339" i="4"/>
  <c r="K339" i="4" s="1"/>
  <c r="G326" i="4"/>
  <c r="K326" i="4" s="1"/>
  <c r="G297" i="4"/>
  <c r="I297" i="4" s="1"/>
  <c r="G281" i="4"/>
  <c r="I281" i="4"/>
  <c r="G278" i="4"/>
  <c r="I278" i="4" s="1"/>
  <c r="G275" i="4"/>
  <c r="I275" i="4" s="1"/>
  <c r="G241" i="4"/>
  <c r="I241" i="4" s="1"/>
  <c r="G231" i="4"/>
  <c r="I231" i="4" s="1"/>
  <c r="G228" i="4"/>
  <c r="I228" i="4" s="1"/>
  <c r="G225" i="4"/>
  <c r="I225" i="4"/>
  <c r="G198" i="4"/>
  <c r="I198" i="4" s="1"/>
  <c r="G195" i="4"/>
  <c r="K195" i="4" s="1"/>
  <c r="G182" i="4"/>
  <c r="I182" i="4" s="1"/>
  <c r="G163" i="4"/>
  <c r="I163" i="4" s="1"/>
  <c r="G160" i="4"/>
  <c r="I160" i="4" s="1"/>
  <c r="G150" i="4"/>
  <c r="I150" i="4" s="1"/>
  <c r="G147" i="4"/>
  <c r="G142" i="4"/>
  <c r="I142" i="4" s="1"/>
  <c r="G124" i="4"/>
  <c r="I124" i="4" s="1"/>
  <c r="G120" i="4"/>
  <c r="I120" i="4" s="1"/>
  <c r="G102" i="4"/>
  <c r="N102" i="4" s="1"/>
  <c r="G88" i="4"/>
  <c r="I88" i="4" s="1"/>
  <c r="G85" i="4"/>
  <c r="I85" i="4" s="1"/>
  <c r="G399" i="1"/>
  <c r="I399" i="1" s="1"/>
  <c r="G427" i="1"/>
  <c r="K427" i="1" s="1"/>
  <c r="G429" i="1"/>
  <c r="I429" i="1" s="1"/>
  <c r="G388" i="1"/>
  <c r="I388" i="1"/>
  <c r="G215" i="1"/>
  <c r="I215" i="1" s="1"/>
  <c r="G129" i="1"/>
  <c r="I129" i="1" s="1"/>
  <c r="G260" i="1"/>
  <c r="I260" i="1" s="1"/>
  <c r="G51" i="1"/>
  <c r="I51" i="1" s="1"/>
  <c r="G178" i="1"/>
  <c r="I178" i="1" s="1"/>
  <c r="G454" i="4"/>
  <c r="K454" i="4" s="1"/>
  <c r="G429" i="4"/>
  <c r="N429" i="4" s="1"/>
  <c r="G415" i="4"/>
  <c r="K415" i="4" s="1"/>
  <c r="G401" i="4"/>
  <c r="I401" i="4" s="1"/>
  <c r="G398" i="4"/>
  <c r="N398" i="4" s="1"/>
  <c r="G382" i="4"/>
  <c r="G366" i="4"/>
  <c r="N366" i="4" s="1"/>
  <c r="G363" i="4"/>
  <c r="K363" i="4" s="1"/>
  <c r="G350" i="4"/>
  <c r="I350" i="4" s="1"/>
  <c r="G327" i="4"/>
  <c r="I327" i="4" s="1"/>
  <c r="G301" i="4"/>
  <c r="K301" i="4" s="1"/>
  <c r="G285" i="4"/>
  <c r="G282" i="4"/>
  <c r="I282" i="4" s="1"/>
  <c r="G279" i="4"/>
  <c r="I279" i="4" s="1"/>
  <c r="G232" i="4"/>
  <c r="I232" i="4" s="1"/>
  <c r="G218" i="4"/>
  <c r="I218" i="4" s="1"/>
  <c r="G215" i="4"/>
  <c r="I215" i="4" s="1"/>
  <c r="G212" i="4"/>
  <c r="I212" i="4" s="1"/>
  <c r="G183" i="4"/>
  <c r="I183" i="4" s="1"/>
  <c r="G167" i="4"/>
  <c r="I167" i="4" s="1"/>
  <c r="G164" i="4"/>
  <c r="I164" i="4" s="1"/>
  <c r="G154" i="4"/>
  <c r="I154" i="4" s="1"/>
  <c r="G148" i="4"/>
  <c r="I148" i="4" s="1"/>
  <c r="G129" i="4"/>
  <c r="N129" i="4" s="1"/>
  <c r="G111" i="4"/>
  <c r="I111" i="4" s="1"/>
  <c r="G92" i="4"/>
  <c r="I92" i="4" s="1"/>
  <c r="G89" i="4"/>
  <c r="K669" i="4"/>
  <c r="G422" i="1"/>
  <c r="I422" i="1" s="1"/>
  <c r="G416" i="1"/>
  <c r="G351" i="1"/>
  <c r="I351" i="1" s="1"/>
  <c r="G134" i="1"/>
  <c r="I134" i="1" s="1"/>
  <c r="G513" i="1"/>
  <c r="J513" i="1" s="1"/>
  <c r="G506" i="1"/>
  <c r="J506" i="1" s="1"/>
  <c r="G131" i="1"/>
  <c r="G275" i="1"/>
  <c r="I275" i="1" s="1"/>
  <c r="G254" i="1"/>
  <c r="I254" i="1" s="1"/>
  <c r="G48" i="1"/>
  <c r="I48" i="1" s="1"/>
  <c r="G188" i="1"/>
  <c r="I188" i="1" s="1"/>
  <c r="G185" i="1"/>
  <c r="I185" i="1" s="1"/>
  <c r="G182" i="1"/>
  <c r="I182" i="1" s="1"/>
  <c r="G455" i="4"/>
  <c r="K455" i="4" s="1"/>
  <c r="G433" i="4"/>
  <c r="G422" i="4"/>
  <c r="N422" i="4" s="1"/>
  <c r="G419" i="4"/>
  <c r="K419" i="4" s="1"/>
  <c r="G416" i="4"/>
  <c r="N416" i="4" s="1"/>
  <c r="G406" i="4"/>
  <c r="K406" i="4" s="1"/>
  <c r="G402" i="4"/>
  <c r="N402" i="4" s="1"/>
  <c r="G386" i="4"/>
  <c r="N386" i="4" s="1"/>
  <c r="G370" i="4"/>
  <c r="K370" i="4" s="1"/>
  <c r="G367" i="4"/>
  <c r="K367" i="4" s="1"/>
  <c r="G354" i="4"/>
  <c r="G334" i="4"/>
  <c r="I334" i="4" s="1"/>
  <c r="G331" i="4"/>
  <c r="I331" i="4" s="1"/>
  <c r="G318" i="4"/>
  <c r="K318" i="4" s="1"/>
  <c r="G315" i="4"/>
  <c r="I315" i="4"/>
  <c r="G299" i="4"/>
  <c r="I299" i="4" s="1"/>
  <c r="G273" i="4"/>
  <c r="I273" i="4" s="1"/>
  <c r="G267" i="4"/>
  <c r="I267" i="4" s="1"/>
  <c r="G219" i="4"/>
  <c r="I219" i="4" s="1"/>
  <c r="G206" i="4"/>
  <c r="I206" i="4" s="1"/>
  <c r="G187" i="4"/>
  <c r="I187" i="4" s="1"/>
  <c r="G174" i="4"/>
  <c r="N174" i="4" s="1"/>
  <c r="G171" i="4"/>
  <c r="I171" i="4" s="1"/>
  <c r="G158" i="4"/>
  <c r="G152" i="4"/>
  <c r="I152" i="4" s="1"/>
  <c r="G140" i="4"/>
  <c r="I140" i="4" s="1"/>
  <c r="G136" i="4"/>
  <c r="I136" i="4" s="1"/>
  <c r="G93" i="4"/>
  <c r="I93" i="4" s="1"/>
  <c r="N781" i="4"/>
  <c r="G419" i="2"/>
  <c r="G411" i="2"/>
  <c r="G403" i="2"/>
  <c r="G395" i="2"/>
  <c r="G387" i="2"/>
  <c r="G379" i="2"/>
  <c r="G371" i="2"/>
  <c r="G363" i="2"/>
  <c r="G355" i="2"/>
  <c r="G347" i="2"/>
  <c r="G339" i="2"/>
  <c r="G331" i="2"/>
  <c r="G323" i="2"/>
  <c r="G352" i="2"/>
  <c r="G348" i="2"/>
  <c r="G344" i="2"/>
  <c r="G340" i="2"/>
  <c r="G336" i="2"/>
  <c r="G332" i="2"/>
  <c r="G328" i="2"/>
  <c r="G324" i="2"/>
  <c r="G320" i="2"/>
  <c r="G312" i="2"/>
  <c r="G308" i="2"/>
  <c r="G304" i="2"/>
  <c r="G300" i="2"/>
  <c r="G296" i="2"/>
  <c r="G292" i="2"/>
  <c r="G288" i="2"/>
  <c r="G284" i="2"/>
  <c r="G276" i="2"/>
  <c r="G272" i="2"/>
  <c r="G268" i="2"/>
  <c r="G264" i="2"/>
  <c r="G260" i="2"/>
  <c r="G256" i="2"/>
  <c r="G252" i="2"/>
  <c r="G244" i="2"/>
  <c r="G240" i="2"/>
  <c r="G236" i="2"/>
  <c r="G232" i="2"/>
  <c r="G228" i="2"/>
  <c r="G224" i="2"/>
  <c r="G220" i="2"/>
  <c r="G216" i="2"/>
  <c r="G212" i="2"/>
  <c r="G208" i="2"/>
  <c r="G204" i="2"/>
  <c r="G200" i="2"/>
  <c r="G196" i="2"/>
  <c r="G192" i="2"/>
  <c r="G188" i="2"/>
  <c r="G184" i="2"/>
  <c r="G180" i="2"/>
  <c r="G176" i="2"/>
  <c r="G172" i="2"/>
  <c r="G168" i="2"/>
  <c r="G164" i="2"/>
  <c r="G160" i="2"/>
  <c r="G156" i="2"/>
  <c r="G152" i="2"/>
  <c r="G148" i="2"/>
  <c r="G144" i="2"/>
  <c r="G140" i="2"/>
  <c r="G136" i="2"/>
  <c r="G132" i="2"/>
  <c r="G128" i="2"/>
  <c r="G124" i="2"/>
  <c r="G116" i="2"/>
  <c r="G112" i="2"/>
  <c r="G108" i="2"/>
  <c r="G104" i="2"/>
  <c r="G100" i="2"/>
  <c r="G96" i="2"/>
  <c r="G92" i="2"/>
  <c r="G88" i="2"/>
  <c r="G84" i="2"/>
  <c r="G80" i="2"/>
  <c r="G76" i="2"/>
  <c r="G72" i="2"/>
  <c r="G68" i="2"/>
  <c r="G64" i="2"/>
  <c r="G60" i="2"/>
  <c r="G56" i="2"/>
  <c r="E41" i="3"/>
  <c r="G72" i="4"/>
  <c r="K72" i="4" s="1"/>
  <c r="G68" i="4"/>
  <c r="K68" i="4" s="1"/>
  <c r="G64" i="4"/>
  <c r="I64" i="4" s="1"/>
  <c r="G54" i="4"/>
  <c r="I54" i="4" s="1"/>
  <c r="G42" i="4"/>
  <c r="I42" i="4" s="1"/>
  <c r="G28" i="4"/>
  <c r="I28" i="4" s="1"/>
  <c r="Z651" i="5"/>
  <c r="G669" i="5"/>
  <c r="K669" i="5" s="1"/>
  <c r="Z653" i="5"/>
  <c r="G243" i="2"/>
  <c r="G239" i="2"/>
  <c r="G235" i="2"/>
  <c r="G231" i="2"/>
  <c r="G227" i="2"/>
  <c r="G223" i="2"/>
  <c r="G219" i="2"/>
  <c r="G215" i="2"/>
  <c r="G211" i="2"/>
  <c r="G207" i="2"/>
  <c r="G203" i="2"/>
  <c r="G199" i="2"/>
  <c r="G195" i="2"/>
  <c r="G191" i="2"/>
  <c r="G187" i="2"/>
  <c r="G183" i="2"/>
  <c r="G179" i="2"/>
  <c r="G175" i="2"/>
  <c r="G171" i="2"/>
  <c r="G167" i="2"/>
  <c r="G163" i="2"/>
  <c r="G159" i="2"/>
  <c r="G155" i="2"/>
  <c r="G151" i="2"/>
  <c r="G147" i="2"/>
  <c r="G143" i="2"/>
  <c r="G139" i="2"/>
  <c r="G135" i="2"/>
  <c r="G131" i="2"/>
  <c r="G123" i="2"/>
  <c r="G119" i="2"/>
  <c r="G115" i="2"/>
  <c r="G107" i="2"/>
  <c r="G103" i="2"/>
  <c r="G99" i="2"/>
  <c r="G95" i="2"/>
  <c r="G91" i="2"/>
  <c r="G87" i="2"/>
  <c r="G83" i="2"/>
  <c r="G79" i="2"/>
  <c r="G75" i="2"/>
  <c r="G71" i="2"/>
  <c r="G67" i="2"/>
  <c r="G59" i="2"/>
  <c r="G55" i="2"/>
  <c r="G51" i="2"/>
  <c r="G23" i="2"/>
  <c r="E433" i="3"/>
  <c r="G517" i="1"/>
  <c r="K517" i="1" s="1"/>
  <c r="F127" i="1"/>
  <c r="G231" i="1"/>
  <c r="I231" i="1" s="1"/>
  <c r="G273" i="1"/>
  <c r="I273" i="1" s="1"/>
  <c r="G222" i="1"/>
  <c r="I222" i="1" s="1"/>
  <c r="G213" i="1"/>
  <c r="I213" i="1" s="1"/>
  <c r="G191" i="1"/>
  <c r="I191" i="1" s="1"/>
  <c r="G183" i="1"/>
  <c r="I183" i="1" s="1"/>
  <c r="G173" i="1"/>
  <c r="I173" i="1" s="1"/>
  <c r="P234" i="4"/>
  <c r="R234" i="4" s="1"/>
  <c r="G78" i="4"/>
  <c r="I78" i="4" s="1"/>
  <c r="G70" i="4"/>
  <c r="K70" i="4" s="1"/>
  <c r="G62" i="4"/>
  <c r="I62" i="4"/>
  <c r="G58" i="4"/>
  <c r="I58" i="4" s="1"/>
  <c r="G40" i="4"/>
  <c r="I40" i="4" s="1"/>
  <c r="G36" i="4"/>
  <c r="I36" i="4" s="1"/>
  <c r="G22" i="4"/>
  <c r="I22" i="4" s="1"/>
  <c r="K436" i="5"/>
  <c r="Z150" i="5"/>
  <c r="Y35" i="4"/>
  <c r="Y31" i="4"/>
  <c r="Y27" i="4"/>
  <c r="Y23" i="4"/>
  <c r="Y19" i="4"/>
  <c r="Y15" i="4"/>
  <c r="Y11" i="4"/>
  <c r="Y7" i="4"/>
  <c r="Y3" i="4"/>
  <c r="E361" i="1"/>
  <c r="F361" i="1" s="1"/>
  <c r="G361" i="1" s="1"/>
  <c r="I361" i="1" s="1"/>
  <c r="E72" i="1"/>
  <c r="E68" i="1"/>
  <c r="E57" i="3" s="1"/>
  <c r="E339" i="1"/>
  <c r="E328" i="1"/>
  <c r="E321" i="1"/>
  <c r="E294" i="3" s="1"/>
  <c r="E312" i="1"/>
  <c r="E285" i="3" s="1"/>
  <c r="E308" i="1"/>
  <c r="F308" i="1" s="1"/>
  <c r="E304" i="1"/>
  <c r="F304" i="1" s="1"/>
  <c r="G304" i="1" s="1"/>
  <c r="I304" i="1" s="1"/>
  <c r="E297" i="1"/>
  <c r="E447" i="1"/>
  <c r="F447" i="1" s="1"/>
  <c r="E455" i="1"/>
  <c r="E451" i="1"/>
  <c r="F451" i="1" s="1"/>
  <c r="E437" i="1"/>
  <c r="F437" i="1" s="1"/>
  <c r="E430" i="1"/>
  <c r="F430" i="1" s="1"/>
  <c r="G430" i="1" s="1"/>
  <c r="K430" i="1" s="1"/>
  <c r="E496" i="1"/>
  <c r="F496" i="1" s="1"/>
  <c r="G496" i="1" s="1"/>
  <c r="J496" i="1" s="1"/>
  <c r="E662" i="1"/>
  <c r="F662" i="1" s="1"/>
  <c r="G662" i="1" s="1"/>
  <c r="K662" i="1" s="1"/>
  <c r="E658" i="1"/>
  <c r="F658" i="1" s="1"/>
  <c r="G658" i="1" s="1"/>
  <c r="K658" i="1" s="1"/>
  <c r="E654" i="1"/>
  <c r="F654" i="1" s="1"/>
  <c r="E651" i="1"/>
  <c r="F651" i="1" s="1"/>
  <c r="E647" i="1"/>
  <c r="F647" i="1" s="1"/>
  <c r="E644" i="1"/>
  <c r="F644" i="1" s="1"/>
  <c r="E642" i="1"/>
  <c r="F642" i="1" s="1"/>
  <c r="E638" i="1"/>
  <c r="F638" i="1" s="1"/>
  <c r="E631" i="1"/>
  <c r="F631" i="1" s="1"/>
  <c r="E628" i="1"/>
  <c r="F628" i="1" s="1"/>
  <c r="E626" i="1"/>
  <c r="F626" i="1" s="1"/>
  <c r="E623" i="1"/>
  <c r="F623" i="1" s="1"/>
  <c r="E597" i="1"/>
  <c r="F597" i="1" s="1"/>
  <c r="E592" i="1"/>
  <c r="F592" i="1" s="1"/>
  <c r="E584" i="1"/>
  <c r="F584" i="1" s="1"/>
  <c r="E575" i="1"/>
  <c r="F575" i="1" s="1"/>
  <c r="E534" i="1"/>
  <c r="F534" i="1" s="1"/>
  <c r="E524" i="1"/>
  <c r="F524" i="1" s="1"/>
  <c r="E348" i="1"/>
  <c r="F348" i="1" s="1"/>
  <c r="E102" i="1"/>
  <c r="E97" i="1"/>
  <c r="E665" i="1"/>
  <c r="F665" i="1" s="1"/>
  <c r="G778" i="5"/>
  <c r="J778" i="5" s="1"/>
  <c r="G511" i="5"/>
  <c r="K511" i="5" s="1"/>
  <c r="Z755" i="5"/>
  <c r="Z534" i="5"/>
  <c r="Z514" i="5"/>
  <c r="Z420" i="5"/>
  <c r="Z397" i="5"/>
  <c r="Z393" i="5"/>
  <c r="Z333" i="5"/>
  <c r="Z305" i="5"/>
  <c r="Z279" i="5"/>
  <c r="Y36" i="4"/>
  <c r="Y32" i="4"/>
  <c r="Y28" i="4"/>
  <c r="Y24" i="4"/>
  <c r="Y20" i="4"/>
  <c r="Y16" i="4"/>
  <c r="Y12" i="4"/>
  <c r="Y8" i="4"/>
  <c r="E340" i="1"/>
  <c r="F340" i="1" s="1"/>
  <c r="E255" i="1"/>
  <c r="E145" i="1"/>
  <c r="F145" i="1" s="1"/>
  <c r="E137" i="1"/>
  <c r="F137" i="1" s="1"/>
  <c r="E132" i="1"/>
  <c r="F132" i="1" s="1"/>
  <c r="E126" i="1"/>
  <c r="F126" i="1" s="1"/>
  <c r="E109" i="1"/>
  <c r="E101" i="1"/>
  <c r="Y2" i="4"/>
  <c r="Y33" i="4"/>
  <c r="Y29" i="4"/>
  <c r="Y25" i="4"/>
  <c r="Y21" i="4"/>
  <c r="Y17" i="4"/>
  <c r="Y13" i="4"/>
  <c r="Y9" i="4"/>
  <c r="E74" i="1"/>
  <c r="E63" i="3" s="1"/>
  <c r="E70" i="1"/>
  <c r="E59" i="3" s="1"/>
  <c r="E405" i="1"/>
  <c r="E333" i="1"/>
  <c r="F333" i="1" s="1"/>
  <c r="G333" i="1" s="1"/>
  <c r="I333" i="1" s="1"/>
  <c r="E324" i="1"/>
  <c r="E319" i="1"/>
  <c r="F319" i="1" s="1"/>
  <c r="G319" i="1" s="1"/>
  <c r="J319" i="1" s="1"/>
  <c r="E310" i="1"/>
  <c r="E306" i="1"/>
  <c r="E302" i="1"/>
  <c r="F302" i="1" s="1"/>
  <c r="E293" i="1"/>
  <c r="E444" i="1"/>
  <c r="F444" i="1" s="1"/>
  <c r="E441" i="1"/>
  <c r="F441" i="1" s="1"/>
  <c r="G441" i="1" s="1"/>
  <c r="K441" i="1" s="1"/>
  <c r="E440" i="1"/>
  <c r="E424" i="1"/>
  <c r="F424" i="1" s="1"/>
  <c r="E417" i="1"/>
  <c r="E410" i="1"/>
  <c r="E501" i="3" s="1"/>
  <c r="E458" i="1"/>
  <c r="F458" i="1" s="1"/>
  <c r="E457" i="1"/>
  <c r="E346" i="3" s="1"/>
  <c r="E453" i="1"/>
  <c r="E439" i="1"/>
  <c r="E339" i="3" s="1"/>
  <c r="E425" i="1"/>
  <c r="E491" i="1"/>
  <c r="F491" i="1" s="1"/>
  <c r="G491" i="1" s="1"/>
  <c r="K491" i="1" s="1"/>
  <c r="E660" i="1"/>
  <c r="F660" i="1" s="1"/>
  <c r="E656" i="1"/>
  <c r="F656" i="1" s="1"/>
  <c r="E653" i="1"/>
  <c r="F653" i="1" s="1"/>
  <c r="E649" i="1"/>
  <c r="F649" i="1" s="1"/>
  <c r="E645" i="1"/>
  <c r="F645" i="1" s="1"/>
  <c r="E643" i="1"/>
  <c r="F643" i="1" s="1"/>
  <c r="E640" i="1"/>
  <c r="F640" i="1" s="1"/>
  <c r="E629" i="1"/>
  <c r="F629" i="1" s="1"/>
  <c r="E627" i="1"/>
  <c r="F627" i="1" s="1"/>
  <c r="E625" i="1"/>
  <c r="F625" i="1" s="1"/>
  <c r="E603" i="1"/>
  <c r="F603" i="1" s="1"/>
  <c r="G603" i="1" s="1"/>
  <c r="K603" i="1" s="1"/>
  <c r="E595" i="1"/>
  <c r="F595" i="1" s="1"/>
  <c r="E587" i="1"/>
  <c r="F587" i="1" s="1"/>
  <c r="E577" i="1"/>
  <c r="F577" i="1" s="1"/>
  <c r="E565" i="1"/>
  <c r="F565" i="1" s="1"/>
  <c r="E532" i="1"/>
  <c r="F532" i="1" s="1"/>
  <c r="E522" i="1"/>
  <c r="F522" i="1" s="1"/>
  <c r="E356" i="1"/>
  <c r="E318" i="1"/>
  <c r="F318" i="1" s="1"/>
  <c r="G318" i="1" s="1"/>
  <c r="J318" i="1" s="1"/>
  <c r="E100" i="1"/>
  <c r="F100" i="1" s="1"/>
  <c r="E95" i="1"/>
  <c r="E82" i="3" s="1"/>
  <c r="E666" i="1"/>
  <c r="F666" i="1" s="1"/>
  <c r="G683" i="5"/>
  <c r="K683" i="5" s="1"/>
  <c r="G640" i="5"/>
  <c r="G594" i="5"/>
  <c r="G514" i="5"/>
  <c r="G510" i="5"/>
  <c r="G455" i="5"/>
  <c r="J455" i="5" s="1"/>
  <c r="G406" i="5"/>
  <c r="I406" i="5" s="1"/>
  <c r="G397" i="5"/>
  <c r="J397" i="5" s="1"/>
  <c r="G393" i="5"/>
  <c r="E675" i="1"/>
  <c r="F675" i="1" s="1"/>
  <c r="G675" i="1" s="1"/>
  <c r="K675" i="1" s="1"/>
  <c r="E696" i="1"/>
  <c r="F696" i="1" s="1"/>
  <c r="E769" i="1"/>
  <c r="F769" i="1" s="1"/>
  <c r="E778" i="1"/>
  <c r="F778" i="1" s="1"/>
  <c r="E667" i="1"/>
  <c r="F667" i="1" s="1"/>
  <c r="G667" i="1" s="1"/>
  <c r="K667" i="1" s="1"/>
  <c r="E681" i="1"/>
  <c r="F681" i="1" s="1"/>
  <c r="E734" i="1"/>
  <c r="F734" i="1" s="1"/>
  <c r="G734" i="1" s="1"/>
  <c r="K734" i="1" s="1"/>
  <c r="E770" i="1"/>
  <c r="F770" i="1" s="1"/>
  <c r="E779" i="1"/>
  <c r="F779" i="1" s="1"/>
  <c r="E668" i="1"/>
  <c r="F668" i="1" s="1"/>
  <c r="E683" i="1"/>
  <c r="F683" i="1" s="1"/>
  <c r="G683" i="1" s="1"/>
  <c r="K683" i="1" s="1"/>
  <c r="E755" i="1"/>
  <c r="F755" i="1" s="1"/>
  <c r="G755" i="1" s="1"/>
  <c r="J755" i="1" s="1"/>
  <c r="E776" i="1"/>
  <c r="F776" i="1" s="1"/>
  <c r="E780" i="1"/>
  <c r="F780" i="1" s="1"/>
  <c r="E669" i="1"/>
  <c r="F669" i="1" s="1"/>
  <c r="E695" i="1"/>
  <c r="F695" i="1" s="1"/>
  <c r="E757" i="1"/>
  <c r="F757" i="1" s="1"/>
  <c r="E777" i="1"/>
  <c r="F777" i="1" s="1"/>
  <c r="E781" i="1"/>
  <c r="F781" i="1" s="1"/>
  <c r="Z587" i="5"/>
  <c r="Z531" i="5"/>
  <c r="Z505" i="5"/>
  <c r="Z456" i="5"/>
  <c r="Z436" i="5"/>
  <c r="Z400" i="5"/>
  <c r="Z372" i="5"/>
  <c r="Z338" i="5"/>
  <c r="Y34" i="4"/>
  <c r="Y30" i="4"/>
  <c r="Y26" i="4"/>
  <c r="Y22" i="4"/>
  <c r="Y18" i="4"/>
  <c r="Y14" i="4"/>
  <c r="Y10" i="4"/>
  <c r="E456" i="1"/>
  <c r="F456" i="1" s="1"/>
  <c r="E452" i="1"/>
  <c r="F452" i="1" s="1"/>
  <c r="E449" i="1"/>
  <c r="F449" i="1" s="1"/>
  <c r="E438" i="1"/>
  <c r="E435" i="1"/>
  <c r="F435" i="1" s="1"/>
  <c r="E497" i="1"/>
  <c r="F497" i="1" s="1"/>
  <c r="G497" i="1" s="1"/>
  <c r="J497" i="1" s="1"/>
  <c r="E494" i="1"/>
  <c r="F494" i="1" s="1"/>
  <c r="E663" i="1"/>
  <c r="F663" i="1" s="1"/>
  <c r="G663" i="1" s="1"/>
  <c r="K663" i="1" s="1"/>
  <c r="E659" i="1"/>
  <c r="F659" i="1" s="1"/>
  <c r="E655" i="1"/>
  <c r="F655" i="1" s="1"/>
  <c r="G655" i="1" s="1"/>
  <c r="J655" i="1" s="1"/>
  <c r="E652" i="1"/>
  <c r="F652" i="1" s="1"/>
  <c r="E648" i="1"/>
  <c r="F648" i="1" s="1"/>
  <c r="E639" i="1"/>
  <c r="F639" i="1" s="1"/>
  <c r="G639" i="1" s="1"/>
  <c r="J639" i="1" s="1"/>
  <c r="E636" i="1"/>
  <c r="F636" i="1" s="1"/>
  <c r="E634" i="1"/>
  <c r="F634" i="1" s="1"/>
  <c r="E632" i="1"/>
  <c r="F632" i="1" s="1"/>
  <c r="E624" i="1"/>
  <c r="F624" i="1" s="1"/>
  <c r="E598" i="1"/>
  <c r="F598" i="1" s="1"/>
  <c r="G598" i="1" s="1"/>
  <c r="J598" i="1" s="1"/>
  <c r="E594" i="1"/>
  <c r="F594" i="1" s="1"/>
  <c r="G594" i="1" s="1"/>
  <c r="K594" i="1" s="1"/>
  <c r="E585" i="1"/>
  <c r="F585" i="1" s="1"/>
  <c r="E576" i="1"/>
  <c r="F576" i="1" s="1"/>
  <c r="E564" i="1"/>
  <c r="F564" i="1" s="1"/>
  <c r="G564" i="1" s="1"/>
  <c r="K564" i="1" s="1"/>
  <c r="E535" i="1"/>
  <c r="F535" i="1" s="1"/>
  <c r="E530" i="1"/>
  <c r="F530" i="1" s="1"/>
  <c r="E521" i="1"/>
  <c r="F521" i="1" s="1"/>
  <c r="E352" i="1"/>
  <c r="F352" i="1" s="1"/>
  <c r="G352" i="1" s="1"/>
  <c r="K352" i="1" s="1"/>
  <c r="E346" i="1"/>
  <c r="F346" i="1" s="1"/>
  <c r="E342" i="1"/>
  <c r="E317" i="1"/>
  <c r="E250" i="1"/>
  <c r="F250" i="1" s="1"/>
  <c r="E144" i="1"/>
  <c r="E124" i="3" s="1"/>
  <c r="E133" i="1"/>
  <c r="F133" i="1" s="1"/>
  <c r="E130" i="1"/>
  <c r="E121" i="1"/>
  <c r="F121" i="1" s="1"/>
  <c r="E108" i="1"/>
  <c r="E90" i="3"/>
  <c r="E99" i="1"/>
  <c r="E94" i="1"/>
  <c r="F94" i="1" s="1"/>
  <c r="G665" i="1"/>
  <c r="K665" i="1" s="1"/>
  <c r="E345" i="3"/>
  <c r="F95" i="1"/>
  <c r="F425" i="1"/>
  <c r="E504" i="3"/>
  <c r="F293" i="1"/>
  <c r="E266" i="3"/>
  <c r="F70" i="1"/>
  <c r="F312" i="1"/>
  <c r="F68" i="1"/>
  <c r="G68" i="1" s="1"/>
  <c r="J68" i="1" s="1"/>
  <c r="G127" i="1"/>
  <c r="I127" i="1" s="1"/>
  <c r="G640" i="1"/>
  <c r="K640" i="1" s="1"/>
  <c r="F108" i="1"/>
  <c r="I333" i="5"/>
  <c r="I393" i="5"/>
  <c r="K646" i="5"/>
  <c r="F439" i="1"/>
  <c r="G439" i="1" s="1"/>
  <c r="K439" i="1" s="1"/>
  <c r="F457" i="1"/>
  <c r="G457" i="1" s="1"/>
  <c r="J457" i="1" s="1"/>
  <c r="F417" i="1"/>
  <c r="E502" i="3"/>
  <c r="E512" i="3"/>
  <c r="F109" i="1"/>
  <c r="E91" i="3"/>
  <c r="E125" i="3"/>
  <c r="F97" i="1"/>
  <c r="E486" i="3"/>
  <c r="F455" i="1"/>
  <c r="G455" i="1" s="1"/>
  <c r="J455" i="1" s="1"/>
  <c r="E344" i="3"/>
  <c r="F342" i="1"/>
  <c r="E312" i="3"/>
  <c r="E515" i="3"/>
  <c r="K640" i="5"/>
  <c r="F356" i="1"/>
  <c r="E320" i="3"/>
  <c r="E518" i="3"/>
  <c r="E511" i="3"/>
  <c r="F310" i="1"/>
  <c r="E283" i="3"/>
  <c r="F324" i="1"/>
  <c r="E297" i="3"/>
  <c r="E507" i="3"/>
  <c r="F297" i="1"/>
  <c r="G297" i="1" s="1"/>
  <c r="I297" i="1" s="1"/>
  <c r="E270" i="3"/>
  <c r="F321" i="1"/>
  <c r="G321" i="1" s="1"/>
  <c r="J321" i="1" s="1"/>
  <c r="F339" i="1"/>
  <c r="E309" i="3"/>
  <c r="F72" i="1"/>
  <c r="E61" i="3"/>
  <c r="G660" i="1"/>
  <c r="K660" i="1" s="1"/>
  <c r="F99" i="1"/>
  <c r="E487" i="3"/>
  <c r="F130" i="1"/>
  <c r="E112" i="3"/>
  <c r="F317" i="1"/>
  <c r="E290" i="3"/>
  <c r="E317" i="3"/>
  <c r="U435" i="1"/>
  <c r="K514" i="5"/>
  <c r="F440" i="1"/>
  <c r="G440" i="1" s="1"/>
  <c r="K440" i="1" s="1"/>
  <c r="E510" i="3"/>
  <c r="K769" i="5"/>
  <c r="F102" i="1"/>
  <c r="G102" i="1" s="1"/>
  <c r="J102" i="1" s="1"/>
  <c r="E84" i="3"/>
  <c r="E342" i="3"/>
  <c r="E513" i="3"/>
  <c r="G587" i="1"/>
  <c r="J587" i="1" s="1"/>
  <c r="G317" i="1"/>
  <c r="J317" i="1" s="1"/>
  <c r="G310" i="1"/>
  <c r="I310" i="1" s="1"/>
  <c r="G70" i="1"/>
  <c r="J70" i="1" s="1"/>
  <c r="G94" i="1"/>
  <c r="J94" i="1" s="1"/>
  <c r="G417" i="1"/>
  <c r="K417" i="1" s="1"/>
  <c r="G451" i="1"/>
  <c r="J451" i="1" s="1"/>
  <c r="G324" i="1"/>
  <c r="I324" i="1" s="1"/>
  <c r="G356" i="1"/>
  <c r="K356" i="1" s="1"/>
  <c r="G97" i="1"/>
  <c r="J97" i="1" s="1"/>
  <c r="G424" i="1"/>
  <c r="K424" i="1" s="1"/>
  <c r="G456" i="1"/>
  <c r="K456" i="1" s="1"/>
  <c r="G638" i="1"/>
  <c r="J638" i="1" s="1"/>
  <c r="O13" i="2"/>
  <c r="O12" i="2"/>
  <c r="G770" i="1"/>
  <c r="G597" i="1"/>
  <c r="J597" i="1" s="1"/>
  <c r="G524" i="1"/>
  <c r="K524" i="1" s="1"/>
  <c r="G623" i="1"/>
  <c r="K623" i="1" s="1"/>
  <c r="N13" i="2"/>
  <c r="N12" i="2"/>
  <c r="G22" i="2"/>
  <c r="H22" i="2"/>
  <c r="N433" i="4"/>
  <c r="K404" i="4"/>
  <c r="G383" i="2"/>
  <c r="H383" i="2"/>
  <c r="K12" i="2"/>
  <c r="K13" i="2"/>
  <c r="H389" i="2"/>
  <c r="G389" i="2"/>
  <c r="G262" i="2"/>
  <c r="H262" i="2"/>
  <c r="I193" i="1"/>
  <c r="I138" i="1"/>
  <c r="J12" i="2"/>
  <c r="H394" i="2"/>
  <c r="G394" i="2"/>
  <c r="G285" i="2"/>
  <c r="G401" i="2"/>
  <c r="F384" i="2"/>
  <c r="H384" i="2"/>
  <c r="G384" i="2"/>
  <c r="F120" i="2"/>
  <c r="I120" i="2"/>
  <c r="J120" i="2"/>
  <c r="F106" i="2"/>
  <c r="I106" i="2"/>
  <c r="J106" i="2"/>
  <c r="F70" i="2"/>
  <c r="H70" i="2"/>
  <c r="I70" i="2"/>
  <c r="J70" i="2"/>
  <c r="F63" i="2"/>
  <c r="I63" i="2"/>
  <c r="J63" i="2"/>
  <c r="G297" i="2"/>
  <c r="H297" i="2"/>
  <c r="G390" i="2"/>
  <c r="F390" i="2"/>
  <c r="H390" i="2"/>
  <c r="H141" i="2"/>
  <c r="G141" i="2"/>
  <c r="F127" i="2"/>
  <c r="I127" i="2"/>
  <c r="J127" i="2"/>
  <c r="F98" i="2"/>
  <c r="I98" i="2"/>
  <c r="J98" i="2"/>
  <c r="F90" i="2"/>
  <c r="H90" i="2"/>
  <c r="H157" i="2"/>
  <c r="G157" i="2"/>
  <c r="F402" i="2"/>
  <c r="H402" i="2"/>
  <c r="I402" i="2"/>
  <c r="J402" i="2"/>
  <c r="G329" i="2"/>
  <c r="H329" i="2"/>
  <c r="G286" i="2"/>
  <c r="H286" i="2"/>
  <c r="F57" i="2"/>
  <c r="H57" i="2"/>
  <c r="I57" i="2"/>
  <c r="J57" i="2"/>
  <c r="G57" i="2"/>
  <c r="E263" i="3"/>
  <c r="G182" i="2"/>
  <c r="G38" i="2"/>
  <c r="G421" i="2"/>
  <c r="G209" i="2"/>
  <c r="F134" i="2"/>
  <c r="H134" i="2"/>
  <c r="I134" i="2"/>
  <c r="J134" i="2"/>
  <c r="F111" i="2"/>
  <c r="I111" i="2"/>
  <c r="J111" i="2"/>
  <c r="E341" i="3"/>
  <c r="F443" i="1"/>
  <c r="G443" i="1" s="1"/>
  <c r="K443" i="1" s="1"/>
  <c r="F13" i="2"/>
  <c r="F12" i="2"/>
  <c r="G417" i="2"/>
  <c r="H325" i="2"/>
  <c r="G325" i="2"/>
  <c r="G258" i="2"/>
  <c r="H258" i="2"/>
  <c r="G77" i="2"/>
  <c r="G12" i="2"/>
  <c r="G13" i="2"/>
  <c r="F414" i="2"/>
  <c r="H414" i="2"/>
  <c r="G414" i="2"/>
  <c r="I414" i="2"/>
  <c r="J414" i="2"/>
  <c r="F316" i="2"/>
  <c r="I316" i="2"/>
  <c r="J316" i="2"/>
  <c r="F309" i="2"/>
  <c r="H309" i="2"/>
  <c r="G309" i="2"/>
  <c r="G302" i="2"/>
  <c r="H302" i="2"/>
  <c r="F154" i="2"/>
  <c r="H154" i="2"/>
  <c r="G154" i="2"/>
  <c r="G146" i="2"/>
  <c r="F133" i="2"/>
  <c r="H133" i="2"/>
  <c r="I133" i="2"/>
  <c r="J133" i="2"/>
  <c r="G133" i="2"/>
  <c r="G125" i="2"/>
  <c r="G333" i="2"/>
  <c r="H333" i="2"/>
  <c r="I357" i="2"/>
  <c r="J357" i="2"/>
  <c r="F357" i="2"/>
  <c r="F343" i="2"/>
  <c r="I343" i="2"/>
  <c r="J343" i="2"/>
  <c r="F280" i="2"/>
  <c r="I280" i="2"/>
  <c r="J280" i="2"/>
  <c r="F230" i="2"/>
  <c r="H230" i="2"/>
  <c r="G278" i="2"/>
  <c r="H278" i="2"/>
  <c r="H162" i="2"/>
  <c r="G162" i="2"/>
  <c r="F372" i="2"/>
  <c r="H372" i="2"/>
  <c r="F364" i="2"/>
  <c r="H364" i="2"/>
  <c r="G364" i="2"/>
  <c r="F349" i="2"/>
  <c r="H349" i="2"/>
  <c r="I349" i="2"/>
  <c r="J349" i="2"/>
  <c r="F335" i="2"/>
  <c r="H335" i="2"/>
  <c r="G322" i="2"/>
  <c r="I293" i="2"/>
  <c r="J293" i="2"/>
  <c r="F293" i="2"/>
  <c r="H293" i="2"/>
  <c r="G250" i="2"/>
  <c r="H423" i="2"/>
  <c r="G413" i="2"/>
  <c r="H413" i="2"/>
  <c r="G378" i="2"/>
  <c r="G365" i="2"/>
  <c r="H365" i="2"/>
  <c r="G221" i="2"/>
  <c r="H221" i="2"/>
  <c r="H178" i="2"/>
  <c r="G178" i="2"/>
  <c r="G356" i="2"/>
  <c r="I425" i="2"/>
  <c r="J425" i="2"/>
  <c r="I172" i="2"/>
  <c r="J172" i="2"/>
  <c r="I83" i="2"/>
  <c r="J83" i="2"/>
  <c r="G375" i="2"/>
  <c r="G122" i="2"/>
  <c r="G420" i="2"/>
  <c r="G257" i="2"/>
  <c r="G242" i="2"/>
  <c r="F181" i="2"/>
  <c r="I181" i="2"/>
  <c r="J181" i="2"/>
  <c r="G61" i="2"/>
  <c r="F360" i="1"/>
  <c r="E322" i="3"/>
  <c r="H269" i="2"/>
  <c r="G426" i="2"/>
  <c r="G412" i="2"/>
  <c r="F346" i="2"/>
  <c r="H346" i="2"/>
  <c r="G346" i="2"/>
  <c r="G326" i="2"/>
  <c r="F326" i="2"/>
  <c r="H326" i="2"/>
  <c r="G305" i="2"/>
  <c r="F277" i="2"/>
  <c r="I277" i="2"/>
  <c r="J277" i="2"/>
  <c r="F248" i="2"/>
  <c r="G173" i="2"/>
  <c r="F138" i="2"/>
  <c r="H138" i="2"/>
  <c r="G138" i="2"/>
  <c r="G81" i="2"/>
  <c r="G54" i="2"/>
  <c r="G374" i="2"/>
  <c r="G368" i="2"/>
  <c r="F360" i="2"/>
  <c r="H360" i="2"/>
  <c r="G360" i="2"/>
  <c r="F165" i="2"/>
  <c r="H165" i="2"/>
  <c r="G165" i="2"/>
  <c r="I165" i="2"/>
  <c r="J165" i="2"/>
  <c r="F73" i="2"/>
  <c r="H73" i="2"/>
  <c r="G73" i="2"/>
  <c r="E331" i="3"/>
  <c r="F381" i="1"/>
  <c r="G381" i="1" s="1"/>
  <c r="J381" i="1" s="1"/>
  <c r="I80" i="2"/>
  <c r="J80" i="2"/>
  <c r="F405" i="2"/>
  <c r="H405" i="2"/>
  <c r="G161" i="2"/>
  <c r="H161" i="2"/>
  <c r="G102" i="2"/>
  <c r="F424" i="2"/>
  <c r="H424" i="2"/>
  <c r="G424" i="2"/>
  <c r="G399" i="2"/>
  <c r="F380" i="2"/>
  <c r="H380" i="2"/>
  <c r="G337" i="2"/>
  <c r="G290" i="2"/>
  <c r="F158" i="2"/>
  <c r="H158" i="2"/>
  <c r="G158" i="2"/>
  <c r="F94" i="2"/>
  <c r="I94" i="2"/>
  <c r="J94" i="2"/>
  <c r="I125" i="2"/>
  <c r="J125" i="2"/>
  <c r="I73" i="2"/>
  <c r="J73" i="2"/>
  <c r="I67" i="2"/>
  <c r="J67" i="2"/>
  <c r="F418" i="2"/>
  <c r="H418" i="2"/>
  <c r="G404" i="2"/>
  <c r="G398" i="2"/>
  <c r="G317" i="2"/>
  <c r="G289" i="2"/>
  <c r="G282" i="2"/>
  <c r="G261" i="2"/>
  <c r="I261" i="2"/>
  <c r="J261" i="2"/>
  <c r="G226" i="2"/>
  <c r="G177" i="2"/>
  <c r="I395" i="2"/>
  <c r="J395" i="2"/>
  <c r="G351" i="2"/>
  <c r="G370" i="2"/>
  <c r="E338" i="3"/>
  <c r="F419" i="1"/>
  <c r="F314" i="1"/>
  <c r="G314" i="1" s="1"/>
  <c r="E287" i="3"/>
  <c r="E229" i="3"/>
  <c r="F256" i="1"/>
  <c r="F269" i="1"/>
  <c r="E242" i="3"/>
  <c r="G249" i="2"/>
  <c r="F336" i="1"/>
  <c r="E307" i="3"/>
  <c r="E76" i="3"/>
  <c r="F89" i="1"/>
  <c r="F364" i="1"/>
  <c r="E439" i="3"/>
  <c r="F210" i="1"/>
  <c r="E188" i="3"/>
  <c r="F508" i="1"/>
  <c r="E357" i="3"/>
  <c r="G782" i="4"/>
  <c r="N782" i="4" s="1"/>
  <c r="G578" i="4"/>
  <c r="K578" i="4" s="1"/>
  <c r="F161" i="1"/>
  <c r="G161" i="1" s="1"/>
  <c r="I161" i="1" s="1"/>
  <c r="E80" i="3"/>
  <c r="F93" i="1"/>
  <c r="G93" i="1" s="1"/>
  <c r="F373" i="1"/>
  <c r="F507" i="1"/>
  <c r="G507" i="1" s="1"/>
  <c r="J507" i="1" s="1"/>
  <c r="E356" i="3"/>
  <c r="I351" i="2"/>
  <c r="J351" i="2"/>
  <c r="I299" i="2"/>
  <c r="J299" i="2"/>
  <c r="G121" i="2"/>
  <c r="G341" i="2"/>
  <c r="G321" i="2"/>
  <c r="G314" i="2"/>
  <c r="F285" i="1"/>
  <c r="E258" i="3"/>
  <c r="F276" i="1"/>
  <c r="G276" i="1" s="1"/>
  <c r="I276" i="1" s="1"/>
  <c r="E249" i="3"/>
  <c r="E244" i="3"/>
  <c r="F271" i="1"/>
  <c r="G519" i="4"/>
  <c r="K519" i="4" s="1"/>
  <c r="N496" i="4"/>
  <c r="F298" i="1"/>
  <c r="E271" i="3"/>
  <c r="E87" i="3"/>
  <c r="F105" i="1"/>
  <c r="F158" i="1"/>
  <c r="G158" i="1" s="1"/>
  <c r="J158" i="1" s="1"/>
  <c r="F237" i="1"/>
  <c r="E213" i="3"/>
  <c r="E214" i="3"/>
  <c r="E238" i="3"/>
  <c r="F265" i="1"/>
  <c r="G265" i="1" s="1"/>
  <c r="I265" i="1" s="1"/>
  <c r="G595" i="4"/>
  <c r="K595" i="4" s="1"/>
  <c r="N508" i="4"/>
  <c r="F432" i="1"/>
  <c r="E475" i="3"/>
  <c r="E212" i="3"/>
  <c r="F236" i="1"/>
  <c r="E176" i="3"/>
  <c r="E161" i="3"/>
  <c r="E135" i="3"/>
  <c r="G645" i="4"/>
  <c r="N645" i="4" s="1"/>
  <c r="E101" i="3"/>
  <c r="F119" i="1"/>
  <c r="E64" i="3"/>
  <c r="F77" i="1"/>
  <c r="E236" i="3"/>
  <c r="F263" i="1"/>
  <c r="E221" i="3"/>
  <c r="F247" i="1"/>
  <c r="F286" i="1"/>
  <c r="G286" i="1" s="1"/>
  <c r="E259" i="3"/>
  <c r="E363" i="3"/>
  <c r="F515" i="1"/>
  <c r="F220" i="1"/>
  <c r="G220" i="1" s="1"/>
  <c r="I220" i="1" s="1"/>
  <c r="E197" i="3"/>
  <c r="E184" i="3"/>
  <c r="F206" i="1"/>
  <c r="G662" i="4"/>
  <c r="K662" i="4" s="1"/>
  <c r="E816" i="1"/>
  <c r="F816" i="1" s="1"/>
  <c r="E824" i="1"/>
  <c r="F824" i="1" s="1"/>
  <c r="G824" i="1" s="1"/>
  <c r="K824" i="1" s="1"/>
  <c r="E834" i="1"/>
  <c r="F834" i="1"/>
  <c r="G834" i="1" s="1"/>
  <c r="K834" i="1" s="1"/>
  <c r="E809" i="1"/>
  <c r="F809" i="1" s="1"/>
  <c r="E785" i="1"/>
  <c r="F785" i="1" s="1"/>
  <c r="E793" i="1"/>
  <c r="F793" i="1" s="1"/>
  <c r="E801" i="1"/>
  <c r="F801" i="1" s="1"/>
  <c r="E813" i="1"/>
  <c r="F813" i="1" s="1"/>
  <c r="E806" i="1"/>
  <c r="F806" i="1" s="1"/>
  <c r="E828" i="1"/>
  <c r="F828" i="1" s="1"/>
  <c r="G828" i="1" s="1"/>
  <c r="K828" i="1" s="1"/>
  <c r="E841" i="1"/>
  <c r="F841" i="1" s="1"/>
  <c r="E837" i="1"/>
  <c r="F837" i="1" s="1"/>
  <c r="G837" i="1" s="1"/>
  <c r="K837" i="1" s="1"/>
  <c r="E788" i="1"/>
  <c r="F788" i="1" s="1"/>
  <c r="E796" i="1"/>
  <c r="F796" i="1" s="1"/>
  <c r="E804" i="1"/>
  <c r="F804" i="1" s="1"/>
  <c r="G804" i="1" s="1"/>
  <c r="K804" i="1" s="1"/>
  <c r="E817" i="1"/>
  <c r="F817" i="1" s="1"/>
  <c r="E822" i="1"/>
  <c r="F822" i="1" s="1"/>
  <c r="G822" i="1" s="1"/>
  <c r="K822" i="1" s="1"/>
  <c r="E831" i="1"/>
  <c r="F831" i="1" s="1"/>
  <c r="E849" i="1"/>
  <c r="F849" i="1" s="1"/>
  <c r="G809" i="1"/>
  <c r="K809" i="1" s="1"/>
  <c r="E783" i="1"/>
  <c r="F783" i="1" s="1"/>
  <c r="E791" i="1"/>
  <c r="F791" i="1" s="1"/>
  <c r="E799" i="1"/>
  <c r="F799" i="1" s="1"/>
  <c r="E810" i="1"/>
  <c r="F810" i="1" s="1"/>
  <c r="E838" i="1"/>
  <c r="F838" i="1" s="1"/>
  <c r="E825" i="1"/>
  <c r="F825" i="1" s="1"/>
  <c r="G825" i="1" s="1"/>
  <c r="K825" i="1" s="1"/>
  <c r="E835" i="1"/>
  <c r="F835" i="1" s="1"/>
  <c r="G835" i="1" s="1"/>
  <c r="K835" i="1" s="1"/>
  <c r="E812" i="1"/>
  <c r="F812" i="1" s="1"/>
  <c r="G812" i="1" s="1"/>
  <c r="E786" i="1"/>
  <c r="F786" i="1" s="1"/>
  <c r="G786" i="1" s="1"/>
  <c r="E794" i="1"/>
  <c r="F794" i="1" s="1"/>
  <c r="E802" i="1"/>
  <c r="F802" i="1" s="1"/>
  <c r="E814" i="1"/>
  <c r="F814" i="1" s="1"/>
  <c r="G814" i="1" s="1"/>
  <c r="K814" i="1" s="1"/>
  <c r="E818" i="1"/>
  <c r="F818" i="1" s="1"/>
  <c r="G818" i="1" s="1"/>
  <c r="K818" i="1" s="1"/>
  <c r="E829" i="1"/>
  <c r="F829" i="1"/>
  <c r="E845" i="1"/>
  <c r="F845" i="1" s="1"/>
  <c r="G845" i="1" s="1"/>
  <c r="K845" i="1" s="1"/>
  <c r="E833" i="1"/>
  <c r="F833" i="1" s="1"/>
  <c r="E789" i="1"/>
  <c r="F789" i="1" s="1"/>
  <c r="E797" i="1"/>
  <c r="F797" i="1" s="1"/>
  <c r="E805" i="1"/>
  <c r="F805" i="1" s="1"/>
  <c r="E819" i="1"/>
  <c r="F819" i="1" s="1"/>
  <c r="E839" i="1"/>
  <c r="F839" i="1" s="1"/>
  <c r="G839" i="1" s="1"/>
  <c r="K839" i="1" s="1"/>
  <c r="E800" i="1"/>
  <c r="F800" i="1" s="1"/>
  <c r="G800" i="1" s="1"/>
  <c r="K800" i="1" s="1"/>
  <c r="E807" i="1"/>
  <c r="F807" i="1" s="1"/>
  <c r="E843" i="1"/>
  <c r="F843" i="1" s="1"/>
  <c r="G843" i="1" s="1"/>
  <c r="K843" i="1" s="1"/>
  <c r="E811" i="1"/>
  <c r="F811" i="1" s="1"/>
  <c r="E826" i="1"/>
  <c r="F826" i="1" s="1"/>
  <c r="G826" i="1" s="1"/>
  <c r="K826" i="1" s="1"/>
  <c r="E821" i="1"/>
  <c r="F821" i="1" s="1"/>
  <c r="E787" i="1"/>
  <c r="F787" i="1" s="1"/>
  <c r="G787" i="1" s="1"/>
  <c r="I787" i="1" s="1"/>
  <c r="E844" i="1"/>
  <c r="F844" i="1" s="1"/>
  <c r="G844" i="1" s="1"/>
  <c r="K844" i="1" s="1"/>
  <c r="E823" i="1"/>
  <c r="F823" i="1"/>
  <c r="G823" i="1" s="1"/>
  <c r="K823" i="1" s="1"/>
  <c r="E830" i="1"/>
  <c r="F830" i="1" s="1"/>
  <c r="G830" i="1" s="1"/>
  <c r="K830" i="1" s="1"/>
  <c r="E795" i="1"/>
  <c r="F795" i="1" s="1"/>
  <c r="G795" i="1" s="1"/>
  <c r="K795" i="1" s="1"/>
  <c r="E832" i="1"/>
  <c r="F832" i="1" s="1"/>
  <c r="E847" i="1"/>
  <c r="F847" i="1" s="1"/>
  <c r="G847" i="1" s="1"/>
  <c r="K847" i="1" s="1"/>
  <c r="E803" i="1"/>
  <c r="F803" i="1" s="1"/>
  <c r="E808" i="1"/>
  <c r="F808" i="1" s="1"/>
  <c r="E782" i="1"/>
  <c r="F782" i="1" s="1"/>
  <c r="E815" i="1"/>
  <c r="F815" i="1" s="1"/>
  <c r="G815" i="1" s="1"/>
  <c r="K815" i="1" s="1"/>
  <c r="E790" i="1"/>
  <c r="F790" i="1" s="1"/>
  <c r="E536" i="1"/>
  <c r="F536" i="1" s="1"/>
  <c r="E578" i="1"/>
  <c r="F578" i="1" s="1"/>
  <c r="G578" i="1" s="1"/>
  <c r="K578" i="1" s="1"/>
  <c r="E661" i="1"/>
  <c r="F661" i="1" s="1"/>
  <c r="G661" i="1" s="1"/>
  <c r="K661" i="1" s="1"/>
  <c r="E495" i="1"/>
  <c r="F495" i="1" s="1"/>
  <c r="E358" i="1"/>
  <c r="E292" i="1"/>
  <c r="F292" i="1" s="1"/>
  <c r="E305" i="1"/>
  <c r="F305" i="1" s="1"/>
  <c r="E315" i="1"/>
  <c r="F315" i="1" s="1"/>
  <c r="E329" i="1"/>
  <c r="F329" i="1" s="1"/>
  <c r="G329" i="1" s="1"/>
  <c r="I329" i="1" s="1"/>
  <c r="E69" i="1"/>
  <c r="E58" i="3" s="1"/>
  <c r="E827" i="1"/>
  <c r="F827" i="1" s="1"/>
  <c r="E792" i="1"/>
  <c r="F792" i="1" s="1"/>
  <c r="E608" i="1"/>
  <c r="F608" i="1" s="1"/>
  <c r="E637" i="1"/>
  <c r="F637" i="1" s="1"/>
  <c r="G637" i="1" s="1"/>
  <c r="K637" i="1" s="1"/>
  <c r="E223" i="1"/>
  <c r="F223" i="1" s="1"/>
  <c r="E498" i="1"/>
  <c r="F498" i="1" s="1"/>
  <c r="E798" i="1"/>
  <c r="F798" i="1" s="1"/>
  <c r="G798" i="1" s="1"/>
  <c r="K798" i="1" s="1"/>
  <c r="E589" i="1"/>
  <c r="F589" i="1" s="1"/>
  <c r="E493" i="1"/>
  <c r="F493" i="1" s="1"/>
  <c r="E436" i="1"/>
  <c r="E450" i="1"/>
  <c r="F450" i="1" s="1"/>
  <c r="E511" i="1"/>
  <c r="E345" i="1"/>
  <c r="F345" i="1" s="1"/>
  <c r="E520" i="1"/>
  <c r="F520" i="1" s="1"/>
  <c r="E533" i="1"/>
  <c r="F533" i="1" s="1"/>
  <c r="E572" i="1"/>
  <c r="F572" i="1" s="1"/>
  <c r="G572" i="1" s="1"/>
  <c r="K572" i="1" s="1"/>
  <c r="E657" i="1"/>
  <c r="F657" i="1" s="1"/>
  <c r="E516" i="1"/>
  <c r="E524" i="3" s="1"/>
  <c r="E784" i="1"/>
  <c r="F784" i="1"/>
  <c r="E596" i="1"/>
  <c r="F596" i="1" s="1"/>
  <c r="E523" i="1"/>
  <c r="F523" i="1" s="1"/>
  <c r="E664" i="1"/>
  <c r="F664" i="1" s="1"/>
  <c r="G664" i="1" s="1"/>
  <c r="K664" i="1" s="1"/>
  <c r="E409" i="1"/>
  <c r="F409" i="1" s="1"/>
  <c r="E301" i="1"/>
  <c r="F301" i="1" s="1"/>
  <c r="E322" i="1"/>
  <c r="F322" i="1" s="1"/>
  <c r="E73" i="1"/>
  <c r="E303" i="1"/>
  <c r="E276" i="3" s="1"/>
  <c r="E326" i="1"/>
  <c r="F326" i="1" s="1"/>
  <c r="E76" i="1"/>
  <c r="F76" i="1" s="1"/>
  <c r="G76" i="1" s="1"/>
  <c r="J76" i="1" s="1"/>
  <c r="E630" i="1"/>
  <c r="F630" i="1" s="1"/>
  <c r="G630" i="1" s="1"/>
  <c r="K630" i="1" s="1"/>
  <c r="E641" i="1"/>
  <c r="F641" i="1" s="1"/>
  <c r="E454" i="1"/>
  <c r="E343" i="3" s="1"/>
  <c r="E174" i="1"/>
  <c r="E489" i="3" s="1"/>
  <c r="E307" i="1"/>
  <c r="E335" i="1"/>
  <c r="E306" i="3" s="1"/>
  <c r="E347" i="1"/>
  <c r="F347" i="1" s="1"/>
  <c r="G347" i="1" s="1"/>
  <c r="J347" i="1" s="1"/>
  <c r="E650" i="1"/>
  <c r="F650" i="1" s="1"/>
  <c r="E311" i="1"/>
  <c r="F311" i="1" s="1"/>
  <c r="E434" i="1"/>
  <c r="E476" i="3" s="1"/>
  <c r="E635" i="1"/>
  <c r="F635" i="1" s="1"/>
  <c r="E359" i="1"/>
  <c r="F359" i="1" s="1"/>
  <c r="G359" i="1" s="1"/>
  <c r="J359" i="1" s="1"/>
  <c r="G503" i="4"/>
  <c r="K503" i="4" s="1"/>
  <c r="E71" i="1"/>
  <c r="F71" i="1" s="1"/>
  <c r="G71" i="1" s="1"/>
  <c r="J71" i="1" s="1"/>
  <c r="E387" i="1"/>
  <c r="E496" i="3" s="1"/>
  <c r="E344" i="1"/>
  <c r="F344" i="1" s="1"/>
  <c r="E175" i="1"/>
  <c r="F175" i="1" s="1"/>
  <c r="E646" i="1"/>
  <c r="F646" i="1" s="1"/>
  <c r="E320" i="1"/>
  <c r="F320" i="1" s="1"/>
  <c r="Y6" i="4"/>
  <c r="Y4" i="4"/>
  <c r="Y5" i="4"/>
  <c r="AY80" i="5"/>
  <c r="AY72" i="5"/>
  <c r="AY64" i="5"/>
  <c r="AY54" i="5"/>
  <c r="AY42" i="5"/>
  <c r="AY34" i="5"/>
  <c r="AY32" i="5"/>
  <c r="AY24" i="5"/>
  <c r="AY12" i="5"/>
  <c r="AY4" i="5"/>
  <c r="AY87" i="5"/>
  <c r="AY79" i="5"/>
  <c r="AY71" i="5"/>
  <c r="AY63" i="5"/>
  <c r="AY53" i="5"/>
  <c r="AY41" i="5"/>
  <c r="AY31" i="5"/>
  <c r="AY23" i="5"/>
  <c r="AY11" i="5"/>
  <c r="AY3" i="5"/>
  <c r="D11" i="5"/>
  <c r="P593" i="5" s="1"/>
  <c r="AY86" i="5"/>
  <c r="AY78" i="5"/>
  <c r="AY70" i="5"/>
  <c r="AY62" i="5"/>
  <c r="AY52" i="5"/>
  <c r="AY40" i="5"/>
  <c r="AY30" i="5"/>
  <c r="AY22" i="5"/>
  <c r="AY16" i="5"/>
  <c r="AY10" i="5"/>
  <c r="AY2" i="5"/>
  <c r="AY85" i="5"/>
  <c r="AY77" i="5"/>
  <c r="AY69" i="5"/>
  <c r="AY61" i="5"/>
  <c r="AY56" i="5"/>
  <c r="AY51" i="5"/>
  <c r="AY46" i="5"/>
  <c r="AY44" i="5"/>
  <c r="AY39" i="5"/>
  <c r="AY29" i="5"/>
  <c r="AY21" i="5"/>
  <c r="AY9" i="5"/>
  <c r="AY84" i="5"/>
  <c r="AY76" i="5"/>
  <c r="AY68" i="5"/>
  <c r="AY60" i="5"/>
  <c r="AY50" i="5"/>
  <c r="AY38" i="5"/>
  <c r="AY33" i="5"/>
  <c r="AY28" i="5"/>
  <c r="AY20" i="5"/>
  <c r="AY15" i="5"/>
  <c r="AY8" i="5"/>
  <c r="AY83" i="5"/>
  <c r="AY65" i="5"/>
  <c r="AY19" i="5"/>
  <c r="AY5" i="5"/>
  <c r="AY82" i="5"/>
  <c r="AY59" i="5"/>
  <c r="AY18" i="5"/>
  <c r="AY81" i="5"/>
  <c r="AY58" i="5"/>
  <c r="AY55" i="5"/>
  <c r="AY17" i="5"/>
  <c r="AY75" i="5"/>
  <c r="AY57" i="5"/>
  <c r="AY49" i="5"/>
  <c r="AY43" i="5"/>
  <c r="AY14" i="5"/>
  <c r="AY74" i="5"/>
  <c r="AY48" i="5"/>
  <c r="AY45" i="5"/>
  <c r="AY37" i="5"/>
  <c r="AY73" i="5"/>
  <c r="AY47" i="5"/>
  <c r="AY36" i="5"/>
  <c r="AY27" i="5"/>
  <c r="AY13" i="5"/>
  <c r="AY67" i="5"/>
  <c r="AY66" i="5"/>
  <c r="AY26" i="5"/>
  <c r="AY7" i="5"/>
  <c r="E107" i="5"/>
  <c r="F107" i="5" s="1"/>
  <c r="E80" i="5"/>
  <c r="F80" i="5" s="1"/>
  <c r="E63" i="5"/>
  <c r="F63" i="5" s="1"/>
  <c r="E54" i="5"/>
  <c r="F54" i="5" s="1"/>
  <c r="E81" i="5"/>
  <c r="F81" i="5" s="1"/>
  <c r="E89" i="5"/>
  <c r="F89" i="5" s="1"/>
  <c r="E96" i="5"/>
  <c r="F96" i="5" s="1"/>
  <c r="Z96" i="5" s="1"/>
  <c r="E101" i="5"/>
  <c r="F101" i="5" s="1"/>
  <c r="E111" i="5"/>
  <c r="F111" i="5" s="1"/>
  <c r="E116" i="5"/>
  <c r="F116" i="5" s="1"/>
  <c r="E68" i="5"/>
  <c r="F68" i="5" s="1"/>
  <c r="E76" i="5"/>
  <c r="F76" i="5" s="1"/>
  <c r="E84" i="5"/>
  <c r="F84" i="5" s="1"/>
  <c r="E94" i="5"/>
  <c r="F94" i="5" s="1"/>
  <c r="E106" i="5"/>
  <c r="F106" i="5" s="1"/>
  <c r="E121" i="5"/>
  <c r="F121" i="5" s="1"/>
  <c r="E79" i="5"/>
  <c r="F79" i="5" s="1"/>
  <c r="E87" i="5"/>
  <c r="F87" i="5" s="1"/>
  <c r="E92" i="5"/>
  <c r="F92" i="5" s="1"/>
  <c r="AU92" i="5" s="1"/>
  <c r="AT92" i="5" s="1"/>
  <c r="AS92" i="5" s="1"/>
  <c r="AR92" i="5" s="1"/>
  <c r="AQ92" i="5" s="1"/>
  <c r="AP92" i="5" s="1"/>
  <c r="AO92" i="5" s="1"/>
  <c r="AN92" i="5" s="1"/>
  <c r="AM92" i="5" s="1"/>
  <c r="AL92" i="5" s="1"/>
  <c r="E99" i="5"/>
  <c r="F99" i="5" s="1"/>
  <c r="E104" i="5"/>
  <c r="F104" i="5" s="1"/>
  <c r="E109" i="5"/>
  <c r="F109" i="5" s="1"/>
  <c r="E114" i="5"/>
  <c r="F114" i="5" s="1"/>
  <c r="E119" i="5"/>
  <c r="F119" i="5"/>
  <c r="E58" i="5"/>
  <c r="F58" i="5" s="1"/>
  <c r="Z58" i="5" s="1"/>
  <c r="E53" i="5"/>
  <c r="F53" i="5" s="1"/>
  <c r="E47" i="5"/>
  <c r="F47" i="5" s="1"/>
  <c r="E42" i="5"/>
  <c r="F42" i="5" s="1"/>
  <c r="E30" i="5"/>
  <c r="F30" i="5" s="1"/>
  <c r="E21" i="5"/>
  <c r="F21" i="5"/>
  <c r="E24" i="5"/>
  <c r="F24" i="5" s="1"/>
  <c r="E105" i="5"/>
  <c r="F105" i="5"/>
  <c r="G105" i="5" s="1"/>
  <c r="I105" i="5" s="1"/>
  <c r="E102" i="5"/>
  <c r="F102" i="5" s="1"/>
  <c r="E98" i="5"/>
  <c r="F98" i="5" s="1"/>
  <c r="AU98" i="5" s="1"/>
  <c r="E95" i="5"/>
  <c r="F95" i="5" s="1"/>
  <c r="E85" i="5"/>
  <c r="F85" i="5" s="1"/>
  <c r="G85" i="5" s="1"/>
  <c r="E38" i="5"/>
  <c r="F38" i="5" s="1"/>
  <c r="E33" i="5"/>
  <c r="F33" i="5" s="1"/>
  <c r="AB17" i="5"/>
  <c r="AB2" i="5"/>
  <c r="E71" i="5"/>
  <c r="F71" i="5" s="1"/>
  <c r="Z71" i="5" s="1"/>
  <c r="E66" i="5"/>
  <c r="F66" i="5"/>
  <c r="G66" i="5" s="1"/>
  <c r="I66" i="5" s="1"/>
  <c r="E57" i="5"/>
  <c r="F57" i="5" s="1"/>
  <c r="E55" i="5"/>
  <c r="F55" i="5" s="1"/>
  <c r="E48" i="5"/>
  <c r="F48" i="5" s="1"/>
  <c r="E46" i="5"/>
  <c r="F46" i="5" s="1"/>
  <c r="E44" i="5"/>
  <c r="F44" i="5" s="1"/>
  <c r="E35" i="5"/>
  <c r="F35" i="5" s="1"/>
  <c r="E27" i="5"/>
  <c r="F27" i="5"/>
  <c r="E59" i="5"/>
  <c r="F59" i="5" s="1"/>
  <c r="E50" i="5"/>
  <c r="F50" i="5" s="1"/>
  <c r="E37" i="5"/>
  <c r="F37" i="5" s="1"/>
  <c r="E29" i="5"/>
  <c r="F29" i="5" s="1"/>
  <c r="E22" i="5"/>
  <c r="F22" i="5" s="1"/>
  <c r="E73" i="5"/>
  <c r="F73" i="5" s="1"/>
  <c r="E61" i="5"/>
  <c r="F61" i="5" s="1"/>
  <c r="E52" i="5"/>
  <c r="F52" i="5" s="1"/>
  <c r="E39" i="5"/>
  <c r="F39" i="5" s="1"/>
  <c r="G39" i="5" s="1"/>
  <c r="E31" i="5"/>
  <c r="F31" i="5" s="1"/>
  <c r="G119" i="1"/>
  <c r="I119" i="1" s="1"/>
  <c r="G89" i="1"/>
  <c r="I89" i="1" s="1"/>
  <c r="G349" i="2"/>
  <c r="H343" i="2"/>
  <c r="G343" i="2"/>
  <c r="G98" i="2"/>
  <c r="H98" i="2"/>
  <c r="F436" i="1"/>
  <c r="G436" i="1" s="1"/>
  <c r="K436" i="1" s="1"/>
  <c r="E477" i="3"/>
  <c r="G432" i="1"/>
  <c r="I432" i="1" s="1"/>
  <c r="G360" i="1"/>
  <c r="J360" i="1" s="1"/>
  <c r="H357" i="2"/>
  <c r="G357" i="2"/>
  <c r="H316" i="2"/>
  <c r="G316" i="2"/>
  <c r="G70" i="2"/>
  <c r="F358" i="1"/>
  <c r="G358" i="1" s="1"/>
  <c r="J358" i="1" s="1"/>
  <c r="E491" i="3"/>
  <c r="G94" i="2"/>
  <c r="H94" i="2"/>
  <c r="H111" i="2"/>
  <c r="G111" i="2"/>
  <c r="H127" i="2"/>
  <c r="G127" i="2"/>
  <c r="Z68" i="5"/>
  <c r="E314" i="3"/>
  <c r="G515" i="1"/>
  <c r="K515" i="1" s="1"/>
  <c r="G105" i="1"/>
  <c r="I105" i="1" s="1"/>
  <c r="G508" i="1"/>
  <c r="K508" i="1" s="1"/>
  <c r="G336" i="1"/>
  <c r="I336" i="1" s="1"/>
  <c r="E60" i="3"/>
  <c r="E299" i="3"/>
  <c r="G783" i="1"/>
  <c r="K783" i="1" s="1"/>
  <c r="G271" i="1"/>
  <c r="I271" i="1" s="1"/>
  <c r="G405" i="2"/>
  <c r="G181" i="2"/>
  <c r="H181" i="2"/>
  <c r="G230" i="2"/>
  <c r="G290" i="1"/>
  <c r="I290" i="1" s="1"/>
  <c r="H106" i="2"/>
  <c r="G106" i="2"/>
  <c r="G293" i="2"/>
  <c r="G58" i="5"/>
  <c r="Z31" i="5"/>
  <c r="Z85" i="5"/>
  <c r="Z121" i="5"/>
  <c r="F335" i="1"/>
  <c r="G335" i="1" s="1"/>
  <c r="J335" i="1" s="1"/>
  <c r="F303" i="1"/>
  <c r="F69" i="1"/>
  <c r="G210" i="1"/>
  <c r="I210" i="1" s="1"/>
  <c r="G418" i="2"/>
  <c r="H248" i="2"/>
  <c r="G248" i="2"/>
  <c r="G372" i="2"/>
  <c r="G134" i="2"/>
  <c r="G402" i="2"/>
  <c r="G90" i="2"/>
  <c r="Z106" i="5"/>
  <c r="F511" i="1"/>
  <c r="E523" i="3"/>
  <c r="G77" i="1"/>
  <c r="I77" i="1" s="1"/>
  <c r="G237" i="1"/>
  <c r="I237" i="1" s="1"/>
  <c r="G298" i="1"/>
  <c r="I298" i="1" s="1"/>
  <c r="G269" i="1"/>
  <c r="I269" i="1" s="1"/>
  <c r="H280" i="2"/>
  <c r="G280" i="2"/>
  <c r="G120" i="2"/>
  <c r="H120" i="2"/>
  <c r="K770" i="1"/>
  <c r="Z66" i="5"/>
  <c r="F307" i="1"/>
  <c r="E280" i="3"/>
  <c r="F73" i="1"/>
  <c r="G73" i="1" s="1"/>
  <c r="J73" i="1" s="1"/>
  <c r="E62" i="3"/>
  <c r="G206" i="1"/>
  <c r="I206" i="1"/>
  <c r="G71" i="5"/>
  <c r="E492" i="3"/>
  <c r="F174" i="1"/>
  <c r="G174" i="1" s="1"/>
  <c r="E522" i="3"/>
  <c r="G793" i="1"/>
  <c r="K793" i="1" s="1"/>
  <c r="G373" i="1"/>
  <c r="I373" i="1" s="1"/>
  <c r="G256" i="1"/>
  <c r="I256" i="1" s="1"/>
  <c r="G419" i="1"/>
  <c r="K419" i="1" s="1"/>
  <c r="G380" i="2"/>
  <c r="G277" i="2"/>
  <c r="H277" i="2"/>
  <c r="G335" i="2"/>
  <c r="H63" i="2"/>
  <c r="G63" i="2"/>
  <c r="Z114" i="5"/>
  <c r="G21" i="5"/>
  <c r="Z21" i="5"/>
  <c r="G411" i="5"/>
  <c r="Z411" i="5"/>
  <c r="Z770" i="5"/>
  <c r="G770" i="5"/>
  <c r="Z435" i="5"/>
  <c r="U435" i="5"/>
  <c r="Z491" i="5"/>
  <c r="G491" i="5"/>
  <c r="Z459" i="5"/>
  <c r="G459" i="5"/>
  <c r="G522" i="5"/>
  <c r="Z522" i="5"/>
  <c r="G665" i="5"/>
  <c r="Z442" i="5"/>
  <c r="Z427" i="5"/>
  <c r="G427" i="5"/>
  <c r="Z661" i="5"/>
  <c r="G661" i="5"/>
  <c r="Z515" i="5"/>
  <c r="G515" i="5"/>
  <c r="Z454" i="5"/>
  <c r="G454" i="5"/>
  <c r="J454" i="5" s="1"/>
  <c r="Z667" i="5"/>
  <c r="G667" i="5"/>
  <c r="Z783" i="5"/>
  <c r="Z657" i="5"/>
  <c r="G657" i="5"/>
  <c r="Z663" i="5"/>
  <c r="E848" i="5"/>
  <c r="F848" i="5" s="1"/>
  <c r="E823" i="5"/>
  <c r="F823" i="5" s="1"/>
  <c r="E787" i="5"/>
  <c r="F787" i="5" s="1"/>
  <c r="Z787" i="5" s="1"/>
  <c r="E792" i="5"/>
  <c r="F792" i="5" s="1"/>
  <c r="E795" i="5"/>
  <c r="F795" i="5" s="1"/>
  <c r="G795" i="5" s="1"/>
  <c r="E807" i="5"/>
  <c r="F807" i="5" s="1"/>
  <c r="E811" i="5"/>
  <c r="F811" i="5" s="1"/>
  <c r="E820" i="5"/>
  <c r="F820" i="5" s="1"/>
  <c r="E825" i="5"/>
  <c r="F825" i="5" s="1"/>
  <c r="Z825" i="5" s="1"/>
  <c r="E833" i="5"/>
  <c r="F833" i="5" s="1"/>
  <c r="G833" i="5" s="1"/>
  <c r="E840" i="5"/>
  <c r="F840" i="5" s="1"/>
  <c r="E853" i="5"/>
  <c r="F853" i="5" s="1"/>
  <c r="E32" i="5"/>
  <c r="F32" i="5" s="1"/>
  <c r="E26" i="5"/>
  <c r="F26" i="5" s="1"/>
  <c r="E70" i="5"/>
  <c r="F70" i="5" s="1"/>
  <c r="E74" i="5"/>
  <c r="F74" i="5" s="1"/>
  <c r="E82" i="5"/>
  <c r="F82" i="5" s="1"/>
  <c r="E86" i="5"/>
  <c r="F86" i="5" s="1"/>
  <c r="E90" i="5"/>
  <c r="F90" i="5" s="1"/>
  <c r="E103" i="5"/>
  <c r="F103" i="5" s="1"/>
  <c r="E108" i="5"/>
  <c r="F108" i="5" s="1"/>
  <c r="E112" i="5"/>
  <c r="F112" i="5" s="1"/>
  <c r="E130" i="5"/>
  <c r="F130" i="5" s="1"/>
  <c r="E135" i="5"/>
  <c r="F135" i="5" s="1"/>
  <c r="E143" i="5"/>
  <c r="F143" i="5" s="1"/>
  <c r="G143" i="5" s="1"/>
  <c r="E148" i="5"/>
  <c r="F148" i="5" s="1"/>
  <c r="E160" i="5"/>
  <c r="F160" i="5" s="1"/>
  <c r="G167" i="5"/>
  <c r="E170" i="5"/>
  <c r="F170" i="5" s="1"/>
  <c r="E175" i="5"/>
  <c r="F175" i="5" s="1"/>
  <c r="E180" i="5"/>
  <c r="F180" i="5" s="1"/>
  <c r="E192" i="5"/>
  <c r="F192" i="5" s="1"/>
  <c r="E202" i="5"/>
  <c r="F202" i="5" s="1"/>
  <c r="E210" i="5"/>
  <c r="F210" i="5" s="1"/>
  <c r="E218" i="5"/>
  <c r="F218" i="5" s="1"/>
  <c r="E230" i="5"/>
  <c r="F230" i="5" s="1"/>
  <c r="G230" i="5" s="1"/>
  <c r="E239" i="5"/>
  <c r="F239" i="5" s="1"/>
  <c r="E246" i="5"/>
  <c r="F246" i="5" s="1"/>
  <c r="E253" i="5"/>
  <c r="F253" i="5" s="1"/>
  <c r="G253" i="5" s="1"/>
  <c r="E260" i="5"/>
  <c r="F260" i="5" s="1"/>
  <c r="AU260" i="5" s="1"/>
  <c r="E269" i="5"/>
  <c r="F269" i="5"/>
  <c r="E276" i="5"/>
  <c r="F276" i="5" s="1"/>
  <c r="E790" i="5"/>
  <c r="F790" i="5"/>
  <c r="Z790" i="5" s="1"/>
  <c r="E801" i="5"/>
  <c r="F801" i="5" s="1"/>
  <c r="G801" i="5" s="1"/>
  <c r="K801" i="5" s="1"/>
  <c r="Z801" i="5"/>
  <c r="E803" i="5"/>
  <c r="F803" i="5" s="1"/>
  <c r="E806" i="5"/>
  <c r="F806" i="5"/>
  <c r="E814" i="5"/>
  <c r="F814" i="5" s="1"/>
  <c r="E844" i="5"/>
  <c r="F844" i="5" s="1"/>
  <c r="E23" i="5"/>
  <c r="F23" i="5" s="1"/>
  <c r="E43" i="5"/>
  <c r="F43" i="5" s="1"/>
  <c r="E67" i="5"/>
  <c r="F67" i="5" s="1"/>
  <c r="G67" i="5" s="1"/>
  <c r="E125" i="5"/>
  <c r="F125" i="5" s="1"/>
  <c r="E133" i="5"/>
  <c r="F133" i="5" s="1"/>
  <c r="E138" i="5"/>
  <c r="F138" i="5" s="1"/>
  <c r="E153" i="5"/>
  <c r="F153" i="5"/>
  <c r="E158" i="5"/>
  <c r="F158" i="5" s="1"/>
  <c r="E163" i="5"/>
  <c r="F163" i="5"/>
  <c r="E173" i="5"/>
  <c r="F173" i="5" s="1"/>
  <c r="G173" i="5" s="1"/>
  <c r="E185" i="5"/>
  <c r="F185" i="5" s="1"/>
  <c r="E190" i="5"/>
  <c r="F190" i="5" s="1"/>
  <c r="E195" i="5"/>
  <c r="F195" i="5" s="1"/>
  <c r="E205" i="5"/>
  <c r="F205" i="5" s="1"/>
  <c r="E213" i="5"/>
  <c r="F213" i="5" s="1"/>
  <c r="E221" i="5"/>
  <c r="F221" i="5" s="1"/>
  <c r="E228" i="5"/>
  <c r="F228" i="5" s="1"/>
  <c r="E237" i="5"/>
  <c r="F237" i="5" s="1"/>
  <c r="E244" i="5"/>
  <c r="F244" i="5" s="1"/>
  <c r="E251" i="5"/>
  <c r="F251" i="5" s="1"/>
  <c r="G251" i="5" s="1"/>
  <c r="E258" i="5"/>
  <c r="F258" i="5" s="1"/>
  <c r="G258" i="5" s="1"/>
  <c r="E267" i="5"/>
  <c r="F267" i="5" s="1"/>
  <c r="E274" i="5"/>
  <c r="F274" i="5" s="1"/>
  <c r="G278" i="5"/>
  <c r="E793" i="5"/>
  <c r="F793" i="5" s="1"/>
  <c r="G806" i="5"/>
  <c r="E808" i="5"/>
  <c r="F808" i="5" s="1"/>
  <c r="Z808" i="5" s="1"/>
  <c r="E818" i="5"/>
  <c r="F818" i="5" s="1"/>
  <c r="E788" i="5"/>
  <c r="F788" i="5" s="1"/>
  <c r="E796" i="5"/>
  <c r="F796" i="5" s="1"/>
  <c r="E799" i="5"/>
  <c r="F799" i="5" s="1"/>
  <c r="E812" i="5"/>
  <c r="F812" i="5" s="1"/>
  <c r="E821" i="5"/>
  <c r="F821" i="5" s="1"/>
  <c r="E829" i="5"/>
  <c r="F829" i="5" s="1"/>
  <c r="E831" i="5"/>
  <c r="F831" i="5" s="1"/>
  <c r="E846" i="5"/>
  <c r="F846" i="5" s="1"/>
  <c r="G846" i="5" s="1"/>
  <c r="K846" i="5" s="1"/>
  <c r="E51" i="5"/>
  <c r="F51" i="5" s="1"/>
  <c r="G51" i="5" s="1"/>
  <c r="E75" i="5"/>
  <c r="F75" i="5" s="1"/>
  <c r="E83" i="5"/>
  <c r="F83" i="5" s="1"/>
  <c r="E91" i="5"/>
  <c r="F91" i="5" s="1"/>
  <c r="E100" i="5"/>
  <c r="F100" i="5" s="1"/>
  <c r="E113" i="5"/>
  <c r="F113" i="5" s="1"/>
  <c r="E117" i="5"/>
  <c r="F117" i="5" s="1"/>
  <c r="E120" i="5"/>
  <c r="F120" i="5" s="1"/>
  <c r="Z120" i="5" s="1"/>
  <c r="E123" i="5"/>
  <c r="F123" i="5" s="1"/>
  <c r="Z123" i="5" s="1"/>
  <c r="E131" i="5"/>
  <c r="F131" i="5" s="1"/>
  <c r="E136" i="5"/>
  <c r="F136" i="5" s="1"/>
  <c r="E149" i="5"/>
  <c r="F149" i="5" s="1"/>
  <c r="E161" i="5"/>
  <c r="F161" i="5" s="1"/>
  <c r="E166" i="5"/>
  <c r="F166" i="5" s="1"/>
  <c r="E171" i="5"/>
  <c r="F171" i="5" s="1"/>
  <c r="Z171" i="5" s="1"/>
  <c r="E181" i="5"/>
  <c r="F181" i="5" s="1"/>
  <c r="E193" i="5"/>
  <c r="F193" i="5" s="1"/>
  <c r="Z193" i="5" s="1"/>
  <c r="E198" i="5"/>
  <c r="F198" i="5" s="1"/>
  <c r="E203" i="5"/>
  <c r="F203" i="5" s="1"/>
  <c r="E211" i="5"/>
  <c r="F211" i="5" s="1"/>
  <c r="E219" i="5"/>
  <c r="F219" i="5" s="1"/>
  <c r="E224" i="5"/>
  <c r="F224" i="5" s="1"/>
  <c r="G228" i="5"/>
  <c r="I228" i="5" s="1"/>
  <c r="E233" i="5"/>
  <c r="F233" i="5" s="1"/>
  <c r="E240" i="5"/>
  <c r="F240" i="5" s="1"/>
  <c r="E249" i="5"/>
  <c r="F249" i="5" s="1"/>
  <c r="E794" i="5"/>
  <c r="F794" i="5" s="1"/>
  <c r="Z794" i="5"/>
  <c r="E804" i="5"/>
  <c r="F804" i="5" s="1"/>
  <c r="G804" i="5" s="1"/>
  <c r="E809" i="5"/>
  <c r="F809" i="5"/>
  <c r="E810" i="5"/>
  <c r="F810" i="5" s="1"/>
  <c r="E824" i="5"/>
  <c r="F824" i="5" s="1"/>
  <c r="E826" i="5"/>
  <c r="F826" i="5" s="1"/>
  <c r="E28" i="5"/>
  <c r="F28" i="5" s="1"/>
  <c r="E36" i="5"/>
  <c r="F36" i="5" s="1"/>
  <c r="Z36" i="5" s="1"/>
  <c r="E72" i="5"/>
  <c r="F72" i="5" s="1"/>
  <c r="E88" i="5"/>
  <c r="F88" i="5" s="1"/>
  <c r="E110" i="5"/>
  <c r="F110" i="5" s="1"/>
  <c r="E126" i="5"/>
  <c r="F126" i="5" s="1"/>
  <c r="E134" i="5"/>
  <c r="F134" i="5" s="1"/>
  <c r="E139" i="5"/>
  <c r="F139" i="5" s="1"/>
  <c r="E144" i="5"/>
  <c r="F144" i="5"/>
  <c r="E154" i="5"/>
  <c r="F154" i="5" s="1"/>
  <c r="G154" i="5" s="1"/>
  <c r="E159" i="5"/>
  <c r="F159" i="5" s="1"/>
  <c r="Z159" i="5" s="1"/>
  <c r="E164" i="5"/>
  <c r="F164" i="5" s="1"/>
  <c r="E176" i="5"/>
  <c r="F176" i="5" s="1"/>
  <c r="E186" i="5"/>
  <c r="F186" i="5"/>
  <c r="E191" i="5"/>
  <c r="F191" i="5" s="1"/>
  <c r="E196" i="5"/>
  <c r="F196" i="5" s="1"/>
  <c r="E206" i="5"/>
  <c r="F206" i="5" s="1"/>
  <c r="Z206" i="5" s="1"/>
  <c r="E214" i="5"/>
  <c r="F214" i="5" s="1"/>
  <c r="E222" i="5"/>
  <c r="F222" i="5" s="1"/>
  <c r="E231" i="5"/>
  <c r="F231" i="5" s="1"/>
  <c r="E238" i="5"/>
  <c r="F238" i="5" s="1"/>
  <c r="G238" i="5" s="1"/>
  <c r="E247" i="5"/>
  <c r="F247" i="5" s="1"/>
  <c r="E254" i="5"/>
  <c r="F254" i="5" s="1"/>
  <c r="E261" i="5"/>
  <c r="F261" i="5" s="1"/>
  <c r="E268" i="5"/>
  <c r="F268" i="5"/>
  <c r="E277" i="5"/>
  <c r="F277" i="5" s="1"/>
  <c r="E791" i="5"/>
  <c r="F791" i="5" s="1"/>
  <c r="E797" i="5"/>
  <c r="F797" i="5"/>
  <c r="E813" i="5"/>
  <c r="F813" i="5" s="1"/>
  <c r="Z813" i="5" s="1"/>
  <c r="E815" i="5"/>
  <c r="F815" i="5" s="1"/>
  <c r="E816" i="5"/>
  <c r="F816" i="5" s="1"/>
  <c r="E822" i="5"/>
  <c r="F822" i="5" s="1"/>
  <c r="G822" i="5" s="1"/>
  <c r="K822" i="5" s="1"/>
  <c r="Z822" i="5"/>
  <c r="E830" i="5"/>
  <c r="F830" i="5" s="1"/>
  <c r="G830" i="5" s="1"/>
  <c r="E838" i="5"/>
  <c r="F838" i="5" s="1"/>
  <c r="E842" i="5"/>
  <c r="F842" i="5" s="1"/>
  <c r="G842" i="5" s="1"/>
  <c r="E850" i="5"/>
  <c r="F850" i="5" s="1"/>
  <c r="Z850" i="5" s="1"/>
  <c r="E25" i="5"/>
  <c r="F25" i="5"/>
  <c r="E41" i="5"/>
  <c r="F41" i="5" s="1"/>
  <c r="E65" i="5"/>
  <c r="F65" i="5" s="1"/>
  <c r="E69" i="5"/>
  <c r="F69" i="5" s="1"/>
  <c r="E97" i="5"/>
  <c r="F97" i="5" s="1"/>
  <c r="G97" i="5" s="1"/>
  <c r="J97" i="5" s="1"/>
  <c r="G117" i="5"/>
  <c r="E129" i="5"/>
  <c r="F129" i="5" s="1"/>
  <c r="E142" i="5"/>
  <c r="F142" i="5"/>
  <c r="E147" i="5"/>
  <c r="F147" i="5"/>
  <c r="E157" i="5"/>
  <c r="F157" i="5" s="1"/>
  <c r="E169" i="5"/>
  <c r="F169" i="5"/>
  <c r="E174" i="5"/>
  <c r="F174" i="5"/>
  <c r="E179" i="5"/>
  <c r="F179" i="5" s="1"/>
  <c r="G179" i="5" s="1"/>
  <c r="E189" i="5"/>
  <c r="F189" i="5" s="1"/>
  <c r="E201" i="5"/>
  <c r="F201" i="5"/>
  <c r="E209" i="5"/>
  <c r="F209" i="5" s="1"/>
  <c r="E217" i="5"/>
  <c r="F217" i="5" s="1"/>
  <c r="E229" i="5"/>
  <c r="F229" i="5" s="1"/>
  <c r="E236" i="5"/>
  <c r="F236" i="5" s="1"/>
  <c r="E245" i="5"/>
  <c r="F245" i="5" s="1"/>
  <c r="G245" i="5" s="1"/>
  <c r="E252" i="5"/>
  <c r="F252" i="5"/>
  <c r="E259" i="5"/>
  <c r="F259" i="5"/>
  <c r="E266" i="5"/>
  <c r="F266" i="5"/>
  <c r="G266" i="5" s="1"/>
  <c r="E275" i="5"/>
  <c r="F275" i="5" s="1"/>
  <c r="E282" i="5"/>
  <c r="F282" i="5" s="1"/>
  <c r="E789" i="5"/>
  <c r="F789" i="5" s="1"/>
  <c r="AU789" i="5" s="1"/>
  <c r="AT789" i="5" s="1"/>
  <c r="AS789" i="5" s="1"/>
  <c r="AR789" i="5" s="1"/>
  <c r="AQ789" i="5" s="1"/>
  <c r="E828" i="5"/>
  <c r="F828" i="5"/>
  <c r="E836" i="5"/>
  <c r="F836" i="5" s="1"/>
  <c r="E40" i="5"/>
  <c r="F40" i="5" s="1"/>
  <c r="G40" i="5" s="1"/>
  <c r="E64" i="5"/>
  <c r="F64" i="5" s="1"/>
  <c r="G103" i="5"/>
  <c r="I103" i="5" s="1"/>
  <c r="E137" i="5"/>
  <c r="F137" i="5"/>
  <c r="AU137" i="5" s="1"/>
  <c r="AT137" i="5" s="1"/>
  <c r="E141" i="5"/>
  <c r="F141" i="5" s="1"/>
  <c r="AU141" i="5" s="1"/>
  <c r="E172" i="5"/>
  <c r="F172" i="5" s="1"/>
  <c r="Z172" i="5" s="1"/>
  <c r="E241" i="5"/>
  <c r="F241" i="5" s="1"/>
  <c r="E265" i="5"/>
  <c r="F265" i="5" s="1"/>
  <c r="G268" i="5"/>
  <c r="E287" i="5"/>
  <c r="F287" i="5" s="1"/>
  <c r="E294" i="5"/>
  <c r="F294" i="5" s="1"/>
  <c r="G294" i="5" s="1"/>
  <c r="E303" i="5"/>
  <c r="F303" i="5"/>
  <c r="E310" i="5"/>
  <c r="F310" i="5" s="1"/>
  <c r="E319" i="5"/>
  <c r="F319" i="5" s="1"/>
  <c r="E326" i="5"/>
  <c r="F326" i="5" s="1"/>
  <c r="E335" i="5"/>
  <c r="F335" i="5" s="1"/>
  <c r="E342" i="5"/>
  <c r="F342" i="5" s="1"/>
  <c r="E347" i="5"/>
  <c r="F347" i="5" s="1"/>
  <c r="E354" i="5"/>
  <c r="F354" i="5" s="1"/>
  <c r="E363" i="5"/>
  <c r="F363" i="5" s="1"/>
  <c r="E370" i="5"/>
  <c r="F370" i="5" s="1"/>
  <c r="E379" i="5"/>
  <c r="F379" i="5"/>
  <c r="Z379" i="5" s="1"/>
  <c r="E832" i="5"/>
  <c r="F832" i="5" s="1"/>
  <c r="E45" i="5"/>
  <c r="F45" i="5" s="1"/>
  <c r="Z45" i="5" s="1"/>
  <c r="E60" i="5"/>
  <c r="F60" i="5" s="1"/>
  <c r="E77" i="5"/>
  <c r="F77" i="5" s="1"/>
  <c r="E118" i="5"/>
  <c r="F118" i="5"/>
  <c r="E124" i="5"/>
  <c r="F124" i="5" s="1"/>
  <c r="E128" i="5"/>
  <c r="F128" i="5" s="1"/>
  <c r="E146" i="5"/>
  <c r="F146" i="5" s="1"/>
  <c r="E151" i="5"/>
  <c r="F151" i="5"/>
  <c r="E155" i="5"/>
  <c r="F155" i="5" s="1"/>
  <c r="E194" i="5"/>
  <c r="F194" i="5" s="1"/>
  <c r="E207" i="5"/>
  <c r="F207" i="5" s="1"/>
  <c r="E212" i="5"/>
  <c r="F212" i="5" s="1"/>
  <c r="E216" i="5"/>
  <c r="F216" i="5" s="1"/>
  <c r="E225" i="5"/>
  <c r="F225" i="5"/>
  <c r="E250" i="5"/>
  <c r="F250" i="5" s="1"/>
  <c r="E262" i="5"/>
  <c r="F262" i="5"/>
  <c r="E280" i="5"/>
  <c r="F280" i="5" s="1"/>
  <c r="AU280" i="5" s="1"/>
  <c r="E285" i="5"/>
  <c r="F285" i="5" s="1"/>
  <c r="E292" i="5"/>
  <c r="F292" i="5" s="1"/>
  <c r="E301" i="5"/>
  <c r="F301" i="5" s="1"/>
  <c r="Z301" i="5" s="1"/>
  <c r="E308" i="5"/>
  <c r="F308" i="5" s="1"/>
  <c r="AU308" i="5" s="1"/>
  <c r="AT308" i="5" s="1"/>
  <c r="AS308" i="5" s="1"/>
  <c r="AR308" i="5" s="1"/>
  <c r="AQ308" i="5" s="1"/>
  <c r="AP308" i="5" s="1"/>
  <c r="AO308" i="5" s="1"/>
  <c r="AN308" i="5" s="1"/>
  <c r="AM308" i="5" s="1"/>
  <c r="AL308" i="5" s="1"/>
  <c r="G312" i="5"/>
  <c r="E317" i="5"/>
  <c r="F317" i="5" s="1"/>
  <c r="E324" i="5"/>
  <c r="F324" i="5" s="1"/>
  <c r="G324" i="5" s="1"/>
  <c r="I324" i="5" s="1"/>
  <c r="E802" i="5"/>
  <c r="F802" i="5" s="1"/>
  <c r="E843" i="5"/>
  <c r="F843" i="5" s="1"/>
  <c r="Z843" i="5" s="1"/>
  <c r="G843" i="5"/>
  <c r="K843" i="5" s="1"/>
  <c r="E49" i="5"/>
  <c r="F49" i="5" s="1"/>
  <c r="E56" i="5"/>
  <c r="F56" i="5" s="1"/>
  <c r="E168" i="5"/>
  <c r="F168" i="5" s="1"/>
  <c r="E177" i="5"/>
  <c r="F177" i="5" s="1"/>
  <c r="E182" i="5"/>
  <c r="F182" i="5" s="1"/>
  <c r="E199" i="5"/>
  <c r="F199" i="5" s="1"/>
  <c r="G199" i="5" s="1"/>
  <c r="I199" i="5" s="1"/>
  <c r="E234" i="5"/>
  <c r="F234" i="5" s="1"/>
  <c r="E242" i="5"/>
  <c r="F242" i="5" s="1"/>
  <c r="Z242" i="5" s="1"/>
  <c r="E273" i="5"/>
  <c r="F273" i="5" s="1"/>
  <c r="E283" i="5"/>
  <c r="F283" i="5" s="1"/>
  <c r="E290" i="5"/>
  <c r="F290" i="5" s="1"/>
  <c r="G290" i="5" s="1"/>
  <c r="E299" i="5"/>
  <c r="F299" i="5" s="1"/>
  <c r="E306" i="5"/>
  <c r="F306" i="5" s="1"/>
  <c r="G310" i="5"/>
  <c r="E315" i="5"/>
  <c r="F315" i="5" s="1"/>
  <c r="G315" i="5" s="1"/>
  <c r="I315" i="5" s="1"/>
  <c r="E322" i="5"/>
  <c r="F322" i="5" s="1"/>
  <c r="E837" i="5"/>
  <c r="F837" i="5" s="1"/>
  <c r="E78" i="5"/>
  <c r="F78" i="5" s="1"/>
  <c r="E93" i="5"/>
  <c r="F93" i="5" s="1"/>
  <c r="E152" i="5"/>
  <c r="F152" i="5"/>
  <c r="G152" i="5" s="1"/>
  <c r="E156" i="5"/>
  <c r="F156" i="5" s="1"/>
  <c r="E204" i="5"/>
  <c r="F204" i="5"/>
  <c r="E208" i="5"/>
  <c r="F208" i="5" s="1"/>
  <c r="E226" i="5"/>
  <c r="F226" i="5" s="1"/>
  <c r="E255" i="5"/>
  <c r="F255" i="5" s="1"/>
  <c r="E263" i="5"/>
  <c r="F263" i="5" s="1"/>
  <c r="E270" i="5"/>
  <c r="F270" i="5" s="1"/>
  <c r="E288" i="5"/>
  <c r="F288" i="5" s="1"/>
  <c r="E297" i="5"/>
  <c r="F297" i="5" s="1"/>
  <c r="E304" i="5"/>
  <c r="F304" i="5" s="1"/>
  <c r="E313" i="5"/>
  <c r="F313" i="5" s="1"/>
  <c r="E320" i="5"/>
  <c r="F320" i="5" s="1"/>
  <c r="Z320" i="5" s="1"/>
  <c r="E329" i="5"/>
  <c r="F329" i="5" s="1"/>
  <c r="E336" i="5"/>
  <c r="F336" i="5" s="1"/>
  <c r="E343" i="5"/>
  <c r="F343" i="5" s="1"/>
  <c r="E348" i="5"/>
  <c r="F348" i="5" s="1"/>
  <c r="Z348" i="5" s="1"/>
  <c r="E357" i="5"/>
  <c r="F357" i="5"/>
  <c r="E364" i="5"/>
  <c r="F364" i="5" s="1"/>
  <c r="Z364" i="5" s="1"/>
  <c r="E373" i="5"/>
  <c r="F373" i="5" s="1"/>
  <c r="E380" i="5"/>
  <c r="F380" i="5"/>
  <c r="G384" i="5"/>
  <c r="E389" i="5"/>
  <c r="F389" i="5" s="1"/>
  <c r="E396" i="5"/>
  <c r="F396" i="5"/>
  <c r="G400" i="5"/>
  <c r="E405" i="5"/>
  <c r="F405" i="5" s="1"/>
  <c r="G409" i="5"/>
  <c r="E414" i="5"/>
  <c r="F414" i="5" s="1"/>
  <c r="E421" i="5"/>
  <c r="F421" i="5" s="1"/>
  <c r="G421" i="5" s="1"/>
  <c r="E798" i="5"/>
  <c r="F798" i="5"/>
  <c r="Z798" i="5" s="1"/>
  <c r="E855" i="5"/>
  <c r="F855" i="5"/>
  <c r="Z855" i="5" s="1"/>
  <c r="E62" i="5"/>
  <c r="F62" i="5" s="1"/>
  <c r="E165" i="5"/>
  <c r="F165" i="5" s="1"/>
  <c r="E178" i="5"/>
  <c r="F178" i="5" s="1"/>
  <c r="E183" i="5"/>
  <c r="F183" i="5" s="1"/>
  <c r="E187" i="5"/>
  <c r="F187" i="5" s="1"/>
  <c r="E243" i="5"/>
  <c r="F243" i="5" s="1"/>
  <c r="E281" i="5"/>
  <c r="F281" i="5" s="1"/>
  <c r="G281" i="5" s="1"/>
  <c r="E286" i="5"/>
  <c r="F286" i="5"/>
  <c r="G286" i="5" s="1"/>
  <c r="E295" i="5"/>
  <c r="F295" i="5" s="1"/>
  <c r="E302" i="5"/>
  <c r="F302" i="5" s="1"/>
  <c r="E311" i="5"/>
  <c r="F311" i="5"/>
  <c r="Z311" i="5" s="1"/>
  <c r="E318" i="5"/>
  <c r="F318" i="5"/>
  <c r="E327" i="5"/>
  <c r="F327" i="5" s="1"/>
  <c r="G327" i="5" s="1"/>
  <c r="E334" i="5"/>
  <c r="F334" i="5" s="1"/>
  <c r="G338" i="5"/>
  <c r="E341" i="5"/>
  <c r="F341" i="5" s="1"/>
  <c r="G350" i="5"/>
  <c r="E355" i="5"/>
  <c r="F355" i="5"/>
  <c r="E362" i="5"/>
  <c r="F362" i="5"/>
  <c r="G362" i="5" s="1"/>
  <c r="I362" i="5" s="1"/>
  <c r="G366" i="5"/>
  <c r="E371" i="5"/>
  <c r="F371" i="5"/>
  <c r="E378" i="5"/>
  <c r="F378" i="5" s="1"/>
  <c r="E387" i="5"/>
  <c r="F387" i="5" s="1"/>
  <c r="G387" i="5" s="1"/>
  <c r="E394" i="5"/>
  <c r="F394" i="5"/>
  <c r="G394" i="5" s="1"/>
  <c r="K394" i="5" s="1"/>
  <c r="G398" i="5"/>
  <c r="E403" i="5"/>
  <c r="F403" i="5"/>
  <c r="E412" i="5"/>
  <c r="F412" i="5" s="1"/>
  <c r="Z412" i="5" s="1"/>
  <c r="E419" i="5"/>
  <c r="F419" i="5" s="1"/>
  <c r="E431" i="5"/>
  <c r="F431" i="5"/>
  <c r="E443" i="5"/>
  <c r="F443" i="5" s="1"/>
  <c r="G452" i="5"/>
  <c r="E457" i="5"/>
  <c r="F457" i="5" s="1"/>
  <c r="Z457" i="5" s="1"/>
  <c r="E493" i="5"/>
  <c r="F493" i="5" s="1"/>
  <c r="E500" i="5"/>
  <c r="F500" i="5" s="1"/>
  <c r="Z500" i="5" s="1"/>
  <c r="E507" i="5"/>
  <c r="F507" i="5" s="1"/>
  <c r="E817" i="5"/>
  <c r="F817" i="5" s="1"/>
  <c r="E827" i="5"/>
  <c r="F827" i="5" s="1"/>
  <c r="E834" i="5"/>
  <c r="F834" i="5" s="1"/>
  <c r="E122" i="5"/>
  <c r="F122" i="5" s="1"/>
  <c r="E140" i="5"/>
  <c r="F140" i="5" s="1"/>
  <c r="E162" i="5"/>
  <c r="F162" i="5" s="1"/>
  <c r="E184" i="5"/>
  <c r="F184" i="5" s="1"/>
  <c r="E188" i="5"/>
  <c r="F188" i="5" s="1"/>
  <c r="E248" i="5"/>
  <c r="F248" i="5" s="1"/>
  <c r="Z248" i="5" s="1"/>
  <c r="E291" i="5"/>
  <c r="F291" i="5"/>
  <c r="G291" i="5" s="1"/>
  <c r="E298" i="5"/>
  <c r="F298" i="5" s="1"/>
  <c r="G298" i="5" s="1"/>
  <c r="I298" i="5" s="1"/>
  <c r="E307" i="5"/>
  <c r="F307" i="5" s="1"/>
  <c r="Z307" i="5" s="1"/>
  <c r="E314" i="5"/>
  <c r="F314" i="5"/>
  <c r="G318" i="5"/>
  <c r="J318" i="5" s="1"/>
  <c r="E323" i="5"/>
  <c r="F323" i="5" s="1"/>
  <c r="E330" i="5"/>
  <c r="F330" i="5" s="1"/>
  <c r="E339" i="5"/>
  <c r="F339" i="5" s="1"/>
  <c r="E344" i="5"/>
  <c r="F344" i="5" s="1"/>
  <c r="E351" i="5"/>
  <c r="F351" i="5" s="1"/>
  <c r="E358" i="5"/>
  <c r="F358" i="5" s="1"/>
  <c r="E367" i="5"/>
  <c r="F367" i="5" s="1"/>
  <c r="E374" i="5"/>
  <c r="F374" i="5" s="1"/>
  <c r="G374" i="5" s="1"/>
  <c r="J374" i="5" s="1"/>
  <c r="G378" i="5"/>
  <c r="E383" i="5"/>
  <c r="F383" i="5" s="1"/>
  <c r="E390" i="5"/>
  <c r="F390" i="5" s="1"/>
  <c r="Z390" i="5" s="1"/>
  <c r="E399" i="5"/>
  <c r="F399" i="5"/>
  <c r="E408" i="5"/>
  <c r="F408" i="5" s="1"/>
  <c r="E415" i="5"/>
  <c r="F415" i="5" s="1"/>
  <c r="E424" i="5"/>
  <c r="F424" i="5" s="1"/>
  <c r="E429" i="5"/>
  <c r="F429" i="5" s="1"/>
  <c r="E439" i="5"/>
  <c r="F439" i="5" s="1"/>
  <c r="E446" i="5"/>
  <c r="F446" i="5"/>
  <c r="E453" i="5"/>
  <c r="F453" i="5" s="1"/>
  <c r="E460" i="5"/>
  <c r="F460" i="5" s="1"/>
  <c r="E496" i="5"/>
  <c r="F496" i="5" s="1"/>
  <c r="E503" i="5"/>
  <c r="F503" i="5" s="1"/>
  <c r="E805" i="5"/>
  <c r="F805" i="5" s="1"/>
  <c r="AY25" i="5"/>
  <c r="AY35" i="5"/>
  <c r="AY6" i="5"/>
  <c r="AB12" i="5"/>
  <c r="AB11" i="5"/>
  <c r="AD2" i="5"/>
  <c r="AB14" i="5"/>
  <c r="Z844" i="5"/>
  <c r="G844" i="5"/>
  <c r="Z853" i="5"/>
  <c r="G853" i="5"/>
  <c r="Z842" i="5"/>
  <c r="G834" i="5"/>
  <c r="Z834" i="5"/>
  <c r="Z826" i="5"/>
  <c r="G826" i="5"/>
  <c r="G831" i="5"/>
  <c r="Z831" i="5"/>
  <c r="G817" i="5"/>
  <c r="Z848" i="5"/>
  <c r="G848" i="5"/>
  <c r="G808" i="5"/>
  <c r="G850" i="5"/>
  <c r="G825" i="5"/>
  <c r="Z821" i="5"/>
  <c r="Z804" i="5"/>
  <c r="G820" i="5"/>
  <c r="Z796" i="5"/>
  <c r="G821" i="5"/>
  <c r="Z807" i="5"/>
  <c r="G807" i="5"/>
  <c r="G792" i="5"/>
  <c r="Z792" i="5"/>
  <c r="G800" i="5"/>
  <c r="G787" i="5"/>
  <c r="G798" i="5"/>
  <c r="G794" i="5"/>
  <c r="K794" i="5" s="1"/>
  <c r="G790" i="5"/>
  <c r="G844" i="4"/>
  <c r="I844" i="4" s="1"/>
  <c r="G833" i="4"/>
  <c r="I833" i="4" s="1"/>
  <c r="G825" i="4"/>
  <c r="I825" i="4" s="1"/>
  <c r="G816" i="4"/>
  <c r="I816" i="4" s="1"/>
  <c r="G812" i="4"/>
  <c r="I812" i="4" s="1"/>
  <c r="G808" i="4"/>
  <c r="I808" i="4" s="1"/>
  <c r="G796" i="4"/>
  <c r="I796" i="4" s="1"/>
  <c r="G837" i="4"/>
  <c r="I837" i="4" s="1"/>
  <c r="G832" i="4"/>
  <c r="I832" i="4" s="1"/>
  <c r="G824" i="4"/>
  <c r="I824" i="4" s="1"/>
  <c r="G820" i="4"/>
  <c r="I820" i="4" s="1"/>
  <c r="G815" i="4"/>
  <c r="I815" i="4" s="1"/>
  <c r="G811" i="4"/>
  <c r="I811" i="4" s="1"/>
  <c r="G807" i="4"/>
  <c r="I807" i="4" s="1"/>
  <c r="G803" i="4"/>
  <c r="I803" i="4" s="1"/>
  <c r="G799" i="4"/>
  <c r="I799" i="4" s="1"/>
  <c r="G789" i="4"/>
  <c r="I789" i="4" s="1"/>
  <c r="G842" i="4"/>
  <c r="I842" i="4" s="1"/>
  <c r="G836" i="4"/>
  <c r="I836" i="4" s="1"/>
  <c r="G831" i="4"/>
  <c r="I831" i="4" s="1"/>
  <c r="G823" i="4"/>
  <c r="I823" i="4"/>
  <c r="G818" i="4"/>
  <c r="I818" i="4" s="1"/>
  <c r="G814" i="4"/>
  <c r="I814" i="4" s="1"/>
  <c r="G810" i="4"/>
  <c r="I810" i="4" s="1"/>
  <c r="G806" i="4"/>
  <c r="I806" i="4" s="1"/>
  <c r="G802" i="4"/>
  <c r="G798" i="4"/>
  <c r="I798" i="4" s="1"/>
  <c r="G794" i="4"/>
  <c r="I794" i="4" s="1"/>
  <c r="G788" i="4"/>
  <c r="I788" i="4" s="1"/>
  <c r="G846" i="4"/>
  <c r="I846" i="4" s="1"/>
  <c r="P840" i="4"/>
  <c r="R840" i="4" s="1"/>
  <c r="G840" i="4"/>
  <c r="I840" i="4" s="1"/>
  <c r="G830" i="4"/>
  <c r="I830" i="4" s="1"/>
  <c r="G826" i="4"/>
  <c r="I826" i="4" s="1"/>
  <c r="G822" i="4"/>
  <c r="I822" i="4" s="1"/>
  <c r="G805" i="4"/>
  <c r="I805" i="4" s="1"/>
  <c r="G801" i="4"/>
  <c r="I801" i="4" s="1"/>
  <c r="G797" i="4"/>
  <c r="I797" i="4" s="1"/>
  <c r="G787" i="4"/>
  <c r="I787" i="4" s="1"/>
  <c r="H28" i="2"/>
  <c r="G28" i="2"/>
  <c r="H36" i="2"/>
  <c r="G36" i="2"/>
  <c r="K830" i="5"/>
  <c r="I266" i="5"/>
  <c r="I253" i="5"/>
  <c r="J338" i="5"/>
  <c r="G348" i="5"/>
  <c r="Z310" i="5"/>
  <c r="Z40" i="5"/>
  <c r="Z259" i="5"/>
  <c r="G259" i="5"/>
  <c r="G41" i="5"/>
  <c r="Z41" i="5"/>
  <c r="G222" i="5"/>
  <c r="Z222" i="5"/>
  <c r="Z136" i="5"/>
  <c r="G136" i="5"/>
  <c r="Z83" i="5"/>
  <c r="G83" i="5"/>
  <c r="G138" i="5"/>
  <c r="Z138" i="5"/>
  <c r="Z210" i="5"/>
  <c r="Z160" i="5"/>
  <c r="G160" i="5"/>
  <c r="G90" i="5"/>
  <c r="Z90" i="5"/>
  <c r="Z840" i="5"/>
  <c r="G840" i="5"/>
  <c r="K657" i="5"/>
  <c r="J522" i="5"/>
  <c r="J459" i="5"/>
  <c r="Z122" i="5"/>
  <c r="G500" i="5"/>
  <c r="Z378" i="5"/>
  <c r="K384" i="5"/>
  <c r="Z297" i="5"/>
  <c r="G297" i="5"/>
  <c r="Z225" i="5"/>
  <c r="G225" i="5"/>
  <c r="I225" i="5" s="1"/>
  <c r="Z146" i="5"/>
  <c r="Z147" i="5"/>
  <c r="G147" i="5"/>
  <c r="I147" i="5" s="1"/>
  <c r="G815" i="5"/>
  <c r="Z815" i="5"/>
  <c r="Z88" i="5"/>
  <c r="G88" i="5"/>
  <c r="G810" i="5"/>
  <c r="Z810" i="5"/>
  <c r="G193" i="5"/>
  <c r="Z131" i="5"/>
  <c r="G131" i="5"/>
  <c r="I131" i="5" s="1"/>
  <c r="G75" i="5"/>
  <c r="Z75" i="5"/>
  <c r="I278" i="5"/>
  <c r="Z237" i="5"/>
  <c r="G190" i="5"/>
  <c r="Z133" i="5"/>
  <c r="Z202" i="5"/>
  <c r="G202" i="5"/>
  <c r="Z148" i="5"/>
  <c r="G148" i="5"/>
  <c r="I148" i="5" s="1"/>
  <c r="G86" i="5"/>
  <c r="Z86" i="5"/>
  <c r="Z399" i="5"/>
  <c r="G399" i="5"/>
  <c r="Z493" i="5"/>
  <c r="G412" i="5"/>
  <c r="Z371" i="5"/>
  <c r="G371" i="5"/>
  <c r="Z327" i="5"/>
  <c r="Z286" i="5"/>
  <c r="Z421" i="5"/>
  <c r="G336" i="5"/>
  <c r="Z336" i="5"/>
  <c r="Z315" i="5"/>
  <c r="Z56" i="5"/>
  <c r="G301" i="5"/>
  <c r="G379" i="5"/>
  <c r="Z342" i="5"/>
  <c r="Z245" i="5"/>
  <c r="Z254" i="5"/>
  <c r="G254" i="5"/>
  <c r="G206" i="5"/>
  <c r="Z154" i="5"/>
  <c r="Z72" i="5"/>
  <c r="G72" i="5"/>
  <c r="Z233" i="5"/>
  <c r="G233" i="5"/>
  <c r="Z181" i="5"/>
  <c r="G123" i="5"/>
  <c r="Z51" i="5"/>
  <c r="I232" i="5"/>
  <c r="G185" i="5"/>
  <c r="Z185" i="5"/>
  <c r="Z125" i="5"/>
  <c r="G125" i="5"/>
  <c r="Z253" i="5"/>
  <c r="Z143" i="5"/>
  <c r="Z82" i="5"/>
  <c r="G82" i="5"/>
  <c r="K427" i="5"/>
  <c r="K491" i="5"/>
  <c r="G351" i="5"/>
  <c r="Z314" i="5"/>
  <c r="G457" i="5"/>
  <c r="J457" i="5" s="1"/>
  <c r="I366" i="5"/>
  <c r="Z281" i="5"/>
  <c r="Z165" i="5"/>
  <c r="Z373" i="5"/>
  <c r="G373" i="5"/>
  <c r="Z329" i="5"/>
  <c r="I310" i="5"/>
  <c r="Z212" i="5"/>
  <c r="G212" i="5"/>
  <c r="Z124" i="5"/>
  <c r="Z294" i="5"/>
  <c r="G172" i="5"/>
  <c r="G181" i="5"/>
  <c r="Z129" i="5"/>
  <c r="Z247" i="5"/>
  <c r="Z196" i="5"/>
  <c r="G196" i="5"/>
  <c r="G36" i="5"/>
  <c r="I173" i="5"/>
  <c r="G120" i="5"/>
  <c r="I120" i="5" s="1"/>
  <c r="G267" i="5"/>
  <c r="Z228" i="5"/>
  <c r="Z173" i="5"/>
  <c r="Z135" i="5"/>
  <c r="G135" i="5"/>
  <c r="I135" i="5" s="1"/>
  <c r="Z74" i="5"/>
  <c r="G74" i="5"/>
  <c r="G307" i="5"/>
  <c r="Z188" i="5"/>
  <c r="G188" i="5"/>
  <c r="J452" i="5"/>
  <c r="Z362" i="5"/>
  <c r="Z318" i="5"/>
  <c r="I143" i="5"/>
  <c r="J409" i="5"/>
  <c r="Z152" i="5"/>
  <c r="Z306" i="5"/>
  <c r="G370" i="5"/>
  <c r="Z370" i="5"/>
  <c r="Z179" i="5"/>
  <c r="I117" i="5"/>
  <c r="G242" i="5"/>
  <c r="G191" i="5"/>
  <c r="Z191" i="5"/>
  <c r="Z144" i="5"/>
  <c r="Z28" i="5"/>
  <c r="G28" i="5"/>
  <c r="G171" i="5"/>
  <c r="Z117" i="5"/>
  <c r="G221" i="5"/>
  <c r="Z221" i="5"/>
  <c r="Z67" i="5"/>
  <c r="Z239" i="5"/>
  <c r="G239" i="5"/>
  <c r="G180" i="5"/>
  <c r="Z180" i="5"/>
  <c r="K515" i="5"/>
  <c r="K770" i="5"/>
  <c r="Z383" i="5"/>
  <c r="G383" i="5"/>
  <c r="G184" i="5"/>
  <c r="Z184" i="5"/>
  <c r="I398" i="5"/>
  <c r="G311" i="5"/>
  <c r="G364" i="5"/>
  <c r="I364" i="5" s="1"/>
  <c r="G320" i="5"/>
  <c r="J320" i="5" s="1"/>
  <c r="Z299" i="5"/>
  <c r="G299" i="5"/>
  <c r="I299" i="5" s="1"/>
  <c r="Z199" i="5"/>
  <c r="Z285" i="5"/>
  <c r="G285" i="5"/>
  <c r="G326" i="5"/>
  <c r="J326" i="5" s="1"/>
  <c r="Z326" i="5"/>
  <c r="Z275" i="5"/>
  <c r="G275" i="5"/>
  <c r="Z229" i="5"/>
  <c r="G229" i="5"/>
  <c r="G174" i="5"/>
  <c r="Z97" i="5"/>
  <c r="Z277" i="5"/>
  <c r="G277" i="5"/>
  <c r="I277" i="5" s="1"/>
  <c r="Z238" i="5"/>
  <c r="Z186" i="5"/>
  <c r="G186" i="5"/>
  <c r="Z139" i="5"/>
  <c r="G139" i="5"/>
  <c r="G855" i="5"/>
  <c r="I258" i="5"/>
  <c r="Z219" i="5"/>
  <c r="G219" i="5"/>
  <c r="G166" i="5"/>
  <c r="Z166" i="5"/>
  <c r="Z258" i="5"/>
  <c r="G213" i="5"/>
  <c r="Z213" i="5"/>
  <c r="Z163" i="5"/>
  <c r="G163" i="5"/>
  <c r="Z43" i="5"/>
  <c r="G43" i="5"/>
  <c r="Z112" i="5"/>
  <c r="G112" i="5"/>
  <c r="Z26" i="5"/>
  <c r="G26" i="5"/>
  <c r="G424" i="5"/>
  <c r="Z424" i="5"/>
  <c r="Z339" i="5"/>
  <c r="G339" i="5"/>
  <c r="Z298" i="5"/>
  <c r="G162" i="5"/>
  <c r="Z394" i="5"/>
  <c r="I350" i="5"/>
  <c r="I238" i="5"/>
  <c r="G62" i="5"/>
  <c r="Z62" i="5"/>
  <c r="K400" i="5"/>
  <c r="Z357" i="5"/>
  <c r="G357" i="5"/>
  <c r="Z255" i="5"/>
  <c r="Z78" i="5"/>
  <c r="G78" i="5"/>
  <c r="Z182" i="5"/>
  <c r="Z324" i="5"/>
  <c r="Z319" i="5"/>
  <c r="G319" i="5"/>
  <c r="I268" i="5"/>
  <c r="G69" i="5"/>
  <c r="Z69" i="5"/>
  <c r="Z830" i="5"/>
  <c r="Z231" i="5"/>
  <c r="G231" i="5"/>
  <c r="Z100" i="5"/>
  <c r="G100" i="5"/>
  <c r="K806" i="5"/>
  <c r="Z251" i="5"/>
  <c r="G205" i="5"/>
  <c r="Z205" i="5"/>
  <c r="Z158" i="5"/>
  <c r="G158" i="5"/>
  <c r="Z23" i="5"/>
  <c r="G23" i="5"/>
  <c r="Z276" i="5"/>
  <c r="Z230" i="5"/>
  <c r="G170" i="5"/>
  <c r="K667" i="5"/>
  <c r="I411" i="5"/>
  <c r="AB18" i="5"/>
  <c r="AB15" i="5"/>
  <c r="Z431" i="5"/>
  <c r="G431" i="5"/>
  <c r="I230" i="5"/>
  <c r="G396" i="5"/>
  <c r="Z396" i="5"/>
  <c r="Z290" i="5"/>
  <c r="Z155" i="5"/>
  <c r="Z60" i="5"/>
  <c r="G60" i="5"/>
  <c r="G354" i="5"/>
  <c r="I354" i="5" s="1"/>
  <c r="Z354" i="5"/>
  <c r="G314" i="5"/>
  <c r="Z265" i="5"/>
  <c r="G265" i="5"/>
  <c r="Z64" i="5"/>
  <c r="G64" i="5"/>
  <c r="I64" i="5" s="1"/>
  <c r="Z266" i="5"/>
  <c r="Z217" i="5"/>
  <c r="Z157" i="5"/>
  <c r="Z268" i="5"/>
  <c r="Z126" i="5"/>
  <c r="Z249" i="5"/>
  <c r="G249" i="5"/>
  <c r="Z203" i="5"/>
  <c r="G203" i="5"/>
  <c r="Z149" i="5"/>
  <c r="Z91" i="5"/>
  <c r="G91" i="5"/>
  <c r="G153" i="5"/>
  <c r="I153" i="5" s="1"/>
  <c r="Z153" i="5"/>
  <c r="Z269" i="5"/>
  <c r="G269" i="5"/>
  <c r="I269" i="5" s="1"/>
  <c r="Z218" i="5"/>
  <c r="G218" i="5"/>
  <c r="Z103" i="5"/>
  <c r="K825" i="5"/>
  <c r="K800" i="5"/>
  <c r="K792" i="5"/>
  <c r="K850" i="5"/>
  <c r="K831" i="5"/>
  <c r="K834" i="5"/>
  <c r="K826" i="5"/>
  <c r="K807" i="5"/>
  <c r="K821" i="5"/>
  <c r="K817" i="5"/>
  <c r="K790" i="5"/>
  <c r="K787" i="5"/>
  <c r="K842" i="5"/>
  <c r="K848" i="5"/>
  <c r="K804" i="5"/>
  <c r="J319" i="5"/>
  <c r="I219" i="5"/>
  <c r="K855" i="5"/>
  <c r="J75" i="5"/>
  <c r="AU798" i="5"/>
  <c r="AT798" i="5" s="1"/>
  <c r="AS798" i="5" s="1"/>
  <c r="AR798" i="5" s="1"/>
  <c r="AQ798" i="5" s="1"/>
  <c r="AP798" i="5" s="1"/>
  <c r="AO798" i="5" s="1"/>
  <c r="AN798" i="5" s="1"/>
  <c r="AM798" i="5" s="1"/>
  <c r="AL798" i="5" s="1"/>
  <c r="AU794" i="5"/>
  <c r="AU818" i="5"/>
  <c r="AU850" i="5"/>
  <c r="AU806" i="5"/>
  <c r="AU833" i="5"/>
  <c r="AT833" i="5" s="1"/>
  <c r="AU822" i="5"/>
  <c r="AU830" i="5"/>
  <c r="AT830" i="5" s="1"/>
  <c r="AS830" i="5" s="1"/>
  <c r="AR830" i="5" s="1"/>
  <c r="AQ830" i="5" s="1"/>
  <c r="AP830" i="5" s="1"/>
  <c r="AO830" i="5" s="1"/>
  <c r="AN830" i="5" s="1"/>
  <c r="AM830" i="5" s="1"/>
  <c r="AL830" i="5" s="1"/>
  <c r="AU35" i="5"/>
  <c r="AU81" i="5"/>
  <c r="AU64" i="5"/>
  <c r="AU188" i="5"/>
  <c r="AU357" i="5"/>
  <c r="AT357" i="5" s="1"/>
  <c r="AS357" i="5" s="1"/>
  <c r="AR357" i="5" s="1"/>
  <c r="AQ357" i="5" s="1"/>
  <c r="AP357" i="5" s="1"/>
  <c r="AO357" i="5" s="1"/>
  <c r="AN357" i="5" s="1"/>
  <c r="AM357" i="5" s="1"/>
  <c r="AL357" i="5" s="1"/>
  <c r="AU649" i="5"/>
  <c r="AU631" i="5"/>
  <c r="BL53" i="5"/>
  <c r="AU102" i="5"/>
  <c r="AU73" i="5"/>
  <c r="AU219" i="5"/>
  <c r="AU269" i="5"/>
  <c r="AU369" i="5"/>
  <c r="AU361" i="5"/>
  <c r="AU521" i="5"/>
  <c r="AU642" i="5"/>
  <c r="AU608" i="5"/>
  <c r="BL83" i="5"/>
  <c r="AU84" i="5"/>
  <c r="AU54" i="5"/>
  <c r="AU160" i="5"/>
  <c r="AU251" i="5"/>
  <c r="AU399" i="5"/>
  <c r="AU624" i="5"/>
  <c r="AU656" i="5"/>
  <c r="BL62" i="5"/>
  <c r="AU97" i="5"/>
  <c r="AU245" i="5"/>
  <c r="AU306" i="5"/>
  <c r="AU323" i="5"/>
  <c r="AU325" i="5"/>
  <c r="AU596" i="5"/>
  <c r="AU533" i="5"/>
  <c r="AT533" i="5" s="1"/>
  <c r="BL65" i="5"/>
  <c r="BL26" i="5"/>
  <c r="AU310" i="5"/>
  <c r="AU328" i="5"/>
  <c r="AU331" i="5"/>
  <c r="AT331" i="5" s="1"/>
  <c r="AS331" i="5" s="1"/>
  <c r="AR331" i="5" s="1"/>
  <c r="AQ331" i="5" s="1"/>
  <c r="AP331" i="5" s="1"/>
  <c r="AO331" i="5" s="1"/>
  <c r="AN331" i="5" s="1"/>
  <c r="AM331" i="5" s="1"/>
  <c r="AL331" i="5" s="1"/>
  <c r="AU623" i="5"/>
  <c r="AU643" i="5"/>
  <c r="BL47" i="5"/>
  <c r="BL76" i="5"/>
  <c r="AU184" i="5"/>
  <c r="AU213" i="5"/>
  <c r="AU59" i="5"/>
  <c r="AU96" i="5"/>
  <c r="AT96" i="5" s="1"/>
  <c r="AS96" i="5" s="1"/>
  <c r="AR96" i="5" s="1"/>
  <c r="AQ96" i="5" s="1"/>
  <c r="AP96" i="5" s="1"/>
  <c r="AO96" i="5" s="1"/>
  <c r="AN96" i="5" s="1"/>
  <c r="AM96" i="5" s="1"/>
  <c r="AL96" i="5" s="1"/>
  <c r="AU61" i="5"/>
  <c r="AU44" i="5"/>
  <c r="AU431" i="5"/>
  <c r="AU494" i="5"/>
  <c r="AU784" i="5"/>
  <c r="AT784" i="5" s="1"/>
  <c r="AS784" i="5" s="1"/>
  <c r="AR784" i="5" s="1"/>
  <c r="AQ784" i="5" s="1"/>
  <c r="AP784" i="5" s="1"/>
  <c r="AO784" i="5" s="1"/>
  <c r="AN784" i="5" s="1"/>
  <c r="AM784" i="5" s="1"/>
  <c r="AL784" i="5" s="1"/>
  <c r="BL46" i="5"/>
  <c r="AU129" i="5"/>
  <c r="AU147" i="5"/>
  <c r="AU338" i="5"/>
  <c r="AU365" i="5"/>
  <c r="AT365" i="5" s="1"/>
  <c r="AS365" i="5" s="1"/>
  <c r="AU368" i="5"/>
  <c r="AU657" i="5"/>
  <c r="AU639" i="5"/>
  <c r="AT639" i="5" s="1"/>
  <c r="AS639" i="5" s="1"/>
  <c r="AR639" i="5" s="1"/>
  <c r="AQ639" i="5" s="1"/>
  <c r="AP639" i="5" s="1"/>
  <c r="AO639" i="5" s="1"/>
  <c r="AN639" i="5" s="1"/>
  <c r="AM639" i="5" s="1"/>
  <c r="AL639" i="5" s="1"/>
  <c r="BL49" i="5"/>
  <c r="BL80" i="5"/>
  <c r="AU153" i="5"/>
  <c r="AU342" i="5"/>
  <c r="AU371" i="5"/>
  <c r="AT371" i="5" s="1"/>
  <c r="AS371" i="5" s="1"/>
  <c r="AR371" i="5" s="1"/>
  <c r="AQ371" i="5" s="1"/>
  <c r="AP371" i="5" s="1"/>
  <c r="AO371" i="5" s="1"/>
  <c r="AN371" i="5" s="1"/>
  <c r="AM371" i="5" s="1"/>
  <c r="AL371" i="5" s="1"/>
  <c r="AU373" i="5"/>
  <c r="AU661" i="5"/>
  <c r="AU734" i="5"/>
  <c r="BL31" i="5"/>
  <c r="AU51" i="5"/>
  <c r="AU173" i="5"/>
  <c r="AU256" i="5"/>
  <c r="AU104" i="5"/>
  <c r="AU151" i="5"/>
  <c r="AU298" i="5"/>
  <c r="AU315" i="5"/>
  <c r="AT315" i="5" s="1"/>
  <c r="AS315" i="5" s="1"/>
  <c r="AR315" i="5" s="1"/>
  <c r="AQ315" i="5" s="1"/>
  <c r="AP315" i="5" s="1"/>
  <c r="AO315" i="5" s="1"/>
  <c r="AN315" i="5" s="1"/>
  <c r="AM315" i="5" s="1"/>
  <c r="AL315" i="5" s="1"/>
  <c r="AU518" i="5"/>
  <c r="BL30" i="5"/>
  <c r="AU259" i="5"/>
  <c r="AU370" i="5"/>
  <c r="AU329" i="5"/>
  <c r="AU632" i="5"/>
  <c r="AU681" i="5"/>
  <c r="BL17" i="5"/>
  <c r="AU139" i="5"/>
  <c r="AU411" i="5"/>
  <c r="AU636" i="5"/>
  <c r="BL40" i="5"/>
  <c r="AU158" i="5"/>
  <c r="AT158" i="5" s="1"/>
  <c r="AU205" i="5"/>
  <c r="AU305" i="5"/>
  <c r="AU297" i="5"/>
  <c r="AT297" i="5" s="1"/>
  <c r="AS297" i="5" s="1"/>
  <c r="AR297" i="5" s="1"/>
  <c r="AQ297" i="5" s="1"/>
  <c r="AP297" i="5" s="1"/>
  <c r="AO297" i="5" s="1"/>
  <c r="AN297" i="5" s="1"/>
  <c r="AM297" i="5" s="1"/>
  <c r="AL297" i="5" s="1"/>
  <c r="AU444" i="5"/>
  <c r="AU511" i="5"/>
  <c r="AU458" i="5"/>
  <c r="BL10" i="5"/>
  <c r="AU69" i="5"/>
  <c r="AT69" i="5" s="1"/>
  <c r="AS69" i="5" s="1"/>
  <c r="AR69" i="5" s="1"/>
  <c r="AQ69" i="5" s="1"/>
  <c r="AP69" i="5" s="1"/>
  <c r="AO69" i="5" s="1"/>
  <c r="AN69" i="5" s="1"/>
  <c r="AM69" i="5" s="1"/>
  <c r="AL69" i="5" s="1"/>
  <c r="AU253" i="5"/>
  <c r="AU353" i="5"/>
  <c r="AU345" i="5"/>
  <c r="AU509" i="5"/>
  <c r="AT509" i="5" s="1"/>
  <c r="AS509" i="5" s="1"/>
  <c r="AU630" i="5"/>
  <c r="AU644" i="5"/>
  <c r="BL68" i="5"/>
  <c r="AU117" i="5"/>
  <c r="AU229" i="5"/>
  <c r="AU294" i="5"/>
  <c r="AU307" i="5"/>
  <c r="AT307" i="5" s="1"/>
  <c r="AS307" i="5" s="1"/>
  <c r="AR307" i="5" s="1"/>
  <c r="AQ307" i="5" s="1"/>
  <c r="AP307" i="5" s="1"/>
  <c r="AU309" i="5"/>
  <c r="AT309" i="5" s="1"/>
  <c r="AS309" i="5" s="1"/>
  <c r="AU536" i="5"/>
  <c r="AU512" i="5"/>
  <c r="BL55" i="5"/>
  <c r="AU62" i="5"/>
  <c r="AU344" i="5"/>
  <c r="BL57" i="5"/>
  <c r="AU223" i="5"/>
  <c r="AU530" i="5"/>
  <c r="AT530" i="5" s="1"/>
  <c r="AU56" i="5"/>
  <c r="AU390" i="5"/>
  <c r="BL41" i="5"/>
  <c r="AU781" i="5"/>
  <c r="BL50" i="5"/>
  <c r="AU523" i="5"/>
  <c r="AT523" i="5" s="1"/>
  <c r="AS523" i="5" s="1"/>
  <c r="AR523" i="5" s="1"/>
  <c r="AQ523" i="5" s="1"/>
  <c r="AP523" i="5" s="1"/>
  <c r="AO523" i="5" s="1"/>
  <c r="AN523" i="5" s="1"/>
  <c r="AM523" i="5" s="1"/>
  <c r="AL523" i="5" s="1"/>
  <c r="AU301" i="5"/>
  <c r="AU88" i="5"/>
  <c r="AT88" i="5" s="1"/>
  <c r="AU451" i="5"/>
  <c r="AU362" i="5"/>
  <c r="AU396" i="5"/>
  <c r="AU663" i="5"/>
  <c r="BL4" i="5"/>
  <c r="AU136" i="5"/>
  <c r="AT136" i="5" s="1"/>
  <c r="AS136" i="5" s="1"/>
  <c r="AR136" i="5" s="1"/>
  <c r="AQ136" i="5" s="1"/>
  <c r="AP136" i="5" s="1"/>
  <c r="AO136" i="5" s="1"/>
  <c r="AN136" i="5" s="1"/>
  <c r="AM136" i="5" s="1"/>
  <c r="AL136" i="5" s="1"/>
  <c r="AU202" i="5"/>
  <c r="AU295" i="5"/>
  <c r="AU372" i="5"/>
  <c r="AU504" i="5"/>
  <c r="BL74" i="5"/>
  <c r="AU180" i="5"/>
  <c r="AU200" i="5"/>
  <c r="AU385" i="5"/>
  <c r="AT385" i="5" s="1"/>
  <c r="AS385" i="5" s="1"/>
  <c r="AR385" i="5" s="1"/>
  <c r="AQ385" i="5" s="1"/>
  <c r="AP385" i="5" s="1"/>
  <c r="AO385" i="5" s="1"/>
  <c r="AN385" i="5" s="1"/>
  <c r="AM385" i="5" s="1"/>
  <c r="AL385" i="5" s="1"/>
  <c r="AU288" i="5"/>
  <c r="AU597" i="5"/>
  <c r="AU668" i="5"/>
  <c r="BL24" i="5"/>
  <c r="AU248" i="5"/>
  <c r="AU348" i="5"/>
  <c r="AU505" i="5"/>
  <c r="AU625" i="5"/>
  <c r="AT625" i="5" s="1"/>
  <c r="AS625" i="5" s="1"/>
  <c r="AR625" i="5" s="1"/>
  <c r="AQ625" i="5" s="1"/>
  <c r="AP625" i="5" s="1"/>
  <c r="AO625" i="5" s="1"/>
  <c r="AN625" i="5" s="1"/>
  <c r="AM625" i="5" s="1"/>
  <c r="AL625" i="5" s="1"/>
  <c r="AU535" i="5"/>
  <c r="BL13" i="5"/>
  <c r="AU148" i="5"/>
  <c r="AU239" i="5"/>
  <c r="AU201" i="5"/>
  <c r="AU393" i="5"/>
  <c r="AU387" i="5"/>
  <c r="AU585" i="5"/>
  <c r="AT585" i="5" s="1"/>
  <c r="AS585" i="5" s="1"/>
  <c r="AR585" i="5" s="1"/>
  <c r="AQ585" i="5" s="1"/>
  <c r="AP585" i="5" s="1"/>
  <c r="AO585" i="5" s="1"/>
  <c r="AN585" i="5" s="1"/>
  <c r="AM585" i="5" s="1"/>
  <c r="AL585" i="5" s="1"/>
  <c r="AI585" i="5" s="1"/>
  <c r="AU755" i="5"/>
  <c r="BL52" i="5"/>
  <c r="AU78" i="5"/>
  <c r="AU131" i="5"/>
  <c r="AU326" i="5"/>
  <c r="AU349" i="5"/>
  <c r="AT349" i="5" s="1"/>
  <c r="AS349" i="5" s="1"/>
  <c r="AR349" i="5" s="1"/>
  <c r="AQ349" i="5" s="1"/>
  <c r="AP349" i="5" s="1"/>
  <c r="AO349" i="5" s="1"/>
  <c r="AN349" i="5" s="1"/>
  <c r="AM349" i="5" s="1"/>
  <c r="AL349" i="5" s="1"/>
  <c r="AU352" i="5"/>
  <c r="AU645" i="5"/>
  <c r="AU626" i="5"/>
  <c r="BL39" i="5"/>
  <c r="AU120" i="5"/>
  <c r="BL5" i="5"/>
  <c r="AU193" i="5"/>
  <c r="AU653" i="5"/>
  <c r="AU152" i="5"/>
  <c r="AU391" i="5"/>
  <c r="BL66" i="5"/>
  <c r="AU222" i="5"/>
  <c r="AU769" i="5"/>
  <c r="AU143" i="5"/>
  <c r="AU420" i="5"/>
  <c r="BL19" i="5"/>
  <c r="AU332" i="5"/>
  <c r="AU514" i="5"/>
  <c r="BL3" i="5"/>
  <c r="AU531" i="5"/>
  <c r="BL44" i="5"/>
  <c r="AU290" i="5"/>
  <c r="AU47" i="5"/>
  <c r="AU154" i="5"/>
  <c r="AU284" i="5"/>
  <c r="AU428" i="5"/>
  <c r="AU434" i="5"/>
  <c r="AU43" i="5"/>
  <c r="AU135" i="5"/>
  <c r="AU337" i="5"/>
  <c r="AU407" i="5"/>
  <c r="AU519" i="5"/>
  <c r="AT519" i="5" s="1"/>
  <c r="AS519" i="5" s="1"/>
  <c r="AR519" i="5" s="1"/>
  <c r="AQ519" i="5" s="1"/>
  <c r="AP519" i="5" s="1"/>
  <c r="AO519" i="5" s="1"/>
  <c r="AN519" i="5" s="1"/>
  <c r="AM519" i="5" s="1"/>
  <c r="AL519" i="5" s="1"/>
  <c r="BL58" i="5"/>
  <c r="AU242" i="5"/>
  <c r="AU417" i="5"/>
  <c r="AU654" i="5"/>
  <c r="BL81" i="5"/>
  <c r="AU171" i="5"/>
  <c r="AU196" i="5"/>
  <c r="AT196" i="5" s="1"/>
  <c r="AS196" i="5" s="1"/>
  <c r="AR196" i="5" s="1"/>
  <c r="AQ196" i="5" s="1"/>
  <c r="AP196" i="5" s="1"/>
  <c r="AO196" i="5" s="1"/>
  <c r="AN196" i="5" s="1"/>
  <c r="AM196" i="5" s="1"/>
  <c r="AL196" i="5" s="1"/>
  <c r="AU389" i="5"/>
  <c r="AU383" i="5"/>
  <c r="AU577" i="5"/>
  <c r="AU658" i="5"/>
  <c r="AU640" i="5"/>
  <c r="BL70" i="5"/>
  <c r="AU150" i="5"/>
  <c r="AU271" i="5"/>
  <c r="AU244" i="5"/>
  <c r="AT244" i="5" s="1"/>
  <c r="AS244" i="5" s="1"/>
  <c r="AR244" i="5" s="1"/>
  <c r="AQ244" i="5" s="1"/>
  <c r="AP244" i="5" s="1"/>
  <c r="AO244" i="5" s="1"/>
  <c r="AN244" i="5" s="1"/>
  <c r="AM244" i="5" s="1"/>
  <c r="AL244" i="5" s="1"/>
  <c r="AU425" i="5"/>
  <c r="AT425" i="5" s="1"/>
  <c r="AS425" i="5" s="1"/>
  <c r="AR425" i="5" s="1"/>
  <c r="AQ425" i="5" s="1"/>
  <c r="AP425" i="5" s="1"/>
  <c r="AO425" i="5" s="1"/>
  <c r="AN425" i="5" s="1"/>
  <c r="AM425" i="5" s="1"/>
  <c r="AL425" i="5" s="1"/>
  <c r="AU449" i="5"/>
  <c r="BL75" i="5"/>
  <c r="BL36" i="5"/>
  <c r="AU170" i="5"/>
  <c r="AU225" i="5"/>
  <c r="AU358" i="5"/>
  <c r="AT358" i="5" s="1"/>
  <c r="AS358" i="5" s="1"/>
  <c r="AR358" i="5" s="1"/>
  <c r="AQ358" i="5" s="1"/>
  <c r="AP358" i="5" s="1"/>
  <c r="AO358" i="5" s="1"/>
  <c r="AN358" i="5" s="1"/>
  <c r="AM358" i="5" s="1"/>
  <c r="AL358" i="5" s="1"/>
  <c r="AU394" i="5"/>
  <c r="AU392" i="5"/>
  <c r="AU757" i="5"/>
  <c r="AU659" i="5"/>
  <c r="BL23" i="5"/>
  <c r="AU181" i="5"/>
  <c r="BL22" i="5"/>
  <c r="AU646" i="5"/>
  <c r="AT646" i="5" s="1"/>
  <c r="AU166" i="5"/>
  <c r="BL8" i="5"/>
  <c r="AU366" i="5"/>
  <c r="AU667" i="5"/>
  <c r="AU275" i="5"/>
  <c r="AU454" i="5"/>
  <c r="AU86" i="5"/>
  <c r="BL67" i="5"/>
  <c r="AU125" i="5"/>
  <c r="BL73" i="5"/>
  <c r="AU45" i="5"/>
  <c r="BL34" i="5"/>
  <c r="AU187" i="5"/>
  <c r="AU327" i="5"/>
  <c r="AU460" i="5"/>
  <c r="AU508" i="5"/>
  <c r="AT508" i="5" s="1"/>
  <c r="AS508" i="5" s="1"/>
  <c r="AR508" i="5" s="1"/>
  <c r="AQ508" i="5" s="1"/>
  <c r="AP508" i="5" s="1"/>
  <c r="AO508" i="5" s="1"/>
  <c r="AN508" i="5" s="1"/>
  <c r="AM508" i="5" s="1"/>
  <c r="AL508" i="5" s="1"/>
  <c r="AI508" i="5" s="1"/>
  <c r="AU40" i="5"/>
  <c r="AU176" i="5"/>
  <c r="AU194" i="5"/>
  <c r="AU500" i="5"/>
  <c r="AU633" i="5"/>
  <c r="AT633" i="5" s="1"/>
  <c r="AS633" i="5" s="1"/>
  <c r="AR633" i="5" s="1"/>
  <c r="AQ633" i="5" s="1"/>
  <c r="AP633" i="5" s="1"/>
  <c r="AO633" i="5" s="1"/>
  <c r="AN633" i="5" s="1"/>
  <c r="AM633" i="5" s="1"/>
  <c r="AL633" i="5" s="1"/>
  <c r="BL42" i="5"/>
  <c r="AU167" i="5"/>
  <c r="AU190" i="5"/>
  <c r="AT190" i="5" s="1"/>
  <c r="AU285" i="5"/>
  <c r="AU440" i="5"/>
  <c r="AU782" i="5"/>
  <c r="BL63" i="5"/>
  <c r="AU67" i="5"/>
  <c r="AT67" i="5" s="1"/>
  <c r="AU203" i="5"/>
  <c r="AU238" i="5"/>
  <c r="AU421" i="5"/>
  <c r="AU443" i="5"/>
  <c r="AU786" i="5"/>
  <c r="AU683" i="5"/>
  <c r="BL54" i="5"/>
  <c r="AU130" i="5"/>
  <c r="AU218" i="5"/>
  <c r="AU286" i="5"/>
  <c r="AU296" i="5"/>
  <c r="AU299" i="5"/>
  <c r="AU520" i="5"/>
  <c r="BL59" i="5"/>
  <c r="BL20" i="5"/>
  <c r="AU83" i="5"/>
  <c r="AU268" i="5"/>
  <c r="AU279" i="5"/>
  <c r="AU426" i="5"/>
  <c r="AU424" i="5"/>
  <c r="AU455" i="5"/>
  <c r="BL86" i="5"/>
  <c r="AU211" i="5"/>
  <c r="AU513" i="5"/>
  <c r="AU36" i="5"/>
  <c r="AU635" i="5"/>
  <c r="AU243" i="5"/>
  <c r="AT243" i="5" s="1"/>
  <c r="AU594" i="5"/>
  <c r="AU93" i="5"/>
  <c r="AU409" i="5"/>
  <c r="AU660" i="5"/>
  <c r="AU450" i="5"/>
  <c r="AU100" i="5"/>
  <c r="AU324" i="5"/>
  <c r="BL78" i="5"/>
  <c r="AU123" i="5"/>
  <c r="AU522" i="5"/>
  <c r="AU159" i="5"/>
  <c r="AU21" i="5"/>
  <c r="AU32" i="5"/>
  <c r="AU312" i="5"/>
  <c r="AT312" i="5" s="1"/>
  <c r="AS312" i="5" s="1"/>
  <c r="AR312" i="5" s="1"/>
  <c r="AQ312" i="5" s="1"/>
  <c r="AP312" i="5" s="1"/>
  <c r="AO312" i="5" s="1"/>
  <c r="AN312" i="5" s="1"/>
  <c r="AM312" i="5" s="1"/>
  <c r="AL312" i="5" s="1"/>
  <c r="AU576" i="5"/>
  <c r="BL69" i="5"/>
  <c r="AU72" i="5"/>
  <c r="AU413" i="5"/>
  <c r="AU404" i="5"/>
  <c r="AU589" i="5"/>
  <c r="AT589" i="5" s="1"/>
  <c r="AS589" i="5" s="1"/>
  <c r="AR589" i="5" s="1"/>
  <c r="AQ589" i="5" s="1"/>
  <c r="AP589" i="5" s="1"/>
  <c r="AO589" i="5" s="1"/>
  <c r="AN589" i="5" s="1"/>
  <c r="AM589" i="5" s="1"/>
  <c r="AL589" i="5" s="1"/>
  <c r="AU664" i="5"/>
  <c r="AU133" i="5"/>
  <c r="AU199" i="5"/>
  <c r="AU233" i="5"/>
  <c r="AT233" i="5" s="1"/>
  <c r="AS233" i="5" s="1"/>
  <c r="AR233" i="5" s="1"/>
  <c r="AQ233" i="5" s="1"/>
  <c r="AP233" i="5" s="1"/>
  <c r="AO233" i="5" s="1"/>
  <c r="AN233" i="5" s="1"/>
  <c r="AM233" i="5" s="1"/>
  <c r="AL233" i="5" s="1"/>
  <c r="AI233" i="5" s="1"/>
  <c r="AU410" i="5"/>
  <c r="AU483" i="5"/>
  <c r="BL15" i="5"/>
  <c r="AU103" i="5"/>
  <c r="AU235" i="5"/>
  <c r="AU282" i="5"/>
  <c r="AU293" i="5"/>
  <c r="AT293" i="5" s="1"/>
  <c r="AU515" i="5"/>
  <c r="BL77" i="5"/>
  <c r="BL38" i="5"/>
  <c r="AU261" i="5"/>
  <c r="AU318" i="5"/>
  <c r="AU339" i="5"/>
  <c r="AU637" i="5"/>
  <c r="AU651" i="5"/>
  <c r="AT651" i="5" s="1"/>
  <c r="AS651" i="5" s="1"/>
  <c r="AR651" i="5" s="1"/>
  <c r="AQ651" i="5" s="1"/>
  <c r="AP651" i="5" s="1"/>
  <c r="AO651" i="5" s="1"/>
  <c r="AN651" i="5" s="1"/>
  <c r="AM651" i="5" s="1"/>
  <c r="AL651" i="5" s="1"/>
  <c r="BL43" i="5"/>
  <c r="BL11" i="5"/>
  <c r="AU115" i="5"/>
  <c r="AU221" i="5"/>
  <c r="AU321" i="5"/>
  <c r="AU456" i="5"/>
  <c r="AU532" i="5"/>
  <c r="AU595" i="5"/>
  <c r="BL87" i="5"/>
  <c r="AU266" i="5"/>
  <c r="AU641" i="5"/>
  <c r="AU74" i="5"/>
  <c r="AU627" i="5"/>
  <c r="AU220" i="5"/>
  <c r="AU695" i="5"/>
  <c r="AU91" i="5"/>
  <c r="AU402" i="5"/>
  <c r="BL35" i="5"/>
  <c r="AU249" i="5"/>
  <c r="AU157" i="5"/>
  <c r="AT157" i="5" s="1"/>
  <c r="AS157" i="5" s="1"/>
  <c r="AR157" i="5" s="1"/>
  <c r="AQ157" i="5" s="1"/>
  <c r="AP157" i="5" s="1"/>
  <c r="AO157" i="5" s="1"/>
  <c r="AN157" i="5" s="1"/>
  <c r="AM157" i="5" s="1"/>
  <c r="AL157" i="5" s="1"/>
  <c r="AU320" i="5"/>
  <c r="BL28" i="5"/>
  <c r="BL2" i="5"/>
  <c r="AU289" i="5"/>
  <c r="AU99" i="5"/>
  <c r="AU39" i="5"/>
  <c r="AT39" i="5" s="1"/>
  <c r="AU68" i="5"/>
  <c r="AU111" i="5"/>
  <c r="AU80" i="5"/>
  <c r="AT80" i="5" s="1"/>
  <c r="AS80" i="5" s="1"/>
  <c r="AR80" i="5" s="1"/>
  <c r="AQ80" i="5" s="1"/>
  <c r="AP80" i="5" s="1"/>
  <c r="AO80" i="5" s="1"/>
  <c r="AN80" i="5" s="1"/>
  <c r="AM80" i="5" s="1"/>
  <c r="AL80" i="5" s="1"/>
  <c r="AU38" i="5"/>
  <c r="AU57" i="5"/>
  <c r="AU106" i="5"/>
  <c r="AU41" i="5"/>
  <c r="AU230" i="5"/>
  <c r="AT230" i="5" s="1"/>
  <c r="AS230" i="5" s="1"/>
  <c r="AR230" i="5" s="1"/>
  <c r="AQ230" i="5" s="1"/>
  <c r="AP230" i="5" s="1"/>
  <c r="AO230" i="5" s="1"/>
  <c r="AN230" i="5" s="1"/>
  <c r="AM230" i="5" s="1"/>
  <c r="AL230" i="5" s="1"/>
  <c r="AU398" i="5"/>
  <c r="AU777" i="5"/>
  <c r="AT777" i="5" s="1"/>
  <c r="BL37" i="5"/>
  <c r="AU165" i="5"/>
  <c r="AU185" i="5"/>
  <c r="AU436" i="5"/>
  <c r="AU650" i="5"/>
  <c r="BL85" i="5"/>
  <c r="AU126" i="5"/>
  <c r="AT126" i="5" s="1"/>
  <c r="AS126" i="5" s="1"/>
  <c r="AR126" i="5" s="1"/>
  <c r="AQ126" i="5" s="1"/>
  <c r="AP126" i="5" s="1"/>
  <c r="AO126" i="5" s="1"/>
  <c r="AN126" i="5" s="1"/>
  <c r="AM126" i="5" s="1"/>
  <c r="AL126" i="5" s="1"/>
  <c r="AU231" i="5"/>
  <c r="AU278" i="5"/>
  <c r="AU565" i="5"/>
  <c r="BL14" i="5"/>
  <c r="AU112" i="5"/>
  <c r="AU314" i="5"/>
  <c r="AU333" i="5"/>
  <c r="AT333" i="5" s="1"/>
  <c r="AS333" i="5" s="1"/>
  <c r="AR333" i="5" s="1"/>
  <c r="AQ333" i="5" s="1"/>
  <c r="AP333" i="5" s="1"/>
  <c r="AO333" i="5" s="1"/>
  <c r="AN333" i="5" s="1"/>
  <c r="AM333" i="5" s="1"/>
  <c r="AL333" i="5" s="1"/>
  <c r="AJ333" i="5" s="1"/>
  <c r="AU336" i="5"/>
  <c r="AU629" i="5"/>
  <c r="AU583" i="5"/>
  <c r="AT583" i="5" s="1"/>
  <c r="AS583" i="5" s="1"/>
  <c r="AR583" i="5" s="1"/>
  <c r="AQ583" i="5" s="1"/>
  <c r="AP583" i="5" s="1"/>
  <c r="AO583" i="5" s="1"/>
  <c r="AN583" i="5" s="1"/>
  <c r="AM583" i="5" s="1"/>
  <c r="AL583" i="5" s="1"/>
  <c r="BL61" i="5"/>
  <c r="AU23" i="5"/>
  <c r="AU163" i="5"/>
  <c r="AT163" i="5" s="1"/>
  <c r="AS163" i="5" s="1"/>
  <c r="AR163" i="5" s="1"/>
  <c r="AQ163" i="5" s="1"/>
  <c r="AP163" i="5" s="1"/>
  <c r="AO163" i="5" s="1"/>
  <c r="AN163" i="5" s="1"/>
  <c r="AM163" i="5" s="1"/>
  <c r="AL163" i="5" s="1"/>
  <c r="AK163" i="5" s="1"/>
  <c r="AU214" i="5"/>
  <c r="AU350" i="5"/>
  <c r="AU381" i="5"/>
  <c r="AU384" i="5"/>
  <c r="AU669" i="5"/>
  <c r="AU779" i="5"/>
  <c r="BL27" i="5"/>
  <c r="AU28" i="5"/>
  <c r="AT28" i="5" s="1"/>
  <c r="AS28" i="5" s="1"/>
  <c r="AR28" i="5" s="1"/>
  <c r="AQ28" i="5" s="1"/>
  <c r="AP28" i="5" s="1"/>
  <c r="AO28" i="5" s="1"/>
  <c r="AN28" i="5" s="1"/>
  <c r="AM28" i="5" s="1"/>
  <c r="AL28" i="5" s="1"/>
  <c r="AI28" i="5" s="1"/>
  <c r="AU124" i="5"/>
  <c r="AU215" i="5"/>
  <c r="AU264" i="5"/>
  <c r="AU364" i="5"/>
  <c r="AU517" i="5"/>
  <c r="AU638" i="5"/>
  <c r="AU652" i="5"/>
  <c r="AT652" i="5" s="1"/>
  <c r="AS652" i="5" s="1"/>
  <c r="AR652" i="5" s="1"/>
  <c r="AQ652" i="5" s="1"/>
  <c r="AP652" i="5" s="1"/>
  <c r="AO652" i="5" s="1"/>
  <c r="AN652" i="5" s="1"/>
  <c r="AM652" i="5" s="1"/>
  <c r="AL652" i="5" s="1"/>
  <c r="BL64" i="5"/>
  <c r="AU258" i="5"/>
  <c r="AT258" i="5" s="1"/>
  <c r="AS258" i="5" s="1"/>
  <c r="AR258" i="5" s="1"/>
  <c r="AQ258" i="5" s="1"/>
  <c r="AP258" i="5" s="1"/>
  <c r="AO258" i="5" s="1"/>
  <c r="AN258" i="5" s="1"/>
  <c r="AM258" i="5" s="1"/>
  <c r="AL258" i="5" s="1"/>
  <c r="AU634" i="5"/>
  <c r="AU118" i="5"/>
  <c r="BL51" i="5"/>
  <c r="AU206" i="5"/>
  <c r="AU164" i="5"/>
  <c r="AT164" i="5" s="1"/>
  <c r="AS164" i="5" s="1"/>
  <c r="AR164" i="5" s="1"/>
  <c r="AQ164" i="5" s="1"/>
  <c r="AP164" i="5" s="1"/>
  <c r="AO164" i="5" s="1"/>
  <c r="BL60" i="5"/>
  <c r="AU386" i="5"/>
  <c r="AU783" i="5"/>
  <c r="AU191" i="5"/>
  <c r="AU493" i="5"/>
  <c r="AU179" i="5"/>
  <c r="AU499" i="5"/>
  <c r="AU281" i="5"/>
  <c r="AT281" i="5" s="1"/>
  <c r="AS281" i="5" s="1"/>
  <c r="AU172" i="5"/>
  <c r="AU63" i="5"/>
  <c r="AU42" i="5"/>
  <c r="AU481" i="5"/>
  <c r="BL21" i="5"/>
  <c r="AU90" i="5"/>
  <c r="AU195" i="5"/>
  <c r="AT195" i="5" s="1"/>
  <c r="AS195" i="5" s="1"/>
  <c r="AU228" i="5"/>
  <c r="AU406" i="5"/>
  <c r="AU497" i="5"/>
  <c r="AU778" i="5"/>
  <c r="BL33" i="5"/>
  <c r="AU263" i="5"/>
  <c r="AU374" i="5"/>
  <c r="AT374" i="5" s="1"/>
  <c r="AS374" i="5" s="1"/>
  <c r="AR374" i="5" s="1"/>
  <c r="AQ374" i="5" s="1"/>
  <c r="AP374" i="5" s="1"/>
  <c r="AO374" i="5" s="1"/>
  <c r="AN374" i="5" s="1"/>
  <c r="AM374" i="5" s="1"/>
  <c r="AL374" i="5" s="1"/>
  <c r="AU335" i="5"/>
  <c r="AU435" i="5"/>
  <c r="AU453" i="5"/>
  <c r="BL72" i="5"/>
  <c r="AU144" i="5"/>
  <c r="AU346" i="5"/>
  <c r="AT346" i="5" s="1"/>
  <c r="AS346" i="5" s="1"/>
  <c r="AR346" i="5" s="1"/>
  <c r="AQ346" i="5" s="1"/>
  <c r="AP346" i="5" s="1"/>
  <c r="AO346" i="5" s="1"/>
  <c r="AN346" i="5" s="1"/>
  <c r="AM346" i="5" s="1"/>
  <c r="AL346" i="5" s="1"/>
  <c r="AU376" i="5"/>
  <c r="AU379" i="5"/>
  <c r="AU665" i="5"/>
  <c r="AU647" i="5"/>
  <c r="BL45" i="5"/>
  <c r="AU26" i="5"/>
  <c r="AU138" i="5"/>
  <c r="AU257" i="5"/>
  <c r="AT257" i="5" s="1"/>
  <c r="AU416" i="5"/>
  <c r="AU445" i="5"/>
  <c r="AT445" i="5" s="1"/>
  <c r="AS445" i="5" s="1"/>
  <c r="AR445" i="5" s="1"/>
  <c r="AQ445" i="5" s="1"/>
  <c r="AP445" i="5" s="1"/>
  <c r="AO445" i="5" s="1"/>
  <c r="AN445" i="5" s="1"/>
  <c r="AM445" i="5" s="1"/>
  <c r="AL445" i="5" s="1"/>
  <c r="AI445" i="5" s="1"/>
  <c r="AU491" i="5"/>
  <c r="BL6" i="5"/>
  <c r="AU60" i="5"/>
  <c r="AU156" i="5"/>
  <c r="AT156" i="5" s="1"/>
  <c r="AU247" i="5"/>
  <c r="AT247" i="5" s="1"/>
  <c r="AU212" i="5"/>
  <c r="AU401" i="5"/>
  <c r="AU395" i="5"/>
  <c r="AT395" i="5" s="1"/>
  <c r="AS395" i="5" s="1"/>
  <c r="AR395" i="5" s="1"/>
  <c r="AQ395" i="5" s="1"/>
  <c r="AP395" i="5" s="1"/>
  <c r="AO395" i="5" s="1"/>
  <c r="AN395" i="5" s="1"/>
  <c r="AM395" i="5" s="1"/>
  <c r="AL395" i="5" s="1"/>
  <c r="AU598" i="5"/>
  <c r="AU780" i="5"/>
  <c r="BL48" i="5"/>
  <c r="AU322" i="5"/>
  <c r="AT322" i="5" s="1"/>
  <c r="AS322" i="5" s="1"/>
  <c r="AR322" i="5" s="1"/>
  <c r="AQ322" i="5" s="1"/>
  <c r="AP322" i="5" s="1"/>
  <c r="AO322" i="5" s="1"/>
  <c r="AN322" i="5" s="1"/>
  <c r="AM322" i="5" s="1"/>
  <c r="AL322" i="5" s="1"/>
  <c r="AK322" i="5" s="1"/>
  <c r="AU603" i="5"/>
  <c r="AT603" i="5" s="1"/>
  <c r="AU132" i="5"/>
  <c r="BL79" i="5"/>
  <c r="AU354" i="5"/>
  <c r="AU655" i="5"/>
  <c r="AU400" i="5"/>
  <c r="BL84" i="5"/>
  <c r="AU429" i="5"/>
  <c r="AU776" i="5"/>
  <c r="AT776" i="5" s="1"/>
  <c r="AS776" i="5" s="1"/>
  <c r="AR776" i="5" s="1"/>
  <c r="AQ776" i="5" s="1"/>
  <c r="AP776" i="5" s="1"/>
  <c r="AO776" i="5" s="1"/>
  <c r="AN776" i="5" s="1"/>
  <c r="AM776" i="5" s="1"/>
  <c r="AL776" i="5" s="1"/>
  <c r="AU587" i="5"/>
  <c r="AU77" i="5"/>
  <c r="AT77" i="5" s="1"/>
  <c r="AS77" i="5" s="1"/>
  <c r="AR77" i="5" s="1"/>
  <c r="AQ77" i="5" s="1"/>
  <c r="AP77" i="5" s="1"/>
  <c r="AO77" i="5" s="1"/>
  <c r="AN77" i="5" s="1"/>
  <c r="AM77" i="5" s="1"/>
  <c r="AL77" i="5" s="1"/>
  <c r="AU495" i="5"/>
  <c r="AU265" i="5"/>
  <c r="AU442" i="5"/>
  <c r="AU107" i="5"/>
  <c r="AU22" i="5"/>
  <c r="AU55" i="5"/>
  <c r="AT55" i="5" s="1"/>
  <c r="AU58" i="5"/>
  <c r="AU85" i="5"/>
  <c r="AT85" i="5" s="1"/>
  <c r="AS85" i="5" s="1"/>
  <c r="AU30" i="5"/>
  <c r="AU89" i="5"/>
  <c r="AU319" i="5"/>
  <c r="AU457" i="5"/>
  <c r="BL56" i="5"/>
  <c r="BL29" i="5"/>
  <c r="AU575" i="5"/>
  <c r="AU459" i="5"/>
  <c r="AT459" i="5" s="1"/>
  <c r="AS459" i="5" s="1"/>
  <c r="AR459" i="5" s="1"/>
  <c r="AQ459" i="5" s="1"/>
  <c r="AP459" i="5" s="1"/>
  <c r="AO459" i="5" s="1"/>
  <c r="AN459" i="5" s="1"/>
  <c r="AM459" i="5" s="1"/>
  <c r="AL459" i="5" s="1"/>
  <c r="AJ459" i="5" s="1"/>
  <c r="BL12" i="5"/>
  <c r="AU232" i="5"/>
  <c r="AU105" i="5"/>
  <c r="AU119" i="5"/>
  <c r="AU114" i="5"/>
  <c r="AU71" i="5"/>
  <c r="AU564" i="5"/>
  <c r="BL16" i="5"/>
  <c r="AU145" i="5"/>
  <c r="AU75" i="5"/>
  <c r="BL9" i="5"/>
  <c r="AU441" i="5"/>
  <c r="AU397" i="5"/>
  <c r="AU578" i="5"/>
  <c r="AU33" i="5"/>
  <c r="AU46" i="5"/>
  <c r="BL82" i="5"/>
  <c r="AU140" i="5"/>
  <c r="AU34" i="5"/>
  <c r="BL71" i="5"/>
  <c r="AU648" i="5"/>
  <c r="AT648" i="5" s="1"/>
  <c r="AS648" i="5" s="1"/>
  <c r="AR648" i="5" s="1"/>
  <c r="AQ648" i="5" s="1"/>
  <c r="AP648" i="5" s="1"/>
  <c r="AO648" i="5" s="1"/>
  <c r="AN648" i="5" s="1"/>
  <c r="AM648" i="5" s="1"/>
  <c r="AL648" i="5" s="1"/>
  <c r="AU452" i="5"/>
  <c r="AU48" i="5"/>
  <c r="AU121" i="5"/>
  <c r="AT121" i="5" s="1"/>
  <c r="AS121" i="5" s="1"/>
  <c r="AR121" i="5" s="1"/>
  <c r="AQ121" i="5" s="1"/>
  <c r="AP121" i="5" s="1"/>
  <c r="AO121" i="5" s="1"/>
  <c r="AN121" i="5" s="1"/>
  <c r="AM121" i="5" s="1"/>
  <c r="AL121" i="5" s="1"/>
  <c r="AU52" i="5"/>
  <c r="AU94" i="5"/>
  <c r="AT94" i="5" s="1"/>
  <c r="AS94" i="5" s="1"/>
  <c r="AR94" i="5" s="1"/>
  <c r="AU208" i="5"/>
  <c r="AT208" i="5" s="1"/>
  <c r="AS208" i="5" s="1"/>
  <c r="AR208" i="5" s="1"/>
  <c r="AQ208" i="5" s="1"/>
  <c r="AP208" i="5" s="1"/>
  <c r="AO208" i="5" s="1"/>
  <c r="AN208" i="5" s="1"/>
  <c r="AM208" i="5" s="1"/>
  <c r="AL208" i="5" s="1"/>
  <c r="AU378" i="5"/>
  <c r="AU210" i="5"/>
  <c r="AU161" i="5"/>
  <c r="BL32" i="5"/>
  <c r="AU255" i="5"/>
  <c r="AU87" i="5"/>
  <c r="AT87" i="5" s="1"/>
  <c r="AS87" i="5" s="1"/>
  <c r="AR87" i="5" s="1"/>
  <c r="AQ87" i="5" s="1"/>
  <c r="AP87" i="5" s="1"/>
  <c r="AO87" i="5" s="1"/>
  <c r="AN87" i="5" s="1"/>
  <c r="AM87" i="5" s="1"/>
  <c r="AL87" i="5" s="1"/>
  <c r="AU227" i="5"/>
  <c r="AU300" i="5"/>
  <c r="AU311" i="5"/>
  <c r="AU186" i="5"/>
  <c r="AU359" i="5"/>
  <c r="AU628" i="5"/>
  <c r="AT628" i="5" s="1"/>
  <c r="AS628" i="5" s="1"/>
  <c r="AR628" i="5" s="1"/>
  <c r="AQ628" i="5" s="1"/>
  <c r="AP628" i="5" s="1"/>
  <c r="AO628" i="5" s="1"/>
  <c r="AN628" i="5" s="1"/>
  <c r="AM628" i="5" s="1"/>
  <c r="AL628" i="5" s="1"/>
  <c r="BL18" i="5"/>
  <c r="AU31" i="5"/>
  <c r="AT31" i="5" s="1"/>
  <c r="AS31" i="5" s="1"/>
  <c r="AR31" i="5" s="1"/>
  <c r="AQ31" i="5" s="1"/>
  <c r="AP31" i="5" s="1"/>
  <c r="AO31" i="5" s="1"/>
  <c r="AN31" i="5" s="1"/>
  <c r="AM31" i="5" s="1"/>
  <c r="AL31" i="5" s="1"/>
  <c r="AU95" i="5"/>
  <c r="AU270" i="5"/>
  <c r="AU412" i="5"/>
  <c r="AU303" i="5"/>
  <c r="AU254" i="5"/>
  <c r="AU113" i="5"/>
  <c r="AU277" i="5"/>
  <c r="AU76" i="5"/>
  <c r="AU24" i="5"/>
  <c r="AU101" i="5"/>
  <c r="AU27" i="5"/>
  <c r="AU82" i="5"/>
  <c r="AT82" i="5" s="1"/>
  <c r="AS82" i="5" s="1"/>
  <c r="AR82" i="5" s="1"/>
  <c r="AQ82" i="5" s="1"/>
  <c r="AP82" i="5" s="1"/>
  <c r="AO82" i="5" s="1"/>
  <c r="AN82" i="5" s="1"/>
  <c r="AM82" i="5" s="1"/>
  <c r="AL82" i="5" s="1"/>
  <c r="AU510" i="5"/>
  <c r="AU438" i="5"/>
  <c r="AU448" i="5"/>
  <c r="AU433" i="5"/>
  <c r="AU142" i="5"/>
  <c r="AU422" i="5"/>
  <c r="BL7" i="5"/>
  <c r="AU66" i="5"/>
  <c r="AT66" i="5" s="1"/>
  <c r="AS66" i="5" s="1"/>
  <c r="AR66" i="5" s="1"/>
  <c r="AQ66" i="5" s="1"/>
  <c r="AP66" i="5" s="1"/>
  <c r="AO66" i="5" s="1"/>
  <c r="AN66" i="5" s="1"/>
  <c r="AM66" i="5" s="1"/>
  <c r="AL66" i="5" s="1"/>
  <c r="AU363" i="5"/>
  <c r="BL25" i="5"/>
  <c r="AU226" i="5"/>
  <c r="AU534" i="5"/>
  <c r="AU109" i="5"/>
  <c r="AU524" i="5"/>
  <c r="AU770" i="5"/>
  <c r="AT770" i="5" s="1"/>
  <c r="AS770" i="5" s="1"/>
  <c r="AR770" i="5" s="1"/>
  <c r="AQ770" i="5" s="1"/>
  <c r="AP770" i="5" s="1"/>
  <c r="AO770" i="5" s="1"/>
  <c r="AN770" i="5" s="1"/>
  <c r="AM770" i="5" s="1"/>
  <c r="AL770" i="5" s="1"/>
  <c r="AU53" i="5"/>
  <c r="AT53" i="5" s="1"/>
  <c r="AU50" i="5"/>
  <c r="AU427" i="5"/>
  <c r="AU116" i="5"/>
  <c r="AU37" i="5"/>
  <c r="AU842" i="5"/>
  <c r="AU808" i="5"/>
  <c r="AU804" i="5"/>
  <c r="AU787" i="5"/>
  <c r="AT787" i="5" s="1"/>
  <c r="AS787" i="5" s="1"/>
  <c r="AR787" i="5" s="1"/>
  <c r="AQ787" i="5" s="1"/>
  <c r="AP787" i="5" s="1"/>
  <c r="AO787" i="5" s="1"/>
  <c r="AN787" i="5" s="1"/>
  <c r="AM787" i="5" s="1"/>
  <c r="AL787" i="5" s="1"/>
  <c r="AU788" i="5"/>
  <c r="AT788" i="5"/>
  <c r="AS788" i="5" s="1"/>
  <c r="AR788" i="5" s="1"/>
  <c r="AQ788" i="5" s="1"/>
  <c r="AP788" i="5" s="1"/>
  <c r="AO788" i="5" s="1"/>
  <c r="AN788" i="5" s="1"/>
  <c r="AM788" i="5" s="1"/>
  <c r="AL788" i="5" s="1"/>
  <c r="AK788" i="5" s="1"/>
  <c r="AU853" i="5"/>
  <c r="AU831" i="5"/>
  <c r="AU843" i="5"/>
  <c r="AU796" i="5"/>
  <c r="AT796" i="5" s="1"/>
  <c r="AS796" i="5" s="1"/>
  <c r="AR796" i="5" s="1"/>
  <c r="AQ796" i="5" s="1"/>
  <c r="AP796" i="5" s="1"/>
  <c r="AO796" i="5" s="1"/>
  <c r="AN796" i="5" s="1"/>
  <c r="AM796" i="5" s="1"/>
  <c r="AL796" i="5" s="1"/>
  <c r="AU793" i="5"/>
  <c r="AU801" i="5"/>
  <c r="AT801" i="5" s="1"/>
  <c r="AS801" i="5" s="1"/>
  <c r="AR801" i="5" s="1"/>
  <c r="AQ801" i="5" s="1"/>
  <c r="AP801" i="5" s="1"/>
  <c r="AO801" i="5" s="1"/>
  <c r="AN801" i="5" s="1"/>
  <c r="AM801" i="5" s="1"/>
  <c r="AL801" i="5" s="1"/>
  <c r="AU834" i="5"/>
  <c r="AU838" i="5"/>
  <c r="AU829" i="5"/>
  <c r="AU825" i="5"/>
  <c r="AU816" i="5"/>
  <c r="AU792" i="5"/>
  <c r="AU795" i="5"/>
  <c r="AT795" i="5" s="1"/>
  <c r="AU810" i="5"/>
  <c r="AU815" i="5"/>
  <c r="AU844" i="5"/>
  <c r="AT844" i="5" s="1"/>
  <c r="AS844" i="5" s="1"/>
  <c r="AR844" i="5" s="1"/>
  <c r="AQ844" i="5" s="1"/>
  <c r="AP844" i="5" s="1"/>
  <c r="AO844" i="5" s="1"/>
  <c r="AN844" i="5" s="1"/>
  <c r="AM844" i="5" s="1"/>
  <c r="AL844" i="5" s="1"/>
  <c r="AU855" i="5"/>
  <c r="AU846" i="5"/>
  <c r="AU813" i="5"/>
  <c r="AU790" i="5"/>
  <c r="AT790" i="5" s="1"/>
  <c r="AS790" i="5" s="1"/>
  <c r="AR790" i="5" s="1"/>
  <c r="AU823" i="5"/>
  <c r="AT823" i="5" s="1"/>
  <c r="AS823" i="5" s="1"/>
  <c r="AR823" i="5" s="1"/>
  <c r="AU828" i="5"/>
  <c r="AU840" i="5"/>
  <c r="AU805" i="5"/>
  <c r="AU809" i="5"/>
  <c r="AT809" i="5" s="1"/>
  <c r="AS809" i="5" s="1"/>
  <c r="AR809" i="5" s="1"/>
  <c r="AU797" i="5"/>
  <c r="AU807" i="5"/>
  <c r="AT807" i="5" s="1"/>
  <c r="AS807" i="5" s="1"/>
  <c r="AR807" i="5" s="1"/>
  <c r="AQ807" i="5" s="1"/>
  <c r="AP807" i="5" s="1"/>
  <c r="AO807" i="5" s="1"/>
  <c r="AN807" i="5" s="1"/>
  <c r="AM807" i="5" s="1"/>
  <c r="AL807" i="5" s="1"/>
  <c r="AU836" i="5"/>
  <c r="AU826" i="5"/>
  <c r="AU817" i="5"/>
  <c r="AS817" i="5" s="1"/>
  <c r="AR817" i="5" s="1"/>
  <c r="AQ817" i="5" s="1"/>
  <c r="AP817" i="5" s="1"/>
  <c r="AO817" i="5" s="1"/>
  <c r="AN817" i="5" s="1"/>
  <c r="AM817" i="5" s="1"/>
  <c r="AL817" i="5" s="1"/>
  <c r="AU837" i="5"/>
  <c r="AT837" i="5" s="1"/>
  <c r="AU821" i="5"/>
  <c r="AU800" i="5"/>
  <c r="AU802" i="5"/>
  <c r="AU799" i="5"/>
  <c r="I205" i="5"/>
  <c r="I67" i="5"/>
  <c r="I171" i="5"/>
  <c r="I36" i="5"/>
  <c r="I51" i="5"/>
  <c r="I233" i="5"/>
  <c r="I301" i="5"/>
  <c r="I412" i="5"/>
  <c r="I160" i="5"/>
  <c r="I136" i="5"/>
  <c r="I23" i="5"/>
  <c r="I78" i="5"/>
  <c r="K357" i="5"/>
  <c r="J339" i="5"/>
  <c r="I163" i="5"/>
  <c r="I139" i="5"/>
  <c r="I229" i="5"/>
  <c r="I311" i="5"/>
  <c r="I184" i="5"/>
  <c r="J196" i="5"/>
  <c r="I351" i="5"/>
  <c r="I125" i="5"/>
  <c r="I190" i="5"/>
  <c r="K810" i="5"/>
  <c r="K840" i="5"/>
  <c r="I41" i="5"/>
  <c r="I60" i="5"/>
  <c r="J170" i="5"/>
  <c r="J69" i="5"/>
  <c r="I180" i="5"/>
  <c r="I152" i="5"/>
  <c r="I307" i="5"/>
  <c r="AU848" i="5"/>
  <c r="I172" i="5"/>
  <c r="I373" i="5"/>
  <c r="I281" i="5"/>
  <c r="I82" i="5"/>
  <c r="I327" i="5"/>
  <c r="I202" i="5"/>
  <c r="K815" i="5"/>
  <c r="I40" i="5"/>
  <c r="I203" i="5"/>
  <c r="I265" i="5"/>
  <c r="I431" i="5"/>
  <c r="K424" i="5"/>
  <c r="I191" i="5"/>
  <c r="J370" i="5"/>
  <c r="I181" i="5"/>
  <c r="J72" i="5"/>
  <c r="I421" i="5"/>
  <c r="I399" i="5"/>
  <c r="I222" i="5"/>
  <c r="I396" i="5"/>
  <c r="I291" i="5"/>
  <c r="J158" i="5"/>
  <c r="I62" i="5"/>
  <c r="I162" i="5"/>
  <c r="I26" i="5"/>
  <c r="I186" i="5"/>
  <c r="I275" i="5"/>
  <c r="I239" i="5"/>
  <c r="I221" i="5"/>
  <c r="I179" i="5"/>
  <c r="J74" i="5"/>
  <c r="I267" i="5"/>
  <c r="I212" i="5"/>
  <c r="I123" i="5"/>
  <c r="I254" i="5"/>
  <c r="I193" i="5"/>
  <c r="I218" i="5"/>
  <c r="I314" i="5"/>
  <c r="I231" i="5"/>
  <c r="I43" i="5"/>
  <c r="I213" i="5"/>
  <c r="I166" i="5"/>
  <c r="I28" i="5"/>
  <c r="I185" i="5"/>
  <c r="I245" i="5"/>
  <c r="I336" i="5"/>
  <c r="I371" i="5"/>
  <c r="I86" i="5"/>
  <c r="K500" i="5"/>
  <c r="I83" i="5"/>
  <c r="I91" i="5"/>
  <c r="I249" i="5"/>
  <c r="J100" i="5"/>
  <c r="I285" i="5"/>
  <c r="I154" i="5"/>
  <c r="I90" i="5"/>
  <c r="I138" i="5"/>
  <c r="J348" i="5"/>
  <c r="AJ796" i="5"/>
  <c r="AI796" i="5"/>
  <c r="AK796" i="5"/>
  <c r="AK844" i="5"/>
  <c r="AS837" i="5"/>
  <c r="AR837" i="5" s="1"/>
  <c r="AQ837" i="5" s="1"/>
  <c r="AP837" i="5" s="1"/>
  <c r="AO837" i="5" s="1"/>
  <c r="AN837" i="5" s="1"/>
  <c r="AM837" i="5" s="1"/>
  <c r="AL837" i="5" s="1"/>
  <c r="AT797" i="5"/>
  <c r="AS797" i="5" s="1"/>
  <c r="AR797" i="5" s="1"/>
  <c r="AQ797" i="5" s="1"/>
  <c r="AP797" i="5" s="1"/>
  <c r="AO797" i="5" s="1"/>
  <c r="AN797" i="5" s="1"/>
  <c r="AM797" i="5" s="1"/>
  <c r="AL797" i="5" s="1"/>
  <c r="AT804" i="5"/>
  <c r="AS804" i="5" s="1"/>
  <c r="AR804" i="5" s="1"/>
  <c r="AQ804" i="5" s="1"/>
  <c r="AP804" i="5" s="1"/>
  <c r="AO804" i="5" s="1"/>
  <c r="AN804" i="5" s="1"/>
  <c r="AM804" i="5" s="1"/>
  <c r="AL804" i="5" s="1"/>
  <c r="AT113" i="5"/>
  <c r="AS113" i="5"/>
  <c r="AR113" i="5" s="1"/>
  <c r="AQ113" i="5" s="1"/>
  <c r="AP113" i="5" s="1"/>
  <c r="AO113" i="5" s="1"/>
  <c r="AN113" i="5" s="1"/>
  <c r="AM113" i="5" s="1"/>
  <c r="AL113" i="5" s="1"/>
  <c r="AT227" i="5"/>
  <c r="AS227" i="5" s="1"/>
  <c r="AR227" i="5" s="1"/>
  <c r="AQ227" i="5" s="1"/>
  <c r="AP227" i="5" s="1"/>
  <c r="AO227" i="5" s="1"/>
  <c r="AN227" i="5" s="1"/>
  <c r="AM227" i="5" s="1"/>
  <c r="AL227" i="5" s="1"/>
  <c r="AT378" i="5"/>
  <c r="AS378" i="5" s="1"/>
  <c r="AR378" i="5" s="1"/>
  <c r="AQ378" i="5" s="1"/>
  <c r="AP378" i="5" s="1"/>
  <c r="AO378" i="5" s="1"/>
  <c r="AN378" i="5" s="1"/>
  <c r="AM378" i="5" s="1"/>
  <c r="AL378" i="5" s="1"/>
  <c r="AJ378" i="5" s="1"/>
  <c r="AT452" i="5"/>
  <c r="AS452" i="5" s="1"/>
  <c r="AR452" i="5" s="1"/>
  <c r="AQ452" i="5" s="1"/>
  <c r="AP452" i="5" s="1"/>
  <c r="AO452" i="5" s="1"/>
  <c r="AN452" i="5" s="1"/>
  <c r="AM452" i="5" s="1"/>
  <c r="AL452" i="5" s="1"/>
  <c r="BI16" i="5"/>
  <c r="BK16" i="5"/>
  <c r="BJ16" i="5"/>
  <c r="BH16" i="5"/>
  <c r="BG16" i="5"/>
  <c r="BF16" i="5"/>
  <c r="BE16" i="5"/>
  <c r="BD16" i="5"/>
  <c r="BC16" i="5"/>
  <c r="BK12" i="5"/>
  <c r="BI12" i="5"/>
  <c r="BH12" i="5"/>
  <c r="BG12" i="5"/>
  <c r="BF12" i="5"/>
  <c r="BE12" i="5"/>
  <c r="BD12" i="5"/>
  <c r="BC12" i="5"/>
  <c r="BJ12" i="5"/>
  <c r="AT30" i="5"/>
  <c r="AS30" i="5" s="1"/>
  <c r="AR30" i="5" s="1"/>
  <c r="AQ30" i="5" s="1"/>
  <c r="AP30" i="5" s="1"/>
  <c r="AO30" i="5" s="1"/>
  <c r="AN30" i="5" s="1"/>
  <c r="AM30" i="5" s="1"/>
  <c r="AL30" i="5" s="1"/>
  <c r="AJ30" i="5" s="1"/>
  <c r="AT495" i="5"/>
  <c r="AS495" i="5" s="1"/>
  <c r="AR495" i="5" s="1"/>
  <c r="AQ495" i="5" s="1"/>
  <c r="AP495" i="5" s="1"/>
  <c r="AO495" i="5" s="1"/>
  <c r="AN495" i="5" s="1"/>
  <c r="AM495" i="5" s="1"/>
  <c r="AL495" i="5" s="1"/>
  <c r="AT400" i="5"/>
  <c r="AS400" i="5" s="1"/>
  <c r="AR400" i="5" s="1"/>
  <c r="AQ400" i="5" s="1"/>
  <c r="AP400" i="5" s="1"/>
  <c r="AO400" i="5" s="1"/>
  <c r="AN400" i="5" s="1"/>
  <c r="AM400" i="5" s="1"/>
  <c r="AL400" i="5" s="1"/>
  <c r="AS247" i="5"/>
  <c r="AR247" i="5" s="1"/>
  <c r="AQ247" i="5" s="1"/>
  <c r="AP247" i="5" s="1"/>
  <c r="AO247" i="5" s="1"/>
  <c r="AN247" i="5" s="1"/>
  <c r="AM247" i="5" s="1"/>
  <c r="AL247" i="5" s="1"/>
  <c r="AT376" i="5"/>
  <c r="AS376" i="5" s="1"/>
  <c r="AR376" i="5" s="1"/>
  <c r="AQ376" i="5" s="1"/>
  <c r="AP376" i="5" s="1"/>
  <c r="AO376" i="5" s="1"/>
  <c r="AN376" i="5" s="1"/>
  <c r="AM376" i="5" s="1"/>
  <c r="AL376" i="5" s="1"/>
  <c r="AT63" i="5"/>
  <c r="AS63" i="5"/>
  <c r="AR63" i="5" s="1"/>
  <c r="AQ63" i="5" s="1"/>
  <c r="AP63" i="5" s="1"/>
  <c r="AO63" i="5" s="1"/>
  <c r="AN63" i="5" s="1"/>
  <c r="AM63" i="5" s="1"/>
  <c r="AL63" i="5" s="1"/>
  <c r="AT783" i="5"/>
  <c r="AS783" i="5" s="1"/>
  <c r="AR783" i="5" s="1"/>
  <c r="AQ783" i="5" s="1"/>
  <c r="AP783" i="5" s="1"/>
  <c r="AO783" i="5" s="1"/>
  <c r="AN783" i="5" s="1"/>
  <c r="AM783" i="5" s="1"/>
  <c r="AL783" i="5" s="1"/>
  <c r="AT669" i="5"/>
  <c r="AS669" i="5" s="1"/>
  <c r="AR669" i="5" s="1"/>
  <c r="AQ669" i="5" s="1"/>
  <c r="AP669" i="5" s="1"/>
  <c r="AO669" i="5" s="1"/>
  <c r="AN669" i="5" s="1"/>
  <c r="AM669" i="5" s="1"/>
  <c r="AL669" i="5" s="1"/>
  <c r="AT320" i="5"/>
  <c r="AS320" i="5" s="1"/>
  <c r="AR320" i="5" s="1"/>
  <c r="AQ320" i="5" s="1"/>
  <c r="AP320" i="5" s="1"/>
  <c r="AO320" i="5" s="1"/>
  <c r="AN320" i="5" s="1"/>
  <c r="AM320" i="5" s="1"/>
  <c r="AL320" i="5" s="1"/>
  <c r="AT220" i="5"/>
  <c r="AS220" i="5" s="1"/>
  <c r="AR220" i="5"/>
  <c r="AQ220" i="5" s="1"/>
  <c r="AP220" i="5" s="1"/>
  <c r="AO220" i="5" s="1"/>
  <c r="AN220" i="5" s="1"/>
  <c r="AM220" i="5" s="1"/>
  <c r="AL220" i="5" s="1"/>
  <c r="AT532" i="5"/>
  <c r="AS532" i="5" s="1"/>
  <c r="AR532" i="5" s="1"/>
  <c r="AQ532" i="5" s="1"/>
  <c r="AP532" i="5" s="1"/>
  <c r="AO532" i="5" s="1"/>
  <c r="AN532" i="5" s="1"/>
  <c r="AM532" i="5" s="1"/>
  <c r="AL532" i="5" s="1"/>
  <c r="AI532" i="5" s="1"/>
  <c r="BK43" i="5"/>
  <c r="BJ43" i="5"/>
  <c r="BI43" i="5"/>
  <c r="BH43" i="5"/>
  <c r="BG43" i="5"/>
  <c r="BF43" i="5"/>
  <c r="BE43" i="5"/>
  <c r="BD43" i="5"/>
  <c r="BC43" i="5"/>
  <c r="BK38" i="5"/>
  <c r="BJ38" i="5"/>
  <c r="BI38" i="5"/>
  <c r="BH38" i="5"/>
  <c r="BG38" i="5"/>
  <c r="BF38" i="5"/>
  <c r="BE38" i="5"/>
  <c r="BD38" i="5"/>
  <c r="BC38" i="5"/>
  <c r="AT103" i="5"/>
  <c r="AT664" i="5"/>
  <c r="AS664" i="5" s="1"/>
  <c r="AR664" i="5" s="1"/>
  <c r="AQ664" i="5" s="1"/>
  <c r="AP664" i="5" s="1"/>
  <c r="AO664" i="5" s="1"/>
  <c r="AN664" i="5" s="1"/>
  <c r="AM664" i="5" s="1"/>
  <c r="AL664" i="5" s="1"/>
  <c r="AT576" i="5"/>
  <c r="AS576" i="5" s="1"/>
  <c r="AR576" i="5" s="1"/>
  <c r="AQ576" i="5" s="1"/>
  <c r="AP576" i="5" s="1"/>
  <c r="AO576" i="5" s="1"/>
  <c r="AN576" i="5" s="1"/>
  <c r="AM576" i="5" s="1"/>
  <c r="AL576" i="5" s="1"/>
  <c r="AT123" i="5"/>
  <c r="AS123" i="5" s="1"/>
  <c r="AR123" i="5" s="1"/>
  <c r="AQ123" i="5" s="1"/>
  <c r="AP123" i="5" s="1"/>
  <c r="AO123" i="5" s="1"/>
  <c r="AN123" i="5" s="1"/>
  <c r="AM123" i="5" s="1"/>
  <c r="AL123" i="5" s="1"/>
  <c r="AT409" i="5"/>
  <c r="AS409" i="5" s="1"/>
  <c r="AR409" i="5" s="1"/>
  <c r="AQ409" i="5" s="1"/>
  <c r="AP409" i="5" s="1"/>
  <c r="AO409" i="5" s="1"/>
  <c r="AN409" i="5" s="1"/>
  <c r="AM409" i="5" s="1"/>
  <c r="AL409" i="5" s="1"/>
  <c r="AT211" i="5"/>
  <c r="AS211" i="5" s="1"/>
  <c r="AR211" i="5" s="1"/>
  <c r="AQ211" i="5" s="1"/>
  <c r="AP211" i="5" s="1"/>
  <c r="AO211" i="5" s="1"/>
  <c r="AN211" i="5" s="1"/>
  <c r="AM211" i="5" s="1"/>
  <c r="AL211" i="5" s="1"/>
  <c r="AI211" i="5" s="1"/>
  <c r="AT286" i="5"/>
  <c r="AS286" i="5" s="1"/>
  <c r="AR286" i="5" s="1"/>
  <c r="AQ286" i="5" s="1"/>
  <c r="AP286" i="5" s="1"/>
  <c r="AO286" i="5" s="1"/>
  <c r="AN286" i="5" s="1"/>
  <c r="AM286" i="5" s="1"/>
  <c r="AL286" i="5" s="1"/>
  <c r="AS190" i="5"/>
  <c r="AR190" i="5" s="1"/>
  <c r="AQ190" i="5" s="1"/>
  <c r="AP190" i="5" s="1"/>
  <c r="AO190" i="5" s="1"/>
  <c r="AN190" i="5" s="1"/>
  <c r="AM190" i="5" s="1"/>
  <c r="AL190" i="5" s="1"/>
  <c r="AT176" i="5"/>
  <c r="AS176" i="5" s="1"/>
  <c r="AR176" i="5" s="1"/>
  <c r="AQ176" i="5" s="1"/>
  <c r="AP176" i="5" s="1"/>
  <c r="AO176" i="5" s="1"/>
  <c r="AN176" i="5" s="1"/>
  <c r="AM176" i="5" s="1"/>
  <c r="AL176" i="5" s="1"/>
  <c r="AT667" i="5"/>
  <c r="AS667" i="5" s="1"/>
  <c r="AR667" i="5" s="1"/>
  <c r="AQ667" i="5" s="1"/>
  <c r="AP667" i="5" s="1"/>
  <c r="AO667" i="5" s="1"/>
  <c r="AN667" i="5" s="1"/>
  <c r="AM667" i="5" s="1"/>
  <c r="AL667" i="5" s="1"/>
  <c r="AT225" i="5"/>
  <c r="AS225" i="5" s="1"/>
  <c r="AR225" i="5" s="1"/>
  <c r="AQ225" i="5" s="1"/>
  <c r="AP225" i="5" s="1"/>
  <c r="AO225" i="5" s="1"/>
  <c r="AN225" i="5" s="1"/>
  <c r="AM225" i="5" s="1"/>
  <c r="AL225" i="5" s="1"/>
  <c r="AT417" i="5"/>
  <c r="AS417" i="5" s="1"/>
  <c r="AR417" i="5" s="1"/>
  <c r="AQ417" i="5" s="1"/>
  <c r="AP417" i="5" s="1"/>
  <c r="AO417" i="5" s="1"/>
  <c r="AN417" i="5" s="1"/>
  <c r="AM417" i="5" s="1"/>
  <c r="AL417" i="5" s="1"/>
  <c r="AT290" i="5"/>
  <c r="AS290" i="5" s="1"/>
  <c r="AR290" i="5" s="1"/>
  <c r="AQ290" i="5" s="1"/>
  <c r="AP290" i="5" s="1"/>
  <c r="AO290" i="5" s="1"/>
  <c r="AN290" i="5" s="1"/>
  <c r="AM290" i="5" s="1"/>
  <c r="AL290" i="5" s="1"/>
  <c r="AT420" i="5"/>
  <c r="AS420" i="5" s="1"/>
  <c r="AR420" i="5" s="1"/>
  <c r="AQ420" i="5" s="1"/>
  <c r="AP420" i="5" s="1"/>
  <c r="AO420" i="5" s="1"/>
  <c r="AN420" i="5" s="1"/>
  <c r="AM420" i="5" s="1"/>
  <c r="AL420" i="5" s="1"/>
  <c r="AT193" i="5"/>
  <c r="AS193" i="5" s="1"/>
  <c r="AR193" i="5" s="1"/>
  <c r="AQ193" i="5" s="1"/>
  <c r="AP193" i="5" s="1"/>
  <c r="AO193" i="5" s="1"/>
  <c r="AN193" i="5" s="1"/>
  <c r="AM193" i="5" s="1"/>
  <c r="AL193" i="5" s="1"/>
  <c r="AT597" i="5"/>
  <c r="AS597" i="5" s="1"/>
  <c r="AR597" i="5" s="1"/>
  <c r="AQ597" i="5" s="1"/>
  <c r="AP597" i="5" s="1"/>
  <c r="AO597" i="5" s="1"/>
  <c r="AN597" i="5" s="1"/>
  <c r="AM597" i="5" s="1"/>
  <c r="AL597" i="5" s="1"/>
  <c r="AT372" i="5"/>
  <c r="AS372" i="5" s="1"/>
  <c r="AR372" i="5" s="1"/>
  <c r="AQ372" i="5" s="1"/>
  <c r="AP372" i="5" s="1"/>
  <c r="AO372" i="5" s="1"/>
  <c r="AN372" i="5" s="1"/>
  <c r="AM372" i="5" s="1"/>
  <c r="AL372" i="5" s="1"/>
  <c r="BK50" i="5"/>
  <c r="BJ50" i="5"/>
  <c r="BI50" i="5"/>
  <c r="BH50" i="5"/>
  <c r="BG50" i="5"/>
  <c r="BF50" i="5"/>
  <c r="BE50" i="5"/>
  <c r="BD50" i="5"/>
  <c r="BC50" i="5"/>
  <c r="AS530" i="5"/>
  <c r="AR530" i="5" s="1"/>
  <c r="AQ530" i="5" s="1"/>
  <c r="AP530" i="5" s="1"/>
  <c r="AO530" i="5" s="1"/>
  <c r="AN530" i="5" s="1"/>
  <c r="AM530" i="5" s="1"/>
  <c r="AL530" i="5" s="1"/>
  <c r="AR309" i="5"/>
  <c r="AQ309" i="5" s="1"/>
  <c r="AP309" i="5" s="1"/>
  <c r="AO309" i="5" s="1"/>
  <c r="AN309" i="5" s="1"/>
  <c r="AM309" i="5" s="1"/>
  <c r="AL309" i="5" s="1"/>
  <c r="AT630" i="5"/>
  <c r="AS630" i="5" s="1"/>
  <c r="AR630" i="5" s="1"/>
  <c r="AQ630" i="5" s="1"/>
  <c r="AP630" i="5" s="1"/>
  <c r="AO630" i="5" s="1"/>
  <c r="AN630" i="5" s="1"/>
  <c r="AM630" i="5" s="1"/>
  <c r="AL630" i="5" s="1"/>
  <c r="AT458" i="5"/>
  <c r="AS458" i="5" s="1"/>
  <c r="AR458" i="5" s="1"/>
  <c r="AQ458" i="5" s="1"/>
  <c r="AP458" i="5"/>
  <c r="AO458" i="5" s="1"/>
  <c r="AN458" i="5" s="1"/>
  <c r="AM458" i="5" s="1"/>
  <c r="AL458" i="5" s="1"/>
  <c r="AT636" i="5"/>
  <c r="AS636" i="5" s="1"/>
  <c r="AR636" i="5" s="1"/>
  <c r="AQ636" i="5" s="1"/>
  <c r="AP636" i="5" s="1"/>
  <c r="AO636" i="5" s="1"/>
  <c r="AN636" i="5" s="1"/>
  <c r="AM636" i="5" s="1"/>
  <c r="AL636" i="5" s="1"/>
  <c r="AT632" i="5"/>
  <c r="AS632" i="5" s="1"/>
  <c r="AR632" i="5"/>
  <c r="AQ632" i="5" s="1"/>
  <c r="AP632" i="5" s="1"/>
  <c r="AO632" i="5" s="1"/>
  <c r="AN632" i="5" s="1"/>
  <c r="AM632" i="5" s="1"/>
  <c r="AL632" i="5" s="1"/>
  <c r="AT298" i="5"/>
  <c r="AS298" i="5" s="1"/>
  <c r="AR298" i="5" s="1"/>
  <c r="AQ298" i="5" s="1"/>
  <c r="AP298" i="5" s="1"/>
  <c r="AO298" i="5" s="1"/>
  <c r="AN298" i="5" s="1"/>
  <c r="AM298" i="5" s="1"/>
  <c r="AL298" i="5" s="1"/>
  <c r="AT661" i="5"/>
  <c r="AS661" i="5" s="1"/>
  <c r="AR661" i="5"/>
  <c r="AQ661" i="5" s="1"/>
  <c r="AP661" i="5" s="1"/>
  <c r="AO661" i="5" s="1"/>
  <c r="AN661" i="5" s="1"/>
  <c r="AM661" i="5" s="1"/>
  <c r="AL661" i="5" s="1"/>
  <c r="BK46" i="5"/>
  <c r="BJ46" i="5"/>
  <c r="BI46" i="5"/>
  <c r="BH46" i="5"/>
  <c r="BG46" i="5"/>
  <c r="BF46" i="5"/>
  <c r="BE46" i="5"/>
  <c r="BD46" i="5"/>
  <c r="BC46" i="5"/>
  <c r="BK47" i="5"/>
  <c r="BJ47" i="5"/>
  <c r="BI47" i="5"/>
  <c r="BH47" i="5"/>
  <c r="BG47" i="5"/>
  <c r="BF47" i="5"/>
  <c r="BE47" i="5"/>
  <c r="BD47" i="5"/>
  <c r="BC47" i="5"/>
  <c r="BK26" i="5"/>
  <c r="BJ26" i="5"/>
  <c r="BI26" i="5"/>
  <c r="BH26" i="5"/>
  <c r="BG26" i="5"/>
  <c r="BF26" i="5"/>
  <c r="BE26" i="5"/>
  <c r="BD26" i="5"/>
  <c r="BC26" i="5"/>
  <c r="BK53" i="5"/>
  <c r="BJ53" i="5"/>
  <c r="BI53" i="5"/>
  <c r="BH53" i="5"/>
  <c r="BG53" i="5"/>
  <c r="BF53" i="5"/>
  <c r="BE53" i="5"/>
  <c r="BD53" i="5"/>
  <c r="BC53" i="5"/>
  <c r="AT850" i="5"/>
  <c r="AT817" i="5"/>
  <c r="AT792" i="5"/>
  <c r="AS792" i="5" s="1"/>
  <c r="AR792" i="5" s="1"/>
  <c r="AQ792" i="5" s="1"/>
  <c r="AP792" i="5" s="1"/>
  <c r="AO792" i="5" s="1"/>
  <c r="AN792" i="5" s="1"/>
  <c r="AM792" i="5" s="1"/>
  <c r="AL792" i="5" s="1"/>
  <c r="AT808" i="5"/>
  <c r="AS808" i="5"/>
  <c r="AR808" i="5" s="1"/>
  <c r="AQ808" i="5" s="1"/>
  <c r="AP808" i="5" s="1"/>
  <c r="AO808" i="5" s="1"/>
  <c r="AN808" i="5" s="1"/>
  <c r="AM808" i="5" s="1"/>
  <c r="AL808" i="5" s="1"/>
  <c r="BK7" i="5"/>
  <c r="BJ7" i="5"/>
  <c r="BI7" i="5"/>
  <c r="BH7" i="5"/>
  <c r="BG7" i="5"/>
  <c r="BF7" i="5"/>
  <c r="BE7" i="5"/>
  <c r="BD7" i="5"/>
  <c r="BC7" i="5"/>
  <c r="BK18" i="5"/>
  <c r="BJ18" i="5"/>
  <c r="BI18" i="5"/>
  <c r="BH18" i="5"/>
  <c r="BG18" i="5"/>
  <c r="BF18" i="5"/>
  <c r="BE18" i="5"/>
  <c r="BD18" i="5"/>
  <c r="BC18" i="5"/>
  <c r="AT33" i="5"/>
  <c r="AS33" i="5" s="1"/>
  <c r="AR33" i="5" s="1"/>
  <c r="AQ33" i="5" s="1"/>
  <c r="AP33" i="5" s="1"/>
  <c r="AO33" i="5" s="1"/>
  <c r="AN33" i="5" s="1"/>
  <c r="AM33" i="5" s="1"/>
  <c r="AL33" i="5" s="1"/>
  <c r="AT564" i="5"/>
  <c r="AS564" i="5" s="1"/>
  <c r="AR564" i="5" s="1"/>
  <c r="AQ564" i="5" s="1"/>
  <c r="AP564" i="5" s="1"/>
  <c r="AO564" i="5" s="1"/>
  <c r="AN564" i="5" s="1"/>
  <c r="AM564" i="5" s="1"/>
  <c r="AL564" i="5" s="1"/>
  <c r="AJ564" i="5" s="1"/>
  <c r="BJ48" i="5"/>
  <c r="BI48" i="5"/>
  <c r="BH48" i="5"/>
  <c r="BG48" i="5"/>
  <c r="BF48" i="5"/>
  <c r="BE48" i="5"/>
  <c r="BD48" i="5"/>
  <c r="BC48" i="5"/>
  <c r="BK48" i="5"/>
  <c r="AS257" i="5"/>
  <c r="AR257" i="5" s="1"/>
  <c r="AQ257" i="5" s="1"/>
  <c r="AP257" i="5" s="1"/>
  <c r="AO257" i="5" s="1"/>
  <c r="AN257" i="5" s="1"/>
  <c r="AM257" i="5" s="1"/>
  <c r="AL257" i="5" s="1"/>
  <c r="AT263" i="5"/>
  <c r="AS263" i="5" s="1"/>
  <c r="AR263" i="5" s="1"/>
  <c r="AQ263" i="5" s="1"/>
  <c r="AP263" i="5" s="1"/>
  <c r="AO263" i="5" s="1"/>
  <c r="AN263" i="5" s="1"/>
  <c r="AM263" i="5" s="1"/>
  <c r="AL263" i="5" s="1"/>
  <c r="AT386" i="5"/>
  <c r="AS386" i="5" s="1"/>
  <c r="AR386" i="5" s="1"/>
  <c r="AQ386" i="5" s="1"/>
  <c r="AP386" i="5" s="1"/>
  <c r="AO386" i="5" s="1"/>
  <c r="AN386" i="5" s="1"/>
  <c r="AM386" i="5" s="1"/>
  <c r="AL386" i="5" s="1"/>
  <c r="AT118" i="5"/>
  <c r="AS118" i="5" s="1"/>
  <c r="AR118" i="5" s="1"/>
  <c r="AQ118" i="5" s="1"/>
  <c r="AP118" i="5" s="1"/>
  <c r="AO118" i="5" s="1"/>
  <c r="AN118" i="5" s="1"/>
  <c r="AM118" i="5" s="1"/>
  <c r="AL118" i="5" s="1"/>
  <c r="AT364" i="5"/>
  <c r="AS364" i="5" s="1"/>
  <c r="AR364" i="5" s="1"/>
  <c r="AQ364" i="5" s="1"/>
  <c r="AP364" i="5" s="1"/>
  <c r="AO364" i="5" s="1"/>
  <c r="AN364" i="5" s="1"/>
  <c r="AM364" i="5" s="1"/>
  <c r="AL364" i="5" s="1"/>
  <c r="AT384" i="5"/>
  <c r="AS384" i="5" s="1"/>
  <c r="AR384" i="5" s="1"/>
  <c r="AQ384" i="5" s="1"/>
  <c r="AP384" i="5" s="1"/>
  <c r="AO384" i="5" s="1"/>
  <c r="AN384" i="5" s="1"/>
  <c r="AM384" i="5" s="1"/>
  <c r="AL384" i="5" s="1"/>
  <c r="AT629" i="5"/>
  <c r="AS629" i="5" s="1"/>
  <c r="AR629" i="5" s="1"/>
  <c r="AQ629" i="5" s="1"/>
  <c r="AP629" i="5" s="1"/>
  <c r="AO629" i="5" s="1"/>
  <c r="AN629" i="5" s="1"/>
  <c r="AM629" i="5" s="1"/>
  <c r="AL629" i="5" s="1"/>
  <c r="AT565" i="5"/>
  <c r="AS565" i="5" s="1"/>
  <c r="AR565" i="5"/>
  <c r="AQ565" i="5" s="1"/>
  <c r="AP565" i="5" s="1"/>
  <c r="AO565" i="5" s="1"/>
  <c r="AN565" i="5" s="1"/>
  <c r="AM565" i="5" s="1"/>
  <c r="AL565" i="5" s="1"/>
  <c r="AT280" i="5"/>
  <c r="AT41" i="5"/>
  <c r="AS41" i="5"/>
  <c r="AR41" i="5" s="1"/>
  <c r="AQ41" i="5" s="1"/>
  <c r="AP41" i="5" s="1"/>
  <c r="AO41" i="5" s="1"/>
  <c r="AN41" i="5" s="1"/>
  <c r="AM41" i="5" s="1"/>
  <c r="AL41" i="5" s="1"/>
  <c r="AJ41" i="5" s="1"/>
  <c r="AT99" i="5"/>
  <c r="AS99" i="5" s="1"/>
  <c r="AR99" i="5" s="1"/>
  <c r="AQ99" i="5" s="1"/>
  <c r="AP99" i="5" s="1"/>
  <c r="AO99" i="5" s="1"/>
  <c r="AN99" i="5" s="1"/>
  <c r="AM99" i="5" s="1"/>
  <c r="AL99" i="5" s="1"/>
  <c r="AT627" i="5"/>
  <c r="AS627" i="5" s="1"/>
  <c r="AR627" i="5" s="1"/>
  <c r="AQ627" i="5" s="1"/>
  <c r="AP627" i="5" s="1"/>
  <c r="AO627" i="5" s="1"/>
  <c r="AN627" i="5" s="1"/>
  <c r="AM627" i="5" s="1"/>
  <c r="AL627" i="5" s="1"/>
  <c r="AT456" i="5"/>
  <c r="AS456" i="5" s="1"/>
  <c r="AR456" i="5" s="1"/>
  <c r="AQ456" i="5" s="1"/>
  <c r="AP456" i="5" s="1"/>
  <c r="AO456" i="5" s="1"/>
  <c r="AN456" i="5" s="1"/>
  <c r="AM456" i="5" s="1"/>
  <c r="AL456" i="5" s="1"/>
  <c r="BK77" i="5"/>
  <c r="BJ77" i="5"/>
  <c r="BI77" i="5"/>
  <c r="BH77" i="5"/>
  <c r="BG77" i="5"/>
  <c r="BF77" i="5"/>
  <c r="BE77" i="5"/>
  <c r="BD77" i="5"/>
  <c r="BC77" i="5"/>
  <c r="BK15" i="5"/>
  <c r="BJ15" i="5"/>
  <c r="BI15" i="5"/>
  <c r="BH15" i="5"/>
  <c r="BG15" i="5"/>
  <c r="BF15" i="5"/>
  <c r="BE15" i="5"/>
  <c r="BD15" i="5"/>
  <c r="BC15" i="5"/>
  <c r="AT93" i="5"/>
  <c r="AS93" i="5"/>
  <c r="AR93" i="5" s="1"/>
  <c r="AQ93" i="5" s="1"/>
  <c r="AP93" i="5" s="1"/>
  <c r="AO93" i="5" s="1"/>
  <c r="AN93" i="5" s="1"/>
  <c r="AM93" i="5" s="1"/>
  <c r="AL93" i="5" s="1"/>
  <c r="BK86" i="5"/>
  <c r="BJ86" i="5"/>
  <c r="BI86" i="5"/>
  <c r="BH86" i="5"/>
  <c r="BG86" i="5"/>
  <c r="BF86" i="5"/>
  <c r="BE86" i="5"/>
  <c r="BD86" i="5"/>
  <c r="BC86" i="5"/>
  <c r="AT83" i="5"/>
  <c r="AS83" i="5" s="1"/>
  <c r="AR83" i="5" s="1"/>
  <c r="AQ83" i="5" s="1"/>
  <c r="AP83" i="5" s="1"/>
  <c r="AO83" i="5" s="1"/>
  <c r="AN83" i="5" s="1"/>
  <c r="AM83" i="5" s="1"/>
  <c r="AL83" i="5" s="1"/>
  <c r="AT218" i="5"/>
  <c r="AS218" i="5" s="1"/>
  <c r="AR218" i="5" s="1"/>
  <c r="AQ218" i="5" s="1"/>
  <c r="AP218" i="5" s="1"/>
  <c r="AO218" i="5" s="1"/>
  <c r="AN218" i="5" s="1"/>
  <c r="AM218" i="5" s="1"/>
  <c r="AL218" i="5" s="1"/>
  <c r="AT238" i="5"/>
  <c r="AS238" i="5" s="1"/>
  <c r="AR238" i="5" s="1"/>
  <c r="AQ238" i="5" s="1"/>
  <c r="AP238" i="5" s="1"/>
  <c r="AO238" i="5" s="1"/>
  <c r="AN238" i="5" s="1"/>
  <c r="AM238" i="5" s="1"/>
  <c r="AL238" i="5" s="1"/>
  <c r="AJ238" i="5" s="1"/>
  <c r="AT167" i="5"/>
  <c r="AS167" i="5" s="1"/>
  <c r="AR167" i="5" s="1"/>
  <c r="AQ167" i="5" s="1"/>
  <c r="AP167" i="5" s="1"/>
  <c r="AO167" i="5" s="1"/>
  <c r="AN167" i="5" s="1"/>
  <c r="AM167" i="5" s="1"/>
  <c r="AL167" i="5" s="1"/>
  <c r="AT40" i="5"/>
  <c r="AS40" i="5" s="1"/>
  <c r="AR40" i="5" s="1"/>
  <c r="AQ40" i="5" s="1"/>
  <c r="AP40" i="5" s="1"/>
  <c r="AO40" i="5" s="1"/>
  <c r="AN40" i="5" s="1"/>
  <c r="AM40" i="5" s="1"/>
  <c r="AL40" i="5" s="1"/>
  <c r="BK73" i="5"/>
  <c r="BJ73" i="5"/>
  <c r="BI73" i="5"/>
  <c r="BH73" i="5"/>
  <c r="BG73" i="5"/>
  <c r="BF73" i="5"/>
  <c r="BE73" i="5"/>
  <c r="BD73" i="5"/>
  <c r="BC73" i="5"/>
  <c r="AT366" i="5"/>
  <c r="AS366" i="5" s="1"/>
  <c r="AR366" i="5" s="1"/>
  <c r="AQ366" i="5" s="1"/>
  <c r="AP366" i="5" s="1"/>
  <c r="AO366" i="5" s="1"/>
  <c r="AN366" i="5" s="1"/>
  <c r="AM366" i="5" s="1"/>
  <c r="AL366" i="5" s="1"/>
  <c r="AT181" i="5"/>
  <c r="AS170" i="5"/>
  <c r="AR170" i="5" s="1"/>
  <c r="AQ170" i="5" s="1"/>
  <c r="AP170" i="5" s="1"/>
  <c r="AT170" i="5"/>
  <c r="AT389" i="5"/>
  <c r="AS389" i="5"/>
  <c r="AR389" i="5" s="1"/>
  <c r="AQ389" i="5" s="1"/>
  <c r="AP389" i="5" s="1"/>
  <c r="AO389" i="5" s="1"/>
  <c r="AT135" i="5"/>
  <c r="AS135" i="5" s="1"/>
  <c r="AR135" i="5" s="1"/>
  <c r="AQ135" i="5" s="1"/>
  <c r="AP135" i="5" s="1"/>
  <c r="AO135" i="5" s="1"/>
  <c r="AN135" i="5" s="1"/>
  <c r="AM135" i="5" s="1"/>
  <c r="AL135" i="5" s="1"/>
  <c r="BK44" i="5"/>
  <c r="BJ44" i="5"/>
  <c r="BI44" i="5"/>
  <c r="BH44" i="5"/>
  <c r="BG44" i="5"/>
  <c r="BF44" i="5"/>
  <c r="BE44" i="5"/>
  <c r="BD44" i="5"/>
  <c r="BC44" i="5"/>
  <c r="AT143" i="5"/>
  <c r="AS143" i="5" s="1"/>
  <c r="AR143" i="5" s="1"/>
  <c r="AQ143" i="5" s="1"/>
  <c r="AP143" i="5" s="1"/>
  <c r="AO143" i="5" s="1"/>
  <c r="AN143" i="5" s="1"/>
  <c r="AM143" i="5" s="1"/>
  <c r="AL143" i="5" s="1"/>
  <c r="BK5" i="5"/>
  <c r="BJ5" i="5"/>
  <c r="BI5" i="5"/>
  <c r="BH5" i="5"/>
  <c r="BG5" i="5"/>
  <c r="BF5" i="5"/>
  <c r="BE5" i="5"/>
  <c r="BD5" i="5"/>
  <c r="BC5" i="5"/>
  <c r="AT326" i="5"/>
  <c r="AS326" i="5" s="1"/>
  <c r="AR326" i="5" s="1"/>
  <c r="AQ326" i="5" s="1"/>
  <c r="AP326" i="5" s="1"/>
  <c r="AO326" i="5" s="1"/>
  <c r="AN326" i="5" s="1"/>
  <c r="AM326" i="5" s="1"/>
  <c r="AL326" i="5" s="1"/>
  <c r="AT387" i="5"/>
  <c r="AS387" i="5" s="1"/>
  <c r="AR387" i="5" s="1"/>
  <c r="AQ387" i="5" s="1"/>
  <c r="AP387" i="5" s="1"/>
  <c r="AO387" i="5" s="1"/>
  <c r="AN387" i="5" s="1"/>
  <c r="AM387" i="5" s="1"/>
  <c r="AL387" i="5" s="1"/>
  <c r="AT505" i="5"/>
  <c r="AS505" i="5" s="1"/>
  <c r="AR505" i="5" s="1"/>
  <c r="AQ505" i="5" s="1"/>
  <c r="AP505" i="5" s="1"/>
  <c r="AO505" i="5" s="1"/>
  <c r="AN505" i="5" s="1"/>
  <c r="AM505" i="5" s="1"/>
  <c r="AL505" i="5" s="1"/>
  <c r="AT288" i="5"/>
  <c r="AS288" i="5" s="1"/>
  <c r="AR288" i="5"/>
  <c r="AQ288" i="5" s="1"/>
  <c r="AP288" i="5" s="1"/>
  <c r="AO288" i="5" s="1"/>
  <c r="AN288" i="5" s="1"/>
  <c r="AM288" i="5" s="1"/>
  <c r="AL288" i="5" s="1"/>
  <c r="AT141" i="5"/>
  <c r="AS141" i="5" s="1"/>
  <c r="AR141" i="5" s="1"/>
  <c r="AQ141" i="5" s="1"/>
  <c r="AP141" i="5" s="1"/>
  <c r="AO141" i="5" s="1"/>
  <c r="AN141" i="5" s="1"/>
  <c r="AM141" i="5" s="1"/>
  <c r="AL141" i="5" s="1"/>
  <c r="AO307" i="5"/>
  <c r="AN307" i="5" s="1"/>
  <c r="AM307" i="5" s="1"/>
  <c r="AL307" i="5" s="1"/>
  <c r="AR509" i="5"/>
  <c r="AQ509" i="5" s="1"/>
  <c r="AP509" i="5" s="1"/>
  <c r="AO509" i="5" s="1"/>
  <c r="AN509" i="5" s="1"/>
  <c r="AM509" i="5" s="1"/>
  <c r="AL509" i="5" s="1"/>
  <c r="AT511" i="5"/>
  <c r="AT329" i="5"/>
  <c r="AS329" i="5" s="1"/>
  <c r="AR329" i="5" s="1"/>
  <c r="AQ329" i="5" s="1"/>
  <c r="AP329" i="5" s="1"/>
  <c r="AO329" i="5" s="1"/>
  <c r="AN329" i="5" s="1"/>
  <c r="AM329" i="5" s="1"/>
  <c r="AL329" i="5" s="1"/>
  <c r="AT151" i="5"/>
  <c r="AS151" i="5" s="1"/>
  <c r="AR151" i="5"/>
  <c r="AQ151" i="5" s="1"/>
  <c r="AP151" i="5" s="1"/>
  <c r="AO151" i="5" s="1"/>
  <c r="AN151" i="5" s="1"/>
  <c r="AM151" i="5" s="1"/>
  <c r="AL151" i="5" s="1"/>
  <c r="AT373" i="5"/>
  <c r="AS373" i="5" s="1"/>
  <c r="AR373" i="5" s="1"/>
  <c r="AQ373" i="5" s="1"/>
  <c r="AP373" i="5" s="1"/>
  <c r="AO373" i="5" s="1"/>
  <c r="AN373" i="5" s="1"/>
  <c r="AM373" i="5" s="1"/>
  <c r="AL373" i="5" s="1"/>
  <c r="AT657" i="5"/>
  <c r="AS657" i="5" s="1"/>
  <c r="AR657" i="5" s="1"/>
  <c r="AQ657" i="5" s="1"/>
  <c r="AP657" i="5" s="1"/>
  <c r="AO657" i="5" s="1"/>
  <c r="AN657" i="5" s="1"/>
  <c r="AM657" i="5" s="1"/>
  <c r="AL657" i="5" s="1"/>
  <c r="AT44" i="5"/>
  <c r="AS44" i="5" s="1"/>
  <c r="AR44" i="5" s="1"/>
  <c r="AQ44" i="5" s="1"/>
  <c r="AP44" i="5" s="1"/>
  <c r="AO44" i="5" s="1"/>
  <c r="AN44" i="5" s="1"/>
  <c r="AM44" i="5" s="1"/>
  <c r="AL44" i="5" s="1"/>
  <c r="AT643" i="5"/>
  <c r="AS643" i="5" s="1"/>
  <c r="AR643" i="5" s="1"/>
  <c r="AQ643" i="5" s="1"/>
  <c r="AP643" i="5" s="1"/>
  <c r="AO643" i="5" s="1"/>
  <c r="AN643" i="5" s="1"/>
  <c r="AM643" i="5" s="1"/>
  <c r="AL643" i="5" s="1"/>
  <c r="BK65" i="5"/>
  <c r="BJ65" i="5"/>
  <c r="BI65" i="5"/>
  <c r="BH65" i="5"/>
  <c r="BG65" i="5"/>
  <c r="BF65" i="5"/>
  <c r="BE65" i="5"/>
  <c r="BD65" i="5"/>
  <c r="BC65" i="5"/>
  <c r="AT97" i="5"/>
  <c r="AS97" i="5"/>
  <c r="AR97" i="5" s="1"/>
  <c r="AQ97" i="5" s="1"/>
  <c r="AP97" i="5" s="1"/>
  <c r="AO97" i="5" s="1"/>
  <c r="AN97" i="5" s="1"/>
  <c r="AM97" i="5" s="1"/>
  <c r="AL97" i="5" s="1"/>
  <c r="AT251" i="5"/>
  <c r="AS251" i="5" s="1"/>
  <c r="AR251" i="5" s="1"/>
  <c r="AQ251" i="5" s="1"/>
  <c r="AP251" i="5" s="1"/>
  <c r="AO251" i="5" s="1"/>
  <c r="AN251" i="5" s="1"/>
  <c r="AM251" i="5" s="1"/>
  <c r="AL251" i="5" s="1"/>
  <c r="AT361" i="5"/>
  <c r="AS361" i="5" s="1"/>
  <c r="AR361" i="5" s="1"/>
  <c r="AQ361" i="5" s="1"/>
  <c r="AP361" i="5" s="1"/>
  <c r="AO361" i="5" s="1"/>
  <c r="AN361" i="5" s="1"/>
  <c r="AM361" i="5" s="1"/>
  <c r="AL361" i="5" s="1"/>
  <c r="AT81" i="5"/>
  <c r="AS81" i="5" s="1"/>
  <c r="AR81" i="5" s="1"/>
  <c r="AQ81" i="5" s="1"/>
  <c r="AP81" i="5" s="1"/>
  <c r="AO81" i="5" s="1"/>
  <c r="AN81" i="5" s="1"/>
  <c r="AM81" i="5" s="1"/>
  <c r="AL81" i="5" s="1"/>
  <c r="AT846" i="5"/>
  <c r="AS846" i="5" s="1"/>
  <c r="AR846" i="5" s="1"/>
  <c r="AQ846" i="5" s="1"/>
  <c r="AP846" i="5" s="1"/>
  <c r="AO846" i="5" s="1"/>
  <c r="AN846" i="5" s="1"/>
  <c r="AM846" i="5" s="1"/>
  <c r="AL846" i="5" s="1"/>
  <c r="AT816" i="5"/>
  <c r="AT843" i="5"/>
  <c r="AT524" i="5"/>
  <c r="AS524" i="5" s="1"/>
  <c r="AR524" i="5" s="1"/>
  <c r="AQ524" i="5" s="1"/>
  <c r="AP524" i="5" s="1"/>
  <c r="AO524" i="5" s="1"/>
  <c r="AN524" i="5" s="1"/>
  <c r="AM524" i="5" s="1"/>
  <c r="AL524" i="5" s="1"/>
  <c r="AT422" i="5"/>
  <c r="AS422" i="5" s="1"/>
  <c r="AR422" i="5" s="1"/>
  <c r="AQ422" i="5" s="1"/>
  <c r="AP422" i="5" s="1"/>
  <c r="AO422" i="5" s="1"/>
  <c r="AN422" i="5" s="1"/>
  <c r="AM422" i="5" s="1"/>
  <c r="AL422" i="5" s="1"/>
  <c r="BK71" i="5"/>
  <c r="BJ71" i="5"/>
  <c r="BI71" i="5"/>
  <c r="BH71" i="5"/>
  <c r="BG71" i="5"/>
  <c r="BF71" i="5"/>
  <c r="BE71" i="5"/>
  <c r="BD71" i="5"/>
  <c r="BC71" i="5"/>
  <c r="AT578" i="5"/>
  <c r="AS578" i="5" s="1"/>
  <c r="AR578" i="5" s="1"/>
  <c r="AQ578" i="5" s="1"/>
  <c r="AP578" i="5" s="1"/>
  <c r="AO578" i="5" s="1"/>
  <c r="AN578" i="5" s="1"/>
  <c r="AM578" i="5" s="1"/>
  <c r="AL578" i="5" s="1"/>
  <c r="AT71" i="5"/>
  <c r="AS71" i="5" s="1"/>
  <c r="AR71" i="5" s="1"/>
  <c r="AQ71" i="5" s="1"/>
  <c r="AP71" i="5" s="1"/>
  <c r="AO71" i="5" s="1"/>
  <c r="AN71" i="5" s="1"/>
  <c r="AM71" i="5" s="1"/>
  <c r="AL71" i="5" s="1"/>
  <c r="AT575" i="5"/>
  <c r="AS575" i="5" s="1"/>
  <c r="AR575" i="5" s="1"/>
  <c r="AQ575" i="5" s="1"/>
  <c r="AP575" i="5" s="1"/>
  <c r="AO575" i="5" s="1"/>
  <c r="AN575" i="5" s="1"/>
  <c r="AM575" i="5" s="1"/>
  <c r="AL575" i="5" s="1"/>
  <c r="AT58" i="5"/>
  <c r="AS58" i="5" s="1"/>
  <c r="AR58" i="5" s="1"/>
  <c r="AQ58" i="5" s="1"/>
  <c r="AP58" i="5" s="1"/>
  <c r="AO58" i="5" s="1"/>
  <c r="AN58" i="5" s="1"/>
  <c r="AM58" i="5" s="1"/>
  <c r="AL58" i="5" s="1"/>
  <c r="AT655" i="5"/>
  <c r="AS655" i="5" s="1"/>
  <c r="AR655" i="5" s="1"/>
  <c r="AQ655" i="5" s="1"/>
  <c r="AP655" i="5" s="1"/>
  <c r="AO655" i="5" s="1"/>
  <c r="AN655" i="5" s="1"/>
  <c r="AM655" i="5" s="1"/>
  <c r="AL655" i="5" s="1"/>
  <c r="AT780" i="5"/>
  <c r="AS780" i="5"/>
  <c r="AR780" i="5" s="1"/>
  <c r="AQ780" i="5" s="1"/>
  <c r="AP780" i="5" s="1"/>
  <c r="AO780" i="5" s="1"/>
  <c r="AN780" i="5" s="1"/>
  <c r="AM780" i="5" s="1"/>
  <c r="AL780" i="5" s="1"/>
  <c r="AT60" i="5"/>
  <c r="AS60" i="5" s="1"/>
  <c r="AR60" i="5" s="1"/>
  <c r="AQ60" i="5" s="1"/>
  <c r="AP60" i="5" s="1"/>
  <c r="AO60" i="5" s="1"/>
  <c r="AN60" i="5" s="1"/>
  <c r="AM60" i="5" s="1"/>
  <c r="AL60" i="5" s="1"/>
  <c r="AT138" i="5"/>
  <c r="AS138" i="5" s="1"/>
  <c r="AR138" i="5" s="1"/>
  <c r="AQ138" i="5"/>
  <c r="AP138" i="5" s="1"/>
  <c r="AO138" i="5" s="1"/>
  <c r="AN138" i="5" s="1"/>
  <c r="AM138" i="5" s="1"/>
  <c r="AL138" i="5" s="1"/>
  <c r="BK21" i="5"/>
  <c r="BJ21" i="5"/>
  <c r="BI21" i="5"/>
  <c r="BH21" i="5"/>
  <c r="BG21" i="5"/>
  <c r="BF21" i="5"/>
  <c r="BE21" i="5"/>
  <c r="BD21" i="5"/>
  <c r="BC21" i="5"/>
  <c r="BK60" i="5"/>
  <c r="BJ60" i="5"/>
  <c r="BI60" i="5"/>
  <c r="BH60" i="5"/>
  <c r="BG60" i="5"/>
  <c r="BF60" i="5"/>
  <c r="BE60" i="5"/>
  <c r="BD60" i="5"/>
  <c r="BC60" i="5"/>
  <c r="AT634" i="5"/>
  <c r="AS634" i="5" s="1"/>
  <c r="AR634" i="5" s="1"/>
  <c r="AQ634" i="5" s="1"/>
  <c r="AP634" i="5" s="1"/>
  <c r="AO634" i="5" s="1"/>
  <c r="AN634" i="5" s="1"/>
  <c r="AM634" i="5" s="1"/>
  <c r="AL634" i="5" s="1"/>
  <c r="AJ634" i="5" s="1"/>
  <c r="AT264" i="5"/>
  <c r="AS264" i="5" s="1"/>
  <c r="AR264" i="5" s="1"/>
  <c r="AQ264" i="5" s="1"/>
  <c r="AP264" i="5" s="1"/>
  <c r="AO264" i="5" s="1"/>
  <c r="AN264" i="5" s="1"/>
  <c r="AM264" i="5" s="1"/>
  <c r="AL264" i="5" s="1"/>
  <c r="AJ264" i="5" s="1"/>
  <c r="AT381" i="5"/>
  <c r="AS381" i="5" s="1"/>
  <c r="AR381" i="5" s="1"/>
  <c r="AQ381" i="5" s="1"/>
  <c r="AP381" i="5" s="1"/>
  <c r="AO381" i="5" s="1"/>
  <c r="AN381" i="5" s="1"/>
  <c r="AM381" i="5" s="1"/>
  <c r="AL381" i="5" s="1"/>
  <c r="AT336" i="5"/>
  <c r="AS336" i="5" s="1"/>
  <c r="AR336" i="5" s="1"/>
  <c r="AQ336" i="5" s="1"/>
  <c r="AP336" i="5" s="1"/>
  <c r="AO336" i="5" s="1"/>
  <c r="AN336" i="5" s="1"/>
  <c r="AM336" i="5" s="1"/>
  <c r="AL336" i="5" s="1"/>
  <c r="AT185" i="5"/>
  <c r="AS185" i="5" s="1"/>
  <c r="AR185" i="5" s="1"/>
  <c r="AQ185" i="5" s="1"/>
  <c r="AP185" i="5" s="1"/>
  <c r="AO185" i="5" s="1"/>
  <c r="AN185" i="5" s="1"/>
  <c r="AM185" i="5" s="1"/>
  <c r="AL185" i="5" s="1"/>
  <c r="AT637" i="5"/>
  <c r="AS637" i="5" s="1"/>
  <c r="AR637" i="5" s="1"/>
  <c r="AQ637" i="5" s="1"/>
  <c r="AP637" i="5" s="1"/>
  <c r="AO637" i="5" s="1"/>
  <c r="AN637" i="5" s="1"/>
  <c r="AM637" i="5" s="1"/>
  <c r="AL637" i="5" s="1"/>
  <c r="AT483" i="5"/>
  <c r="AS483" i="5" s="1"/>
  <c r="AR483" i="5" s="1"/>
  <c r="AQ483" i="5" s="1"/>
  <c r="AP483" i="5" s="1"/>
  <c r="AO483" i="5" s="1"/>
  <c r="AN483" i="5" s="1"/>
  <c r="AM483" i="5" s="1"/>
  <c r="AL483" i="5" s="1"/>
  <c r="AT404" i="5"/>
  <c r="AS404" i="5" s="1"/>
  <c r="AR404" i="5" s="1"/>
  <c r="AQ404" i="5" s="1"/>
  <c r="AP404" i="5" s="1"/>
  <c r="AO404" i="5" s="1"/>
  <c r="AN404" i="5" s="1"/>
  <c r="AM404" i="5" s="1"/>
  <c r="AL404" i="5" s="1"/>
  <c r="BK78" i="5"/>
  <c r="BJ78" i="5"/>
  <c r="BI78" i="5"/>
  <c r="BH78" i="5"/>
  <c r="BG78" i="5"/>
  <c r="BF78" i="5"/>
  <c r="BE78" i="5"/>
  <c r="BD78" i="5"/>
  <c r="BC78" i="5"/>
  <c r="AT594" i="5"/>
  <c r="AS594" i="5" s="1"/>
  <c r="AR594" i="5" s="1"/>
  <c r="AQ594" i="5" s="1"/>
  <c r="AP594" i="5" s="1"/>
  <c r="AO594" i="5" s="1"/>
  <c r="AN594" i="5" s="1"/>
  <c r="AM594" i="5" s="1"/>
  <c r="AL594" i="5" s="1"/>
  <c r="BK20" i="5"/>
  <c r="BJ20" i="5"/>
  <c r="BI20" i="5"/>
  <c r="BH20" i="5"/>
  <c r="BG20" i="5"/>
  <c r="BF20" i="5"/>
  <c r="BE20" i="5"/>
  <c r="BD20" i="5"/>
  <c r="BC20" i="5"/>
  <c r="AT130" i="5"/>
  <c r="AS130" i="5" s="1"/>
  <c r="AR130" i="5" s="1"/>
  <c r="AQ130" i="5" s="1"/>
  <c r="AP130" i="5" s="1"/>
  <c r="AO130" i="5" s="1"/>
  <c r="AN130" i="5" s="1"/>
  <c r="AM130" i="5" s="1"/>
  <c r="AL130" i="5" s="1"/>
  <c r="AT203" i="5"/>
  <c r="AS203" i="5" s="1"/>
  <c r="AR203" i="5" s="1"/>
  <c r="AQ203" i="5" s="1"/>
  <c r="AP203" i="5" s="1"/>
  <c r="AO203" i="5" s="1"/>
  <c r="AN203" i="5" s="1"/>
  <c r="AM203" i="5" s="1"/>
  <c r="AL203" i="5" s="1"/>
  <c r="BI42" i="5"/>
  <c r="BH42" i="5"/>
  <c r="BG42" i="5"/>
  <c r="BF42" i="5"/>
  <c r="BE42" i="5"/>
  <c r="BD42" i="5"/>
  <c r="BC42" i="5"/>
  <c r="BK42" i="5"/>
  <c r="BJ42" i="5"/>
  <c r="AT125" i="5"/>
  <c r="AS125" i="5" s="1"/>
  <c r="AR125" i="5" s="1"/>
  <c r="AQ125" i="5" s="1"/>
  <c r="AP125" i="5" s="1"/>
  <c r="AO125" i="5" s="1"/>
  <c r="AN125" i="5" s="1"/>
  <c r="AM125" i="5" s="1"/>
  <c r="AL125" i="5" s="1"/>
  <c r="BK8" i="5"/>
  <c r="BJ8" i="5"/>
  <c r="BI8" i="5"/>
  <c r="BH8" i="5"/>
  <c r="BG8" i="5"/>
  <c r="BF8" i="5"/>
  <c r="BE8" i="5"/>
  <c r="BD8" i="5"/>
  <c r="BC8" i="5"/>
  <c r="BK23" i="5"/>
  <c r="BJ23" i="5"/>
  <c r="BI23" i="5"/>
  <c r="BH23" i="5"/>
  <c r="BG23" i="5"/>
  <c r="BF23" i="5"/>
  <c r="BE23" i="5"/>
  <c r="BD23" i="5"/>
  <c r="BC23" i="5"/>
  <c r="AT43" i="5"/>
  <c r="AS43" i="5" s="1"/>
  <c r="AR43" i="5" s="1"/>
  <c r="AQ43" i="5" s="1"/>
  <c r="AP43" i="5" s="1"/>
  <c r="AO43" i="5" s="1"/>
  <c r="AN43" i="5" s="1"/>
  <c r="AM43" i="5" s="1"/>
  <c r="AL43" i="5" s="1"/>
  <c r="AQ769" i="5"/>
  <c r="AP769" i="5" s="1"/>
  <c r="AO769" i="5" s="1"/>
  <c r="AN769" i="5" s="1"/>
  <c r="AM769" i="5" s="1"/>
  <c r="AL769" i="5" s="1"/>
  <c r="AT769" i="5"/>
  <c r="AS769" i="5" s="1"/>
  <c r="AR769" i="5" s="1"/>
  <c r="AT393" i="5"/>
  <c r="AS393" i="5" s="1"/>
  <c r="AR393" i="5" s="1"/>
  <c r="AQ393" i="5" s="1"/>
  <c r="AP393" i="5" s="1"/>
  <c r="AO393" i="5" s="1"/>
  <c r="AN393" i="5" s="1"/>
  <c r="AM393" i="5" s="1"/>
  <c r="AL393" i="5" s="1"/>
  <c r="AT202" i="5"/>
  <c r="AS202" i="5" s="1"/>
  <c r="AR202" i="5" s="1"/>
  <c r="AQ202" i="5" s="1"/>
  <c r="AP202" i="5" s="1"/>
  <c r="AO202" i="5" s="1"/>
  <c r="AN202" i="5" s="1"/>
  <c r="AM202" i="5" s="1"/>
  <c r="AL202" i="5" s="1"/>
  <c r="BK57" i="5"/>
  <c r="BJ57" i="5"/>
  <c r="BI57" i="5"/>
  <c r="BH57" i="5"/>
  <c r="BG57" i="5"/>
  <c r="BF57" i="5"/>
  <c r="BE57" i="5"/>
  <c r="BD57" i="5"/>
  <c r="BC57" i="5"/>
  <c r="AT294" i="5"/>
  <c r="AS294" i="5" s="1"/>
  <c r="AR294" i="5" s="1"/>
  <c r="AQ294" i="5" s="1"/>
  <c r="AP294" i="5" s="1"/>
  <c r="AO294" i="5" s="1"/>
  <c r="AN294" i="5" s="1"/>
  <c r="AM294" i="5" s="1"/>
  <c r="AL294" i="5" s="1"/>
  <c r="AT444" i="5"/>
  <c r="AS444" i="5" s="1"/>
  <c r="AR444" i="5" s="1"/>
  <c r="AQ444" i="5" s="1"/>
  <c r="AP444" i="5" s="1"/>
  <c r="AO444" i="5" s="1"/>
  <c r="AN444" i="5" s="1"/>
  <c r="AM444" i="5" s="1"/>
  <c r="AL444" i="5" s="1"/>
  <c r="AT411" i="5"/>
  <c r="AS411" i="5" s="1"/>
  <c r="AR411" i="5" s="1"/>
  <c r="AQ411" i="5" s="1"/>
  <c r="AP411" i="5" s="1"/>
  <c r="AO411" i="5" s="1"/>
  <c r="AN411" i="5" s="1"/>
  <c r="AM411" i="5" s="1"/>
  <c r="AL411" i="5" s="1"/>
  <c r="AJ411" i="5" s="1"/>
  <c r="AT370" i="5"/>
  <c r="AS370" i="5" s="1"/>
  <c r="AR370" i="5" s="1"/>
  <c r="AQ370" i="5" s="1"/>
  <c r="AP370" i="5" s="1"/>
  <c r="AO370" i="5" s="1"/>
  <c r="AN370" i="5" s="1"/>
  <c r="AM370" i="5" s="1"/>
  <c r="AL370" i="5" s="1"/>
  <c r="AT61" i="5"/>
  <c r="AS61" i="5" s="1"/>
  <c r="AR61" i="5" s="1"/>
  <c r="AQ61" i="5" s="1"/>
  <c r="AP61" i="5" s="1"/>
  <c r="AO61" i="5" s="1"/>
  <c r="AN61" i="5" s="1"/>
  <c r="AM61" i="5" s="1"/>
  <c r="AL61" i="5" s="1"/>
  <c r="AT623" i="5"/>
  <c r="AS623" i="5" s="1"/>
  <c r="AR623" i="5" s="1"/>
  <c r="AQ623" i="5" s="1"/>
  <c r="AP623" i="5" s="1"/>
  <c r="AO623" i="5" s="1"/>
  <c r="AN623" i="5"/>
  <c r="AM623" i="5" s="1"/>
  <c r="AL623" i="5" s="1"/>
  <c r="AK623" i="5" s="1"/>
  <c r="AS533" i="5"/>
  <c r="AR533" i="5" s="1"/>
  <c r="AQ533" i="5" s="1"/>
  <c r="AP533" i="5" s="1"/>
  <c r="AO533" i="5" s="1"/>
  <c r="AN533" i="5" s="1"/>
  <c r="AM533" i="5" s="1"/>
  <c r="AL533" i="5" s="1"/>
  <c r="AI533" i="5" s="1"/>
  <c r="BJ62" i="5"/>
  <c r="BI62" i="5"/>
  <c r="BH62" i="5"/>
  <c r="BG62" i="5"/>
  <c r="BF62" i="5"/>
  <c r="BE62" i="5"/>
  <c r="BD62" i="5"/>
  <c r="BC62" i="5"/>
  <c r="BK62" i="5"/>
  <c r="AT160" i="5"/>
  <c r="AS160" i="5" s="1"/>
  <c r="AR160" i="5" s="1"/>
  <c r="AQ160" i="5" s="1"/>
  <c r="AP160" i="5" s="1"/>
  <c r="AO160" i="5" s="1"/>
  <c r="AN160" i="5" s="1"/>
  <c r="AM160" i="5" s="1"/>
  <c r="AL160" i="5" s="1"/>
  <c r="AT369" i="5"/>
  <c r="AS369" i="5" s="1"/>
  <c r="AR369" i="5" s="1"/>
  <c r="AQ369" i="5"/>
  <c r="AP369" i="5" s="1"/>
  <c r="AO369" i="5" s="1"/>
  <c r="AN369" i="5" s="1"/>
  <c r="AM369" i="5" s="1"/>
  <c r="AL369" i="5" s="1"/>
  <c r="AT649" i="5"/>
  <c r="AS649" i="5" s="1"/>
  <c r="AR649" i="5" s="1"/>
  <c r="AQ649" i="5" s="1"/>
  <c r="AP649" i="5" s="1"/>
  <c r="AO649" i="5" s="1"/>
  <c r="AN649" i="5" s="1"/>
  <c r="AM649" i="5" s="1"/>
  <c r="AL649" i="5" s="1"/>
  <c r="AT35" i="5"/>
  <c r="AS35" i="5" s="1"/>
  <c r="AR35" i="5" s="1"/>
  <c r="AQ35" i="5" s="1"/>
  <c r="AP35" i="5" s="1"/>
  <c r="AO35" i="5" s="1"/>
  <c r="AN35" i="5" s="1"/>
  <c r="AM35" i="5" s="1"/>
  <c r="AL35" i="5" s="1"/>
  <c r="AT836" i="5"/>
  <c r="AS836" i="5" s="1"/>
  <c r="AR836" i="5" s="1"/>
  <c r="AQ836" i="5" s="1"/>
  <c r="AP836" i="5" s="1"/>
  <c r="AO836" i="5" s="1"/>
  <c r="AN836" i="5" s="1"/>
  <c r="AM836" i="5" s="1"/>
  <c r="AL836" i="5" s="1"/>
  <c r="AT805" i="5"/>
  <c r="AS805" i="5" s="1"/>
  <c r="AR805" i="5" s="1"/>
  <c r="AQ805" i="5" s="1"/>
  <c r="AP805" i="5" s="1"/>
  <c r="AO805" i="5" s="1"/>
  <c r="AN805" i="5" s="1"/>
  <c r="AM805" i="5" s="1"/>
  <c r="AL805" i="5" s="1"/>
  <c r="AT825" i="5"/>
  <c r="AS825" i="5" s="1"/>
  <c r="AR825" i="5" s="1"/>
  <c r="AQ825" i="5" s="1"/>
  <c r="AP825" i="5" s="1"/>
  <c r="AO825" i="5" s="1"/>
  <c r="AN825" i="5" s="1"/>
  <c r="AM825" i="5" s="1"/>
  <c r="AL825" i="5" s="1"/>
  <c r="AT37" i="5"/>
  <c r="AS37" i="5" s="1"/>
  <c r="AR37" i="5" s="1"/>
  <c r="AQ37" i="5" s="1"/>
  <c r="AP37" i="5" s="1"/>
  <c r="AO37" i="5" s="1"/>
  <c r="AN37" i="5" s="1"/>
  <c r="AM37" i="5" s="1"/>
  <c r="AL37" i="5" s="1"/>
  <c r="AT109" i="5"/>
  <c r="AS109" i="5" s="1"/>
  <c r="AR109" i="5"/>
  <c r="AQ109" i="5" s="1"/>
  <c r="AP109" i="5" s="1"/>
  <c r="AO109" i="5" s="1"/>
  <c r="AN109" i="5" s="1"/>
  <c r="AM109" i="5" s="1"/>
  <c r="AL109" i="5" s="1"/>
  <c r="AT142" i="5"/>
  <c r="AS142" i="5" s="1"/>
  <c r="AR142" i="5" s="1"/>
  <c r="AQ142" i="5" s="1"/>
  <c r="AP142" i="5"/>
  <c r="AO142" i="5" s="1"/>
  <c r="AN142" i="5" s="1"/>
  <c r="AM142" i="5" s="1"/>
  <c r="AL142" i="5" s="1"/>
  <c r="AT101" i="5"/>
  <c r="AS101" i="5" s="1"/>
  <c r="AR101" i="5" s="1"/>
  <c r="AQ101" i="5" s="1"/>
  <c r="AP101" i="5" s="1"/>
  <c r="AO101" i="5" s="1"/>
  <c r="AN101" i="5" s="1"/>
  <c r="AM101" i="5" s="1"/>
  <c r="AL101" i="5" s="1"/>
  <c r="AT303" i="5"/>
  <c r="AS303" i="5"/>
  <c r="AR303" i="5" s="1"/>
  <c r="AQ303" i="5" s="1"/>
  <c r="AP303" i="5" s="1"/>
  <c r="AO303" i="5" s="1"/>
  <c r="AN303" i="5" s="1"/>
  <c r="AM303" i="5" s="1"/>
  <c r="AL303" i="5" s="1"/>
  <c r="AT359" i="5"/>
  <c r="AS359" i="5" s="1"/>
  <c r="AR359" i="5" s="1"/>
  <c r="AQ359" i="5" s="1"/>
  <c r="AP359" i="5" s="1"/>
  <c r="AO359" i="5" s="1"/>
  <c r="AN359" i="5" s="1"/>
  <c r="AM359" i="5" s="1"/>
  <c r="AL359" i="5" s="1"/>
  <c r="AT34" i="5"/>
  <c r="AS34" i="5" s="1"/>
  <c r="AR34" i="5" s="1"/>
  <c r="AT397" i="5"/>
  <c r="AS397" i="5" s="1"/>
  <c r="AR397" i="5" s="1"/>
  <c r="AQ397" i="5" s="1"/>
  <c r="AP397" i="5" s="1"/>
  <c r="AO397" i="5" s="1"/>
  <c r="AN397" i="5" s="1"/>
  <c r="AM397" i="5" s="1"/>
  <c r="AL397" i="5" s="1"/>
  <c r="AT114" i="5"/>
  <c r="BI29" i="5"/>
  <c r="BH29" i="5"/>
  <c r="BG29" i="5"/>
  <c r="BF29" i="5"/>
  <c r="BE29" i="5"/>
  <c r="BD29" i="5"/>
  <c r="BC29" i="5"/>
  <c r="BJ29" i="5"/>
  <c r="BK29" i="5"/>
  <c r="AS55" i="5"/>
  <c r="AR55" i="5" s="1"/>
  <c r="AQ55" i="5" s="1"/>
  <c r="AP55" i="5" s="1"/>
  <c r="AO55" i="5" s="1"/>
  <c r="AN55" i="5" s="1"/>
  <c r="AM55" i="5" s="1"/>
  <c r="AL55" i="5" s="1"/>
  <c r="AT587" i="5"/>
  <c r="AS587" i="5" s="1"/>
  <c r="AR587" i="5" s="1"/>
  <c r="AQ587" i="5" s="1"/>
  <c r="AP587" i="5" s="1"/>
  <c r="AT354" i="5"/>
  <c r="AS354" i="5" s="1"/>
  <c r="AR354" i="5" s="1"/>
  <c r="AQ354" i="5" s="1"/>
  <c r="AP354" i="5" s="1"/>
  <c r="AO354" i="5" s="1"/>
  <c r="AN354" i="5" s="1"/>
  <c r="AM354" i="5" s="1"/>
  <c r="AL354" i="5" s="1"/>
  <c r="BK6" i="5"/>
  <c r="BJ6" i="5"/>
  <c r="BI6" i="5"/>
  <c r="BH6" i="5"/>
  <c r="BG6" i="5"/>
  <c r="BF6" i="5"/>
  <c r="BE6" i="5"/>
  <c r="BD6" i="5"/>
  <c r="BC6" i="5"/>
  <c r="AT26" i="5"/>
  <c r="AS26" i="5" s="1"/>
  <c r="AR26" i="5" s="1"/>
  <c r="AQ26" i="5" s="1"/>
  <c r="AP26" i="5" s="1"/>
  <c r="AO26" i="5" s="1"/>
  <c r="AN26" i="5" s="1"/>
  <c r="AM26" i="5" s="1"/>
  <c r="AL26" i="5" s="1"/>
  <c r="AT144" i="5"/>
  <c r="AS144" i="5" s="1"/>
  <c r="AR144" i="5" s="1"/>
  <c r="AQ144" i="5" s="1"/>
  <c r="AP144" i="5" s="1"/>
  <c r="AO144" i="5" s="1"/>
  <c r="AN144" i="5" s="1"/>
  <c r="AM144" i="5" s="1"/>
  <c r="AL144" i="5" s="1"/>
  <c r="BK33" i="5"/>
  <c r="BJ33" i="5"/>
  <c r="BI33" i="5"/>
  <c r="BH33" i="5"/>
  <c r="BG33" i="5"/>
  <c r="BF33" i="5"/>
  <c r="BE33" i="5"/>
  <c r="BD33" i="5"/>
  <c r="BC33" i="5"/>
  <c r="AR281" i="5"/>
  <c r="AQ281" i="5" s="1"/>
  <c r="AP281" i="5" s="1"/>
  <c r="AO281" i="5" s="1"/>
  <c r="AN281" i="5" s="1"/>
  <c r="AM281" i="5" s="1"/>
  <c r="AL281" i="5" s="1"/>
  <c r="AT278" i="5"/>
  <c r="AS278" i="5" s="1"/>
  <c r="AR278" i="5" s="1"/>
  <c r="AQ278" i="5" s="1"/>
  <c r="AP278" i="5" s="1"/>
  <c r="AO278" i="5" s="1"/>
  <c r="AN278" i="5" s="1"/>
  <c r="AM278" i="5" s="1"/>
  <c r="AL278" i="5" s="1"/>
  <c r="AT165" i="5"/>
  <c r="AS165" i="5" s="1"/>
  <c r="AR165" i="5" s="1"/>
  <c r="AQ165" i="5" s="1"/>
  <c r="AP165" i="5" s="1"/>
  <c r="AO165" i="5" s="1"/>
  <c r="AN165" i="5" s="1"/>
  <c r="AM165" i="5" s="1"/>
  <c r="AL165" i="5" s="1"/>
  <c r="AT57" i="5"/>
  <c r="AS57" i="5" s="1"/>
  <c r="AR57" i="5" s="1"/>
  <c r="AQ57" i="5" s="1"/>
  <c r="AP57" i="5" s="1"/>
  <c r="AO57" i="5" s="1"/>
  <c r="AN57" i="5" s="1"/>
  <c r="AM57" i="5" s="1"/>
  <c r="AL57" i="5" s="1"/>
  <c r="AT289" i="5"/>
  <c r="AS289" i="5" s="1"/>
  <c r="AR289" i="5" s="1"/>
  <c r="AT249" i="5"/>
  <c r="AS249" i="5" s="1"/>
  <c r="AR249" i="5" s="1"/>
  <c r="AQ249" i="5" s="1"/>
  <c r="AP249" i="5" s="1"/>
  <c r="AO249" i="5" s="1"/>
  <c r="AN249" i="5" s="1"/>
  <c r="AM249" i="5" s="1"/>
  <c r="AL249" i="5" s="1"/>
  <c r="AT74" i="5"/>
  <c r="AS74" i="5" s="1"/>
  <c r="AR74" i="5" s="1"/>
  <c r="AQ74" i="5" s="1"/>
  <c r="AP74" i="5" s="1"/>
  <c r="AO74" i="5" s="1"/>
  <c r="AN74" i="5" s="1"/>
  <c r="AM74" i="5" s="1"/>
  <c r="AL74" i="5" s="1"/>
  <c r="AT413" i="5"/>
  <c r="AS413" i="5" s="1"/>
  <c r="AR413" i="5" s="1"/>
  <c r="AQ413" i="5" s="1"/>
  <c r="AP413" i="5" s="1"/>
  <c r="AO413" i="5" s="1"/>
  <c r="AN413" i="5" s="1"/>
  <c r="AM413" i="5" s="1"/>
  <c r="AL413" i="5" s="1"/>
  <c r="AT32" i="5"/>
  <c r="AS32" i="5" s="1"/>
  <c r="AR32" i="5" s="1"/>
  <c r="AQ32" i="5" s="1"/>
  <c r="AP32" i="5" s="1"/>
  <c r="AO32" i="5" s="1"/>
  <c r="AN32" i="5" s="1"/>
  <c r="AM32" i="5" s="1"/>
  <c r="AL32" i="5" s="1"/>
  <c r="AT324" i="5"/>
  <c r="AS324" i="5" s="1"/>
  <c r="AR324" i="5" s="1"/>
  <c r="AQ324" i="5" s="1"/>
  <c r="AP324" i="5" s="1"/>
  <c r="AO324" i="5" s="1"/>
  <c r="AN324" i="5" s="1"/>
  <c r="AM324" i="5" s="1"/>
  <c r="AL324" i="5" s="1"/>
  <c r="AT455" i="5"/>
  <c r="AS455" i="5" s="1"/>
  <c r="AR455" i="5" s="1"/>
  <c r="AQ455" i="5" s="1"/>
  <c r="AP455" i="5" s="1"/>
  <c r="AO455" i="5" s="1"/>
  <c r="AN455" i="5" s="1"/>
  <c r="AM455" i="5" s="1"/>
  <c r="AL455" i="5" s="1"/>
  <c r="BK59" i="5"/>
  <c r="BJ59" i="5"/>
  <c r="BI59" i="5"/>
  <c r="BH59" i="5"/>
  <c r="BG59" i="5"/>
  <c r="BF59" i="5"/>
  <c r="BE59" i="5"/>
  <c r="BD59" i="5"/>
  <c r="BC59" i="5"/>
  <c r="BK54" i="5"/>
  <c r="BJ54" i="5"/>
  <c r="BI54" i="5"/>
  <c r="BH54" i="5"/>
  <c r="BG54" i="5"/>
  <c r="BF54" i="5"/>
  <c r="BE54" i="5"/>
  <c r="BD54" i="5"/>
  <c r="BC54" i="5"/>
  <c r="AS67" i="5"/>
  <c r="AR67" i="5" s="1"/>
  <c r="AQ67" i="5" s="1"/>
  <c r="AP67" i="5"/>
  <c r="AO67" i="5" s="1"/>
  <c r="AN67" i="5" s="1"/>
  <c r="AM67" i="5" s="1"/>
  <c r="AL67" i="5" s="1"/>
  <c r="AI67" i="5" s="1"/>
  <c r="AT460" i="5"/>
  <c r="AS460" i="5" s="1"/>
  <c r="AR460" i="5" s="1"/>
  <c r="AQ460" i="5" s="1"/>
  <c r="AP460" i="5" s="1"/>
  <c r="AO460" i="5" s="1"/>
  <c r="AN460" i="5" s="1"/>
  <c r="AM460" i="5" s="1"/>
  <c r="AL460" i="5" s="1"/>
  <c r="BK67" i="5"/>
  <c r="BJ67" i="5"/>
  <c r="BI67" i="5"/>
  <c r="BH67" i="5"/>
  <c r="BG67" i="5"/>
  <c r="BF67" i="5"/>
  <c r="BE67" i="5"/>
  <c r="BD67" i="5"/>
  <c r="BC67" i="5"/>
  <c r="AT659" i="5"/>
  <c r="AS659" i="5" s="1"/>
  <c r="AR659" i="5" s="1"/>
  <c r="AQ659" i="5" s="1"/>
  <c r="AP659" i="5" s="1"/>
  <c r="AO659" i="5" s="1"/>
  <c r="AN659" i="5" s="1"/>
  <c r="AM659" i="5" s="1"/>
  <c r="AL659" i="5" s="1"/>
  <c r="BK36" i="5"/>
  <c r="BJ36" i="5"/>
  <c r="BI36" i="5"/>
  <c r="BH36" i="5"/>
  <c r="BG36" i="5"/>
  <c r="BF36" i="5"/>
  <c r="BE36" i="5"/>
  <c r="BD36" i="5"/>
  <c r="BC36" i="5"/>
  <c r="AT150" i="5"/>
  <c r="AS150" i="5" s="1"/>
  <c r="AR150" i="5" s="1"/>
  <c r="AQ150" i="5" s="1"/>
  <c r="AP150" i="5" s="1"/>
  <c r="AO150" i="5" s="1"/>
  <c r="AN150" i="5" s="1"/>
  <c r="AM150" i="5" s="1"/>
  <c r="AL150" i="5" s="1"/>
  <c r="AI150" i="5" s="1"/>
  <c r="AT171" i="5"/>
  <c r="AS171" i="5" s="1"/>
  <c r="AR171" i="5" s="1"/>
  <c r="AQ171" i="5" s="1"/>
  <c r="AP171" i="5" s="1"/>
  <c r="AO171" i="5" s="1"/>
  <c r="AN171" i="5" s="1"/>
  <c r="AM171" i="5" s="1"/>
  <c r="AL171" i="5" s="1"/>
  <c r="BK58" i="5"/>
  <c r="BJ58" i="5"/>
  <c r="BI58" i="5"/>
  <c r="BH58" i="5"/>
  <c r="BG58" i="5"/>
  <c r="BF58" i="5"/>
  <c r="BE58" i="5"/>
  <c r="BD58" i="5"/>
  <c r="BC58" i="5"/>
  <c r="AT434" i="5"/>
  <c r="AS434" i="5" s="1"/>
  <c r="AR434" i="5" s="1"/>
  <c r="AQ434" i="5" s="1"/>
  <c r="AP434" i="5" s="1"/>
  <c r="AO434" i="5" s="1"/>
  <c r="AN434" i="5" s="1"/>
  <c r="AM434" i="5" s="1"/>
  <c r="AL434" i="5" s="1"/>
  <c r="AT531" i="5"/>
  <c r="AS531" i="5" s="1"/>
  <c r="AR531" i="5" s="1"/>
  <c r="AQ531" i="5" s="1"/>
  <c r="AP531" i="5" s="1"/>
  <c r="AO531" i="5" s="1"/>
  <c r="AN531" i="5" s="1"/>
  <c r="AM531" i="5" s="1"/>
  <c r="AL531" i="5" s="1"/>
  <c r="AT222" i="5"/>
  <c r="AS222" i="5" s="1"/>
  <c r="AR222" i="5" s="1"/>
  <c r="AQ222" i="5" s="1"/>
  <c r="AP222" i="5" s="1"/>
  <c r="AO222" i="5" s="1"/>
  <c r="AN222" i="5" s="1"/>
  <c r="AM222" i="5" s="1"/>
  <c r="AL222" i="5" s="1"/>
  <c r="AK222" i="5" s="1"/>
  <c r="AT120" i="5"/>
  <c r="AS120" i="5" s="1"/>
  <c r="AR120" i="5" s="1"/>
  <c r="AQ120" i="5" s="1"/>
  <c r="AP120" i="5" s="1"/>
  <c r="AO120" i="5" s="1"/>
  <c r="AN120" i="5" s="1"/>
  <c r="AM120" i="5" s="1"/>
  <c r="AL120" i="5" s="1"/>
  <c r="AT131" i="5"/>
  <c r="AS131" i="5" s="1"/>
  <c r="AR131" i="5" s="1"/>
  <c r="AQ131" i="5" s="1"/>
  <c r="AP131" i="5" s="1"/>
  <c r="AO131" i="5" s="1"/>
  <c r="AN131" i="5" s="1"/>
  <c r="AM131" i="5" s="1"/>
  <c r="AL131" i="5" s="1"/>
  <c r="AT201" i="5"/>
  <c r="AS201" i="5" s="1"/>
  <c r="AR201" i="5" s="1"/>
  <c r="AQ201" i="5" s="1"/>
  <c r="AP201" i="5" s="1"/>
  <c r="AO201" i="5" s="1"/>
  <c r="AN201" i="5" s="1"/>
  <c r="AM201" i="5" s="1"/>
  <c r="AL201" i="5" s="1"/>
  <c r="AT348" i="5"/>
  <c r="AS348" i="5" s="1"/>
  <c r="AR348" i="5" s="1"/>
  <c r="AQ348" i="5" s="1"/>
  <c r="AP348" i="5" s="1"/>
  <c r="AO348" i="5" s="1"/>
  <c r="AN348" i="5" s="1"/>
  <c r="AM348" i="5" s="1"/>
  <c r="AL348" i="5" s="1"/>
  <c r="AT200" i="5"/>
  <c r="AS200" i="5" s="1"/>
  <c r="AR200" i="5" s="1"/>
  <c r="AQ200" i="5" s="1"/>
  <c r="AP200" i="5" s="1"/>
  <c r="AO200" i="5" s="1"/>
  <c r="AN200" i="5" s="1"/>
  <c r="AM200" i="5" s="1"/>
  <c r="AL200" i="5" s="1"/>
  <c r="AK200" i="5" s="1"/>
  <c r="AS88" i="5"/>
  <c r="AR88" i="5" s="1"/>
  <c r="AQ88" i="5" s="1"/>
  <c r="AP88" i="5" s="1"/>
  <c r="AO88" i="5" s="1"/>
  <c r="AN88" i="5" s="1"/>
  <c r="AM88" i="5" s="1"/>
  <c r="AL88" i="5" s="1"/>
  <c r="AJ88" i="5" s="1"/>
  <c r="AT781" i="5"/>
  <c r="AS781" i="5" s="1"/>
  <c r="AR781" i="5" s="1"/>
  <c r="AQ781" i="5" s="1"/>
  <c r="AP781" i="5" s="1"/>
  <c r="AO781" i="5" s="1"/>
  <c r="AN781" i="5" s="1"/>
  <c r="AM781" i="5" s="1"/>
  <c r="AL781" i="5" s="1"/>
  <c r="AT344" i="5"/>
  <c r="AS344" i="5"/>
  <c r="AR344" i="5" s="1"/>
  <c r="AQ344" i="5" s="1"/>
  <c r="AP344" i="5" s="1"/>
  <c r="AO344" i="5" s="1"/>
  <c r="AN344" i="5" s="1"/>
  <c r="AM344" i="5" s="1"/>
  <c r="AL344" i="5" s="1"/>
  <c r="AT229" i="5"/>
  <c r="AS229" i="5" s="1"/>
  <c r="AR229" i="5" s="1"/>
  <c r="AQ229" i="5" s="1"/>
  <c r="AP229" i="5" s="1"/>
  <c r="AO229" i="5" s="1"/>
  <c r="AN229" i="5" s="1"/>
  <c r="AM229" i="5" s="1"/>
  <c r="AL229" i="5" s="1"/>
  <c r="AK229" i="5" s="1"/>
  <c r="AT353" i="5"/>
  <c r="AS353" i="5"/>
  <c r="AR353" i="5" s="1"/>
  <c r="AQ353" i="5" s="1"/>
  <c r="AP353" i="5" s="1"/>
  <c r="AO353" i="5" s="1"/>
  <c r="AN353" i="5" s="1"/>
  <c r="AM353" i="5" s="1"/>
  <c r="AL353" i="5" s="1"/>
  <c r="AT259" i="5"/>
  <c r="AS259" i="5" s="1"/>
  <c r="AR259" i="5" s="1"/>
  <c r="AQ259" i="5" s="1"/>
  <c r="AP259" i="5" s="1"/>
  <c r="AO259" i="5" s="1"/>
  <c r="AN259" i="5" s="1"/>
  <c r="AM259" i="5" s="1"/>
  <c r="AL259" i="5" s="1"/>
  <c r="AT256" i="5"/>
  <c r="AS256" i="5" s="1"/>
  <c r="AR256" i="5" s="1"/>
  <c r="AQ256" i="5" s="1"/>
  <c r="AP256" i="5" s="1"/>
  <c r="AO256" i="5" s="1"/>
  <c r="AN256" i="5" s="1"/>
  <c r="AM256" i="5" s="1"/>
  <c r="AL256" i="5" s="1"/>
  <c r="AJ256" i="5" s="1"/>
  <c r="AT342" i="5"/>
  <c r="AS342" i="5" s="1"/>
  <c r="AR342" i="5" s="1"/>
  <c r="AQ342" i="5" s="1"/>
  <c r="AP342" i="5" s="1"/>
  <c r="AO342" i="5" s="1"/>
  <c r="AN342" i="5" s="1"/>
  <c r="AM342" i="5" s="1"/>
  <c r="AL342" i="5" s="1"/>
  <c r="AR365" i="5"/>
  <c r="AQ365" i="5" s="1"/>
  <c r="AP365" i="5" s="1"/>
  <c r="AO365" i="5" s="1"/>
  <c r="AN365" i="5" s="1"/>
  <c r="AM365" i="5" s="1"/>
  <c r="AL365" i="5" s="1"/>
  <c r="AT494" i="5"/>
  <c r="AS494" i="5" s="1"/>
  <c r="AR494" i="5" s="1"/>
  <c r="AQ494" i="5" s="1"/>
  <c r="AP494" i="5" s="1"/>
  <c r="AO494" i="5" s="1"/>
  <c r="AN494" i="5" s="1"/>
  <c r="AM494" i="5" s="1"/>
  <c r="AL494" i="5" s="1"/>
  <c r="AK494" i="5" s="1"/>
  <c r="AT596" i="5"/>
  <c r="AS596" i="5" s="1"/>
  <c r="AR596" i="5" s="1"/>
  <c r="AQ596" i="5" s="1"/>
  <c r="AP596" i="5" s="1"/>
  <c r="AO596" i="5" s="1"/>
  <c r="AN596" i="5" s="1"/>
  <c r="AM596" i="5" s="1"/>
  <c r="AL596" i="5" s="1"/>
  <c r="AI596" i="5" s="1"/>
  <c r="AT656" i="5"/>
  <c r="AS656" i="5" s="1"/>
  <c r="AT54" i="5"/>
  <c r="AS54" i="5" s="1"/>
  <c r="AR54" i="5" s="1"/>
  <c r="AQ54" i="5" s="1"/>
  <c r="AP54" i="5" s="1"/>
  <c r="AO54" i="5" s="1"/>
  <c r="AN54" i="5" s="1"/>
  <c r="AM54" i="5" s="1"/>
  <c r="AL54" i="5" s="1"/>
  <c r="AT794" i="5"/>
  <c r="AS794" i="5" s="1"/>
  <c r="AR794" i="5" s="1"/>
  <c r="AQ794" i="5" s="1"/>
  <c r="AP794" i="5" s="1"/>
  <c r="AO794" i="5" s="1"/>
  <c r="AN794" i="5" s="1"/>
  <c r="AM794" i="5" s="1"/>
  <c r="AL794" i="5" s="1"/>
  <c r="AT848" i="5"/>
  <c r="AT802" i="5"/>
  <c r="AS802" i="5" s="1"/>
  <c r="AR802" i="5" s="1"/>
  <c r="AQ802" i="5" s="1"/>
  <c r="AP802" i="5" s="1"/>
  <c r="AO802" i="5" s="1"/>
  <c r="AN802" i="5" s="1"/>
  <c r="AM802" i="5" s="1"/>
  <c r="AL802" i="5" s="1"/>
  <c r="AT855" i="5"/>
  <c r="AS855" i="5" s="1"/>
  <c r="AR855" i="5" s="1"/>
  <c r="AQ855" i="5" s="1"/>
  <c r="AP855" i="5" s="1"/>
  <c r="AO855" i="5" s="1"/>
  <c r="AN855" i="5" s="1"/>
  <c r="AM855" i="5" s="1"/>
  <c r="AL855" i="5" s="1"/>
  <c r="AT116" i="5"/>
  <c r="AS116" i="5" s="1"/>
  <c r="AR116" i="5" s="1"/>
  <c r="AQ116" i="5" s="1"/>
  <c r="AP116" i="5" s="1"/>
  <c r="AO116" i="5" s="1"/>
  <c r="AN116" i="5" s="1"/>
  <c r="AM116" i="5" s="1"/>
  <c r="AL116" i="5" s="1"/>
  <c r="AT534" i="5"/>
  <c r="AS534" i="5" s="1"/>
  <c r="AR534" i="5" s="1"/>
  <c r="AQ534" i="5" s="1"/>
  <c r="AP534" i="5" s="1"/>
  <c r="AO534" i="5" s="1"/>
  <c r="AN534" i="5" s="1"/>
  <c r="AM534" i="5" s="1"/>
  <c r="AL534" i="5" s="1"/>
  <c r="AT433" i="5"/>
  <c r="AS433" i="5" s="1"/>
  <c r="AR433" i="5" s="1"/>
  <c r="AQ433" i="5" s="1"/>
  <c r="AP433" i="5" s="1"/>
  <c r="AO433" i="5" s="1"/>
  <c r="AN433" i="5" s="1"/>
  <c r="AM433" i="5" s="1"/>
  <c r="AL433" i="5" s="1"/>
  <c r="AT24" i="5"/>
  <c r="AT412" i="5"/>
  <c r="AS412" i="5" s="1"/>
  <c r="AR412" i="5" s="1"/>
  <c r="AQ412" i="5" s="1"/>
  <c r="AP412" i="5" s="1"/>
  <c r="AO412" i="5" s="1"/>
  <c r="AN412" i="5" s="1"/>
  <c r="AM412" i="5" s="1"/>
  <c r="AL412" i="5" s="1"/>
  <c r="AJ412" i="5" s="1"/>
  <c r="AT186" i="5"/>
  <c r="AT52" i="5"/>
  <c r="AS52" i="5" s="1"/>
  <c r="AR52" i="5" s="1"/>
  <c r="AQ52" i="5" s="1"/>
  <c r="AP52" i="5" s="1"/>
  <c r="AO52" i="5" s="1"/>
  <c r="AN52" i="5" s="1"/>
  <c r="AM52" i="5" s="1"/>
  <c r="AL52" i="5" s="1"/>
  <c r="AK52" i="5" s="1"/>
  <c r="AT441" i="5"/>
  <c r="AS441" i="5" s="1"/>
  <c r="AR441" i="5"/>
  <c r="AQ441" i="5" s="1"/>
  <c r="AP441" i="5" s="1"/>
  <c r="AO441" i="5" s="1"/>
  <c r="AN441" i="5" s="1"/>
  <c r="AM441" i="5" s="1"/>
  <c r="AL441" i="5" s="1"/>
  <c r="AJ441" i="5" s="1"/>
  <c r="AT119" i="5"/>
  <c r="AS119" i="5" s="1"/>
  <c r="AR119" i="5" s="1"/>
  <c r="AQ119" i="5" s="1"/>
  <c r="AP119" i="5" s="1"/>
  <c r="AO119" i="5" s="1"/>
  <c r="AN119" i="5" s="1"/>
  <c r="AM119" i="5" s="1"/>
  <c r="AL119" i="5" s="1"/>
  <c r="BK56" i="5"/>
  <c r="BJ56" i="5"/>
  <c r="BI56" i="5"/>
  <c r="BE56" i="5"/>
  <c r="BD56" i="5"/>
  <c r="BC56" i="5"/>
  <c r="BH56" i="5"/>
  <c r="BG56" i="5"/>
  <c r="BF56" i="5"/>
  <c r="AT22" i="5"/>
  <c r="AS22" i="5" s="1"/>
  <c r="AR22" i="5"/>
  <c r="AQ22" i="5" s="1"/>
  <c r="AP22" i="5" s="1"/>
  <c r="AO22" i="5" s="1"/>
  <c r="AN22" i="5" s="1"/>
  <c r="AM22" i="5" s="1"/>
  <c r="AL22" i="5" s="1"/>
  <c r="AJ22" i="5" s="1"/>
  <c r="BJ79" i="5"/>
  <c r="BK79" i="5"/>
  <c r="BI79" i="5"/>
  <c r="BH79" i="5"/>
  <c r="BG79" i="5"/>
  <c r="BF79" i="5"/>
  <c r="BE79" i="5"/>
  <c r="BD79" i="5"/>
  <c r="BC79" i="5"/>
  <c r="AT598" i="5"/>
  <c r="AS598" i="5" s="1"/>
  <c r="AR598" i="5" s="1"/>
  <c r="AQ598" i="5" s="1"/>
  <c r="AP598" i="5" s="1"/>
  <c r="AO598" i="5" s="1"/>
  <c r="AN598" i="5" s="1"/>
  <c r="AM598" i="5" s="1"/>
  <c r="AL598" i="5" s="1"/>
  <c r="AK598" i="5" s="1"/>
  <c r="AT491" i="5"/>
  <c r="AS491" i="5" s="1"/>
  <c r="AR491" i="5" s="1"/>
  <c r="AQ491" i="5" s="1"/>
  <c r="AP491" i="5" s="1"/>
  <c r="AO491" i="5" s="1"/>
  <c r="AN491" i="5" s="1"/>
  <c r="AM491" i="5" s="1"/>
  <c r="AL491" i="5" s="1"/>
  <c r="BF45" i="5"/>
  <c r="BE45" i="5"/>
  <c r="BD45" i="5"/>
  <c r="BC45" i="5"/>
  <c r="BJ45" i="5"/>
  <c r="BI45" i="5"/>
  <c r="BH45" i="5"/>
  <c r="BG45" i="5"/>
  <c r="BK45" i="5"/>
  <c r="BG72" i="5"/>
  <c r="BF72" i="5"/>
  <c r="BE72" i="5"/>
  <c r="BD72" i="5"/>
  <c r="BC72" i="5"/>
  <c r="BK72" i="5"/>
  <c r="BJ72" i="5"/>
  <c r="BI72" i="5"/>
  <c r="BH72" i="5"/>
  <c r="AT778" i="5"/>
  <c r="AS778" i="5" s="1"/>
  <c r="AR778" i="5" s="1"/>
  <c r="AQ778" i="5" s="1"/>
  <c r="AP778" i="5" s="1"/>
  <c r="AO778" i="5" s="1"/>
  <c r="AN778" i="5" s="1"/>
  <c r="AM778" i="5" s="1"/>
  <c r="AL778" i="5" s="1"/>
  <c r="AN164" i="5"/>
  <c r="AM164" i="5" s="1"/>
  <c r="AL164" i="5" s="1"/>
  <c r="BK64" i="5"/>
  <c r="BJ64" i="5"/>
  <c r="BI64" i="5"/>
  <c r="BH64" i="5"/>
  <c r="BG64" i="5"/>
  <c r="BF64" i="5"/>
  <c r="BE64" i="5"/>
  <c r="BD64" i="5"/>
  <c r="BC64" i="5"/>
  <c r="AT314" i="5"/>
  <c r="AS314" i="5"/>
  <c r="AR314" i="5" s="1"/>
  <c r="AQ314" i="5" s="1"/>
  <c r="AP314" i="5" s="1"/>
  <c r="AO314" i="5" s="1"/>
  <c r="AN314" i="5" s="1"/>
  <c r="AM314" i="5" s="1"/>
  <c r="AL314" i="5" s="1"/>
  <c r="AK314" i="5" s="1"/>
  <c r="AT231" i="5"/>
  <c r="AS231" i="5" s="1"/>
  <c r="AR231" i="5" s="1"/>
  <c r="AQ231" i="5" s="1"/>
  <c r="AP231" i="5"/>
  <c r="AO231" i="5" s="1"/>
  <c r="AN231" i="5" s="1"/>
  <c r="AM231" i="5" s="1"/>
  <c r="AL231" i="5" s="1"/>
  <c r="AI231" i="5" s="1"/>
  <c r="AQ38" i="5"/>
  <c r="AP38" i="5" s="1"/>
  <c r="AO38" i="5" s="1"/>
  <c r="AN38" i="5" s="1"/>
  <c r="AM38" i="5" s="1"/>
  <c r="AL38" i="5" s="1"/>
  <c r="AT38" i="5"/>
  <c r="AS38" i="5" s="1"/>
  <c r="AR38" i="5" s="1"/>
  <c r="BK2" i="5"/>
  <c r="BJ2" i="5"/>
  <c r="BI2" i="5"/>
  <c r="BH2" i="5"/>
  <c r="BG2" i="5"/>
  <c r="BF2" i="5"/>
  <c r="BE2" i="5"/>
  <c r="BD2" i="5"/>
  <c r="BC2" i="5"/>
  <c r="BK35" i="5"/>
  <c r="BJ35" i="5"/>
  <c r="BI35" i="5"/>
  <c r="BH35" i="5"/>
  <c r="BG35" i="5"/>
  <c r="BF35" i="5"/>
  <c r="BE35" i="5"/>
  <c r="BD35" i="5"/>
  <c r="BC35" i="5"/>
  <c r="AT641" i="5"/>
  <c r="AS641" i="5" s="1"/>
  <c r="AR641" i="5" s="1"/>
  <c r="AQ641" i="5"/>
  <c r="AP641" i="5" s="1"/>
  <c r="AO641" i="5" s="1"/>
  <c r="AN641" i="5" s="1"/>
  <c r="AM641" i="5" s="1"/>
  <c r="AL641" i="5" s="1"/>
  <c r="AK641" i="5" s="1"/>
  <c r="AT221" i="5"/>
  <c r="AS221" i="5" s="1"/>
  <c r="AR221" i="5" s="1"/>
  <c r="AQ221" i="5" s="1"/>
  <c r="AP221" i="5" s="1"/>
  <c r="AO221" i="5" s="1"/>
  <c r="AN221" i="5" s="1"/>
  <c r="AM221" i="5" s="1"/>
  <c r="AL221" i="5" s="1"/>
  <c r="AT339" i="5"/>
  <c r="AS339" i="5" s="1"/>
  <c r="AR339" i="5" s="1"/>
  <c r="AQ339" i="5" s="1"/>
  <c r="AP339" i="5" s="1"/>
  <c r="AO339" i="5" s="1"/>
  <c r="AN339" i="5" s="1"/>
  <c r="AM339" i="5" s="1"/>
  <c r="AL339" i="5" s="1"/>
  <c r="AS293" i="5"/>
  <c r="AR293" i="5" s="1"/>
  <c r="AQ293" i="5" s="1"/>
  <c r="AP293" i="5" s="1"/>
  <c r="AO293" i="5" s="1"/>
  <c r="AN293" i="5" s="1"/>
  <c r="AM293" i="5" s="1"/>
  <c r="AL293" i="5" s="1"/>
  <c r="AT410" i="5"/>
  <c r="AS410" i="5" s="1"/>
  <c r="AR410" i="5" s="1"/>
  <c r="AQ410" i="5" s="1"/>
  <c r="AP410" i="5" s="1"/>
  <c r="AO410" i="5" s="1"/>
  <c r="AN410" i="5" s="1"/>
  <c r="AM410" i="5" s="1"/>
  <c r="AL410" i="5" s="1"/>
  <c r="AT21" i="5"/>
  <c r="AS21" i="5" s="1"/>
  <c r="AR21" i="5" s="1"/>
  <c r="AQ21" i="5" s="1"/>
  <c r="AP21" i="5" s="1"/>
  <c r="AO21" i="5" s="1"/>
  <c r="AN21" i="5" s="1"/>
  <c r="AM21" i="5" s="1"/>
  <c r="AL21" i="5" s="1"/>
  <c r="AT100" i="5"/>
  <c r="AS100" i="5" s="1"/>
  <c r="AR100" i="5" s="1"/>
  <c r="AQ100" i="5" s="1"/>
  <c r="AP100" i="5" s="1"/>
  <c r="AO100" i="5" s="1"/>
  <c r="AN100" i="5" s="1"/>
  <c r="AM100" i="5" s="1"/>
  <c r="AL100" i="5" s="1"/>
  <c r="AK100" i="5" s="1"/>
  <c r="AT635" i="5"/>
  <c r="AS635" i="5" s="1"/>
  <c r="AR635" i="5" s="1"/>
  <c r="AQ635" i="5" s="1"/>
  <c r="AP635" i="5" s="1"/>
  <c r="AO635" i="5" s="1"/>
  <c r="AN635" i="5" s="1"/>
  <c r="AM635" i="5" s="1"/>
  <c r="AL635" i="5" s="1"/>
  <c r="AT424" i="5"/>
  <c r="AS424" i="5" s="1"/>
  <c r="AR424" i="5" s="1"/>
  <c r="AQ424" i="5" s="1"/>
  <c r="AP424" i="5" s="1"/>
  <c r="AO424" i="5" s="1"/>
  <c r="AN424" i="5" s="1"/>
  <c r="AM424" i="5" s="1"/>
  <c r="AL424" i="5" s="1"/>
  <c r="AT683" i="5"/>
  <c r="AS683" i="5" s="1"/>
  <c r="AR683" i="5" s="1"/>
  <c r="AQ683" i="5" s="1"/>
  <c r="AP683" i="5" s="1"/>
  <c r="AO683" i="5" s="1"/>
  <c r="AN683" i="5" s="1"/>
  <c r="AM683" i="5" s="1"/>
  <c r="AL683" i="5" s="1"/>
  <c r="BK63" i="5"/>
  <c r="BJ63" i="5"/>
  <c r="BI63" i="5"/>
  <c r="BH63" i="5"/>
  <c r="BG63" i="5"/>
  <c r="BF63" i="5"/>
  <c r="BE63" i="5"/>
  <c r="BD63" i="5"/>
  <c r="BC63" i="5"/>
  <c r="AT500" i="5"/>
  <c r="AS500" i="5" s="1"/>
  <c r="AR500" i="5" s="1"/>
  <c r="AQ500" i="5" s="1"/>
  <c r="AP500" i="5" s="1"/>
  <c r="AO500" i="5" s="1"/>
  <c r="AN500" i="5" s="1"/>
  <c r="AM500" i="5" s="1"/>
  <c r="AL500" i="5" s="1"/>
  <c r="AT327" i="5"/>
  <c r="AS327" i="5" s="1"/>
  <c r="AR327" i="5" s="1"/>
  <c r="AQ327" i="5" s="1"/>
  <c r="AP327" i="5" s="1"/>
  <c r="AO327" i="5" s="1"/>
  <c r="AN327" i="5" s="1"/>
  <c r="AM327" i="5" s="1"/>
  <c r="AL327" i="5" s="1"/>
  <c r="AT166" i="5"/>
  <c r="AT757" i="5"/>
  <c r="AS757" i="5" s="1"/>
  <c r="AR757" i="5" s="1"/>
  <c r="AQ757" i="5" s="1"/>
  <c r="AP757" i="5" s="1"/>
  <c r="AO757" i="5" s="1"/>
  <c r="AN757" i="5" s="1"/>
  <c r="AM757" i="5" s="1"/>
  <c r="AL757" i="5" s="1"/>
  <c r="AJ757" i="5" s="1"/>
  <c r="BK75" i="5"/>
  <c r="BJ75" i="5"/>
  <c r="BI75" i="5"/>
  <c r="BH75" i="5"/>
  <c r="BG75" i="5"/>
  <c r="BF75" i="5"/>
  <c r="BE75" i="5"/>
  <c r="BD75" i="5"/>
  <c r="BC75" i="5"/>
  <c r="BK70" i="5"/>
  <c r="BJ70" i="5"/>
  <c r="BI70" i="5"/>
  <c r="BH70" i="5"/>
  <c r="BG70" i="5"/>
  <c r="BF70" i="5"/>
  <c r="BE70" i="5"/>
  <c r="BD70" i="5"/>
  <c r="BC70" i="5"/>
  <c r="AT428" i="5"/>
  <c r="AS428" i="5" s="1"/>
  <c r="AR428" i="5" s="1"/>
  <c r="AQ428" i="5" s="1"/>
  <c r="AP428" i="5" s="1"/>
  <c r="AO428" i="5" s="1"/>
  <c r="AN428" i="5" s="1"/>
  <c r="AM428" i="5" s="1"/>
  <c r="AL428" i="5" s="1"/>
  <c r="AI428" i="5" s="1"/>
  <c r="BI3" i="5"/>
  <c r="BH3" i="5"/>
  <c r="BG3" i="5"/>
  <c r="BF3" i="5"/>
  <c r="BE3" i="5"/>
  <c r="BD3" i="5"/>
  <c r="BC3" i="5"/>
  <c r="BK3" i="5"/>
  <c r="BJ3" i="5"/>
  <c r="BJ66" i="5"/>
  <c r="BI66" i="5"/>
  <c r="BH66" i="5"/>
  <c r="BG66" i="5"/>
  <c r="BF66" i="5"/>
  <c r="BE66" i="5"/>
  <c r="BD66" i="5"/>
  <c r="BC66" i="5"/>
  <c r="BK66" i="5"/>
  <c r="BK39" i="5"/>
  <c r="BJ39" i="5"/>
  <c r="BI39" i="5"/>
  <c r="BH39" i="5"/>
  <c r="BG39" i="5"/>
  <c r="BF39" i="5"/>
  <c r="BE39" i="5"/>
  <c r="BD39" i="5"/>
  <c r="BC39" i="5"/>
  <c r="AT78" i="5"/>
  <c r="AS78" i="5" s="1"/>
  <c r="AR78" i="5" s="1"/>
  <c r="AQ78" i="5" s="1"/>
  <c r="AP78" i="5" s="1"/>
  <c r="AO78" i="5" s="1"/>
  <c r="AN78" i="5" s="1"/>
  <c r="AM78" i="5" s="1"/>
  <c r="AL78" i="5" s="1"/>
  <c r="AK78" i="5" s="1"/>
  <c r="AT239" i="5"/>
  <c r="AS239" i="5" s="1"/>
  <c r="AR239" i="5" s="1"/>
  <c r="AQ239" i="5"/>
  <c r="AP239" i="5" s="1"/>
  <c r="AO239" i="5" s="1"/>
  <c r="AN239" i="5" s="1"/>
  <c r="AM239" i="5" s="1"/>
  <c r="AL239" i="5" s="1"/>
  <c r="AI239" i="5" s="1"/>
  <c r="AT248" i="5"/>
  <c r="AS248" i="5" s="1"/>
  <c r="AR248" i="5" s="1"/>
  <c r="AQ248" i="5" s="1"/>
  <c r="AP248" i="5" s="1"/>
  <c r="AO248" i="5" s="1"/>
  <c r="AN248" i="5" s="1"/>
  <c r="AM248" i="5" s="1"/>
  <c r="AL248" i="5" s="1"/>
  <c r="AT180" i="5"/>
  <c r="AS180" i="5" s="1"/>
  <c r="AR180" i="5" s="1"/>
  <c r="AQ180" i="5" s="1"/>
  <c r="AP180" i="5" s="1"/>
  <c r="AO180" i="5" s="1"/>
  <c r="AN180" i="5" s="1"/>
  <c r="AM180" i="5" s="1"/>
  <c r="AL180" i="5" s="1"/>
  <c r="BF4" i="5"/>
  <c r="BE4" i="5"/>
  <c r="BD4" i="5"/>
  <c r="BC4" i="5"/>
  <c r="BK4" i="5"/>
  <c r="BJ4" i="5"/>
  <c r="BI4" i="5"/>
  <c r="BH4" i="5"/>
  <c r="BG4" i="5"/>
  <c r="AT301" i="5"/>
  <c r="AS301" i="5" s="1"/>
  <c r="AR301" i="5" s="1"/>
  <c r="AQ301" i="5" s="1"/>
  <c r="AP301" i="5" s="1"/>
  <c r="AO301" i="5" s="1"/>
  <c r="AN301" i="5" s="1"/>
  <c r="AM301" i="5" s="1"/>
  <c r="AL301" i="5" s="1"/>
  <c r="AT62" i="5"/>
  <c r="AS62" i="5" s="1"/>
  <c r="AR62" i="5" s="1"/>
  <c r="AQ62" i="5" s="1"/>
  <c r="AP62" i="5" s="1"/>
  <c r="AO62" i="5" s="1"/>
  <c r="AN62" i="5" s="1"/>
  <c r="AM62" i="5" s="1"/>
  <c r="AL62" i="5" s="1"/>
  <c r="AT253" i="5"/>
  <c r="AS253" i="5"/>
  <c r="AR253" i="5" s="1"/>
  <c r="AQ253" i="5" s="1"/>
  <c r="AP253" i="5" s="1"/>
  <c r="AO253" i="5" s="1"/>
  <c r="AN253" i="5" s="1"/>
  <c r="AM253" i="5" s="1"/>
  <c r="AL253" i="5" s="1"/>
  <c r="AT305" i="5"/>
  <c r="AS305" i="5" s="1"/>
  <c r="AR305" i="5"/>
  <c r="AQ305" i="5" s="1"/>
  <c r="AP305" i="5" s="1"/>
  <c r="AO305" i="5" s="1"/>
  <c r="AN305" i="5" s="1"/>
  <c r="AM305" i="5" s="1"/>
  <c r="AL305" i="5" s="1"/>
  <c r="AK305" i="5" s="1"/>
  <c r="AT173" i="5"/>
  <c r="AS173" i="5" s="1"/>
  <c r="AR173" i="5" s="1"/>
  <c r="AQ173" i="5" s="1"/>
  <c r="AP173" i="5" s="1"/>
  <c r="AO173" i="5" s="1"/>
  <c r="AN173" i="5" s="1"/>
  <c r="AM173" i="5" s="1"/>
  <c r="AL173" i="5" s="1"/>
  <c r="AT338" i="5"/>
  <c r="AS338" i="5" s="1"/>
  <c r="AR338" i="5" s="1"/>
  <c r="AQ338" i="5" s="1"/>
  <c r="AP338" i="5" s="1"/>
  <c r="AO338" i="5" s="1"/>
  <c r="AN338" i="5" s="1"/>
  <c r="AM338" i="5" s="1"/>
  <c r="AL338" i="5" s="1"/>
  <c r="AT431" i="5"/>
  <c r="AS431" i="5"/>
  <c r="AR431" i="5" s="1"/>
  <c r="AQ431" i="5" s="1"/>
  <c r="AP431" i="5" s="1"/>
  <c r="AO431" i="5" s="1"/>
  <c r="AN431" i="5" s="1"/>
  <c r="AM431" i="5" s="1"/>
  <c r="AL431" i="5" s="1"/>
  <c r="AI431" i="5" s="1"/>
  <c r="AT59" i="5"/>
  <c r="AS59" i="5" s="1"/>
  <c r="AR59" i="5" s="1"/>
  <c r="AQ59" i="5" s="1"/>
  <c r="AP59" i="5" s="1"/>
  <c r="AO59" i="5" s="1"/>
  <c r="AN59" i="5" s="1"/>
  <c r="AM59" i="5" s="1"/>
  <c r="AL59" i="5" s="1"/>
  <c r="AI59" i="5" s="1"/>
  <c r="AT328" i="5"/>
  <c r="AS328" i="5" s="1"/>
  <c r="AR328" i="5"/>
  <c r="AQ328" i="5" s="1"/>
  <c r="AP328" i="5" s="1"/>
  <c r="AO328" i="5" s="1"/>
  <c r="AN328" i="5" s="1"/>
  <c r="AM328" i="5" s="1"/>
  <c r="AL328" i="5" s="1"/>
  <c r="AI328" i="5" s="1"/>
  <c r="AT325" i="5"/>
  <c r="AS325" i="5" s="1"/>
  <c r="AR325" i="5" s="1"/>
  <c r="AQ325" i="5" s="1"/>
  <c r="AP325" i="5" s="1"/>
  <c r="AO325" i="5" s="1"/>
  <c r="AN325" i="5" s="1"/>
  <c r="AM325" i="5" s="1"/>
  <c r="AL325" i="5" s="1"/>
  <c r="AT84" i="5"/>
  <c r="AS84" i="5" s="1"/>
  <c r="AR84" i="5" s="1"/>
  <c r="AQ84" i="5" s="1"/>
  <c r="AP84" i="5" s="1"/>
  <c r="AO84" i="5" s="1"/>
  <c r="AN84" i="5" s="1"/>
  <c r="AM84" i="5" s="1"/>
  <c r="AL84" i="5" s="1"/>
  <c r="AK84" i="5" s="1"/>
  <c r="AT219" i="5"/>
  <c r="AS219" i="5" s="1"/>
  <c r="AR219" i="5"/>
  <c r="AQ219" i="5" s="1"/>
  <c r="AP219" i="5"/>
  <c r="AO219" i="5" s="1"/>
  <c r="AN219" i="5" s="1"/>
  <c r="AM219" i="5" s="1"/>
  <c r="AL219" i="5" s="1"/>
  <c r="AJ219" i="5" s="1"/>
  <c r="AT800" i="5"/>
  <c r="AS800" i="5" s="1"/>
  <c r="AR800" i="5" s="1"/>
  <c r="AQ800" i="5" s="1"/>
  <c r="AP800" i="5" s="1"/>
  <c r="AO800" i="5" s="1"/>
  <c r="AN800" i="5" s="1"/>
  <c r="AM800" i="5" s="1"/>
  <c r="AL800" i="5" s="1"/>
  <c r="AT838" i="5"/>
  <c r="AS838" i="5" s="1"/>
  <c r="AR838" i="5" s="1"/>
  <c r="AQ838" i="5" s="1"/>
  <c r="AP838" i="5" s="1"/>
  <c r="AO838" i="5" s="1"/>
  <c r="AN838" i="5" s="1"/>
  <c r="AM838" i="5" s="1"/>
  <c r="AL838" i="5" s="1"/>
  <c r="AT853" i="5"/>
  <c r="AS853" i="5" s="1"/>
  <c r="AR853" i="5" s="1"/>
  <c r="AQ853" i="5" s="1"/>
  <c r="AP853" i="5" s="1"/>
  <c r="AO853" i="5" s="1"/>
  <c r="AN853" i="5" s="1"/>
  <c r="AM853" i="5" s="1"/>
  <c r="AL853" i="5" s="1"/>
  <c r="AT427" i="5"/>
  <c r="AS427" i="5" s="1"/>
  <c r="AR427" i="5" s="1"/>
  <c r="AQ427" i="5" s="1"/>
  <c r="AP427" i="5" s="1"/>
  <c r="AO427" i="5" s="1"/>
  <c r="AN427" i="5" s="1"/>
  <c r="AM427" i="5" s="1"/>
  <c r="AL427" i="5" s="1"/>
  <c r="AT226" i="5"/>
  <c r="AS226" i="5" s="1"/>
  <c r="AR226" i="5" s="1"/>
  <c r="AQ226" i="5" s="1"/>
  <c r="AP226" i="5" s="1"/>
  <c r="AO226" i="5" s="1"/>
  <c r="AN226" i="5" s="1"/>
  <c r="AM226" i="5" s="1"/>
  <c r="AL226" i="5" s="1"/>
  <c r="AJ226" i="5" s="1"/>
  <c r="AT448" i="5"/>
  <c r="AS448" i="5" s="1"/>
  <c r="AR448" i="5" s="1"/>
  <c r="AQ448" i="5" s="1"/>
  <c r="AP448" i="5" s="1"/>
  <c r="AO448" i="5" s="1"/>
  <c r="AN448" i="5" s="1"/>
  <c r="AM448" i="5" s="1"/>
  <c r="AL448" i="5" s="1"/>
  <c r="AT311" i="5"/>
  <c r="AS311" i="5" s="1"/>
  <c r="AR311" i="5" s="1"/>
  <c r="AQ311" i="5" s="1"/>
  <c r="AP311" i="5" s="1"/>
  <c r="AO311" i="5" s="1"/>
  <c r="AN311" i="5" s="1"/>
  <c r="AM311" i="5" s="1"/>
  <c r="AL311" i="5" s="1"/>
  <c r="BJ32" i="5"/>
  <c r="BI32" i="5"/>
  <c r="BH32" i="5"/>
  <c r="BG32" i="5"/>
  <c r="BF32" i="5"/>
  <c r="BE32" i="5"/>
  <c r="BD32" i="5"/>
  <c r="BC32" i="5"/>
  <c r="BK32" i="5"/>
  <c r="BK9" i="5"/>
  <c r="BJ9" i="5"/>
  <c r="BI9" i="5"/>
  <c r="BH9" i="5"/>
  <c r="BG9" i="5"/>
  <c r="BF9" i="5"/>
  <c r="BE9" i="5"/>
  <c r="BD9" i="5"/>
  <c r="BC9" i="5"/>
  <c r="AT457" i="5"/>
  <c r="AS457" i="5" s="1"/>
  <c r="AR457" i="5" s="1"/>
  <c r="AQ457" i="5" s="1"/>
  <c r="AP457" i="5" s="1"/>
  <c r="AO457" i="5" s="1"/>
  <c r="AN457" i="5" s="1"/>
  <c r="AM457" i="5" s="1"/>
  <c r="AL457" i="5" s="1"/>
  <c r="AJ457" i="5" s="1"/>
  <c r="AT107" i="5"/>
  <c r="AS107" i="5" s="1"/>
  <c r="AR107" i="5" s="1"/>
  <c r="AQ107" i="5" s="1"/>
  <c r="AP107" i="5" s="1"/>
  <c r="AO107" i="5" s="1"/>
  <c r="AN107" i="5" s="1"/>
  <c r="AM107" i="5" s="1"/>
  <c r="AL107" i="5" s="1"/>
  <c r="AI107" i="5" s="1"/>
  <c r="AT647" i="5"/>
  <c r="AS647" i="5" s="1"/>
  <c r="AR647" i="5" s="1"/>
  <c r="AQ647" i="5" s="1"/>
  <c r="AP647" i="5" s="1"/>
  <c r="AO647" i="5" s="1"/>
  <c r="AN647" i="5" s="1"/>
  <c r="AM647" i="5" s="1"/>
  <c r="AL647" i="5" s="1"/>
  <c r="AT453" i="5"/>
  <c r="AS453" i="5" s="1"/>
  <c r="AR453" i="5" s="1"/>
  <c r="AQ453" i="5" s="1"/>
  <c r="AP453" i="5" s="1"/>
  <c r="AO453" i="5" s="1"/>
  <c r="AN453" i="5" s="1"/>
  <c r="AM453" i="5" s="1"/>
  <c r="AL453" i="5" s="1"/>
  <c r="AI453" i="5" s="1"/>
  <c r="AT497" i="5"/>
  <c r="AS497" i="5" s="1"/>
  <c r="AR497" i="5" s="1"/>
  <c r="AQ497" i="5" s="1"/>
  <c r="AP497" i="5" s="1"/>
  <c r="AO497" i="5" s="1"/>
  <c r="AN497" i="5" s="1"/>
  <c r="AM497" i="5" s="1"/>
  <c r="AL497" i="5" s="1"/>
  <c r="AT179" i="5"/>
  <c r="AS179" i="5" s="1"/>
  <c r="AR179" i="5" s="1"/>
  <c r="AQ179" i="5" s="1"/>
  <c r="AP179" i="5" s="1"/>
  <c r="AO179" i="5" s="1"/>
  <c r="AN179" i="5" s="1"/>
  <c r="AM179" i="5" s="1"/>
  <c r="AL179" i="5" s="1"/>
  <c r="AI179" i="5" s="1"/>
  <c r="BK37" i="5"/>
  <c r="BJ37" i="5"/>
  <c r="BI37" i="5"/>
  <c r="BH37" i="5"/>
  <c r="BG37" i="5"/>
  <c r="BF37" i="5"/>
  <c r="BE37" i="5"/>
  <c r="BD37" i="5"/>
  <c r="BC37" i="5"/>
  <c r="AT402" i="5"/>
  <c r="AS402" i="5" s="1"/>
  <c r="AR402" i="5" s="1"/>
  <c r="AQ402" i="5" s="1"/>
  <c r="AP402" i="5" s="1"/>
  <c r="AO402" i="5" s="1"/>
  <c r="AN402" i="5" s="1"/>
  <c r="AM402" i="5" s="1"/>
  <c r="AL402" i="5" s="1"/>
  <c r="AT266" i="5"/>
  <c r="AS266" i="5" s="1"/>
  <c r="AR266" i="5" s="1"/>
  <c r="AQ266" i="5" s="1"/>
  <c r="AP266" i="5" s="1"/>
  <c r="AO266" i="5" s="1"/>
  <c r="AN266" i="5" s="1"/>
  <c r="AM266" i="5" s="1"/>
  <c r="AL266" i="5" s="1"/>
  <c r="AT318" i="5"/>
  <c r="AS318" i="5" s="1"/>
  <c r="AR318" i="5" s="1"/>
  <c r="AQ318" i="5" s="1"/>
  <c r="AP318" i="5" s="1"/>
  <c r="AO318" i="5" s="1"/>
  <c r="AN318" i="5" s="1"/>
  <c r="AM318" i="5" s="1"/>
  <c r="AL318" i="5" s="1"/>
  <c r="AT450" i="5"/>
  <c r="AS450" i="5" s="1"/>
  <c r="AR450" i="5" s="1"/>
  <c r="AQ450" i="5" s="1"/>
  <c r="AP450" i="5" s="1"/>
  <c r="AO450" i="5" s="1"/>
  <c r="AN450" i="5" s="1"/>
  <c r="AM450" i="5" s="1"/>
  <c r="AL450" i="5" s="1"/>
  <c r="AT426" i="5"/>
  <c r="AS426" i="5" s="1"/>
  <c r="AR426" i="5" s="1"/>
  <c r="AQ426" i="5" s="1"/>
  <c r="AP426" i="5" s="1"/>
  <c r="AO426" i="5" s="1"/>
  <c r="AN426" i="5" s="1"/>
  <c r="AM426" i="5" s="1"/>
  <c r="AL426" i="5" s="1"/>
  <c r="AT520" i="5"/>
  <c r="AS520" i="5" s="1"/>
  <c r="AR520" i="5" s="1"/>
  <c r="AQ520" i="5" s="1"/>
  <c r="AP520" i="5" s="1"/>
  <c r="AO520" i="5" s="1"/>
  <c r="AN520" i="5" s="1"/>
  <c r="AM520" i="5" s="1"/>
  <c r="AL520" i="5" s="1"/>
  <c r="AK520" i="5" s="1"/>
  <c r="AT786" i="5"/>
  <c r="AS786" i="5" s="1"/>
  <c r="AR786" i="5"/>
  <c r="AQ786" i="5" s="1"/>
  <c r="AP786" i="5" s="1"/>
  <c r="AO786" i="5" s="1"/>
  <c r="AN786" i="5" s="1"/>
  <c r="AM786" i="5" s="1"/>
  <c r="AL786" i="5" s="1"/>
  <c r="AT782" i="5"/>
  <c r="AS782" i="5" s="1"/>
  <c r="AR782" i="5" s="1"/>
  <c r="AQ782" i="5" s="1"/>
  <c r="AP782" i="5" s="1"/>
  <c r="AO782" i="5" s="1"/>
  <c r="AN782" i="5" s="1"/>
  <c r="AM782" i="5" s="1"/>
  <c r="AL782" i="5" s="1"/>
  <c r="AT187" i="5"/>
  <c r="AS187" i="5" s="1"/>
  <c r="AR187" i="5" s="1"/>
  <c r="AQ187" i="5" s="1"/>
  <c r="AP187" i="5" s="1"/>
  <c r="AO187" i="5" s="1"/>
  <c r="AN187" i="5" s="1"/>
  <c r="AM187" i="5" s="1"/>
  <c r="AL187" i="5" s="1"/>
  <c r="AI187" i="5" s="1"/>
  <c r="AT86" i="5"/>
  <c r="AS86" i="5" s="1"/>
  <c r="AR86" i="5" s="1"/>
  <c r="AQ86" i="5" s="1"/>
  <c r="AP86" i="5" s="1"/>
  <c r="AO86" i="5" s="1"/>
  <c r="AN86" i="5" s="1"/>
  <c r="AM86" i="5" s="1"/>
  <c r="AL86" i="5" s="1"/>
  <c r="AK86" i="5" s="1"/>
  <c r="AS646" i="5"/>
  <c r="AR646" i="5" s="1"/>
  <c r="AQ646" i="5" s="1"/>
  <c r="AP646" i="5" s="1"/>
  <c r="AO646" i="5" s="1"/>
  <c r="AN646" i="5" s="1"/>
  <c r="AM646" i="5" s="1"/>
  <c r="AL646" i="5" s="1"/>
  <c r="AT392" i="5"/>
  <c r="AS392" i="5" s="1"/>
  <c r="AR392" i="5" s="1"/>
  <c r="AQ392" i="5" s="1"/>
  <c r="AP392" i="5" s="1"/>
  <c r="AO392" i="5" s="1"/>
  <c r="AN392" i="5" s="1"/>
  <c r="AM392" i="5" s="1"/>
  <c r="AL392" i="5" s="1"/>
  <c r="AT640" i="5"/>
  <c r="AS640" i="5" s="1"/>
  <c r="AR640" i="5" s="1"/>
  <c r="AQ640" i="5" s="1"/>
  <c r="AP640" i="5" s="1"/>
  <c r="AO640" i="5" s="1"/>
  <c r="AN640" i="5" s="1"/>
  <c r="AM640" i="5" s="1"/>
  <c r="AL640" i="5" s="1"/>
  <c r="AI640" i="5" s="1"/>
  <c r="BK81" i="5"/>
  <c r="BJ81" i="5"/>
  <c r="BI81" i="5"/>
  <c r="BH81" i="5"/>
  <c r="BG81" i="5"/>
  <c r="BF81" i="5"/>
  <c r="BE81" i="5"/>
  <c r="BD81" i="5"/>
  <c r="BC81" i="5"/>
  <c r="AT284" i="5"/>
  <c r="AS284" i="5" s="1"/>
  <c r="AR284" i="5" s="1"/>
  <c r="AQ284" i="5" s="1"/>
  <c r="AP284" i="5" s="1"/>
  <c r="AO284" i="5" s="1"/>
  <c r="AN284" i="5" s="1"/>
  <c r="AM284" i="5" s="1"/>
  <c r="AL284" i="5" s="1"/>
  <c r="AS514" i="5"/>
  <c r="AR514" i="5" s="1"/>
  <c r="AQ514" i="5" s="1"/>
  <c r="AP514" i="5" s="1"/>
  <c r="AO514" i="5" s="1"/>
  <c r="AN514" i="5" s="1"/>
  <c r="AM514" i="5" s="1"/>
  <c r="AL514" i="5" s="1"/>
  <c r="AI514" i="5" s="1"/>
  <c r="AT514" i="5"/>
  <c r="AT391" i="5"/>
  <c r="AS391" i="5"/>
  <c r="AR391" i="5" s="1"/>
  <c r="AQ391" i="5" s="1"/>
  <c r="AP391" i="5" s="1"/>
  <c r="AO391" i="5" s="1"/>
  <c r="AN391" i="5" s="1"/>
  <c r="AM391" i="5" s="1"/>
  <c r="AL391" i="5" s="1"/>
  <c r="AK391" i="5" s="1"/>
  <c r="AT626" i="5"/>
  <c r="AS626" i="5" s="1"/>
  <c r="AR626" i="5" s="1"/>
  <c r="AQ626" i="5" s="1"/>
  <c r="AP626" i="5" s="1"/>
  <c r="AO626" i="5" s="1"/>
  <c r="AN626" i="5" s="1"/>
  <c r="AM626" i="5" s="1"/>
  <c r="AL626" i="5" s="1"/>
  <c r="BK52" i="5"/>
  <c r="BJ52" i="5"/>
  <c r="BI52" i="5"/>
  <c r="BH52" i="5"/>
  <c r="BG52" i="5"/>
  <c r="BF52" i="5"/>
  <c r="BE52" i="5"/>
  <c r="BD52" i="5"/>
  <c r="BC52" i="5"/>
  <c r="AT148" i="5"/>
  <c r="AS148" i="5" s="1"/>
  <c r="AR148" i="5" s="1"/>
  <c r="AQ148" i="5" s="1"/>
  <c r="AP148" i="5" s="1"/>
  <c r="AO148" i="5" s="1"/>
  <c r="AN148" i="5" s="1"/>
  <c r="AM148" i="5" s="1"/>
  <c r="AL148" i="5" s="1"/>
  <c r="BK74" i="5"/>
  <c r="BJ74" i="5"/>
  <c r="BI74" i="5"/>
  <c r="BH74" i="5"/>
  <c r="BG74" i="5"/>
  <c r="BF74" i="5"/>
  <c r="BE74" i="5"/>
  <c r="BD74" i="5"/>
  <c r="BC74" i="5"/>
  <c r="AT663" i="5"/>
  <c r="AS663" i="5" s="1"/>
  <c r="AR663" i="5" s="1"/>
  <c r="AQ663" i="5" s="1"/>
  <c r="AP663" i="5" s="1"/>
  <c r="AO663" i="5" s="1"/>
  <c r="AN663" i="5" s="1"/>
  <c r="AM663" i="5" s="1"/>
  <c r="AL663" i="5" s="1"/>
  <c r="AJ663" i="5" s="1"/>
  <c r="AS498" i="5"/>
  <c r="AR498" i="5" s="1"/>
  <c r="AQ498" i="5" s="1"/>
  <c r="AP498" i="5" s="1"/>
  <c r="AO498" i="5" s="1"/>
  <c r="AN498" i="5" s="1"/>
  <c r="AM498" i="5" s="1"/>
  <c r="AL498" i="5" s="1"/>
  <c r="BK41" i="5"/>
  <c r="BJ41" i="5"/>
  <c r="BI41" i="5"/>
  <c r="BH41" i="5"/>
  <c r="BG41" i="5"/>
  <c r="BF41" i="5"/>
  <c r="BE41" i="5"/>
  <c r="BD41" i="5"/>
  <c r="BC41" i="5"/>
  <c r="BI55" i="5"/>
  <c r="BH55" i="5"/>
  <c r="BG55" i="5"/>
  <c r="BF55" i="5"/>
  <c r="BE55" i="5"/>
  <c r="BD55" i="5"/>
  <c r="BC55" i="5"/>
  <c r="BJ55" i="5"/>
  <c r="BK55" i="5"/>
  <c r="AT117" i="5"/>
  <c r="AS117" i="5" s="1"/>
  <c r="AR117" i="5" s="1"/>
  <c r="AQ117" i="5" s="1"/>
  <c r="AP117" i="5" s="1"/>
  <c r="AO117" i="5" s="1"/>
  <c r="AN117" i="5" s="1"/>
  <c r="AM117" i="5" s="1"/>
  <c r="AL117" i="5" s="1"/>
  <c r="AT205" i="5"/>
  <c r="AS205" i="5" s="1"/>
  <c r="AR205" i="5" s="1"/>
  <c r="AQ205" i="5" s="1"/>
  <c r="AP205" i="5" s="1"/>
  <c r="AO205" i="5" s="1"/>
  <c r="AN205" i="5" s="1"/>
  <c r="AM205" i="5" s="1"/>
  <c r="AL205" i="5" s="1"/>
  <c r="AT139" i="5"/>
  <c r="AS139" i="5" s="1"/>
  <c r="AR139" i="5" s="1"/>
  <c r="AQ139" i="5" s="1"/>
  <c r="AP139" i="5" s="1"/>
  <c r="AO139" i="5" s="1"/>
  <c r="AN139" i="5" s="1"/>
  <c r="AM139" i="5" s="1"/>
  <c r="AL139" i="5" s="1"/>
  <c r="BK30" i="5"/>
  <c r="BJ30" i="5"/>
  <c r="BI30" i="5"/>
  <c r="BH30" i="5"/>
  <c r="BG30" i="5"/>
  <c r="BF30" i="5"/>
  <c r="BE30" i="5"/>
  <c r="BD30" i="5"/>
  <c r="BC30" i="5"/>
  <c r="AT51" i="5"/>
  <c r="AS51" i="5" s="1"/>
  <c r="AR51" i="5" s="1"/>
  <c r="AQ51" i="5" s="1"/>
  <c r="AP51" i="5" s="1"/>
  <c r="AO51" i="5" s="1"/>
  <c r="AN51" i="5" s="1"/>
  <c r="AM51" i="5" s="1"/>
  <c r="AL51" i="5" s="1"/>
  <c r="AR153" i="5"/>
  <c r="AQ153" i="5" s="1"/>
  <c r="AP153" i="5" s="1"/>
  <c r="AO153" i="5" s="1"/>
  <c r="AN153" i="5" s="1"/>
  <c r="AM153" i="5" s="1"/>
  <c r="AL153" i="5" s="1"/>
  <c r="AK153" i="5" s="1"/>
  <c r="AT153" i="5"/>
  <c r="AS153" i="5" s="1"/>
  <c r="AT213" i="5"/>
  <c r="AS213" i="5" s="1"/>
  <c r="AR213" i="5" s="1"/>
  <c r="AQ213" i="5" s="1"/>
  <c r="AP213" i="5" s="1"/>
  <c r="AO213" i="5" s="1"/>
  <c r="AN213" i="5" s="1"/>
  <c r="AM213" i="5" s="1"/>
  <c r="AL213" i="5" s="1"/>
  <c r="AT310" i="5"/>
  <c r="AS310" i="5" s="1"/>
  <c r="AR310" i="5" s="1"/>
  <c r="AQ310" i="5" s="1"/>
  <c r="AP310" i="5" s="1"/>
  <c r="AO310" i="5" s="1"/>
  <c r="AN310" i="5" s="1"/>
  <c r="AM310" i="5" s="1"/>
  <c r="AL310" i="5" s="1"/>
  <c r="AJ310" i="5" s="1"/>
  <c r="AT323" i="5"/>
  <c r="AS323" i="5" s="1"/>
  <c r="AR323" i="5" s="1"/>
  <c r="AQ323" i="5" s="1"/>
  <c r="AP323" i="5" s="1"/>
  <c r="AO323" i="5" s="1"/>
  <c r="AN323" i="5" s="1"/>
  <c r="AM323" i="5" s="1"/>
  <c r="AL323" i="5" s="1"/>
  <c r="AT624" i="5"/>
  <c r="AS624" i="5"/>
  <c r="AR624" i="5" s="1"/>
  <c r="AQ624" i="5" s="1"/>
  <c r="AP624" i="5" s="1"/>
  <c r="AO624" i="5" s="1"/>
  <c r="AN624" i="5" s="1"/>
  <c r="AM624" i="5" s="1"/>
  <c r="AL624" i="5" s="1"/>
  <c r="BK83" i="5"/>
  <c r="BJ83" i="5"/>
  <c r="BI83" i="5"/>
  <c r="BH83" i="5"/>
  <c r="BG83" i="5"/>
  <c r="BF83" i="5"/>
  <c r="BE83" i="5"/>
  <c r="BD83" i="5"/>
  <c r="BC83" i="5"/>
  <c r="AT822" i="5"/>
  <c r="AS822" i="5" s="1"/>
  <c r="AR822" i="5" s="1"/>
  <c r="AQ822" i="5" s="1"/>
  <c r="AP822" i="5" s="1"/>
  <c r="AO822" i="5" s="1"/>
  <c r="AN822" i="5" s="1"/>
  <c r="AM822" i="5" s="1"/>
  <c r="AL822" i="5" s="1"/>
  <c r="AJ822" i="5" s="1"/>
  <c r="AT821" i="5"/>
  <c r="AS821" i="5" s="1"/>
  <c r="AR821" i="5" s="1"/>
  <c r="AQ821" i="5" s="1"/>
  <c r="AP821" i="5" s="1"/>
  <c r="AO821" i="5" s="1"/>
  <c r="AN821" i="5" s="1"/>
  <c r="AM821" i="5" s="1"/>
  <c r="AL821" i="5" s="1"/>
  <c r="AK821" i="5" s="1"/>
  <c r="AT815" i="5"/>
  <c r="AS815" i="5" s="1"/>
  <c r="AR815" i="5" s="1"/>
  <c r="AQ815" i="5" s="1"/>
  <c r="AP815" i="5" s="1"/>
  <c r="AO815" i="5" s="1"/>
  <c r="AN815" i="5" s="1"/>
  <c r="AM815" i="5" s="1"/>
  <c r="AL815" i="5" s="1"/>
  <c r="AT50" i="5"/>
  <c r="AS50" i="5" s="1"/>
  <c r="AR50" i="5" s="1"/>
  <c r="AQ50" i="5" s="1"/>
  <c r="AP50" i="5" s="1"/>
  <c r="AO50" i="5" s="1"/>
  <c r="AN50" i="5" s="1"/>
  <c r="AM50" i="5" s="1"/>
  <c r="AL50" i="5" s="1"/>
  <c r="BJ25" i="5"/>
  <c r="BI25" i="5"/>
  <c r="BH25" i="5"/>
  <c r="BG25" i="5"/>
  <c r="BF25" i="5"/>
  <c r="BE25" i="5"/>
  <c r="BD25" i="5"/>
  <c r="BC25" i="5"/>
  <c r="BK25" i="5"/>
  <c r="AT438" i="5"/>
  <c r="AS438" i="5" s="1"/>
  <c r="AR438" i="5" s="1"/>
  <c r="AQ438" i="5" s="1"/>
  <c r="AP438" i="5" s="1"/>
  <c r="AO438" i="5" s="1"/>
  <c r="AN438" i="5" s="1"/>
  <c r="AM438" i="5" s="1"/>
  <c r="AL438" i="5" s="1"/>
  <c r="AK438" i="5" s="1"/>
  <c r="AT76" i="5"/>
  <c r="AS76" i="5" s="1"/>
  <c r="AR76" i="5" s="1"/>
  <c r="AQ76" i="5" s="1"/>
  <c r="AP76" i="5" s="1"/>
  <c r="AO76" i="5" s="1"/>
  <c r="AN76" i="5" s="1"/>
  <c r="AM76" i="5" s="1"/>
  <c r="AL76" i="5" s="1"/>
  <c r="AJ76" i="5" s="1"/>
  <c r="AT270" i="5"/>
  <c r="AS270" i="5" s="1"/>
  <c r="AR270" i="5" s="1"/>
  <c r="AQ270" i="5" s="1"/>
  <c r="AP270" i="5" s="1"/>
  <c r="AO270" i="5" s="1"/>
  <c r="AN270" i="5" s="1"/>
  <c r="AM270" i="5" s="1"/>
  <c r="AL270" i="5" s="1"/>
  <c r="AT161" i="5"/>
  <c r="AS161" i="5" s="1"/>
  <c r="AR161" i="5" s="1"/>
  <c r="AQ161" i="5" s="1"/>
  <c r="AP161" i="5" s="1"/>
  <c r="AO161" i="5" s="1"/>
  <c r="AN161" i="5" s="1"/>
  <c r="AM161" i="5" s="1"/>
  <c r="AL161" i="5" s="1"/>
  <c r="AJ161" i="5" s="1"/>
  <c r="AT48" i="5"/>
  <c r="AS48" i="5" s="1"/>
  <c r="AR48" i="5" s="1"/>
  <c r="AQ48" i="5" s="1"/>
  <c r="AP48" i="5" s="1"/>
  <c r="AO48" i="5" s="1"/>
  <c r="AN48" i="5" s="1"/>
  <c r="AM48" i="5" s="1"/>
  <c r="AL48" i="5" s="1"/>
  <c r="AT140" i="5"/>
  <c r="AT75" i="5"/>
  <c r="AS75" i="5" s="1"/>
  <c r="AR75" i="5" s="1"/>
  <c r="AQ75" i="5" s="1"/>
  <c r="AP75" i="5" s="1"/>
  <c r="AO75" i="5" s="1"/>
  <c r="AN75" i="5" s="1"/>
  <c r="AM75" i="5" s="1"/>
  <c r="AL75" i="5" s="1"/>
  <c r="AT105" i="5"/>
  <c r="AS105" i="5" s="1"/>
  <c r="AR105" i="5" s="1"/>
  <c r="AQ105" i="5" s="1"/>
  <c r="AP105" i="5" s="1"/>
  <c r="AO105" i="5" s="1"/>
  <c r="AN105" i="5" s="1"/>
  <c r="AM105" i="5" s="1"/>
  <c r="AL105" i="5" s="1"/>
  <c r="AK105" i="5" s="1"/>
  <c r="AT319" i="5"/>
  <c r="AS319" i="5" s="1"/>
  <c r="AR319" i="5" s="1"/>
  <c r="AQ319" i="5" s="1"/>
  <c r="AP319" i="5" s="1"/>
  <c r="AO319" i="5" s="1"/>
  <c r="AT442" i="5"/>
  <c r="AS442" i="5"/>
  <c r="AR442" i="5" s="1"/>
  <c r="AQ442" i="5" s="1"/>
  <c r="AP442" i="5" s="1"/>
  <c r="AT429" i="5"/>
  <c r="AS429" i="5" s="1"/>
  <c r="AR429" i="5" s="1"/>
  <c r="AQ429" i="5" s="1"/>
  <c r="AP429" i="5" s="1"/>
  <c r="AO429" i="5" s="1"/>
  <c r="AN429" i="5" s="1"/>
  <c r="AM429" i="5" s="1"/>
  <c r="AL429" i="5" s="1"/>
  <c r="AT132" i="5"/>
  <c r="AS132" i="5" s="1"/>
  <c r="AR132" i="5" s="1"/>
  <c r="AQ132" i="5" s="1"/>
  <c r="AP132" i="5" s="1"/>
  <c r="AO132" i="5" s="1"/>
  <c r="AN132" i="5" s="1"/>
  <c r="AM132" i="5" s="1"/>
  <c r="AL132" i="5" s="1"/>
  <c r="AT401" i="5"/>
  <c r="AS401" i="5" s="1"/>
  <c r="AT416" i="5"/>
  <c r="AT665" i="5"/>
  <c r="AS665" i="5" s="1"/>
  <c r="AR665" i="5" s="1"/>
  <c r="AQ665" i="5" s="1"/>
  <c r="AP665" i="5" s="1"/>
  <c r="AO665" i="5" s="1"/>
  <c r="AN665" i="5" s="1"/>
  <c r="AM665" i="5" s="1"/>
  <c r="AL665" i="5" s="1"/>
  <c r="AT435" i="5"/>
  <c r="AS435" i="5" s="1"/>
  <c r="AR435" i="5" s="1"/>
  <c r="AQ435" i="5" s="1"/>
  <c r="AP435" i="5" s="1"/>
  <c r="AO435" i="5" s="1"/>
  <c r="AN435" i="5" s="1"/>
  <c r="AM435" i="5" s="1"/>
  <c r="AL435" i="5" s="1"/>
  <c r="AT406" i="5"/>
  <c r="AS406" i="5" s="1"/>
  <c r="AR406" i="5" s="1"/>
  <c r="AQ406" i="5" s="1"/>
  <c r="AP406" i="5" s="1"/>
  <c r="AO406" i="5" s="1"/>
  <c r="AN406" i="5" s="1"/>
  <c r="AM406" i="5" s="1"/>
  <c r="AL406" i="5" s="1"/>
  <c r="AT493" i="5"/>
  <c r="AS493" i="5" s="1"/>
  <c r="AR493" i="5" s="1"/>
  <c r="AQ493" i="5" s="1"/>
  <c r="AP493" i="5"/>
  <c r="AO493" i="5" s="1"/>
  <c r="AN493" i="5" s="1"/>
  <c r="AM493" i="5" s="1"/>
  <c r="AL493" i="5" s="1"/>
  <c r="AT206" i="5"/>
  <c r="AS206" i="5" s="1"/>
  <c r="AR206" i="5" s="1"/>
  <c r="AQ206" i="5" s="1"/>
  <c r="AP206" i="5" s="1"/>
  <c r="AO206" i="5" s="1"/>
  <c r="AN206" i="5" s="1"/>
  <c r="AM206" i="5" s="1"/>
  <c r="AL206" i="5" s="1"/>
  <c r="AT638" i="5"/>
  <c r="AS638" i="5" s="1"/>
  <c r="BK27" i="5"/>
  <c r="BJ27" i="5"/>
  <c r="BI27" i="5"/>
  <c r="BH27" i="5"/>
  <c r="BG27" i="5"/>
  <c r="BF27" i="5"/>
  <c r="BE27" i="5"/>
  <c r="BD27" i="5"/>
  <c r="BC27" i="5"/>
  <c r="AT23" i="5"/>
  <c r="AS23" i="5" s="1"/>
  <c r="AR23" i="5" s="1"/>
  <c r="AQ23" i="5" s="1"/>
  <c r="BK85" i="5"/>
  <c r="BJ85" i="5"/>
  <c r="BI85" i="5"/>
  <c r="BH85" i="5"/>
  <c r="BG85" i="5"/>
  <c r="BF85" i="5"/>
  <c r="BE85" i="5"/>
  <c r="BD85" i="5"/>
  <c r="BC85" i="5"/>
  <c r="AS777" i="5"/>
  <c r="AR777" i="5" s="1"/>
  <c r="AQ777" i="5" s="1"/>
  <c r="AP777" i="5" s="1"/>
  <c r="AO777" i="5" s="1"/>
  <c r="AN777" i="5" s="1"/>
  <c r="AM777" i="5" s="1"/>
  <c r="AL777" i="5" s="1"/>
  <c r="AT111" i="5"/>
  <c r="AS111" i="5" s="1"/>
  <c r="AR111" i="5" s="1"/>
  <c r="AQ111" i="5" s="1"/>
  <c r="AP111" i="5" s="1"/>
  <c r="AO111" i="5" s="1"/>
  <c r="AN111" i="5" s="1"/>
  <c r="AM111" i="5" s="1"/>
  <c r="AL111" i="5" s="1"/>
  <c r="AT91" i="5"/>
  <c r="AS91" i="5" s="1"/>
  <c r="AR91" i="5" s="1"/>
  <c r="AQ91" i="5" s="1"/>
  <c r="AP91" i="5" s="1"/>
  <c r="AO91" i="5" s="1"/>
  <c r="AN91" i="5" s="1"/>
  <c r="AM91" i="5" s="1"/>
  <c r="AL91" i="5" s="1"/>
  <c r="BK87" i="5"/>
  <c r="BJ87" i="5"/>
  <c r="BI87" i="5"/>
  <c r="BH87" i="5"/>
  <c r="BG87" i="5"/>
  <c r="BF87" i="5"/>
  <c r="BE87" i="5"/>
  <c r="BD87" i="5"/>
  <c r="BC87" i="5"/>
  <c r="AT261" i="5"/>
  <c r="AS261" i="5" s="1"/>
  <c r="AR261" i="5" s="1"/>
  <c r="AQ261" i="5" s="1"/>
  <c r="AT282" i="5"/>
  <c r="AS282" i="5" s="1"/>
  <c r="AR282" i="5" s="1"/>
  <c r="AQ282" i="5" s="1"/>
  <c r="AP282" i="5" s="1"/>
  <c r="AO282" i="5" s="1"/>
  <c r="AT199" i="5"/>
  <c r="AS199" i="5" s="1"/>
  <c r="AR199" i="5" s="1"/>
  <c r="AQ199" i="5" s="1"/>
  <c r="AP199" i="5" s="1"/>
  <c r="AO199" i="5" s="1"/>
  <c r="AN199" i="5" s="1"/>
  <c r="AM199" i="5" s="1"/>
  <c r="AL199" i="5" s="1"/>
  <c r="AT72" i="5"/>
  <c r="AS72" i="5" s="1"/>
  <c r="AR72" i="5" s="1"/>
  <c r="AQ72" i="5" s="1"/>
  <c r="AP72" i="5" s="1"/>
  <c r="AO72" i="5" s="1"/>
  <c r="AN72" i="5" s="1"/>
  <c r="AM72" i="5" s="1"/>
  <c r="AL72" i="5" s="1"/>
  <c r="AT159" i="5"/>
  <c r="AS159" i="5" s="1"/>
  <c r="AR159" i="5" s="1"/>
  <c r="AQ159" i="5" s="1"/>
  <c r="AP159" i="5" s="1"/>
  <c r="AO159" i="5" s="1"/>
  <c r="AN159" i="5" s="1"/>
  <c r="AM159" i="5" s="1"/>
  <c r="AL159" i="5" s="1"/>
  <c r="AT36" i="5"/>
  <c r="AS36" i="5" s="1"/>
  <c r="AR36" i="5" s="1"/>
  <c r="AQ36" i="5" s="1"/>
  <c r="AP36" i="5" s="1"/>
  <c r="AO36" i="5" s="1"/>
  <c r="AN36" i="5" s="1"/>
  <c r="AM36" i="5" s="1"/>
  <c r="AL36" i="5" s="1"/>
  <c r="AT279" i="5"/>
  <c r="AS279" i="5" s="1"/>
  <c r="AR279" i="5" s="1"/>
  <c r="AQ279" i="5" s="1"/>
  <c r="AP279" i="5" s="1"/>
  <c r="AO279" i="5" s="1"/>
  <c r="AN279" i="5" s="1"/>
  <c r="AM279" i="5" s="1"/>
  <c r="AL279" i="5" s="1"/>
  <c r="AT299" i="5"/>
  <c r="AR299" i="5"/>
  <c r="AQ299" i="5" s="1"/>
  <c r="AP299" i="5" s="1"/>
  <c r="AO299" i="5" s="1"/>
  <c r="AN299" i="5" s="1"/>
  <c r="AM299" i="5" s="1"/>
  <c r="AL299" i="5" s="1"/>
  <c r="AS299" i="5"/>
  <c r="AT443" i="5"/>
  <c r="AS443" i="5" s="1"/>
  <c r="AR443" i="5" s="1"/>
  <c r="AQ443" i="5" s="1"/>
  <c r="AP443" i="5" s="1"/>
  <c r="AO443" i="5" s="1"/>
  <c r="AN443" i="5" s="1"/>
  <c r="AM443" i="5" s="1"/>
  <c r="AL443" i="5" s="1"/>
  <c r="AT440" i="5"/>
  <c r="AS440" i="5" s="1"/>
  <c r="AR440" i="5" s="1"/>
  <c r="AQ440" i="5" s="1"/>
  <c r="AP440" i="5" s="1"/>
  <c r="AO440" i="5" s="1"/>
  <c r="AN440" i="5" s="1"/>
  <c r="AM440" i="5" s="1"/>
  <c r="AL440" i="5" s="1"/>
  <c r="BK34" i="5"/>
  <c r="BJ34" i="5"/>
  <c r="BI34" i="5"/>
  <c r="BH34" i="5"/>
  <c r="BG34" i="5"/>
  <c r="BF34" i="5"/>
  <c r="BE34" i="5"/>
  <c r="BD34" i="5"/>
  <c r="BC34" i="5"/>
  <c r="AT454" i="5"/>
  <c r="AS454" i="5" s="1"/>
  <c r="AR454" i="5" s="1"/>
  <c r="AQ454" i="5" s="1"/>
  <c r="AP454" i="5" s="1"/>
  <c r="AO454" i="5" s="1"/>
  <c r="AN454" i="5" s="1"/>
  <c r="AM454" i="5" s="1"/>
  <c r="AL454" i="5" s="1"/>
  <c r="AT394" i="5"/>
  <c r="AS394" i="5" s="1"/>
  <c r="AR394" i="5" s="1"/>
  <c r="AQ394" i="5" s="1"/>
  <c r="AP394" i="5" s="1"/>
  <c r="AO394" i="5" s="1"/>
  <c r="AN394" i="5" s="1"/>
  <c r="AM394" i="5" s="1"/>
  <c r="AL394" i="5" s="1"/>
  <c r="AT449" i="5"/>
  <c r="AS449" i="5" s="1"/>
  <c r="AR449" i="5" s="1"/>
  <c r="AQ449" i="5" s="1"/>
  <c r="AP449" i="5" s="1"/>
  <c r="AO449" i="5" s="1"/>
  <c r="AN449" i="5" s="1"/>
  <c r="AM449" i="5" s="1"/>
  <c r="AL449" i="5" s="1"/>
  <c r="AT658" i="5"/>
  <c r="AS658" i="5" s="1"/>
  <c r="AR658" i="5" s="1"/>
  <c r="AQ658" i="5" s="1"/>
  <c r="AP658" i="5" s="1"/>
  <c r="AO658" i="5" s="1"/>
  <c r="AN658" i="5" s="1"/>
  <c r="AM658" i="5" s="1"/>
  <c r="AL658" i="5" s="1"/>
  <c r="AT654" i="5"/>
  <c r="AS654" i="5"/>
  <c r="AR654" i="5" s="1"/>
  <c r="AQ654" i="5" s="1"/>
  <c r="AP654" i="5" s="1"/>
  <c r="AO654" i="5" s="1"/>
  <c r="AN654" i="5" s="1"/>
  <c r="AM654" i="5" s="1"/>
  <c r="AL654" i="5" s="1"/>
  <c r="AT407" i="5"/>
  <c r="AS407" i="5" s="1"/>
  <c r="AR407" i="5" s="1"/>
  <c r="AQ407" i="5" s="1"/>
  <c r="AP407" i="5" s="1"/>
  <c r="AO407" i="5" s="1"/>
  <c r="AN407" i="5" s="1"/>
  <c r="AM407" i="5" s="1"/>
  <c r="AL407" i="5" s="1"/>
  <c r="AT154" i="5"/>
  <c r="AS154" i="5" s="1"/>
  <c r="AR154" i="5" s="1"/>
  <c r="AT332" i="5"/>
  <c r="AS332" i="5" s="1"/>
  <c r="AR332" i="5" s="1"/>
  <c r="AQ332" i="5" s="1"/>
  <c r="AP332" i="5" s="1"/>
  <c r="AO332" i="5" s="1"/>
  <c r="AN332" i="5" s="1"/>
  <c r="AM332" i="5" s="1"/>
  <c r="AL332" i="5" s="1"/>
  <c r="AT152" i="5"/>
  <c r="AS152" i="5" s="1"/>
  <c r="AR152" i="5" s="1"/>
  <c r="AQ152" i="5" s="1"/>
  <c r="AP152" i="5" s="1"/>
  <c r="AO152" i="5" s="1"/>
  <c r="AN152" i="5" s="1"/>
  <c r="AM152" i="5" s="1"/>
  <c r="AL152" i="5" s="1"/>
  <c r="AT645" i="5"/>
  <c r="AS645" i="5" s="1"/>
  <c r="AR645" i="5" s="1"/>
  <c r="AQ645" i="5" s="1"/>
  <c r="AP645" i="5" s="1"/>
  <c r="AO645" i="5" s="1"/>
  <c r="AN645" i="5" s="1"/>
  <c r="AM645" i="5" s="1"/>
  <c r="AL645" i="5" s="1"/>
  <c r="AT755" i="5"/>
  <c r="AS755" i="5" s="1"/>
  <c r="AR755" i="5" s="1"/>
  <c r="AQ755" i="5" s="1"/>
  <c r="AP755" i="5" s="1"/>
  <c r="AO755" i="5" s="1"/>
  <c r="AN755" i="5" s="1"/>
  <c r="AM755" i="5" s="1"/>
  <c r="AL755" i="5" s="1"/>
  <c r="BJ13" i="5"/>
  <c r="BI13" i="5"/>
  <c r="BH13" i="5"/>
  <c r="BG13" i="5"/>
  <c r="BF13" i="5"/>
  <c r="BE13" i="5"/>
  <c r="BD13" i="5"/>
  <c r="BC13" i="5"/>
  <c r="BK13" i="5"/>
  <c r="BK24" i="5"/>
  <c r="BJ24" i="5"/>
  <c r="BI24" i="5"/>
  <c r="BH24" i="5"/>
  <c r="BG24" i="5"/>
  <c r="BF24" i="5"/>
  <c r="BE24" i="5"/>
  <c r="BD24" i="5"/>
  <c r="BC24" i="5"/>
  <c r="AT396" i="5"/>
  <c r="AS396" i="5" s="1"/>
  <c r="AR396" i="5" s="1"/>
  <c r="AQ396" i="5" s="1"/>
  <c r="AP396" i="5" s="1"/>
  <c r="AO396" i="5" s="1"/>
  <c r="AN396" i="5" s="1"/>
  <c r="AM396" i="5" s="1"/>
  <c r="AL396" i="5" s="1"/>
  <c r="AT390" i="5"/>
  <c r="AS390" i="5"/>
  <c r="AR390" i="5" s="1"/>
  <c r="AQ390" i="5" s="1"/>
  <c r="AP390" i="5" s="1"/>
  <c r="AO390" i="5" s="1"/>
  <c r="AN390" i="5" s="1"/>
  <c r="AM390" i="5" s="1"/>
  <c r="AL390" i="5" s="1"/>
  <c r="AT512" i="5"/>
  <c r="AS512" i="5" s="1"/>
  <c r="AR512" i="5" s="1"/>
  <c r="AQ512" i="5" s="1"/>
  <c r="AP512" i="5" s="1"/>
  <c r="AO512" i="5" s="1"/>
  <c r="AN512" i="5" s="1"/>
  <c r="AM512" i="5" s="1"/>
  <c r="AL512" i="5" s="1"/>
  <c r="BJ68" i="5"/>
  <c r="BI68" i="5"/>
  <c r="BH68" i="5"/>
  <c r="BG68" i="5"/>
  <c r="BF68" i="5"/>
  <c r="BE68" i="5"/>
  <c r="BD68" i="5"/>
  <c r="BC68" i="5"/>
  <c r="BK68" i="5"/>
  <c r="AS158" i="5"/>
  <c r="AR158" i="5" s="1"/>
  <c r="AQ158" i="5" s="1"/>
  <c r="AP158" i="5" s="1"/>
  <c r="AO158" i="5" s="1"/>
  <c r="AN158" i="5" s="1"/>
  <c r="AM158" i="5" s="1"/>
  <c r="AL158" i="5" s="1"/>
  <c r="BJ17" i="5"/>
  <c r="BI17" i="5"/>
  <c r="BH17" i="5"/>
  <c r="BG17" i="5"/>
  <c r="BF17" i="5"/>
  <c r="BE17" i="5"/>
  <c r="BD17" i="5"/>
  <c r="BC17" i="5"/>
  <c r="BK17" i="5"/>
  <c r="AT518" i="5"/>
  <c r="AS518" i="5" s="1"/>
  <c r="AR518" i="5" s="1"/>
  <c r="AQ518" i="5" s="1"/>
  <c r="AP518" i="5" s="1"/>
  <c r="AO518" i="5" s="1"/>
  <c r="AN518" i="5" s="1"/>
  <c r="AM518" i="5" s="1"/>
  <c r="AL518" i="5" s="1"/>
  <c r="BK31" i="5"/>
  <c r="BJ31" i="5"/>
  <c r="BI31" i="5"/>
  <c r="BH31" i="5"/>
  <c r="BG31" i="5"/>
  <c r="BF31" i="5"/>
  <c r="BE31" i="5"/>
  <c r="BD31" i="5"/>
  <c r="BC31" i="5"/>
  <c r="BK80" i="5"/>
  <c r="BJ80" i="5"/>
  <c r="BI80" i="5"/>
  <c r="BH80" i="5"/>
  <c r="BG80" i="5"/>
  <c r="BF80" i="5"/>
  <c r="BE80" i="5"/>
  <c r="BD80" i="5"/>
  <c r="BC80" i="5"/>
  <c r="AT147" i="5"/>
  <c r="AS147" i="5" s="1"/>
  <c r="AR147" i="5" s="1"/>
  <c r="AQ147" i="5" s="1"/>
  <c r="AP147" i="5"/>
  <c r="AO147" i="5" s="1"/>
  <c r="AN147" i="5" s="1"/>
  <c r="AM147" i="5" s="1"/>
  <c r="AL147" i="5" s="1"/>
  <c r="AT260" i="5"/>
  <c r="AT184" i="5"/>
  <c r="AS184" i="5" s="1"/>
  <c r="AR184" i="5" s="1"/>
  <c r="AQ184" i="5" s="1"/>
  <c r="AP184" i="5" s="1"/>
  <c r="AO184" i="5" s="1"/>
  <c r="AN184" i="5" s="1"/>
  <c r="AM184" i="5" s="1"/>
  <c r="AL184" i="5" s="1"/>
  <c r="AT306" i="5"/>
  <c r="AS306" i="5" s="1"/>
  <c r="AR306" i="5" s="1"/>
  <c r="AQ306" i="5" s="1"/>
  <c r="AP306" i="5" s="1"/>
  <c r="AO306" i="5" s="1"/>
  <c r="AN306" i="5" s="1"/>
  <c r="AM306" i="5" s="1"/>
  <c r="AL306" i="5" s="1"/>
  <c r="AT399" i="5"/>
  <c r="AS399" i="5" s="1"/>
  <c r="AR399" i="5" s="1"/>
  <c r="AQ399" i="5" s="1"/>
  <c r="AP399" i="5" s="1"/>
  <c r="AO399" i="5" s="1"/>
  <c r="AN399" i="5" s="1"/>
  <c r="AM399" i="5" s="1"/>
  <c r="AL399" i="5" s="1"/>
  <c r="AT608" i="5"/>
  <c r="AS608" i="5" s="1"/>
  <c r="AR608" i="5"/>
  <c r="AQ608" i="5" s="1"/>
  <c r="AP608" i="5"/>
  <c r="AO608" i="5" s="1"/>
  <c r="AN608" i="5" s="1"/>
  <c r="AM608" i="5" s="1"/>
  <c r="AL608" i="5" s="1"/>
  <c r="AT73" i="5"/>
  <c r="AT188" i="5"/>
  <c r="AS188" i="5" s="1"/>
  <c r="AP789" i="5"/>
  <c r="AO789" i="5" s="1"/>
  <c r="AN789" i="5" s="1"/>
  <c r="AM789" i="5" s="1"/>
  <c r="AL789" i="5" s="1"/>
  <c r="AS53" i="5"/>
  <c r="AR53" i="5" s="1"/>
  <c r="AQ53" i="5" s="1"/>
  <c r="AP53" i="5" s="1"/>
  <c r="AO53" i="5" s="1"/>
  <c r="AN53" i="5" s="1"/>
  <c r="AM53" i="5" s="1"/>
  <c r="AL53" i="5" s="1"/>
  <c r="AS363" i="5"/>
  <c r="AR363" i="5" s="1"/>
  <c r="AQ363" i="5" s="1"/>
  <c r="AP363" i="5" s="1"/>
  <c r="AO363" i="5" s="1"/>
  <c r="AN363" i="5" s="1"/>
  <c r="AM363" i="5" s="1"/>
  <c r="AL363" i="5" s="1"/>
  <c r="AT363" i="5"/>
  <c r="AT510" i="5"/>
  <c r="AS510" i="5" s="1"/>
  <c r="AR510" i="5" s="1"/>
  <c r="AQ510" i="5" s="1"/>
  <c r="AP510" i="5" s="1"/>
  <c r="AO510" i="5" s="1"/>
  <c r="AN510" i="5" s="1"/>
  <c r="AM510" i="5" s="1"/>
  <c r="AL510" i="5" s="1"/>
  <c r="AT277" i="5"/>
  <c r="AS277" i="5" s="1"/>
  <c r="AR277" i="5" s="1"/>
  <c r="AQ277" i="5" s="1"/>
  <c r="AP277" i="5" s="1"/>
  <c r="AO277" i="5" s="1"/>
  <c r="AN277" i="5" s="1"/>
  <c r="AM277" i="5" s="1"/>
  <c r="AL277" i="5" s="1"/>
  <c r="AT95" i="5"/>
  <c r="AS95" i="5" s="1"/>
  <c r="AR95" i="5" s="1"/>
  <c r="AQ95" i="5" s="1"/>
  <c r="AP95" i="5" s="1"/>
  <c r="AO95" i="5" s="1"/>
  <c r="AN95" i="5" s="1"/>
  <c r="AM95" i="5" s="1"/>
  <c r="AL95" i="5" s="1"/>
  <c r="AT300" i="5"/>
  <c r="AS300" i="5"/>
  <c r="AR300" i="5" s="1"/>
  <c r="AQ300" i="5" s="1"/>
  <c r="AP300" i="5" s="1"/>
  <c r="AO300" i="5" s="1"/>
  <c r="AN300" i="5" s="1"/>
  <c r="AM300" i="5" s="1"/>
  <c r="AL300" i="5" s="1"/>
  <c r="AT210" i="5"/>
  <c r="AS210" i="5" s="1"/>
  <c r="AR210" i="5" s="1"/>
  <c r="AQ210" i="5" s="1"/>
  <c r="AP210" i="5" s="1"/>
  <c r="AO210" i="5" s="1"/>
  <c r="AN210" i="5" s="1"/>
  <c r="AM210" i="5" s="1"/>
  <c r="AL210" i="5" s="1"/>
  <c r="BK82" i="5"/>
  <c r="BJ82" i="5"/>
  <c r="BI82" i="5"/>
  <c r="BH82" i="5"/>
  <c r="BG82" i="5"/>
  <c r="BF82" i="5"/>
  <c r="BE82" i="5"/>
  <c r="BD82" i="5"/>
  <c r="BC82" i="5"/>
  <c r="AT145" i="5"/>
  <c r="AS145" i="5" s="1"/>
  <c r="AR145" i="5" s="1"/>
  <c r="AQ145" i="5" s="1"/>
  <c r="AP145" i="5" s="1"/>
  <c r="AO145" i="5" s="1"/>
  <c r="AN145" i="5" s="1"/>
  <c r="AM145" i="5" s="1"/>
  <c r="AL145" i="5" s="1"/>
  <c r="AT232" i="5"/>
  <c r="AS232" i="5" s="1"/>
  <c r="AR232" i="5" s="1"/>
  <c r="AQ232" i="5" s="1"/>
  <c r="AP232" i="5" s="1"/>
  <c r="AO232" i="5" s="1"/>
  <c r="AN232" i="5" s="1"/>
  <c r="AM232" i="5" s="1"/>
  <c r="AL232" i="5" s="1"/>
  <c r="AT89" i="5"/>
  <c r="AS89" i="5" s="1"/>
  <c r="AR89" i="5" s="1"/>
  <c r="AQ89" i="5" s="1"/>
  <c r="AP89" i="5" s="1"/>
  <c r="AO89" i="5" s="1"/>
  <c r="AN89" i="5" s="1"/>
  <c r="AM89" i="5" s="1"/>
  <c r="AL89" i="5" s="1"/>
  <c r="AT265" i="5"/>
  <c r="AS265" i="5"/>
  <c r="AR265" i="5"/>
  <c r="AQ265" i="5" s="1"/>
  <c r="AP265" i="5" s="1"/>
  <c r="AO265" i="5" s="1"/>
  <c r="AN265" i="5" s="1"/>
  <c r="AM265" i="5" s="1"/>
  <c r="AL265" i="5" s="1"/>
  <c r="BK84" i="5"/>
  <c r="BJ84" i="5"/>
  <c r="BI84" i="5"/>
  <c r="BH84" i="5"/>
  <c r="BG84" i="5"/>
  <c r="BF84" i="5"/>
  <c r="BE84" i="5"/>
  <c r="BD84" i="5"/>
  <c r="BC84" i="5"/>
  <c r="AS603" i="5"/>
  <c r="AR603" i="5" s="1"/>
  <c r="AQ603" i="5" s="1"/>
  <c r="AP603" i="5" s="1"/>
  <c r="AO603" i="5" s="1"/>
  <c r="AN603" i="5" s="1"/>
  <c r="AM603" i="5" s="1"/>
  <c r="AL603" i="5" s="1"/>
  <c r="AT212" i="5"/>
  <c r="AS212" i="5" s="1"/>
  <c r="AT379" i="5"/>
  <c r="AT335" i="5"/>
  <c r="AS335" i="5" s="1"/>
  <c r="AR335" i="5" s="1"/>
  <c r="AQ335" i="5" s="1"/>
  <c r="AP335" i="5" s="1"/>
  <c r="AO335" i="5" s="1"/>
  <c r="AN335" i="5" s="1"/>
  <c r="AM335" i="5" s="1"/>
  <c r="AL335" i="5" s="1"/>
  <c r="AT228" i="5"/>
  <c r="AS228" i="5" s="1"/>
  <c r="AR228" i="5" s="1"/>
  <c r="AQ228" i="5" s="1"/>
  <c r="AP228" i="5" s="1"/>
  <c r="AO228" i="5" s="1"/>
  <c r="AN228" i="5" s="1"/>
  <c r="AM228" i="5" s="1"/>
  <c r="AL228" i="5" s="1"/>
  <c r="AT42" i="5"/>
  <c r="AS42" i="5"/>
  <c r="AR42" i="5" s="1"/>
  <c r="AQ42" i="5" s="1"/>
  <c r="AP42" i="5" s="1"/>
  <c r="AO42" i="5" s="1"/>
  <c r="AN42" i="5" s="1"/>
  <c r="AM42" i="5" s="1"/>
  <c r="AL42" i="5" s="1"/>
  <c r="AT191" i="5"/>
  <c r="AS191" i="5" s="1"/>
  <c r="AR191" i="5" s="1"/>
  <c r="AQ191" i="5" s="1"/>
  <c r="AP191" i="5" s="1"/>
  <c r="AO191" i="5" s="1"/>
  <c r="AN191" i="5" s="1"/>
  <c r="AM191" i="5" s="1"/>
  <c r="AL191" i="5" s="1"/>
  <c r="BK51" i="5"/>
  <c r="BJ51" i="5"/>
  <c r="BI51" i="5"/>
  <c r="BH51" i="5"/>
  <c r="BG51" i="5"/>
  <c r="BF51" i="5"/>
  <c r="BE51" i="5"/>
  <c r="BD51" i="5"/>
  <c r="BC51" i="5"/>
  <c r="AT517" i="5"/>
  <c r="AS517" i="5" s="1"/>
  <c r="AR517" i="5" s="1"/>
  <c r="AQ517" i="5" s="1"/>
  <c r="AP517" i="5" s="1"/>
  <c r="AO517" i="5" s="1"/>
  <c r="AN517" i="5" s="1"/>
  <c r="AM517" i="5" s="1"/>
  <c r="AL517" i="5" s="1"/>
  <c r="AT779" i="5"/>
  <c r="AS779" i="5" s="1"/>
  <c r="AR779" i="5" s="1"/>
  <c r="AQ779" i="5" s="1"/>
  <c r="AP779" i="5" s="1"/>
  <c r="AO779" i="5" s="1"/>
  <c r="AN779" i="5" s="1"/>
  <c r="AM779" i="5" s="1"/>
  <c r="AL779" i="5" s="1"/>
  <c r="BK61" i="5"/>
  <c r="BI61" i="5"/>
  <c r="BH61" i="5"/>
  <c r="BG61" i="5"/>
  <c r="BF61" i="5"/>
  <c r="BE61" i="5"/>
  <c r="BD61" i="5"/>
  <c r="BC61" i="5"/>
  <c r="BJ61" i="5"/>
  <c r="BK14" i="5"/>
  <c r="BJ14" i="5"/>
  <c r="BI14" i="5"/>
  <c r="BH14" i="5"/>
  <c r="BG14" i="5"/>
  <c r="BF14" i="5"/>
  <c r="BE14" i="5"/>
  <c r="BD14" i="5"/>
  <c r="BC14" i="5"/>
  <c r="AT650" i="5"/>
  <c r="AS650" i="5" s="1"/>
  <c r="AR650" i="5" s="1"/>
  <c r="AQ650" i="5" s="1"/>
  <c r="AP650" i="5" s="1"/>
  <c r="AO650" i="5" s="1"/>
  <c r="AN650" i="5" s="1"/>
  <c r="AM650" i="5" s="1"/>
  <c r="AL650" i="5" s="1"/>
  <c r="AT398" i="5"/>
  <c r="AS398" i="5" s="1"/>
  <c r="AR398" i="5" s="1"/>
  <c r="AQ398" i="5" s="1"/>
  <c r="AP398" i="5" s="1"/>
  <c r="AO398" i="5" s="1"/>
  <c r="AN398" i="5" s="1"/>
  <c r="AM398" i="5" s="1"/>
  <c r="AL398" i="5" s="1"/>
  <c r="AT68" i="5"/>
  <c r="AS68" i="5" s="1"/>
  <c r="AR68" i="5" s="1"/>
  <c r="AQ68" i="5" s="1"/>
  <c r="AP68" i="5" s="1"/>
  <c r="AO68" i="5" s="1"/>
  <c r="AN68" i="5" s="1"/>
  <c r="AM68" i="5" s="1"/>
  <c r="AL68" i="5" s="1"/>
  <c r="BK28" i="5"/>
  <c r="BJ28" i="5"/>
  <c r="BI28" i="5"/>
  <c r="BH28" i="5"/>
  <c r="BG28" i="5"/>
  <c r="BF28" i="5"/>
  <c r="BE28" i="5"/>
  <c r="BD28" i="5"/>
  <c r="BC28" i="5"/>
  <c r="AT695" i="5"/>
  <c r="AS695" i="5" s="1"/>
  <c r="AR695" i="5" s="1"/>
  <c r="AQ695" i="5" s="1"/>
  <c r="AP695" i="5" s="1"/>
  <c r="AO695" i="5" s="1"/>
  <c r="AN695" i="5" s="1"/>
  <c r="AM695" i="5" s="1"/>
  <c r="AL695" i="5" s="1"/>
  <c r="AT595" i="5"/>
  <c r="AS595" i="5" s="1"/>
  <c r="AR595" i="5" s="1"/>
  <c r="AQ595" i="5" s="1"/>
  <c r="AP595" i="5" s="1"/>
  <c r="AO595" i="5" s="1"/>
  <c r="AN595" i="5" s="1"/>
  <c r="AM595" i="5" s="1"/>
  <c r="AL595" i="5" s="1"/>
  <c r="BK11" i="5"/>
  <c r="BJ11" i="5"/>
  <c r="BI11" i="5"/>
  <c r="BH11" i="5"/>
  <c r="BG11" i="5"/>
  <c r="BF11" i="5"/>
  <c r="BE11" i="5"/>
  <c r="BD11" i="5"/>
  <c r="BC11" i="5"/>
  <c r="AT235" i="5"/>
  <c r="AS235" i="5" s="1"/>
  <c r="AR235" i="5"/>
  <c r="AQ235" i="5" s="1"/>
  <c r="AP235" i="5" s="1"/>
  <c r="AO235" i="5" s="1"/>
  <c r="AN235" i="5" s="1"/>
  <c r="AM235" i="5" s="1"/>
  <c r="AL235" i="5" s="1"/>
  <c r="AT133" i="5"/>
  <c r="AS133" i="5" s="1"/>
  <c r="AR133" i="5" s="1"/>
  <c r="AQ133" i="5" s="1"/>
  <c r="AP133" i="5" s="1"/>
  <c r="AO133" i="5" s="1"/>
  <c r="AN133" i="5" s="1"/>
  <c r="AM133" i="5" s="1"/>
  <c r="AL133" i="5" s="1"/>
  <c r="BK69" i="5"/>
  <c r="BJ69" i="5"/>
  <c r="BI69" i="5"/>
  <c r="BH69" i="5"/>
  <c r="BG69" i="5"/>
  <c r="BF69" i="5"/>
  <c r="BE69" i="5"/>
  <c r="BD69" i="5"/>
  <c r="BC69" i="5"/>
  <c r="AT522" i="5"/>
  <c r="AS522" i="5" s="1"/>
  <c r="AR522" i="5" s="1"/>
  <c r="AQ522" i="5" s="1"/>
  <c r="AP522" i="5" s="1"/>
  <c r="AO522" i="5" s="1"/>
  <c r="AN522" i="5" s="1"/>
  <c r="AM522" i="5" s="1"/>
  <c r="AL522" i="5" s="1"/>
  <c r="AT660" i="5"/>
  <c r="AS660" i="5" s="1"/>
  <c r="AR660" i="5" s="1"/>
  <c r="AQ660" i="5" s="1"/>
  <c r="AP660" i="5" s="1"/>
  <c r="AO660" i="5" s="1"/>
  <c r="AN660" i="5" s="1"/>
  <c r="AM660" i="5" s="1"/>
  <c r="AL660" i="5" s="1"/>
  <c r="AT513" i="5"/>
  <c r="AS513" i="5" s="1"/>
  <c r="AR513" i="5" s="1"/>
  <c r="AQ513" i="5" s="1"/>
  <c r="AP513" i="5" s="1"/>
  <c r="AO513" i="5" s="1"/>
  <c r="AN513" i="5" s="1"/>
  <c r="AM513" i="5" s="1"/>
  <c r="AL513" i="5" s="1"/>
  <c r="AT268" i="5"/>
  <c r="AS268" i="5" s="1"/>
  <c r="AR268" i="5" s="1"/>
  <c r="AQ268" i="5" s="1"/>
  <c r="AP268" i="5" s="1"/>
  <c r="AO268" i="5" s="1"/>
  <c r="AN268" i="5" s="1"/>
  <c r="AM268" i="5" s="1"/>
  <c r="AL268" i="5" s="1"/>
  <c r="AT285" i="5"/>
  <c r="AS285" i="5" s="1"/>
  <c r="AR285" i="5"/>
  <c r="AQ285" i="5" s="1"/>
  <c r="AP285" i="5" s="1"/>
  <c r="AO285" i="5" s="1"/>
  <c r="AN285" i="5" s="1"/>
  <c r="AM285" i="5" s="1"/>
  <c r="AL285" i="5" s="1"/>
  <c r="AT194" i="5"/>
  <c r="AS194" i="5"/>
  <c r="AR194" i="5" s="1"/>
  <c r="AQ194" i="5" s="1"/>
  <c r="AP194" i="5" s="1"/>
  <c r="AO194" i="5" s="1"/>
  <c r="AN194" i="5" s="1"/>
  <c r="AM194" i="5" s="1"/>
  <c r="AL194" i="5" s="1"/>
  <c r="AT45" i="5"/>
  <c r="AS45" i="5" s="1"/>
  <c r="AR45" i="5" s="1"/>
  <c r="AQ45" i="5" s="1"/>
  <c r="AP45" i="5" s="1"/>
  <c r="AO45" i="5" s="1"/>
  <c r="AN45" i="5" s="1"/>
  <c r="AM45" i="5" s="1"/>
  <c r="AL45" i="5" s="1"/>
  <c r="AT275" i="5"/>
  <c r="AS275" i="5" s="1"/>
  <c r="AR275" i="5" s="1"/>
  <c r="AQ275" i="5" s="1"/>
  <c r="AP275" i="5" s="1"/>
  <c r="AO275" i="5" s="1"/>
  <c r="AN275" i="5" s="1"/>
  <c r="AM275" i="5" s="1"/>
  <c r="AL275" i="5" s="1"/>
  <c r="BK22" i="5"/>
  <c r="BJ22" i="5"/>
  <c r="BI22" i="5"/>
  <c r="BH22" i="5"/>
  <c r="BG22" i="5"/>
  <c r="BF22" i="5"/>
  <c r="BE22" i="5"/>
  <c r="BD22" i="5"/>
  <c r="BC22" i="5"/>
  <c r="AT577" i="5"/>
  <c r="AS577" i="5" s="1"/>
  <c r="AR577" i="5"/>
  <c r="AQ577" i="5" s="1"/>
  <c r="AP577" i="5" s="1"/>
  <c r="AO577" i="5" s="1"/>
  <c r="AN577" i="5" s="1"/>
  <c r="AM577" i="5" s="1"/>
  <c r="AL577" i="5" s="1"/>
  <c r="AT337" i="5"/>
  <c r="AS337" i="5" s="1"/>
  <c r="AR337" i="5" s="1"/>
  <c r="AQ337" i="5" s="1"/>
  <c r="AP337" i="5" s="1"/>
  <c r="AO337" i="5" s="1"/>
  <c r="AN337" i="5" s="1"/>
  <c r="AM337" i="5" s="1"/>
  <c r="AL337" i="5" s="1"/>
  <c r="AT47" i="5"/>
  <c r="AS47" i="5" s="1"/>
  <c r="AR47" i="5" s="1"/>
  <c r="AQ47" i="5" s="1"/>
  <c r="AP47" i="5" s="1"/>
  <c r="AO47" i="5" s="1"/>
  <c r="AN47" i="5" s="1"/>
  <c r="AM47" i="5" s="1"/>
  <c r="AL47" i="5" s="1"/>
  <c r="BK19" i="5"/>
  <c r="BJ19" i="5"/>
  <c r="BI19" i="5"/>
  <c r="BH19" i="5"/>
  <c r="BG19" i="5"/>
  <c r="BF19" i="5"/>
  <c r="BE19" i="5"/>
  <c r="BD19" i="5"/>
  <c r="BC19" i="5"/>
  <c r="AT653" i="5"/>
  <c r="AT352" i="5"/>
  <c r="AS352" i="5" s="1"/>
  <c r="AR352" i="5" s="1"/>
  <c r="AQ352" i="5" s="1"/>
  <c r="AP352" i="5" s="1"/>
  <c r="AO352" i="5" s="1"/>
  <c r="AN352" i="5" s="1"/>
  <c r="AM352" i="5" s="1"/>
  <c r="AL352" i="5" s="1"/>
  <c r="AT535" i="5"/>
  <c r="AS535" i="5" s="1"/>
  <c r="AR535" i="5"/>
  <c r="AQ535" i="5" s="1"/>
  <c r="AP535" i="5" s="1"/>
  <c r="AO535" i="5" s="1"/>
  <c r="AN535" i="5" s="1"/>
  <c r="AM535" i="5" s="1"/>
  <c r="AL535" i="5" s="1"/>
  <c r="AT668" i="5"/>
  <c r="AS668" i="5" s="1"/>
  <c r="AR668" i="5" s="1"/>
  <c r="AQ668" i="5" s="1"/>
  <c r="AP668" i="5" s="1"/>
  <c r="AO668" i="5" s="1"/>
  <c r="AN668" i="5" s="1"/>
  <c r="AM668" i="5" s="1"/>
  <c r="AL668" i="5" s="1"/>
  <c r="AT504" i="5"/>
  <c r="AS504" i="5" s="1"/>
  <c r="AR504" i="5" s="1"/>
  <c r="AQ504" i="5" s="1"/>
  <c r="AP504" i="5" s="1"/>
  <c r="AO504" i="5" s="1"/>
  <c r="AN504" i="5" s="1"/>
  <c r="AM504" i="5" s="1"/>
  <c r="AL504" i="5" s="1"/>
  <c r="AT362" i="5"/>
  <c r="AS362" i="5" s="1"/>
  <c r="AR362" i="5" s="1"/>
  <c r="AQ362" i="5" s="1"/>
  <c r="AP362" i="5" s="1"/>
  <c r="AO362" i="5" s="1"/>
  <c r="AN362" i="5" s="1"/>
  <c r="AM362" i="5" s="1"/>
  <c r="AL362" i="5" s="1"/>
  <c r="AT56" i="5"/>
  <c r="AS56" i="5" s="1"/>
  <c r="AR56" i="5" s="1"/>
  <c r="AQ56" i="5" s="1"/>
  <c r="AP56" i="5" s="1"/>
  <c r="AO56" i="5" s="1"/>
  <c r="AN56" i="5" s="1"/>
  <c r="AM56" i="5" s="1"/>
  <c r="AL56" i="5" s="1"/>
  <c r="AT536" i="5"/>
  <c r="AS536" i="5"/>
  <c r="AR536" i="5" s="1"/>
  <c r="AQ536" i="5" s="1"/>
  <c r="AP536" i="5" s="1"/>
  <c r="AO536" i="5" s="1"/>
  <c r="AN536" i="5" s="1"/>
  <c r="AM536" i="5" s="1"/>
  <c r="AL536" i="5" s="1"/>
  <c r="AT644" i="5"/>
  <c r="AS644" i="5" s="1"/>
  <c r="AR644" i="5" s="1"/>
  <c r="AQ644" i="5" s="1"/>
  <c r="AP644" i="5" s="1"/>
  <c r="AO644" i="5" s="1"/>
  <c r="AN644" i="5" s="1"/>
  <c r="AM644" i="5" s="1"/>
  <c r="AL644" i="5" s="1"/>
  <c r="BJ10" i="5"/>
  <c r="BK10" i="5"/>
  <c r="BI10" i="5"/>
  <c r="BH10" i="5"/>
  <c r="BG10" i="5"/>
  <c r="BF10" i="5"/>
  <c r="BE10" i="5"/>
  <c r="BD10" i="5"/>
  <c r="BC10" i="5"/>
  <c r="BJ40" i="5"/>
  <c r="BI40" i="5"/>
  <c r="BH40" i="5"/>
  <c r="BG40" i="5"/>
  <c r="BF40" i="5"/>
  <c r="BE40" i="5"/>
  <c r="BD40" i="5"/>
  <c r="BC40" i="5"/>
  <c r="BK40" i="5"/>
  <c r="AT681" i="5"/>
  <c r="AS681" i="5" s="1"/>
  <c r="AR681" i="5" s="1"/>
  <c r="AQ681" i="5" s="1"/>
  <c r="AP681" i="5" s="1"/>
  <c r="AO681" i="5" s="1"/>
  <c r="AN681" i="5" s="1"/>
  <c r="AM681" i="5" s="1"/>
  <c r="AL681" i="5" s="1"/>
  <c r="AT734" i="5"/>
  <c r="AS734" i="5" s="1"/>
  <c r="BK49" i="5"/>
  <c r="BJ49" i="5"/>
  <c r="BI49" i="5"/>
  <c r="BH49" i="5"/>
  <c r="BG49" i="5"/>
  <c r="BF49" i="5"/>
  <c r="BE49" i="5"/>
  <c r="BD49" i="5"/>
  <c r="BC49" i="5"/>
  <c r="AT129" i="5"/>
  <c r="AS129" i="5" s="1"/>
  <c r="AR129" i="5" s="1"/>
  <c r="AQ129" i="5" s="1"/>
  <c r="AP129" i="5" s="1"/>
  <c r="AO129" i="5" s="1"/>
  <c r="AN129" i="5" s="1"/>
  <c r="AM129" i="5" s="1"/>
  <c r="AL129" i="5" s="1"/>
  <c r="BJ76" i="5"/>
  <c r="BK76" i="5"/>
  <c r="BI76" i="5"/>
  <c r="BH76" i="5"/>
  <c r="BG76" i="5"/>
  <c r="BF76" i="5"/>
  <c r="BE76" i="5"/>
  <c r="BD76" i="5"/>
  <c r="BC76" i="5"/>
  <c r="AT245" i="5"/>
  <c r="AS245" i="5" s="1"/>
  <c r="AR245" i="5" s="1"/>
  <c r="AQ245" i="5" s="1"/>
  <c r="AP245" i="5" s="1"/>
  <c r="AO245" i="5" s="1"/>
  <c r="AN245" i="5" s="1"/>
  <c r="AM245" i="5" s="1"/>
  <c r="AL245" i="5" s="1"/>
  <c r="AT642" i="5"/>
  <c r="AS642" i="5" s="1"/>
  <c r="AR642" i="5" s="1"/>
  <c r="AQ642" i="5" s="1"/>
  <c r="AP642" i="5" s="1"/>
  <c r="AO642" i="5" s="1"/>
  <c r="AN642" i="5" s="1"/>
  <c r="AM642" i="5" s="1"/>
  <c r="AL642" i="5" s="1"/>
  <c r="AS102" i="5"/>
  <c r="AR102" i="5" s="1"/>
  <c r="AQ102" i="5" s="1"/>
  <c r="AP102" i="5" s="1"/>
  <c r="AO102" i="5" s="1"/>
  <c r="AN102" i="5" s="1"/>
  <c r="AM102" i="5" s="1"/>
  <c r="AL102" i="5" s="1"/>
  <c r="AT102" i="5"/>
  <c r="AS137" i="5"/>
  <c r="AR137" i="5" s="1"/>
  <c r="AQ137" i="5" s="1"/>
  <c r="AP137" i="5" s="1"/>
  <c r="AO137" i="5" s="1"/>
  <c r="AN137" i="5" s="1"/>
  <c r="AM137" i="5" s="1"/>
  <c r="AL137" i="5" s="1"/>
  <c r="AT806" i="5"/>
  <c r="AS806" i="5" s="1"/>
  <c r="AR806" i="5" s="1"/>
  <c r="AQ806" i="5" s="1"/>
  <c r="AP806" i="5" s="1"/>
  <c r="AO806" i="5" s="1"/>
  <c r="AN806" i="5" s="1"/>
  <c r="AM806" i="5" s="1"/>
  <c r="AL806" i="5" s="1"/>
  <c r="AH796" i="5"/>
  <c r="BB76" i="5"/>
  <c r="BA76" i="5"/>
  <c r="AZ76" i="5"/>
  <c r="AX76" i="5"/>
  <c r="BB49" i="5"/>
  <c r="BA49" i="5"/>
  <c r="AZ49" i="5"/>
  <c r="AX49" i="5"/>
  <c r="BA10" i="5"/>
  <c r="AZ10" i="5"/>
  <c r="AX10" i="5"/>
  <c r="BB10" i="5"/>
  <c r="BB31" i="5"/>
  <c r="BA31" i="5"/>
  <c r="BB81" i="5"/>
  <c r="BA81" i="5"/>
  <c r="AI86" i="5"/>
  <c r="AJ86" i="5"/>
  <c r="AK80" i="5"/>
  <c r="AI80" i="5"/>
  <c r="AJ80" i="5"/>
  <c r="AK107" i="5"/>
  <c r="AJ107" i="5"/>
  <c r="AK328" i="5"/>
  <c r="BA64" i="5"/>
  <c r="BB64" i="5"/>
  <c r="BB79" i="5"/>
  <c r="BA79" i="5"/>
  <c r="AK88" i="5"/>
  <c r="AK455" i="5"/>
  <c r="AJ455" i="5"/>
  <c r="AI455" i="5"/>
  <c r="BB19" i="5"/>
  <c r="BA19" i="5"/>
  <c r="BA51" i="5"/>
  <c r="BB51" i="5"/>
  <c r="BA68" i="5"/>
  <c r="AZ68" i="5"/>
  <c r="AX68" i="5"/>
  <c r="BB68" i="5"/>
  <c r="BB34" i="5"/>
  <c r="BA34" i="5"/>
  <c r="AZ34" i="5"/>
  <c r="AX34" i="5"/>
  <c r="BB85" i="5"/>
  <c r="BA85" i="5"/>
  <c r="AZ85" i="5"/>
  <c r="AX85" i="5"/>
  <c r="AJ75" i="5"/>
  <c r="BB25" i="5"/>
  <c r="BA25" i="5"/>
  <c r="AI821" i="5"/>
  <c r="AJ821" i="5"/>
  <c r="AK323" i="5"/>
  <c r="AI153" i="5"/>
  <c r="AK117" i="5"/>
  <c r="AJ117" i="5"/>
  <c r="AI117" i="5"/>
  <c r="BB52" i="5"/>
  <c r="BA52" i="5"/>
  <c r="AJ640" i="5"/>
  <c r="AH640" i="5" s="1"/>
  <c r="AA640" i="5" s="1"/>
  <c r="AK640" i="5"/>
  <c r="BA37" i="5"/>
  <c r="AZ37" i="5"/>
  <c r="AX37" i="5"/>
  <c r="BB37" i="5"/>
  <c r="AK445" i="5"/>
  <c r="AJ445" i="5"/>
  <c r="AK226" i="5"/>
  <c r="AI305" i="5"/>
  <c r="AK180" i="5"/>
  <c r="AI519" i="5"/>
  <c r="AK424" i="5"/>
  <c r="AJ221" i="5"/>
  <c r="AK412" i="5"/>
  <c r="AI412" i="5"/>
  <c r="AH412" i="5" s="1"/>
  <c r="AI494" i="5"/>
  <c r="AJ494" i="5"/>
  <c r="AK659" i="5"/>
  <c r="BB11" i="5"/>
  <c r="BA11" i="5"/>
  <c r="AZ11" i="5"/>
  <c r="AX11" i="5"/>
  <c r="AJ50" i="5"/>
  <c r="AI51" i="5"/>
  <c r="AK663" i="5"/>
  <c r="AJ187" i="5"/>
  <c r="AH187" i="5" s="1"/>
  <c r="AJ520" i="5"/>
  <c r="AI520" i="5"/>
  <c r="AJ652" i="5"/>
  <c r="AJ395" i="5"/>
  <c r="AK173" i="5"/>
  <c r="AK757" i="5"/>
  <c r="AI757" i="5"/>
  <c r="AI641" i="5"/>
  <c r="AJ641" i="5"/>
  <c r="AI229" i="5"/>
  <c r="AJ229" i="5"/>
  <c r="BB24" i="5"/>
  <c r="BA24" i="5"/>
  <c r="AI48" i="5"/>
  <c r="AH48" i="5" s="1"/>
  <c r="AK48" i="5"/>
  <c r="AJ48" i="5"/>
  <c r="BB83" i="5"/>
  <c r="BA83" i="5"/>
  <c r="AI310" i="5"/>
  <c r="AH310" i="5" s="1"/>
  <c r="AJ666" i="5"/>
  <c r="AI666" i="5"/>
  <c r="AI497" i="5"/>
  <c r="AK121" i="5"/>
  <c r="AJ84" i="5"/>
  <c r="AI84" i="5"/>
  <c r="AH84" i="5" s="1"/>
  <c r="AJ59" i="5"/>
  <c r="AK59" i="5"/>
  <c r="AJ301" i="5"/>
  <c r="AK248" i="5"/>
  <c r="AJ500" i="5"/>
  <c r="AI500" i="5"/>
  <c r="AK500" i="5"/>
  <c r="AI410" i="5"/>
  <c r="AK410" i="5"/>
  <c r="AJ410" i="5"/>
  <c r="AJ231" i="5"/>
  <c r="AK231" i="5"/>
  <c r="AK120" i="5"/>
  <c r="AI120" i="5"/>
  <c r="AJ120" i="5"/>
  <c r="BA40" i="5"/>
  <c r="BB40" i="5"/>
  <c r="BA22" i="5"/>
  <c r="BB22" i="5"/>
  <c r="BA14" i="5"/>
  <c r="BB14" i="5"/>
  <c r="BA87" i="5"/>
  <c r="BB87" i="5"/>
  <c r="BB27" i="5"/>
  <c r="BA27" i="5"/>
  <c r="BB30" i="5"/>
  <c r="BA30" i="5"/>
  <c r="AZ30" i="5"/>
  <c r="AX30" i="5"/>
  <c r="BB55" i="5"/>
  <c r="BA55" i="5"/>
  <c r="AZ55" i="5"/>
  <c r="AX55" i="5"/>
  <c r="BB74" i="5"/>
  <c r="BA74" i="5"/>
  <c r="AZ74" i="5"/>
  <c r="AX74" i="5"/>
  <c r="AK626" i="5"/>
  <c r="AJ626" i="5"/>
  <c r="AI626" i="5"/>
  <c r="AK453" i="5"/>
  <c r="AJ453" i="5"/>
  <c r="AJ427" i="5"/>
  <c r="AI427" i="5"/>
  <c r="AK427" i="5"/>
  <c r="AK431" i="5"/>
  <c r="AJ431" i="5"/>
  <c r="AH431" i="5" s="1"/>
  <c r="AJ253" i="5"/>
  <c r="BB66" i="5"/>
  <c r="BA66" i="5"/>
  <c r="BB63" i="5"/>
  <c r="BA63" i="5"/>
  <c r="AZ63" i="5"/>
  <c r="AX63" i="5"/>
  <c r="AI635" i="5"/>
  <c r="AJ635" i="5"/>
  <c r="AK635" i="5"/>
  <c r="AK293" i="5"/>
  <c r="AI293" i="5"/>
  <c r="AJ293" i="5"/>
  <c r="BA35" i="5"/>
  <c r="BB35" i="5"/>
  <c r="AI314" i="5"/>
  <c r="AJ314" i="5"/>
  <c r="AJ164" i="5"/>
  <c r="AJ119" i="5"/>
  <c r="AK119" i="5"/>
  <c r="AI119" i="5"/>
  <c r="AH119" i="5" s="1"/>
  <c r="AJ357" i="5"/>
  <c r="BA69" i="5"/>
  <c r="BB69" i="5"/>
  <c r="BB61" i="5"/>
  <c r="BA61" i="5"/>
  <c r="AZ61" i="5"/>
  <c r="AX61" i="5"/>
  <c r="BB17" i="5"/>
  <c r="BA17" i="5"/>
  <c r="BA13" i="5"/>
  <c r="BB13" i="5"/>
  <c r="AI449" i="5"/>
  <c r="AI76" i="5"/>
  <c r="AK76" i="5"/>
  <c r="AK213" i="5"/>
  <c r="AI213" i="5"/>
  <c r="AJ213" i="5"/>
  <c r="AK139" i="5"/>
  <c r="BA41" i="5"/>
  <c r="BB41" i="5"/>
  <c r="AI391" i="5"/>
  <c r="AJ391" i="5"/>
  <c r="AJ284" i="5"/>
  <c r="AK392" i="5"/>
  <c r="AJ392" i="5"/>
  <c r="AH392" i="5" s="1"/>
  <c r="AA392" i="5" s="1"/>
  <c r="AI392" i="5"/>
  <c r="AJ782" i="5"/>
  <c r="AK782" i="5"/>
  <c r="AI782" i="5"/>
  <c r="AH782" i="5" s="1"/>
  <c r="AJ163" i="5"/>
  <c r="AI163" i="5"/>
  <c r="AK179" i="5"/>
  <c r="BA70" i="5"/>
  <c r="AZ70" i="5"/>
  <c r="AX70" i="5"/>
  <c r="BB70" i="5"/>
  <c r="BB2" i="5"/>
  <c r="BA2" i="5"/>
  <c r="AZ2" i="5"/>
  <c r="AX2" i="5"/>
  <c r="AK491" i="5"/>
  <c r="AJ491" i="5"/>
  <c r="AH491" i="5" s="1"/>
  <c r="AA491" i="5" s="1"/>
  <c r="AI491" i="5"/>
  <c r="AK342" i="5"/>
  <c r="AK348" i="5"/>
  <c r="AI105" i="5"/>
  <c r="AH105" i="5" s="1"/>
  <c r="AJ105" i="5"/>
  <c r="AJ438" i="5"/>
  <c r="AI438" i="5"/>
  <c r="AK318" i="5"/>
  <c r="AJ318" i="5"/>
  <c r="AI318" i="5"/>
  <c r="AH318" i="5" s="1"/>
  <c r="AK92" i="5"/>
  <c r="AI325" i="5"/>
  <c r="AJ78" i="5"/>
  <c r="AI78" i="5"/>
  <c r="BA3" i="5"/>
  <c r="AZ3" i="5"/>
  <c r="AX3" i="5"/>
  <c r="BB3" i="5"/>
  <c r="AK683" i="5"/>
  <c r="AJ683" i="5"/>
  <c r="AI683" i="5"/>
  <c r="AI100" i="5"/>
  <c r="AK339" i="5"/>
  <c r="AJ339" i="5"/>
  <c r="AH339" i="5" s="1"/>
  <c r="AB339" i="5" s="1"/>
  <c r="AI339" i="5"/>
  <c r="AI441" i="5"/>
  <c r="AK534" i="5"/>
  <c r="AI331" i="5"/>
  <c r="AI256" i="5"/>
  <c r="AJ781" i="5"/>
  <c r="AI781" i="5"/>
  <c r="AK781" i="5"/>
  <c r="BB28" i="5"/>
  <c r="BA28" i="5"/>
  <c r="AZ28" i="5"/>
  <c r="AX28" i="5"/>
  <c r="BB84" i="5"/>
  <c r="BA84" i="5"/>
  <c r="AZ84" i="5"/>
  <c r="AX84" i="5"/>
  <c r="BA82" i="5"/>
  <c r="BB82" i="5"/>
  <c r="BA80" i="5"/>
  <c r="BB80" i="5"/>
  <c r="AJ205" i="5"/>
  <c r="AK205" i="5"/>
  <c r="AI205" i="5"/>
  <c r="AH205" i="5" s="1"/>
  <c r="AA205" i="5" s="1"/>
  <c r="AK786" i="5"/>
  <c r="AJ233" i="5"/>
  <c r="AK233" i="5"/>
  <c r="AK28" i="5"/>
  <c r="AJ28" i="5"/>
  <c r="AI647" i="5"/>
  <c r="AJ647" i="5"/>
  <c r="AK647" i="5"/>
  <c r="AK776" i="5"/>
  <c r="AI776" i="5"/>
  <c r="AJ776" i="5"/>
  <c r="BA9" i="5"/>
  <c r="AZ9" i="5"/>
  <c r="AX9" i="5"/>
  <c r="BB9" i="5"/>
  <c r="BB32" i="5"/>
  <c r="BA32" i="5"/>
  <c r="AZ32" i="5"/>
  <c r="AX32" i="5"/>
  <c r="AK448" i="5"/>
  <c r="AI448" i="5"/>
  <c r="AJ448" i="5"/>
  <c r="AI830" i="5"/>
  <c r="AI338" i="5"/>
  <c r="AI62" i="5"/>
  <c r="AJ62" i="5"/>
  <c r="AK62" i="5"/>
  <c r="BA39" i="5"/>
  <c r="AZ39" i="5"/>
  <c r="AX39" i="5"/>
  <c r="BB39" i="5"/>
  <c r="AJ428" i="5"/>
  <c r="AK428" i="5"/>
  <c r="BA75" i="5"/>
  <c r="AZ75" i="5"/>
  <c r="AX75" i="5"/>
  <c r="BB75" i="5"/>
  <c r="AI38" i="5"/>
  <c r="AK38" i="5"/>
  <c r="AJ38" i="5"/>
  <c r="BA72" i="5"/>
  <c r="AZ72" i="5"/>
  <c r="AX72" i="5"/>
  <c r="BB72" i="5"/>
  <c r="AJ598" i="5"/>
  <c r="AI598" i="5"/>
  <c r="AI116" i="5"/>
  <c r="AK116" i="5"/>
  <c r="AJ116" i="5"/>
  <c r="AJ201" i="5"/>
  <c r="AI201" i="5"/>
  <c r="AK201" i="5"/>
  <c r="AK778" i="5"/>
  <c r="AI778" i="5"/>
  <c r="AJ778" i="5"/>
  <c r="BB45" i="5"/>
  <c r="BA45" i="5"/>
  <c r="AZ45" i="5"/>
  <c r="AX45" i="5"/>
  <c r="AK22" i="5"/>
  <c r="AI22" i="5"/>
  <c r="AH22" i="5" s="1"/>
  <c r="AJ52" i="5"/>
  <c r="AI52" i="5"/>
  <c r="AI433" i="5"/>
  <c r="AI855" i="5"/>
  <c r="AJ855" i="5"/>
  <c r="AK855" i="5"/>
  <c r="AK596" i="5"/>
  <c r="AJ365" i="5"/>
  <c r="AK365" i="5"/>
  <c r="AI365" i="5"/>
  <c r="AH365" i="5" s="1"/>
  <c r="AK344" i="5"/>
  <c r="AI222" i="5"/>
  <c r="AJ222" i="5"/>
  <c r="AH222" i="5" s="1"/>
  <c r="AI633" i="5"/>
  <c r="AK633" i="5"/>
  <c r="AJ633" i="5"/>
  <c r="AJ32" i="5"/>
  <c r="AI32" i="5"/>
  <c r="AH32" i="5" s="1"/>
  <c r="AK32" i="5"/>
  <c r="AI333" i="5"/>
  <c r="AK333" i="5"/>
  <c r="AI142" i="5"/>
  <c r="AK142" i="5"/>
  <c r="AJ142" i="5"/>
  <c r="AH142" i="5" s="1"/>
  <c r="AI836" i="5"/>
  <c r="AJ836" i="5"/>
  <c r="AK836" i="5"/>
  <c r="AI411" i="5"/>
  <c r="AK411" i="5"/>
  <c r="AI483" i="5"/>
  <c r="AJ483" i="5"/>
  <c r="AK483" i="5"/>
  <c r="AI60" i="5"/>
  <c r="AJ60" i="5"/>
  <c r="AH60" i="5" s="1"/>
  <c r="AK60" i="5"/>
  <c r="AI575" i="5"/>
  <c r="AH575" i="5" s="1"/>
  <c r="AJ575" i="5"/>
  <c r="AK575" i="5"/>
  <c r="AJ251" i="5"/>
  <c r="AK251" i="5"/>
  <c r="AI251" i="5"/>
  <c r="AH251" i="5" s="1"/>
  <c r="AI141" i="5"/>
  <c r="AJ141" i="5"/>
  <c r="AK141" i="5"/>
  <c r="AI505" i="5"/>
  <c r="BB44" i="5"/>
  <c r="BA44" i="5"/>
  <c r="AI40" i="5"/>
  <c r="AK40" i="5"/>
  <c r="AJ40" i="5"/>
  <c r="BA77" i="5"/>
  <c r="BB77" i="5"/>
  <c r="AI459" i="5"/>
  <c r="AH459" i="5" s="1"/>
  <c r="AB459" i="5" s="1"/>
  <c r="AK459" i="5"/>
  <c r="AK792" i="5"/>
  <c r="AJ792" i="5"/>
  <c r="AI792" i="5"/>
  <c r="BB47" i="5"/>
  <c r="BA47" i="5"/>
  <c r="AZ47" i="5"/>
  <c r="AX47" i="5"/>
  <c r="AI298" i="5"/>
  <c r="AJ298" i="5"/>
  <c r="AK298" i="5"/>
  <c r="AJ530" i="5"/>
  <c r="AK530" i="5"/>
  <c r="AI530" i="5"/>
  <c r="AK585" i="5"/>
  <c r="AJ585" i="5"/>
  <c r="AK290" i="5"/>
  <c r="AI290" i="5"/>
  <c r="AJ290" i="5"/>
  <c r="AK190" i="5"/>
  <c r="AI576" i="5"/>
  <c r="AH576" i="5" s="1"/>
  <c r="AJ576" i="5"/>
  <c r="AK576" i="5"/>
  <c r="AK532" i="5"/>
  <c r="AJ532" i="5"/>
  <c r="AI230" i="5"/>
  <c r="AJ230" i="5"/>
  <c r="AK230" i="5"/>
  <c r="AI669" i="5"/>
  <c r="AJ669" i="5"/>
  <c r="AK669" i="5"/>
  <c r="AI30" i="5"/>
  <c r="AH30" i="5" s="1"/>
  <c r="AK30" i="5"/>
  <c r="AK113" i="5"/>
  <c r="AJ113" i="5"/>
  <c r="AI113" i="5"/>
  <c r="AH113" i="5" s="1"/>
  <c r="AJ815" i="5"/>
  <c r="AK815" i="5"/>
  <c r="AI815" i="5"/>
  <c r="AJ259" i="5"/>
  <c r="AI259" i="5"/>
  <c r="AH259" i="5" s="1"/>
  <c r="AK259" i="5"/>
  <c r="AK136" i="5"/>
  <c r="AJ136" i="5"/>
  <c r="AH136" i="5" s="1"/>
  <c r="AI136" i="5"/>
  <c r="BB67" i="5"/>
  <c r="BA67" i="5"/>
  <c r="AZ67" i="5"/>
  <c r="AX67" i="5"/>
  <c r="AI57" i="5"/>
  <c r="AK57" i="5"/>
  <c r="AJ57" i="5"/>
  <c r="AH57" i="5" s="1"/>
  <c r="AJ281" i="5"/>
  <c r="BA6" i="5"/>
  <c r="BB6" i="5"/>
  <c r="AJ109" i="5"/>
  <c r="AK109" i="5"/>
  <c r="AI109" i="5"/>
  <c r="AI385" i="5"/>
  <c r="AH385" i="5"/>
  <c r="AK385" i="5"/>
  <c r="AJ385" i="5"/>
  <c r="BA42" i="5"/>
  <c r="AZ42" i="5"/>
  <c r="AX42" i="5"/>
  <c r="BB42" i="5"/>
  <c r="BA21" i="5"/>
  <c r="BB21" i="5"/>
  <c r="AI780" i="5"/>
  <c r="AJ780" i="5"/>
  <c r="AK780" i="5"/>
  <c r="AJ524" i="5"/>
  <c r="AJ81" i="5"/>
  <c r="AI81" i="5"/>
  <c r="AK81" i="5"/>
  <c r="AI657" i="5"/>
  <c r="AK657" i="5"/>
  <c r="AJ657" i="5"/>
  <c r="AI509" i="5"/>
  <c r="AJ509" i="5"/>
  <c r="AK509" i="5"/>
  <c r="AK387" i="5"/>
  <c r="AI387" i="5"/>
  <c r="AJ387" i="5"/>
  <c r="AJ167" i="5"/>
  <c r="AI167" i="5"/>
  <c r="AK167" i="5"/>
  <c r="AK632" i="5"/>
  <c r="BA50" i="5"/>
  <c r="BB50" i="5"/>
  <c r="AJ220" i="5"/>
  <c r="AI220" i="5"/>
  <c r="AK220" i="5"/>
  <c r="AK247" i="5"/>
  <c r="AJ247" i="5"/>
  <c r="AH247" i="5" s="1"/>
  <c r="AA247" i="5" s="1"/>
  <c r="AI247" i="5"/>
  <c r="AJ311" i="5"/>
  <c r="AI131" i="5"/>
  <c r="AJ131" i="5"/>
  <c r="AH131" i="5" s="1"/>
  <c r="AA131" i="5" s="1"/>
  <c r="AK131" i="5"/>
  <c r="AJ531" i="5"/>
  <c r="AH531" i="5" s="1"/>
  <c r="AK531" i="5"/>
  <c r="AI531" i="5"/>
  <c r="AJ413" i="5"/>
  <c r="AK413" i="5"/>
  <c r="AI413" i="5"/>
  <c r="AK74" i="5"/>
  <c r="BB29" i="5"/>
  <c r="BA29" i="5"/>
  <c r="AZ29" i="5"/>
  <c r="AX29" i="5"/>
  <c r="AK160" i="5"/>
  <c r="AI160" i="5"/>
  <c r="AH160" i="5" s="1"/>
  <c r="AA160" i="5" s="1"/>
  <c r="AJ160" i="5"/>
  <c r="AJ444" i="5"/>
  <c r="AI444" i="5"/>
  <c r="AK444" i="5"/>
  <c r="BA23" i="5"/>
  <c r="BB23" i="5"/>
  <c r="AI203" i="5"/>
  <c r="AH203" i="5" s="1"/>
  <c r="AB203" i="5" s="1"/>
  <c r="AK203" i="5"/>
  <c r="AJ203" i="5"/>
  <c r="AK594" i="5"/>
  <c r="AJ594" i="5"/>
  <c r="AI594" i="5"/>
  <c r="AK97" i="5"/>
  <c r="AI97" i="5"/>
  <c r="AJ97" i="5"/>
  <c r="AK307" i="5"/>
  <c r="AJ307" i="5"/>
  <c r="AI307" i="5"/>
  <c r="AJ135" i="5"/>
  <c r="AI135" i="5"/>
  <c r="AK135" i="5"/>
  <c r="AI238" i="5"/>
  <c r="AH238" i="5" s="1"/>
  <c r="AA238" i="5" s="1"/>
  <c r="AK238" i="5"/>
  <c r="AJ93" i="5"/>
  <c r="AK93" i="5"/>
  <c r="AI93" i="5"/>
  <c r="AJ456" i="5"/>
  <c r="AI456" i="5"/>
  <c r="AK456" i="5"/>
  <c r="AJ565" i="5"/>
  <c r="AI565" i="5"/>
  <c r="AK565" i="5"/>
  <c r="AK564" i="5"/>
  <c r="AI564" i="5"/>
  <c r="BA18" i="5"/>
  <c r="AZ18" i="5"/>
  <c r="AX18" i="5"/>
  <c r="BB18" i="5"/>
  <c r="BA53" i="5"/>
  <c r="BB53" i="5"/>
  <c r="AJ349" i="5"/>
  <c r="AH349" i="5" s="1"/>
  <c r="AK349" i="5"/>
  <c r="AI349" i="5"/>
  <c r="AK417" i="5"/>
  <c r="AI667" i="5"/>
  <c r="AK667" i="5"/>
  <c r="AJ667" i="5"/>
  <c r="AK286" i="5"/>
  <c r="AI286" i="5"/>
  <c r="AJ286" i="5"/>
  <c r="AK356" i="5"/>
  <c r="AK63" i="5"/>
  <c r="AI63" i="5"/>
  <c r="AH63" i="5" s="1"/>
  <c r="AJ63" i="5"/>
  <c r="AJ322" i="5"/>
  <c r="AI322" i="5"/>
  <c r="BB12" i="5"/>
  <c r="BA12" i="5"/>
  <c r="AZ12" i="5"/>
  <c r="AX12" i="5"/>
  <c r="AJ452" i="5"/>
  <c r="AI452" i="5"/>
  <c r="AH452" i="5" s="1"/>
  <c r="AB452" i="5" s="1"/>
  <c r="AK452" i="5"/>
  <c r="AI66" i="5"/>
  <c r="AJ66" i="5"/>
  <c r="AK66" i="5"/>
  <c r="AJ798" i="5"/>
  <c r="AI798" i="5"/>
  <c r="AK798" i="5"/>
  <c r="AI171" i="5"/>
  <c r="AH171" i="5" s="1"/>
  <c r="AA171" i="5" s="1"/>
  <c r="AD171" i="5" s="1"/>
  <c r="AK171" i="5"/>
  <c r="AJ171" i="5"/>
  <c r="AK359" i="5"/>
  <c r="AI359" i="5"/>
  <c r="AJ359" i="5"/>
  <c r="AJ43" i="5"/>
  <c r="BB8" i="5"/>
  <c r="BA8" i="5"/>
  <c r="AZ8" i="5"/>
  <c r="AX8" i="5"/>
  <c r="BB78" i="5"/>
  <c r="BA78" i="5"/>
  <c r="AZ78" i="5"/>
  <c r="AX78" i="5"/>
  <c r="AI264" i="5"/>
  <c r="AH264" i="5" s="1"/>
  <c r="AI655" i="5"/>
  <c r="AJ655" i="5"/>
  <c r="AK655" i="5"/>
  <c r="AJ71" i="5"/>
  <c r="AH71" i="5" s="1"/>
  <c r="AI71" i="5"/>
  <c r="AK71" i="5"/>
  <c r="AI373" i="5"/>
  <c r="AJ373" i="5"/>
  <c r="AK373" i="5"/>
  <c r="AI326" i="5"/>
  <c r="AJ326" i="5"/>
  <c r="AH326" i="5" s="1"/>
  <c r="AK326" i="5"/>
  <c r="AI629" i="5"/>
  <c r="AK629" i="5"/>
  <c r="AJ629" i="5"/>
  <c r="BA48" i="5"/>
  <c r="BB48" i="5"/>
  <c r="AK33" i="5"/>
  <c r="AJ33" i="5"/>
  <c r="AH33" i="5" s="1"/>
  <c r="AI33" i="5"/>
  <c r="AJ636" i="5"/>
  <c r="AI636" i="5"/>
  <c r="AH636" i="5" s="1"/>
  <c r="AB636" i="5" s="1"/>
  <c r="AK636" i="5"/>
  <c r="AJ664" i="5"/>
  <c r="AI664" i="5"/>
  <c r="AK664" i="5"/>
  <c r="AK400" i="5"/>
  <c r="AI400" i="5"/>
  <c r="AJ400" i="5"/>
  <c r="AK801" i="5"/>
  <c r="AK853" i="5"/>
  <c r="AI853" i="5"/>
  <c r="AJ853" i="5"/>
  <c r="AH853" i="5" s="1"/>
  <c r="AB853" i="5" s="1"/>
  <c r="BA4" i="5"/>
  <c r="BB4" i="5"/>
  <c r="AI802" i="5"/>
  <c r="AJ802" i="5"/>
  <c r="AK802" i="5"/>
  <c r="AJ200" i="5"/>
  <c r="AI200" i="5"/>
  <c r="AJ150" i="5"/>
  <c r="AK150" i="5"/>
  <c r="BA54" i="5"/>
  <c r="AZ54" i="5"/>
  <c r="AX54" i="5"/>
  <c r="BB54" i="5"/>
  <c r="AJ324" i="5"/>
  <c r="AK324" i="5"/>
  <c r="AI324" i="5"/>
  <c r="AH324" i="5" s="1"/>
  <c r="AK258" i="5"/>
  <c r="AJ258" i="5"/>
  <c r="AH258" i="5" s="1"/>
  <c r="AI258" i="5"/>
  <c r="AJ675" i="5"/>
  <c r="AI675" i="5"/>
  <c r="AI303" i="5"/>
  <c r="AJ37" i="5"/>
  <c r="AK37" i="5"/>
  <c r="AI37" i="5"/>
  <c r="AJ35" i="5"/>
  <c r="AI35" i="5"/>
  <c r="AK35" i="5"/>
  <c r="BA62" i="5"/>
  <c r="AZ62" i="5"/>
  <c r="AX62" i="5"/>
  <c r="BB62" i="5"/>
  <c r="AK371" i="5"/>
  <c r="AJ371" i="5"/>
  <c r="AI371" i="5"/>
  <c r="AK125" i="5"/>
  <c r="AK637" i="5"/>
  <c r="AJ637" i="5"/>
  <c r="AI637" i="5"/>
  <c r="AI578" i="5"/>
  <c r="AK578" i="5"/>
  <c r="AJ578" i="5"/>
  <c r="AI628" i="5"/>
  <c r="AJ628" i="5"/>
  <c r="AK628" i="5"/>
  <c r="BA65" i="5"/>
  <c r="BB65" i="5"/>
  <c r="AJ151" i="5"/>
  <c r="AI151" i="5"/>
  <c r="AH151" i="5" s="1"/>
  <c r="AK151" i="5"/>
  <c r="AI312" i="5"/>
  <c r="AJ312" i="5"/>
  <c r="AK312" i="5"/>
  <c r="AK627" i="5"/>
  <c r="AJ627" i="5"/>
  <c r="AI627" i="5"/>
  <c r="AH627" i="5"/>
  <c r="AB627" i="5" s="1"/>
  <c r="AI384" i="5"/>
  <c r="AJ384" i="5"/>
  <c r="AK384" i="5"/>
  <c r="AI263" i="5"/>
  <c r="AJ263" i="5"/>
  <c r="AK263" i="5"/>
  <c r="AI82" i="5"/>
  <c r="AK82" i="5"/>
  <c r="AJ82" i="5"/>
  <c r="BB46" i="5"/>
  <c r="BA46" i="5"/>
  <c r="AK458" i="5"/>
  <c r="AJ458" i="5"/>
  <c r="AI458" i="5"/>
  <c r="AJ372" i="5"/>
  <c r="AI372" i="5"/>
  <c r="AK372" i="5"/>
  <c r="AJ211" i="5"/>
  <c r="AH211" i="5" s="1"/>
  <c r="AK211" i="5"/>
  <c r="AJ583" i="5"/>
  <c r="AK583" i="5"/>
  <c r="AI583" i="5"/>
  <c r="BB16" i="5"/>
  <c r="BA16" i="5"/>
  <c r="AZ16" i="5"/>
  <c r="AX16" i="5"/>
  <c r="AI378" i="5"/>
  <c r="AH378" i="5" s="1"/>
  <c r="AK378" i="5"/>
  <c r="AI822" i="5"/>
  <c r="AK822" i="5"/>
  <c r="AK838" i="5"/>
  <c r="AJ838" i="5"/>
  <c r="AI838" i="5"/>
  <c r="AH838" i="5" s="1"/>
  <c r="AJ96" i="5"/>
  <c r="AH96" i="5" s="1"/>
  <c r="AI96" i="5"/>
  <c r="AK96" i="5"/>
  <c r="AI353" i="5"/>
  <c r="AK353" i="5"/>
  <c r="AJ353" i="5"/>
  <c r="BB36" i="5"/>
  <c r="BA36" i="5"/>
  <c r="AZ36" i="5"/>
  <c r="AX36" i="5"/>
  <c r="AI460" i="5"/>
  <c r="AJ460" i="5"/>
  <c r="AK460" i="5"/>
  <c r="BB59" i="5"/>
  <c r="BA59" i="5"/>
  <c r="AJ249" i="5"/>
  <c r="AI249" i="5"/>
  <c r="AH249" i="5" s="1"/>
  <c r="AA249" i="5" s="1"/>
  <c r="AD249" i="5" s="1"/>
  <c r="AK249" i="5"/>
  <c r="BA33" i="5"/>
  <c r="AZ33" i="5"/>
  <c r="AX33" i="5"/>
  <c r="BB33" i="5"/>
  <c r="AK354" i="5"/>
  <c r="AJ354" i="5"/>
  <c r="AI354" i="5"/>
  <c r="AH354" i="5" s="1"/>
  <c r="AA354" i="5" s="1"/>
  <c r="AE354" i="5" s="1"/>
  <c r="AJ397" i="5"/>
  <c r="AI825" i="5"/>
  <c r="AJ825" i="5"/>
  <c r="AK825" i="5"/>
  <c r="AJ533" i="5"/>
  <c r="AH533" i="5" s="1"/>
  <c r="AA533" i="5" s="1"/>
  <c r="AK533" i="5"/>
  <c r="AK294" i="5"/>
  <c r="AI294" i="5"/>
  <c r="AJ294" i="5"/>
  <c r="AK202" i="5"/>
  <c r="AJ202" i="5"/>
  <c r="AI202" i="5"/>
  <c r="AK769" i="5"/>
  <c r="AJ769" i="5"/>
  <c r="AI769" i="5"/>
  <c r="AJ130" i="5"/>
  <c r="AI130" i="5"/>
  <c r="AK130" i="5"/>
  <c r="AI336" i="5"/>
  <c r="AK336" i="5"/>
  <c r="AJ336" i="5"/>
  <c r="AI634" i="5"/>
  <c r="AK634" i="5"/>
  <c r="BB71" i="5"/>
  <c r="BA71" i="5"/>
  <c r="AI846" i="5"/>
  <c r="AJ846" i="5"/>
  <c r="AK846" i="5"/>
  <c r="AK643" i="5"/>
  <c r="AJ643" i="5"/>
  <c r="AH643" i="5" s="1"/>
  <c r="AB643" i="5" s="1"/>
  <c r="AI643" i="5"/>
  <c r="AK329" i="5"/>
  <c r="AJ83" i="5"/>
  <c r="AI83" i="5"/>
  <c r="AK83" i="5"/>
  <c r="AI157" i="5"/>
  <c r="AJ157" i="5"/>
  <c r="AK157" i="5"/>
  <c r="AK364" i="5"/>
  <c r="AJ364" i="5"/>
  <c r="AI364" i="5"/>
  <c r="AJ77" i="5"/>
  <c r="AI77" i="5"/>
  <c r="AK77" i="5"/>
  <c r="AJ648" i="5"/>
  <c r="AI648" i="5"/>
  <c r="AK648" i="5"/>
  <c r="BA7" i="5"/>
  <c r="AZ7" i="5"/>
  <c r="AX7" i="5"/>
  <c r="BB7" i="5"/>
  <c r="AJ639" i="5"/>
  <c r="AK639" i="5"/>
  <c r="AI639" i="5"/>
  <c r="AH639" i="5" s="1"/>
  <c r="AJ630" i="5"/>
  <c r="AK630" i="5"/>
  <c r="AI630" i="5"/>
  <c r="AK597" i="5"/>
  <c r="AJ597" i="5"/>
  <c r="AI597" i="5"/>
  <c r="AI193" i="5"/>
  <c r="AH193" i="5" s="1"/>
  <c r="AK193" i="5"/>
  <c r="AJ193" i="5"/>
  <c r="AI409" i="5"/>
  <c r="AH409" i="5" s="1"/>
  <c r="AK409" i="5"/>
  <c r="AJ409" i="5"/>
  <c r="BA38" i="5"/>
  <c r="AZ38" i="5"/>
  <c r="AX38" i="5"/>
  <c r="BB38" i="5"/>
  <c r="AK320" i="5"/>
  <c r="AJ320" i="5"/>
  <c r="AH320" i="5" s="1"/>
  <c r="AA320" i="5" s="1"/>
  <c r="AD320" i="5" s="1"/>
  <c r="AI320" i="5"/>
  <c r="AI783" i="5"/>
  <c r="AJ783" i="5"/>
  <c r="AK783" i="5"/>
  <c r="AJ374" i="5"/>
  <c r="AH374" i="5" s="1"/>
  <c r="AI374" i="5"/>
  <c r="AK374" i="5"/>
  <c r="AK227" i="5"/>
  <c r="AJ227" i="5"/>
  <c r="AI227" i="5"/>
  <c r="AH227" i="5" s="1"/>
  <c r="AI804" i="5"/>
  <c r="BA56" i="5"/>
  <c r="AZ56" i="5"/>
  <c r="AX56" i="5"/>
  <c r="BB56" i="5"/>
  <c r="AJ144" i="5"/>
  <c r="AK144" i="5"/>
  <c r="AI144" i="5"/>
  <c r="AJ623" i="5"/>
  <c r="AH623" i="5" s="1"/>
  <c r="AI623" i="5"/>
  <c r="AK370" i="5"/>
  <c r="AJ370" i="5"/>
  <c r="AI370" i="5"/>
  <c r="BB57" i="5"/>
  <c r="BA57" i="5"/>
  <c r="AZ57" i="5"/>
  <c r="AX57" i="5"/>
  <c r="AI393" i="5"/>
  <c r="AJ393" i="5"/>
  <c r="AK393" i="5"/>
  <c r="AK508" i="5"/>
  <c r="AJ508" i="5"/>
  <c r="BB20" i="5"/>
  <c r="BA20" i="5"/>
  <c r="AZ20" i="5"/>
  <c r="AX20" i="5"/>
  <c r="BA60" i="5"/>
  <c r="BB60" i="5"/>
  <c r="AJ138" i="5"/>
  <c r="AK138" i="5"/>
  <c r="AI138" i="5"/>
  <c r="AK44" i="5"/>
  <c r="AI44" i="5"/>
  <c r="AJ44" i="5"/>
  <c r="BA5" i="5"/>
  <c r="BB5" i="5"/>
  <c r="AJ366" i="5"/>
  <c r="AI366" i="5"/>
  <c r="AK366" i="5"/>
  <c r="AK589" i="5"/>
  <c r="AK99" i="5"/>
  <c r="AJ99" i="5"/>
  <c r="AI99" i="5"/>
  <c r="AH99" i="5" s="1"/>
  <c r="AI118" i="5"/>
  <c r="AJ118" i="5"/>
  <c r="AH118" i="5" s="1"/>
  <c r="AK118" i="5"/>
  <c r="AJ346" i="5"/>
  <c r="AI346" i="5"/>
  <c r="AH346" i="5" s="1"/>
  <c r="AK346" i="5"/>
  <c r="AJ770" i="5"/>
  <c r="AI661" i="5"/>
  <c r="AH661" i="5" s="1"/>
  <c r="AB661" i="5" s="1"/>
  <c r="AJ661" i="5"/>
  <c r="AK661" i="5"/>
  <c r="AI420" i="5"/>
  <c r="AK420" i="5"/>
  <c r="AJ420" i="5"/>
  <c r="AJ425" i="5"/>
  <c r="AI425" i="5"/>
  <c r="AH425" i="5" s="1"/>
  <c r="AK425" i="5"/>
  <c r="AI308" i="5"/>
  <c r="AJ308" i="5"/>
  <c r="AK308" i="5"/>
  <c r="BA43" i="5"/>
  <c r="BB43" i="5"/>
  <c r="AK495" i="5"/>
  <c r="AI495" i="5"/>
  <c r="AH495" i="5" s="1"/>
  <c r="AJ495" i="5"/>
  <c r="AK31" i="5"/>
  <c r="AJ31" i="5"/>
  <c r="AI31" i="5"/>
  <c r="AI789" i="5"/>
  <c r="AJ789" i="5"/>
  <c r="AK789" i="5"/>
  <c r="AK807" i="5"/>
  <c r="AI807" i="5"/>
  <c r="AJ807" i="5"/>
  <c r="BB58" i="5"/>
  <c r="BA58" i="5"/>
  <c r="AZ58" i="5"/>
  <c r="AX58" i="5"/>
  <c r="AI278" i="5"/>
  <c r="AJ278" i="5"/>
  <c r="AK278" i="5"/>
  <c r="AI26" i="5"/>
  <c r="AK26" i="5"/>
  <c r="AJ26" i="5"/>
  <c r="AH26" i="5" s="1"/>
  <c r="AI55" i="5"/>
  <c r="AH55" i="5" s="1"/>
  <c r="AK55" i="5"/>
  <c r="AJ55" i="5"/>
  <c r="AJ101" i="5"/>
  <c r="AI101" i="5"/>
  <c r="AH101" i="5" s="1"/>
  <c r="AK101" i="5"/>
  <c r="AJ649" i="5"/>
  <c r="AI649" i="5"/>
  <c r="AK649" i="5"/>
  <c r="AI61" i="5"/>
  <c r="AK61" i="5"/>
  <c r="AJ61" i="5"/>
  <c r="AJ196" i="5"/>
  <c r="AI196" i="5"/>
  <c r="AK196" i="5"/>
  <c r="AJ404" i="5"/>
  <c r="AI404" i="5"/>
  <c r="AH404" i="5" s="1"/>
  <c r="AK404" i="5"/>
  <c r="AI185" i="5"/>
  <c r="AH185" i="5" s="1"/>
  <c r="AJ185" i="5"/>
  <c r="AK185" i="5"/>
  <c r="AI381" i="5"/>
  <c r="AJ381" i="5"/>
  <c r="AH381" i="5" s="1"/>
  <c r="AK381" i="5"/>
  <c r="AK58" i="5"/>
  <c r="AJ58" i="5"/>
  <c r="AI58" i="5"/>
  <c r="AJ87" i="5"/>
  <c r="AI87" i="5"/>
  <c r="AH87" i="5" s="1"/>
  <c r="AK87" i="5"/>
  <c r="AJ422" i="5"/>
  <c r="AI422" i="5"/>
  <c r="AK422" i="5"/>
  <c r="AI361" i="5"/>
  <c r="AJ361" i="5"/>
  <c r="AK361" i="5"/>
  <c r="AK784" i="5"/>
  <c r="AJ784" i="5"/>
  <c r="AI784" i="5"/>
  <c r="AH784" i="5" s="1"/>
  <c r="AK288" i="5"/>
  <c r="AI288" i="5"/>
  <c r="AJ288" i="5"/>
  <c r="AI143" i="5"/>
  <c r="AJ143" i="5"/>
  <c r="AK143" i="5"/>
  <c r="AI244" i="5"/>
  <c r="AH244" i="5" s="1"/>
  <c r="AJ244" i="5"/>
  <c r="AK244" i="5"/>
  <c r="BA73" i="5"/>
  <c r="AZ73" i="5"/>
  <c r="AX73" i="5"/>
  <c r="BB73" i="5"/>
  <c r="BA86" i="5"/>
  <c r="BB86" i="5"/>
  <c r="BB15" i="5"/>
  <c r="BA15" i="5"/>
  <c r="AZ15" i="5"/>
  <c r="AX15" i="5"/>
  <c r="AI386" i="5"/>
  <c r="AH386" i="5" s="1"/>
  <c r="AJ386" i="5"/>
  <c r="AK386" i="5"/>
  <c r="AI257" i="5"/>
  <c r="AH257" i="5" s="1"/>
  <c r="AK257" i="5"/>
  <c r="AJ257" i="5"/>
  <c r="AK208" i="5"/>
  <c r="AJ208" i="5"/>
  <c r="AI208" i="5"/>
  <c r="AI808" i="5"/>
  <c r="AJ808" i="5"/>
  <c r="AK808" i="5"/>
  <c r="BB26" i="5"/>
  <c r="BA26" i="5"/>
  <c r="AZ26" i="5"/>
  <c r="AX26" i="5"/>
  <c r="AI309" i="5"/>
  <c r="AH309" i="5" s="1"/>
  <c r="AK309" i="5"/>
  <c r="AJ309" i="5"/>
  <c r="AK625" i="5"/>
  <c r="AI625" i="5"/>
  <c r="AJ625" i="5"/>
  <c r="AI225" i="5"/>
  <c r="AK225" i="5"/>
  <c r="AJ225" i="5"/>
  <c r="AJ176" i="5"/>
  <c r="AK176" i="5"/>
  <c r="AI176" i="5"/>
  <c r="AI123" i="5"/>
  <c r="AJ123" i="5"/>
  <c r="AK123" i="5"/>
  <c r="AJ376" i="5"/>
  <c r="AK376" i="5"/>
  <c r="AI376" i="5"/>
  <c r="AK837" i="5"/>
  <c r="AI837" i="5"/>
  <c r="AJ837" i="5"/>
  <c r="AI797" i="5"/>
  <c r="AJ797" i="5"/>
  <c r="AK797" i="5"/>
  <c r="AI794" i="5"/>
  <c r="AH794" i="5" s="1"/>
  <c r="AB794" i="5" s="1"/>
  <c r="AK794" i="5"/>
  <c r="AJ794" i="5"/>
  <c r="AI817" i="5"/>
  <c r="AJ817" i="5"/>
  <c r="AK817" i="5"/>
  <c r="AJ805" i="5"/>
  <c r="AK805" i="5"/>
  <c r="AI805" i="5"/>
  <c r="AH805" i="5" s="1"/>
  <c r="AA796" i="5"/>
  <c r="AH649" i="5"/>
  <c r="AH634" i="5"/>
  <c r="AA634" i="5" s="1"/>
  <c r="AE634" i="5" s="1"/>
  <c r="AZ65" i="5"/>
  <c r="AX65" i="5"/>
  <c r="AH637" i="5"/>
  <c r="AZ48" i="5"/>
  <c r="AX48" i="5"/>
  <c r="AH286" i="5"/>
  <c r="AA286" i="5" s="1"/>
  <c r="AE286" i="5" s="1"/>
  <c r="AZ44" i="5"/>
  <c r="AX44" i="5"/>
  <c r="AH52" i="5"/>
  <c r="AH776" i="5"/>
  <c r="AZ80" i="5"/>
  <c r="AX80" i="5"/>
  <c r="AH256" i="5"/>
  <c r="AH78" i="5"/>
  <c r="AZ41" i="5"/>
  <c r="AX41" i="5"/>
  <c r="AZ13" i="5"/>
  <c r="AX13" i="5"/>
  <c r="AZ27" i="5"/>
  <c r="AX27" i="5"/>
  <c r="AH641" i="5"/>
  <c r="AH520" i="5"/>
  <c r="AZ52" i="5"/>
  <c r="AX52" i="5"/>
  <c r="AZ31" i="5"/>
  <c r="AX31" i="5"/>
  <c r="AH597" i="5"/>
  <c r="AZ59" i="5"/>
  <c r="AX59" i="5"/>
  <c r="AZ46" i="5"/>
  <c r="AX46" i="5"/>
  <c r="AH578" i="5"/>
  <c r="AB160" i="5"/>
  <c r="AZ17" i="5"/>
  <c r="AX17" i="5"/>
  <c r="AZ83" i="5"/>
  <c r="AX83" i="5"/>
  <c r="AZ24" i="5"/>
  <c r="AX24" i="5"/>
  <c r="AZ25" i="5"/>
  <c r="AX25" i="5"/>
  <c r="AH455" i="5"/>
  <c r="AB238" i="5"/>
  <c r="AA431" i="5"/>
  <c r="AB431" i="5"/>
  <c r="AH278" i="5"/>
  <c r="AZ60" i="5"/>
  <c r="AX60" i="5"/>
  <c r="AH802" i="5"/>
  <c r="AH564" i="5"/>
  <c r="AZ23" i="5"/>
  <c r="AX23" i="5"/>
  <c r="AH387" i="5"/>
  <c r="AH780" i="5"/>
  <c r="AA459" i="5"/>
  <c r="AD459" i="5" s="1"/>
  <c r="AB251" i="5"/>
  <c r="AA251" i="5"/>
  <c r="AH836" i="5"/>
  <c r="AB105" i="5"/>
  <c r="AZ87" i="5"/>
  <c r="AX87" i="5"/>
  <c r="AZ51" i="5"/>
  <c r="AX51" i="5"/>
  <c r="AZ64" i="5"/>
  <c r="AX64" i="5"/>
  <c r="AZ43" i="5"/>
  <c r="AX43" i="5"/>
  <c r="AH630" i="5"/>
  <c r="AH336" i="5"/>
  <c r="AA96" i="5"/>
  <c r="AZ6" i="5"/>
  <c r="AX6" i="5"/>
  <c r="AH230" i="5"/>
  <c r="AB230" i="5" s="1"/>
  <c r="AH530" i="5"/>
  <c r="AZ77" i="5"/>
  <c r="AX77" i="5"/>
  <c r="AH483" i="5"/>
  <c r="AH855" i="5"/>
  <c r="AH38" i="5"/>
  <c r="AH428" i="5"/>
  <c r="AH647" i="5"/>
  <c r="AB491" i="5"/>
  <c r="AZ69" i="5"/>
  <c r="AX69" i="5"/>
  <c r="AZ35" i="5"/>
  <c r="AX35" i="5"/>
  <c r="AZ40" i="5"/>
  <c r="AX40" i="5"/>
  <c r="AH120" i="5"/>
  <c r="AB120" i="5" s="1"/>
  <c r="AH410" i="5"/>
  <c r="AH757" i="5"/>
  <c r="AH86" i="5"/>
  <c r="AA86" i="5" s="1"/>
  <c r="AH31" i="5"/>
  <c r="AA31" i="5" s="1"/>
  <c r="AZ5" i="5"/>
  <c r="AX5" i="5"/>
  <c r="AH783" i="5"/>
  <c r="AA783" i="5" s="1"/>
  <c r="AZ71" i="5"/>
  <c r="AX71" i="5"/>
  <c r="AZ4" i="5"/>
  <c r="AX4" i="5"/>
  <c r="AH400" i="5"/>
  <c r="AH135" i="5"/>
  <c r="AA135" i="5" s="1"/>
  <c r="AD135" i="5" s="1"/>
  <c r="AZ21" i="5"/>
  <c r="AX21" i="5"/>
  <c r="AH109" i="5"/>
  <c r="AH233" i="5"/>
  <c r="AA233" i="5" s="1"/>
  <c r="AE233" i="5" s="1"/>
  <c r="AZ82" i="5"/>
  <c r="AX82" i="5"/>
  <c r="AH781" i="5"/>
  <c r="AH213" i="5"/>
  <c r="AB213" i="5" s="1"/>
  <c r="AZ66" i="5"/>
  <c r="AX66" i="5"/>
  <c r="AH453" i="5"/>
  <c r="AZ14" i="5"/>
  <c r="AX14" i="5"/>
  <c r="AH445" i="5"/>
  <c r="AZ19" i="5"/>
  <c r="AX19" i="5"/>
  <c r="AZ79" i="5"/>
  <c r="AX79" i="5"/>
  <c r="AH80" i="5"/>
  <c r="AZ81" i="5"/>
  <c r="AX81" i="5"/>
  <c r="AB310" i="5"/>
  <c r="AA310" i="5"/>
  <c r="AZ86" i="5"/>
  <c r="AX86" i="5"/>
  <c r="AH308" i="5"/>
  <c r="AH44" i="5"/>
  <c r="AH312" i="5"/>
  <c r="AB312" i="5" s="1"/>
  <c r="AH373" i="5"/>
  <c r="AZ53" i="5"/>
  <c r="AX53" i="5"/>
  <c r="AZ50" i="5"/>
  <c r="AX50" i="5"/>
  <c r="AH509" i="5"/>
  <c r="AH290" i="5"/>
  <c r="AB290" i="5" s="1"/>
  <c r="AH141" i="5"/>
  <c r="AB205" i="5"/>
  <c r="AZ22" i="5"/>
  <c r="AX22" i="5"/>
  <c r="AH229" i="5"/>
  <c r="AA412" i="5"/>
  <c r="AD412" i="5" s="1"/>
  <c r="AB412" i="5"/>
  <c r="AH821" i="5"/>
  <c r="AA821" i="5" s="1"/>
  <c r="AH107" i="5"/>
  <c r="AA120" i="5"/>
  <c r="AB278" i="5"/>
  <c r="AB378" i="5"/>
  <c r="AA378" i="5"/>
  <c r="AD378" i="5" s="1"/>
  <c r="AB855" i="5"/>
  <c r="AA855" i="5"/>
  <c r="AA230" i="5"/>
  <c r="AE251" i="5"/>
  <c r="AD251" i="5"/>
  <c r="AB387" i="5"/>
  <c r="AA661" i="5"/>
  <c r="AD431" i="5"/>
  <c r="AE431" i="5"/>
  <c r="AE491" i="5"/>
  <c r="AD491" i="5"/>
  <c r="AD238" i="5"/>
  <c r="AE238" i="5"/>
  <c r="AB171" i="5"/>
  <c r="AA26" i="5"/>
  <c r="AE26" i="5" s="1"/>
  <c r="AB26" i="5"/>
  <c r="AA339" i="5"/>
  <c r="AE339" i="5" s="1"/>
  <c r="AA531" i="5"/>
  <c r="AE531" i="5" s="1"/>
  <c r="AB531" i="5"/>
  <c r="AB520" i="5"/>
  <c r="AD131" i="5"/>
  <c r="AE131" i="5"/>
  <c r="AA229" i="5"/>
  <c r="AB229" i="5"/>
  <c r="AB222" i="5"/>
  <c r="AA222" i="5"/>
  <c r="AE222" i="5" s="1"/>
  <c r="AE249" i="5"/>
  <c r="AD160" i="5"/>
  <c r="AE160" i="5"/>
  <c r="AB71" i="5"/>
  <c r="AA71" i="5"/>
  <c r="AD71" i="5" s="1"/>
  <c r="AA794" i="5"/>
  <c r="AD794" i="5" s="1"/>
  <c r="AA290" i="5"/>
  <c r="AD310" i="5"/>
  <c r="AE310" i="5"/>
  <c r="AB136" i="5"/>
  <c r="AA136" i="5"/>
  <c r="AE136" i="5" s="1"/>
  <c r="AA326" i="5"/>
  <c r="AD326" i="5" s="1"/>
  <c r="AB326" i="5"/>
  <c r="AE459" i="5"/>
  <c r="AA259" i="5"/>
  <c r="AB259" i="5"/>
  <c r="AB374" i="5"/>
  <c r="AB135" i="5"/>
  <c r="AE205" i="5"/>
  <c r="AD205" i="5"/>
  <c r="AA853" i="5"/>
  <c r="AE853" i="5" s="1"/>
  <c r="AA312" i="5"/>
  <c r="AD312" i="5" s="1"/>
  <c r="AE640" i="5"/>
  <c r="AD640" i="5"/>
  <c r="AA203" i="5"/>
  <c r="AE203" i="5" s="1"/>
  <c r="AB78" i="5"/>
  <c r="AA78" i="5"/>
  <c r="AB286" i="5"/>
  <c r="AA193" i="5"/>
  <c r="AB193" i="5"/>
  <c r="AD286" i="5"/>
  <c r="AE78" i="5"/>
  <c r="AD78" i="5"/>
  <c r="AE855" i="5"/>
  <c r="AD855" i="5"/>
  <c r="AE312" i="5"/>
  <c r="AD531" i="5"/>
  <c r="AD233" i="5"/>
  <c r="AD853" i="5"/>
  <c r="AE171" i="5"/>
  <c r="AE378" i="5"/>
  <c r="AE71" i="5"/>
  <c r="AD259" i="5"/>
  <c r="AE259" i="5"/>
  <c r="AE326" i="5"/>
  <c r="AE229" i="5"/>
  <c r="AD229" i="5"/>
  <c r="AD634" i="5"/>
  <c r="AE135" i="5"/>
  <c r="AE794" i="5"/>
  <c r="AD26" i="5"/>
  <c r="AD120" i="5"/>
  <c r="AE120" i="5"/>
  <c r="E18" i="2"/>
  <c r="D18" i="2"/>
  <c r="P867" i="5" l="1"/>
  <c r="AU867" i="5"/>
  <c r="Z867" i="5"/>
  <c r="G867" i="5"/>
  <c r="Z869" i="5"/>
  <c r="G869" i="5"/>
  <c r="P869" i="5"/>
  <c r="R869" i="5" s="1"/>
  <c r="T869" i="5" s="1"/>
  <c r="AU869" i="5"/>
  <c r="K866" i="5"/>
  <c r="AC866" i="5"/>
  <c r="K870" i="5"/>
  <c r="AF870" i="5"/>
  <c r="Z865" i="5"/>
  <c r="G865" i="5"/>
  <c r="P865" i="5"/>
  <c r="AU865" i="5"/>
  <c r="AT868" i="5"/>
  <c r="AC868" i="5"/>
  <c r="AS868" i="5"/>
  <c r="AR868" i="5" s="1"/>
  <c r="AQ868" i="5" s="1"/>
  <c r="AP868" i="5" s="1"/>
  <c r="AO868" i="5" s="1"/>
  <c r="AN868" i="5" s="1"/>
  <c r="AM868" i="5" s="1"/>
  <c r="AL868" i="5" s="1"/>
  <c r="Z870" i="5"/>
  <c r="AU870" i="5"/>
  <c r="P870" i="5"/>
  <c r="R870" i="5" s="1"/>
  <c r="T870" i="5" s="1"/>
  <c r="AU866" i="5"/>
  <c r="P866" i="5"/>
  <c r="R866" i="5" s="1"/>
  <c r="T866" i="5" s="1"/>
  <c r="AF868" i="5"/>
  <c r="Z866" i="5"/>
  <c r="G866" i="4"/>
  <c r="K866" i="4" s="1"/>
  <c r="P866" i="4"/>
  <c r="R866" i="4" s="1"/>
  <c r="G867" i="4"/>
  <c r="K867" i="4" s="1"/>
  <c r="P867" i="4"/>
  <c r="R867" i="4" s="1"/>
  <c r="G865" i="4"/>
  <c r="K865" i="4" s="1"/>
  <c r="P865" i="4"/>
  <c r="G868" i="4"/>
  <c r="K868" i="4" s="1"/>
  <c r="P868" i="4"/>
  <c r="R868" i="4" s="1"/>
  <c r="G864" i="4"/>
  <c r="K864" i="4" s="1"/>
  <c r="P864" i="4"/>
  <c r="R864" i="4" s="1"/>
  <c r="P863" i="4"/>
  <c r="R863" i="4" s="1"/>
  <c r="P869" i="1"/>
  <c r="R869" i="1" s="1"/>
  <c r="T869" i="1" s="1"/>
  <c r="G869" i="1"/>
  <c r="K869" i="1" s="1"/>
  <c r="G865" i="1"/>
  <c r="K865" i="1" s="1"/>
  <c r="P865" i="1"/>
  <c r="R865" i="1" s="1"/>
  <c r="T865" i="1" s="1"/>
  <c r="P867" i="1"/>
  <c r="U867" i="1"/>
  <c r="G864" i="1"/>
  <c r="K864" i="1" s="1"/>
  <c r="P864" i="1"/>
  <c r="G868" i="1"/>
  <c r="K868" i="1" s="1"/>
  <c r="P731" i="5"/>
  <c r="P689" i="5"/>
  <c r="P588" i="5"/>
  <c r="I32" i="2"/>
  <c r="J32" i="2" s="1"/>
  <c r="P765" i="1"/>
  <c r="P747" i="1"/>
  <c r="P716" i="1"/>
  <c r="P701" i="1"/>
  <c r="P698" i="1"/>
  <c r="P601" i="1"/>
  <c r="R601" i="1" s="1"/>
  <c r="T601" i="1" s="1"/>
  <c r="P574" i="1"/>
  <c r="P482" i="1"/>
  <c r="P711" i="4"/>
  <c r="R711" i="4" s="1"/>
  <c r="P689" i="4"/>
  <c r="P686" i="4"/>
  <c r="P607" i="4"/>
  <c r="R607" i="4" s="1"/>
  <c r="P590" i="4"/>
  <c r="P558" i="4"/>
  <c r="R558" i="4" s="1"/>
  <c r="P544" i="4"/>
  <c r="R544" i="4" s="1"/>
  <c r="P768" i="5"/>
  <c r="P758" i="5"/>
  <c r="P680" i="5"/>
  <c r="P342" i="5"/>
  <c r="AC342" i="5" s="1"/>
  <c r="P773" i="1"/>
  <c r="P753" i="1"/>
  <c r="P706" i="1"/>
  <c r="P605" i="1"/>
  <c r="R605" i="1" s="1"/>
  <c r="T605" i="1" s="1"/>
  <c r="P613" i="4"/>
  <c r="P610" i="4"/>
  <c r="P486" i="4"/>
  <c r="R486" i="4" s="1"/>
  <c r="P672" i="5"/>
  <c r="P543" i="5"/>
  <c r="P527" i="5"/>
  <c r="P715" i="1"/>
  <c r="P611" i="1"/>
  <c r="P459" i="5"/>
  <c r="P746" i="1"/>
  <c r="P743" i="1"/>
  <c r="R743" i="1" s="1"/>
  <c r="T743" i="1" s="1"/>
  <c r="P737" i="1"/>
  <c r="P730" i="1"/>
  <c r="P691" i="1"/>
  <c r="P679" i="1"/>
  <c r="R679" i="1" s="1"/>
  <c r="T679" i="1" s="1"/>
  <c r="P614" i="1"/>
  <c r="P473" i="1"/>
  <c r="P720" i="4"/>
  <c r="P707" i="4"/>
  <c r="R707" i="4" s="1"/>
  <c r="P685" i="4"/>
  <c r="P677" i="4"/>
  <c r="P615" i="4"/>
  <c r="P606" i="4"/>
  <c r="P593" i="4"/>
  <c r="P581" i="4"/>
  <c r="R581" i="4" s="1"/>
  <c r="P569" i="4"/>
  <c r="P566" i="4"/>
  <c r="P560" i="4"/>
  <c r="R560" i="4" s="1"/>
  <c r="P546" i="4"/>
  <c r="R546" i="4" s="1"/>
  <c r="P752" i="5"/>
  <c r="P721" i="5"/>
  <c r="P679" i="5"/>
  <c r="P613" i="5"/>
  <c r="P571" i="5"/>
  <c r="P480" i="5"/>
  <c r="R480" i="5" s="1"/>
  <c r="T480" i="5" s="1"/>
  <c r="P708" i="1"/>
  <c r="P672" i="1"/>
  <c r="P563" i="1"/>
  <c r="P599" i="5"/>
  <c r="P775" i="1"/>
  <c r="P764" i="1"/>
  <c r="P756" i="1"/>
  <c r="P714" i="1"/>
  <c r="P606" i="1"/>
  <c r="P556" i="1"/>
  <c r="P723" i="4"/>
  <c r="P672" i="4"/>
  <c r="P612" i="4"/>
  <c r="P609" i="4"/>
  <c r="P601" i="4"/>
  <c r="P573" i="4"/>
  <c r="P488" i="4"/>
  <c r="R488" i="4" s="1"/>
  <c r="P475" i="4"/>
  <c r="R475" i="4" s="1"/>
  <c r="P606" i="5"/>
  <c r="P728" i="1"/>
  <c r="P684" i="1"/>
  <c r="G24" i="2"/>
  <c r="I24" i="2"/>
  <c r="J24" i="2" s="1"/>
  <c r="P732" i="1"/>
  <c r="P717" i="1"/>
  <c r="R717" i="1" s="1"/>
  <c r="T717" i="1" s="1"/>
  <c r="P710" i="1"/>
  <c r="P707" i="1"/>
  <c r="P702" i="1"/>
  <c r="P591" i="1"/>
  <c r="P548" i="1"/>
  <c r="P492" i="1"/>
  <c r="P703" i="4"/>
  <c r="R703" i="4" s="1"/>
  <c r="P605" i="4"/>
  <c r="R605" i="4" s="1"/>
  <c r="P552" i="4"/>
  <c r="R552" i="4" s="1"/>
  <c r="P542" i="4"/>
  <c r="R542" i="4" s="1"/>
  <c r="P774" i="5"/>
  <c r="P692" i="5"/>
  <c r="P724" i="1"/>
  <c r="G32" i="2"/>
  <c r="I40" i="2"/>
  <c r="J40" i="2" s="1"/>
  <c r="P754" i="1"/>
  <c r="P739" i="1"/>
  <c r="P682" i="1"/>
  <c r="P465" i="1"/>
  <c r="P617" i="4"/>
  <c r="P591" i="4"/>
  <c r="R591" i="4" s="1"/>
  <c r="P771" i="5"/>
  <c r="P723" i="5"/>
  <c r="AC723" i="5" s="1"/>
  <c r="P561" i="5"/>
  <c r="AD339" i="5"/>
  <c r="AD222" i="5"/>
  <c r="AE193" i="5"/>
  <c r="AD193" i="5"/>
  <c r="AD354" i="5"/>
  <c r="AA336" i="5"/>
  <c r="AB336" i="5"/>
  <c r="AB60" i="5"/>
  <c r="AA60" i="5"/>
  <c r="AB354" i="5"/>
  <c r="AB320" i="5"/>
  <c r="AB400" i="5"/>
  <c r="AA400" i="5"/>
  <c r="AB455" i="5"/>
  <c r="AA455" i="5"/>
  <c r="AE455" i="5" s="1"/>
  <c r="AA185" i="5"/>
  <c r="AB185" i="5"/>
  <c r="AB86" i="5"/>
  <c r="AD86" i="5"/>
  <c r="AE86" i="5"/>
  <c r="AA324" i="5"/>
  <c r="AB324" i="5"/>
  <c r="AH449" i="5"/>
  <c r="AA449" i="5" s="1"/>
  <c r="AE449" i="5" s="1"/>
  <c r="AE661" i="5"/>
  <c r="AD661" i="5"/>
  <c r="AB346" i="5"/>
  <c r="AA346" i="5"/>
  <c r="AD230" i="5"/>
  <c r="AE230" i="5"/>
  <c r="AB249" i="5"/>
  <c r="AH420" i="5"/>
  <c r="AH837" i="5"/>
  <c r="AH123" i="5"/>
  <c r="AH625" i="5"/>
  <c r="AH422" i="5"/>
  <c r="AH364" i="5"/>
  <c r="AH294" i="5"/>
  <c r="AH353" i="5"/>
  <c r="AH82" i="5"/>
  <c r="AH384" i="5"/>
  <c r="AB384" i="5" s="1"/>
  <c r="AH444" i="5"/>
  <c r="AH298" i="5"/>
  <c r="AK256" i="5"/>
  <c r="AI323" i="5"/>
  <c r="AJ323" i="5"/>
  <c r="AH323" i="5" s="1"/>
  <c r="AK311" i="5"/>
  <c r="AI311" i="5"/>
  <c r="AH311" i="5" s="1"/>
  <c r="AI301" i="5"/>
  <c r="AK301" i="5"/>
  <c r="AJ534" i="5"/>
  <c r="AI534" i="5"/>
  <c r="AH534" i="5" s="1"/>
  <c r="AK652" i="5"/>
  <c r="AI652" i="5"/>
  <c r="AH652" i="5" s="1"/>
  <c r="G618" i="5"/>
  <c r="M618" i="5" s="1"/>
  <c r="Z618" i="5"/>
  <c r="G473" i="5"/>
  <c r="P473" i="5"/>
  <c r="R473" i="5" s="1"/>
  <c r="T473" i="5" s="1"/>
  <c r="Z473" i="5"/>
  <c r="AU473" i="5"/>
  <c r="G464" i="5"/>
  <c r="P464" i="5"/>
  <c r="R464" i="5" s="1"/>
  <c r="T464" i="5" s="1"/>
  <c r="Z464" i="5"/>
  <c r="AU464" i="5"/>
  <c r="AK75" i="5"/>
  <c r="AI75" i="5"/>
  <c r="AK50" i="5"/>
  <c r="AI50" i="5"/>
  <c r="AH50" i="5" s="1"/>
  <c r="AJ190" i="5"/>
  <c r="AI190" i="5"/>
  <c r="M609" i="5"/>
  <c r="G482" i="5"/>
  <c r="M482" i="5" s="1"/>
  <c r="Z482" i="5"/>
  <c r="G476" i="5"/>
  <c r="M476" i="5" s="1"/>
  <c r="P476" i="5"/>
  <c r="R476" i="5" s="1"/>
  <c r="T476" i="5" s="1"/>
  <c r="Z476" i="5"/>
  <c r="AU476" i="5"/>
  <c r="AH664" i="5"/>
  <c r="AH66" i="5"/>
  <c r="AH322" i="5"/>
  <c r="AH413" i="5"/>
  <c r="AJ449" i="5"/>
  <c r="AK449" i="5"/>
  <c r="AJ173" i="5"/>
  <c r="AI173" i="5"/>
  <c r="AH173" i="5" s="1"/>
  <c r="AT499" i="5"/>
  <c r="AS499" i="5" s="1"/>
  <c r="AR499" i="5" s="1"/>
  <c r="AQ499" i="5" s="1"/>
  <c r="AP499" i="5" s="1"/>
  <c r="AO499" i="5"/>
  <c r="AN499" i="5" s="1"/>
  <c r="AM499" i="5" s="1"/>
  <c r="AL499" i="5" s="1"/>
  <c r="AT223" i="5"/>
  <c r="AS223" i="5" s="1"/>
  <c r="AR223" i="5" s="1"/>
  <c r="AQ223" i="5" s="1"/>
  <c r="AP223" i="5"/>
  <c r="AO223" i="5" s="1"/>
  <c r="AN223" i="5" s="1"/>
  <c r="AM223" i="5" s="1"/>
  <c r="AL223" i="5" s="1"/>
  <c r="AT345" i="5"/>
  <c r="AS345" i="5" s="1"/>
  <c r="AR345" i="5" s="1"/>
  <c r="AQ345" i="5" s="1"/>
  <c r="AP345" i="5"/>
  <c r="AO345" i="5" s="1"/>
  <c r="AN345" i="5" s="1"/>
  <c r="AM345" i="5" s="1"/>
  <c r="AL345" i="5" s="1"/>
  <c r="AR734" i="5"/>
  <c r="AQ734" i="5" s="1"/>
  <c r="AP734" i="5" s="1"/>
  <c r="AO734" i="5" s="1"/>
  <c r="AN734" i="5" s="1"/>
  <c r="AM734" i="5" s="1"/>
  <c r="AL734" i="5" s="1"/>
  <c r="G537" i="5"/>
  <c r="Z537" i="5"/>
  <c r="AH143" i="5"/>
  <c r="AH201" i="5"/>
  <c r="AH683" i="5"/>
  <c r="AI147" i="5"/>
  <c r="AK147" i="5"/>
  <c r="AJ147" i="5"/>
  <c r="AI424" i="5"/>
  <c r="AH424" i="5" s="1"/>
  <c r="AJ424" i="5"/>
  <c r="AJ342" i="5"/>
  <c r="AI342" i="5"/>
  <c r="AH342" i="5" s="1"/>
  <c r="AA342" i="5" s="1"/>
  <c r="AE342" i="5" s="1"/>
  <c r="AK36" i="5"/>
  <c r="AJ36" i="5"/>
  <c r="AK161" i="5"/>
  <c r="AI161" i="5"/>
  <c r="AK434" i="5"/>
  <c r="AI434" i="5"/>
  <c r="AJ67" i="5"/>
  <c r="AH67" i="5" s="1"/>
  <c r="AK67" i="5"/>
  <c r="AJ369" i="5"/>
  <c r="AH369" i="5" s="1"/>
  <c r="AK369" i="5"/>
  <c r="AI121" i="5"/>
  <c r="AJ121" i="5"/>
  <c r="AS46" i="5"/>
  <c r="AR46" i="5" s="1"/>
  <c r="AQ46" i="5" s="1"/>
  <c r="AP46" i="5" s="1"/>
  <c r="AO46" i="5" s="1"/>
  <c r="AN46" i="5" s="1"/>
  <c r="AM46" i="5" s="1"/>
  <c r="AL46" i="5" s="1"/>
  <c r="AT46" i="5"/>
  <c r="G341" i="5"/>
  <c r="Z341" i="5"/>
  <c r="AU341" i="5"/>
  <c r="AU155" i="5"/>
  <c r="G155" i="5"/>
  <c r="I155" i="5" s="1"/>
  <c r="G77" i="5"/>
  <c r="Z77" i="5"/>
  <c r="AA77" i="5" s="1"/>
  <c r="G224" i="5"/>
  <c r="AU224" i="5"/>
  <c r="Z224" i="5"/>
  <c r="G803" i="5"/>
  <c r="K803" i="5" s="1"/>
  <c r="Z803" i="5"/>
  <c r="AU803" i="5"/>
  <c r="AT803" i="5" s="1"/>
  <c r="AS803" i="5" s="1"/>
  <c r="AR803" i="5" s="1"/>
  <c r="AQ803" i="5" s="1"/>
  <c r="AS260" i="5"/>
  <c r="AR260" i="5" s="1"/>
  <c r="AQ260" i="5" s="1"/>
  <c r="AP260" i="5" s="1"/>
  <c r="AO260" i="5" s="1"/>
  <c r="AN260" i="5" s="1"/>
  <c r="AM260" i="5" s="1"/>
  <c r="AL260" i="5" s="1"/>
  <c r="AU192" i="5"/>
  <c r="Z192" i="5"/>
  <c r="G192" i="5"/>
  <c r="I192" i="5" s="1"/>
  <c r="AI92" i="5"/>
  <c r="AJ92" i="5"/>
  <c r="G662" i="5"/>
  <c r="K662" i="5" s="1"/>
  <c r="Z662" i="5"/>
  <c r="AU662" i="5"/>
  <c r="AT662" i="5" s="1"/>
  <c r="AS662" i="5" s="1"/>
  <c r="AR662" i="5" s="1"/>
  <c r="AQ662" i="5" s="1"/>
  <c r="AP662" i="5" s="1"/>
  <c r="AO662" i="5" s="1"/>
  <c r="AN662" i="5" s="1"/>
  <c r="AM662" i="5" s="1"/>
  <c r="AL662" i="5" s="1"/>
  <c r="G437" i="5"/>
  <c r="K437" i="5" s="1"/>
  <c r="Z437" i="5"/>
  <c r="AU437" i="5"/>
  <c r="AT437" i="5" s="1"/>
  <c r="AS437" i="5" s="1"/>
  <c r="AR437" i="5" s="1"/>
  <c r="AQ437" i="5" s="1"/>
  <c r="AP437" i="5" s="1"/>
  <c r="AO437" i="5" s="1"/>
  <c r="AN437" i="5" s="1"/>
  <c r="AM437" i="5" s="1"/>
  <c r="AL437" i="5" s="1"/>
  <c r="G382" i="5"/>
  <c r="Z382" i="5"/>
  <c r="AU382" i="5"/>
  <c r="AT382" i="5" s="1"/>
  <c r="AS382" i="5" s="1"/>
  <c r="AR382" i="5" s="1"/>
  <c r="AQ382" i="5" s="1"/>
  <c r="AP382" i="5" s="1"/>
  <c r="AO382" i="5" s="1"/>
  <c r="AN382" i="5" s="1"/>
  <c r="AM382" i="5" s="1"/>
  <c r="AL382" i="5" s="1"/>
  <c r="AT377" i="5"/>
  <c r="AS377" i="5"/>
  <c r="AR377" i="5" s="1"/>
  <c r="AQ377" i="5" s="1"/>
  <c r="AP377" i="5" s="1"/>
  <c r="AO377" i="5" s="1"/>
  <c r="AN377" i="5" s="1"/>
  <c r="AM377" i="5" s="1"/>
  <c r="AL377" i="5" s="1"/>
  <c r="AJ356" i="5"/>
  <c r="AI356" i="5"/>
  <c r="G272" i="5"/>
  <c r="AU272" i="5"/>
  <c r="AE412" i="5"/>
  <c r="AB634" i="5"/>
  <c r="AB131" i="5"/>
  <c r="AA643" i="5"/>
  <c r="AH58" i="5"/>
  <c r="AH196" i="5"/>
  <c r="AH202" i="5"/>
  <c r="AH263" i="5"/>
  <c r="AH35" i="5"/>
  <c r="AI369" i="5"/>
  <c r="AK239" i="5"/>
  <c r="AH666" i="5"/>
  <c r="AJ434" i="5"/>
  <c r="AK253" i="5"/>
  <c r="AI253" i="5"/>
  <c r="AJ519" i="5"/>
  <c r="AK519" i="5"/>
  <c r="AQ154" i="5"/>
  <c r="AP154" i="5" s="1"/>
  <c r="AO154" i="5" s="1"/>
  <c r="AN154" i="5" s="1"/>
  <c r="AM154" i="5" s="1"/>
  <c r="AL154" i="5" s="1"/>
  <c r="AS653" i="5"/>
  <c r="AR653" i="5" s="1"/>
  <c r="AQ653" i="5" s="1"/>
  <c r="AP653" i="5" s="1"/>
  <c r="AO653" i="5" s="1"/>
  <c r="AN653" i="5" s="1"/>
  <c r="AM653" i="5" s="1"/>
  <c r="AL653" i="5" s="1"/>
  <c r="AJ830" i="5"/>
  <c r="AH830" i="5" s="1"/>
  <c r="AK830" i="5"/>
  <c r="Z137" i="5"/>
  <c r="Z408" i="5"/>
  <c r="G408" i="5"/>
  <c r="I408" i="5" s="1"/>
  <c r="AU408" i="5"/>
  <c r="AT408" i="5" s="1"/>
  <c r="AS408" i="5" s="1"/>
  <c r="AR408" i="5" s="1"/>
  <c r="AQ408" i="5" s="1"/>
  <c r="AP408" i="5" s="1"/>
  <c r="AO408" i="5" s="1"/>
  <c r="AN408" i="5" s="1"/>
  <c r="AM408" i="5" s="1"/>
  <c r="AL408" i="5" s="1"/>
  <c r="Z403" i="5"/>
  <c r="AU403" i="5"/>
  <c r="AT403" i="5" s="1"/>
  <c r="AS403" i="5" s="1"/>
  <c r="AR403" i="5" s="1"/>
  <c r="AQ403" i="5" s="1"/>
  <c r="AP403" i="5" s="1"/>
  <c r="AO403" i="5" s="1"/>
  <c r="AN403" i="5" s="1"/>
  <c r="AM403" i="5" s="1"/>
  <c r="AL403" i="5" s="1"/>
  <c r="P579" i="5"/>
  <c r="Z579" i="5"/>
  <c r="AU579" i="5"/>
  <c r="AH77" i="5"/>
  <c r="AH846" i="5"/>
  <c r="AB846" i="5" s="1"/>
  <c r="AH372" i="5"/>
  <c r="AJ624" i="5"/>
  <c r="AI624" i="5"/>
  <c r="AH624" i="5" s="1"/>
  <c r="AK624" i="5"/>
  <c r="AJ51" i="5"/>
  <c r="AH51" i="5" s="1"/>
  <c r="AK51" i="5"/>
  <c r="AI21" i="5"/>
  <c r="AK21" i="5"/>
  <c r="AI164" i="5"/>
  <c r="AH164" i="5" s="1"/>
  <c r="AK164" i="5"/>
  <c r="AI348" i="5"/>
  <c r="AJ348" i="5"/>
  <c r="AJ505" i="5"/>
  <c r="AH505" i="5" s="1"/>
  <c r="AK505" i="5"/>
  <c r="AR85" i="5"/>
  <c r="AQ85" i="5" s="1"/>
  <c r="AP85" i="5" s="1"/>
  <c r="AO85" i="5" s="1"/>
  <c r="AN85" i="5" s="1"/>
  <c r="AM85" i="5" s="1"/>
  <c r="AL85" i="5" s="1"/>
  <c r="AT515" i="5"/>
  <c r="AS515" i="5" s="1"/>
  <c r="AR515" i="5"/>
  <c r="AQ515" i="5" s="1"/>
  <c r="AP515" i="5" s="1"/>
  <c r="AO515" i="5" s="1"/>
  <c r="AN515" i="5" s="1"/>
  <c r="AM515" i="5" s="1"/>
  <c r="AL515" i="5" s="1"/>
  <c r="AT296" i="5"/>
  <c r="AS296" i="5" s="1"/>
  <c r="AR296" i="5" s="1"/>
  <c r="AQ296" i="5"/>
  <c r="AP296" i="5" s="1"/>
  <c r="AO296" i="5" s="1"/>
  <c r="AN296" i="5" s="1"/>
  <c r="AM296" i="5" s="1"/>
  <c r="AL296" i="5" s="1"/>
  <c r="AT421" i="5"/>
  <c r="AS421" i="5" s="1"/>
  <c r="AR421" i="5" s="1"/>
  <c r="AQ421" i="5" s="1"/>
  <c r="AP421" i="5" s="1"/>
  <c r="AO421" i="5" s="1"/>
  <c r="AN421" i="5" s="1"/>
  <c r="AM421" i="5" s="1"/>
  <c r="AL421" i="5" s="1"/>
  <c r="AT271" i="5"/>
  <c r="AS271" i="5"/>
  <c r="AR271" i="5" s="1"/>
  <c r="AQ271" i="5" s="1"/>
  <c r="AP271" i="5" s="1"/>
  <c r="AO271" i="5" s="1"/>
  <c r="AN271" i="5" s="1"/>
  <c r="AM271" i="5" s="1"/>
  <c r="AL271" i="5" s="1"/>
  <c r="AT521" i="5"/>
  <c r="AS521" i="5" s="1"/>
  <c r="AR521" i="5" s="1"/>
  <c r="AQ521" i="5" s="1"/>
  <c r="AP521" i="5" s="1"/>
  <c r="AO521" i="5" s="1"/>
  <c r="AN521" i="5" s="1"/>
  <c r="AM521" i="5" s="1"/>
  <c r="AL521" i="5" s="1"/>
  <c r="AT631" i="5"/>
  <c r="AS631" i="5" s="1"/>
  <c r="AR631" i="5" s="1"/>
  <c r="AQ631" i="5" s="1"/>
  <c r="AP631" i="5" s="1"/>
  <c r="AO631" i="5" s="1"/>
  <c r="AN631" i="5" s="1"/>
  <c r="AM631" i="5" s="1"/>
  <c r="AL631" i="5" s="1"/>
  <c r="AI36" i="5"/>
  <c r="AH36" i="5" s="1"/>
  <c r="AI786" i="5"/>
  <c r="AJ786" i="5"/>
  <c r="AT112" i="5"/>
  <c r="AS112" i="5" s="1"/>
  <c r="AR112" i="5" s="1"/>
  <c r="AQ112" i="5" s="1"/>
  <c r="AP112" i="5" s="1"/>
  <c r="AO112" i="5" s="1"/>
  <c r="AN112" i="5" s="1"/>
  <c r="AM112" i="5" s="1"/>
  <c r="AL112" i="5" s="1"/>
  <c r="AT106" i="5"/>
  <c r="AS106" i="5"/>
  <c r="AR106" i="5" s="1"/>
  <c r="AQ106" i="5" s="1"/>
  <c r="AP106" i="5" s="1"/>
  <c r="AO106" i="5" s="1"/>
  <c r="AN106" i="5" s="1"/>
  <c r="AM106" i="5" s="1"/>
  <c r="AL106" i="5" s="1"/>
  <c r="AQ289" i="5"/>
  <c r="AP289" i="5" s="1"/>
  <c r="AO289" i="5" s="1"/>
  <c r="AN289" i="5" s="1"/>
  <c r="AM289" i="5" s="1"/>
  <c r="AL289" i="5" s="1"/>
  <c r="AJ331" i="5"/>
  <c r="AH331" i="5" s="1"/>
  <c r="AK331" i="5"/>
  <c r="AH667" i="5"/>
  <c r="AH97" i="5"/>
  <c r="AH116" i="5"/>
  <c r="AJ179" i="5"/>
  <c r="AH179" i="5" s="1"/>
  <c r="AH293" i="5"/>
  <c r="AH427" i="5"/>
  <c r="AK310" i="5"/>
  <c r="AK219" i="5"/>
  <c r="AK187" i="5"/>
  <c r="AJ305" i="5"/>
  <c r="G248" i="5"/>
  <c r="I248" i="5" s="1"/>
  <c r="Z374" i="5"/>
  <c r="AA374" i="5" s="1"/>
  <c r="Z816" i="5"/>
  <c r="G816" i="5"/>
  <c r="K816" i="5" s="1"/>
  <c r="G576" i="5"/>
  <c r="Z576" i="5"/>
  <c r="AA576" i="5" s="1"/>
  <c r="G564" i="5"/>
  <c r="Z564" i="5"/>
  <c r="AA564" i="5" s="1"/>
  <c r="Z386" i="5"/>
  <c r="G386" i="5"/>
  <c r="G296" i="5"/>
  <c r="I296" i="5" s="1"/>
  <c r="Z296" i="5"/>
  <c r="P725" i="5"/>
  <c r="AF725" i="5" s="1"/>
  <c r="Z725" i="5"/>
  <c r="AU725" i="5"/>
  <c r="P709" i="5"/>
  <c r="G709" i="5"/>
  <c r="Z709" i="5"/>
  <c r="Z617" i="5"/>
  <c r="AH456" i="5"/>
  <c r="AA456" i="5" s="1"/>
  <c r="AH633" i="5"/>
  <c r="AB633" i="5" s="1"/>
  <c r="AI219" i="5"/>
  <c r="AI663" i="5"/>
  <c r="AH663" i="5" s="1"/>
  <c r="AA663" i="5" s="1"/>
  <c r="G226" i="5"/>
  <c r="Z226" i="5"/>
  <c r="AA226" i="5" s="1"/>
  <c r="Z261" i="5"/>
  <c r="G261" i="5"/>
  <c r="I261" i="5" s="1"/>
  <c r="Z37" i="5"/>
  <c r="G37" i="5"/>
  <c r="I37" i="5" s="1"/>
  <c r="G111" i="5"/>
  <c r="I111" i="5" s="1"/>
  <c r="Z111" i="5"/>
  <c r="G107" i="5"/>
  <c r="AB107" i="5" s="1"/>
  <c r="Z107" i="5"/>
  <c r="AA107" i="5" s="1"/>
  <c r="AD107" i="5" s="1"/>
  <c r="G784" i="5"/>
  <c r="Z784" i="5"/>
  <c r="AA784" i="5" s="1"/>
  <c r="G395" i="5"/>
  <c r="I395" i="5" s="1"/>
  <c r="Z395" i="5"/>
  <c r="G750" i="5"/>
  <c r="P750" i="5"/>
  <c r="R750" i="5" s="1"/>
  <c r="T750" i="5" s="1"/>
  <c r="Z750" i="5"/>
  <c r="G746" i="5"/>
  <c r="P746" i="5"/>
  <c r="Z746" i="5"/>
  <c r="AU746" i="5"/>
  <c r="G742" i="5"/>
  <c r="P742" i="5"/>
  <c r="AC742" i="5" s="1"/>
  <c r="Z742" i="5"/>
  <c r="AU742" i="5"/>
  <c r="G738" i="5"/>
  <c r="P738" i="5"/>
  <c r="Z738" i="5"/>
  <c r="AU738" i="5"/>
  <c r="Z691" i="5"/>
  <c r="P691" i="5"/>
  <c r="G570" i="5"/>
  <c r="P570" i="5"/>
  <c r="Z570" i="5"/>
  <c r="AU570" i="5"/>
  <c r="Z559" i="5"/>
  <c r="G559" i="5"/>
  <c r="M559" i="5" s="1"/>
  <c r="AU559" i="5"/>
  <c r="P463" i="5"/>
  <c r="Z463" i="5"/>
  <c r="Z638" i="5"/>
  <c r="G638" i="5"/>
  <c r="J638" i="5" s="1"/>
  <c r="Z596" i="5"/>
  <c r="G596" i="5"/>
  <c r="K596" i="5" s="1"/>
  <c r="Z523" i="5"/>
  <c r="G523" i="5"/>
  <c r="K523" i="5" s="1"/>
  <c r="Z519" i="5"/>
  <c r="G519" i="5"/>
  <c r="J519" i="5" s="1"/>
  <c r="Z385" i="5"/>
  <c r="AA385" i="5" s="1"/>
  <c r="G385" i="5"/>
  <c r="Z349" i="5"/>
  <c r="AA349" i="5" s="1"/>
  <c r="G349" i="5"/>
  <c r="P764" i="5"/>
  <c r="Z764" i="5"/>
  <c r="AU764" i="5"/>
  <c r="G698" i="5"/>
  <c r="M698" i="5" s="1"/>
  <c r="P698" i="5"/>
  <c r="R698" i="5" s="1"/>
  <c r="T698" i="5" s="1"/>
  <c r="AU698" i="5"/>
  <c r="P609" i="5"/>
  <c r="R609" i="5" s="1"/>
  <c r="T609" i="5" s="1"/>
  <c r="Z609" i="5"/>
  <c r="AU609" i="5"/>
  <c r="Z566" i="5"/>
  <c r="AU566" i="5"/>
  <c r="G552" i="5"/>
  <c r="Z552" i="5"/>
  <c r="G472" i="5"/>
  <c r="AU472" i="5"/>
  <c r="P472" i="5"/>
  <c r="R472" i="5" s="1"/>
  <c r="T472" i="5" s="1"/>
  <c r="AH792" i="5"/>
  <c r="AH635" i="5"/>
  <c r="AI226" i="5"/>
  <c r="AH226" i="5" s="1"/>
  <c r="Z833" i="5"/>
  <c r="G59" i="5"/>
  <c r="I59" i="5" s="1"/>
  <c r="Z59" i="5"/>
  <c r="Z407" i="5"/>
  <c r="G407" i="5"/>
  <c r="Z353" i="5"/>
  <c r="G353" i="5"/>
  <c r="Z337" i="5"/>
  <c r="G337" i="5"/>
  <c r="I337" i="5" s="1"/>
  <c r="Z256" i="5"/>
  <c r="AA256" i="5" s="1"/>
  <c r="G256" i="5"/>
  <c r="G227" i="5"/>
  <c r="Z227" i="5"/>
  <c r="AA227" i="5" s="1"/>
  <c r="P760" i="5"/>
  <c r="R760" i="5" s="1"/>
  <c r="T760" i="5" s="1"/>
  <c r="Z760" i="5"/>
  <c r="AU760" i="5"/>
  <c r="G604" i="5"/>
  <c r="AU604" i="5"/>
  <c r="AT604" i="5" s="1"/>
  <c r="P604" i="5"/>
  <c r="Z604" i="5"/>
  <c r="G468" i="5"/>
  <c r="P468" i="5"/>
  <c r="Z468" i="5"/>
  <c r="AU468" i="5"/>
  <c r="G323" i="5"/>
  <c r="Z323" i="5"/>
  <c r="AA323" i="5" s="1"/>
  <c r="G637" i="5"/>
  <c r="Z637" i="5"/>
  <c r="AA637" i="5" s="1"/>
  <c r="AE637" i="5" s="1"/>
  <c r="G629" i="5"/>
  <c r="K629" i="5" s="1"/>
  <c r="Z629" i="5"/>
  <c r="G578" i="5"/>
  <c r="Z578" i="5"/>
  <c r="AA578" i="5" s="1"/>
  <c r="AD578" i="5" s="1"/>
  <c r="AU851" i="5"/>
  <c r="Z851" i="5"/>
  <c r="G705" i="5"/>
  <c r="P705" i="5"/>
  <c r="Z705" i="5"/>
  <c r="Z701" i="5"/>
  <c r="AU701" i="5"/>
  <c r="AT701" i="5" s="1"/>
  <c r="G701" i="5"/>
  <c r="P701" i="5"/>
  <c r="G697" i="5"/>
  <c r="M697" i="5" s="1"/>
  <c r="P697" i="5"/>
  <c r="Z697" i="5"/>
  <c r="AU697" i="5"/>
  <c r="AT697" i="5" s="1"/>
  <c r="AS697" i="5" s="1"/>
  <c r="AR697" i="5" s="1"/>
  <c r="AQ697" i="5" s="1"/>
  <c r="G687" i="5"/>
  <c r="AU687" i="5"/>
  <c r="R613" i="5"/>
  <c r="T613" i="5" s="1"/>
  <c r="G607" i="5"/>
  <c r="AU607" i="5"/>
  <c r="G538" i="5"/>
  <c r="M538" i="5" s="1"/>
  <c r="Z538" i="5"/>
  <c r="P471" i="5"/>
  <c r="Z471" i="5"/>
  <c r="Z201" i="5"/>
  <c r="AA201" i="5" s="1"/>
  <c r="G201" i="5"/>
  <c r="Z823" i="5"/>
  <c r="G823" i="5"/>
  <c r="K823" i="5" s="1"/>
  <c r="Z42" i="5"/>
  <c r="G42" i="5"/>
  <c r="I42" i="5" s="1"/>
  <c r="Z734" i="5"/>
  <c r="G734" i="5"/>
  <c r="L734" i="5" s="1"/>
  <c r="Z652" i="5"/>
  <c r="AA652" i="5" s="1"/>
  <c r="G652" i="5"/>
  <c r="Z438" i="5"/>
  <c r="G438" i="5"/>
  <c r="Z416" i="5"/>
  <c r="G416" i="5"/>
  <c r="I416" i="5" s="1"/>
  <c r="Z368" i="5"/>
  <c r="G368" i="5"/>
  <c r="I368" i="5" s="1"/>
  <c r="Z766" i="5"/>
  <c r="AU766" i="5"/>
  <c r="AT766" i="5" s="1"/>
  <c r="AS766" i="5" s="1"/>
  <c r="AR766" i="5" s="1"/>
  <c r="AQ766" i="5" s="1"/>
  <c r="AP766" i="5" s="1"/>
  <c r="AO766" i="5" s="1"/>
  <c r="AN766" i="5" s="1"/>
  <c r="AM766" i="5" s="1"/>
  <c r="AL766" i="5" s="1"/>
  <c r="Z754" i="5"/>
  <c r="AU754" i="5"/>
  <c r="G754" i="5"/>
  <c r="M754" i="5" s="1"/>
  <c r="P754" i="5"/>
  <c r="G748" i="5"/>
  <c r="P748" i="5"/>
  <c r="R748" i="5" s="1"/>
  <c r="T748" i="5" s="1"/>
  <c r="Z748" i="5"/>
  <c r="AU748" i="5"/>
  <c r="AT748" i="5" s="1"/>
  <c r="AS748" i="5" s="1"/>
  <c r="AR748" i="5" s="1"/>
  <c r="AQ748" i="5" s="1"/>
  <c r="AP748" i="5" s="1"/>
  <c r="AO748" i="5" s="1"/>
  <c r="AN748" i="5" s="1"/>
  <c r="AM748" i="5" s="1"/>
  <c r="AL748" i="5" s="1"/>
  <c r="G744" i="5"/>
  <c r="Z744" i="5"/>
  <c r="P670" i="5"/>
  <c r="AU670" i="5"/>
  <c r="AT670" i="5" s="1"/>
  <c r="AS670" i="5" s="1"/>
  <c r="AR670" i="5" s="1"/>
  <c r="AQ670" i="5" s="1"/>
  <c r="AP670" i="5" s="1"/>
  <c r="AO670" i="5" s="1"/>
  <c r="AN670" i="5" s="1"/>
  <c r="AM670" i="5" s="1"/>
  <c r="AL670" i="5" s="1"/>
  <c r="G465" i="5"/>
  <c r="P465" i="5"/>
  <c r="R465" i="5" s="1"/>
  <c r="T465" i="5" s="1"/>
  <c r="Z465" i="5"/>
  <c r="AU465" i="5"/>
  <c r="Z846" i="5"/>
  <c r="AA846" i="5" s="1"/>
  <c r="G517" i="5"/>
  <c r="Z517" i="5"/>
  <c r="G610" i="5"/>
  <c r="P610" i="5"/>
  <c r="AU610" i="5"/>
  <c r="AU774" i="5"/>
  <c r="G774" i="5"/>
  <c r="G772" i="5"/>
  <c r="G768" i="5"/>
  <c r="R768" i="5" s="1"/>
  <c r="T768" i="5" s="1"/>
  <c r="P767" i="5"/>
  <c r="R767" i="5" s="1"/>
  <c r="T767" i="5" s="1"/>
  <c r="G758" i="5"/>
  <c r="R758" i="5" s="1"/>
  <c r="T758" i="5" s="1"/>
  <c r="G731" i="5"/>
  <c r="AC731" i="5" s="1"/>
  <c r="G721" i="5"/>
  <c r="P699" i="5"/>
  <c r="AU677" i="5"/>
  <c r="G613" i="5"/>
  <c r="M613" i="5" s="1"/>
  <c r="P590" i="5"/>
  <c r="R590" i="5" s="1"/>
  <c r="T590" i="5" s="1"/>
  <c r="AU580" i="5"/>
  <c r="AU558" i="5"/>
  <c r="G526" i="5"/>
  <c r="M526" i="5" s="1"/>
  <c r="P492" i="5"/>
  <c r="AU485" i="5"/>
  <c r="P484" i="5"/>
  <c r="R484" i="5" s="1"/>
  <c r="T484" i="5" s="1"/>
  <c r="AU478" i="5"/>
  <c r="P477" i="5"/>
  <c r="P469" i="5"/>
  <c r="R469" i="5" s="1"/>
  <c r="T469" i="5" s="1"/>
  <c r="R752" i="5"/>
  <c r="T752" i="5" s="1"/>
  <c r="G767" i="5"/>
  <c r="AU763" i="5"/>
  <c r="G752" i="5"/>
  <c r="AF752" i="5" s="1"/>
  <c r="G736" i="5"/>
  <c r="M736" i="5" s="1"/>
  <c r="P726" i="5"/>
  <c r="Z724" i="5"/>
  <c r="G723" i="5"/>
  <c r="P690" i="5"/>
  <c r="P677" i="5"/>
  <c r="P580" i="5"/>
  <c r="G561" i="5"/>
  <c r="P558" i="5"/>
  <c r="AF558" i="5" s="1"/>
  <c r="AU550" i="5"/>
  <c r="P485" i="5"/>
  <c r="Z774" i="5"/>
  <c r="AU758" i="5"/>
  <c r="AU731" i="5"/>
  <c r="P686" i="5"/>
  <c r="P550" i="5"/>
  <c r="AC550" i="5" s="1"/>
  <c r="AU469" i="5"/>
  <c r="AU864" i="5"/>
  <c r="AT864" i="5" s="1"/>
  <c r="AU768" i="5"/>
  <c r="G763" i="5"/>
  <c r="M763" i="5" s="1"/>
  <c r="G686" i="5"/>
  <c r="AU613" i="5"/>
  <c r="AU590" i="5"/>
  <c r="G550" i="5"/>
  <c r="AU477" i="5"/>
  <c r="Z469" i="5"/>
  <c r="AU772" i="5"/>
  <c r="AT772" i="5" s="1"/>
  <c r="P730" i="5"/>
  <c r="R730" i="5" s="1"/>
  <c r="T730" i="5" s="1"/>
  <c r="Z590" i="5"/>
  <c r="AU484" i="5"/>
  <c r="Z477" i="5"/>
  <c r="AF768" i="5"/>
  <c r="M768" i="5"/>
  <c r="G762" i="5"/>
  <c r="P762" i="5"/>
  <c r="Z762" i="5"/>
  <c r="G727" i="5"/>
  <c r="P727" i="5"/>
  <c r="AU727" i="5"/>
  <c r="Z727" i="5"/>
  <c r="G775" i="5"/>
  <c r="Z775" i="5"/>
  <c r="AU762" i="5"/>
  <c r="M740" i="5"/>
  <c r="M728" i="5"/>
  <c r="Z717" i="5"/>
  <c r="G717" i="5"/>
  <c r="AU717" i="5"/>
  <c r="P717" i="5"/>
  <c r="AU700" i="5"/>
  <c r="P700" i="5"/>
  <c r="R700" i="5" s="1"/>
  <c r="T700" i="5" s="1"/>
  <c r="Z700" i="5"/>
  <c r="G700" i="5"/>
  <c r="AT767" i="5"/>
  <c r="AS767" i="5" s="1"/>
  <c r="AR767" i="5" s="1"/>
  <c r="AQ767" i="5" s="1"/>
  <c r="AP767" i="5" s="1"/>
  <c r="AO767" i="5" s="1"/>
  <c r="AN767" i="5" s="1"/>
  <c r="AM767" i="5" s="1"/>
  <c r="AL767" i="5" s="1"/>
  <c r="AT726" i="5"/>
  <c r="AS726" i="5" s="1"/>
  <c r="AR726" i="5" s="1"/>
  <c r="AQ726" i="5" s="1"/>
  <c r="AP726" i="5" s="1"/>
  <c r="AO726" i="5" s="1"/>
  <c r="AN726" i="5" s="1"/>
  <c r="AM726" i="5" s="1"/>
  <c r="AL726" i="5" s="1"/>
  <c r="P716" i="5"/>
  <c r="AU716" i="5"/>
  <c r="Z716" i="5"/>
  <c r="G716" i="5"/>
  <c r="AT773" i="5"/>
  <c r="AS773" i="5" s="1"/>
  <c r="AR773" i="5" s="1"/>
  <c r="AQ773" i="5" s="1"/>
  <c r="AP773" i="5" s="1"/>
  <c r="AO773" i="5" s="1"/>
  <c r="AN773" i="5" s="1"/>
  <c r="AM773" i="5" s="1"/>
  <c r="AL773" i="5" s="1"/>
  <c r="M772" i="5"/>
  <c r="M766" i="5"/>
  <c r="M764" i="5"/>
  <c r="AF764" i="5"/>
  <c r="AC764" i="5"/>
  <c r="P745" i="5"/>
  <c r="R745" i="5" s="1"/>
  <c r="T745" i="5" s="1"/>
  <c r="AU745" i="5"/>
  <c r="Z745" i="5"/>
  <c r="G745" i="5"/>
  <c r="P773" i="5"/>
  <c r="R773" i="5" s="1"/>
  <c r="T773" i="5" s="1"/>
  <c r="Z773" i="5"/>
  <c r="G773" i="5"/>
  <c r="G765" i="5"/>
  <c r="P765" i="5"/>
  <c r="AU765" i="5"/>
  <c r="Z765" i="5"/>
  <c r="R764" i="5"/>
  <c r="T764" i="5" s="1"/>
  <c r="AT760" i="5"/>
  <c r="AS760" i="5" s="1"/>
  <c r="AR760" i="5" s="1"/>
  <c r="AQ760" i="5" s="1"/>
  <c r="AP760" i="5" s="1"/>
  <c r="AO760" i="5" s="1"/>
  <c r="AN760" i="5" s="1"/>
  <c r="AM760" i="5" s="1"/>
  <c r="AL760" i="5" s="1"/>
  <c r="P703" i="5"/>
  <c r="AU703" i="5"/>
  <c r="Z703" i="5"/>
  <c r="G703" i="5"/>
  <c r="G771" i="5"/>
  <c r="AU771" i="5"/>
  <c r="Z771" i="5"/>
  <c r="AU775" i="5"/>
  <c r="P775" i="5"/>
  <c r="R775" i="5" s="1"/>
  <c r="T775" i="5" s="1"/>
  <c r="AT768" i="5"/>
  <c r="AS768" i="5" s="1"/>
  <c r="AR768" i="5" s="1"/>
  <c r="AQ768" i="5" s="1"/>
  <c r="AP768" i="5" s="1"/>
  <c r="AO768" i="5" s="1"/>
  <c r="AN768" i="5" s="1"/>
  <c r="AM768" i="5" s="1"/>
  <c r="AL768" i="5" s="1"/>
  <c r="AT763" i="5"/>
  <c r="AS763" i="5" s="1"/>
  <c r="AR763" i="5" s="1"/>
  <c r="AQ763" i="5" s="1"/>
  <c r="AP763" i="5" s="1"/>
  <c r="AO763" i="5" s="1"/>
  <c r="AN763" i="5" s="1"/>
  <c r="AM763" i="5" s="1"/>
  <c r="AL763" i="5" s="1"/>
  <c r="Z743" i="5"/>
  <c r="G743" i="5"/>
  <c r="P743" i="5"/>
  <c r="AU743" i="5"/>
  <c r="Z735" i="5"/>
  <c r="G735" i="5"/>
  <c r="AU735" i="5"/>
  <c r="P735" i="5"/>
  <c r="AT758" i="5"/>
  <c r="AS758" i="5" s="1"/>
  <c r="AR758" i="5" s="1"/>
  <c r="AQ758" i="5" s="1"/>
  <c r="AP758" i="5" s="1"/>
  <c r="AO758" i="5" s="1"/>
  <c r="AN758" i="5" s="1"/>
  <c r="AM758" i="5" s="1"/>
  <c r="AL758" i="5" s="1"/>
  <c r="AS754" i="5"/>
  <c r="AR754" i="5" s="1"/>
  <c r="AQ754" i="5" s="1"/>
  <c r="AP754" i="5" s="1"/>
  <c r="AO754" i="5" s="1"/>
  <c r="AN754" i="5" s="1"/>
  <c r="AM754" i="5" s="1"/>
  <c r="AL754" i="5" s="1"/>
  <c r="AT754" i="5"/>
  <c r="AT752" i="5"/>
  <c r="AS752" i="5" s="1"/>
  <c r="AR752" i="5" s="1"/>
  <c r="AQ752" i="5" s="1"/>
  <c r="AP752" i="5" s="1"/>
  <c r="AO752" i="5" s="1"/>
  <c r="AN752" i="5" s="1"/>
  <c r="AM752" i="5" s="1"/>
  <c r="AL752" i="5" s="1"/>
  <c r="AS750" i="5"/>
  <c r="AR750" i="5" s="1"/>
  <c r="AQ750" i="5" s="1"/>
  <c r="AP750" i="5" s="1"/>
  <c r="AO750" i="5" s="1"/>
  <c r="AN750" i="5" s="1"/>
  <c r="AM750" i="5" s="1"/>
  <c r="AL750" i="5" s="1"/>
  <c r="AT750" i="5"/>
  <c r="AT746" i="5"/>
  <c r="AS746" i="5" s="1"/>
  <c r="AR746" i="5" s="1"/>
  <c r="AQ746" i="5" s="1"/>
  <c r="AP746" i="5" s="1"/>
  <c r="AO746" i="5" s="1"/>
  <c r="AN746" i="5" s="1"/>
  <c r="AM746" i="5" s="1"/>
  <c r="AL746" i="5" s="1"/>
  <c r="AF742" i="5"/>
  <c r="M742" i="5"/>
  <c r="AT738" i="5"/>
  <c r="AS738" i="5" s="1"/>
  <c r="AR738" i="5" s="1"/>
  <c r="AQ738" i="5" s="1"/>
  <c r="AP738" i="5" s="1"/>
  <c r="AO738" i="5" s="1"/>
  <c r="AN738" i="5" s="1"/>
  <c r="AM738" i="5" s="1"/>
  <c r="AL738" i="5" s="1"/>
  <c r="P772" i="5"/>
  <c r="R772" i="5" s="1"/>
  <c r="T772" i="5" s="1"/>
  <c r="P766" i="5"/>
  <c r="R766" i="5" s="1"/>
  <c r="T766" i="5" s="1"/>
  <c r="P740" i="5"/>
  <c r="R740" i="5" s="1"/>
  <c r="T740" i="5" s="1"/>
  <c r="AU740" i="5"/>
  <c r="P737" i="5"/>
  <c r="AU737" i="5"/>
  <c r="Z737" i="5"/>
  <c r="G737" i="5"/>
  <c r="M731" i="5"/>
  <c r="AF731" i="5"/>
  <c r="R731" i="5"/>
  <c r="T731" i="5" s="1"/>
  <c r="G729" i="5"/>
  <c r="AU729" i="5"/>
  <c r="P729" i="5"/>
  <c r="M725" i="5"/>
  <c r="G719" i="5"/>
  <c r="P719" i="5"/>
  <c r="AU719" i="5"/>
  <c r="M705" i="5"/>
  <c r="AC705" i="5"/>
  <c r="AF698" i="5"/>
  <c r="AC698" i="5"/>
  <c r="Z682" i="5"/>
  <c r="AU682" i="5"/>
  <c r="P682" i="5"/>
  <c r="G682" i="5"/>
  <c r="Z768" i="5"/>
  <c r="Z761" i="5"/>
  <c r="G761" i="5"/>
  <c r="P761" i="5"/>
  <c r="R761" i="5" s="1"/>
  <c r="T761" i="5" s="1"/>
  <c r="AU761" i="5"/>
  <c r="AF738" i="5"/>
  <c r="M738" i="5"/>
  <c r="AC738" i="5"/>
  <c r="Z733" i="5"/>
  <c r="G733" i="5"/>
  <c r="AU733" i="5"/>
  <c r="P733" i="5"/>
  <c r="AT725" i="5"/>
  <c r="AS725" i="5" s="1"/>
  <c r="AR725" i="5" s="1"/>
  <c r="AQ725" i="5" s="1"/>
  <c r="AP725" i="5" s="1"/>
  <c r="AO725" i="5" s="1"/>
  <c r="AN725" i="5" s="1"/>
  <c r="AM725" i="5" s="1"/>
  <c r="AL725" i="5" s="1"/>
  <c r="AF760" i="5"/>
  <c r="M760" i="5"/>
  <c r="AC758" i="5"/>
  <c r="AF758" i="5"/>
  <c r="AF754" i="5"/>
  <c r="AC754" i="5"/>
  <c r="M752" i="5"/>
  <c r="AC752" i="5"/>
  <c r="AF750" i="5"/>
  <c r="M750" i="5"/>
  <c r="AC750" i="5"/>
  <c r="M748" i="5"/>
  <c r="AC748" i="5"/>
  <c r="AF748" i="5"/>
  <c r="AF746" i="5"/>
  <c r="M746" i="5"/>
  <c r="AC746" i="5"/>
  <c r="AS742" i="5"/>
  <c r="AR742" i="5" s="1"/>
  <c r="AQ742" i="5" s="1"/>
  <c r="AP742" i="5" s="1"/>
  <c r="AO742" i="5" s="1"/>
  <c r="AN742" i="5" s="1"/>
  <c r="AM742" i="5" s="1"/>
  <c r="AL742" i="5" s="1"/>
  <c r="AT742" i="5"/>
  <c r="P736" i="5"/>
  <c r="AU736" i="5"/>
  <c r="P732" i="5"/>
  <c r="AU732" i="5"/>
  <c r="G732" i="5"/>
  <c r="AT730" i="5"/>
  <c r="AS730" i="5" s="1"/>
  <c r="AR730" i="5" s="1"/>
  <c r="AQ730" i="5" s="1"/>
  <c r="AP730" i="5" s="1"/>
  <c r="AO730" i="5" s="1"/>
  <c r="AN730" i="5" s="1"/>
  <c r="AM730" i="5" s="1"/>
  <c r="AL730" i="5" s="1"/>
  <c r="P728" i="5"/>
  <c r="R728" i="5" s="1"/>
  <c r="T728" i="5" s="1"/>
  <c r="AU728" i="5"/>
  <c r="Z728" i="5"/>
  <c r="M724" i="5"/>
  <c r="AF721" i="5"/>
  <c r="M721" i="5"/>
  <c r="AC721" i="5"/>
  <c r="Z715" i="5"/>
  <c r="G715" i="5"/>
  <c r="AU715" i="5"/>
  <c r="P715" i="5"/>
  <c r="AT705" i="5"/>
  <c r="AS705" i="5" s="1"/>
  <c r="AR705" i="5" s="1"/>
  <c r="AQ705" i="5" s="1"/>
  <c r="AP705" i="5" s="1"/>
  <c r="AO705" i="5" s="1"/>
  <c r="AN705" i="5" s="1"/>
  <c r="AM705" i="5" s="1"/>
  <c r="AL705" i="5" s="1"/>
  <c r="M671" i="5"/>
  <c r="AS772" i="5"/>
  <c r="AT764" i="5"/>
  <c r="AS764" i="5" s="1"/>
  <c r="AR764" i="5" s="1"/>
  <c r="AQ764" i="5" s="1"/>
  <c r="AP764" i="5" s="1"/>
  <c r="AO764" i="5" s="1"/>
  <c r="AN764" i="5" s="1"/>
  <c r="AM764" i="5" s="1"/>
  <c r="AL764" i="5" s="1"/>
  <c r="M744" i="5"/>
  <c r="M730" i="5"/>
  <c r="Z729" i="5"/>
  <c r="P724" i="5"/>
  <c r="AC724" i="5" s="1"/>
  <c r="AU724" i="5"/>
  <c r="AU713" i="5"/>
  <c r="P713" i="5"/>
  <c r="G713" i="5"/>
  <c r="Z713" i="5"/>
  <c r="Z702" i="5"/>
  <c r="G702" i="5"/>
  <c r="P702" i="5"/>
  <c r="R702" i="5" s="1"/>
  <c r="T702" i="5" s="1"/>
  <c r="AU702" i="5"/>
  <c r="AT774" i="5"/>
  <c r="AS774" i="5" s="1"/>
  <c r="AR774" i="5" s="1"/>
  <c r="AQ774" i="5" s="1"/>
  <c r="AP774" i="5" s="1"/>
  <c r="AO774" i="5" s="1"/>
  <c r="AN774" i="5" s="1"/>
  <c r="AM774" i="5" s="1"/>
  <c r="AL774" i="5" s="1"/>
  <c r="AR772" i="5"/>
  <c r="AQ772" i="5" s="1"/>
  <c r="AP772" i="5" s="1"/>
  <c r="AO772" i="5" s="1"/>
  <c r="AN772" i="5" s="1"/>
  <c r="AM772" i="5" s="1"/>
  <c r="AL772" i="5" s="1"/>
  <c r="P763" i="5"/>
  <c r="AC760" i="5"/>
  <c r="P759" i="5"/>
  <c r="AU759" i="5"/>
  <c r="Z759" i="5"/>
  <c r="G759" i="5"/>
  <c r="Z756" i="5"/>
  <c r="G756" i="5"/>
  <c r="P756" i="5"/>
  <c r="AU756" i="5"/>
  <c r="P753" i="5"/>
  <c r="R753" i="5" s="1"/>
  <c r="T753" i="5" s="1"/>
  <c r="AU753" i="5"/>
  <c r="Z753" i="5"/>
  <c r="G753" i="5"/>
  <c r="Z751" i="5"/>
  <c r="G751" i="5"/>
  <c r="P751" i="5"/>
  <c r="R751" i="5" s="1"/>
  <c r="T751" i="5" s="1"/>
  <c r="AU751" i="5"/>
  <c r="P749" i="5"/>
  <c r="R749" i="5" s="1"/>
  <c r="T749" i="5" s="1"/>
  <c r="AU749" i="5"/>
  <c r="Z749" i="5"/>
  <c r="G749" i="5"/>
  <c r="Z747" i="5"/>
  <c r="G747" i="5"/>
  <c r="P747" i="5"/>
  <c r="AU747" i="5"/>
  <c r="P744" i="5"/>
  <c r="R744" i="5" s="1"/>
  <c r="T744" i="5" s="1"/>
  <c r="AU744" i="5"/>
  <c r="P741" i="5"/>
  <c r="AU741" i="5"/>
  <c r="Z741" i="5"/>
  <c r="G741" i="5"/>
  <c r="Z740" i="5"/>
  <c r="Z739" i="5"/>
  <c r="G739" i="5"/>
  <c r="P739" i="5"/>
  <c r="AU739" i="5"/>
  <c r="AT723" i="5"/>
  <c r="AS723" i="5" s="1"/>
  <c r="AR723" i="5" s="1"/>
  <c r="AQ723" i="5" s="1"/>
  <c r="AP723" i="5" s="1"/>
  <c r="AO723" i="5" s="1"/>
  <c r="AN723" i="5" s="1"/>
  <c r="AM723" i="5" s="1"/>
  <c r="AL723" i="5" s="1"/>
  <c r="Z722" i="5"/>
  <c r="G722" i="5"/>
  <c r="AU722" i="5"/>
  <c r="P722" i="5"/>
  <c r="M707" i="5"/>
  <c r="AS607" i="5"/>
  <c r="AR607" i="5" s="1"/>
  <c r="AQ607" i="5" s="1"/>
  <c r="AP607" i="5" s="1"/>
  <c r="AO607" i="5" s="1"/>
  <c r="AN607" i="5" s="1"/>
  <c r="AM607" i="5" s="1"/>
  <c r="AL607" i="5" s="1"/>
  <c r="AT607" i="5"/>
  <c r="AS731" i="5"/>
  <c r="AR731" i="5" s="1"/>
  <c r="AQ731" i="5" s="1"/>
  <c r="AP731" i="5" s="1"/>
  <c r="AO731" i="5" s="1"/>
  <c r="AN731" i="5" s="1"/>
  <c r="AM731" i="5" s="1"/>
  <c r="AL731" i="5" s="1"/>
  <c r="Z718" i="5"/>
  <c r="G718" i="5"/>
  <c r="P718" i="5"/>
  <c r="AU718" i="5"/>
  <c r="AF701" i="5"/>
  <c r="M701" i="5"/>
  <c r="AC701" i="5"/>
  <c r="AT694" i="5"/>
  <c r="AS694" i="5" s="1"/>
  <c r="AR694" i="5" s="1"/>
  <c r="AQ694" i="5" s="1"/>
  <c r="AP694" i="5" s="1"/>
  <c r="AO694" i="5" s="1"/>
  <c r="AN694" i="5" s="1"/>
  <c r="AM694" i="5" s="1"/>
  <c r="AL694" i="5" s="1"/>
  <c r="AT687" i="5"/>
  <c r="AS687" i="5" s="1"/>
  <c r="AR687" i="5" s="1"/>
  <c r="AQ687" i="5" s="1"/>
  <c r="AP687" i="5" s="1"/>
  <c r="AO687" i="5" s="1"/>
  <c r="AN687" i="5" s="1"/>
  <c r="AM687" i="5" s="1"/>
  <c r="AL687" i="5" s="1"/>
  <c r="G612" i="5"/>
  <c r="AU612" i="5"/>
  <c r="P612" i="5"/>
  <c r="Z612" i="5"/>
  <c r="AT731" i="5"/>
  <c r="AT707" i="5"/>
  <c r="AS707" i="5" s="1"/>
  <c r="AR707" i="5" s="1"/>
  <c r="AQ707" i="5" s="1"/>
  <c r="AP707" i="5" s="1"/>
  <c r="AO707" i="5" s="1"/>
  <c r="AN707" i="5" s="1"/>
  <c r="AM707" i="5" s="1"/>
  <c r="AL707" i="5" s="1"/>
  <c r="P707" i="5"/>
  <c r="R707" i="5" s="1"/>
  <c r="T707" i="5" s="1"/>
  <c r="Z707" i="5"/>
  <c r="G693" i="5"/>
  <c r="Z693" i="5"/>
  <c r="AU693" i="5"/>
  <c r="P693" i="5"/>
  <c r="R693" i="5" s="1"/>
  <c r="T693" i="5" s="1"/>
  <c r="M685" i="5"/>
  <c r="AU568" i="5"/>
  <c r="Z568" i="5"/>
  <c r="G568" i="5"/>
  <c r="P568" i="5"/>
  <c r="M723" i="5"/>
  <c r="P720" i="5"/>
  <c r="R720" i="5" s="1"/>
  <c r="T720" i="5" s="1"/>
  <c r="AU720" i="5"/>
  <c r="Z720" i="5"/>
  <c r="G720" i="5"/>
  <c r="AF697" i="5"/>
  <c r="R697" i="5"/>
  <c r="T697" i="5" s="1"/>
  <c r="AC697" i="5"/>
  <c r="M687" i="5"/>
  <c r="R721" i="5"/>
  <c r="T721" i="5" s="1"/>
  <c r="G711" i="5"/>
  <c r="AU711" i="5"/>
  <c r="P711" i="5"/>
  <c r="R711" i="5" s="1"/>
  <c r="T711" i="5" s="1"/>
  <c r="Z711" i="5"/>
  <c r="P704" i="5"/>
  <c r="AU704" i="5"/>
  <c r="Z704" i="5"/>
  <c r="G704" i="5"/>
  <c r="Z726" i="5"/>
  <c r="G726" i="5"/>
  <c r="AS709" i="5"/>
  <c r="AR709" i="5" s="1"/>
  <c r="AQ709" i="5" s="1"/>
  <c r="AP709" i="5" s="1"/>
  <c r="AO709" i="5" s="1"/>
  <c r="AN709" i="5" s="1"/>
  <c r="AM709" i="5" s="1"/>
  <c r="AL709" i="5" s="1"/>
  <c r="AF709" i="5"/>
  <c r="M709" i="5"/>
  <c r="AC709" i="5"/>
  <c r="P684" i="5"/>
  <c r="AU684" i="5"/>
  <c r="G684" i="5"/>
  <c r="Z706" i="5"/>
  <c r="G706" i="5"/>
  <c r="P706" i="5"/>
  <c r="R706" i="5" s="1"/>
  <c r="T706" i="5" s="1"/>
  <c r="AU706" i="5"/>
  <c r="AT699" i="5"/>
  <c r="AS699" i="5" s="1"/>
  <c r="AR699" i="5" s="1"/>
  <c r="AQ699" i="5" s="1"/>
  <c r="AP699" i="5" s="1"/>
  <c r="AO699" i="5" s="1"/>
  <c r="AN699" i="5" s="1"/>
  <c r="AM699" i="5" s="1"/>
  <c r="AL699" i="5" s="1"/>
  <c r="P574" i="5"/>
  <c r="AU574" i="5"/>
  <c r="G574" i="5"/>
  <c r="Z574" i="5"/>
  <c r="AU721" i="5"/>
  <c r="AS701" i="5"/>
  <c r="AR701" i="5" s="1"/>
  <c r="AQ701" i="5" s="1"/>
  <c r="AP701" i="5" s="1"/>
  <c r="AO701" i="5" s="1"/>
  <c r="AN701" i="5" s="1"/>
  <c r="AM701" i="5" s="1"/>
  <c r="AL701" i="5" s="1"/>
  <c r="G689" i="5"/>
  <c r="R689" i="5" s="1"/>
  <c r="T689" i="5" s="1"/>
  <c r="AU689" i="5"/>
  <c r="Z689" i="5"/>
  <c r="AU685" i="5"/>
  <c r="Z680" i="5"/>
  <c r="G680" i="5"/>
  <c r="AU680" i="5"/>
  <c r="Z710" i="5"/>
  <c r="G710" i="5"/>
  <c r="P710" i="5"/>
  <c r="AU710" i="5"/>
  <c r="P708" i="5"/>
  <c r="AC708" i="5" s="1"/>
  <c r="AU708" i="5"/>
  <c r="Z708" i="5"/>
  <c r="Z699" i="5"/>
  <c r="P688" i="5"/>
  <c r="AU688" i="5"/>
  <c r="G688" i="5"/>
  <c r="P685" i="5"/>
  <c r="R685" i="5" s="1"/>
  <c r="T685" i="5" s="1"/>
  <c r="Z685" i="5"/>
  <c r="Z671" i="5"/>
  <c r="P671" i="5"/>
  <c r="R671" i="5" s="1"/>
  <c r="T671" i="5" s="1"/>
  <c r="AU671" i="5"/>
  <c r="Z619" i="5"/>
  <c r="G619" i="5"/>
  <c r="P619" i="5"/>
  <c r="R619" i="5" s="1"/>
  <c r="T619" i="5" s="1"/>
  <c r="AU619" i="5"/>
  <c r="AT601" i="5"/>
  <c r="AS601" i="5" s="1"/>
  <c r="AR601" i="5" s="1"/>
  <c r="AQ601" i="5" s="1"/>
  <c r="AP601" i="5" s="1"/>
  <c r="AO601" i="5" s="1"/>
  <c r="AN601" i="5" s="1"/>
  <c r="AM601" i="5" s="1"/>
  <c r="AL601" i="5" s="1"/>
  <c r="G554" i="5"/>
  <c r="P554" i="5"/>
  <c r="AU554" i="5"/>
  <c r="Z554" i="5"/>
  <c r="Z694" i="5"/>
  <c r="G694" i="5"/>
  <c r="P694" i="5"/>
  <c r="R692" i="5"/>
  <c r="T692" i="5" s="1"/>
  <c r="AC692" i="5"/>
  <c r="Z687" i="5"/>
  <c r="P687" i="5"/>
  <c r="R687" i="5" s="1"/>
  <c r="T687" i="5" s="1"/>
  <c r="M676" i="5"/>
  <c r="P621" i="5"/>
  <c r="AU621" i="5"/>
  <c r="Z621" i="5"/>
  <c r="G621" i="5"/>
  <c r="P611" i="5"/>
  <c r="Z611" i="5"/>
  <c r="AU611" i="5"/>
  <c r="G611" i="5"/>
  <c r="AF580" i="5"/>
  <c r="R580" i="5"/>
  <c r="T580" i="5" s="1"/>
  <c r="Z714" i="5"/>
  <c r="G714" i="5"/>
  <c r="P714" i="5"/>
  <c r="AU714" i="5"/>
  <c r="P712" i="5"/>
  <c r="AU712" i="5"/>
  <c r="Z712" i="5"/>
  <c r="Z676" i="5"/>
  <c r="P676" i="5"/>
  <c r="R676" i="5" s="1"/>
  <c r="T676" i="5" s="1"/>
  <c r="M622" i="5"/>
  <c r="AT581" i="5"/>
  <c r="AS581" i="5" s="1"/>
  <c r="AR581" i="5" s="1"/>
  <c r="AQ581" i="5" s="1"/>
  <c r="AP581" i="5" s="1"/>
  <c r="AO581" i="5" s="1"/>
  <c r="AN581" i="5" s="1"/>
  <c r="AM581" i="5" s="1"/>
  <c r="AL581" i="5" s="1"/>
  <c r="R705" i="5"/>
  <c r="T705" i="5" s="1"/>
  <c r="R701" i="5"/>
  <c r="T701" i="5" s="1"/>
  <c r="G699" i="5"/>
  <c r="R699" i="5" s="1"/>
  <c r="T699" i="5" s="1"/>
  <c r="AF692" i="5"/>
  <c r="AT690" i="5"/>
  <c r="AS690" i="5"/>
  <c r="AR690" i="5" s="1"/>
  <c r="AQ690" i="5" s="1"/>
  <c r="AP690" i="5" s="1"/>
  <c r="AO690" i="5" s="1"/>
  <c r="AN690" i="5" s="1"/>
  <c r="AM690" i="5" s="1"/>
  <c r="AL690" i="5" s="1"/>
  <c r="AU676" i="5"/>
  <c r="AS674" i="5"/>
  <c r="AR674" i="5" s="1"/>
  <c r="AQ674" i="5" s="1"/>
  <c r="AP674" i="5" s="1"/>
  <c r="AO674" i="5" s="1"/>
  <c r="AN674" i="5" s="1"/>
  <c r="AM674" i="5" s="1"/>
  <c r="AL674" i="5" s="1"/>
  <c r="AT674" i="5"/>
  <c r="P674" i="5"/>
  <c r="R674" i="5" s="1"/>
  <c r="T674" i="5" s="1"/>
  <c r="Z674" i="5"/>
  <c r="P622" i="5"/>
  <c r="R622" i="5" s="1"/>
  <c r="T622" i="5" s="1"/>
  <c r="AU622" i="5"/>
  <c r="Z622" i="5"/>
  <c r="G691" i="5"/>
  <c r="G690" i="5"/>
  <c r="R690" i="5" s="1"/>
  <c r="T690" i="5" s="1"/>
  <c r="AU679" i="5"/>
  <c r="G679" i="5"/>
  <c r="G614" i="5"/>
  <c r="P614" i="5"/>
  <c r="AU614" i="5"/>
  <c r="AT686" i="5"/>
  <c r="R679" i="5"/>
  <c r="T679" i="5" s="1"/>
  <c r="P673" i="5"/>
  <c r="R673" i="5" s="1"/>
  <c r="T673" i="5" s="1"/>
  <c r="AU673" i="5"/>
  <c r="Z673" i="5"/>
  <c r="AU672" i="5"/>
  <c r="G672" i="5"/>
  <c r="Z620" i="5"/>
  <c r="G620" i="5"/>
  <c r="AU620" i="5"/>
  <c r="P620" i="5"/>
  <c r="M617" i="5"/>
  <c r="AC599" i="5"/>
  <c r="AF599" i="5"/>
  <c r="AU691" i="5"/>
  <c r="Z690" i="5"/>
  <c r="AS686" i="5"/>
  <c r="P678" i="5"/>
  <c r="AU678" i="5"/>
  <c r="Z678" i="5"/>
  <c r="P617" i="5"/>
  <c r="R617" i="5" s="1"/>
  <c r="T617" i="5" s="1"/>
  <c r="AU617" i="5"/>
  <c r="M607" i="5"/>
  <c r="Z581" i="5"/>
  <c r="P581" i="5"/>
  <c r="G581" i="5"/>
  <c r="AT698" i="5"/>
  <c r="AS698" i="5" s="1"/>
  <c r="AR698" i="5" s="1"/>
  <c r="AQ698" i="5" s="1"/>
  <c r="AP698" i="5" s="1"/>
  <c r="AO698" i="5" s="1"/>
  <c r="AN698" i="5" s="1"/>
  <c r="AM698" i="5" s="1"/>
  <c r="AL698" i="5" s="1"/>
  <c r="Z698" i="5"/>
  <c r="AU692" i="5"/>
  <c r="AR686" i="5"/>
  <c r="AQ686" i="5" s="1"/>
  <c r="AP686" i="5" s="1"/>
  <c r="AO686" i="5" s="1"/>
  <c r="AN686" i="5" s="1"/>
  <c r="AM686" i="5" s="1"/>
  <c r="AL686" i="5" s="1"/>
  <c r="M686" i="5"/>
  <c r="AC686" i="5"/>
  <c r="P607" i="5"/>
  <c r="AF607" i="5" s="1"/>
  <c r="Z607" i="5"/>
  <c r="P557" i="5"/>
  <c r="AU557" i="5"/>
  <c r="G557" i="5"/>
  <c r="Z557" i="5"/>
  <c r="AP697" i="5"/>
  <c r="AO697" i="5" s="1"/>
  <c r="AN697" i="5" s="1"/>
  <c r="AM697" i="5" s="1"/>
  <c r="AL697" i="5" s="1"/>
  <c r="Z679" i="5"/>
  <c r="Z672" i="5"/>
  <c r="AS616" i="5"/>
  <c r="AR616" i="5" s="1"/>
  <c r="AQ616" i="5" s="1"/>
  <c r="AP616" i="5" s="1"/>
  <c r="AO616" i="5" s="1"/>
  <c r="AN616" i="5" s="1"/>
  <c r="AM616" i="5" s="1"/>
  <c r="AL616" i="5" s="1"/>
  <c r="AT616" i="5"/>
  <c r="Z616" i="5"/>
  <c r="G616" i="5"/>
  <c r="P616" i="5"/>
  <c r="Z614" i="5"/>
  <c r="AF613" i="5"/>
  <c r="AC613" i="5"/>
  <c r="G602" i="5"/>
  <c r="P602" i="5"/>
  <c r="Z602" i="5"/>
  <c r="AU602" i="5"/>
  <c r="M582" i="5"/>
  <c r="AS560" i="5"/>
  <c r="AR560" i="5" s="1"/>
  <c r="AQ560" i="5" s="1"/>
  <c r="AP560" i="5" s="1"/>
  <c r="AO560" i="5" s="1"/>
  <c r="AN560" i="5" s="1"/>
  <c r="AM560" i="5" s="1"/>
  <c r="AL560" i="5" s="1"/>
  <c r="AT556" i="5"/>
  <c r="AS556" i="5" s="1"/>
  <c r="AR556" i="5" s="1"/>
  <c r="AQ556" i="5" s="1"/>
  <c r="AP556" i="5" s="1"/>
  <c r="AO556" i="5" s="1"/>
  <c r="AN556" i="5" s="1"/>
  <c r="AM556" i="5" s="1"/>
  <c r="AL556" i="5" s="1"/>
  <c r="G593" i="5"/>
  <c r="AU593" i="5"/>
  <c r="Z593" i="5"/>
  <c r="M591" i="5"/>
  <c r="M573" i="5"/>
  <c r="AS566" i="5"/>
  <c r="AR566" i="5" s="1"/>
  <c r="AQ566" i="5" s="1"/>
  <c r="AP566" i="5" s="1"/>
  <c r="AO566" i="5" s="1"/>
  <c r="AN566" i="5" s="1"/>
  <c r="AM566" i="5" s="1"/>
  <c r="AL566" i="5" s="1"/>
  <c r="G605" i="5"/>
  <c r="AU605" i="5"/>
  <c r="P605" i="5"/>
  <c r="R605" i="5" s="1"/>
  <c r="T605" i="5" s="1"/>
  <c r="P601" i="5"/>
  <c r="Z601" i="5"/>
  <c r="G601" i="5"/>
  <c r="G586" i="5"/>
  <c r="AU586" i="5"/>
  <c r="P586" i="5"/>
  <c r="Z573" i="5"/>
  <c r="AU573" i="5"/>
  <c r="P573" i="5"/>
  <c r="AF573" i="5" s="1"/>
  <c r="AT566" i="5"/>
  <c r="M562" i="5"/>
  <c r="AC562" i="5"/>
  <c r="M558" i="5"/>
  <c r="G677" i="5"/>
  <c r="R677" i="5" s="1"/>
  <c r="T677" i="5" s="1"/>
  <c r="Z571" i="5"/>
  <c r="G571" i="5"/>
  <c r="AU571" i="5"/>
  <c r="Z562" i="5"/>
  <c r="P562" i="5"/>
  <c r="R562" i="5" s="1"/>
  <c r="T562" i="5" s="1"/>
  <c r="AU562" i="5"/>
  <c r="AS677" i="5"/>
  <c r="AR677" i="5" s="1"/>
  <c r="AQ677" i="5" s="1"/>
  <c r="AP677" i="5" s="1"/>
  <c r="AO677" i="5" s="1"/>
  <c r="AN677" i="5" s="1"/>
  <c r="AM677" i="5" s="1"/>
  <c r="AL677" i="5" s="1"/>
  <c r="Z670" i="5"/>
  <c r="G670" i="5"/>
  <c r="R670" i="5" s="1"/>
  <c r="T670" i="5" s="1"/>
  <c r="P618" i="5"/>
  <c r="R618" i="5" s="1"/>
  <c r="T618" i="5" s="1"/>
  <c r="AU618" i="5"/>
  <c r="AU615" i="5"/>
  <c r="G615" i="5"/>
  <c r="P615" i="5"/>
  <c r="AS613" i="5"/>
  <c r="AR613" i="5" s="1"/>
  <c r="AQ613" i="5" s="1"/>
  <c r="AP613" i="5" s="1"/>
  <c r="AO613" i="5" s="1"/>
  <c r="AN613" i="5" s="1"/>
  <c r="AM613" i="5" s="1"/>
  <c r="AL613" i="5" s="1"/>
  <c r="AT613" i="5"/>
  <c r="G600" i="5"/>
  <c r="AU600" i="5"/>
  <c r="P600" i="5"/>
  <c r="R600" i="5" s="1"/>
  <c r="T600" i="5" s="1"/>
  <c r="P582" i="5"/>
  <c r="AF582" i="5" s="1"/>
  <c r="AU582" i="5"/>
  <c r="Z582" i="5"/>
  <c r="AS570" i="5"/>
  <c r="AR570" i="5" s="1"/>
  <c r="AQ570" i="5" s="1"/>
  <c r="AP570" i="5" s="1"/>
  <c r="AO570" i="5" s="1"/>
  <c r="AN570" i="5" s="1"/>
  <c r="AM570" i="5" s="1"/>
  <c r="AL570" i="5" s="1"/>
  <c r="AF570" i="5"/>
  <c r="M570" i="5"/>
  <c r="AC570" i="5"/>
  <c r="AT677" i="5"/>
  <c r="Z606" i="5"/>
  <c r="AU606" i="5"/>
  <c r="G606" i="5"/>
  <c r="AS604" i="5"/>
  <c r="AR604" i="5" s="1"/>
  <c r="AQ604" i="5" s="1"/>
  <c r="AP604" i="5" s="1"/>
  <c r="AO604" i="5" s="1"/>
  <c r="AN604" i="5" s="1"/>
  <c r="AM604" i="5" s="1"/>
  <c r="AL604" i="5" s="1"/>
  <c r="AR599" i="5"/>
  <c r="AQ599" i="5" s="1"/>
  <c r="AP599" i="5" s="1"/>
  <c r="AO599" i="5" s="1"/>
  <c r="AN599" i="5" s="1"/>
  <c r="AM599" i="5" s="1"/>
  <c r="AL599" i="5" s="1"/>
  <c r="M590" i="5"/>
  <c r="AF590" i="5"/>
  <c r="AC590" i="5"/>
  <c r="AT570" i="5"/>
  <c r="M569" i="5"/>
  <c r="P591" i="5"/>
  <c r="R591" i="5" s="1"/>
  <c r="T591" i="5" s="1"/>
  <c r="AU591" i="5"/>
  <c r="G566" i="5"/>
  <c r="P566" i="5"/>
  <c r="AT610" i="5"/>
  <c r="AS610" i="5" s="1"/>
  <c r="AR610" i="5" s="1"/>
  <c r="AQ610" i="5" s="1"/>
  <c r="AP610" i="5" s="1"/>
  <c r="AO610" i="5" s="1"/>
  <c r="AN610" i="5" s="1"/>
  <c r="AM610" i="5" s="1"/>
  <c r="AL610" i="5" s="1"/>
  <c r="Z610" i="5"/>
  <c r="AC609" i="5"/>
  <c r="G579" i="5"/>
  <c r="R579" i="5" s="1"/>
  <c r="T579" i="5" s="1"/>
  <c r="M488" i="5"/>
  <c r="R570" i="5"/>
  <c r="T570" i="5" s="1"/>
  <c r="AT550" i="5"/>
  <c r="AS550" i="5" s="1"/>
  <c r="AR550" i="5" s="1"/>
  <c r="AQ550" i="5" s="1"/>
  <c r="AP550" i="5" s="1"/>
  <c r="AO550" i="5" s="1"/>
  <c r="AN550" i="5" s="1"/>
  <c r="AM550" i="5" s="1"/>
  <c r="AL550" i="5" s="1"/>
  <c r="AT609" i="5"/>
  <c r="AS609" i="5" s="1"/>
  <c r="AR609" i="5" s="1"/>
  <c r="AQ609" i="5" s="1"/>
  <c r="AP609" i="5" s="1"/>
  <c r="AO609" i="5" s="1"/>
  <c r="AN609" i="5" s="1"/>
  <c r="AM609" i="5" s="1"/>
  <c r="AL609" i="5" s="1"/>
  <c r="R599" i="5"/>
  <c r="T599" i="5" s="1"/>
  <c r="Z591" i="5"/>
  <c r="AT590" i="5"/>
  <c r="AS590" i="5" s="1"/>
  <c r="AR590" i="5" s="1"/>
  <c r="AQ590" i="5" s="1"/>
  <c r="AP590" i="5" s="1"/>
  <c r="AO590" i="5" s="1"/>
  <c r="AN590" i="5" s="1"/>
  <c r="AM590" i="5" s="1"/>
  <c r="AL590" i="5" s="1"/>
  <c r="AT579" i="5"/>
  <c r="AS579" i="5" s="1"/>
  <c r="AR579" i="5" s="1"/>
  <c r="AQ579" i="5" s="1"/>
  <c r="AP579" i="5" s="1"/>
  <c r="AO579" i="5" s="1"/>
  <c r="AN579" i="5" s="1"/>
  <c r="AM579" i="5" s="1"/>
  <c r="AL579" i="5" s="1"/>
  <c r="Z567" i="5"/>
  <c r="P567" i="5"/>
  <c r="AF567" i="5" s="1"/>
  <c r="AU567" i="5"/>
  <c r="P556" i="5"/>
  <c r="R556" i="5" s="1"/>
  <c r="T556" i="5" s="1"/>
  <c r="G556" i="5"/>
  <c r="Z556" i="5"/>
  <c r="AU588" i="5"/>
  <c r="G588" i="5"/>
  <c r="AC580" i="5"/>
  <c r="P569" i="5"/>
  <c r="AU569" i="5"/>
  <c r="Z569" i="5"/>
  <c r="P545" i="5"/>
  <c r="AU545" i="5"/>
  <c r="Z545" i="5"/>
  <c r="G545" i="5"/>
  <c r="G560" i="5"/>
  <c r="P560" i="5"/>
  <c r="P541" i="5"/>
  <c r="AU541" i="5"/>
  <c r="G541" i="5"/>
  <c r="Z541" i="5"/>
  <c r="G462" i="5"/>
  <c r="P462" i="5"/>
  <c r="R462" i="5" s="1"/>
  <c r="T462" i="5" s="1"/>
  <c r="AU462" i="5"/>
  <c r="Z462" i="5"/>
  <c r="AT580" i="5"/>
  <c r="AS580" i="5" s="1"/>
  <c r="AR580" i="5" s="1"/>
  <c r="AQ580" i="5" s="1"/>
  <c r="AP580" i="5" s="1"/>
  <c r="AO580" i="5" s="1"/>
  <c r="AN580" i="5" s="1"/>
  <c r="AM580" i="5" s="1"/>
  <c r="AL580" i="5" s="1"/>
  <c r="P563" i="5"/>
  <c r="AU563" i="5"/>
  <c r="Z563" i="5"/>
  <c r="AT558" i="5"/>
  <c r="AS558" i="5" s="1"/>
  <c r="AR558" i="5" s="1"/>
  <c r="AQ558" i="5" s="1"/>
  <c r="AP558" i="5" s="1"/>
  <c r="AO558" i="5" s="1"/>
  <c r="AN558" i="5" s="1"/>
  <c r="AM558" i="5" s="1"/>
  <c r="AL558" i="5" s="1"/>
  <c r="Z555" i="5"/>
  <c r="P555" i="5"/>
  <c r="AU555" i="5"/>
  <c r="P553" i="5"/>
  <c r="R553" i="5" s="1"/>
  <c r="T553" i="5" s="1"/>
  <c r="AU553" i="5"/>
  <c r="Z553" i="5"/>
  <c r="G553" i="5"/>
  <c r="Z546" i="5"/>
  <c r="AU546" i="5"/>
  <c r="G546" i="5"/>
  <c r="P546" i="5"/>
  <c r="AT559" i="5"/>
  <c r="AS559" i="5" s="1"/>
  <c r="AR559" i="5" s="1"/>
  <c r="AQ559" i="5" s="1"/>
  <c r="AP559" i="5" s="1"/>
  <c r="AO559" i="5" s="1"/>
  <c r="AN559" i="5" s="1"/>
  <c r="AM559" i="5" s="1"/>
  <c r="AL559" i="5" s="1"/>
  <c r="P548" i="5"/>
  <c r="AU548" i="5"/>
  <c r="G548" i="5"/>
  <c r="M547" i="5"/>
  <c r="M492" i="5"/>
  <c r="AC492" i="5"/>
  <c r="AF492" i="5"/>
  <c r="G489" i="5"/>
  <c r="AU489" i="5"/>
  <c r="P489" i="5"/>
  <c r="M542" i="5"/>
  <c r="M537" i="5"/>
  <c r="AS492" i="5"/>
  <c r="AR492" i="5" s="1"/>
  <c r="AQ492" i="5" s="1"/>
  <c r="AP492" i="5" s="1"/>
  <c r="AO492" i="5" s="1"/>
  <c r="AN492" i="5" s="1"/>
  <c r="AM492" i="5" s="1"/>
  <c r="AL492" i="5" s="1"/>
  <c r="AT492" i="5"/>
  <c r="G486" i="5"/>
  <c r="Z486" i="5"/>
  <c r="AU486" i="5"/>
  <c r="P486" i="5"/>
  <c r="R486" i="5" s="1"/>
  <c r="T486" i="5" s="1"/>
  <c r="AF477" i="5"/>
  <c r="R477" i="5"/>
  <c r="T477" i="5" s="1"/>
  <c r="AU561" i="5"/>
  <c r="G544" i="5"/>
  <c r="Z544" i="5"/>
  <c r="AU544" i="5"/>
  <c r="P544" i="5"/>
  <c r="P542" i="5"/>
  <c r="R542" i="5" s="1"/>
  <c r="T542" i="5" s="1"/>
  <c r="Z542" i="5"/>
  <c r="AU542" i="5"/>
  <c r="P537" i="5"/>
  <c r="R537" i="5" s="1"/>
  <c r="T537" i="5" s="1"/>
  <c r="AU537" i="5"/>
  <c r="M552" i="5"/>
  <c r="AF550" i="5"/>
  <c r="M550" i="5"/>
  <c r="P549" i="5"/>
  <c r="AU549" i="5"/>
  <c r="Z549" i="5"/>
  <c r="G549" i="5"/>
  <c r="Z547" i="5"/>
  <c r="P547" i="5"/>
  <c r="R547" i="5" s="1"/>
  <c r="T547" i="5" s="1"/>
  <c r="AU547" i="5"/>
  <c r="AT540" i="5"/>
  <c r="AS540" i="5" s="1"/>
  <c r="AR540" i="5" s="1"/>
  <c r="AQ540" i="5" s="1"/>
  <c r="AP540" i="5" s="1"/>
  <c r="AO540" i="5" s="1"/>
  <c r="AN540" i="5" s="1"/>
  <c r="AM540" i="5" s="1"/>
  <c r="AL540" i="5" s="1"/>
  <c r="G529" i="5"/>
  <c r="Z529" i="5"/>
  <c r="P529" i="5"/>
  <c r="R529" i="5" s="1"/>
  <c r="T529" i="5" s="1"/>
  <c r="AU529" i="5"/>
  <c r="M528" i="5"/>
  <c r="P475" i="5"/>
  <c r="AU475" i="5"/>
  <c r="G475" i="5"/>
  <c r="Z475" i="5"/>
  <c r="P552" i="5"/>
  <c r="R552" i="5" s="1"/>
  <c r="T552" i="5" s="1"/>
  <c r="AU552" i="5"/>
  <c r="M551" i="5"/>
  <c r="AC543" i="5"/>
  <c r="AF543" i="5"/>
  <c r="R543" i="5"/>
  <c r="T543" i="5" s="1"/>
  <c r="G540" i="5"/>
  <c r="Z540" i="5"/>
  <c r="P540" i="5"/>
  <c r="Z528" i="5"/>
  <c r="AU528" i="5"/>
  <c r="P528" i="5"/>
  <c r="R528" i="5" s="1"/>
  <c r="T528" i="5" s="1"/>
  <c r="Z490" i="5"/>
  <c r="G490" i="5"/>
  <c r="P490" i="5"/>
  <c r="R490" i="5" s="1"/>
  <c r="T490" i="5" s="1"/>
  <c r="AU490" i="5"/>
  <c r="G487" i="5"/>
  <c r="P487" i="5"/>
  <c r="R487" i="5" s="1"/>
  <c r="T487" i="5" s="1"/>
  <c r="AU487" i="5"/>
  <c r="Z487" i="5"/>
  <c r="AF484" i="5"/>
  <c r="P479" i="5"/>
  <c r="R479" i="5" s="1"/>
  <c r="T479" i="5" s="1"/>
  <c r="AU479" i="5"/>
  <c r="G479" i="5"/>
  <c r="Z479" i="5"/>
  <c r="Z561" i="5"/>
  <c r="P559" i="5"/>
  <c r="Z551" i="5"/>
  <c r="P551" i="5"/>
  <c r="AU551" i="5"/>
  <c r="R492" i="5"/>
  <c r="T492" i="5" s="1"/>
  <c r="P526" i="5"/>
  <c r="R526" i="5" s="1"/>
  <c r="T526" i="5" s="1"/>
  <c r="AU526" i="5"/>
  <c r="G525" i="5"/>
  <c r="P525" i="5"/>
  <c r="AU525" i="5"/>
  <c r="AU538" i="5"/>
  <c r="P538" i="5"/>
  <c r="AF538" i="5" s="1"/>
  <c r="AT527" i="5"/>
  <c r="AS527" i="5" s="1"/>
  <c r="AR527" i="5" s="1"/>
  <c r="AQ527" i="5" s="1"/>
  <c r="AP527" i="5" s="1"/>
  <c r="AO527" i="5" s="1"/>
  <c r="AN527" i="5" s="1"/>
  <c r="AM527" i="5" s="1"/>
  <c r="AL527" i="5" s="1"/>
  <c r="Z527" i="5"/>
  <c r="G527" i="5"/>
  <c r="AT478" i="5"/>
  <c r="AS478" i="5" s="1"/>
  <c r="AR478" i="5" s="1"/>
  <c r="AQ478" i="5" s="1"/>
  <c r="AP478" i="5" s="1"/>
  <c r="AO478" i="5" s="1"/>
  <c r="AN478" i="5" s="1"/>
  <c r="AM478" i="5" s="1"/>
  <c r="AL478" i="5" s="1"/>
  <c r="Z525" i="5"/>
  <c r="AU488" i="5"/>
  <c r="G474" i="5"/>
  <c r="P474" i="5"/>
  <c r="AU474" i="5"/>
  <c r="Z474" i="5"/>
  <c r="P488" i="5"/>
  <c r="R488" i="5" s="1"/>
  <c r="T488" i="5" s="1"/>
  <c r="Z488" i="5"/>
  <c r="AP543" i="5"/>
  <c r="AO543" i="5" s="1"/>
  <c r="AN543" i="5" s="1"/>
  <c r="AM543" i="5" s="1"/>
  <c r="AL543" i="5" s="1"/>
  <c r="AU539" i="5"/>
  <c r="P539" i="5"/>
  <c r="AC539" i="5" s="1"/>
  <c r="R485" i="5"/>
  <c r="T485" i="5" s="1"/>
  <c r="AF485" i="5"/>
  <c r="G466" i="5"/>
  <c r="P466" i="5"/>
  <c r="R466" i="5" s="1"/>
  <c r="T466" i="5" s="1"/>
  <c r="AU466" i="5"/>
  <c r="AC485" i="5"/>
  <c r="P482" i="5"/>
  <c r="AC482" i="5" s="1"/>
  <c r="M477" i="5"/>
  <c r="AC477" i="5"/>
  <c r="G470" i="5"/>
  <c r="P470" i="5"/>
  <c r="AU470" i="5"/>
  <c r="R468" i="5"/>
  <c r="T468" i="5" s="1"/>
  <c r="M465" i="5"/>
  <c r="AC465" i="5"/>
  <c r="AF464" i="5"/>
  <c r="M464" i="5"/>
  <c r="AC464" i="5"/>
  <c r="AT485" i="5"/>
  <c r="AS485" i="5" s="1"/>
  <c r="AR485" i="5"/>
  <c r="AQ485" i="5" s="1"/>
  <c r="AP485" i="5" s="1"/>
  <c r="AO485" i="5" s="1"/>
  <c r="AN485" i="5" s="1"/>
  <c r="AM485" i="5" s="1"/>
  <c r="AL485" i="5" s="1"/>
  <c r="P478" i="5"/>
  <c r="R478" i="5" s="1"/>
  <c r="T478" i="5" s="1"/>
  <c r="AT473" i="5"/>
  <c r="AS473" i="5" s="1"/>
  <c r="AR473" i="5" s="1"/>
  <c r="AQ473" i="5" s="1"/>
  <c r="AP473" i="5" s="1"/>
  <c r="AO473" i="5" s="1"/>
  <c r="AN473" i="5" s="1"/>
  <c r="AM473" i="5" s="1"/>
  <c r="AL473" i="5" s="1"/>
  <c r="M469" i="5"/>
  <c r="AC469" i="5"/>
  <c r="AF468" i="5"/>
  <c r="M468" i="5"/>
  <c r="AC468" i="5"/>
  <c r="AT484" i="5"/>
  <c r="AS484" i="5" s="1"/>
  <c r="AR484" i="5" s="1"/>
  <c r="AQ484" i="5" s="1"/>
  <c r="AP484" i="5" s="1"/>
  <c r="AO484" i="5" s="1"/>
  <c r="AN484" i="5" s="1"/>
  <c r="AM484" i="5" s="1"/>
  <c r="AL484" i="5" s="1"/>
  <c r="M478" i="5"/>
  <c r="AT476" i="5"/>
  <c r="AS476" i="5" s="1"/>
  <c r="AR476" i="5" s="1"/>
  <c r="AQ476" i="5" s="1"/>
  <c r="AP476" i="5" s="1"/>
  <c r="AO476" i="5" s="1"/>
  <c r="AN476" i="5" s="1"/>
  <c r="AM476" i="5" s="1"/>
  <c r="AL476" i="5" s="1"/>
  <c r="M473" i="5"/>
  <c r="AC473" i="5"/>
  <c r="AF472" i="5"/>
  <c r="M472" i="5"/>
  <c r="AC472" i="5"/>
  <c r="AT464" i="5"/>
  <c r="AS464" i="5" s="1"/>
  <c r="AR464" i="5" s="1"/>
  <c r="AQ464" i="5" s="1"/>
  <c r="AP464" i="5" s="1"/>
  <c r="AO464" i="5" s="1"/>
  <c r="AN464" i="5" s="1"/>
  <c r="AM464" i="5" s="1"/>
  <c r="AL464" i="5" s="1"/>
  <c r="Z485" i="5"/>
  <c r="AU482" i="5"/>
  <c r="AT468" i="5"/>
  <c r="AS468" i="5" s="1"/>
  <c r="AR468" i="5" s="1"/>
  <c r="AQ468" i="5" s="1"/>
  <c r="AP468" i="5" s="1"/>
  <c r="AO468" i="5" s="1"/>
  <c r="AN468" i="5" s="1"/>
  <c r="AM468" i="5" s="1"/>
  <c r="AL468" i="5" s="1"/>
  <c r="AF465" i="5"/>
  <c r="Z484" i="5"/>
  <c r="AT480" i="5"/>
  <c r="AS480" i="5" s="1"/>
  <c r="AR480" i="5" s="1"/>
  <c r="AQ480" i="5" s="1"/>
  <c r="AP480" i="5" s="1"/>
  <c r="AO480" i="5" s="1"/>
  <c r="AN480" i="5" s="1"/>
  <c r="AM480" i="5" s="1"/>
  <c r="AL480" i="5" s="1"/>
  <c r="Z480" i="5"/>
  <c r="AT477" i="5"/>
  <c r="AS477" i="5" s="1"/>
  <c r="AR477" i="5" s="1"/>
  <c r="AQ477" i="5" s="1"/>
  <c r="AP477" i="5" s="1"/>
  <c r="AO477" i="5" s="1"/>
  <c r="AN477" i="5" s="1"/>
  <c r="AM477" i="5" s="1"/>
  <c r="AL477" i="5" s="1"/>
  <c r="AF476" i="5"/>
  <c r="AC476" i="5"/>
  <c r="AF473" i="5"/>
  <c r="AT472" i="5"/>
  <c r="AS472" i="5" s="1"/>
  <c r="AR472" i="5" s="1"/>
  <c r="AQ472" i="5" s="1"/>
  <c r="AP472" i="5" s="1"/>
  <c r="AO472" i="5" s="1"/>
  <c r="AN472" i="5" s="1"/>
  <c r="AM472" i="5" s="1"/>
  <c r="AL472" i="5" s="1"/>
  <c r="AF469" i="5"/>
  <c r="Z461" i="5"/>
  <c r="G461" i="5"/>
  <c r="P461" i="5"/>
  <c r="AU461" i="5"/>
  <c r="G471" i="5"/>
  <c r="R471" i="5" s="1"/>
  <c r="T471" i="5" s="1"/>
  <c r="G467" i="5"/>
  <c r="G463" i="5"/>
  <c r="AT469" i="5"/>
  <c r="AS469" i="5" s="1"/>
  <c r="AR469" i="5" s="1"/>
  <c r="AQ469" i="5" s="1"/>
  <c r="AP469" i="5" s="1"/>
  <c r="AO469" i="5" s="1"/>
  <c r="AN469" i="5" s="1"/>
  <c r="AM469" i="5" s="1"/>
  <c r="AL469" i="5" s="1"/>
  <c r="AT465" i="5"/>
  <c r="AS465" i="5"/>
  <c r="AR465" i="5" s="1"/>
  <c r="AQ465" i="5" s="1"/>
  <c r="AP465" i="5" s="1"/>
  <c r="AO465" i="5" s="1"/>
  <c r="AN465" i="5" s="1"/>
  <c r="AM465" i="5" s="1"/>
  <c r="AL465" i="5" s="1"/>
  <c r="AU471" i="5"/>
  <c r="AU467" i="5"/>
  <c r="AU463" i="5"/>
  <c r="P622" i="4"/>
  <c r="R622" i="4" s="1"/>
  <c r="G622" i="4"/>
  <c r="J622" i="4" s="1"/>
  <c r="G396" i="4"/>
  <c r="N396" i="4" s="1"/>
  <c r="P396" i="4"/>
  <c r="R396" i="4" s="1"/>
  <c r="P673" i="4"/>
  <c r="R673" i="4" s="1"/>
  <c r="G673" i="4"/>
  <c r="J673" i="4" s="1"/>
  <c r="P619" i="4"/>
  <c r="R619" i="4" s="1"/>
  <c r="G619" i="4"/>
  <c r="J619" i="4" s="1"/>
  <c r="P618" i="4"/>
  <c r="R618" i="4" s="1"/>
  <c r="G618" i="4"/>
  <c r="J618" i="4" s="1"/>
  <c r="G726" i="4"/>
  <c r="J726" i="4" s="1"/>
  <c r="P726" i="4"/>
  <c r="R726" i="4" s="1"/>
  <c r="P680" i="4"/>
  <c r="R680" i="4" s="1"/>
  <c r="G680" i="4"/>
  <c r="J680" i="4" s="1"/>
  <c r="P676" i="4"/>
  <c r="R676" i="4" s="1"/>
  <c r="G676" i="4"/>
  <c r="J676" i="4" s="1"/>
  <c r="P621" i="4"/>
  <c r="R621" i="4" s="1"/>
  <c r="G621" i="4"/>
  <c r="J621" i="4" s="1"/>
  <c r="G399" i="4"/>
  <c r="N399" i="4" s="1"/>
  <c r="P399" i="4"/>
  <c r="P699" i="4"/>
  <c r="R699" i="4" s="1"/>
  <c r="G699" i="4"/>
  <c r="J699" i="4" s="1"/>
  <c r="P614" i="4"/>
  <c r="R614" i="4" s="1"/>
  <c r="G614" i="4"/>
  <c r="J614" i="4" s="1"/>
  <c r="P731" i="4"/>
  <c r="G731" i="4"/>
  <c r="J731" i="4" s="1"/>
  <c r="P715" i="4"/>
  <c r="R715" i="4" s="1"/>
  <c r="G715" i="4"/>
  <c r="J715" i="4" s="1"/>
  <c r="P671" i="4"/>
  <c r="G671" i="4"/>
  <c r="P611" i="4"/>
  <c r="G611" i="4"/>
  <c r="J611" i="4" s="1"/>
  <c r="G702" i="4"/>
  <c r="J702" i="4" s="1"/>
  <c r="P702" i="4"/>
  <c r="R702" i="4" s="1"/>
  <c r="P727" i="4"/>
  <c r="G727" i="4"/>
  <c r="J727" i="4" s="1"/>
  <c r="G718" i="4"/>
  <c r="J718" i="4" s="1"/>
  <c r="P718" i="4"/>
  <c r="R718" i="4" s="1"/>
  <c r="P678" i="4"/>
  <c r="G678" i="4"/>
  <c r="J678" i="4" s="1"/>
  <c r="P670" i="4"/>
  <c r="G670" i="4"/>
  <c r="J670" i="4" s="1"/>
  <c r="P616" i="4"/>
  <c r="G616" i="4"/>
  <c r="G720" i="4"/>
  <c r="J720" i="4" s="1"/>
  <c r="G674" i="4"/>
  <c r="J674" i="4" s="1"/>
  <c r="G620" i="4"/>
  <c r="G615" i="4"/>
  <c r="J615" i="4" s="1"/>
  <c r="G610" i="4"/>
  <c r="J610" i="4" s="1"/>
  <c r="J607" i="4"/>
  <c r="P482" i="4"/>
  <c r="R482" i="4" s="1"/>
  <c r="R610" i="4"/>
  <c r="R573" i="4"/>
  <c r="R684" i="4"/>
  <c r="R613" i="4"/>
  <c r="R590" i="4"/>
  <c r="P480" i="4"/>
  <c r="R480" i="4" s="1"/>
  <c r="P477" i="4"/>
  <c r="R477" i="4" s="1"/>
  <c r="G723" i="4"/>
  <c r="J723" i="4" s="1"/>
  <c r="P710" i="4"/>
  <c r="R710" i="4" s="1"/>
  <c r="G707" i="4"/>
  <c r="J707" i="4" s="1"/>
  <c r="G609" i="4"/>
  <c r="J609" i="4" s="1"/>
  <c r="P719" i="4"/>
  <c r="R719" i="4" s="1"/>
  <c r="R609" i="4"/>
  <c r="P602" i="4"/>
  <c r="R602" i="4" s="1"/>
  <c r="P562" i="4"/>
  <c r="R562" i="4" s="1"/>
  <c r="R617" i="4"/>
  <c r="P717" i="4"/>
  <c r="R717" i="4" s="1"/>
  <c r="G617" i="4"/>
  <c r="J617" i="4" s="1"/>
  <c r="G612" i="4"/>
  <c r="P527" i="4"/>
  <c r="R527" i="4" s="1"/>
  <c r="P479" i="4"/>
  <c r="R479" i="4" s="1"/>
  <c r="P476" i="4"/>
  <c r="R476" i="4" s="1"/>
  <c r="P771" i="4"/>
  <c r="R771" i="4" s="1"/>
  <c r="G771" i="4"/>
  <c r="J771" i="4" s="1"/>
  <c r="P761" i="4"/>
  <c r="G761" i="4"/>
  <c r="J761" i="4" s="1"/>
  <c r="P751" i="4"/>
  <c r="G751" i="4"/>
  <c r="J751" i="4" s="1"/>
  <c r="P743" i="4"/>
  <c r="G743" i="4"/>
  <c r="J743" i="4" s="1"/>
  <c r="P735" i="4"/>
  <c r="R735" i="4" s="1"/>
  <c r="G735" i="4"/>
  <c r="J735" i="4" s="1"/>
  <c r="P701" i="4"/>
  <c r="R701" i="4" s="1"/>
  <c r="P691" i="4"/>
  <c r="G691" i="4"/>
  <c r="J691" i="4" s="1"/>
  <c r="P767" i="4"/>
  <c r="G767" i="4"/>
  <c r="J767" i="4" s="1"/>
  <c r="P749" i="4"/>
  <c r="G749" i="4"/>
  <c r="J749" i="4" s="1"/>
  <c r="P732" i="4"/>
  <c r="G732" i="4"/>
  <c r="J732" i="4" s="1"/>
  <c r="P716" i="4"/>
  <c r="G716" i="4"/>
  <c r="J716" i="4" s="1"/>
  <c r="P692" i="4"/>
  <c r="G692" i="4"/>
  <c r="J692" i="4" s="1"/>
  <c r="P774" i="4"/>
  <c r="G774" i="4"/>
  <c r="J774" i="4" s="1"/>
  <c r="P746" i="4"/>
  <c r="R746" i="4" s="1"/>
  <c r="G746" i="4"/>
  <c r="J746" i="4" s="1"/>
  <c r="P738" i="4"/>
  <c r="G738" i="4"/>
  <c r="J738" i="4" s="1"/>
  <c r="G706" i="4"/>
  <c r="J706" i="4" s="1"/>
  <c r="P706" i="4"/>
  <c r="R706" i="4" s="1"/>
  <c r="G694" i="4"/>
  <c r="J694" i="4" s="1"/>
  <c r="P694" i="4"/>
  <c r="P766" i="4"/>
  <c r="R766" i="4" s="1"/>
  <c r="G766" i="4"/>
  <c r="J766" i="4" s="1"/>
  <c r="P758" i="4"/>
  <c r="G758" i="4"/>
  <c r="J758" i="4" s="1"/>
  <c r="P748" i="4"/>
  <c r="G748" i="4"/>
  <c r="J748" i="4" s="1"/>
  <c r="P740" i="4"/>
  <c r="G740" i="4"/>
  <c r="J740" i="4" s="1"/>
  <c r="G712" i="4"/>
  <c r="J712" i="4" s="1"/>
  <c r="P712" i="4"/>
  <c r="P708" i="4"/>
  <c r="G708" i="4"/>
  <c r="J708" i="4" s="1"/>
  <c r="P773" i="4"/>
  <c r="G773" i="4"/>
  <c r="J773" i="4" s="1"/>
  <c r="P763" i="4"/>
  <c r="G763" i="4"/>
  <c r="J763" i="4" s="1"/>
  <c r="P753" i="4"/>
  <c r="G753" i="4"/>
  <c r="J753" i="4" s="1"/>
  <c r="P745" i="4"/>
  <c r="G745" i="4"/>
  <c r="J745" i="4" s="1"/>
  <c r="P737" i="4"/>
  <c r="G737" i="4"/>
  <c r="J737" i="4" s="1"/>
  <c r="G705" i="4"/>
  <c r="J705" i="4" s="1"/>
  <c r="P705" i="4"/>
  <c r="G698" i="4"/>
  <c r="J698" i="4" s="1"/>
  <c r="P698" i="4"/>
  <c r="P688" i="4"/>
  <c r="G688" i="4"/>
  <c r="J688" i="4" s="1"/>
  <c r="P768" i="4"/>
  <c r="G768" i="4"/>
  <c r="J768" i="4" s="1"/>
  <c r="P760" i="4"/>
  <c r="G760" i="4"/>
  <c r="J760" i="4" s="1"/>
  <c r="P750" i="4"/>
  <c r="G750" i="4"/>
  <c r="J750" i="4" s="1"/>
  <c r="P742" i="4"/>
  <c r="G742" i="4"/>
  <c r="J742" i="4" s="1"/>
  <c r="P733" i="4"/>
  <c r="G733" i="4"/>
  <c r="J733" i="4" s="1"/>
  <c r="P690" i="4"/>
  <c r="G690" i="4"/>
  <c r="J690" i="4" s="1"/>
  <c r="P682" i="4"/>
  <c r="G682" i="4"/>
  <c r="J682" i="4" s="1"/>
  <c r="P759" i="4"/>
  <c r="G759" i="4"/>
  <c r="J759" i="4" s="1"/>
  <c r="P741" i="4"/>
  <c r="G741" i="4"/>
  <c r="J741" i="4" s="1"/>
  <c r="P724" i="4"/>
  <c r="G724" i="4"/>
  <c r="J724" i="4" s="1"/>
  <c r="P764" i="4"/>
  <c r="G764" i="4"/>
  <c r="J764" i="4" s="1"/>
  <c r="P754" i="4"/>
  <c r="G754" i="4"/>
  <c r="J754" i="4" s="1"/>
  <c r="G729" i="4"/>
  <c r="J729" i="4" s="1"/>
  <c r="P729" i="4"/>
  <c r="R729" i="4" s="1"/>
  <c r="G721" i="4"/>
  <c r="J721" i="4" s="1"/>
  <c r="P721" i="4"/>
  <c r="G713" i="4"/>
  <c r="J713" i="4" s="1"/>
  <c r="P713" i="4"/>
  <c r="P775" i="4"/>
  <c r="G775" i="4"/>
  <c r="J775" i="4" s="1"/>
  <c r="P765" i="4"/>
  <c r="G765" i="4"/>
  <c r="J765" i="4" s="1"/>
  <c r="P756" i="4"/>
  <c r="G756" i="4"/>
  <c r="J756" i="4" s="1"/>
  <c r="P747" i="4"/>
  <c r="G747" i="4"/>
  <c r="J747" i="4" s="1"/>
  <c r="P739" i="4"/>
  <c r="G739" i="4"/>
  <c r="J739" i="4" s="1"/>
  <c r="G730" i="4"/>
  <c r="J730" i="4" s="1"/>
  <c r="P730" i="4"/>
  <c r="G722" i="4"/>
  <c r="J722" i="4" s="1"/>
  <c r="P722" i="4"/>
  <c r="G714" i="4"/>
  <c r="J714" i="4" s="1"/>
  <c r="P714" i="4"/>
  <c r="R714" i="4" s="1"/>
  <c r="G704" i="4"/>
  <c r="J704" i="4" s="1"/>
  <c r="P704" i="4"/>
  <c r="P700" i="4"/>
  <c r="R700" i="4" s="1"/>
  <c r="G700" i="4"/>
  <c r="J700" i="4" s="1"/>
  <c r="P687" i="4"/>
  <c r="G687" i="4"/>
  <c r="J687" i="4" s="1"/>
  <c r="P772" i="4"/>
  <c r="G772" i="4"/>
  <c r="J772" i="4" s="1"/>
  <c r="P762" i="4"/>
  <c r="G762" i="4"/>
  <c r="J762" i="4" s="1"/>
  <c r="P752" i="4"/>
  <c r="G752" i="4"/>
  <c r="J752" i="4" s="1"/>
  <c r="P744" i="4"/>
  <c r="G744" i="4"/>
  <c r="J744" i="4" s="1"/>
  <c r="P736" i="4"/>
  <c r="G736" i="4"/>
  <c r="J736" i="4" s="1"/>
  <c r="P709" i="4"/>
  <c r="R709" i="4" s="1"/>
  <c r="G697" i="4"/>
  <c r="J697" i="4" s="1"/>
  <c r="P697" i="4"/>
  <c r="G570" i="4"/>
  <c r="J570" i="4" s="1"/>
  <c r="P570" i="4"/>
  <c r="R570" i="4" s="1"/>
  <c r="G557" i="4"/>
  <c r="J557" i="4" s="1"/>
  <c r="P557" i="4"/>
  <c r="G588" i="4"/>
  <c r="J588" i="4" s="1"/>
  <c r="P588" i="4"/>
  <c r="G563" i="4"/>
  <c r="J563" i="4" s="1"/>
  <c r="P563" i="4"/>
  <c r="G547" i="4"/>
  <c r="J547" i="4" s="1"/>
  <c r="P547" i="4"/>
  <c r="R547" i="4" s="1"/>
  <c r="G471" i="4"/>
  <c r="J471" i="4" s="1"/>
  <c r="P471" i="4"/>
  <c r="G606" i="4"/>
  <c r="G601" i="4"/>
  <c r="J601" i="4" s="1"/>
  <c r="G579" i="4"/>
  <c r="R569" i="4"/>
  <c r="P556" i="4"/>
  <c r="R556" i="4" s="1"/>
  <c r="G553" i="4"/>
  <c r="J553" i="4" s="1"/>
  <c r="P553" i="4"/>
  <c r="R553" i="4" s="1"/>
  <c r="P540" i="4"/>
  <c r="R540" i="4" s="1"/>
  <c r="P484" i="4"/>
  <c r="R484" i="4" s="1"/>
  <c r="G474" i="4"/>
  <c r="J474" i="4" s="1"/>
  <c r="P474" i="4"/>
  <c r="G693" i="4"/>
  <c r="G689" i="4"/>
  <c r="G685" i="4"/>
  <c r="G679" i="4"/>
  <c r="G604" i="4"/>
  <c r="J604" i="4" s="1"/>
  <c r="P604" i="4"/>
  <c r="R604" i="4" s="1"/>
  <c r="R601" i="4"/>
  <c r="G559" i="4"/>
  <c r="J559" i="4" s="1"/>
  <c r="P559" i="4"/>
  <c r="G463" i="4"/>
  <c r="J463" i="4" s="1"/>
  <c r="P463" i="4"/>
  <c r="R463" i="4" s="1"/>
  <c r="G586" i="4"/>
  <c r="J586" i="4" s="1"/>
  <c r="P586" i="4"/>
  <c r="R586" i="4" s="1"/>
  <c r="G549" i="4"/>
  <c r="J549" i="4" s="1"/>
  <c r="P549" i="4"/>
  <c r="G466" i="4"/>
  <c r="J466" i="4" s="1"/>
  <c r="P466" i="4"/>
  <c r="G686" i="4"/>
  <c r="G571" i="4"/>
  <c r="J571" i="4" s="1"/>
  <c r="P571" i="4"/>
  <c r="R571" i="4" s="1"/>
  <c r="G555" i="4"/>
  <c r="J555" i="4" s="1"/>
  <c r="P555" i="4"/>
  <c r="R555" i="4" s="1"/>
  <c r="G593" i="4"/>
  <c r="R582" i="4"/>
  <c r="G566" i="4"/>
  <c r="G561" i="4"/>
  <c r="J561" i="4" s="1"/>
  <c r="P561" i="4"/>
  <c r="R561" i="4" s="1"/>
  <c r="P548" i="4"/>
  <c r="R548" i="4" s="1"/>
  <c r="P525" i="4"/>
  <c r="R525" i="4" s="1"/>
  <c r="P478" i="4"/>
  <c r="R478" i="4" s="1"/>
  <c r="G677" i="4"/>
  <c r="J677" i="4" s="1"/>
  <c r="G672" i="4"/>
  <c r="J672" i="4" s="1"/>
  <c r="P554" i="4"/>
  <c r="R554" i="4" s="1"/>
  <c r="G551" i="4"/>
  <c r="J551" i="4" s="1"/>
  <c r="P551" i="4"/>
  <c r="R551" i="4" s="1"/>
  <c r="P538" i="4"/>
  <c r="R538" i="4" s="1"/>
  <c r="P599" i="4"/>
  <c r="R599" i="4" s="1"/>
  <c r="P580" i="4"/>
  <c r="R580" i="4" s="1"/>
  <c r="P567" i="4"/>
  <c r="R567" i="4" s="1"/>
  <c r="G468" i="4"/>
  <c r="J468" i="4" s="1"/>
  <c r="P468" i="4"/>
  <c r="G473" i="4"/>
  <c r="J473" i="4" s="1"/>
  <c r="P473" i="4"/>
  <c r="R473" i="4" s="1"/>
  <c r="G465" i="4"/>
  <c r="J465" i="4" s="1"/>
  <c r="P465" i="4"/>
  <c r="R465" i="4" s="1"/>
  <c r="P545" i="4"/>
  <c r="R545" i="4" s="1"/>
  <c r="P543" i="4"/>
  <c r="R543" i="4" s="1"/>
  <c r="P541" i="4"/>
  <c r="R541" i="4" s="1"/>
  <c r="P539" i="4"/>
  <c r="R539" i="4" s="1"/>
  <c r="P537" i="4"/>
  <c r="R537" i="4" s="1"/>
  <c r="P528" i="4"/>
  <c r="R528" i="4" s="1"/>
  <c r="P526" i="4"/>
  <c r="R526" i="4" s="1"/>
  <c r="P492" i="4"/>
  <c r="R492" i="4" s="1"/>
  <c r="P489" i="4"/>
  <c r="R489" i="4" s="1"/>
  <c r="P487" i="4"/>
  <c r="R487" i="4" s="1"/>
  <c r="P485" i="4"/>
  <c r="R485" i="4" s="1"/>
  <c r="G470" i="4"/>
  <c r="J470" i="4" s="1"/>
  <c r="P470" i="4"/>
  <c r="R470" i="4" s="1"/>
  <c r="G462" i="4"/>
  <c r="J462" i="4" s="1"/>
  <c r="P462" i="4"/>
  <c r="R462" i="4" s="1"/>
  <c r="G467" i="4"/>
  <c r="J467" i="4" s="1"/>
  <c r="P467" i="4"/>
  <c r="R467" i="4" s="1"/>
  <c r="G472" i="4"/>
  <c r="J472" i="4" s="1"/>
  <c r="P472" i="4"/>
  <c r="R472" i="4" s="1"/>
  <c r="G464" i="4"/>
  <c r="J464" i="4" s="1"/>
  <c r="P464" i="4"/>
  <c r="R464" i="4" s="1"/>
  <c r="G469" i="4"/>
  <c r="J469" i="4" s="1"/>
  <c r="P469" i="4"/>
  <c r="R469" i="4" s="1"/>
  <c r="G461" i="4"/>
  <c r="J461" i="4" s="1"/>
  <c r="P461" i="4"/>
  <c r="R461" i="4" s="1"/>
  <c r="G751" i="1"/>
  <c r="P751" i="1"/>
  <c r="P566" i="1"/>
  <c r="G566" i="1"/>
  <c r="L566" i="1" s="1"/>
  <c r="P547" i="1"/>
  <c r="R547" i="1" s="1"/>
  <c r="T547" i="1" s="1"/>
  <c r="G547" i="1"/>
  <c r="L547" i="1" s="1"/>
  <c r="P474" i="1"/>
  <c r="G474" i="1"/>
  <c r="L474" i="1" s="1"/>
  <c r="G471" i="1"/>
  <c r="L471" i="1" s="1"/>
  <c r="P471" i="1"/>
  <c r="P738" i="1"/>
  <c r="G738" i="1"/>
  <c r="L738" i="1" s="1"/>
  <c r="P692" i="1"/>
  <c r="R692" i="1" s="1"/>
  <c r="T692" i="1" s="1"/>
  <c r="G692" i="1"/>
  <c r="L692" i="1" s="1"/>
  <c r="G619" i="1"/>
  <c r="L619" i="1" s="1"/>
  <c r="P619" i="1"/>
  <c r="R619" i="1" s="1"/>
  <c r="T619" i="1" s="1"/>
  <c r="G615" i="1"/>
  <c r="L615" i="1" s="1"/>
  <c r="P615" i="1"/>
  <c r="G529" i="1"/>
  <c r="L529" i="1" s="1"/>
  <c r="P529" i="1"/>
  <c r="R529" i="1" s="1"/>
  <c r="T529" i="1" s="1"/>
  <c r="G721" i="1"/>
  <c r="L721" i="1" s="1"/>
  <c r="P721" i="1"/>
  <c r="P718" i="1"/>
  <c r="G718" i="1"/>
  <c r="L718" i="1" s="1"/>
  <c r="P525" i="1"/>
  <c r="R525" i="1" s="1"/>
  <c r="T525" i="1" s="1"/>
  <c r="G525" i="1"/>
  <c r="L525" i="1" s="1"/>
  <c r="G489" i="1"/>
  <c r="L489" i="1" s="1"/>
  <c r="P489" i="1"/>
  <c r="R489" i="1" s="1"/>
  <c r="T489" i="1" s="1"/>
  <c r="R737" i="1"/>
  <c r="T737" i="1" s="1"/>
  <c r="G733" i="1"/>
  <c r="L733" i="1" s="1"/>
  <c r="P733" i="1"/>
  <c r="G697" i="1"/>
  <c r="L697" i="1" s="1"/>
  <c r="P697" i="1"/>
  <c r="R697" i="1" s="1"/>
  <c r="T697" i="1" s="1"/>
  <c r="G553" i="1"/>
  <c r="L553" i="1" s="1"/>
  <c r="P553" i="1"/>
  <c r="P539" i="1"/>
  <c r="R539" i="1" s="1"/>
  <c r="T539" i="1" s="1"/>
  <c r="G539" i="1"/>
  <c r="L539" i="1" s="1"/>
  <c r="P466" i="1"/>
  <c r="G466" i="1"/>
  <c r="L466" i="1" s="1"/>
  <c r="G463" i="1"/>
  <c r="L463" i="1" s="1"/>
  <c r="P463" i="1"/>
  <c r="G727" i="1"/>
  <c r="L727" i="1" s="1"/>
  <c r="P727" i="1"/>
  <c r="G621" i="1"/>
  <c r="L621" i="1" s="1"/>
  <c r="P621" i="1"/>
  <c r="R621" i="1" s="1"/>
  <c r="T621" i="1" s="1"/>
  <c r="G613" i="1"/>
  <c r="L613" i="1" s="1"/>
  <c r="P613" i="1"/>
  <c r="R613" i="1" s="1"/>
  <c r="T613" i="1" s="1"/>
  <c r="G579" i="1"/>
  <c r="L579" i="1" s="1"/>
  <c r="P579" i="1"/>
  <c r="G571" i="1"/>
  <c r="L571" i="1" s="1"/>
  <c r="P571" i="1"/>
  <c r="R571" i="1" s="1"/>
  <c r="T571" i="1" s="1"/>
  <c r="P552" i="1"/>
  <c r="R552" i="1" s="1"/>
  <c r="T552" i="1" s="1"/>
  <c r="G552" i="1"/>
  <c r="L552" i="1" s="1"/>
  <c r="P484" i="1"/>
  <c r="G484" i="1"/>
  <c r="L484" i="1" s="1"/>
  <c r="G479" i="1"/>
  <c r="L479" i="1" s="1"/>
  <c r="P479" i="1"/>
  <c r="G713" i="1"/>
  <c r="L713" i="1" s="1"/>
  <c r="P713" i="1"/>
  <c r="P602" i="1"/>
  <c r="R602" i="1" s="1"/>
  <c r="T602" i="1" s="1"/>
  <c r="G602" i="1"/>
  <c r="L602" i="1" s="1"/>
  <c r="P774" i="1"/>
  <c r="G774" i="1"/>
  <c r="L774" i="1" s="1"/>
  <c r="G763" i="1"/>
  <c r="L763" i="1" s="1"/>
  <c r="P763" i="1"/>
  <c r="P689" i="1"/>
  <c r="G689" i="1"/>
  <c r="L689" i="1" s="1"/>
  <c r="G612" i="1"/>
  <c r="L612" i="1" s="1"/>
  <c r="P612" i="1"/>
  <c r="R612" i="1" s="1"/>
  <c r="T612" i="1" s="1"/>
  <c r="G570" i="1"/>
  <c r="L570" i="1" s="1"/>
  <c r="P570" i="1"/>
  <c r="R570" i="1" s="1"/>
  <c r="T570" i="1" s="1"/>
  <c r="P555" i="1"/>
  <c r="G555" i="1"/>
  <c r="L555" i="1" s="1"/>
  <c r="G537" i="1"/>
  <c r="L537" i="1" s="1"/>
  <c r="P537" i="1"/>
  <c r="R537" i="1" s="1"/>
  <c r="T537" i="1" s="1"/>
  <c r="E455" i="3"/>
  <c r="E116" i="3"/>
  <c r="E508" i="3"/>
  <c r="F144" i="1"/>
  <c r="F159" i="1"/>
  <c r="G159" i="1" s="1"/>
  <c r="I159" i="1" s="1"/>
  <c r="E177" i="3"/>
  <c r="G773" i="1"/>
  <c r="L773" i="1" s="1"/>
  <c r="P761" i="1"/>
  <c r="G746" i="1"/>
  <c r="L746" i="1" s="1"/>
  <c r="G737" i="1"/>
  <c r="L737" i="1" s="1"/>
  <c r="P705" i="1"/>
  <c r="R705" i="1" s="1"/>
  <c r="T705" i="1" s="1"/>
  <c r="G691" i="1"/>
  <c r="L691" i="1" s="1"/>
  <c r="P677" i="1"/>
  <c r="G590" i="1"/>
  <c r="L590" i="1" s="1"/>
  <c r="G556" i="1"/>
  <c r="L556" i="1" s="1"/>
  <c r="F370" i="1"/>
  <c r="G370" i="1" s="1"/>
  <c r="J370" i="1" s="1"/>
  <c r="F281" i="1"/>
  <c r="G281" i="1" s="1"/>
  <c r="I281" i="1" s="1"/>
  <c r="F32" i="1"/>
  <c r="G32" i="1" s="1"/>
  <c r="I32" i="1" s="1"/>
  <c r="E175" i="3"/>
  <c r="R691" i="1"/>
  <c r="T691" i="1" s="1"/>
  <c r="R544" i="1"/>
  <c r="T544" i="1" s="1"/>
  <c r="F442" i="1"/>
  <c r="G442" i="1" s="1"/>
  <c r="J442" i="1" s="1"/>
  <c r="E195" i="3"/>
  <c r="F87" i="1"/>
  <c r="G87" i="1" s="1"/>
  <c r="I87" i="1" s="1"/>
  <c r="E172" i="3"/>
  <c r="E440" i="3"/>
  <c r="E198" i="3"/>
  <c r="R753" i="1"/>
  <c r="T753" i="1" s="1"/>
  <c r="P670" i="1"/>
  <c r="R670" i="1" s="1"/>
  <c r="T670" i="1" s="1"/>
  <c r="P582" i="1"/>
  <c r="R574" i="1"/>
  <c r="T574" i="1" s="1"/>
  <c r="R707" i="1"/>
  <c r="T707" i="1" s="1"/>
  <c r="F387" i="1"/>
  <c r="G387" i="1" s="1"/>
  <c r="J387" i="1" s="1"/>
  <c r="E291" i="3"/>
  <c r="F300" i="1"/>
  <c r="G300" i="1" s="1"/>
  <c r="I300" i="1" s="1"/>
  <c r="F166" i="1"/>
  <c r="G166" i="1" s="1"/>
  <c r="I166" i="1" s="1"/>
  <c r="F143" i="1"/>
  <c r="G143" i="1" s="1"/>
  <c r="I143" i="1" s="1"/>
  <c r="P720" i="1"/>
  <c r="P711" i="1"/>
  <c r="R711" i="1" s="1"/>
  <c r="T711" i="1" s="1"/>
  <c r="G614" i="1"/>
  <c r="G563" i="1"/>
  <c r="L563" i="1" s="1"/>
  <c r="P545" i="1"/>
  <c r="R545" i="1" s="1"/>
  <c r="T545" i="1" s="1"/>
  <c r="P488" i="1"/>
  <c r="R488" i="1" s="1"/>
  <c r="T488" i="1" s="1"/>
  <c r="P478" i="1"/>
  <c r="R478" i="1" s="1"/>
  <c r="T478" i="1" s="1"/>
  <c r="P470" i="1"/>
  <c r="R470" i="1" s="1"/>
  <c r="T470" i="1" s="1"/>
  <c r="P462" i="1"/>
  <c r="R462" i="1" s="1"/>
  <c r="T462" i="1" s="1"/>
  <c r="E310" i="3"/>
  <c r="F62" i="1"/>
  <c r="G62" i="1" s="1"/>
  <c r="I62" i="1" s="1"/>
  <c r="F25" i="1"/>
  <c r="G25" i="1" s="1"/>
  <c r="I25" i="1" s="1"/>
  <c r="P745" i="1"/>
  <c r="R745" i="1" s="1"/>
  <c r="T745" i="1" s="1"/>
  <c r="E219" i="3"/>
  <c r="E182" i="3"/>
  <c r="E295" i="3"/>
  <c r="F357" i="1"/>
  <c r="G357" i="1" s="1"/>
  <c r="K357" i="1" s="1"/>
  <c r="F40" i="1"/>
  <c r="G40" i="1" s="1"/>
  <c r="I40" i="1" s="1"/>
  <c r="E499" i="3"/>
  <c r="E494" i="3"/>
  <c r="R764" i="1"/>
  <c r="T764" i="1" s="1"/>
  <c r="R728" i="1"/>
  <c r="T728" i="1" s="1"/>
  <c r="P586" i="1"/>
  <c r="P560" i="1"/>
  <c r="R560" i="1" s="1"/>
  <c r="T560" i="1" s="1"/>
  <c r="F74" i="1"/>
  <c r="E255" i="3"/>
  <c r="P771" i="1"/>
  <c r="G754" i="1"/>
  <c r="L754" i="1" s="1"/>
  <c r="P735" i="1"/>
  <c r="R735" i="1" s="1"/>
  <c r="T735" i="1" s="1"/>
  <c r="G701" i="1"/>
  <c r="L701" i="1" s="1"/>
  <c r="P687" i="1"/>
  <c r="R687" i="1" s="1"/>
  <c r="T687" i="1" s="1"/>
  <c r="G606" i="1"/>
  <c r="L606" i="1" s="1"/>
  <c r="G752" i="1"/>
  <c r="L752" i="1" s="1"/>
  <c r="P752" i="1"/>
  <c r="G742" i="1"/>
  <c r="L742" i="1" s="1"/>
  <c r="P742" i="1"/>
  <c r="R742" i="1" s="1"/>
  <c r="T742" i="1" s="1"/>
  <c r="R771" i="1"/>
  <c r="T771" i="1" s="1"/>
  <c r="L771" i="1"/>
  <c r="G766" i="1"/>
  <c r="L766" i="1" s="1"/>
  <c r="P766" i="1"/>
  <c r="L735" i="1"/>
  <c r="L761" i="1"/>
  <c r="R761" i="1"/>
  <c r="T761" i="1" s="1"/>
  <c r="P758" i="1"/>
  <c r="G758" i="1"/>
  <c r="L758" i="1" s="1"/>
  <c r="G580" i="1"/>
  <c r="L580" i="1" s="1"/>
  <c r="P580" i="1"/>
  <c r="G768" i="1"/>
  <c r="L768" i="1" s="1"/>
  <c r="P768" i="1"/>
  <c r="R768" i="1" s="1"/>
  <c r="T768" i="1" s="1"/>
  <c r="G744" i="1"/>
  <c r="L744" i="1" s="1"/>
  <c r="P744" i="1"/>
  <c r="R733" i="1"/>
  <c r="T733" i="1" s="1"/>
  <c r="L731" i="1"/>
  <c r="R731" i="1"/>
  <c r="T731" i="1" s="1"/>
  <c r="P709" i="1"/>
  <c r="R709" i="1" s="1"/>
  <c r="T709" i="1" s="1"/>
  <c r="G709" i="1"/>
  <c r="L709" i="1" s="1"/>
  <c r="G693" i="1"/>
  <c r="L693" i="1" s="1"/>
  <c r="P693" i="1"/>
  <c r="R693" i="1" s="1"/>
  <c r="T693" i="1" s="1"/>
  <c r="R751" i="1"/>
  <c r="T751" i="1" s="1"/>
  <c r="L751" i="1"/>
  <c r="G748" i="1"/>
  <c r="L748" i="1" s="1"/>
  <c r="P748" i="1"/>
  <c r="P726" i="1"/>
  <c r="G726" i="1"/>
  <c r="L726" i="1" s="1"/>
  <c r="R720" i="1"/>
  <c r="T720" i="1" s="1"/>
  <c r="G772" i="1"/>
  <c r="L772" i="1" s="1"/>
  <c r="P772" i="1"/>
  <c r="G760" i="1"/>
  <c r="L760" i="1" s="1"/>
  <c r="P760" i="1"/>
  <c r="R760" i="1" s="1"/>
  <c r="T760" i="1" s="1"/>
  <c r="G736" i="1"/>
  <c r="L736" i="1" s="1"/>
  <c r="P736" i="1"/>
  <c r="G685" i="1"/>
  <c r="L685" i="1" s="1"/>
  <c r="P685" i="1"/>
  <c r="L743" i="1"/>
  <c r="P740" i="1"/>
  <c r="G740" i="1"/>
  <c r="L740" i="1" s="1"/>
  <c r="P725" i="1"/>
  <c r="G725" i="1"/>
  <c r="L725" i="1" s="1"/>
  <c r="G762" i="1"/>
  <c r="L762" i="1" s="1"/>
  <c r="P762" i="1"/>
  <c r="R762" i="1" s="1"/>
  <c r="T762" i="1" s="1"/>
  <c r="G750" i="1"/>
  <c r="L750" i="1" s="1"/>
  <c r="P750" i="1"/>
  <c r="R732" i="1"/>
  <c r="T732" i="1" s="1"/>
  <c r="G674" i="1"/>
  <c r="L674" i="1" s="1"/>
  <c r="P674" i="1"/>
  <c r="G557" i="1"/>
  <c r="L557" i="1" s="1"/>
  <c r="P557" i="1"/>
  <c r="G775" i="1"/>
  <c r="L775" i="1" s="1"/>
  <c r="G765" i="1"/>
  <c r="L765" i="1" s="1"/>
  <c r="G756" i="1"/>
  <c r="L756" i="1" s="1"/>
  <c r="G747" i="1"/>
  <c r="L747" i="1" s="1"/>
  <c r="G739" i="1"/>
  <c r="L739" i="1" s="1"/>
  <c r="P729" i="1"/>
  <c r="R729" i="1" s="1"/>
  <c r="T729" i="1" s="1"/>
  <c r="G716" i="1"/>
  <c r="L716" i="1" s="1"/>
  <c r="G715" i="1"/>
  <c r="L715" i="1" s="1"/>
  <c r="G714" i="1"/>
  <c r="L714" i="1" s="1"/>
  <c r="G710" i="1"/>
  <c r="L710" i="1" s="1"/>
  <c r="P704" i="1"/>
  <c r="R704" i="1" s="1"/>
  <c r="T704" i="1" s="1"/>
  <c r="P694" i="1"/>
  <c r="R694" i="1" s="1"/>
  <c r="T694" i="1" s="1"/>
  <c r="P688" i="1"/>
  <c r="R688" i="1" s="1"/>
  <c r="T688" i="1" s="1"/>
  <c r="P678" i="1"/>
  <c r="R678" i="1" s="1"/>
  <c r="T678" i="1" s="1"/>
  <c r="P622" i="1"/>
  <c r="R622" i="1" s="1"/>
  <c r="T622" i="1" s="1"/>
  <c r="P604" i="1"/>
  <c r="R604" i="1" s="1"/>
  <c r="T604" i="1" s="1"/>
  <c r="P593" i="1"/>
  <c r="R593" i="1" s="1"/>
  <c r="T593" i="1" s="1"/>
  <c r="R555" i="1"/>
  <c r="T555" i="1" s="1"/>
  <c r="P690" i="1"/>
  <c r="G690" i="1"/>
  <c r="L690" i="1" s="1"/>
  <c r="G609" i="1"/>
  <c r="L609" i="1" s="1"/>
  <c r="P609" i="1"/>
  <c r="R730" i="1"/>
  <c r="T730" i="1" s="1"/>
  <c r="R706" i="1"/>
  <c r="T706" i="1" s="1"/>
  <c r="P700" i="1"/>
  <c r="G700" i="1"/>
  <c r="L700" i="1" s="1"/>
  <c r="G617" i="1"/>
  <c r="L617" i="1" s="1"/>
  <c r="P617" i="1"/>
  <c r="P540" i="1"/>
  <c r="G540" i="1"/>
  <c r="L540" i="1" s="1"/>
  <c r="P671" i="1"/>
  <c r="G671" i="1"/>
  <c r="L671" i="1" s="1"/>
  <c r="R713" i="1"/>
  <c r="T713" i="1" s="1"/>
  <c r="R698" i="1"/>
  <c r="T698" i="1" s="1"/>
  <c r="R590" i="1"/>
  <c r="T590" i="1" s="1"/>
  <c r="G581" i="1"/>
  <c r="L581" i="1" s="1"/>
  <c r="P581" i="1"/>
  <c r="G568" i="1"/>
  <c r="L568" i="1" s="1"/>
  <c r="P568" i="1"/>
  <c r="P767" i="1"/>
  <c r="R767" i="1" s="1"/>
  <c r="T767" i="1" s="1"/>
  <c r="P759" i="1"/>
  <c r="R759" i="1" s="1"/>
  <c r="T759" i="1" s="1"/>
  <c r="P749" i="1"/>
  <c r="R749" i="1" s="1"/>
  <c r="T749" i="1" s="1"/>
  <c r="P741" i="1"/>
  <c r="R741" i="1" s="1"/>
  <c r="T741" i="1" s="1"/>
  <c r="P723" i="1"/>
  <c r="R723" i="1" s="1"/>
  <c r="T723" i="1" s="1"/>
  <c r="P722" i="1"/>
  <c r="R722" i="1" s="1"/>
  <c r="T722" i="1" s="1"/>
  <c r="R682" i="1"/>
  <c r="T682" i="1" s="1"/>
  <c r="R677" i="1"/>
  <c r="T677" i="1" s="1"/>
  <c r="R672" i="1"/>
  <c r="T672" i="1" s="1"/>
  <c r="G607" i="1"/>
  <c r="L607" i="1" s="1"/>
  <c r="P607" i="1"/>
  <c r="G559" i="1"/>
  <c r="L559" i="1" s="1"/>
  <c r="P559" i="1"/>
  <c r="G732" i="1"/>
  <c r="L732" i="1" s="1"/>
  <c r="P712" i="1"/>
  <c r="R712" i="1" s="1"/>
  <c r="T712" i="1" s="1"/>
  <c r="G702" i="1"/>
  <c r="P699" i="1"/>
  <c r="R699" i="1" s="1"/>
  <c r="T699" i="1" s="1"/>
  <c r="P686" i="1"/>
  <c r="R686" i="1" s="1"/>
  <c r="T686" i="1" s="1"/>
  <c r="G684" i="1"/>
  <c r="P676" i="1"/>
  <c r="R676" i="1" s="1"/>
  <c r="T676" i="1" s="1"/>
  <c r="G673" i="1"/>
  <c r="P620" i="1"/>
  <c r="R620" i="1" s="1"/>
  <c r="T620" i="1" s="1"/>
  <c r="G616" i="1"/>
  <c r="L616" i="1" s="1"/>
  <c r="P616" i="1"/>
  <c r="G610" i="1"/>
  <c r="L610" i="1" s="1"/>
  <c r="P610" i="1"/>
  <c r="G591" i="1"/>
  <c r="L591" i="1" s="1"/>
  <c r="G588" i="1"/>
  <c r="L588" i="1" s="1"/>
  <c r="P588" i="1"/>
  <c r="G542" i="1"/>
  <c r="L542" i="1" s="1"/>
  <c r="P542" i="1"/>
  <c r="R542" i="1" s="1"/>
  <c r="T542" i="1" s="1"/>
  <c r="R582" i="1"/>
  <c r="T582" i="1" s="1"/>
  <c r="L582" i="1"/>
  <c r="G549" i="1"/>
  <c r="L549" i="1" s="1"/>
  <c r="P549" i="1"/>
  <c r="R724" i="1"/>
  <c r="T724" i="1" s="1"/>
  <c r="P680" i="1"/>
  <c r="G680" i="1"/>
  <c r="L680" i="1" s="1"/>
  <c r="P546" i="1"/>
  <c r="G546" i="1"/>
  <c r="L546" i="1" s="1"/>
  <c r="G724" i="1"/>
  <c r="L724" i="1" s="1"/>
  <c r="G708" i="1"/>
  <c r="L708" i="1" s="1"/>
  <c r="P703" i="1"/>
  <c r="R703" i="1" s="1"/>
  <c r="T703" i="1" s="1"/>
  <c r="G618" i="1"/>
  <c r="L618" i="1" s="1"/>
  <c r="P618" i="1"/>
  <c r="R611" i="1"/>
  <c r="T611" i="1" s="1"/>
  <c r="R586" i="1"/>
  <c r="T586" i="1" s="1"/>
  <c r="P573" i="1"/>
  <c r="G573" i="1"/>
  <c r="L573" i="1" s="1"/>
  <c r="R566" i="1"/>
  <c r="T566" i="1" s="1"/>
  <c r="P538" i="1"/>
  <c r="G538" i="1"/>
  <c r="L538" i="1" s="1"/>
  <c r="R484" i="1"/>
  <c r="T484" i="1" s="1"/>
  <c r="R474" i="1"/>
  <c r="T474" i="1" s="1"/>
  <c r="R466" i="1"/>
  <c r="T466" i="1" s="1"/>
  <c r="G551" i="1"/>
  <c r="L551" i="1" s="1"/>
  <c r="P551" i="1"/>
  <c r="G527" i="1"/>
  <c r="L527" i="1" s="1"/>
  <c r="P527" i="1"/>
  <c r="G486" i="1"/>
  <c r="L486" i="1" s="1"/>
  <c r="P486" i="1"/>
  <c r="G476" i="1"/>
  <c r="L476" i="1" s="1"/>
  <c r="P476" i="1"/>
  <c r="G468" i="1"/>
  <c r="L468" i="1" s="1"/>
  <c r="P468" i="1"/>
  <c r="P562" i="1"/>
  <c r="G562" i="1"/>
  <c r="L562" i="1" s="1"/>
  <c r="R556" i="1"/>
  <c r="T556" i="1" s="1"/>
  <c r="G541" i="1"/>
  <c r="L541" i="1" s="1"/>
  <c r="P541" i="1"/>
  <c r="P490" i="1"/>
  <c r="G490" i="1"/>
  <c r="L490" i="1" s="1"/>
  <c r="P480" i="1"/>
  <c r="G480" i="1"/>
  <c r="L480" i="1" s="1"/>
  <c r="P472" i="1"/>
  <c r="G472" i="1"/>
  <c r="L472" i="1" s="1"/>
  <c r="P464" i="1"/>
  <c r="R464" i="1" s="1"/>
  <c r="T464" i="1" s="1"/>
  <c r="G464" i="1"/>
  <c r="L464" i="1" s="1"/>
  <c r="G558" i="1"/>
  <c r="L558" i="1" s="1"/>
  <c r="P558" i="1"/>
  <c r="R558" i="1" s="1"/>
  <c r="T558" i="1" s="1"/>
  <c r="G548" i="1"/>
  <c r="L548" i="1" s="1"/>
  <c r="G543" i="1"/>
  <c r="L543" i="1" s="1"/>
  <c r="P543" i="1"/>
  <c r="G567" i="1"/>
  <c r="L567" i="1" s="1"/>
  <c r="P567" i="1"/>
  <c r="R561" i="1"/>
  <c r="T561" i="1" s="1"/>
  <c r="P554" i="1"/>
  <c r="R554" i="1" s="1"/>
  <c r="T554" i="1" s="1"/>
  <c r="G554" i="1"/>
  <c r="L554" i="1" s="1"/>
  <c r="R548" i="1"/>
  <c r="T548" i="1" s="1"/>
  <c r="G526" i="1"/>
  <c r="L526" i="1" s="1"/>
  <c r="P526" i="1"/>
  <c r="R526" i="1" s="1"/>
  <c r="T526" i="1" s="1"/>
  <c r="G485" i="1"/>
  <c r="L485" i="1" s="1"/>
  <c r="P485" i="1"/>
  <c r="R479" i="1"/>
  <c r="T479" i="1" s="1"/>
  <c r="G475" i="1"/>
  <c r="L475" i="1" s="1"/>
  <c r="P475" i="1"/>
  <c r="R475" i="1" s="1"/>
  <c r="T475" i="1" s="1"/>
  <c r="R471" i="1"/>
  <c r="T471" i="1" s="1"/>
  <c r="G467" i="1"/>
  <c r="L467" i="1" s="1"/>
  <c r="P467" i="1"/>
  <c r="R463" i="1"/>
  <c r="T463" i="1" s="1"/>
  <c r="G600" i="1"/>
  <c r="L600" i="1" s="1"/>
  <c r="P600" i="1"/>
  <c r="R600" i="1" s="1"/>
  <c r="T600" i="1" s="1"/>
  <c r="G569" i="1"/>
  <c r="L569" i="1" s="1"/>
  <c r="P569" i="1"/>
  <c r="R569" i="1" s="1"/>
  <c r="T569" i="1" s="1"/>
  <c r="R563" i="1"/>
  <c r="T563" i="1" s="1"/>
  <c r="G550" i="1"/>
  <c r="L550" i="1" s="1"/>
  <c r="P550" i="1"/>
  <c r="G528" i="1"/>
  <c r="L528" i="1" s="1"/>
  <c r="P528" i="1"/>
  <c r="R492" i="1"/>
  <c r="T492" i="1" s="1"/>
  <c r="G487" i="1"/>
  <c r="L487" i="1" s="1"/>
  <c r="P487" i="1"/>
  <c r="R487" i="1" s="1"/>
  <c r="T487" i="1" s="1"/>
  <c r="R482" i="1"/>
  <c r="T482" i="1" s="1"/>
  <c r="G477" i="1"/>
  <c r="L477" i="1" s="1"/>
  <c r="P477" i="1"/>
  <c r="R473" i="1"/>
  <c r="T473" i="1" s="1"/>
  <c r="G469" i="1"/>
  <c r="L469" i="1" s="1"/>
  <c r="P469" i="1"/>
  <c r="R469" i="1" s="1"/>
  <c r="T469" i="1" s="1"/>
  <c r="R465" i="1"/>
  <c r="T465" i="1" s="1"/>
  <c r="G461" i="1"/>
  <c r="L461" i="1" s="1"/>
  <c r="P461" i="1"/>
  <c r="F309" i="1"/>
  <c r="E282" i="3"/>
  <c r="E292" i="3"/>
  <c r="F35" i="1"/>
  <c r="G35" i="1" s="1"/>
  <c r="I35" i="1" s="1"/>
  <c r="E353" i="3"/>
  <c r="E150" i="3"/>
  <c r="E316" i="3"/>
  <c r="E220" i="3"/>
  <c r="E201" i="3"/>
  <c r="E183" i="3"/>
  <c r="E165" i="3"/>
  <c r="E131" i="3"/>
  <c r="E18" i="3"/>
  <c r="F211" i="1"/>
  <c r="G211" i="1" s="1"/>
  <c r="I211" i="1" s="1"/>
  <c r="F167" i="1"/>
  <c r="G167" i="1" s="1"/>
  <c r="I167" i="1" s="1"/>
  <c r="E296" i="1"/>
  <c r="E850" i="1"/>
  <c r="F850" i="1" s="1"/>
  <c r="G850" i="1" s="1"/>
  <c r="K850" i="1" s="1"/>
  <c r="E293" i="3"/>
  <c r="E447" i="3"/>
  <c r="E117" i="3"/>
  <c r="E277" i="3"/>
  <c r="F115" i="1"/>
  <c r="G115" i="1" s="1"/>
  <c r="I115" i="1" s="1"/>
  <c r="E129" i="3"/>
  <c r="E438" i="3"/>
  <c r="E108" i="3"/>
  <c r="F283" i="1"/>
  <c r="G283" i="1" s="1"/>
  <c r="I283" i="1" s="1"/>
  <c r="F41" i="1"/>
  <c r="G41" i="1" s="1"/>
  <c r="I41" i="1" s="1"/>
  <c r="E225" i="3"/>
  <c r="P500" i="1"/>
  <c r="E434" i="3"/>
  <c r="E114" i="3"/>
  <c r="F363" i="1"/>
  <c r="G363" i="1" s="1"/>
  <c r="K363" i="1" s="1"/>
  <c r="F92" i="1"/>
  <c r="G92" i="1" s="1"/>
  <c r="I92" i="1" s="1"/>
  <c r="E158" i="3"/>
  <c r="E860" i="1"/>
  <c r="F860" i="1" s="1"/>
  <c r="E840" i="1"/>
  <c r="F840" i="1" s="1"/>
  <c r="E278" i="3"/>
  <c r="F85" i="1"/>
  <c r="G85" i="1" s="1"/>
  <c r="I85" i="1" s="1"/>
  <c r="F78" i="1"/>
  <c r="G78" i="1" s="1"/>
  <c r="I78" i="1" s="1"/>
  <c r="E472" i="3"/>
  <c r="E459" i="3"/>
  <c r="E490" i="3"/>
  <c r="E633" i="1"/>
  <c r="F633" i="1" s="1"/>
  <c r="F5" i="1"/>
  <c r="P391" i="4"/>
  <c r="P259" i="1"/>
  <c r="R259" i="1" s="1"/>
  <c r="T259" i="1" s="1"/>
  <c r="P436" i="1"/>
  <c r="R436" i="1" s="1"/>
  <c r="T436" i="1" s="1"/>
  <c r="P237" i="1"/>
  <c r="R237" i="1" s="1"/>
  <c r="T237" i="1" s="1"/>
  <c r="P69" i="1"/>
  <c r="P204" i="1"/>
  <c r="P828" i="1"/>
  <c r="R828" i="1" s="1"/>
  <c r="T828" i="1" s="1"/>
  <c r="P72" i="4"/>
  <c r="R72" i="4" s="1"/>
  <c r="P36" i="4"/>
  <c r="P807" i="1"/>
  <c r="P817" i="1"/>
  <c r="P515" i="1"/>
  <c r="R515" i="1" s="1"/>
  <c r="T515" i="1" s="1"/>
  <c r="G50" i="2"/>
  <c r="P25" i="1"/>
  <c r="P68" i="1"/>
  <c r="R68" i="1" s="1"/>
  <c r="T68" i="1" s="1"/>
  <c r="P297" i="1"/>
  <c r="R297" i="1" s="1"/>
  <c r="T297" i="1" s="1"/>
  <c r="P417" i="1"/>
  <c r="P70" i="1"/>
  <c r="R70" i="1" s="1"/>
  <c r="T70" i="1" s="1"/>
  <c r="P663" i="1"/>
  <c r="R663" i="1" s="1"/>
  <c r="T663" i="1" s="1"/>
  <c r="P441" i="1"/>
  <c r="R441" i="1" s="1"/>
  <c r="T441" i="1" s="1"/>
  <c r="P108" i="1"/>
  <c r="R108" i="1" s="1"/>
  <c r="T108" i="1" s="1"/>
  <c r="P127" i="1"/>
  <c r="R127" i="1" s="1"/>
  <c r="T127" i="1" s="1"/>
  <c r="P94" i="1"/>
  <c r="R94" i="1" s="1"/>
  <c r="T94" i="1" s="1"/>
  <c r="P250" i="1"/>
  <c r="R250" i="1" s="1"/>
  <c r="T250" i="1" s="1"/>
  <c r="P636" i="1"/>
  <c r="R636" i="1" s="1"/>
  <c r="T636" i="1" s="1"/>
  <c r="P779" i="1"/>
  <c r="P127" i="4"/>
  <c r="R127" i="4" s="1"/>
  <c r="P284" i="4"/>
  <c r="P48" i="1"/>
  <c r="R48" i="1" s="1"/>
  <c r="T48" i="1" s="1"/>
  <c r="P506" i="1"/>
  <c r="R506" i="1" s="1"/>
  <c r="T506" i="1" s="1"/>
  <c r="P266" i="1"/>
  <c r="R266" i="1" s="1"/>
  <c r="T266" i="1" s="1"/>
  <c r="P156" i="1"/>
  <c r="R156" i="1" s="1"/>
  <c r="T156" i="1" s="1"/>
  <c r="P429" i="1"/>
  <c r="R429" i="1" s="1"/>
  <c r="T429" i="1" s="1"/>
  <c r="P270" i="1"/>
  <c r="R270" i="1" s="1"/>
  <c r="T270" i="1" s="1"/>
  <c r="P176" i="1"/>
  <c r="R176" i="1" s="1"/>
  <c r="T176" i="1" s="1"/>
  <c r="P376" i="1"/>
  <c r="R376" i="1" s="1"/>
  <c r="T376" i="1" s="1"/>
  <c r="P354" i="1"/>
  <c r="P87" i="1"/>
  <c r="P215" i="1"/>
  <c r="R215" i="1" s="1"/>
  <c r="T215" i="1" s="1"/>
  <c r="P512" i="1"/>
  <c r="R512" i="1" s="1"/>
  <c r="T512" i="1" s="1"/>
  <c r="P50" i="1"/>
  <c r="P224" i="1"/>
  <c r="G42" i="2"/>
  <c r="P823" i="4"/>
  <c r="R823" i="4" s="1"/>
  <c r="P799" i="4"/>
  <c r="R799" i="4" s="1"/>
  <c r="P820" i="4"/>
  <c r="R820" i="4" s="1"/>
  <c r="P419" i="1"/>
  <c r="R419" i="1" s="1"/>
  <c r="T419" i="1" s="1"/>
  <c r="P136" i="1"/>
  <c r="R136" i="1" s="1"/>
  <c r="T136" i="1" s="1"/>
  <c r="P210" i="1"/>
  <c r="R210" i="1" s="1"/>
  <c r="T210" i="1" s="1"/>
  <c r="P290" i="1"/>
  <c r="R290" i="1" s="1"/>
  <c r="T290" i="1" s="1"/>
  <c r="P661" i="1"/>
  <c r="R661" i="1" s="1"/>
  <c r="T661" i="1" s="1"/>
  <c r="P105" i="1"/>
  <c r="P245" i="1"/>
  <c r="P219" i="1"/>
  <c r="P635" i="1"/>
  <c r="R635" i="1" s="1"/>
  <c r="T635" i="1" s="1"/>
  <c r="P450" i="1"/>
  <c r="P536" i="1"/>
  <c r="R536" i="1" s="1"/>
  <c r="T536" i="1" s="1"/>
  <c r="P787" i="1"/>
  <c r="R787" i="1" s="1"/>
  <c r="T787" i="1" s="1"/>
  <c r="P829" i="1"/>
  <c r="P658" i="1"/>
  <c r="R658" i="1" s="1"/>
  <c r="T658" i="1" s="1"/>
  <c r="P598" i="1"/>
  <c r="P318" i="1"/>
  <c r="P310" i="1"/>
  <c r="R310" i="1" s="1"/>
  <c r="T310" i="1" s="1"/>
  <c r="P130" i="1"/>
  <c r="R130" i="1" s="1"/>
  <c r="T130" i="1" s="1"/>
  <c r="P137" i="1"/>
  <c r="R137" i="1" s="1"/>
  <c r="T137" i="1" s="1"/>
  <c r="P109" i="1"/>
  <c r="R109" i="1" s="1"/>
  <c r="T109" i="1" s="1"/>
  <c r="P425" i="1"/>
  <c r="R425" i="1" s="1"/>
  <c r="T425" i="1" s="1"/>
  <c r="P770" i="1"/>
  <c r="R770" i="1" s="1"/>
  <c r="T770" i="1" s="1"/>
  <c r="P153" i="4"/>
  <c r="P308" i="4"/>
  <c r="R308" i="4" s="1"/>
  <c r="P243" i="1"/>
  <c r="R243" i="1" s="1"/>
  <c r="T243" i="1" s="1"/>
  <c r="P275" i="1"/>
  <c r="R275" i="1" s="1"/>
  <c r="T275" i="1" s="1"/>
  <c r="P422" i="1"/>
  <c r="R422" i="1" s="1"/>
  <c r="T422" i="1" s="1"/>
  <c r="P51" i="1"/>
  <c r="R51" i="1" s="1"/>
  <c r="T51" i="1" s="1"/>
  <c r="P211" i="1"/>
  <c r="R211" i="1" s="1"/>
  <c r="T211" i="1" s="1"/>
  <c r="P366" i="1"/>
  <c r="R366" i="1" s="1"/>
  <c r="T366" i="1" s="1"/>
  <c r="P225" i="1"/>
  <c r="R225" i="1" s="1"/>
  <c r="T225" i="1" s="1"/>
  <c r="P510" i="1"/>
  <c r="R510" i="1" s="1"/>
  <c r="T510" i="1" s="1"/>
  <c r="P404" i="1"/>
  <c r="R404" i="1" s="1"/>
  <c r="T404" i="1" s="1"/>
  <c r="P331" i="1"/>
  <c r="R331" i="1" s="1"/>
  <c r="T331" i="1" s="1"/>
  <c r="P163" i="1"/>
  <c r="R163" i="1" s="1"/>
  <c r="T163" i="1" s="1"/>
  <c r="P298" i="1"/>
  <c r="R298" i="1" s="1"/>
  <c r="T298" i="1" s="1"/>
  <c r="P662" i="1"/>
  <c r="R662" i="1" s="1"/>
  <c r="T662" i="1" s="1"/>
  <c r="P193" i="1"/>
  <c r="R193" i="1" s="1"/>
  <c r="T193" i="1" s="1"/>
  <c r="P129" i="1"/>
  <c r="R129" i="1" s="1"/>
  <c r="T129" i="1" s="1"/>
  <c r="P830" i="4"/>
  <c r="R830" i="4" s="1"/>
  <c r="P798" i="4"/>
  <c r="R798" i="4" s="1"/>
  <c r="P796" i="4"/>
  <c r="R796" i="4" s="1"/>
  <c r="P387" i="1"/>
  <c r="P307" i="1"/>
  <c r="P269" i="1"/>
  <c r="R269" i="1" s="1"/>
  <c r="T269" i="1" s="1"/>
  <c r="P395" i="1"/>
  <c r="R395" i="1" s="1"/>
  <c r="T395" i="1" s="1"/>
  <c r="P303" i="1"/>
  <c r="P336" i="1"/>
  <c r="P360" i="1"/>
  <c r="R360" i="1" s="1"/>
  <c r="T360" i="1" s="1"/>
  <c r="P608" i="1"/>
  <c r="P795" i="1"/>
  <c r="P783" i="1"/>
  <c r="R783" i="1" s="1"/>
  <c r="T783" i="1" s="1"/>
  <c r="P119" i="1"/>
  <c r="R119" i="1" s="1"/>
  <c r="T119" i="1" s="1"/>
  <c r="P524" i="1"/>
  <c r="R524" i="1" s="1"/>
  <c r="T524" i="1" s="1"/>
  <c r="P97" i="1"/>
  <c r="P321" i="1"/>
  <c r="P304" i="1"/>
  <c r="R304" i="1" s="1"/>
  <c r="T304" i="1" s="1"/>
  <c r="P430" i="1"/>
  <c r="R430" i="1" s="1"/>
  <c r="T430" i="1" s="1"/>
  <c r="P655" i="1"/>
  <c r="P74" i="1"/>
  <c r="P342" i="1"/>
  <c r="R342" i="1" s="1"/>
  <c r="T342" i="1" s="1"/>
  <c r="P126" i="1"/>
  <c r="R126" i="1" s="1"/>
  <c r="T126" i="1" s="1"/>
  <c r="P776" i="1"/>
  <c r="P603" i="1"/>
  <c r="P653" i="1"/>
  <c r="R653" i="1" s="1"/>
  <c r="T653" i="1" s="1"/>
  <c r="P584" i="1"/>
  <c r="P642" i="1"/>
  <c r="R642" i="1" s="1"/>
  <c r="T642" i="1" s="1"/>
  <c r="P173" i="4"/>
  <c r="R173" i="4" s="1"/>
  <c r="P324" i="4"/>
  <c r="R324" i="4" s="1"/>
  <c r="P182" i="1"/>
  <c r="R182" i="1" s="1"/>
  <c r="T182" i="1" s="1"/>
  <c r="P509" i="1"/>
  <c r="P351" i="1"/>
  <c r="R351" i="1" s="1"/>
  <c r="T351" i="1" s="1"/>
  <c r="P327" i="4"/>
  <c r="R327" i="4" s="1"/>
  <c r="P172" i="1"/>
  <c r="R172" i="1" s="1"/>
  <c r="T172" i="1" s="1"/>
  <c r="P427" i="1"/>
  <c r="P91" i="4"/>
  <c r="P229" i="1"/>
  <c r="R229" i="1" s="1"/>
  <c r="T229" i="1" s="1"/>
  <c r="P186" i="1"/>
  <c r="R186" i="1" s="1"/>
  <c r="T186" i="1" s="1"/>
  <c r="P415" i="1"/>
  <c r="P47" i="1"/>
  <c r="P284" i="1"/>
  <c r="P233" i="1"/>
  <c r="P508" i="1"/>
  <c r="P352" i="1"/>
  <c r="R352" i="1" s="1"/>
  <c r="T352" i="1" s="1"/>
  <c r="P639" i="1"/>
  <c r="R639" i="1" s="1"/>
  <c r="T639" i="1" s="1"/>
  <c r="P194" i="1"/>
  <c r="R194" i="1" s="1"/>
  <c r="T194" i="1" s="1"/>
  <c r="P207" i="1"/>
  <c r="P44" i="1"/>
  <c r="P838" i="4"/>
  <c r="R838" i="4" s="1"/>
  <c r="P286" i="1"/>
  <c r="R286" i="1" s="1"/>
  <c r="T286" i="1" s="1"/>
  <c r="P161" i="1"/>
  <c r="P93" i="1"/>
  <c r="R93" i="1" s="1"/>
  <c r="T93" i="1" s="1"/>
  <c r="P358" i="1"/>
  <c r="R358" i="1" s="1"/>
  <c r="T358" i="1" s="1"/>
  <c r="P381" i="1"/>
  <c r="R381" i="1" s="1"/>
  <c r="T381" i="1" s="1"/>
  <c r="P432" i="1"/>
  <c r="R432" i="1" s="1"/>
  <c r="T432" i="1" s="1"/>
  <c r="P175" i="1"/>
  <c r="P630" i="1"/>
  <c r="R630" i="1" s="1"/>
  <c r="T630" i="1" s="1"/>
  <c r="P572" i="1"/>
  <c r="R572" i="1" s="1"/>
  <c r="T572" i="1" s="1"/>
  <c r="P493" i="1"/>
  <c r="R493" i="1" s="1"/>
  <c r="T493" i="1" s="1"/>
  <c r="P115" i="1"/>
  <c r="R115" i="1" s="1"/>
  <c r="T115" i="1" s="1"/>
  <c r="P236" i="1"/>
  <c r="R236" i="1" s="1"/>
  <c r="T236" i="1" s="1"/>
  <c r="P217" i="1"/>
  <c r="P578" i="4"/>
  <c r="P364" i="1"/>
  <c r="P497" i="1"/>
  <c r="R497" i="1" s="1"/>
  <c r="T497" i="1" s="1"/>
  <c r="P594" i="1"/>
  <c r="R594" i="1" s="1"/>
  <c r="T594" i="1" s="1"/>
  <c r="P346" i="1"/>
  <c r="R346" i="1" s="1"/>
  <c r="T346" i="1" s="1"/>
  <c r="P652" i="1"/>
  <c r="R652" i="1" s="1"/>
  <c r="T652" i="1" s="1"/>
  <c r="P449" i="1"/>
  <c r="R449" i="1" s="1"/>
  <c r="T449" i="1" s="1"/>
  <c r="P625" i="1"/>
  <c r="R625" i="1" s="1"/>
  <c r="T625" i="1" s="1"/>
  <c r="P656" i="1"/>
  <c r="P665" i="1"/>
  <c r="P644" i="1"/>
  <c r="R644" i="1" s="1"/>
  <c r="T644" i="1" s="1"/>
  <c r="P197" i="4"/>
  <c r="R197" i="4" s="1"/>
  <c r="P352" i="4"/>
  <c r="R352" i="4" s="1"/>
  <c r="P31" i="4"/>
  <c r="R31" i="4" s="1"/>
  <c r="P71" i="4"/>
  <c r="R71" i="4" s="1"/>
  <c r="P246" i="1"/>
  <c r="R246" i="1" s="1"/>
  <c r="T246" i="1" s="1"/>
  <c r="P131" i="1"/>
  <c r="P260" i="1"/>
  <c r="R260" i="1" s="1"/>
  <c r="T260" i="1" s="1"/>
  <c r="P282" i="1"/>
  <c r="R282" i="1" s="1"/>
  <c r="T282" i="1" s="1"/>
  <c r="P180" i="1"/>
  <c r="R180" i="1" s="1"/>
  <c r="T180" i="1" s="1"/>
  <c r="P208" i="1"/>
  <c r="P396" i="1"/>
  <c r="R396" i="1" s="1"/>
  <c r="T396" i="1" s="1"/>
  <c r="P239" i="1"/>
  <c r="R239" i="1" s="1"/>
  <c r="T239" i="1" s="1"/>
  <c r="P518" i="1"/>
  <c r="R518" i="1" s="1"/>
  <c r="T518" i="1" s="1"/>
  <c r="P365" i="1"/>
  <c r="P62" i="1"/>
  <c r="P399" i="1"/>
  <c r="R399" i="1" s="1"/>
  <c r="T399" i="1" s="1"/>
  <c r="P135" i="1"/>
  <c r="R135" i="1" s="1"/>
  <c r="T135" i="1" s="1"/>
  <c r="P379" i="1"/>
  <c r="P220" i="1"/>
  <c r="R220" i="1" s="1"/>
  <c r="T220" i="1" s="1"/>
  <c r="P134" i="1"/>
  <c r="P138" i="1"/>
  <c r="R138" i="1" s="1"/>
  <c r="T138" i="1" s="1"/>
  <c r="P218" i="1"/>
  <c r="R218" i="1" s="1"/>
  <c r="T218" i="1" s="1"/>
  <c r="P412" i="1"/>
  <c r="P832" i="4"/>
  <c r="R832" i="4" s="1"/>
  <c r="P73" i="1"/>
  <c r="R73" i="1" s="1"/>
  <c r="T73" i="1" s="1"/>
  <c r="P443" i="1"/>
  <c r="P77" i="1"/>
  <c r="P442" i="1"/>
  <c r="R442" i="1" s="1"/>
  <c r="T442" i="1" s="1"/>
  <c r="P347" i="1"/>
  <c r="R347" i="1" s="1"/>
  <c r="T347" i="1" s="1"/>
  <c r="P198" i="1"/>
  <c r="P385" i="1"/>
  <c r="P782" i="1"/>
  <c r="P826" i="1"/>
  <c r="P805" i="1"/>
  <c r="P788" i="1"/>
  <c r="P793" i="1"/>
  <c r="R793" i="1" s="1"/>
  <c r="T793" i="1" s="1"/>
  <c r="P247" i="1"/>
  <c r="P638" i="1"/>
  <c r="R638" i="1" s="1"/>
  <c r="T638" i="1" s="1"/>
  <c r="P457" i="1"/>
  <c r="P424" i="1"/>
  <c r="R424" i="1" s="1"/>
  <c r="T424" i="1" s="1"/>
  <c r="P455" i="1"/>
  <c r="R455" i="1" s="1"/>
  <c r="T455" i="1" s="1"/>
  <c r="P102" i="1"/>
  <c r="P361" i="1"/>
  <c r="R361" i="1" s="1"/>
  <c r="T361" i="1" s="1"/>
  <c r="P317" i="1"/>
  <c r="R317" i="1" s="1"/>
  <c r="T317" i="1" s="1"/>
  <c r="P324" i="1"/>
  <c r="R324" i="1" s="1"/>
  <c r="T324" i="1" s="1"/>
  <c r="P95" i="1"/>
  <c r="R95" i="1" s="1"/>
  <c r="T95" i="1" s="1"/>
  <c r="P121" i="1"/>
  <c r="R121" i="1" s="1"/>
  <c r="T121" i="1" s="1"/>
  <c r="P755" i="1"/>
  <c r="R755" i="1" s="1"/>
  <c r="T755" i="1" s="1"/>
  <c r="P667" i="1"/>
  <c r="R667" i="1" s="1"/>
  <c r="T667" i="1" s="1"/>
  <c r="P627" i="1"/>
  <c r="R627" i="1" s="1"/>
  <c r="T627" i="1" s="1"/>
  <c r="P660" i="1"/>
  <c r="P597" i="1"/>
  <c r="R597" i="1" s="1"/>
  <c r="T597" i="1" s="1"/>
  <c r="P451" i="1"/>
  <c r="R451" i="1" s="1"/>
  <c r="T451" i="1" s="1"/>
  <c r="P55" i="4"/>
  <c r="R55" i="4" s="1"/>
  <c r="P77" i="4"/>
  <c r="R77" i="4" s="1"/>
  <c r="P213" i="4"/>
  <c r="R213" i="4" s="1"/>
  <c r="P376" i="4"/>
  <c r="R376" i="4" s="1"/>
  <c r="P185" i="1"/>
  <c r="P372" i="1"/>
  <c r="R372" i="1" s="1"/>
  <c r="T372" i="1" s="1"/>
  <c r="P407" i="1"/>
  <c r="R407" i="1" s="1"/>
  <c r="T407" i="1" s="1"/>
  <c r="P178" i="1"/>
  <c r="R178" i="1" s="1"/>
  <c r="T178" i="1" s="1"/>
  <c r="P406" i="1"/>
  <c r="R406" i="1" s="1"/>
  <c r="T406" i="1" s="1"/>
  <c r="P189" i="1"/>
  <c r="R189" i="1" s="1"/>
  <c r="T189" i="1" s="1"/>
  <c r="P45" i="1"/>
  <c r="P397" i="1"/>
  <c r="R397" i="1" s="1"/>
  <c r="T397" i="1" s="1"/>
  <c r="P154" i="1"/>
  <c r="P31" i="1"/>
  <c r="P517" i="1"/>
  <c r="R517" i="1" s="1"/>
  <c r="T517" i="1" s="1"/>
  <c r="P256" i="1"/>
  <c r="R256" i="1" s="1"/>
  <c r="T256" i="1" s="1"/>
  <c r="P339" i="1"/>
  <c r="P252" i="1"/>
  <c r="R252" i="1" s="1"/>
  <c r="T252" i="1" s="1"/>
  <c r="P359" i="1"/>
  <c r="R359" i="1" s="1"/>
  <c r="T359" i="1" s="1"/>
  <c r="P206" i="1"/>
  <c r="P511" i="1"/>
  <c r="P578" i="1"/>
  <c r="P271" i="1"/>
  <c r="R271" i="1" s="1"/>
  <c r="T271" i="1" s="1"/>
  <c r="P85" i="1"/>
  <c r="P847" i="1"/>
  <c r="P89" i="1"/>
  <c r="R89" i="1" s="1"/>
  <c r="T89" i="1" s="1"/>
  <c r="P520" i="1"/>
  <c r="R520" i="1" s="1"/>
  <c r="T520" i="1" s="1"/>
  <c r="P803" i="1"/>
  <c r="P811" i="1"/>
  <c r="P789" i="1"/>
  <c r="P794" i="1"/>
  <c r="P809" i="1"/>
  <c r="P263" i="1"/>
  <c r="P734" i="1"/>
  <c r="R734" i="1" s="1"/>
  <c r="T734" i="1" s="1"/>
  <c r="P333" i="1"/>
  <c r="R333" i="1" s="1"/>
  <c r="T333" i="1" s="1"/>
  <c r="P356" i="1"/>
  <c r="P440" i="1"/>
  <c r="P319" i="1"/>
  <c r="R319" i="1" s="1"/>
  <c r="T319" i="1" s="1"/>
  <c r="P491" i="1"/>
  <c r="R491" i="1" s="1"/>
  <c r="T491" i="1" s="1"/>
  <c r="P312" i="1"/>
  <c r="P632" i="1"/>
  <c r="R632" i="1" s="1"/>
  <c r="T632" i="1" s="1"/>
  <c r="P683" i="1"/>
  <c r="R683" i="1" s="1"/>
  <c r="T683" i="1" s="1"/>
  <c r="P577" i="1"/>
  <c r="P640" i="1"/>
  <c r="P626" i="1"/>
  <c r="R626" i="1" s="1"/>
  <c r="T626" i="1" s="1"/>
  <c r="P90" i="4"/>
  <c r="R90" i="4" s="1"/>
  <c r="P251" i="4"/>
  <c r="R251" i="4" s="1"/>
  <c r="P421" i="4"/>
  <c r="R421" i="4" s="1"/>
  <c r="P188" i="1"/>
  <c r="R188" i="1" s="1"/>
  <c r="T188" i="1" s="1"/>
  <c r="P254" i="1"/>
  <c r="R254" i="1" s="1"/>
  <c r="T254" i="1" s="1"/>
  <c r="P416" i="1"/>
  <c r="P218" i="4"/>
  <c r="R218" i="4" s="1"/>
  <c r="P502" i="1"/>
  <c r="R502" i="1" s="1"/>
  <c r="T502" i="1" s="1"/>
  <c r="P388" i="1"/>
  <c r="R388" i="1" s="1"/>
  <c r="T388" i="1" s="1"/>
  <c r="P124" i="4"/>
  <c r="R124" i="4" s="1"/>
  <c r="P166" i="4"/>
  <c r="P167" i="1"/>
  <c r="R167" i="1" s="1"/>
  <c r="T167" i="1" s="1"/>
  <c r="I42" i="2"/>
  <c r="J42" i="2" s="1"/>
  <c r="P58" i="1"/>
  <c r="P40" i="1"/>
  <c r="P375" i="1"/>
  <c r="P426" i="1"/>
  <c r="P277" i="1"/>
  <c r="R277" i="1" s="1"/>
  <c r="T277" i="1" s="1"/>
  <c r="P831" i="1"/>
  <c r="P675" i="1"/>
  <c r="R675" i="1" s="1"/>
  <c r="T675" i="1" s="1"/>
  <c r="P133" i="1"/>
  <c r="R133" i="1" s="1"/>
  <c r="T133" i="1" s="1"/>
  <c r="P428" i="1"/>
  <c r="P249" i="1"/>
  <c r="P793" i="4"/>
  <c r="R793" i="4" s="1"/>
  <c r="P822" i="4"/>
  <c r="R822" i="4" s="1"/>
  <c r="P843" i="4"/>
  <c r="R843" i="4" s="1"/>
  <c r="P174" i="1"/>
  <c r="P373" i="1"/>
  <c r="R373" i="1" s="1"/>
  <c r="T373" i="1" s="1"/>
  <c r="P314" i="1"/>
  <c r="P507" i="1"/>
  <c r="P265" i="1"/>
  <c r="P637" i="1"/>
  <c r="P158" i="1"/>
  <c r="R158" i="1" s="1"/>
  <c r="T158" i="1" s="1"/>
  <c r="P32" i="4"/>
  <c r="R32" i="4" s="1"/>
  <c r="P784" i="1"/>
  <c r="P345" i="1"/>
  <c r="R345" i="1" s="1"/>
  <c r="T345" i="1" s="1"/>
  <c r="P223" i="1"/>
  <c r="R223" i="1" s="1"/>
  <c r="T223" i="1" s="1"/>
  <c r="P329" i="1"/>
  <c r="P285" i="1"/>
  <c r="P623" i="1"/>
  <c r="P456" i="1"/>
  <c r="R456" i="1" s="1"/>
  <c r="T456" i="1" s="1"/>
  <c r="P435" i="1"/>
  <c r="R435" i="1" s="1"/>
  <c r="T435" i="1" s="1"/>
  <c r="P340" i="1"/>
  <c r="R340" i="1" s="1"/>
  <c r="T340" i="1" s="1"/>
  <c r="P145" i="1"/>
  <c r="R145" i="1" s="1"/>
  <c r="T145" i="1" s="1"/>
  <c r="P144" i="1"/>
  <c r="R144" i="1" s="1"/>
  <c r="T144" i="1" s="1"/>
  <c r="P535" i="1"/>
  <c r="R535" i="1" s="1"/>
  <c r="T535" i="1" s="1"/>
  <c r="P634" i="1"/>
  <c r="R634" i="1" s="1"/>
  <c r="T634" i="1" s="1"/>
  <c r="P494" i="1"/>
  <c r="R494" i="1" s="1"/>
  <c r="T494" i="1" s="1"/>
  <c r="P587" i="1"/>
  <c r="R587" i="1" s="1"/>
  <c r="T587" i="1" s="1"/>
  <c r="P643" i="1"/>
  <c r="R643" i="1" s="1"/>
  <c r="T643" i="1" s="1"/>
  <c r="P132" i="1"/>
  <c r="R132" i="1" s="1"/>
  <c r="T132" i="1" s="1"/>
  <c r="P628" i="1"/>
  <c r="R628" i="1" s="1"/>
  <c r="T628" i="1" s="1"/>
  <c r="P107" i="4"/>
  <c r="R107" i="4" s="1"/>
  <c r="P268" i="4"/>
  <c r="R268" i="4" s="1"/>
  <c r="P447" i="4"/>
  <c r="R447" i="4" s="1"/>
  <c r="P53" i="4"/>
  <c r="R53" i="4" s="1"/>
  <c r="P272" i="1"/>
  <c r="R272" i="1" s="1"/>
  <c r="T272" i="1" s="1"/>
  <c r="P221" i="1"/>
  <c r="R221" i="1" s="1"/>
  <c r="T221" i="1" s="1"/>
  <c r="P262" i="1"/>
  <c r="P483" i="1"/>
  <c r="R483" i="1" s="1"/>
  <c r="T483" i="1" s="1"/>
  <c r="P264" i="1"/>
  <c r="R264" i="1" s="1"/>
  <c r="T264" i="1" s="1"/>
  <c r="P113" i="1"/>
  <c r="R113" i="1" s="1"/>
  <c r="T113" i="1" s="1"/>
  <c r="P67" i="1"/>
  <c r="P56" i="1"/>
  <c r="P111" i="1"/>
  <c r="P513" i="1"/>
  <c r="R513" i="1" s="1"/>
  <c r="T513" i="1" s="1"/>
  <c r="P505" i="1"/>
  <c r="P851" i="5"/>
  <c r="P435" i="5"/>
  <c r="P346" i="5"/>
  <c r="AF346" i="5" s="1"/>
  <c r="P289" i="5"/>
  <c r="P531" i="5"/>
  <c r="P407" i="5"/>
  <c r="AF407" i="5" s="1"/>
  <c r="P656" i="5"/>
  <c r="P382" i="5"/>
  <c r="AC382" i="5" s="1"/>
  <c r="P416" i="5"/>
  <c r="AF416" i="5" s="1"/>
  <c r="P564" i="5"/>
  <c r="AC564" i="5" s="1"/>
  <c r="P59" i="5"/>
  <c r="P107" i="5"/>
  <c r="R107" i="5" s="1"/>
  <c r="T107" i="5" s="1"/>
  <c r="P850" i="5"/>
  <c r="P790" i="5"/>
  <c r="AF790" i="5" s="1"/>
  <c r="P41" i="5"/>
  <c r="R41" i="5" s="1"/>
  <c r="T41" i="5" s="1"/>
  <c r="P201" i="5"/>
  <c r="AC201" i="5" s="1"/>
  <c r="P86" i="5"/>
  <c r="AF86" i="5" s="1"/>
  <c r="P286" i="5"/>
  <c r="AC286" i="5" s="1"/>
  <c r="P315" i="5"/>
  <c r="P379" i="5"/>
  <c r="P51" i="5"/>
  <c r="P253" i="5"/>
  <c r="AC253" i="5" s="1"/>
  <c r="P36" i="5"/>
  <c r="AF36" i="5" s="1"/>
  <c r="P135" i="5"/>
  <c r="AC135" i="5" s="1"/>
  <c r="P184" i="5"/>
  <c r="R184" i="5" s="1"/>
  <c r="T184" i="5" s="1"/>
  <c r="P364" i="5"/>
  <c r="AF364" i="5" s="1"/>
  <c r="P199" i="5"/>
  <c r="AC199" i="5" s="1"/>
  <c r="P818" i="5"/>
  <c r="P78" i="5"/>
  <c r="P830" i="5"/>
  <c r="P230" i="5"/>
  <c r="R230" i="5" s="1"/>
  <c r="T230" i="5" s="1"/>
  <c r="P155" i="5"/>
  <c r="AF155" i="5" s="1"/>
  <c r="P126" i="5"/>
  <c r="AC126" i="5" s="1"/>
  <c r="P269" i="5"/>
  <c r="AF269" i="5" s="1"/>
  <c r="P734" i="5"/>
  <c r="P115" i="5"/>
  <c r="P438" i="5"/>
  <c r="P522" i="5"/>
  <c r="R522" i="5" s="1"/>
  <c r="T522" i="5" s="1"/>
  <c r="P223" i="5"/>
  <c r="R223" i="5" s="1"/>
  <c r="T223" i="5" s="1"/>
  <c r="P585" i="5"/>
  <c r="P350" i="5"/>
  <c r="P325" i="5"/>
  <c r="P34" i="5"/>
  <c r="AC34" i="5" s="1"/>
  <c r="P853" i="5"/>
  <c r="AC853" i="5" s="1"/>
  <c r="P826" i="5"/>
  <c r="P803" i="5"/>
  <c r="R803" i="5" s="1"/>
  <c r="T803" i="5" s="1"/>
  <c r="P791" i="5"/>
  <c r="P160" i="5"/>
  <c r="AF160" i="5" s="1"/>
  <c r="P323" i="5"/>
  <c r="AC323" i="5" s="1"/>
  <c r="P75" i="5"/>
  <c r="P314" i="5"/>
  <c r="P373" i="5"/>
  <c r="P228" i="5"/>
  <c r="R228" i="5" s="1"/>
  <c r="T228" i="5" s="1"/>
  <c r="P362" i="5"/>
  <c r="AF362" i="5" s="1"/>
  <c r="P179" i="5"/>
  <c r="P117" i="5"/>
  <c r="P239" i="5"/>
  <c r="R239" i="5" s="1"/>
  <c r="T239" i="5" s="1"/>
  <c r="P137" i="5"/>
  <c r="R137" i="5" s="1"/>
  <c r="T137" i="5" s="1"/>
  <c r="P175" i="5"/>
  <c r="P815" i="5"/>
  <c r="P298" i="5"/>
  <c r="P319" i="5"/>
  <c r="AC319" i="5" s="1"/>
  <c r="P100" i="5"/>
  <c r="P217" i="5"/>
  <c r="P427" i="5"/>
  <c r="P368" i="5"/>
  <c r="P651" i="5"/>
  <c r="AF651" i="5" s="1"/>
  <c r="P150" i="5"/>
  <c r="P395" i="5"/>
  <c r="AC395" i="5" s="1"/>
  <c r="P66" i="5"/>
  <c r="AF66" i="5" s="1"/>
  <c r="P517" i="5"/>
  <c r="AC517" i="5" s="1"/>
  <c r="P597" i="5"/>
  <c r="P450" i="5"/>
  <c r="P843" i="5"/>
  <c r="P807" i="5"/>
  <c r="P793" i="5"/>
  <c r="P787" i="5"/>
  <c r="P147" i="5"/>
  <c r="AC147" i="5" s="1"/>
  <c r="P193" i="5"/>
  <c r="P801" i="5"/>
  <c r="P457" i="5"/>
  <c r="P156" i="5"/>
  <c r="P173" i="5"/>
  <c r="R173" i="5" s="1"/>
  <c r="T173" i="5" s="1"/>
  <c r="P74" i="5"/>
  <c r="P318" i="5"/>
  <c r="P855" i="5"/>
  <c r="P93" i="5"/>
  <c r="AC93" i="5" s="1"/>
  <c r="P285" i="5"/>
  <c r="P357" i="5"/>
  <c r="R357" i="5" s="1"/>
  <c r="T357" i="5" s="1"/>
  <c r="P324" i="5"/>
  <c r="P396" i="5"/>
  <c r="P60" i="5"/>
  <c r="P249" i="5"/>
  <c r="AF249" i="5" s="1"/>
  <c r="P218" i="5"/>
  <c r="P864" i="5"/>
  <c r="AF864" i="5" s="1"/>
  <c r="P779" i="5"/>
  <c r="P770" i="5"/>
  <c r="R770" i="5" s="1"/>
  <c r="T770" i="5" s="1"/>
  <c r="P644" i="5"/>
  <c r="AC644" i="5" s="1"/>
  <c r="P105" i="5"/>
  <c r="AF105" i="5" s="1"/>
  <c r="P85" i="5"/>
  <c r="P145" i="5"/>
  <c r="P417" i="5"/>
  <c r="P22" i="5"/>
  <c r="P646" i="5"/>
  <c r="R646" i="5" s="1"/>
  <c r="T646" i="5" s="1"/>
  <c r="P808" i="5"/>
  <c r="AC808" i="5" s="1"/>
  <c r="P800" i="5"/>
  <c r="AF800" i="5" s="1"/>
  <c r="P90" i="5"/>
  <c r="AF90" i="5" s="1"/>
  <c r="P225" i="5"/>
  <c r="P237" i="5"/>
  <c r="P301" i="5"/>
  <c r="AF301" i="5" s="1"/>
  <c r="P245" i="5"/>
  <c r="R245" i="5" s="1"/>
  <c r="T245" i="5" s="1"/>
  <c r="P154" i="5"/>
  <c r="R154" i="5" s="1"/>
  <c r="T154" i="5" s="1"/>
  <c r="P181" i="5"/>
  <c r="AC181" i="5" s="1"/>
  <c r="P120" i="5"/>
  <c r="P836" i="5"/>
  <c r="P221" i="5"/>
  <c r="P180" i="5"/>
  <c r="P363" i="5"/>
  <c r="P275" i="5"/>
  <c r="P112" i="5"/>
  <c r="AF112" i="5" s="1"/>
  <c r="P424" i="5"/>
  <c r="P394" i="5"/>
  <c r="P62" i="5"/>
  <c r="P169" i="5"/>
  <c r="P251" i="5"/>
  <c r="AC251" i="5" s="1"/>
  <c r="P268" i="5"/>
  <c r="AC268" i="5" s="1"/>
  <c r="P647" i="5"/>
  <c r="P215" i="5"/>
  <c r="P635" i="5"/>
  <c r="R635" i="5" s="1"/>
  <c r="T635" i="5" s="1"/>
  <c r="P491" i="5"/>
  <c r="P669" i="5"/>
  <c r="AF669" i="5" s="1"/>
  <c r="P532" i="5"/>
  <c r="P58" i="5"/>
  <c r="R58" i="5" s="1"/>
  <c r="T58" i="5" s="1"/>
  <c r="P483" i="5"/>
  <c r="P515" i="5"/>
  <c r="R515" i="5" s="1"/>
  <c r="T515" i="5" s="1"/>
  <c r="P831" i="5"/>
  <c r="R831" i="5" s="1"/>
  <c r="T831" i="5" s="1"/>
  <c r="P222" i="5"/>
  <c r="P138" i="5"/>
  <c r="R138" i="5" s="1"/>
  <c r="T138" i="5" s="1"/>
  <c r="P840" i="5"/>
  <c r="P148" i="5"/>
  <c r="P336" i="5"/>
  <c r="P128" i="5"/>
  <c r="R128" i="5" s="1"/>
  <c r="T128" i="5" s="1"/>
  <c r="P294" i="5"/>
  <c r="R294" i="5" s="1"/>
  <c r="T294" i="5" s="1"/>
  <c r="P846" i="5"/>
  <c r="P823" i="5"/>
  <c r="AF823" i="5" s="1"/>
  <c r="P188" i="5"/>
  <c r="R188" i="5" s="1"/>
  <c r="T188" i="5" s="1"/>
  <c r="P224" i="5"/>
  <c r="AC224" i="5" s="1"/>
  <c r="P311" i="5"/>
  <c r="P277" i="5"/>
  <c r="R277" i="5" s="1"/>
  <c r="T277" i="5" s="1"/>
  <c r="P139" i="5"/>
  <c r="P166" i="5"/>
  <c r="P163" i="5"/>
  <c r="AC163" i="5" s="1"/>
  <c r="P255" i="5"/>
  <c r="P231" i="5"/>
  <c r="R231" i="5" s="1"/>
  <c r="T231" i="5" s="1"/>
  <c r="P23" i="5"/>
  <c r="P431" i="5"/>
  <c r="AC431" i="5" s="1"/>
  <c r="P290" i="5"/>
  <c r="P64" i="5"/>
  <c r="AF64" i="5" s="1"/>
  <c r="P153" i="5"/>
  <c r="AF153" i="5" s="1"/>
  <c r="P103" i="5"/>
  <c r="AF103" i="5" s="1"/>
  <c r="P777" i="5"/>
  <c r="P353" i="5"/>
  <c r="AF353" i="5" s="1"/>
  <c r="P321" i="5"/>
  <c r="P652" i="5"/>
  <c r="P411" i="5"/>
  <c r="P755" i="5"/>
  <c r="AF755" i="5" s="1"/>
  <c r="P398" i="5"/>
  <c r="AF398" i="5" s="1"/>
  <c r="P624" i="5"/>
  <c r="P449" i="5"/>
  <c r="AC449" i="5" s="1"/>
  <c r="P454" i="5"/>
  <c r="P825" i="5"/>
  <c r="P794" i="5"/>
  <c r="P133" i="5"/>
  <c r="P399" i="5"/>
  <c r="R399" i="5" s="1"/>
  <c r="T399" i="5" s="1"/>
  <c r="P254" i="5"/>
  <c r="P72" i="5"/>
  <c r="P242" i="5"/>
  <c r="R242" i="5" s="1"/>
  <c r="T242" i="5" s="1"/>
  <c r="P370" i="5"/>
  <c r="AC370" i="5" s="1"/>
  <c r="P171" i="5"/>
  <c r="P822" i="5"/>
  <c r="P326" i="5"/>
  <c r="P229" i="5"/>
  <c r="P238" i="5"/>
  <c r="AC238" i="5" s="1"/>
  <c r="P258" i="5"/>
  <c r="R258" i="5" s="1"/>
  <c r="T258" i="5" s="1"/>
  <c r="P43" i="5"/>
  <c r="R43" i="5" s="1"/>
  <c r="T43" i="5" s="1"/>
  <c r="P26" i="5"/>
  <c r="AF26" i="5" s="1"/>
  <c r="P339" i="5"/>
  <c r="R339" i="5" s="1"/>
  <c r="T339" i="5" s="1"/>
  <c r="P69" i="5"/>
  <c r="P205" i="5"/>
  <c r="P341" i="5"/>
  <c r="R341" i="5" s="1"/>
  <c r="T341" i="5" s="1"/>
  <c r="P266" i="5"/>
  <c r="P97" i="5"/>
  <c r="AC97" i="5" s="1"/>
  <c r="P320" i="5"/>
  <c r="P125" i="5"/>
  <c r="P412" i="5"/>
  <c r="P378" i="5"/>
  <c r="P49" i="5"/>
  <c r="P634" i="5"/>
  <c r="R634" i="5" s="1"/>
  <c r="T634" i="5" s="1"/>
  <c r="P42" i="5"/>
  <c r="P659" i="5"/>
  <c r="F45" i="2"/>
  <c r="H45" i="2" s="1"/>
  <c r="I45" i="2"/>
  <c r="J45" i="2" s="1"/>
  <c r="F37" i="2"/>
  <c r="H37" i="2" s="1"/>
  <c r="I37" i="2"/>
  <c r="J37" i="2" s="1"/>
  <c r="I29" i="2"/>
  <c r="J29" i="2" s="1"/>
  <c r="F29" i="2"/>
  <c r="H29" i="2" s="1"/>
  <c r="AC400" i="5"/>
  <c r="R400" i="5"/>
  <c r="T400" i="5" s="1"/>
  <c r="P123" i="5"/>
  <c r="P331" i="5"/>
  <c r="P848" i="5"/>
  <c r="AC848" i="5" s="1"/>
  <c r="P158" i="5"/>
  <c r="AC180" i="5"/>
  <c r="P270" i="5"/>
  <c r="AF270" i="5" s="1"/>
  <c r="P523" i="5"/>
  <c r="P445" i="5"/>
  <c r="P161" i="5"/>
  <c r="P186" i="5"/>
  <c r="R186" i="5" s="1"/>
  <c r="T186" i="5" s="1"/>
  <c r="P82" i="5"/>
  <c r="P233" i="5"/>
  <c r="P226" i="5"/>
  <c r="R226" i="5" s="1"/>
  <c r="T226" i="5" s="1"/>
  <c r="P660" i="5"/>
  <c r="R660" i="5" s="1"/>
  <c r="T660" i="5" s="1"/>
  <c r="P513" i="5"/>
  <c r="P354" i="5"/>
  <c r="AC354" i="5" s="1"/>
  <c r="P176" i="5"/>
  <c r="P265" i="5"/>
  <c r="P219" i="5"/>
  <c r="AC219" i="5" s="1"/>
  <c r="P243" i="5"/>
  <c r="P28" i="5"/>
  <c r="P307" i="5"/>
  <c r="AC307" i="5" s="1"/>
  <c r="P56" i="5"/>
  <c r="AC56" i="5" s="1"/>
  <c r="P202" i="5"/>
  <c r="P259" i="5"/>
  <c r="P21" i="5"/>
  <c r="R21" i="5" s="1"/>
  <c r="T21" i="5" s="1"/>
  <c r="P519" i="5"/>
  <c r="AC519" i="5" s="1"/>
  <c r="P598" i="5"/>
  <c r="AF400" i="5"/>
  <c r="P191" i="5"/>
  <c r="R191" i="5" s="1"/>
  <c r="T191" i="5" s="1"/>
  <c r="P310" i="5"/>
  <c r="P810" i="5"/>
  <c r="AF810" i="5" s="1"/>
  <c r="P778" i="5"/>
  <c r="AC778" i="5" s="1"/>
  <c r="P67" i="5"/>
  <c r="AC67" i="5" s="1"/>
  <c r="P327" i="5"/>
  <c r="P131" i="5"/>
  <c r="AC131" i="5" s="1"/>
  <c r="P792" i="5"/>
  <c r="R792" i="5" s="1"/>
  <c r="T792" i="5" s="1"/>
  <c r="P844" i="5"/>
  <c r="AF844" i="5" s="1"/>
  <c r="P834" i="5"/>
  <c r="AC834" i="5" s="1"/>
  <c r="P493" i="5"/>
  <c r="AF493" i="5" s="1"/>
  <c r="P212" i="5"/>
  <c r="R212" i="5" s="1"/>
  <c r="T212" i="5" s="1"/>
  <c r="P806" i="5"/>
  <c r="R806" i="5" s="1"/>
  <c r="T806" i="5" s="1"/>
  <c r="P641" i="5"/>
  <c r="P312" i="5"/>
  <c r="AF312" i="5" s="1"/>
  <c r="P401" i="4"/>
  <c r="P111" i="4"/>
  <c r="R111" i="4" s="1"/>
  <c r="P27" i="4"/>
  <c r="R27" i="4" s="1"/>
  <c r="P434" i="4"/>
  <c r="R434" i="4" s="1"/>
  <c r="P384" i="4"/>
  <c r="R384" i="4" s="1"/>
  <c r="P341" i="4"/>
  <c r="R341" i="4" s="1"/>
  <c r="P296" i="4"/>
  <c r="R296" i="4" s="1"/>
  <c r="P260" i="4"/>
  <c r="R260" i="4" s="1"/>
  <c r="P226" i="4"/>
  <c r="R226" i="4" s="1"/>
  <c r="P185" i="4"/>
  <c r="R185" i="4" s="1"/>
  <c r="P143" i="4"/>
  <c r="R143" i="4" s="1"/>
  <c r="P99" i="4"/>
  <c r="R99" i="4" s="1"/>
  <c r="P61" i="4"/>
  <c r="R61" i="4" s="1"/>
  <c r="P782" i="4"/>
  <c r="P54" i="4"/>
  <c r="R54" i="4" s="1"/>
  <c r="P844" i="4"/>
  <c r="R844" i="4" s="1"/>
  <c r="P837" i="4"/>
  <c r="R837" i="4" s="1"/>
  <c r="P815" i="4"/>
  <c r="R815" i="4" s="1"/>
  <c r="P803" i="4"/>
  <c r="R803" i="4" s="1"/>
  <c r="P802" i="4"/>
  <c r="R802" i="4" s="1"/>
  <c r="P846" i="4"/>
  <c r="R846" i="4" s="1"/>
  <c r="P826" i="4"/>
  <c r="R826" i="4" s="1"/>
  <c r="P805" i="4"/>
  <c r="P787" i="4"/>
  <c r="R787" i="4" s="1"/>
  <c r="P116" i="4"/>
  <c r="R116" i="4" s="1"/>
  <c r="P323" i="4"/>
  <c r="R323" i="4" s="1"/>
  <c r="P265" i="4"/>
  <c r="R265" i="4" s="1"/>
  <c r="P253" i="4"/>
  <c r="R253" i="4" s="1"/>
  <c r="P171" i="4"/>
  <c r="R171" i="4" s="1"/>
  <c r="P23" i="4"/>
  <c r="R23" i="4" s="1"/>
  <c r="P430" i="4"/>
  <c r="R430" i="4" s="1"/>
  <c r="P380" i="4"/>
  <c r="R380" i="4" s="1"/>
  <c r="P328" i="4"/>
  <c r="R328" i="4" s="1"/>
  <c r="P292" i="4"/>
  <c r="R292" i="4" s="1"/>
  <c r="P256" i="4"/>
  <c r="R256" i="4" s="1"/>
  <c r="P217" i="4"/>
  <c r="R217" i="4" s="1"/>
  <c r="P177" i="4"/>
  <c r="R177" i="4" s="1"/>
  <c r="P134" i="4"/>
  <c r="R134" i="4" s="1"/>
  <c r="P94" i="4"/>
  <c r="R94" i="4" s="1"/>
  <c r="P73" i="4"/>
  <c r="R73" i="4" s="1"/>
  <c r="P29" i="4"/>
  <c r="R29" i="4" s="1"/>
  <c r="P629" i="4"/>
  <c r="R629" i="4" s="1"/>
  <c r="P42" i="4"/>
  <c r="R42" i="4" s="1"/>
  <c r="P825" i="4"/>
  <c r="R825" i="4" s="1"/>
  <c r="P804" i="4"/>
  <c r="R804" i="4" s="1"/>
  <c r="P836" i="4"/>
  <c r="P818" i="4"/>
  <c r="P451" i="4"/>
  <c r="R451" i="4" s="1"/>
  <c r="P350" i="4"/>
  <c r="P170" i="4"/>
  <c r="R170" i="4" s="1"/>
  <c r="P315" i="4"/>
  <c r="R315" i="4" s="1"/>
  <c r="P233" i="4"/>
  <c r="R233" i="4" s="1"/>
  <c r="P413" i="4"/>
  <c r="P368" i="4"/>
  <c r="R368" i="4" s="1"/>
  <c r="P320" i="4"/>
  <c r="R320" i="4" s="1"/>
  <c r="P280" i="4"/>
  <c r="R280" i="4" s="1"/>
  <c r="P246" i="4"/>
  <c r="R246" i="4" s="1"/>
  <c r="P209" i="4"/>
  <c r="R209" i="4" s="1"/>
  <c r="P169" i="4"/>
  <c r="R169" i="4" s="1"/>
  <c r="P122" i="4"/>
  <c r="R122" i="4" s="1"/>
  <c r="P86" i="4"/>
  <c r="R86" i="4" s="1"/>
  <c r="P69" i="4"/>
  <c r="R69" i="4" s="1"/>
  <c r="P51" i="4"/>
  <c r="R51" i="4" s="1"/>
  <c r="P21" i="4"/>
  <c r="P503" i="4"/>
  <c r="P74" i="4"/>
  <c r="R74" i="4" s="1"/>
  <c r="P816" i="4"/>
  <c r="R816" i="4" s="1"/>
  <c r="P811" i="4"/>
  <c r="R811" i="4" s="1"/>
  <c r="P831" i="4"/>
  <c r="R831" i="4" s="1"/>
  <c r="P814" i="4"/>
  <c r="R814" i="4" s="1"/>
  <c r="P801" i="4"/>
  <c r="R801" i="4" s="1"/>
  <c r="P98" i="4"/>
  <c r="R98" i="4" s="1"/>
  <c r="P385" i="4"/>
  <c r="P89" i="4"/>
  <c r="R89" i="4" s="1"/>
  <c r="P152" i="4"/>
  <c r="R152" i="4" s="1"/>
  <c r="P457" i="4"/>
  <c r="R457" i="4" s="1"/>
  <c r="P409" i="4"/>
  <c r="P364" i="4"/>
  <c r="R364" i="4" s="1"/>
  <c r="P316" i="4"/>
  <c r="R316" i="4" s="1"/>
  <c r="P276" i="4"/>
  <c r="R276" i="4" s="1"/>
  <c r="P242" i="4"/>
  <c r="R242" i="4" s="1"/>
  <c r="P205" i="4"/>
  <c r="R205" i="4" s="1"/>
  <c r="P165" i="4"/>
  <c r="R165" i="4" s="1"/>
  <c r="P117" i="4"/>
  <c r="R117" i="4" s="1"/>
  <c r="P82" i="4"/>
  <c r="R82" i="4" s="1"/>
  <c r="P43" i="4"/>
  <c r="R43" i="4" s="1"/>
  <c r="P645" i="4"/>
  <c r="R645" i="4" s="1"/>
  <c r="P66" i="4"/>
  <c r="R66" i="4" s="1"/>
  <c r="P833" i="4"/>
  <c r="R833" i="4" s="1"/>
  <c r="P850" i="4"/>
  <c r="R850" i="4" s="1"/>
  <c r="P824" i="4"/>
  <c r="R824" i="4" s="1"/>
  <c r="P807" i="4"/>
  <c r="R807" i="4" s="1"/>
  <c r="P795" i="4"/>
  <c r="R795" i="4" s="1"/>
  <c r="P810" i="4"/>
  <c r="R810" i="4" s="1"/>
  <c r="P794" i="4"/>
  <c r="R794" i="4" s="1"/>
  <c r="P834" i="4"/>
  <c r="R834" i="4" s="1"/>
  <c r="P141" i="4"/>
  <c r="P349" i="4"/>
  <c r="R349" i="4" s="1"/>
  <c r="P289" i="4"/>
  <c r="R289" i="4" s="1"/>
  <c r="P453" i="4"/>
  <c r="R453" i="4" s="1"/>
  <c r="P400" i="4"/>
  <c r="R400" i="4" s="1"/>
  <c r="P360" i="4"/>
  <c r="R360" i="4" s="1"/>
  <c r="P312" i="4"/>
  <c r="R312" i="4" s="1"/>
  <c r="P272" i="4"/>
  <c r="R272" i="4" s="1"/>
  <c r="P238" i="4"/>
  <c r="R238" i="4" s="1"/>
  <c r="P201" i="4"/>
  <c r="R201" i="4" s="1"/>
  <c r="P157" i="4"/>
  <c r="R157" i="4" s="1"/>
  <c r="P113" i="4"/>
  <c r="R113" i="4" s="1"/>
  <c r="P65" i="4"/>
  <c r="R65" i="4" s="1"/>
  <c r="P519" i="4"/>
  <c r="R519" i="4" s="1"/>
  <c r="P595" i="4"/>
  <c r="R595" i="4" s="1"/>
  <c r="P58" i="4"/>
  <c r="R58" i="4" s="1"/>
  <c r="P812" i="4"/>
  <c r="R812" i="4" s="1"/>
  <c r="P809" i="4"/>
  <c r="R809" i="4" s="1"/>
  <c r="P797" i="4"/>
  <c r="R797" i="4" s="1"/>
  <c r="P24" i="4"/>
  <c r="R24" i="4" s="1"/>
  <c r="P178" i="4"/>
  <c r="R178" i="4" s="1"/>
  <c r="P439" i="4"/>
  <c r="R439" i="4" s="1"/>
  <c r="P392" i="4"/>
  <c r="R392" i="4" s="1"/>
  <c r="P348" i="4"/>
  <c r="R348" i="4" s="1"/>
  <c r="P304" i="4"/>
  <c r="R304" i="4" s="1"/>
  <c r="P264" i="4"/>
  <c r="R264" i="4" s="1"/>
  <c r="P230" i="4"/>
  <c r="R230" i="4" s="1"/>
  <c r="P193" i="4"/>
  <c r="R193" i="4" s="1"/>
  <c r="P149" i="4"/>
  <c r="P103" i="4"/>
  <c r="R103" i="4" s="1"/>
  <c r="P35" i="4"/>
  <c r="R35" i="4" s="1"/>
  <c r="P662" i="4"/>
  <c r="R662" i="4" s="1"/>
  <c r="P64" i="4"/>
  <c r="R64" i="4" s="1"/>
  <c r="P829" i="4"/>
  <c r="R829" i="4" s="1"/>
  <c r="P808" i="4"/>
  <c r="P842" i="4"/>
  <c r="R842" i="4" s="1"/>
  <c r="P806" i="4"/>
  <c r="R806" i="4" s="1"/>
  <c r="P788" i="4"/>
  <c r="R788" i="4" s="1"/>
  <c r="AF459" i="5"/>
  <c r="R459" i="5"/>
  <c r="T459" i="5" s="1"/>
  <c r="AC459" i="5"/>
  <c r="P426" i="5"/>
  <c r="P203" i="5"/>
  <c r="R203" i="5" s="1"/>
  <c r="T203" i="5" s="1"/>
  <c r="P374" i="5"/>
  <c r="P77" i="5"/>
  <c r="AF77" i="5" s="1"/>
  <c r="P213" i="5"/>
  <c r="P299" i="5"/>
  <c r="P196" i="5"/>
  <c r="P143" i="5"/>
  <c r="P842" i="5"/>
  <c r="AF842" i="5" s="1"/>
  <c r="P638" i="5"/>
  <c r="R638" i="5" s="1"/>
  <c r="T638" i="5" s="1"/>
  <c r="P111" i="5"/>
  <c r="AF111" i="5" s="1"/>
  <c r="P421" i="5"/>
  <c r="R421" i="5" s="1"/>
  <c r="T421" i="5" s="1"/>
  <c r="P45" i="5"/>
  <c r="AC45" i="5" s="1"/>
  <c r="P172" i="5"/>
  <c r="P816" i="5"/>
  <c r="P136" i="5"/>
  <c r="AF136" i="5" s="1"/>
  <c r="P83" i="5"/>
  <c r="AC83" i="5" s="1"/>
  <c r="P37" i="5"/>
  <c r="AF37" i="5" s="1"/>
  <c r="P365" i="4"/>
  <c r="P270" i="4"/>
  <c r="P338" i="5"/>
  <c r="AC338" i="5" s="1"/>
  <c r="P328" i="5"/>
  <c r="P789" i="4"/>
  <c r="P297" i="5"/>
  <c r="R297" i="5" s="1"/>
  <c r="T297" i="5" s="1"/>
  <c r="P88" i="5"/>
  <c r="AC88" i="5" s="1"/>
  <c r="P833" i="5"/>
  <c r="R833" i="5" s="1"/>
  <c r="T833" i="5" s="1"/>
  <c r="P144" i="4"/>
  <c r="P108" i="4"/>
  <c r="P34" i="4"/>
  <c r="P383" i="5"/>
  <c r="P403" i="5"/>
  <c r="AC403" i="5" s="1"/>
  <c r="P371" i="5"/>
  <c r="P348" i="5"/>
  <c r="R348" i="5" s="1"/>
  <c r="T348" i="5" s="1"/>
  <c r="P345" i="4"/>
  <c r="P137" i="4"/>
  <c r="P204" i="4"/>
  <c r="R204" i="4" s="1"/>
  <c r="P196" i="4"/>
  <c r="R196" i="4" s="1"/>
  <c r="P817" i="5"/>
  <c r="P408" i="5"/>
  <c r="P798" i="5"/>
  <c r="AF798" i="5" s="1"/>
  <c r="P500" i="5"/>
  <c r="P134" i="5"/>
  <c r="P91" i="5"/>
  <c r="AF91" i="5" s="1"/>
  <c r="P185" i="5"/>
  <c r="P366" i="4"/>
  <c r="R366" i="4" s="1"/>
  <c r="P96" i="4"/>
  <c r="G96" i="4"/>
  <c r="N96" i="4" s="1"/>
  <c r="R782" i="4"/>
  <c r="G460" i="4"/>
  <c r="K460" i="4" s="1"/>
  <c r="P460" i="4"/>
  <c r="G412" i="4"/>
  <c r="N412" i="4" s="1"/>
  <c r="P412" i="4"/>
  <c r="P357" i="4"/>
  <c r="G357" i="4"/>
  <c r="K357" i="4" s="1"/>
  <c r="G290" i="4"/>
  <c r="I290" i="4" s="1"/>
  <c r="P290" i="4"/>
  <c r="P282" i="4"/>
  <c r="R282" i="4" s="1"/>
  <c r="G244" i="4"/>
  <c r="I244" i="4" s="1"/>
  <c r="P244" i="4"/>
  <c r="R244" i="4" s="1"/>
  <c r="P239" i="4"/>
  <c r="G239" i="4"/>
  <c r="I239" i="4" s="1"/>
  <c r="G180" i="4"/>
  <c r="I180" i="4" s="1"/>
  <c r="P180" i="4"/>
  <c r="R180" i="4" s="1"/>
  <c r="P100" i="4"/>
  <c r="G100" i="4"/>
  <c r="N100" i="4" s="1"/>
  <c r="P181" i="4"/>
  <c r="R181" i="4" s="1"/>
  <c r="G426" i="4"/>
  <c r="N426" i="4" s="1"/>
  <c r="P426" i="4"/>
  <c r="R426" i="4" s="1"/>
  <c r="P418" i="4"/>
  <c r="G418" i="4"/>
  <c r="N418" i="4" s="1"/>
  <c r="G248" i="4"/>
  <c r="I248" i="4" s="1"/>
  <c r="P248" i="4"/>
  <c r="R248" i="4" s="1"/>
  <c r="G184" i="4"/>
  <c r="I184" i="4" s="1"/>
  <c r="P184" i="4"/>
  <c r="P104" i="4"/>
  <c r="G104" i="4"/>
  <c r="I104" i="4" s="1"/>
  <c r="G522" i="4"/>
  <c r="K522" i="4" s="1"/>
  <c r="P522" i="4"/>
  <c r="P317" i="4"/>
  <c r="G317" i="4"/>
  <c r="K317" i="4" s="1"/>
  <c r="P176" i="4"/>
  <c r="R176" i="4" s="1"/>
  <c r="G176" i="4"/>
  <c r="I176" i="4" s="1"/>
  <c r="G81" i="4"/>
  <c r="I81" i="4" s="1"/>
  <c r="P81" i="4"/>
  <c r="R81" i="4" s="1"/>
  <c r="P325" i="4"/>
  <c r="G432" i="4"/>
  <c r="N432" i="4" s="1"/>
  <c r="P432" i="4"/>
  <c r="R432" i="4" s="1"/>
  <c r="P337" i="4"/>
  <c r="R337" i="4" s="1"/>
  <c r="G337" i="4"/>
  <c r="G330" i="4"/>
  <c r="N330" i="4" s="1"/>
  <c r="P330" i="4"/>
  <c r="R330" i="4" s="1"/>
  <c r="G302" i="4"/>
  <c r="K302" i="4" s="1"/>
  <c r="P302" i="4"/>
  <c r="P190" i="4"/>
  <c r="G190" i="4"/>
  <c r="I190" i="4" s="1"/>
  <c r="G156" i="4"/>
  <c r="N156" i="4" s="1"/>
  <c r="P156" i="4"/>
  <c r="G110" i="4"/>
  <c r="I110" i="4" s="1"/>
  <c r="P110" i="4"/>
  <c r="D14" i="4"/>
  <c r="P274" i="4"/>
  <c r="R274" i="4" s="1"/>
  <c r="P254" i="4"/>
  <c r="R254" i="4" s="1"/>
  <c r="P291" i="4"/>
  <c r="R291" i="4" s="1"/>
  <c r="P241" i="4"/>
  <c r="R241" i="4" s="1"/>
  <c r="P225" i="4"/>
  <c r="R225" i="4" s="1"/>
  <c r="P429" i="4"/>
  <c r="R429" i="4" s="1"/>
  <c r="P263" i="4"/>
  <c r="P389" i="4"/>
  <c r="R389" i="4" s="1"/>
  <c r="P354" i="4"/>
  <c r="R354" i="4" s="1"/>
  <c r="P331" i="4"/>
  <c r="R331" i="4" s="1"/>
  <c r="P158" i="4"/>
  <c r="R158" i="4" s="1"/>
  <c r="P131" i="4"/>
  <c r="R131" i="4" s="1"/>
  <c r="P112" i="4"/>
  <c r="R112" i="4" s="1"/>
  <c r="P63" i="4"/>
  <c r="R63" i="4" s="1"/>
  <c r="P37" i="4"/>
  <c r="R37" i="4" s="1"/>
  <c r="P322" i="4"/>
  <c r="P159" i="4"/>
  <c r="P138" i="4"/>
  <c r="R138" i="4" s="1"/>
  <c r="P408" i="4"/>
  <c r="R408" i="4" s="1"/>
  <c r="P378" i="4"/>
  <c r="R378" i="4" s="1"/>
  <c r="P281" i="4"/>
  <c r="R281" i="4" s="1"/>
  <c r="P231" i="4"/>
  <c r="R231" i="4" s="1"/>
  <c r="P214" i="4"/>
  <c r="R214" i="4" s="1"/>
  <c r="P192" i="4"/>
  <c r="R192" i="4" s="1"/>
  <c r="P147" i="4"/>
  <c r="R147" i="4" s="1"/>
  <c r="P120" i="4"/>
  <c r="R120" i="4" s="1"/>
  <c r="P298" i="4"/>
  <c r="R298" i="4" s="1"/>
  <c r="P186" i="4"/>
  <c r="R186" i="4" s="1"/>
  <c r="P151" i="4"/>
  <c r="P129" i="4"/>
  <c r="R129" i="4" s="1"/>
  <c r="P106" i="4"/>
  <c r="R106" i="4" s="1"/>
  <c r="P79" i="4"/>
  <c r="R79" i="4" s="1"/>
  <c r="P455" i="4"/>
  <c r="P416" i="4"/>
  <c r="R416" i="4" s="1"/>
  <c r="P249" i="4"/>
  <c r="R249" i="4" s="1"/>
  <c r="P187" i="4"/>
  <c r="R187" i="4" s="1"/>
  <c r="P59" i="4"/>
  <c r="R59" i="4" s="1"/>
  <c r="P481" i="4"/>
  <c r="R481" i="4" s="1"/>
  <c r="P388" i="4"/>
  <c r="R388" i="4" s="1"/>
  <c r="P356" i="4"/>
  <c r="R356" i="4" s="1"/>
  <c r="P271" i="4"/>
  <c r="R271" i="4" s="1"/>
  <c r="P220" i="4"/>
  <c r="R220" i="4" s="1"/>
  <c r="P397" i="4"/>
  <c r="P182" i="4"/>
  <c r="R182" i="4" s="1"/>
  <c r="P163" i="4"/>
  <c r="R163" i="4" s="1"/>
  <c r="P446" i="4"/>
  <c r="R446" i="4" s="1"/>
  <c r="P382" i="4"/>
  <c r="P363" i="4"/>
  <c r="P333" i="4"/>
  <c r="R333" i="4" s="1"/>
  <c r="P167" i="4"/>
  <c r="R167" i="4" s="1"/>
  <c r="P433" i="4"/>
  <c r="R433" i="4" s="1"/>
  <c r="P406" i="4"/>
  <c r="R406" i="4" s="1"/>
  <c r="P370" i="4"/>
  <c r="P351" i="4"/>
  <c r="R351" i="4" s="1"/>
  <c r="P267" i="4"/>
  <c r="P531" i="4"/>
  <c r="R531" i="4" s="1"/>
  <c r="P175" i="4"/>
  <c r="R175" i="4" s="1"/>
  <c r="P84" i="4"/>
  <c r="R84" i="4" s="1"/>
  <c r="P428" i="4"/>
  <c r="R428" i="4" s="1"/>
  <c r="P339" i="4"/>
  <c r="R339" i="4" s="1"/>
  <c r="P198" i="4"/>
  <c r="R198" i="4" s="1"/>
  <c r="P142" i="4"/>
  <c r="R142" i="4" s="1"/>
  <c r="P495" i="4"/>
  <c r="R495" i="4" s="1"/>
  <c r="P436" i="4"/>
  <c r="R436" i="4" s="1"/>
  <c r="P398" i="4"/>
  <c r="R398" i="4" s="1"/>
  <c r="P279" i="4"/>
  <c r="R279" i="4" s="1"/>
  <c r="P232" i="4"/>
  <c r="R232" i="4" s="1"/>
  <c r="P125" i="4"/>
  <c r="R125" i="4" s="1"/>
  <c r="P422" i="4"/>
  <c r="R422" i="4" s="1"/>
  <c r="P386" i="4"/>
  <c r="R386" i="4" s="1"/>
  <c r="P219" i="4"/>
  <c r="R219" i="4" s="1"/>
  <c r="P631" i="4"/>
  <c r="P635" i="4"/>
  <c r="P358" i="4"/>
  <c r="P287" i="4"/>
  <c r="R287" i="4" s="1"/>
  <c r="P191" i="4"/>
  <c r="R191" i="4" s="1"/>
  <c r="P146" i="4"/>
  <c r="P101" i="4"/>
  <c r="R101" i="4" s="1"/>
  <c r="P450" i="4"/>
  <c r="R450" i="4" s="1"/>
  <c r="P424" i="4"/>
  <c r="P297" i="4"/>
  <c r="R297" i="4" s="1"/>
  <c r="P259" i="4"/>
  <c r="R259" i="4" s="1"/>
  <c r="P105" i="4"/>
  <c r="R105" i="4" s="1"/>
  <c r="P88" i="4"/>
  <c r="R88" i="4" s="1"/>
  <c r="P454" i="4"/>
  <c r="R454" i="4" s="1"/>
  <c r="P415" i="4"/>
  <c r="R415" i="4" s="1"/>
  <c r="P212" i="4"/>
  <c r="P183" i="4"/>
  <c r="P164" i="4"/>
  <c r="R164" i="4" s="1"/>
  <c r="P148" i="4"/>
  <c r="R148" i="4" s="1"/>
  <c r="P452" i="4"/>
  <c r="R452" i="4" s="1"/>
  <c r="P367" i="4"/>
  <c r="R367" i="4" s="1"/>
  <c r="P318" i="4"/>
  <c r="R318" i="4" s="1"/>
  <c r="P283" i="4"/>
  <c r="P174" i="4"/>
  <c r="R174" i="4" s="1"/>
  <c r="P97" i="4"/>
  <c r="P783" i="4"/>
  <c r="R783" i="4" s="1"/>
  <c r="P277" i="4"/>
  <c r="P227" i="4"/>
  <c r="R227" i="4" s="1"/>
  <c r="P119" i="4"/>
  <c r="R119" i="4" s="1"/>
  <c r="P414" i="4"/>
  <c r="R414" i="4" s="1"/>
  <c r="P394" i="4"/>
  <c r="R394" i="4" s="1"/>
  <c r="P362" i="4"/>
  <c r="R362" i="4" s="1"/>
  <c r="P278" i="4"/>
  <c r="R278" i="4" s="1"/>
  <c r="P228" i="4"/>
  <c r="R228" i="4" s="1"/>
  <c r="P179" i="4"/>
  <c r="R179" i="4" s="1"/>
  <c r="P160" i="4"/>
  <c r="R160" i="4" s="1"/>
  <c r="P369" i="4"/>
  <c r="R369" i="4" s="1"/>
  <c r="P311" i="4"/>
  <c r="P285" i="4"/>
  <c r="R285" i="4" s="1"/>
  <c r="P154" i="4"/>
  <c r="R154" i="4" s="1"/>
  <c r="P135" i="4"/>
  <c r="R135" i="4" s="1"/>
  <c r="P92" i="4"/>
  <c r="R92" i="4" s="1"/>
  <c r="P440" i="4"/>
  <c r="R440" i="4" s="1"/>
  <c r="P402" i="4"/>
  <c r="R402" i="4" s="1"/>
  <c r="P273" i="4"/>
  <c r="R273" i="4" s="1"/>
  <c r="P67" i="4"/>
  <c r="R67" i="4" s="1"/>
  <c r="P49" i="4"/>
  <c r="R49" i="4" s="1"/>
  <c r="P443" i="4"/>
  <c r="R443" i="4" s="1"/>
  <c r="P372" i="4"/>
  <c r="R372" i="4" s="1"/>
  <c r="P332" i="4"/>
  <c r="R332" i="4" s="1"/>
  <c r="P300" i="4"/>
  <c r="R300" i="4" s="1"/>
  <c r="P293" i="4"/>
  <c r="R293" i="4" s="1"/>
  <c r="P207" i="4"/>
  <c r="R207" i="4" s="1"/>
  <c r="P188" i="4"/>
  <c r="R188" i="4" s="1"/>
  <c r="P359" i="4"/>
  <c r="R359" i="4" s="1"/>
  <c r="P326" i="4"/>
  <c r="R326" i="4" s="1"/>
  <c r="P195" i="4"/>
  <c r="R195" i="4" s="1"/>
  <c r="P150" i="4"/>
  <c r="P102" i="4"/>
  <c r="R102" i="4" s="1"/>
  <c r="P85" i="4"/>
  <c r="R85" i="4" s="1"/>
  <c r="P245" i="4"/>
  <c r="R245" i="4" s="1"/>
  <c r="P199" i="4"/>
  <c r="R199" i="4" s="1"/>
  <c r="P419" i="4"/>
  <c r="R419" i="4" s="1"/>
  <c r="P373" i="4"/>
  <c r="R373" i="4" s="1"/>
  <c r="P334" i="4"/>
  <c r="P299" i="4"/>
  <c r="R299" i="4" s="1"/>
  <c r="P206" i="4"/>
  <c r="R206" i="4" s="1"/>
  <c r="P136" i="4"/>
  <c r="R136" i="4" s="1"/>
  <c r="P115" i="4"/>
  <c r="R115" i="4" s="1"/>
  <c r="P83" i="4"/>
  <c r="R83" i="4" s="1"/>
  <c r="G347" i="4"/>
  <c r="K347" i="4" s="1"/>
  <c r="P347" i="4"/>
  <c r="P329" i="4"/>
  <c r="R329" i="4" s="1"/>
  <c r="G329" i="4"/>
  <c r="I329" i="4" s="1"/>
  <c r="P321" i="4"/>
  <c r="G321" i="4"/>
  <c r="K321" i="4" s="1"/>
  <c r="G306" i="4"/>
  <c r="I306" i="4" s="1"/>
  <c r="P306" i="4"/>
  <c r="P301" i="4"/>
  <c r="R301" i="4" s="1"/>
  <c r="G295" i="4"/>
  <c r="I295" i="4" s="1"/>
  <c r="P295" i="4"/>
  <c r="G258" i="4"/>
  <c r="I258" i="4" s="1"/>
  <c r="P258" i="4"/>
  <c r="P252" i="4"/>
  <c r="G252" i="4"/>
  <c r="I252" i="4" s="1"/>
  <c r="G203" i="4"/>
  <c r="I203" i="4" s="1"/>
  <c r="P203" i="4"/>
  <c r="P114" i="4"/>
  <c r="G114" i="4"/>
  <c r="I114" i="4" s="1"/>
  <c r="P70" i="4"/>
  <c r="R70" i="4" s="1"/>
  <c r="G405" i="4"/>
  <c r="N405" i="4" s="1"/>
  <c r="P405" i="4"/>
  <c r="P87" i="4"/>
  <c r="G87" i="4"/>
  <c r="I87" i="4" s="1"/>
  <c r="G270" i="4"/>
  <c r="I270" i="4" s="1"/>
  <c r="P445" i="4"/>
  <c r="R445" i="4" s="1"/>
  <c r="P437" i="4"/>
  <c r="R437" i="4" s="1"/>
  <c r="P353" i="4"/>
  <c r="G353" i="4"/>
  <c r="I353" i="4" s="1"/>
  <c r="P310" i="4"/>
  <c r="G310" i="4"/>
  <c r="I310" i="4" s="1"/>
  <c r="P305" i="4"/>
  <c r="G305" i="4"/>
  <c r="P294" i="4"/>
  <c r="G294" i="4"/>
  <c r="I294" i="4" s="1"/>
  <c r="G286" i="4"/>
  <c r="I286" i="4" s="1"/>
  <c r="P286" i="4"/>
  <c r="G262" i="4"/>
  <c r="I262" i="4" s="1"/>
  <c r="P262" i="4"/>
  <c r="P257" i="4"/>
  <c r="G257" i="4"/>
  <c r="I257" i="4" s="1"/>
  <c r="P162" i="4"/>
  <c r="R162" i="4" s="1"/>
  <c r="P118" i="4"/>
  <c r="R118" i="4" s="1"/>
  <c r="G118" i="4"/>
  <c r="I118" i="4" s="1"/>
  <c r="G240" i="4"/>
  <c r="I240" i="4" s="1"/>
  <c r="P240" i="4"/>
  <c r="R240" i="4" s="1"/>
  <c r="R578" i="4"/>
  <c r="P235" i="4"/>
  <c r="R235" i="4" s="1"/>
  <c r="G491" i="4"/>
  <c r="N491" i="4" s="1"/>
  <c r="P491" i="4"/>
  <c r="R491" i="4" s="1"/>
  <c r="P314" i="4"/>
  <c r="G314" i="4"/>
  <c r="I314" i="4" s="1"/>
  <c r="P309" i="4"/>
  <c r="G309" i="4"/>
  <c r="G266" i="4"/>
  <c r="I266" i="4" s="1"/>
  <c r="P266" i="4"/>
  <c r="P261" i="4"/>
  <c r="G261" i="4"/>
  <c r="I261" i="4" s="1"/>
  <c r="G216" i="4"/>
  <c r="I216" i="4" s="1"/>
  <c r="P216" i="4"/>
  <c r="P123" i="4"/>
  <c r="G123" i="4"/>
  <c r="I123" i="4" s="1"/>
  <c r="P76" i="4"/>
  <c r="R76" i="4" s="1"/>
  <c r="G76" i="4"/>
  <c r="K76" i="4" s="1"/>
  <c r="G395" i="4"/>
  <c r="N395" i="4" s="1"/>
  <c r="P395" i="4"/>
  <c r="G387" i="4"/>
  <c r="N387" i="4" s="1"/>
  <c r="P387" i="4"/>
  <c r="R387" i="4" s="1"/>
  <c r="G383" i="4"/>
  <c r="K383" i="4" s="1"/>
  <c r="P383" i="4"/>
  <c r="R383" i="4" s="1"/>
  <c r="G379" i="4"/>
  <c r="N379" i="4" s="1"/>
  <c r="P379" i="4"/>
  <c r="G375" i="4"/>
  <c r="I375" i="4" s="1"/>
  <c r="P375" i="4"/>
  <c r="G371" i="4"/>
  <c r="N371" i="4" s="1"/>
  <c r="P371" i="4"/>
  <c r="P313" i="4"/>
  <c r="G313" i="4"/>
  <c r="I313" i="4" s="1"/>
  <c r="G236" i="4"/>
  <c r="I236" i="4" s="1"/>
  <c r="P236" i="4"/>
  <c r="G229" i="4"/>
  <c r="I229" i="4" s="1"/>
  <c r="P229" i="4"/>
  <c r="R229" i="4" s="1"/>
  <c r="P222" i="4"/>
  <c r="R222" i="4" s="1"/>
  <c r="G222" i="4"/>
  <c r="G200" i="4"/>
  <c r="I200" i="4" s="1"/>
  <c r="P200" i="4"/>
  <c r="G172" i="4"/>
  <c r="I172" i="4" s="1"/>
  <c r="P172" i="4"/>
  <c r="P128" i="4"/>
  <c r="G128" i="4"/>
  <c r="P75" i="4"/>
  <c r="P95" i="4"/>
  <c r="P33" i="4"/>
  <c r="P275" i="4"/>
  <c r="R275" i="4" s="1"/>
  <c r="P269" i="4"/>
  <c r="P215" i="4"/>
  <c r="R215" i="4" s="1"/>
  <c r="P202" i="4"/>
  <c r="P140" i="4"/>
  <c r="R140" i="4" s="1"/>
  <c r="P93" i="4"/>
  <c r="R93" i="4" s="1"/>
  <c r="P346" i="4"/>
  <c r="P307" i="4"/>
  <c r="R307" i="4" s="1"/>
  <c r="P458" i="4"/>
  <c r="P442" i="4"/>
  <c r="G458" i="1"/>
  <c r="J458" i="1" s="1"/>
  <c r="P458" i="1"/>
  <c r="P302" i="1"/>
  <c r="G302" i="1"/>
  <c r="I302" i="1" s="1"/>
  <c r="P157" i="1"/>
  <c r="G157" i="1"/>
  <c r="J157" i="1" s="1"/>
  <c r="P242" i="1"/>
  <c r="G242" i="1"/>
  <c r="I242" i="1" s="1"/>
  <c r="P197" i="1"/>
  <c r="G197" i="1"/>
  <c r="I197" i="1" s="1"/>
  <c r="G344" i="1"/>
  <c r="I344" i="1" s="1"/>
  <c r="P344" i="1"/>
  <c r="P209" i="1"/>
  <c r="G209" i="1"/>
  <c r="I209" i="1" s="1"/>
  <c r="P241" i="1"/>
  <c r="G241" i="1"/>
  <c r="I241" i="1" s="1"/>
  <c r="P309" i="1"/>
  <c r="R309" i="1" s="1"/>
  <c r="T309" i="1" s="1"/>
  <c r="G309" i="1"/>
  <c r="I309" i="1" s="1"/>
  <c r="P629" i="1"/>
  <c r="G629" i="1"/>
  <c r="K629" i="1" s="1"/>
  <c r="P651" i="1"/>
  <c r="R651" i="1" s="1"/>
  <c r="T651" i="1" s="1"/>
  <c r="G651" i="1"/>
  <c r="K651" i="1" s="1"/>
  <c r="G423" i="1"/>
  <c r="I423" i="1" s="1"/>
  <c r="P423" i="1"/>
  <c r="R423" i="1" s="1"/>
  <c r="T423" i="1" s="1"/>
  <c r="P391" i="1"/>
  <c r="G391" i="1"/>
  <c r="I391" i="1" s="1"/>
  <c r="G378" i="1"/>
  <c r="I378" i="1" s="1"/>
  <c r="P378" i="1"/>
  <c r="G177" i="1"/>
  <c r="I177" i="1" s="1"/>
  <c r="P177" i="1"/>
  <c r="R177" i="1" s="1"/>
  <c r="T177" i="1" s="1"/>
  <c r="G533" i="1"/>
  <c r="K533" i="1" s="1"/>
  <c r="P533" i="1"/>
  <c r="R533" i="1" s="1"/>
  <c r="T533" i="1" s="1"/>
  <c r="G778" i="1"/>
  <c r="J778" i="1" s="1"/>
  <c r="P778" i="1"/>
  <c r="P288" i="1"/>
  <c r="R288" i="1" s="1"/>
  <c r="T288" i="1" s="1"/>
  <c r="G288" i="1"/>
  <c r="I288" i="1" s="1"/>
  <c r="P184" i="1"/>
  <c r="G184" i="1"/>
  <c r="I184" i="1" s="1"/>
  <c r="G326" i="1"/>
  <c r="J326" i="1" s="1"/>
  <c r="P326" i="1"/>
  <c r="P669" i="1"/>
  <c r="G669" i="1"/>
  <c r="K669" i="1" s="1"/>
  <c r="P408" i="1"/>
  <c r="G408" i="1"/>
  <c r="I408" i="1" s="1"/>
  <c r="G190" i="1"/>
  <c r="I190" i="1" s="1"/>
  <c r="P190" i="1"/>
  <c r="P446" i="1"/>
  <c r="G446" i="1"/>
  <c r="K446" i="1" s="1"/>
  <c r="P75" i="1"/>
  <c r="G75" i="1"/>
  <c r="J75" i="1" s="1"/>
  <c r="P433" i="1"/>
  <c r="G433" i="1"/>
  <c r="I433" i="1" s="1"/>
  <c r="G308" i="1"/>
  <c r="I308" i="1" s="1"/>
  <c r="P308" i="1"/>
  <c r="P155" i="1"/>
  <c r="G155" i="1"/>
  <c r="I155" i="1" s="1"/>
  <c r="R85" i="1"/>
  <c r="T85" i="1" s="1"/>
  <c r="P825" i="1"/>
  <c r="P798" i="1"/>
  <c r="R798" i="1" s="1"/>
  <c r="T798" i="1" s="1"/>
  <c r="P804" i="1"/>
  <c r="R804" i="1" s="1"/>
  <c r="T804" i="1" s="1"/>
  <c r="E93" i="3"/>
  <c r="F201" i="1"/>
  <c r="G652" i="1"/>
  <c r="K652" i="1" s="1"/>
  <c r="R598" i="1"/>
  <c r="T598" i="1" s="1"/>
  <c r="R321" i="1"/>
  <c r="T321" i="1" s="1"/>
  <c r="P439" i="1"/>
  <c r="R439" i="1" s="1"/>
  <c r="T439" i="1" s="1"/>
  <c r="E304" i="3"/>
  <c r="R134" i="1"/>
  <c r="T134" i="1" s="1"/>
  <c r="P226" i="1"/>
  <c r="R226" i="1" s="1"/>
  <c r="T226" i="1" s="1"/>
  <c r="F295" i="1"/>
  <c r="R249" i="1"/>
  <c r="T249" i="1" s="1"/>
  <c r="F140" i="1"/>
  <c r="G140" i="1" s="1"/>
  <c r="I140" i="1" s="1"/>
  <c r="E261" i="3"/>
  <c r="E216" i="3"/>
  <c r="E202" i="3"/>
  <c r="E140" i="3"/>
  <c r="E107" i="3"/>
  <c r="E45" i="3"/>
  <c r="E26" i="3"/>
  <c r="E14" i="3"/>
  <c r="F251" i="1"/>
  <c r="E862" i="1"/>
  <c r="F862" i="1" s="1"/>
  <c r="G862" i="1" s="1"/>
  <c r="K862" i="1" s="1"/>
  <c r="F516" i="1"/>
  <c r="R105" i="1"/>
  <c r="T105" i="1" s="1"/>
  <c r="E519" i="3"/>
  <c r="G805" i="1"/>
  <c r="K805" i="1" s="1"/>
  <c r="E234" i="3"/>
  <c r="E470" i="3"/>
  <c r="G74" i="1"/>
  <c r="J74" i="1" s="1"/>
  <c r="R660" i="1"/>
  <c r="T660" i="1" s="1"/>
  <c r="R665" i="1"/>
  <c r="T665" i="1" s="1"/>
  <c r="G379" i="1"/>
  <c r="I379" i="1" s="1"/>
  <c r="R428" i="1"/>
  <c r="T428" i="1" s="1"/>
  <c r="F29" i="1"/>
  <c r="G29" i="1" s="1"/>
  <c r="I29" i="1" s="1"/>
  <c r="R415" i="1"/>
  <c r="T415" i="1" s="1"/>
  <c r="E200" i="3"/>
  <c r="E855" i="1"/>
  <c r="F855" i="1" s="1"/>
  <c r="G855" i="1" s="1"/>
  <c r="K855" i="1" s="1"/>
  <c r="R508" i="1"/>
  <c r="T508" i="1" s="1"/>
  <c r="R219" i="1"/>
  <c r="T219" i="1" s="1"/>
  <c r="E155" i="3"/>
  <c r="G312" i="1"/>
  <c r="I312" i="1" s="1"/>
  <c r="E521" i="3"/>
  <c r="G50" i="1"/>
  <c r="I50" i="1" s="1"/>
  <c r="G426" i="1"/>
  <c r="I426" i="1" s="1"/>
  <c r="F316" i="1"/>
  <c r="E350" i="3"/>
  <c r="E185" i="3"/>
  <c r="E856" i="1"/>
  <c r="F856" i="1" s="1"/>
  <c r="E848" i="1"/>
  <c r="F848" i="1" s="1"/>
  <c r="E836" i="1"/>
  <c r="F836" i="1" s="1"/>
  <c r="G236" i="1"/>
  <c r="I236" i="1" s="1"/>
  <c r="F454" i="1"/>
  <c r="G584" i="1"/>
  <c r="K584" i="1" s="1"/>
  <c r="G339" i="1"/>
  <c r="J339" i="1" s="1"/>
  <c r="E520" i="3"/>
  <c r="E517" i="3"/>
  <c r="G284" i="1"/>
  <c r="I284" i="1" s="1"/>
  <c r="G58" i="1"/>
  <c r="I58" i="1" s="1"/>
  <c r="F150" i="1"/>
  <c r="F103" i="1"/>
  <c r="G103" i="1" s="1"/>
  <c r="I103" i="1" s="1"/>
  <c r="E361" i="3"/>
  <c r="E209" i="3"/>
  <c r="E863" i="1"/>
  <c r="F863" i="1" s="1"/>
  <c r="P863" i="1" s="1"/>
  <c r="G364" i="1"/>
  <c r="I364" i="1" s="1"/>
  <c r="G608" i="1"/>
  <c r="K608" i="1" s="1"/>
  <c r="R507" i="1"/>
  <c r="T507" i="1" s="1"/>
  <c r="R385" i="1"/>
  <c r="T385" i="1" s="1"/>
  <c r="P664" i="1"/>
  <c r="R664" i="1" s="1"/>
  <c r="T664" i="1" s="1"/>
  <c r="F434" i="1"/>
  <c r="P839" i="1"/>
  <c r="R839" i="1" s="1"/>
  <c r="T839" i="1" s="1"/>
  <c r="G788" i="1"/>
  <c r="K788" i="1" s="1"/>
  <c r="E162" i="3"/>
  <c r="F81" i="1"/>
  <c r="E168" i="3"/>
  <c r="E37" i="3"/>
  <c r="E281" i="3"/>
  <c r="G375" i="1"/>
  <c r="K375" i="1" s="1"/>
  <c r="G233" i="1"/>
  <c r="I233" i="1" s="1"/>
  <c r="G154" i="1"/>
  <c r="I154" i="1" s="1"/>
  <c r="R62" i="1"/>
  <c r="T62" i="1" s="1"/>
  <c r="E463" i="3"/>
  <c r="E854" i="1"/>
  <c r="F854" i="1" s="1"/>
  <c r="E853" i="1"/>
  <c r="F853" i="1" s="1"/>
  <c r="G853" i="1" s="1"/>
  <c r="K853" i="1" s="1"/>
  <c r="E846" i="1"/>
  <c r="F846" i="1" s="1"/>
  <c r="E820" i="1"/>
  <c r="F820" i="1" s="1"/>
  <c r="G820" i="1" s="1"/>
  <c r="K820" i="1" s="1"/>
  <c r="E857" i="1"/>
  <c r="F857" i="1" s="1"/>
  <c r="E861" i="1"/>
  <c r="F861" i="1" s="1"/>
  <c r="P861" i="1" s="1"/>
  <c r="R207" i="1"/>
  <c r="T207" i="1" s="1"/>
  <c r="P824" i="1"/>
  <c r="R824" i="1" s="1"/>
  <c r="T824" i="1" s="1"/>
  <c r="E275" i="3"/>
  <c r="G505" i="1"/>
  <c r="K505" i="1" s="1"/>
  <c r="E193" i="3"/>
  <c r="E111" i="3"/>
  <c r="E859" i="1"/>
  <c r="F859" i="1" s="1"/>
  <c r="P335" i="1"/>
  <c r="R335" i="1" s="1"/>
  <c r="T335" i="1" s="1"/>
  <c r="G307" i="1"/>
  <c r="I307" i="1" s="1"/>
  <c r="G69" i="1"/>
  <c r="J69" i="1" s="1"/>
  <c r="R623" i="1"/>
  <c r="T623" i="1" s="1"/>
  <c r="G776" i="1"/>
  <c r="R776" i="1" s="1"/>
  <c r="T776" i="1" s="1"/>
  <c r="R655" i="1"/>
  <c r="T655" i="1" s="1"/>
  <c r="G412" i="1"/>
  <c r="I412" i="1" s="1"/>
  <c r="F60" i="1"/>
  <c r="G60" i="1" s="1"/>
  <c r="I60" i="1" s="1"/>
  <c r="E851" i="1"/>
  <c r="F851" i="1" s="1"/>
  <c r="E852" i="1"/>
  <c r="F852" i="1" s="1"/>
  <c r="E842" i="1"/>
  <c r="F842" i="1" s="1"/>
  <c r="G860" i="1"/>
  <c r="K860" i="1" s="1"/>
  <c r="P860" i="1"/>
  <c r="G862" i="4"/>
  <c r="K862" i="4" s="1"/>
  <c r="P862" i="4"/>
  <c r="R862" i="4" s="1"/>
  <c r="G861" i="4"/>
  <c r="K861" i="4" s="1"/>
  <c r="P861" i="4"/>
  <c r="G860" i="4"/>
  <c r="K860" i="4" s="1"/>
  <c r="P860" i="4"/>
  <c r="R860" i="4" s="1"/>
  <c r="G859" i="4"/>
  <c r="K859" i="4" s="1"/>
  <c r="P859" i="4"/>
  <c r="K864" i="5"/>
  <c r="P863" i="5"/>
  <c r="R863" i="5" s="1"/>
  <c r="T863" i="5" s="1"/>
  <c r="AU863" i="5"/>
  <c r="G863" i="5"/>
  <c r="Z863" i="5"/>
  <c r="G862" i="5"/>
  <c r="P862" i="5"/>
  <c r="R862" i="5" s="1"/>
  <c r="T862" i="5" s="1"/>
  <c r="AU862" i="5"/>
  <c r="Z862" i="5"/>
  <c r="Z861" i="5"/>
  <c r="G861" i="5"/>
  <c r="P861" i="5"/>
  <c r="R861" i="5" s="1"/>
  <c r="T861" i="5" s="1"/>
  <c r="AU861" i="5"/>
  <c r="AS864" i="5"/>
  <c r="AR864" i="5" s="1"/>
  <c r="AQ864" i="5" s="1"/>
  <c r="AP864" i="5" s="1"/>
  <c r="AO864" i="5" s="1"/>
  <c r="AN864" i="5" s="1"/>
  <c r="AM864" i="5" s="1"/>
  <c r="AL864" i="5" s="1"/>
  <c r="AC531" i="5"/>
  <c r="F49" i="2"/>
  <c r="H49" i="2" s="1"/>
  <c r="P696" i="5"/>
  <c r="P509" i="5"/>
  <c r="P813" i="4"/>
  <c r="R813" i="4" s="1"/>
  <c r="AF228" i="5"/>
  <c r="AC203" i="5"/>
  <c r="AF431" i="5"/>
  <c r="G41" i="2"/>
  <c r="P789" i="5"/>
  <c r="P261" i="5"/>
  <c r="R261" i="5" s="1"/>
  <c r="T261" i="5" s="1"/>
  <c r="P206" i="5"/>
  <c r="R206" i="5" s="1"/>
  <c r="T206" i="5" s="1"/>
  <c r="P804" i="5"/>
  <c r="P192" i="5"/>
  <c r="P511" i="5"/>
  <c r="P235" i="5"/>
  <c r="P626" i="5"/>
  <c r="AF626" i="5" s="1"/>
  <c r="P648" i="5"/>
  <c r="P784" i="5"/>
  <c r="R784" i="5" s="1"/>
  <c r="T784" i="5" s="1"/>
  <c r="P227" i="5"/>
  <c r="P629" i="5"/>
  <c r="R629" i="5" s="1"/>
  <c r="T629" i="5" s="1"/>
  <c r="P533" i="5"/>
  <c r="P442" i="5"/>
  <c r="R442" i="5" s="1"/>
  <c r="T442" i="5" s="1"/>
  <c r="P437" i="5"/>
  <c r="R437" i="5" s="1"/>
  <c r="T437" i="5" s="1"/>
  <c r="P603" i="5"/>
  <c r="P661" i="5"/>
  <c r="R661" i="5" s="1"/>
  <c r="T661" i="5" s="1"/>
  <c r="P50" i="5"/>
  <c r="P256" i="5"/>
  <c r="R256" i="5" s="1"/>
  <c r="T256" i="5" s="1"/>
  <c r="P337" i="5"/>
  <c r="AC337" i="5" s="1"/>
  <c r="P372" i="5"/>
  <c r="AF372" i="5" s="1"/>
  <c r="P361" i="5"/>
  <c r="P657" i="5"/>
  <c r="P495" i="5"/>
  <c r="P220" i="5"/>
  <c r="AF224" i="5"/>
  <c r="P144" i="5"/>
  <c r="R669" i="5"/>
  <c r="T669" i="5" s="1"/>
  <c r="P578" i="5"/>
  <c r="R578" i="5" s="1"/>
  <c r="T578" i="5" s="1"/>
  <c r="P575" i="5"/>
  <c r="P524" i="5"/>
  <c r="P333" i="5"/>
  <c r="R333" i="5" s="1"/>
  <c r="T333" i="5" s="1"/>
  <c r="P782" i="5"/>
  <c r="P359" i="5"/>
  <c r="P632" i="5"/>
  <c r="P576" i="5"/>
  <c r="P436" i="5"/>
  <c r="P455" i="5"/>
  <c r="P200" i="5"/>
  <c r="P444" i="5"/>
  <c r="P279" i="5"/>
  <c r="P284" i="5"/>
  <c r="P345" i="5"/>
  <c r="P376" i="5"/>
  <c r="P385" i="5"/>
  <c r="P434" i="5"/>
  <c r="P38" i="4"/>
  <c r="P499" i="5"/>
  <c r="P402" i="5"/>
  <c r="P828" i="4"/>
  <c r="AC825" i="5"/>
  <c r="AF519" i="5"/>
  <c r="P769" i="5"/>
  <c r="P386" i="5"/>
  <c r="AC386" i="5" s="1"/>
  <c r="P786" i="5"/>
  <c r="P514" i="5"/>
  <c r="P654" i="5"/>
  <c r="P441" i="5"/>
  <c r="P683" i="5"/>
  <c r="P121" i="5"/>
  <c r="AC121" i="5" s="1"/>
  <c r="P535" i="5"/>
  <c r="AF535" i="5" s="1"/>
  <c r="P534" i="5"/>
  <c r="AF534" i="5" s="1"/>
  <c r="P349" i="5"/>
  <c r="R349" i="5" s="1"/>
  <c r="T349" i="5" s="1"/>
  <c r="P497" i="5"/>
  <c r="P504" i="5"/>
  <c r="P296" i="5"/>
  <c r="P404" i="5"/>
  <c r="P384" i="5"/>
  <c r="P393" i="5"/>
  <c r="P653" i="5"/>
  <c r="P24" i="5"/>
  <c r="P644" i="4"/>
  <c r="P535" i="4"/>
  <c r="P776" i="5"/>
  <c r="P410" i="5"/>
  <c r="R224" i="5"/>
  <c r="T224" i="5" s="1"/>
  <c r="P821" i="5"/>
  <c r="P55" i="5"/>
  <c r="R346" i="5"/>
  <c r="T346" i="5" s="1"/>
  <c r="R519" i="5"/>
  <c r="T519" i="5" s="1"/>
  <c r="P650" i="5"/>
  <c r="AC650" i="5" s="1"/>
  <c r="P409" i="5"/>
  <c r="P596" i="5"/>
  <c r="P530" i="5"/>
  <c r="P589" i="5"/>
  <c r="P637" i="5"/>
  <c r="P662" i="5"/>
  <c r="P309" i="5"/>
  <c r="P625" i="5"/>
  <c r="P640" i="5"/>
  <c r="P397" i="5"/>
  <c r="AF397" i="5" s="1"/>
  <c r="P505" i="5"/>
  <c r="R505" i="5" s="1"/>
  <c r="T505" i="5" s="1"/>
  <c r="P565" i="5"/>
  <c r="P300" i="5"/>
  <c r="P420" i="5"/>
  <c r="P392" i="5"/>
  <c r="P451" i="5"/>
  <c r="P643" i="5"/>
  <c r="F26" i="2"/>
  <c r="H26" i="2" s="1"/>
  <c r="R91" i="4"/>
  <c r="P623" i="5"/>
  <c r="H25" i="2"/>
  <c r="I41" i="2"/>
  <c r="J41" i="2" s="1"/>
  <c r="P628" i="4"/>
  <c r="P293" i="5"/>
  <c r="P596" i="4"/>
  <c r="P630" i="5"/>
  <c r="P315" i="1"/>
  <c r="G315" i="1"/>
  <c r="I315" i="1" s="1"/>
  <c r="G832" i="1"/>
  <c r="K832" i="1" s="1"/>
  <c r="P832" i="1"/>
  <c r="G785" i="1"/>
  <c r="K785" i="1" s="1"/>
  <c r="P785" i="1"/>
  <c r="G411" i="1"/>
  <c r="I411" i="1" s="1"/>
  <c r="P411" i="1"/>
  <c r="P596" i="1"/>
  <c r="G596" i="1"/>
  <c r="P790" i="1"/>
  <c r="G790" i="1"/>
  <c r="K790" i="1" s="1"/>
  <c r="P799" i="1"/>
  <c r="G799" i="1"/>
  <c r="K799" i="1" s="1"/>
  <c r="P841" i="1"/>
  <c r="G841" i="1"/>
  <c r="K841" i="1" s="1"/>
  <c r="G292" i="1"/>
  <c r="I292" i="1" s="1"/>
  <c r="P292" i="1"/>
  <c r="P791" i="1"/>
  <c r="G791" i="1"/>
  <c r="K791" i="1" s="1"/>
  <c r="G320" i="1"/>
  <c r="J320" i="1" s="1"/>
  <c r="P320" i="1"/>
  <c r="G792" i="1"/>
  <c r="K792" i="1" s="1"/>
  <c r="P792" i="1"/>
  <c r="P821" i="1"/>
  <c r="G821" i="1"/>
  <c r="K821" i="1" s="1"/>
  <c r="P819" i="1"/>
  <c r="G819" i="1"/>
  <c r="K819" i="1" s="1"/>
  <c r="G646" i="1"/>
  <c r="K646" i="1" s="1"/>
  <c r="P646" i="1"/>
  <c r="G322" i="1"/>
  <c r="J322" i="1" s="1"/>
  <c r="P322" i="1"/>
  <c r="P827" i="1"/>
  <c r="G827" i="1"/>
  <c r="K827" i="1" s="1"/>
  <c r="P495" i="1"/>
  <c r="G495" i="1"/>
  <c r="K495" i="1" s="1"/>
  <c r="P498" i="1"/>
  <c r="G498" i="1"/>
  <c r="K498" i="1" s="1"/>
  <c r="P802" i="1"/>
  <c r="G802" i="1"/>
  <c r="K802" i="1" s="1"/>
  <c r="G813" i="1"/>
  <c r="K813" i="1" s="1"/>
  <c r="P813" i="1"/>
  <c r="G816" i="1"/>
  <c r="K816" i="1" s="1"/>
  <c r="P816" i="1"/>
  <c r="P311" i="1"/>
  <c r="G311" i="1"/>
  <c r="I311" i="1" s="1"/>
  <c r="P409" i="1"/>
  <c r="G409" i="1"/>
  <c r="J409" i="1" s="1"/>
  <c r="P801" i="1"/>
  <c r="G801" i="1"/>
  <c r="G650" i="1"/>
  <c r="K650" i="1" s="1"/>
  <c r="P650" i="1"/>
  <c r="G833" i="1"/>
  <c r="P833" i="1"/>
  <c r="P838" i="1"/>
  <c r="G838" i="1"/>
  <c r="K838" i="1" s="1"/>
  <c r="P696" i="1"/>
  <c r="R696" i="1" s="1"/>
  <c r="T696" i="1" s="1"/>
  <c r="G696" i="1"/>
  <c r="K696" i="1" s="1"/>
  <c r="J509" i="1"/>
  <c r="R509" i="1"/>
  <c r="T509" i="1" s="1"/>
  <c r="E106" i="3"/>
  <c r="F124" i="1"/>
  <c r="G124" i="1" s="1"/>
  <c r="I124" i="1" s="1"/>
  <c r="P149" i="1"/>
  <c r="G149" i="1"/>
  <c r="I149" i="1" s="1"/>
  <c r="P504" i="1"/>
  <c r="R504" i="1" s="1"/>
  <c r="T504" i="1" s="1"/>
  <c r="G504" i="1"/>
  <c r="K504" i="1" s="1"/>
  <c r="P196" i="1"/>
  <c r="G196" i="1"/>
  <c r="J196" i="1" s="1"/>
  <c r="P248" i="1"/>
  <c r="R248" i="1" s="1"/>
  <c r="T248" i="1" s="1"/>
  <c r="G248" i="1"/>
  <c r="I248" i="1" s="1"/>
  <c r="P125" i="1"/>
  <c r="G125" i="1"/>
  <c r="I125" i="1" s="1"/>
  <c r="G303" i="1"/>
  <c r="I303" i="1" s="1"/>
  <c r="R77" i="1"/>
  <c r="T77" i="1" s="1"/>
  <c r="R443" i="1"/>
  <c r="T443" i="1" s="1"/>
  <c r="P276" i="1"/>
  <c r="R276" i="1" s="1"/>
  <c r="T276" i="1" s="1"/>
  <c r="G217" i="1"/>
  <c r="I217" i="1" s="1"/>
  <c r="R204" i="1"/>
  <c r="T204" i="1" s="1"/>
  <c r="E284" i="3"/>
  <c r="G111" i="1"/>
  <c r="I111" i="1" s="1"/>
  <c r="P834" i="1"/>
  <c r="R834" i="1" s="1"/>
  <c r="T834" i="1" s="1"/>
  <c r="G811" i="1"/>
  <c r="K811" i="1" s="1"/>
  <c r="P777" i="1"/>
  <c r="G777" i="1"/>
  <c r="K777" i="1" s="1"/>
  <c r="G100" i="1"/>
  <c r="J100" i="1" s="1"/>
  <c r="P100" i="1"/>
  <c r="F255" i="1"/>
  <c r="P255" i="1" s="1"/>
  <c r="R255" i="1" s="1"/>
  <c r="T255" i="1" s="1"/>
  <c r="E228" i="3"/>
  <c r="I131" i="1"/>
  <c r="R131" i="1"/>
  <c r="T131" i="1" s="1"/>
  <c r="I416" i="1"/>
  <c r="R416" i="1"/>
  <c r="T416" i="1" s="1"/>
  <c r="P374" i="1"/>
  <c r="G374" i="1"/>
  <c r="J374" i="1" s="1"/>
  <c r="P421" i="1"/>
  <c r="G421" i="1"/>
  <c r="I421" i="1" s="1"/>
  <c r="F147" i="1"/>
  <c r="E127" i="3"/>
  <c r="P531" i="1"/>
  <c r="G531" i="1"/>
  <c r="I531" i="1" s="1"/>
  <c r="F268" i="1"/>
  <c r="P268" i="1" s="1"/>
  <c r="E241" i="3"/>
  <c r="E514" i="3"/>
  <c r="R847" i="1"/>
  <c r="T847" i="1" s="1"/>
  <c r="P521" i="1"/>
  <c r="G521" i="1"/>
  <c r="K521" i="1" s="1"/>
  <c r="P624" i="1"/>
  <c r="G624" i="1"/>
  <c r="K624" i="1" s="1"/>
  <c r="G659" i="1"/>
  <c r="K659" i="1" s="1"/>
  <c r="P659" i="1"/>
  <c r="P681" i="1"/>
  <c r="G681" i="1"/>
  <c r="K681" i="1" s="1"/>
  <c r="F306" i="1"/>
  <c r="E279" i="3"/>
  <c r="F101" i="1"/>
  <c r="E488" i="3"/>
  <c r="P27" i="1"/>
  <c r="G27" i="1"/>
  <c r="I27" i="1" s="1"/>
  <c r="E348" i="3"/>
  <c r="F460" i="1"/>
  <c r="G460" i="1" s="1"/>
  <c r="J460" i="1" s="1"/>
  <c r="E126" i="3"/>
  <c r="F146" i="1"/>
  <c r="G146" i="1" s="1"/>
  <c r="I146" i="1" s="1"/>
  <c r="P420" i="1"/>
  <c r="G420" i="1"/>
  <c r="I420" i="1" s="1"/>
  <c r="P390" i="1"/>
  <c r="G390" i="1"/>
  <c r="I390" i="1" s="1"/>
  <c r="P199" i="1"/>
  <c r="G199" i="1"/>
  <c r="I199" i="1" s="1"/>
  <c r="P258" i="1"/>
  <c r="G258" i="1"/>
  <c r="I258" i="1" s="1"/>
  <c r="P230" i="1"/>
  <c r="G230" i="1"/>
  <c r="I230" i="1" s="1"/>
  <c r="P267" i="1"/>
  <c r="G267" i="1"/>
  <c r="I267" i="1" s="1"/>
  <c r="R197" i="1"/>
  <c r="T197" i="1" s="1"/>
  <c r="P181" i="1"/>
  <c r="G181" i="1"/>
  <c r="I181" i="1" s="1"/>
  <c r="P854" i="1"/>
  <c r="G854" i="1"/>
  <c r="K854" i="1" s="1"/>
  <c r="R336" i="1"/>
  <c r="T336" i="1" s="1"/>
  <c r="E500" i="3"/>
  <c r="G247" i="1"/>
  <c r="I247" i="1" s="1"/>
  <c r="P818" i="1"/>
  <c r="R818" i="1" s="1"/>
  <c r="T818" i="1" s="1"/>
  <c r="P814" i="1"/>
  <c r="R814" i="1" s="1"/>
  <c r="T814" i="1" s="1"/>
  <c r="P786" i="1"/>
  <c r="R786" i="1" s="1"/>
  <c r="T786" i="1" s="1"/>
  <c r="R809" i="1"/>
  <c r="T809" i="1" s="1"/>
  <c r="F410" i="1"/>
  <c r="P452" i="1"/>
  <c r="G452" i="1"/>
  <c r="J452" i="1" s="1"/>
  <c r="G577" i="1"/>
  <c r="K577" i="1" s="1"/>
  <c r="P82" i="1"/>
  <c r="G82" i="1"/>
  <c r="I82" i="1" s="1"/>
  <c r="P402" i="1"/>
  <c r="G402" i="1"/>
  <c r="I402" i="1" s="1"/>
  <c r="F431" i="1"/>
  <c r="E473" i="3"/>
  <c r="P398" i="1"/>
  <c r="G398" i="1"/>
  <c r="I398" i="1" s="1"/>
  <c r="P377" i="1"/>
  <c r="R377" i="1" s="1"/>
  <c r="T377" i="1" s="1"/>
  <c r="G377" i="1"/>
  <c r="I377" i="1" s="1"/>
  <c r="F330" i="1"/>
  <c r="E436" i="3"/>
  <c r="P257" i="1"/>
  <c r="G257" i="1"/>
  <c r="I257" i="1" s="1"/>
  <c r="G238" i="1"/>
  <c r="I238" i="1" s="1"/>
  <c r="P238" i="1"/>
  <c r="R387" i="1"/>
  <c r="T387" i="1" s="1"/>
  <c r="G803" i="1"/>
  <c r="K803" i="1" s="1"/>
  <c r="R578" i="1"/>
  <c r="T578" i="1" s="1"/>
  <c r="P76" i="1"/>
  <c r="R76" i="1" s="1"/>
  <c r="T76" i="1" s="1"/>
  <c r="G285" i="1"/>
  <c r="I285" i="1" s="1"/>
  <c r="G784" i="1"/>
  <c r="K784" i="1" s="1"/>
  <c r="R795" i="1"/>
  <c r="T795" i="1" s="1"/>
  <c r="E462" i="3"/>
  <c r="P522" i="1"/>
  <c r="G522" i="1"/>
  <c r="G595" i="1"/>
  <c r="K595" i="1" s="1"/>
  <c r="P595" i="1"/>
  <c r="P645" i="1"/>
  <c r="G645" i="1"/>
  <c r="F328" i="1"/>
  <c r="E301" i="3"/>
  <c r="P200" i="1"/>
  <c r="R200" i="1" s="1"/>
  <c r="T200" i="1" s="1"/>
  <c r="E132" i="3"/>
  <c r="F152" i="1"/>
  <c r="G152" i="1" s="1"/>
  <c r="I152" i="1" s="1"/>
  <c r="E77" i="3"/>
  <c r="F90" i="1"/>
  <c r="G90" i="1" s="1"/>
  <c r="I90" i="1" s="1"/>
  <c r="F501" i="1"/>
  <c r="G501" i="1" s="1"/>
  <c r="K501" i="1" s="1"/>
  <c r="E352" i="3"/>
  <c r="F214" i="1"/>
  <c r="E192" i="3"/>
  <c r="F202" i="1"/>
  <c r="E180" i="3"/>
  <c r="R206" i="1"/>
  <c r="T206" i="1" s="1"/>
  <c r="G782" i="1"/>
  <c r="K782" i="1" s="1"/>
  <c r="R245" i="1"/>
  <c r="T245" i="1" s="1"/>
  <c r="E265" i="3"/>
  <c r="P812" i="1"/>
  <c r="R812" i="1" s="1"/>
  <c r="T812" i="1" s="1"/>
  <c r="G794" i="1"/>
  <c r="K794" i="1" s="1"/>
  <c r="R603" i="1"/>
  <c r="T603" i="1" s="1"/>
  <c r="G348" i="1"/>
  <c r="J348" i="1" s="1"/>
  <c r="P348" i="1"/>
  <c r="R348" i="1" s="1"/>
  <c r="T348" i="1" s="1"/>
  <c r="F368" i="1"/>
  <c r="G368" i="1" s="1"/>
  <c r="I368" i="1" s="1"/>
  <c r="E298" i="3"/>
  <c r="F325" i="1"/>
  <c r="G325" i="1" s="1"/>
  <c r="I325" i="1" s="1"/>
  <c r="F386" i="1"/>
  <c r="E448" i="3"/>
  <c r="P168" i="1"/>
  <c r="R168" i="1" s="1"/>
  <c r="T168" i="1" s="1"/>
  <c r="G168" i="1"/>
  <c r="J168" i="1" s="1"/>
  <c r="P234" i="1"/>
  <c r="G234" i="1"/>
  <c r="I234" i="1" s="1"/>
  <c r="R303" i="1"/>
  <c r="T303" i="1" s="1"/>
  <c r="G175" i="1"/>
  <c r="E288" i="3"/>
  <c r="G807" i="1"/>
  <c r="K807" i="1" s="1"/>
  <c r="G263" i="1"/>
  <c r="I263" i="1" s="1"/>
  <c r="R811" i="1"/>
  <c r="T811" i="1" s="1"/>
  <c r="P576" i="1"/>
  <c r="G576" i="1"/>
  <c r="J576" i="1" s="1"/>
  <c r="P532" i="1"/>
  <c r="G532" i="1"/>
  <c r="K532" i="1" s="1"/>
  <c r="G654" i="1"/>
  <c r="K654" i="1" s="1"/>
  <c r="P654" i="1"/>
  <c r="E86" i="3"/>
  <c r="F104" i="1"/>
  <c r="G104" i="1" s="1"/>
  <c r="I104" i="1" s="1"/>
  <c r="P413" i="1"/>
  <c r="G413" i="1"/>
  <c r="I413" i="1" s="1"/>
  <c r="P123" i="1"/>
  <c r="G123" i="1"/>
  <c r="I123" i="1" s="1"/>
  <c r="F21" i="1"/>
  <c r="E11" i="3"/>
  <c r="P235" i="1"/>
  <c r="G235" i="1"/>
  <c r="I235" i="1" s="1"/>
  <c r="P227" i="1"/>
  <c r="G227" i="1"/>
  <c r="I227" i="1" s="1"/>
  <c r="R826" i="1"/>
  <c r="T826" i="1" s="1"/>
  <c r="I93" i="1"/>
  <c r="G789" i="1"/>
  <c r="K789" i="1" s="1"/>
  <c r="E509" i="3"/>
  <c r="F438" i="1"/>
  <c r="P438" i="1" s="1"/>
  <c r="P666" i="1"/>
  <c r="G666" i="1"/>
  <c r="P565" i="1"/>
  <c r="G565" i="1"/>
  <c r="K565" i="1" s="1"/>
  <c r="P445" i="1"/>
  <c r="G445" i="1"/>
  <c r="K445" i="1" s="1"/>
  <c r="E334" i="3"/>
  <c r="F384" i="1"/>
  <c r="G384" i="1" s="1"/>
  <c r="K384" i="1" s="1"/>
  <c r="E100" i="3"/>
  <c r="F118" i="1"/>
  <c r="F394" i="1"/>
  <c r="E497" i="3"/>
  <c r="F392" i="1"/>
  <c r="P392" i="1" s="1"/>
  <c r="E453" i="3"/>
  <c r="P96" i="1"/>
  <c r="G96" i="1"/>
  <c r="J96" i="1" s="1"/>
  <c r="P499" i="1"/>
  <c r="G499" i="1"/>
  <c r="J499" i="1" s="1"/>
  <c r="F253" i="1"/>
  <c r="E226" i="3"/>
  <c r="R778" i="1"/>
  <c r="T778" i="1" s="1"/>
  <c r="R417" i="1"/>
  <c r="T417" i="1" s="1"/>
  <c r="R185" i="1"/>
  <c r="T185" i="1" s="1"/>
  <c r="R339" i="1"/>
  <c r="T339" i="1" s="1"/>
  <c r="R25" i="1"/>
  <c r="T25" i="1" s="1"/>
  <c r="P564" i="1"/>
  <c r="R564" i="1" s="1"/>
  <c r="T564" i="1" s="1"/>
  <c r="R427" i="1"/>
  <c r="T427" i="1" s="1"/>
  <c r="R224" i="1"/>
  <c r="T224" i="1" s="1"/>
  <c r="R208" i="1"/>
  <c r="T208" i="1" s="1"/>
  <c r="R318" i="1"/>
  <c r="T318" i="1" s="1"/>
  <c r="I776" i="1"/>
  <c r="G656" i="1"/>
  <c r="E103" i="3"/>
  <c r="R40" i="1"/>
  <c r="T40" i="1" s="1"/>
  <c r="R354" i="1"/>
  <c r="T354" i="1" s="1"/>
  <c r="G857" i="1"/>
  <c r="K857" i="1" s="1"/>
  <c r="P857" i="1"/>
  <c r="G821" i="4"/>
  <c r="I821" i="4" s="1"/>
  <c r="P821" i="4"/>
  <c r="G25" i="4"/>
  <c r="I25" i="4" s="1"/>
  <c r="P25" i="4"/>
  <c r="G779" i="4"/>
  <c r="N779" i="4" s="1"/>
  <c r="P779" i="4"/>
  <c r="P817" i="4"/>
  <c r="G817" i="4"/>
  <c r="I817" i="4" s="1"/>
  <c r="R424" i="4"/>
  <c r="G769" i="4"/>
  <c r="K769" i="4" s="1"/>
  <c r="P769" i="4"/>
  <c r="R141" i="4"/>
  <c r="P80" i="4"/>
  <c r="R80" i="4" s="1"/>
  <c r="K305" i="4"/>
  <c r="R455" i="4"/>
  <c r="I89" i="4"/>
  <c r="R151" i="4"/>
  <c r="R395" i="4"/>
  <c r="R397" i="4"/>
  <c r="P431" i="4"/>
  <c r="R431" i="4" s="1"/>
  <c r="I162" i="4"/>
  <c r="G75" i="4"/>
  <c r="N75" i="4" s="1"/>
  <c r="G21" i="4"/>
  <c r="D16" i="4"/>
  <c r="D19" i="4" s="1"/>
  <c r="R789" i="4"/>
  <c r="R503" i="4"/>
  <c r="R277" i="4"/>
  <c r="R357" i="4"/>
  <c r="P417" i="4"/>
  <c r="P168" i="4"/>
  <c r="R168" i="4" s="1"/>
  <c r="R370" i="4"/>
  <c r="G269" i="4"/>
  <c r="I269" i="4" s="1"/>
  <c r="R363" i="4"/>
  <c r="P208" i="4"/>
  <c r="R208" i="4" s="1"/>
  <c r="R391" i="4"/>
  <c r="P533" i="4"/>
  <c r="R533" i="4" s="1"/>
  <c r="P189" i="4"/>
  <c r="R189" i="4" s="1"/>
  <c r="P221" i="4"/>
  <c r="R221" i="4" s="1"/>
  <c r="P288" i="4"/>
  <c r="R288" i="4" s="1"/>
  <c r="G202" i="4"/>
  <c r="I202" i="4" s="1"/>
  <c r="R311" i="4"/>
  <c r="R836" i="4"/>
  <c r="G828" i="4"/>
  <c r="I828" i="4" s="1"/>
  <c r="P161" i="4"/>
  <c r="R161" i="4" s="1"/>
  <c r="R334" i="4"/>
  <c r="G458" i="4"/>
  <c r="N458" i="4" s="1"/>
  <c r="G365" i="4"/>
  <c r="K365" i="4" s="1"/>
  <c r="P411" i="4"/>
  <c r="R411" i="4" s="1"/>
  <c r="R358" i="4"/>
  <c r="P393" i="4"/>
  <c r="R393" i="4" s="1"/>
  <c r="G393" i="4"/>
  <c r="N393" i="4" s="1"/>
  <c r="P41" i="4"/>
  <c r="R41" i="4" s="1"/>
  <c r="P155" i="4"/>
  <c r="R155" i="4" s="1"/>
  <c r="R302" i="4"/>
  <c r="R96" i="4"/>
  <c r="R212" i="4"/>
  <c r="R263" i="4"/>
  <c r="I105" i="4"/>
  <c r="R150" i="4"/>
  <c r="R166" i="4"/>
  <c r="G459" i="4"/>
  <c r="K459" i="4" s="1"/>
  <c r="P459" i="4"/>
  <c r="G755" i="4"/>
  <c r="K755" i="4" s="1"/>
  <c r="P755" i="4"/>
  <c r="R755" i="4" s="1"/>
  <c r="G649" i="4"/>
  <c r="K649" i="4" s="1"/>
  <c r="P649" i="4"/>
  <c r="G777" i="4"/>
  <c r="K777" i="4" s="1"/>
  <c r="P777" i="4"/>
  <c r="R777" i="4" s="1"/>
  <c r="R38" i="4"/>
  <c r="P336" i="4"/>
  <c r="R336" i="4" s="1"/>
  <c r="R385" i="4"/>
  <c r="R401" i="4"/>
  <c r="R418" i="4"/>
  <c r="G596" i="4"/>
  <c r="K596" i="4" s="1"/>
  <c r="G856" i="4"/>
  <c r="K856" i="4" s="1"/>
  <c r="P856" i="4"/>
  <c r="AI646" i="5"/>
  <c r="AK646" i="5"/>
  <c r="AJ646" i="5"/>
  <c r="AK426" i="5"/>
  <c r="AJ426" i="5"/>
  <c r="AI426" i="5"/>
  <c r="AD290" i="5"/>
  <c r="AE290" i="5"/>
  <c r="AD455" i="5"/>
  <c r="AE107" i="5"/>
  <c r="AB373" i="5"/>
  <c r="AA373" i="5"/>
  <c r="AD77" i="5"/>
  <c r="AE77" i="5"/>
  <c r="AA258" i="5"/>
  <c r="AB258" i="5"/>
  <c r="AB318" i="5"/>
  <c r="AA318" i="5"/>
  <c r="AB667" i="5"/>
  <c r="AA667" i="5"/>
  <c r="P360" i="5"/>
  <c r="R360" i="5" s="1"/>
  <c r="T360" i="5" s="1"/>
  <c r="Z360" i="5"/>
  <c r="AU360" i="5"/>
  <c r="AT360" i="5" s="1"/>
  <c r="AS360" i="5" s="1"/>
  <c r="AR360" i="5" s="1"/>
  <c r="AQ360" i="5" s="1"/>
  <c r="AP360" i="5" s="1"/>
  <c r="AO360" i="5" s="1"/>
  <c r="AN360" i="5" s="1"/>
  <c r="AM360" i="5" s="1"/>
  <c r="AL360" i="5" s="1"/>
  <c r="G360" i="5"/>
  <c r="AA213" i="5"/>
  <c r="AB409" i="5"/>
  <c r="AA409" i="5"/>
  <c r="P340" i="5"/>
  <c r="Z340" i="5"/>
  <c r="AU340" i="5"/>
  <c r="AT340" i="5" s="1"/>
  <c r="AS340" i="5" s="1"/>
  <c r="AR340" i="5" s="1"/>
  <c r="AQ340" i="5" s="1"/>
  <c r="AP340" i="5" s="1"/>
  <c r="AO340" i="5" s="1"/>
  <c r="AN340" i="5" s="1"/>
  <c r="AM340" i="5" s="1"/>
  <c r="AL340" i="5" s="1"/>
  <c r="AB386" i="5"/>
  <c r="AA386" i="5"/>
  <c r="AD637" i="5"/>
  <c r="AH808" i="5"/>
  <c r="AB808" i="5" s="1"/>
  <c r="AJ218" i="5"/>
  <c r="AK218" i="5"/>
  <c r="AI218" i="5"/>
  <c r="AK651" i="5"/>
  <c r="AI651" i="5"/>
  <c r="AH651" i="5" s="1"/>
  <c r="AJ651" i="5"/>
  <c r="AB640" i="5"/>
  <c r="AA123" i="5"/>
  <c r="AB123" i="5"/>
  <c r="AH817" i="5"/>
  <c r="AB817" i="5" s="1"/>
  <c r="AH448" i="5"/>
  <c r="AB448" i="5" s="1"/>
  <c r="AH314" i="5"/>
  <c r="AI152" i="5"/>
  <c r="AK152" i="5"/>
  <c r="AJ152" i="5"/>
  <c r="AI402" i="5"/>
  <c r="AK402" i="5"/>
  <c r="AJ402" i="5"/>
  <c r="AJ497" i="5"/>
  <c r="AH497" i="5" s="1"/>
  <c r="AK497" i="5"/>
  <c r="AK297" i="5"/>
  <c r="AI297" i="5"/>
  <c r="AJ297" i="5"/>
  <c r="AK804" i="5"/>
  <c r="AJ804" i="5"/>
  <c r="AH804" i="5" s="1"/>
  <c r="AK184" i="5"/>
  <c r="AI184" i="5"/>
  <c r="AJ270" i="5"/>
  <c r="AK270" i="5"/>
  <c r="AI270" i="5"/>
  <c r="AJ696" i="5"/>
  <c r="AH696" i="5" s="1"/>
  <c r="AK696" i="5"/>
  <c r="AJ327" i="5"/>
  <c r="AK327" i="5"/>
  <c r="AI327" i="5"/>
  <c r="AJ54" i="5"/>
  <c r="AI54" i="5"/>
  <c r="AK54" i="5"/>
  <c r="AI74" i="5"/>
  <c r="AJ74" i="5"/>
  <c r="Z785" i="5"/>
  <c r="P785" i="5"/>
  <c r="G785" i="5"/>
  <c r="AU785" i="5"/>
  <c r="AT785" i="5" s="1"/>
  <c r="AS785" i="5" s="1"/>
  <c r="AR785" i="5" s="1"/>
  <c r="AQ785" i="5" s="1"/>
  <c r="AP785" i="5" s="1"/>
  <c r="AO785" i="5" s="1"/>
  <c r="AN785" i="5" s="1"/>
  <c r="AM785" i="5" s="1"/>
  <c r="AL785" i="5" s="1"/>
  <c r="G592" i="5"/>
  <c r="Z592" i="5"/>
  <c r="P592" i="5"/>
  <c r="AU592" i="5"/>
  <c r="G584" i="5"/>
  <c r="P584" i="5"/>
  <c r="AF584" i="5" s="1"/>
  <c r="Z584" i="5"/>
  <c r="AU584" i="5"/>
  <c r="P506" i="5"/>
  <c r="AU506" i="5"/>
  <c r="G502" i="5"/>
  <c r="Z502" i="5"/>
  <c r="P502" i="5"/>
  <c r="R502" i="5" s="1"/>
  <c r="T502" i="5" s="1"/>
  <c r="AU502" i="5"/>
  <c r="AT502" i="5" s="1"/>
  <c r="AS502" i="5" s="1"/>
  <c r="AR502" i="5" s="1"/>
  <c r="AQ502" i="5" s="1"/>
  <c r="AP502" i="5" s="1"/>
  <c r="AO502" i="5" s="1"/>
  <c r="AN502" i="5" s="1"/>
  <c r="AM502" i="5" s="1"/>
  <c r="AL502" i="5" s="1"/>
  <c r="G447" i="5"/>
  <c r="Z447" i="5"/>
  <c r="P447" i="5"/>
  <c r="AU447" i="5"/>
  <c r="Z423" i="5"/>
  <c r="G423" i="5"/>
  <c r="AU423" i="5"/>
  <c r="P423" i="5"/>
  <c r="P418" i="5"/>
  <c r="AU418" i="5"/>
  <c r="AT418" i="5" s="1"/>
  <c r="AS418" i="5" s="1"/>
  <c r="AR418" i="5" s="1"/>
  <c r="AQ418" i="5" s="1"/>
  <c r="AP418" i="5" s="1"/>
  <c r="AO418" i="5" s="1"/>
  <c r="AN418" i="5" s="1"/>
  <c r="AM418" i="5" s="1"/>
  <c r="AL418" i="5" s="1"/>
  <c r="P375" i="5"/>
  <c r="Z375" i="5"/>
  <c r="G375" i="5"/>
  <c r="AU375" i="5"/>
  <c r="AH822" i="5"/>
  <c r="AK498" i="5"/>
  <c r="AJ498" i="5"/>
  <c r="AI498" i="5"/>
  <c r="AH498" i="5" s="1"/>
  <c r="AJ800" i="5"/>
  <c r="AK800" i="5"/>
  <c r="AI800" i="5"/>
  <c r="AH800" i="5" s="1"/>
  <c r="AI106" i="5"/>
  <c r="AK106" i="5"/>
  <c r="AJ106" i="5"/>
  <c r="R60" i="5"/>
  <c r="T60" i="5" s="1"/>
  <c r="AF60" i="5"/>
  <c r="AH460" i="5"/>
  <c r="AI111" i="5"/>
  <c r="AJ111" i="5"/>
  <c r="AK111" i="5"/>
  <c r="AI126" i="5"/>
  <c r="AK126" i="5"/>
  <c r="AJ126" i="5"/>
  <c r="AT115" i="5"/>
  <c r="AS115" i="5"/>
  <c r="AR115" i="5" s="1"/>
  <c r="AQ115" i="5" s="1"/>
  <c r="AP115" i="5" s="1"/>
  <c r="AO115" i="5" s="1"/>
  <c r="AN115" i="5" s="1"/>
  <c r="AM115" i="5" s="1"/>
  <c r="AL115" i="5" s="1"/>
  <c r="AP261" i="5"/>
  <c r="AO261" i="5" s="1"/>
  <c r="AN261" i="5" s="1"/>
  <c r="AM261" i="5" s="1"/>
  <c r="AL261" i="5" s="1"/>
  <c r="AT451" i="5"/>
  <c r="AS451" i="5" s="1"/>
  <c r="AR451" i="5" s="1"/>
  <c r="AQ451" i="5" s="1"/>
  <c r="AP451" i="5" s="1"/>
  <c r="AO451" i="5" s="1"/>
  <c r="AN451" i="5" s="1"/>
  <c r="AM451" i="5" s="1"/>
  <c r="AL451" i="5" s="1"/>
  <c r="AH458" i="5"/>
  <c r="AH305" i="5"/>
  <c r="AA305" i="5" s="1"/>
  <c r="AI608" i="5"/>
  <c r="AJ608" i="5"/>
  <c r="AK608" i="5"/>
  <c r="AK303" i="5"/>
  <c r="AJ303" i="5"/>
  <c r="AH303" i="5" s="1"/>
  <c r="AH200" i="5"/>
  <c r="AH40" i="5"/>
  <c r="AH163" i="5"/>
  <c r="AH147" i="5"/>
  <c r="AK148" i="5"/>
  <c r="AJ148" i="5"/>
  <c r="AI148" i="5"/>
  <c r="AK165" i="5"/>
  <c r="AI165" i="5"/>
  <c r="AJ165" i="5"/>
  <c r="AH393" i="5"/>
  <c r="AH83" i="5"/>
  <c r="AA83" i="5" s="1"/>
  <c r="AH769" i="5"/>
  <c r="AB769" i="5" s="1"/>
  <c r="AH628" i="5"/>
  <c r="AB628" i="5" s="1"/>
  <c r="AH359" i="5"/>
  <c r="AH798" i="5"/>
  <c r="AH307" i="5"/>
  <c r="AH594" i="5"/>
  <c r="AH532" i="5"/>
  <c r="AH626" i="5"/>
  <c r="AH500" i="5"/>
  <c r="AH76" i="5"/>
  <c r="AJ325" i="5"/>
  <c r="AH325" i="5" s="1"/>
  <c r="AK325" i="5"/>
  <c r="AI221" i="5"/>
  <c r="AH221" i="5" s="1"/>
  <c r="AK221" i="5"/>
  <c r="AI524" i="5"/>
  <c r="AH524" i="5" s="1"/>
  <c r="AK524" i="5"/>
  <c r="AJ329" i="5"/>
  <c r="AI329" i="5"/>
  <c r="AI589" i="5"/>
  <c r="AJ589" i="5"/>
  <c r="Z572" i="5"/>
  <c r="P572" i="5"/>
  <c r="G572" i="5"/>
  <c r="AU572" i="5"/>
  <c r="AT572" i="5" s="1"/>
  <c r="AS572" i="5" s="1"/>
  <c r="AR572" i="5" s="1"/>
  <c r="AQ572" i="5" s="1"/>
  <c r="AP572" i="5" s="1"/>
  <c r="AO572" i="5" s="1"/>
  <c r="AN572" i="5" s="1"/>
  <c r="AM572" i="5" s="1"/>
  <c r="AL572" i="5" s="1"/>
  <c r="G432" i="5"/>
  <c r="P432" i="5"/>
  <c r="AU432" i="5"/>
  <c r="Z432" i="5"/>
  <c r="G388" i="5"/>
  <c r="P388" i="5"/>
  <c r="AC388" i="5" s="1"/>
  <c r="AU388" i="5"/>
  <c r="Z388" i="5"/>
  <c r="P197" i="5"/>
  <c r="Z197" i="5"/>
  <c r="G197" i="5"/>
  <c r="AU197" i="5"/>
  <c r="AT197" i="5" s="1"/>
  <c r="AS197" i="5" s="1"/>
  <c r="AR197" i="5" s="1"/>
  <c r="AQ197" i="5" s="1"/>
  <c r="AP197" i="5" s="1"/>
  <c r="AO197" i="5" s="1"/>
  <c r="AN197" i="5" s="1"/>
  <c r="AM197" i="5" s="1"/>
  <c r="AL197" i="5" s="1"/>
  <c r="AJ450" i="5"/>
  <c r="AI450" i="5"/>
  <c r="AH450" i="5" s="1"/>
  <c r="AK450" i="5"/>
  <c r="AI344" i="5"/>
  <c r="AJ344" i="5"/>
  <c r="AK397" i="5"/>
  <c r="AI397" i="5"/>
  <c r="AH397" i="5" s="1"/>
  <c r="AT172" i="5"/>
  <c r="AS172" i="5" s="1"/>
  <c r="AR172" i="5" s="1"/>
  <c r="AQ172" i="5" s="1"/>
  <c r="AP172" i="5" s="1"/>
  <c r="AO172" i="5" s="1"/>
  <c r="AN172" i="5" s="1"/>
  <c r="AM172" i="5" s="1"/>
  <c r="AL172" i="5" s="1"/>
  <c r="AT215" i="5"/>
  <c r="AS215" i="5"/>
  <c r="AR215" i="5" s="1"/>
  <c r="AQ215" i="5" s="1"/>
  <c r="AP215" i="5" s="1"/>
  <c r="AO215" i="5" s="1"/>
  <c r="AN215" i="5" s="1"/>
  <c r="AM215" i="5" s="1"/>
  <c r="AL215" i="5" s="1"/>
  <c r="AS350" i="5"/>
  <c r="AR350" i="5" s="1"/>
  <c r="AQ350" i="5" s="1"/>
  <c r="AP350" i="5" s="1"/>
  <c r="AO350" i="5" s="1"/>
  <c r="AN350" i="5" s="1"/>
  <c r="AM350" i="5" s="1"/>
  <c r="AL350" i="5" s="1"/>
  <c r="AT350" i="5"/>
  <c r="AH333" i="5"/>
  <c r="AT383" i="5"/>
  <c r="AS383" i="5"/>
  <c r="AR383" i="5" s="1"/>
  <c r="AQ383" i="5" s="1"/>
  <c r="AP383" i="5" s="1"/>
  <c r="AO383" i="5" s="1"/>
  <c r="AN383" i="5" s="1"/>
  <c r="AM383" i="5" s="1"/>
  <c r="AL383" i="5" s="1"/>
  <c r="AT242" i="5"/>
  <c r="AC383" i="5"/>
  <c r="AF383" i="5"/>
  <c r="K383" i="5"/>
  <c r="AF822" i="5"/>
  <c r="AC822" i="5"/>
  <c r="R822" i="5"/>
  <c r="T822" i="5" s="1"/>
  <c r="Z29" i="5"/>
  <c r="G29" i="5"/>
  <c r="P29" i="5"/>
  <c r="R29" i="5" s="1"/>
  <c r="T29" i="5" s="1"/>
  <c r="AU29" i="5"/>
  <c r="AT29" i="5" s="1"/>
  <c r="AS29" i="5" s="1"/>
  <c r="AR29" i="5" s="1"/>
  <c r="AQ29" i="5" s="1"/>
  <c r="AP29" i="5" s="1"/>
  <c r="AO29" i="5" s="1"/>
  <c r="AN29" i="5" s="1"/>
  <c r="AM29" i="5" s="1"/>
  <c r="AL29" i="5" s="1"/>
  <c r="AT98" i="5"/>
  <c r="AS98" i="5" s="1"/>
  <c r="AR98" i="5" s="1"/>
  <c r="AQ98" i="5" s="1"/>
  <c r="AP98" i="5" s="1"/>
  <c r="AO98" i="5" s="1"/>
  <c r="AN98" i="5" s="1"/>
  <c r="AM98" i="5" s="1"/>
  <c r="AL98" i="5" s="1"/>
  <c r="Z79" i="5"/>
  <c r="AU79" i="5"/>
  <c r="AH797" i="5"/>
  <c r="AH361" i="5"/>
  <c r="AH807" i="5"/>
  <c r="AH371" i="5"/>
  <c r="AH629" i="5"/>
  <c r="AH93" i="5"/>
  <c r="AH815" i="5"/>
  <c r="AJ596" i="5"/>
  <c r="AH596" i="5" s="1"/>
  <c r="AH62" i="5"/>
  <c r="AH253" i="5"/>
  <c r="AH301" i="5"/>
  <c r="AJ139" i="5"/>
  <c r="AI139" i="5"/>
  <c r="AJ514" i="5"/>
  <c r="AH514" i="5" s="1"/>
  <c r="AK514" i="5"/>
  <c r="AJ632" i="5"/>
  <c r="AI632" i="5"/>
  <c r="AJ417" i="5"/>
  <c r="AI417" i="5"/>
  <c r="AT124" i="5"/>
  <c r="AS124" i="5" s="1"/>
  <c r="AR124" i="5" s="1"/>
  <c r="AQ124" i="5" s="1"/>
  <c r="AP124" i="5" s="1"/>
  <c r="AO124" i="5" s="1"/>
  <c r="AN124" i="5" s="1"/>
  <c r="AM124" i="5" s="1"/>
  <c r="AL124" i="5" s="1"/>
  <c r="AT214" i="5"/>
  <c r="AS214" i="5"/>
  <c r="AR214" i="5" s="1"/>
  <c r="AQ214" i="5" s="1"/>
  <c r="AP214" i="5" s="1"/>
  <c r="AO214" i="5" s="1"/>
  <c r="AN214" i="5" s="1"/>
  <c r="AM214" i="5" s="1"/>
  <c r="AL214" i="5" s="1"/>
  <c r="AH648" i="5"/>
  <c r="AA648" i="5" s="1"/>
  <c r="AH655" i="5"/>
  <c r="AH81" i="5"/>
  <c r="AH598" i="5"/>
  <c r="AJ100" i="5"/>
  <c r="AH100" i="5" s="1"/>
  <c r="AB100" i="5" s="1"/>
  <c r="AK284" i="5"/>
  <c r="AI284" i="5"/>
  <c r="AH284" i="5" s="1"/>
  <c r="AH28" i="5"/>
  <c r="AJ180" i="5"/>
  <c r="AI180" i="5"/>
  <c r="AI281" i="5"/>
  <c r="AH281" i="5" s="1"/>
  <c r="AK281" i="5"/>
  <c r="AS242" i="5"/>
  <c r="AR242" i="5" s="1"/>
  <c r="AQ242" i="5" s="1"/>
  <c r="AP242" i="5" s="1"/>
  <c r="AO242" i="5" s="1"/>
  <c r="AN242" i="5" s="1"/>
  <c r="AM242" i="5" s="1"/>
  <c r="AL242" i="5" s="1"/>
  <c r="AT254" i="5"/>
  <c r="AS254" i="5"/>
  <c r="AR254" i="5"/>
  <c r="AQ254" i="5" s="1"/>
  <c r="AP254" i="5" s="1"/>
  <c r="AO254" i="5" s="1"/>
  <c r="AN254" i="5" s="1"/>
  <c r="AM254" i="5" s="1"/>
  <c r="AL254" i="5" s="1"/>
  <c r="AT255" i="5"/>
  <c r="AS255" i="5" s="1"/>
  <c r="AR255" i="5" s="1"/>
  <c r="AQ255" i="5" s="1"/>
  <c r="AP255" i="5" s="1"/>
  <c r="AO255" i="5" s="1"/>
  <c r="AN255" i="5" s="1"/>
  <c r="AM255" i="5" s="1"/>
  <c r="AL255" i="5" s="1"/>
  <c r="I88" i="5"/>
  <c r="K795" i="5"/>
  <c r="AI395" i="5"/>
  <c r="AH395" i="5" s="1"/>
  <c r="AK395" i="5"/>
  <c r="AH441" i="5"/>
  <c r="AJ433" i="5"/>
  <c r="AH433" i="5" s="1"/>
  <c r="AK433" i="5"/>
  <c r="AH150" i="5"/>
  <c r="AK43" i="5"/>
  <c r="AI43" i="5"/>
  <c r="AH43" i="5" s="1"/>
  <c r="AJ125" i="5"/>
  <c r="AI125" i="5"/>
  <c r="AK41" i="5"/>
  <c r="AI41" i="5"/>
  <c r="AH41" i="5" s="1"/>
  <c r="AB41" i="5" s="1"/>
  <c r="AT793" i="5"/>
  <c r="AS793" i="5"/>
  <c r="AR793" i="5" s="1"/>
  <c r="AQ793" i="5" s="1"/>
  <c r="AP793" i="5" s="1"/>
  <c r="AO793" i="5" s="1"/>
  <c r="AN793" i="5" s="1"/>
  <c r="AM793" i="5" s="1"/>
  <c r="AL793" i="5" s="1"/>
  <c r="AI770" i="5"/>
  <c r="AH770" i="5" s="1"/>
  <c r="AK770" i="5"/>
  <c r="AT27" i="5"/>
  <c r="AS27" i="5" s="1"/>
  <c r="AR27" i="5" s="1"/>
  <c r="AQ27" i="5" s="1"/>
  <c r="AP27" i="5" s="1"/>
  <c r="AO27" i="5" s="1"/>
  <c r="AN27" i="5" s="1"/>
  <c r="AM27" i="5" s="1"/>
  <c r="AL27" i="5" s="1"/>
  <c r="AF69" i="5"/>
  <c r="AC69" i="5"/>
  <c r="R69" i="5"/>
  <c r="T69" i="5" s="1"/>
  <c r="R131" i="5"/>
  <c r="T131" i="5" s="1"/>
  <c r="AH176" i="5"/>
  <c r="AH208" i="5"/>
  <c r="AH366" i="5"/>
  <c r="AB366" i="5" s="1"/>
  <c r="AH370" i="5"/>
  <c r="AH157" i="5"/>
  <c r="AA157" i="5" s="1"/>
  <c r="AH583" i="5"/>
  <c r="AH37" i="5"/>
  <c r="AH675" i="5"/>
  <c r="AH565" i="5"/>
  <c r="AH585" i="5"/>
  <c r="AH411" i="5"/>
  <c r="AH778" i="5"/>
  <c r="AH391" i="5"/>
  <c r="AH59" i="5"/>
  <c r="AH786" i="5"/>
  <c r="AJ266" i="5"/>
  <c r="AK266" i="5"/>
  <c r="AK338" i="5"/>
  <c r="AJ338" i="5"/>
  <c r="AH338" i="5" s="1"/>
  <c r="AJ248" i="5"/>
  <c r="AI248" i="5"/>
  <c r="AH248" i="5" s="1"/>
  <c r="AH508" i="5"/>
  <c r="AS39" i="5"/>
  <c r="AR39" i="5" s="1"/>
  <c r="AQ39" i="5" s="1"/>
  <c r="AP39" i="5" s="1"/>
  <c r="AO39" i="5" s="1"/>
  <c r="AN39" i="5" s="1"/>
  <c r="AM39" i="5" s="1"/>
  <c r="AL39" i="5" s="1"/>
  <c r="AT368" i="5"/>
  <c r="AS368" i="5" s="1"/>
  <c r="AR368" i="5" s="1"/>
  <c r="AQ368" i="5" s="1"/>
  <c r="AP368" i="5" s="1"/>
  <c r="AO368" i="5" s="1"/>
  <c r="AN368" i="5" s="1"/>
  <c r="AM368" i="5" s="1"/>
  <c r="AL368" i="5" s="1"/>
  <c r="AI357" i="5"/>
  <c r="AH357" i="5" s="1"/>
  <c r="AB357" i="5" s="1"/>
  <c r="AK357" i="5"/>
  <c r="AH161" i="5"/>
  <c r="AI457" i="5"/>
  <c r="AH457" i="5" s="1"/>
  <c r="AK457" i="5"/>
  <c r="AH231" i="5"/>
  <c r="AB231" i="5" s="1"/>
  <c r="AJ659" i="5"/>
  <c r="AI659" i="5"/>
  <c r="AH659" i="5" s="1"/>
  <c r="AS104" i="5"/>
  <c r="AR104" i="5" s="1"/>
  <c r="AQ104" i="5" s="1"/>
  <c r="AP104" i="5" s="1"/>
  <c r="AO104" i="5" s="1"/>
  <c r="AN104" i="5" s="1"/>
  <c r="AM104" i="5" s="1"/>
  <c r="AL104" i="5" s="1"/>
  <c r="AT104" i="5"/>
  <c r="AT269" i="5"/>
  <c r="AS269" i="5" s="1"/>
  <c r="AR269" i="5" s="1"/>
  <c r="AQ269" i="5" s="1"/>
  <c r="AP269" i="5" s="1"/>
  <c r="AO269" i="5" s="1"/>
  <c r="AN269" i="5" s="1"/>
  <c r="AM269" i="5" s="1"/>
  <c r="AL269" i="5" s="1"/>
  <c r="AR188" i="5"/>
  <c r="AQ188" i="5" s="1"/>
  <c r="AP188" i="5" s="1"/>
  <c r="AO188" i="5" s="1"/>
  <c r="AN188" i="5" s="1"/>
  <c r="AM188" i="5" s="1"/>
  <c r="AL188" i="5" s="1"/>
  <c r="AH138" i="5"/>
  <c r="AK264" i="5"/>
  <c r="AH220" i="5"/>
  <c r="AK441" i="5"/>
  <c r="AJ239" i="5"/>
  <c r="AH239" i="5" s="1"/>
  <c r="AH117" i="5"/>
  <c r="AI88" i="5"/>
  <c r="AJ21" i="5"/>
  <c r="AH21" i="5" s="1"/>
  <c r="AS156" i="5"/>
  <c r="AR156" i="5" s="1"/>
  <c r="AQ156" i="5" s="1"/>
  <c r="AP156" i="5" s="1"/>
  <c r="AO156" i="5" s="1"/>
  <c r="AN156" i="5" s="1"/>
  <c r="AM156" i="5" s="1"/>
  <c r="AL156" i="5" s="1"/>
  <c r="AS816" i="5"/>
  <c r="AR816" i="5" s="1"/>
  <c r="AQ816" i="5" s="1"/>
  <c r="AP816" i="5" s="1"/>
  <c r="AO816" i="5" s="1"/>
  <c r="AN816" i="5" s="1"/>
  <c r="AM816" i="5" s="1"/>
  <c r="AL816" i="5" s="1"/>
  <c r="AS843" i="5"/>
  <c r="AR843" i="5" s="1"/>
  <c r="AQ843" i="5" s="1"/>
  <c r="AP843" i="5" s="1"/>
  <c r="AO843" i="5" s="1"/>
  <c r="AN843" i="5" s="1"/>
  <c r="AM843" i="5" s="1"/>
  <c r="AL843" i="5" s="1"/>
  <c r="AS24" i="5"/>
  <c r="AR24" i="5" s="1"/>
  <c r="AQ24" i="5" s="1"/>
  <c r="AP24" i="5" s="1"/>
  <c r="AO24" i="5" s="1"/>
  <c r="AN24" i="5" s="1"/>
  <c r="AM24" i="5" s="1"/>
  <c r="AL24" i="5" s="1"/>
  <c r="AS186" i="5"/>
  <c r="AR186" i="5" s="1"/>
  <c r="AQ186" i="5" s="1"/>
  <c r="AP186" i="5" s="1"/>
  <c r="AO186" i="5" s="1"/>
  <c r="AN186" i="5" s="1"/>
  <c r="AM186" i="5" s="1"/>
  <c r="AL186" i="5" s="1"/>
  <c r="AO587" i="5"/>
  <c r="AN587" i="5" s="1"/>
  <c r="AM587" i="5" s="1"/>
  <c r="AL587" i="5" s="1"/>
  <c r="AR401" i="5"/>
  <c r="AQ401" i="5" s="1"/>
  <c r="AP401" i="5" s="1"/>
  <c r="AO401" i="5" s="1"/>
  <c r="AN401" i="5" s="1"/>
  <c r="AM401" i="5" s="1"/>
  <c r="AL401" i="5" s="1"/>
  <c r="AS416" i="5"/>
  <c r="AR416" i="5" s="1"/>
  <c r="AQ416" i="5" s="1"/>
  <c r="AP416" i="5" s="1"/>
  <c r="AO416" i="5" s="1"/>
  <c r="AN416" i="5" s="1"/>
  <c r="AM416" i="5" s="1"/>
  <c r="AL416" i="5" s="1"/>
  <c r="AR195" i="5"/>
  <c r="AQ195" i="5" s="1"/>
  <c r="AP195" i="5" s="1"/>
  <c r="AO195" i="5" s="1"/>
  <c r="AN195" i="5" s="1"/>
  <c r="AM195" i="5" s="1"/>
  <c r="AL195" i="5" s="1"/>
  <c r="AT436" i="5"/>
  <c r="AS436" i="5" s="1"/>
  <c r="AR436" i="5" s="1"/>
  <c r="AQ436" i="5" s="1"/>
  <c r="AP436" i="5" s="1"/>
  <c r="AO436" i="5" s="1"/>
  <c r="AN436" i="5" s="1"/>
  <c r="AM436" i="5" s="1"/>
  <c r="AL436" i="5" s="1"/>
  <c r="AS166" i="5"/>
  <c r="AR166" i="5" s="1"/>
  <c r="AQ166" i="5" s="1"/>
  <c r="AP166" i="5" s="1"/>
  <c r="AO166" i="5" s="1"/>
  <c r="AN166" i="5" s="1"/>
  <c r="AM166" i="5" s="1"/>
  <c r="AL166" i="5" s="1"/>
  <c r="AN389" i="5"/>
  <c r="AM389" i="5" s="1"/>
  <c r="AL389" i="5" s="1"/>
  <c r="AT295" i="5"/>
  <c r="AS295" i="5" s="1"/>
  <c r="AR295" i="5" s="1"/>
  <c r="AQ295" i="5" s="1"/>
  <c r="AP295" i="5" s="1"/>
  <c r="AO295" i="5" s="1"/>
  <c r="AN295" i="5" s="1"/>
  <c r="AM295" i="5" s="1"/>
  <c r="AL295" i="5" s="1"/>
  <c r="R249" i="5"/>
  <c r="T249" i="5" s="1"/>
  <c r="AC249" i="5"/>
  <c r="R265" i="5"/>
  <c r="T265" i="5" s="1"/>
  <c r="AC265" i="5"/>
  <c r="AF265" i="5"/>
  <c r="AC60" i="5"/>
  <c r="AF78" i="5"/>
  <c r="R78" i="5"/>
  <c r="T78" i="5" s="1"/>
  <c r="AC78" i="5"/>
  <c r="AH144" i="5"/>
  <c r="AA144" i="5" s="1"/>
  <c r="AE144" i="5" s="1"/>
  <c r="AH167" i="5"/>
  <c r="AB167" i="5" s="1"/>
  <c r="AH657" i="5"/>
  <c r="AH669" i="5"/>
  <c r="AH438" i="5"/>
  <c r="AJ328" i="5"/>
  <c r="AH328" i="5" s="1"/>
  <c r="AR212" i="5"/>
  <c r="AQ212" i="5" s="1"/>
  <c r="AP212" i="5" s="1"/>
  <c r="AO212" i="5" s="1"/>
  <c r="AN212" i="5" s="1"/>
  <c r="AM212" i="5" s="1"/>
  <c r="AL212" i="5" s="1"/>
  <c r="AS379" i="5"/>
  <c r="AR379" i="5" s="1"/>
  <c r="AQ379" i="5" s="1"/>
  <c r="AP379" i="5" s="1"/>
  <c r="AO379" i="5" s="1"/>
  <c r="AN379" i="5" s="1"/>
  <c r="AM379" i="5" s="1"/>
  <c r="AL379" i="5" s="1"/>
  <c r="AT90" i="5"/>
  <c r="AS90" i="5" s="1"/>
  <c r="AR90" i="5" s="1"/>
  <c r="AQ90" i="5" s="1"/>
  <c r="AP90" i="5" s="1"/>
  <c r="AO90" i="5" s="1"/>
  <c r="AN90" i="5" s="1"/>
  <c r="AM90" i="5" s="1"/>
  <c r="AL90" i="5" s="1"/>
  <c r="AR638" i="5"/>
  <c r="AQ638" i="5" s="1"/>
  <c r="AP638" i="5" s="1"/>
  <c r="AO638" i="5" s="1"/>
  <c r="AN638" i="5" s="1"/>
  <c r="AM638" i="5" s="1"/>
  <c r="AL638" i="5" s="1"/>
  <c r="AP23" i="5"/>
  <c r="AO23" i="5" s="1"/>
  <c r="AN23" i="5" s="1"/>
  <c r="AM23" i="5" s="1"/>
  <c r="AL23" i="5" s="1"/>
  <c r="AS243" i="5"/>
  <c r="AR243" i="5" s="1"/>
  <c r="AQ243" i="5" s="1"/>
  <c r="AP243" i="5" s="1"/>
  <c r="AO243" i="5" s="1"/>
  <c r="AN243" i="5" s="1"/>
  <c r="AM243" i="5" s="1"/>
  <c r="AL243" i="5" s="1"/>
  <c r="AS511" i="5"/>
  <c r="AR511" i="5" s="1"/>
  <c r="AQ511" i="5" s="1"/>
  <c r="AP511" i="5" s="1"/>
  <c r="AO511" i="5" s="1"/>
  <c r="AN511" i="5" s="1"/>
  <c r="AM511" i="5" s="1"/>
  <c r="AL511" i="5" s="1"/>
  <c r="AR656" i="5"/>
  <c r="AQ656" i="5" s="1"/>
  <c r="AP656" i="5" s="1"/>
  <c r="AO656" i="5" s="1"/>
  <c r="AN656" i="5" s="1"/>
  <c r="AM656" i="5" s="1"/>
  <c r="AL656" i="5" s="1"/>
  <c r="AS73" i="5"/>
  <c r="AR73" i="5" s="1"/>
  <c r="AQ73" i="5" s="1"/>
  <c r="AP73" i="5" s="1"/>
  <c r="AO73" i="5" s="1"/>
  <c r="AN73" i="5" s="1"/>
  <c r="AM73" i="5" s="1"/>
  <c r="AL73" i="5" s="1"/>
  <c r="AI73" i="5" s="1"/>
  <c r="AT64" i="5"/>
  <c r="AS64" i="5" s="1"/>
  <c r="AR64" i="5"/>
  <c r="AQ64" i="5" s="1"/>
  <c r="AP64" i="5" s="1"/>
  <c r="AO64" i="5" s="1"/>
  <c r="AN64" i="5" s="1"/>
  <c r="AM64" i="5" s="1"/>
  <c r="AL64" i="5" s="1"/>
  <c r="AS850" i="5"/>
  <c r="AR850" i="5" s="1"/>
  <c r="AQ850" i="5" s="1"/>
  <c r="AP850" i="5" s="1"/>
  <c r="AO850" i="5" s="1"/>
  <c r="AN850" i="5" s="1"/>
  <c r="AM850" i="5" s="1"/>
  <c r="AL850" i="5" s="1"/>
  <c r="R219" i="5"/>
  <c r="T219" i="5" s="1"/>
  <c r="AF219" i="5"/>
  <c r="K820" i="5"/>
  <c r="Z414" i="5"/>
  <c r="P414" i="5"/>
  <c r="R414" i="5" s="1"/>
  <c r="T414" i="5" s="1"/>
  <c r="AU414" i="5"/>
  <c r="AT414" i="5" s="1"/>
  <c r="AS414" i="5" s="1"/>
  <c r="AR414" i="5" s="1"/>
  <c r="AQ414" i="5" s="1"/>
  <c r="AP414" i="5" s="1"/>
  <c r="AO414" i="5" s="1"/>
  <c r="AN414" i="5" s="1"/>
  <c r="AM414" i="5" s="1"/>
  <c r="AL414" i="5" s="1"/>
  <c r="G414" i="5"/>
  <c r="G837" i="5"/>
  <c r="AB837" i="5" s="1"/>
  <c r="P837" i="5"/>
  <c r="R837" i="5" s="1"/>
  <c r="T837" i="5" s="1"/>
  <c r="Z177" i="5"/>
  <c r="G177" i="5"/>
  <c r="P177" i="5"/>
  <c r="AU177" i="5"/>
  <c r="AT177" i="5" s="1"/>
  <c r="AS177" i="5" s="1"/>
  <c r="AR177" i="5" s="1"/>
  <c r="AQ177" i="5" s="1"/>
  <c r="AP177" i="5" s="1"/>
  <c r="AO177" i="5" s="1"/>
  <c r="AN177" i="5" s="1"/>
  <c r="AM177" i="5" s="1"/>
  <c r="AL177" i="5" s="1"/>
  <c r="AK177" i="5" s="1"/>
  <c r="AS280" i="5"/>
  <c r="AR280" i="5" s="1"/>
  <c r="AQ280" i="5" s="1"/>
  <c r="AP280" i="5" s="1"/>
  <c r="AO280" i="5" s="1"/>
  <c r="AN280" i="5" s="1"/>
  <c r="AM280" i="5" s="1"/>
  <c r="AL280" i="5" s="1"/>
  <c r="G207" i="5"/>
  <c r="Z207" i="5"/>
  <c r="P207" i="5"/>
  <c r="AU207" i="5"/>
  <c r="AT207" i="5" s="1"/>
  <c r="AS207" i="5" s="1"/>
  <c r="AR207" i="5" s="1"/>
  <c r="AQ207" i="5" s="1"/>
  <c r="AP207" i="5" s="1"/>
  <c r="AO207" i="5" s="1"/>
  <c r="AN207" i="5" s="1"/>
  <c r="AM207" i="5" s="1"/>
  <c r="AL207" i="5" s="1"/>
  <c r="G124" i="5"/>
  <c r="P124" i="5"/>
  <c r="R124" i="5" s="1"/>
  <c r="T124" i="5" s="1"/>
  <c r="G832" i="5"/>
  <c r="K832" i="5" s="1"/>
  <c r="AU832" i="5"/>
  <c r="G287" i="5"/>
  <c r="AU287" i="5"/>
  <c r="AT287" i="5" s="1"/>
  <c r="AS287" i="5" s="1"/>
  <c r="AR287" i="5" s="1"/>
  <c r="AQ287" i="5" s="1"/>
  <c r="AP287" i="5" s="1"/>
  <c r="AO287" i="5" s="1"/>
  <c r="AN287" i="5" s="1"/>
  <c r="AM287" i="5" s="1"/>
  <c r="AL287" i="5" s="1"/>
  <c r="P287" i="5"/>
  <c r="R287" i="5" s="1"/>
  <c r="T287" i="5" s="1"/>
  <c r="Z287" i="5"/>
  <c r="G516" i="5"/>
  <c r="Z516" i="5"/>
  <c r="P516" i="5"/>
  <c r="AU516" i="5"/>
  <c r="AT516" i="5" s="1"/>
  <c r="AS516" i="5" s="1"/>
  <c r="AR516" i="5" s="1"/>
  <c r="AQ516" i="5" s="1"/>
  <c r="AP516" i="5" s="1"/>
  <c r="AO516" i="5" s="1"/>
  <c r="AN516" i="5" s="1"/>
  <c r="AM516" i="5" s="1"/>
  <c r="AL516" i="5" s="1"/>
  <c r="K505" i="5"/>
  <c r="AU501" i="5"/>
  <c r="P501" i="5"/>
  <c r="P430" i="5"/>
  <c r="AU430" i="5"/>
  <c r="AT430" i="5" s="1"/>
  <c r="AS430" i="5" s="1"/>
  <c r="AR430" i="5" s="1"/>
  <c r="AQ430" i="5" s="1"/>
  <c r="AP430" i="5" s="1"/>
  <c r="AO430" i="5" s="1"/>
  <c r="AN430" i="5" s="1"/>
  <c r="AM430" i="5" s="1"/>
  <c r="AL430" i="5" s="1"/>
  <c r="I386" i="5"/>
  <c r="G316" i="5"/>
  <c r="P316" i="5"/>
  <c r="Z316" i="5"/>
  <c r="AU316" i="5"/>
  <c r="Z127" i="5"/>
  <c r="P127" i="5"/>
  <c r="G127" i="5"/>
  <c r="AU127" i="5"/>
  <c r="AS114" i="5"/>
  <c r="AR114" i="5" s="1"/>
  <c r="AQ114" i="5" s="1"/>
  <c r="AP114" i="5" s="1"/>
  <c r="AO114" i="5" s="1"/>
  <c r="AN114" i="5" s="1"/>
  <c r="AM114" i="5" s="1"/>
  <c r="AL114" i="5" s="1"/>
  <c r="AC155" i="5"/>
  <c r="R383" i="5"/>
  <c r="T383" i="5" s="1"/>
  <c r="Z380" i="5"/>
  <c r="AU380" i="5"/>
  <c r="Z204" i="5"/>
  <c r="G204" i="5"/>
  <c r="AU204" i="5"/>
  <c r="P204" i="5"/>
  <c r="R204" i="5" s="1"/>
  <c r="T204" i="5" s="1"/>
  <c r="G262" i="5"/>
  <c r="Z262" i="5"/>
  <c r="P262" i="5"/>
  <c r="R262" i="5" s="1"/>
  <c r="T262" i="5" s="1"/>
  <c r="AU262" i="5"/>
  <c r="AT262" i="5" s="1"/>
  <c r="AS262" i="5" s="1"/>
  <c r="AR262" i="5" s="1"/>
  <c r="AQ262" i="5" s="1"/>
  <c r="AP262" i="5" s="1"/>
  <c r="AO262" i="5" s="1"/>
  <c r="AN262" i="5" s="1"/>
  <c r="AM262" i="5" s="1"/>
  <c r="AL262" i="5" s="1"/>
  <c r="AI262" i="5" s="1"/>
  <c r="G252" i="5"/>
  <c r="P252" i="5"/>
  <c r="Z252" i="5"/>
  <c r="AU252" i="5"/>
  <c r="AT481" i="5"/>
  <c r="AS481" i="5" s="1"/>
  <c r="AR481" i="5" s="1"/>
  <c r="AQ481" i="5" s="1"/>
  <c r="AP481" i="5" s="1"/>
  <c r="AO481" i="5" s="1"/>
  <c r="AN481" i="5" s="1"/>
  <c r="AM481" i="5" s="1"/>
  <c r="AL481" i="5" s="1"/>
  <c r="AN282" i="5"/>
  <c r="AM282" i="5" s="1"/>
  <c r="AL282" i="5" s="1"/>
  <c r="AS181" i="5"/>
  <c r="AR181" i="5"/>
  <c r="AQ181" i="5" s="1"/>
  <c r="AP181" i="5" s="1"/>
  <c r="AO181" i="5" s="1"/>
  <c r="AN181" i="5" s="1"/>
  <c r="AM181" i="5" s="1"/>
  <c r="AL181" i="5" s="1"/>
  <c r="AO170" i="5"/>
  <c r="AN170" i="5" s="1"/>
  <c r="AM170" i="5" s="1"/>
  <c r="AL170" i="5" s="1"/>
  <c r="R51" i="5"/>
  <c r="T51" i="5" s="1"/>
  <c r="AC51" i="5"/>
  <c r="AF51" i="5"/>
  <c r="I206" i="5"/>
  <c r="R315" i="5"/>
  <c r="T315" i="5" s="1"/>
  <c r="AF315" i="5"/>
  <c r="AQ34" i="5"/>
  <c r="AP34" i="5" s="1"/>
  <c r="AO34" i="5" s="1"/>
  <c r="AN34" i="5" s="1"/>
  <c r="AM34" i="5" s="1"/>
  <c r="AL34" i="5" s="1"/>
  <c r="AN319" i="5"/>
  <c r="AM319" i="5" s="1"/>
  <c r="AL319" i="5" s="1"/>
  <c r="AO442" i="5"/>
  <c r="AN442" i="5" s="1"/>
  <c r="AM442" i="5" s="1"/>
  <c r="AL442" i="5" s="1"/>
  <c r="AT321" i="5"/>
  <c r="AS321" i="5" s="1"/>
  <c r="AR321" i="5" s="1"/>
  <c r="AQ321" i="5" s="1"/>
  <c r="AP321" i="5" s="1"/>
  <c r="AO321" i="5" s="1"/>
  <c r="AN321" i="5" s="1"/>
  <c r="AM321" i="5" s="1"/>
  <c r="AL321" i="5" s="1"/>
  <c r="I242" i="5"/>
  <c r="I259" i="5"/>
  <c r="AF259" i="5"/>
  <c r="R259" i="5"/>
  <c r="T259" i="5" s="1"/>
  <c r="AC259" i="5"/>
  <c r="P415" i="5"/>
  <c r="G415" i="5"/>
  <c r="Z415" i="5"/>
  <c r="AU415" i="5"/>
  <c r="I378" i="5"/>
  <c r="AF378" i="5"/>
  <c r="Z507" i="5"/>
  <c r="G507" i="5"/>
  <c r="P507" i="5"/>
  <c r="AU507" i="5"/>
  <c r="J438" i="5"/>
  <c r="R438" i="5"/>
  <c r="T438" i="5" s="1"/>
  <c r="AC438" i="5"/>
  <c r="AU302" i="5"/>
  <c r="P302" i="5"/>
  <c r="G183" i="5"/>
  <c r="Z183" i="5"/>
  <c r="AU183" i="5"/>
  <c r="AT183" i="5" s="1"/>
  <c r="AS183" i="5" s="1"/>
  <c r="AR183" i="5" s="1"/>
  <c r="AQ183" i="5" s="1"/>
  <c r="AP183" i="5" s="1"/>
  <c r="AO183" i="5" s="1"/>
  <c r="AN183" i="5" s="1"/>
  <c r="AM183" i="5" s="1"/>
  <c r="AL183" i="5" s="1"/>
  <c r="G49" i="5"/>
  <c r="Z49" i="5"/>
  <c r="AU49" i="5"/>
  <c r="Z250" i="5"/>
  <c r="P250" i="5"/>
  <c r="AU250" i="5"/>
  <c r="G195" i="5"/>
  <c r="Z195" i="5"/>
  <c r="P195" i="5"/>
  <c r="P246" i="5"/>
  <c r="R246" i="5" s="1"/>
  <c r="T246" i="5" s="1"/>
  <c r="Z246" i="5"/>
  <c r="AU246" i="5"/>
  <c r="G246" i="5"/>
  <c r="G175" i="5"/>
  <c r="AU175" i="5"/>
  <c r="AT175" i="5" s="1"/>
  <c r="AS175" i="5" s="1"/>
  <c r="AR175" i="5" s="1"/>
  <c r="AQ175" i="5" s="1"/>
  <c r="AP175" i="5" s="1"/>
  <c r="AO175" i="5" s="1"/>
  <c r="AN175" i="5" s="1"/>
  <c r="AM175" i="5" s="1"/>
  <c r="AL175" i="5" s="1"/>
  <c r="Z175" i="5"/>
  <c r="Z130" i="5"/>
  <c r="P130" i="5"/>
  <c r="P70" i="5"/>
  <c r="G70" i="5"/>
  <c r="Z70" i="5"/>
  <c r="AU70" i="5"/>
  <c r="P820" i="5"/>
  <c r="AC820" i="5" s="1"/>
  <c r="Z820" i="5"/>
  <c r="AU820" i="5"/>
  <c r="AT820" i="5" s="1"/>
  <c r="AS820" i="5" s="1"/>
  <c r="AR820" i="5" s="1"/>
  <c r="AQ820" i="5" s="1"/>
  <c r="AP820" i="5" s="1"/>
  <c r="AO820" i="5" s="1"/>
  <c r="AN820" i="5" s="1"/>
  <c r="AM820" i="5" s="1"/>
  <c r="AL820" i="5" s="1"/>
  <c r="K665" i="5"/>
  <c r="AS848" i="5"/>
  <c r="AR848" i="5" s="1"/>
  <c r="AQ848" i="5" s="1"/>
  <c r="AP848" i="5" s="1"/>
  <c r="AO848" i="5" s="1"/>
  <c r="AN848" i="5" s="1"/>
  <c r="AM848" i="5" s="1"/>
  <c r="AL848" i="5" s="1"/>
  <c r="AQ790" i="5"/>
  <c r="AP790" i="5" s="1"/>
  <c r="AO790" i="5" s="1"/>
  <c r="AN790" i="5" s="1"/>
  <c r="AM790" i="5" s="1"/>
  <c r="AL790" i="5" s="1"/>
  <c r="AQ94" i="5"/>
  <c r="AP94" i="5" s="1"/>
  <c r="AO94" i="5" s="1"/>
  <c r="AN94" i="5" s="1"/>
  <c r="AM94" i="5" s="1"/>
  <c r="AL94" i="5" s="1"/>
  <c r="AS140" i="5"/>
  <c r="AR140" i="5" s="1"/>
  <c r="AQ140" i="5" s="1"/>
  <c r="AP140" i="5" s="1"/>
  <c r="AO140" i="5" s="1"/>
  <c r="AN140" i="5" s="1"/>
  <c r="AM140" i="5" s="1"/>
  <c r="AL140" i="5" s="1"/>
  <c r="AS103" i="5"/>
  <c r="AR103" i="5" s="1"/>
  <c r="AQ103" i="5" s="1"/>
  <c r="AP103" i="5" s="1"/>
  <c r="AO103" i="5" s="1"/>
  <c r="AN103" i="5" s="1"/>
  <c r="AM103" i="5" s="1"/>
  <c r="AL103" i="5" s="1"/>
  <c r="R290" i="5"/>
  <c r="T290" i="5" s="1"/>
  <c r="AF438" i="5"/>
  <c r="I379" i="5"/>
  <c r="AC379" i="5"/>
  <c r="AF379" i="5"/>
  <c r="G270" i="5"/>
  <c r="Z270" i="5"/>
  <c r="G282" i="5"/>
  <c r="Z282" i="5"/>
  <c r="P282" i="5"/>
  <c r="AT818" i="5"/>
  <c r="AS818" i="5"/>
  <c r="AR818" i="5" s="1"/>
  <c r="AQ818" i="5" s="1"/>
  <c r="AP818" i="5" s="1"/>
  <c r="AO818" i="5" s="1"/>
  <c r="AN818" i="5" s="1"/>
  <c r="AM818" i="5" s="1"/>
  <c r="AL818" i="5" s="1"/>
  <c r="G453" i="5"/>
  <c r="Z453" i="5"/>
  <c r="AA453" i="5" s="1"/>
  <c r="P453" i="5"/>
  <c r="AC453" i="5" s="1"/>
  <c r="P140" i="5"/>
  <c r="G140" i="5"/>
  <c r="Z140" i="5"/>
  <c r="G295" i="5"/>
  <c r="Z295" i="5"/>
  <c r="P295" i="5"/>
  <c r="G178" i="5"/>
  <c r="AU178" i="5"/>
  <c r="Z178" i="5"/>
  <c r="P178" i="5"/>
  <c r="P329" i="5"/>
  <c r="G329" i="5"/>
  <c r="Z791" i="5"/>
  <c r="AU791" i="5"/>
  <c r="AT791" i="5" s="1"/>
  <c r="AS791" i="5" s="1"/>
  <c r="AR791" i="5" s="1"/>
  <c r="AQ791" i="5" s="1"/>
  <c r="AP791" i="5" s="1"/>
  <c r="AO791" i="5" s="1"/>
  <c r="AN791" i="5" s="1"/>
  <c r="AM791" i="5" s="1"/>
  <c r="AL791" i="5" s="1"/>
  <c r="G791" i="5"/>
  <c r="G247" i="5"/>
  <c r="P247" i="5"/>
  <c r="G244" i="5"/>
  <c r="Z244" i="5"/>
  <c r="AA244" i="5" s="1"/>
  <c r="P244" i="5"/>
  <c r="Z811" i="5"/>
  <c r="G811" i="5"/>
  <c r="P811" i="5"/>
  <c r="R811" i="5" s="1"/>
  <c r="T811" i="5" s="1"/>
  <c r="AU811" i="5"/>
  <c r="AC339" i="5"/>
  <c r="K833" i="5"/>
  <c r="K844" i="5"/>
  <c r="G25" i="5"/>
  <c r="Z25" i="5"/>
  <c r="P25" i="5"/>
  <c r="AU25" i="5"/>
  <c r="Z240" i="5"/>
  <c r="G240" i="5"/>
  <c r="P240" i="5"/>
  <c r="R240" i="5" s="1"/>
  <c r="T240" i="5" s="1"/>
  <c r="AU240" i="5"/>
  <c r="Z198" i="5"/>
  <c r="G198" i="5"/>
  <c r="P198" i="5"/>
  <c r="R198" i="5" s="1"/>
  <c r="T198" i="5" s="1"/>
  <c r="AU198" i="5"/>
  <c r="AT198" i="5" s="1"/>
  <c r="AS198" i="5" s="1"/>
  <c r="AR198" i="5" s="1"/>
  <c r="AQ198" i="5" s="1"/>
  <c r="AP198" i="5" s="1"/>
  <c r="AO198" i="5" s="1"/>
  <c r="AN198" i="5" s="1"/>
  <c r="AM198" i="5" s="1"/>
  <c r="AL198" i="5" s="1"/>
  <c r="G149" i="5"/>
  <c r="AU149" i="5"/>
  <c r="AT149" i="5" s="1"/>
  <c r="AS149" i="5" s="1"/>
  <c r="AR149" i="5" s="1"/>
  <c r="AQ149" i="5" s="1"/>
  <c r="AP149" i="5" s="1"/>
  <c r="AO149" i="5" s="1"/>
  <c r="AN149" i="5" s="1"/>
  <c r="AM149" i="5" s="1"/>
  <c r="AL149" i="5" s="1"/>
  <c r="P149" i="5"/>
  <c r="AC149" i="5" s="1"/>
  <c r="G812" i="5"/>
  <c r="Z812" i="5"/>
  <c r="AU812" i="5"/>
  <c r="P812" i="5"/>
  <c r="Z793" i="5"/>
  <c r="G793" i="5"/>
  <c r="G237" i="5"/>
  <c r="AU237" i="5"/>
  <c r="Z419" i="5"/>
  <c r="G419" i="5"/>
  <c r="K419" i="5" s="1"/>
  <c r="P419" i="5"/>
  <c r="R419" i="5" s="1"/>
  <c r="T419" i="5" s="1"/>
  <c r="AU419" i="5"/>
  <c r="AT419" i="5" s="1"/>
  <c r="AS419" i="5" s="1"/>
  <c r="AR419" i="5" s="1"/>
  <c r="AQ419" i="5" s="1"/>
  <c r="AP419" i="5" s="1"/>
  <c r="AO419" i="5" s="1"/>
  <c r="AN419" i="5" s="1"/>
  <c r="AM419" i="5" s="1"/>
  <c r="AL419" i="5" s="1"/>
  <c r="AJ419" i="5" s="1"/>
  <c r="AU217" i="5"/>
  <c r="G217" i="5"/>
  <c r="P129" i="5"/>
  <c r="G129" i="5"/>
  <c r="Z814" i="5"/>
  <c r="P814" i="5"/>
  <c r="AU814" i="5"/>
  <c r="AT814" i="5" s="1"/>
  <c r="AS814" i="5" s="1"/>
  <c r="AR814" i="5" s="1"/>
  <c r="AQ814" i="5" s="1"/>
  <c r="AP814" i="5" s="1"/>
  <c r="AO814" i="5" s="1"/>
  <c r="AN814" i="5" s="1"/>
  <c r="AM814" i="5" s="1"/>
  <c r="AL814" i="5" s="1"/>
  <c r="G276" i="5"/>
  <c r="I276" i="5" s="1"/>
  <c r="AU276" i="5"/>
  <c r="P276" i="5"/>
  <c r="I167" i="5"/>
  <c r="Z795" i="5"/>
  <c r="P795" i="5"/>
  <c r="R795" i="5" s="1"/>
  <c r="T795" i="5" s="1"/>
  <c r="K661" i="5"/>
  <c r="I107" i="5"/>
  <c r="AC107" i="5"/>
  <c r="AF107" i="5"/>
  <c r="G814" i="5"/>
  <c r="P805" i="5"/>
  <c r="G805" i="5"/>
  <c r="Z805" i="5"/>
  <c r="AA805" i="5" s="1"/>
  <c r="Z389" i="5"/>
  <c r="P389" i="5"/>
  <c r="G389" i="5"/>
  <c r="G128" i="5"/>
  <c r="Z128" i="5"/>
  <c r="AU128" i="5"/>
  <c r="AU169" i="5"/>
  <c r="Z169" i="5"/>
  <c r="G169" i="5"/>
  <c r="Z164" i="5"/>
  <c r="AA164" i="5" s="1"/>
  <c r="G164" i="5"/>
  <c r="I164" i="5" s="1"/>
  <c r="P164" i="5"/>
  <c r="Z110" i="5"/>
  <c r="G110" i="5"/>
  <c r="AU110" i="5"/>
  <c r="AT110" i="5" s="1"/>
  <c r="AS110" i="5" s="1"/>
  <c r="AR110" i="5" s="1"/>
  <c r="AQ110" i="5" s="1"/>
  <c r="AP110" i="5" s="1"/>
  <c r="AO110" i="5" s="1"/>
  <c r="AN110" i="5" s="1"/>
  <c r="AM110" i="5" s="1"/>
  <c r="AL110" i="5" s="1"/>
  <c r="P110" i="5"/>
  <c r="Z809" i="5"/>
  <c r="P809" i="5"/>
  <c r="G809" i="5"/>
  <c r="G274" i="5"/>
  <c r="Z274" i="5"/>
  <c r="P274" i="5"/>
  <c r="AF274" i="5" s="1"/>
  <c r="AU274" i="5"/>
  <c r="AC205" i="5"/>
  <c r="R299" i="5"/>
  <c r="T299" i="5" s="1"/>
  <c r="P281" i="5"/>
  <c r="P248" i="5"/>
  <c r="P40" i="5"/>
  <c r="I312" i="5"/>
  <c r="Z799" i="5"/>
  <c r="G799" i="5"/>
  <c r="K799" i="5" s="1"/>
  <c r="P799" i="5"/>
  <c r="AC799" i="5" s="1"/>
  <c r="AC150" i="5"/>
  <c r="AF150" i="5"/>
  <c r="R150" i="5"/>
  <c r="T150" i="5" s="1"/>
  <c r="J510" i="5"/>
  <c r="K784" i="5"/>
  <c r="Z681" i="5"/>
  <c r="G681" i="5"/>
  <c r="P681" i="5"/>
  <c r="G663" i="5"/>
  <c r="P663" i="5"/>
  <c r="G649" i="5"/>
  <c r="Z649" i="5"/>
  <c r="AA649" i="5" s="1"/>
  <c r="P649" i="5"/>
  <c r="G645" i="5"/>
  <c r="P645" i="5"/>
  <c r="R645" i="5" s="1"/>
  <c r="T645" i="5" s="1"/>
  <c r="Z645" i="5"/>
  <c r="Z608" i="5"/>
  <c r="G608" i="5"/>
  <c r="P608" i="5"/>
  <c r="R608" i="5" s="1"/>
  <c r="T608" i="5" s="1"/>
  <c r="K382" i="5"/>
  <c r="G159" i="5"/>
  <c r="P159" i="5"/>
  <c r="P796" i="5"/>
  <c r="G796" i="5"/>
  <c r="AC806" i="5"/>
  <c r="Z675" i="5"/>
  <c r="AA675" i="5" s="1"/>
  <c r="P675" i="5"/>
  <c r="G675" i="5"/>
  <c r="Z666" i="5"/>
  <c r="AA666" i="5" s="1"/>
  <c r="P666" i="5"/>
  <c r="G666" i="5"/>
  <c r="G655" i="5"/>
  <c r="P655" i="5"/>
  <c r="Z655" i="5"/>
  <c r="Z633" i="5"/>
  <c r="AA633" i="5" s="1"/>
  <c r="P633" i="5"/>
  <c r="AF633" i="5" s="1"/>
  <c r="R412" i="5"/>
  <c r="T412" i="5" s="1"/>
  <c r="P813" i="5"/>
  <c r="R813" i="5" s="1"/>
  <c r="T813" i="5" s="1"/>
  <c r="G813" i="5"/>
  <c r="R804" i="5"/>
  <c r="T804" i="5" s="1"/>
  <c r="P38" i="5"/>
  <c r="Z38" i="5"/>
  <c r="AA38" i="5" s="1"/>
  <c r="G38" i="5"/>
  <c r="Z99" i="5"/>
  <c r="AA99" i="5" s="1"/>
  <c r="G99" i="5"/>
  <c r="P99" i="5"/>
  <c r="R99" i="5" s="1"/>
  <c r="T99" i="5" s="1"/>
  <c r="Z84" i="5"/>
  <c r="AA84" i="5" s="1"/>
  <c r="G84" i="5"/>
  <c r="P84" i="5"/>
  <c r="R84" i="5" s="1"/>
  <c r="T84" i="5" s="1"/>
  <c r="Z63" i="5"/>
  <c r="AA63" i="5" s="1"/>
  <c r="G63" i="5"/>
  <c r="P63" i="5"/>
  <c r="Z797" i="5"/>
  <c r="AA797" i="5" s="1"/>
  <c r="G797" i="5"/>
  <c r="P797" i="5"/>
  <c r="I256" i="5"/>
  <c r="Z818" i="5"/>
  <c r="G818" i="5"/>
  <c r="Z27" i="5"/>
  <c r="G27" i="5"/>
  <c r="P27" i="5"/>
  <c r="AC143" i="5"/>
  <c r="R431" i="5"/>
  <c r="T431" i="5" s="1"/>
  <c r="P152" i="5"/>
  <c r="R148" i="5"/>
  <c r="T148" i="5" s="1"/>
  <c r="P187" i="5"/>
  <c r="R187" i="5" s="1"/>
  <c r="T187" i="5" s="1"/>
  <c r="Z187" i="5"/>
  <c r="AA187" i="5" s="1"/>
  <c r="G187" i="5"/>
  <c r="Z836" i="5"/>
  <c r="AA836" i="5" s="1"/>
  <c r="G836" i="5"/>
  <c r="AC836" i="5" s="1"/>
  <c r="AF21" i="5"/>
  <c r="H21" i="5"/>
  <c r="R379" i="5"/>
  <c r="T379" i="5" s="1"/>
  <c r="AF58" i="5"/>
  <c r="I58" i="5"/>
  <c r="G22" i="5"/>
  <c r="Z22" i="5"/>
  <c r="AA22" i="5" s="1"/>
  <c r="P95" i="5"/>
  <c r="Z95" i="5"/>
  <c r="P87" i="5"/>
  <c r="Z87" i="5"/>
  <c r="AA87" i="5" s="1"/>
  <c r="G87" i="5"/>
  <c r="P68" i="5"/>
  <c r="G68" i="5"/>
  <c r="Z583" i="5"/>
  <c r="AA583" i="5" s="1"/>
  <c r="G583" i="5"/>
  <c r="P583" i="5"/>
  <c r="Z510" i="5"/>
  <c r="P510" i="5"/>
  <c r="R510" i="5" s="1"/>
  <c r="T510" i="5" s="1"/>
  <c r="G413" i="5"/>
  <c r="P413" i="5"/>
  <c r="Z413" i="5"/>
  <c r="AA413" i="5" s="1"/>
  <c r="G305" i="5"/>
  <c r="P305" i="5"/>
  <c r="P44" i="5"/>
  <c r="AC44" i="5" s="1"/>
  <c r="Z44" i="5"/>
  <c r="AA44" i="5" s="1"/>
  <c r="AE44" i="5" s="1"/>
  <c r="Z102" i="5"/>
  <c r="G102" i="5"/>
  <c r="P102" i="5"/>
  <c r="K594" i="5"/>
  <c r="Z757" i="5"/>
  <c r="AA757" i="5" s="1"/>
  <c r="G757" i="5"/>
  <c r="P757" i="5"/>
  <c r="G595" i="5"/>
  <c r="Z595" i="5"/>
  <c r="P595" i="5"/>
  <c r="P587" i="5"/>
  <c r="G587" i="5"/>
  <c r="Z512" i="5"/>
  <c r="P512" i="5"/>
  <c r="G512" i="5"/>
  <c r="G458" i="5"/>
  <c r="Z458" i="5"/>
  <c r="P458" i="5"/>
  <c r="Z434" i="5"/>
  <c r="G434" i="5"/>
  <c r="G391" i="5"/>
  <c r="Z391" i="5"/>
  <c r="AA391" i="5" s="1"/>
  <c r="P391" i="5"/>
  <c r="Z377" i="5"/>
  <c r="P377" i="5"/>
  <c r="G377" i="5"/>
  <c r="P31" i="5"/>
  <c r="G31" i="5"/>
  <c r="G114" i="5"/>
  <c r="P114" i="5"/>
  <c r="Z780" i="5"/>
  <c r="AA780" i="5" s="1"/>
  <c r="G780" i="5"/>
  <c r="P780" i="5"/>
  <c r="R780" i="5" s="1"/>
  <c r="T780" i="5" s="1"/>
  <c r="P695" i="5"/>
  <c r="G695" i="5"/>
  <c r="Z695" i="5"/>
  <c r="Z665" i="5"/>
  <c r="P665" i="5"/>
  <c r="R665" i="5" s="1"/>
  <c r="T665" i="5" s="1"/>
  <c r="P658" i="5"/>
  <c r="G658" i="5"/>
  <c r="Z628" i="5"/>
  <c r="AA628" i="5" s="1"/>
  <c r="P628" i="5"/>
  <c r="P521" i="5"/>
  <c r="G521" i="5"/>
  <c r="Z521" i="5"/>
  <c r="P518" i="5"/>
  <c r="G518" i="5"/>
  <c r="G321" i="5"/>
  <c r="R321" i="5" s="1"/>
  <c r="T321" i="5" s="1"/>
  <c r="Z321" i="5"/>
  <c r="Z272" i="5"/>
  <c r="P272" i="5"/>
  <c r="Z232" i="5"/>
  <c r="P232" i="5"/>
  <c r="AC232" i="5" s="1"/>
  <c r="R790" i="5"/>
  <c r="T790" i="5" s="1"/>
  <c r="AC850" i="5"/>
  <c r="P54" i="5"/>
  <c r="Z54" i="5"/>
  <c r="G54" i="5"/>
  <c r="G783" i="5"/>
  <c r="P783" i="5"/>
  <c r="AF783" i="5" s="1"/>
  <c r="P639" i="5"/>
  <c r="Z639" i="5"/>
  <c r="AA639" i="5" s="1"/>
  <c r="G639" i="5"/>
  <c r="Z594" i="5"/>
  <c r="P594" i="5"/>
  <c r="AF594" i="5" s="1"/>
  <c r="Z536" i="5"/>
  <c r="P536" i="5"/>
  <c r="Z508" i="5"/>
  <c r="G508" i="5"/>
  <c r="P508" i="5"/>
  <c r="G481" i="5"/>
  <c r="P481" i="5"/>
  <c r="Z481" i="5"/>
  <c r="P452" i="5"/>
  <c r="AC452" i="5" s="1"/>
  <c r="Z452" i="5"/>
  <c r="AA452" i="5" s="1"/>
  <c r="K440" i="5"/>
  <c r="Z425" i="5"/>
  <c r="AA425" i="5" s="1"/>
  <c r="AE425" i="5" s="1"/>
  <c r="P425" i="5"/>
  <c r="Z406" i="5"/>
  <c r="P406" i="5"/>
  <c r="R406" i="5" s="1"/>
  <c r="T406" i="5" s="1"/>
  <c r="Z278" i="5"/>
  <c r="AA278" i="5" s="1"/>
  <c r="P278" i="5"/>
  <c r="R180" i="5"/>
  <c r="T180" i="5" s="1"/>
  <c r="R794" i="5"/>
  <c r="T794" i="5" s="1"/>
  <c r="G52" i="5"/>
  <c r="P52" i="5"/>
  <c r="Z52" i="5"/>
  <c r="AA52" i="5" s="1"/>
  <c r="Z55" i="5"/>
  <c r="AA55" i="5" s="1"/>
  <c r="G55" i="5"/>
  <c r="AB55" i="5" s="1"/>
  <c r="P47" i="5"/>
  <c r="AC47" i="5" s="1"/>
  <c r="Z47" i="5"/>
  <c r="P94" i="5"/>
  <c r="AF94" i="5" s="1"/>
  <c r="G94" i="5"/>
  <c r="Z94" i="5"/>
  <c r="G96" i="5"/>
  <c r="P96" i="5"/>
  <c r="R96" i="5" s="1"/>
  <c r="T96" i="5" s="1"/>
  <c r="P668" i="5"/>
  <c r="G668" i="5"/>
  <c r="Z668" i="5"/>
  <c r="Z642" i="5"/>
  <c r="P642" i="5"/>
  <c r="AF642" i="5" s="1"/>
  <c r="Z631" i="5"/>
  <c r="P631" i="5"/>
  <c r="G631" i="5"/>
  <c r="Z627" i="5"/>
  <c r="AA627" i="5" s="1"/>
  <c r="P627" i="5"/>
  <c r="AC627" i="5" s="1"/>
  <c r="Z577" i="5"/>
  <c r="P577" i="5"/>
  <c r="G577" i="5"/>
  <c r="K577" i="5" s="1"/>
  <c r="P456" i="5"/>
  <c r="G456" i="5"/>
  <c r="AE456" i="5" s="1"/>
  <c r="Z448" i="5"/>
  <c r="AA448" i="5" s="1"/>
  <c r="P448" i="5"/>
  <c r="R448" i="5" s="1"/>
  <c r="T448" i="5" s="1"/>
  <c r="Z440" i="5"/>
  <c r="P440" i="5"/>
  <c r="AF440" i="5" s="1"/>
  <c r="Z428" i="5"/>
  <c r="AA428" i="5" s="1"/>
  <c r="G428" i="5"/>
  <c r="P428" i="5"/>
  <c r="G381" i="5"/>
  <c r="Z381" i="5"/>
  <c r="AA381" i="5" s="1"/>
  <c r="P381" i="5"/>
  <c r="P366" i="5"/>
  <c r="Z366" i="5"/>
  <c r="AA366" i="5" s="1"/>
  <c r="G356" i="5"/>
  <c r="P356" i="5"/>
  <c r="R356" i="5" s="1"/>
  <c r="T356" i="5" s="1"/>
  <c r="Z356" i="5"/>
  <c r="P352" i="5"/>
  <c r="AF352" i="5" s="1"/>
  <c r="Z352" i="5"/>
  <c r="Z271" i="5"/>
  <c r="P271" i="5"/>
  <c r="G271" i="5"/>
  <c r="Z264" i="5"/>
  <c r="AA264" i="5" s="1"/>
  <c r="G264" i="5"/>
  <c r="P264" i="5"/>
  <c r="P167" i="5"/>
  <c r="R167" i="5" s="1"/>
  <c r="T167" i="5" s="1"/>
  <c r="Z167" i="5"/>
  <c r="AA167" i="5" s="1"/>
  <c r="AF59" i="5"/>
  <c r="Z654" i="5"/>
  <c r="G417" i="5"/>
  <c r="R652" i="5"/>
  <c r="T652" i="5" s="1"/>
  <c r="G392" i="5"/>
  <c r="Z646" i="5"/>
  <c r="Z858" i="5"/>
  <c r="G858" i="5"/>
  <c r="P858" i="5"/>
  <c r="AU858" i="5"/>
  <c r="H35" i="2"/>
  <c r="G35" i="2"/>
  <c r="H48" i="2"/>
  <c r="G48" i="2"/>
  <c r="H31" i="2"/>
  <c r="G31" i="2"/>
  <c r="H44" i="2"/>
  <c r="G44" i="2"/>
  <c r="AF180" i="5"/>
  <c r="AF339" i="5"/>
  <c r="AC315" i="5"/>
  <c r="R836" i="5"/>
  <c r="T836" i="5" s="1"/>
  <c r="R199" i="5"/>
  <c r="T199" i="5" s="1"/>
  <c r="AC652" i="5"/>
  <c r="AC790" i="5"/>
  <c r="R195" i="5"/>
  <c r="T195" i="5" s="1"/>
  <c r="AF652" i="5"/>
  <c r="R850" i="5"/>
  <c r="T850" i="5" s="1"/>
  <c r="AF850" i="5"/>
  <c r="R174" i="1"/>
  <c r="T174" i="1" s="1"/>
  <c r="R650" i="5"/>
  <c r="T650" i="5" s="1"/>
  <c r="G40" i="2"/>
  <c r="F27" i="2"/>
  <c r="H27" i="2" s="1"/>
  <c r="AC59" i="5"/>
  <c r="AC353" i="5"/>
  <c r="R161" i="1"/>
  <c r="T161" i="1" s="1"/>
  <c r="P667" i="5"/>
  <c r="AF412" i="5"/>
  <c r="AF205" i="5"/>
  <c r="G52" i="2"/>
  <c r="R314" i="1"/>
  <c r="T314" i="1" s="1"/>
  <c r="AC277" i="5"/>
  <c r="AC412" i="5"/>
  <c r="AC669" i="5"/>
  <c r="F46" i="2"/>
  <c r="H46" i="2" s="1"/>
  <c r="P646" i="4"/>
  <c r="P565" i="4"/>
  <c r="AF277" i="5"/>
  <c r="P651" i="4"/>
  <c r="AB202" i="5"/>
  <c r="AA202" i="5"/>
  <c r="AD821" i="5"/>
  <c r="AE821" i="5"/>
  <c r="AB196" i="5"/>
  <c r="AA196" i="5"/>
  <c r="AB797" i="5"/>
  <c r="AB625" i="5"/>
  <c r="AA625" i="5"/>
  <c r="AJ806" i="5"/>
  <c r="AK806" i="5"/>
  <c r="AI806" i="5"/>
  <c r="AI129" i="5"/>
  <c r="AK129" i="5"/>
  <c r="AJ129" i="5"/>
  <c r="AK653" i="5"/>
  <c r="AI653" i="5"/>
  <c r="AJ653" i="5"/>
  <c r="AK408" i="5"/>
  <c r="AJ408" i="5"/>
  <c r="AI408" i="5"/>
  <c r="AK275" i="5"/>
  <c r="AJ275" i="5"/>
  <c r="AI275" i="5"/>
  <c r="AK133" i="5"/>
  <c r="AJ133" i="5"/>
  <c r="AI133" i="5"/>
  <c r="AK398" i="5"/>
  <c r="AJ398" i="5"/>
  <c r="AI398" i="5"/>
  <c r="AJ335" i="5"/>
  <c r="AI335" i="5"/>
  <c r="AK335" i="5"/>
  <c r="AI603" i="5"/>
  <c r="AK603" i="5"/>
  <c r="AJ603" i="5"/>
  <c r="AK145" i="5"/>
  <c r="AJ145" i="5"/>
  <c r="AI145" i="5"/>
  <c r="AI300" i="5"/>
  <c r="AK300" i="5"/>
  <c r="AJ300" i="5"/>
  <c r="AJ306" i="5"/>
  <c r="AI306" i="5"/>
  <c r="AK306" i="5"/>
  <c r="AK390" i="5"/>
  <c r="AI390" i="5"/>
  <c r="AJ390" i="5"/>
  <c r="AI394" i="5"/>
  <c r="AJ394" i="5"/>
  <c r="AK394" i="5"/>
  <c r="AI115" i="5"/>
  <c r="AJ115" i="5"/>
  <c r="AK115" i="5"/>
  <c r="AI777" i="5"/>
  <c r="AJ777" i="5"/>
  <c r="AK777" i="5"/>
  <c r="AA100" i="5"/>
  <c r="AB821" i="5"/>
  <c r="AH789" i="5"/>
  <c r="AH825" i="5"/>
  <c r="AJ245" i="5"/>
  <c r="AK245" i="5"/>
  <c r="AI245" i="5"/>
  <c r="AK644" i="5"/>
  <c r="AJ644" i="5"/>
  <c r="AI644" i="5"/>
  <c r="AI268" i="5"/>
  <c r="AH268" i="5" s="1"/>
  <c r="AK268" i="5"/>
  <c r="AJ268" i="5"/>
  <c r="AI779" i="5"/>
  <c r="AJ779" i="5"/>
  <c r="AK779" i="5"/>
  <c r="AK191" i="5"/>
  <c r="AJ191" i="5"/>
  <c r="AI191" i="5"/>
  <c r="AJ379" i="5"/>
  <c r="AK379" i="5"/>
  <c r="AI379" i="5"/>
  <c r="AI801" i="5"/>
  <c r="AJ801" i="5"/>
  <c r="AK73" i="5"/>
  <c r="AJ73" i="5"/>
  <c r="AJ755" i="5"/>
  <c r="AI755" i="5"/>
  <c r="AK755" i="5"/>
  <c r="AI407" i="5"/>
  <c r="AK407" i="5"/>
  <c r="AJ407" i="5"/>
  <c r="AI440" i="5"/>
  <c r="AJ440" i="5"/>
  <c r="AK440" i="5"/>
  <c r="AI638" i="5"/>
  <c r="AJ638" i="5"/>
  <c r="AK638" i="5"/>
  <c r="AI406" i="5"/>
  <c r="AH406" i="5" s="1"/>
  <c r="AK406" i="5"/>
  <c r="AJ406" i="5"/>
  <c r="AH288" i="5"/>
  <c r="AH130" i="5"/>
  <c r="AA130" i="5" s="1"/>
  <c r="AE130" i="5" s="1"/>
  <c r="AJ137" i="5"/>
  <c r="AI137" i="5"/>
  <c r="AH137" i="5" s="1"/>
  <c r="AA137" i="5" s="1"/>
  <c r="AE137" i="5" s="1"/>
  <c r="AK137" i="5"/>
  <c r="AJ734" i="5"/>
  <c r="AK734" i="5"/>
  <c r="AI734" i="5"/>
  <c r="AK536" i="5"/>
  <c r="AJ536" i="5"/>
  <c r="AI536" i="5"/>
  <c r="AK362" i="5"/>
  <c r="AJ362" i="5"/>
  <c r="AI362" i="5"/>
  <c r="AH362" i="5" s="1"/>
  <c r="AJ535" i="5"/>
  <c r="AI535" i="5"/>
  <c r="AK535" i="5"/>
  <c r="AK45" i="5"/>
  <c r="AI45" i="5"/>
  <c r="AJ45" i="5"/>
  <c r="AJ95" i="5"/>
  <c r="AK95" i="5"/>
  <c r="AI95" i="5"/>
  <c r="AI158" i="5"/>
  <c r="AJ158" i="5"/>
  <c r="AK158" i="5"/>
  <c r="AI523" i="5"/>
  <c r="AJ523" i="5"/>
  <c r="AK523" i="5"/>
  <c r="AK645" i="5"/>
  <c r="AI645" i="5"/>
  <c r="AJ645" i="5"/>
  <c r="AK654" i="5"/>
  <c r="AJ654" i="5"/>
  <c r="AI654" i="5"/>
  <c r="AI91" i="5"/>
  <c r="AK91" i="5"/>
  <c r="AJ91" i="5"/>
  <c r="AD203" i="5"/>
  <c r="AA357" i="5"/>
  <c r="AB233" i="5"/>
  <c r="AD456" i="5"/>
  <c r="AH376" i="5"/>
  <c r="AH225" i="5"/>
  <c r="AH61" i="5"/>
  <c r="AK577" i="5"/>
  <c r="AJ577" i="5"/>
  <c r="AI577" i="5"/>
  <c r="AI194" i="5"/>
  <c r="AJ194" i="5"/>
  <c r="AK194" i="5"/>
  <c r="AI235" i="5"/>
  <c r="AH235" i="5" s="1"/>
  <c r="AJ235" i="5"/>
  <c r="AK235" i="5"/>
  <c r="AJ42" i="5"/>
  <c r="AI42" i="5"/>
  <c r="AK42" i="5"/>
  <c r="AK418" i="5"/>
  <c r="AJ418" i="5"/>
  <c r="AI418" i="5"/>
  <c r="AJ265" i="5"/>
  <c r="AI265" i="5"/>
  <c r="AK265" i="5"/>
  <c r="AK363" i="5"/>
  <c r="AI363" i="5"/>
  <c r="AJ363" i="5"/>
  <c r="AI396" i="5"/>
  <c r="AH396" i="5" s="1"/>
  <c r="AK396" i="5"/>
  <c r="AJ396" i="5"/>
  <c r="AJ443" i="5"/>
  <c r="AK443" i="5"/>
  <c r="AI443" i="5"/>
  <c r="AJ262" i="5"/>
  <c r="AK262" i="5"/>
  <c r="AK206" i="5"/>
  <c r="AI206" i="5"/>
  <c r="AJ206" i="5"/>
  <c r="AK435" i="5"/>
  <c r="AJ435" i="5"/>
  <c r="AI435" i="5"/>
  <c r="AK132" i="5"/>
  <c r="AJ132" i="5"/>
  <c r="AI132" i="5"/>
  <c r="AA384" i="5"/>
  <c r="AA808" i="5"/>
  <c r="AH165" i="5"/>
  <c r="AA165" i="5" s="1"/>
  <c r="AK315" i="5"/>
  <c r="AJ315" i="5"/>
  <c r="AI315" i="5"/>
  <c r="AJ662" i="5"/>
  <c r="AK662" i="5"/>
  <c r="AI662" i="5"/>
  <c r="AJ513" i="5"/>
  <c r="AK513" i="5"/>
  <c r="AI513" i="5"/>
  <c r="AI650" i="5"/>
  <c r="AJ650" i="5"/>
  <c r="AK650" i="5"/>
  <c r="AJ212" i="5"/>
  <c r="AI212" i="5"/>
  <c r="AK212" i="5"/>
  <c r="AK69" i="5"/>
  <c r="AJ69" i="5"/>
  <c r="AI69" i="5"/>
  <c r="AK658" i="5"/>
  <c r="AI658" i="5"/>
  <c r="AJ658" i="5"/>
  <c r="AJ454" i="5"/>
  <c r="AK454" i="5"/>
  <c r="AI454" i="5"/>
  <c r="AK159" i="5"/>
  <c r="AJ159" i="5"/>
  <c r="AI159" i="5"/>
  <c r="AK493" i="5"/>
  <c r="AJ493" i="5"/>
  <c r="AI493" i="5"/>
  <c r="AH493" i="5" s="1"/>
  <c r="AD136" i="5"/>
  <c r="AE320" i="5"/>
  <c r="AD583" i="5"/>
  <c r="AB784" i="5"/>
  <c r="AK681" i="5"/>
  <c r="AI681" i="5"/>
  <c r="AJ681" i="5"/>
  <c r="AJ56" i="5"/>
  <c r="AK56" i="5"/>
  <c r="AI56" i="5"/>
  <c r="AK504" i="5"/>
  <c r="AI504" i="5"/>
  <c r="AJ504" i="5"/>
  <c r="AK419" i="5"/>
  <c r="AI419" i="5"/>
  <c r="AJ285" i="5"/>
  <c r="AI285" i="5"/>
  <c r="AK285" i="5"/>
  <c r="AI660" i="5"/>
  <c r="AK660" i="5"/>
  <c r="AJ660" i="5"/>
  <c r="AJ177" i="5"/>
  <c r="AI177" i="5"/>
  <c r="AI695" i="5"/>
  <c r="AJ695" i="5"/>
  <c r="AK695" i="5"/>
  <c r="AK517" i="5"/>
  <c r="AJ517" i="5"/>
  <c r="AI517" i="5"/>
  <c r="AI277" i="5"/>
  <c r="AK277" i="5"/>
  <c r="AJ277" i="5"/>
  <c r="AJ53" i="5"/>
  <c r="AK53" i="5"/>
  <c r="AI53" i="5"/>
  <c r="AI299" i="5"/>
  <c r="AJ299" i="5"/>
  <c r="AK299" i="5"/>
  <c r="AJ665" i="5"/>
  <c r="AI665" i="5"/>
  <c r="AK665" i="5"/>
  <c r="AI429" i="5"/>
  <c r="AK429" i="5"/>
  <c r="AJ429" i="5"/>
  <c r="AB83" i="5"/>
  <c r="AA41" i="5"/>
  <c r="AK102" i="5"/>
  <c r="AI102" i="5"/>
  <c r="AJ102" i="5"/>
  <c r="AK352" i="5"/>
  <c r="AI352" i="5"/>
  <c r="AJ352" i="5"/>
  <c r="AK47" i="5"/>
  <c r="AJ47" i="5"/>
  <c r="AI47" i="5"/>
  <c r="AJ358" i="5"/>
  <c r="AI358" i="5"/>
  <c r="AH358" i="5" s="1"/>
  <c r="AK358" i="5"/>
  <c r="AK296" i="5"/>
  <c r="AI296" i="5"/>
  <c r="AJ296" i="5"/>
  <c r="AI522" i="5"/>
  <c r="AK522" i="5"/>
  <c r="AJ522" i="5"/>
  <c r="AJ228" i="5"/>
  <c r="AI228" i="5"/>
  <c r="AK228" i="5"/>
  <c r="AI89" i="5"/>
  <c r="AK89" i="5"/>
  <c r="AJ89" i="5"/>
  <c r="AK210" i="5"/>
  <c r="AI210" i="5"/>
  <c r="AJ210" i="5"/>
  <c r="AK510" i="5"/>
  <c r="AI510" i="5"/>
  <c r="AJ510" i="5"/>
  <c r="AJ332" i="5"/>
  <c r="AI332" i="5"/>
  <c r="AK332" i="5"/>
  <c r="AI72" i="5"/>
  <c r="AH72" i="5" s="1"/>
  <c r="AK72" i="5"/>
  <c r="AJ72" i="5"/>
  <c r="AK23" i="5"/>
  <c r="AI23" i="5"/>
  <c r="AJ23" i="5"/>
  <c r="AK416" i="5"/>
  <c r="AJ416" i="5"/>
  <c r="AI416" i="5"/>
  <c r="AH416" i="5" s="1"/>
  <c r="AH329" i="5"/>
  <c r="AJ642" i="5"/>
  <c r="AI642" i="5"/>
  <c r="AK642" i="5"/>
  <c r="AI668" i="5"/>
  <c r="AK668" i="5"/>
  <c r="AJ668" i="5"/>
  <c r="AK337" i="5"/>
  <c r="AJ337" i="5"/>
  <c r="AI337" i="5"/>
  <c r="AJ595" i="5"/>
  <c r="AK595" i="5"/>
  <c r="AI595" i="5"/>
  <c r="AK68" i="5"/>
  <c r="AI68" i="5"/>
  <c r="AJ68" i="5"/>
  <c r="AI232" i="5"/>
  <c r="AJ232" i="5"/>
  <c r="AK232" i="5"/>
  <c r="AI787" i="5"/>
  <c r="AH787" i="5" s="1"/>
  <c r="AJ787" i="5"/>
  <c r="AK787" i="5"/>
  <c r="AJ399" i="5"/>
  <c r="AK399" i="5"/>
  <c r="AI399" i="5"/>
  <c r="AK260" i="5"/>
  <c r="AI260" i="5"/>
  <c r="AJ260" i="5"/>
  <c r="AK518" i="5"/>
  <c r="AJ518" i="5"/>
  <c r="AI518" i="5"/>
  <c r="AJ512" i="5"/>
  <c r="AK512" i="5"/>
  <c r="AI512" i="5"/>
  <c r="AJ154" i="5"/>
  <c r="AK154" i="5"/>
  <c r="AI154" i="5"/>
  <c r="AK279" i="5"/>
  <c r="AI279" i="5"/>
  <c r="AJ279" i="5"/>
  <c r="AJ199" i="5"/>
  <c r="AI199" i="5"/>
  <c r="AK199" i="5"/>
  <c r="AJ153" i="5"/>
  <c r="AH153" i="5" s="1"/>
  <c r="AH219" i="5"/>
  <c r="AJ184" i="5"/>
  <c r="AH184" i="5" s="1"/>
  <c r="AH75" i="5"/>
  <c r="AJ261" i="5"/>
  <c r="AH494" i="5"/>
  <c r="AB494" i="5" s="1"/>
  <c r="AI266" i="5"/>
  <c r="AH266" i="5" s="1"/>
  <c r="AH88" i="5"/>
  <c r="AH148" i="5"/>
  <c r="AH152" i="5"/>
  <c r="AH519" i="5"/>
  <c r="AP803" i="5"/>
  <c r="AO803" i="5" s="1"/>
  <c r="AN803" i="5" s="1"/>
  <c r="AM803" i="5" s="1"/>
  <c r="AL803" i="5" s="1"/>
  <c r="AJ844" i="5"/>
  <c r="AI844" i="5"/>
  <c r="AJ788" i="5"/>
  <c r="AI788" i="5"/>
  <c r="AQ809" i="5"/>
  <c r="AP809" i="5" s="1"/>
  <c r="AO809" i="5" s="1"/>
  <c r="AN809" i="5" s="1"/>
  <c r="AM809" i="5" s="1"/>
  <c r="AL809" i="5" s="1"/>
  <c r="AS795" i="5"/>
  <c r="AR795" i="5" s="1"/>
  <c r="AQ795" i="5" s="1"/>
  <c r="AP795" i="5" s="1"/>
  <c r="AO795" i="5" s="1"/>
  <c r="AN795" i="5" s="1"/>
  <c r="AM795" i="5" s="1"/>
  <c r="AL795" i="5" s="1"/>
  <c r="AC226" i="5"/>
  <c r="G344" i="5"/>
  <c r="Z344" i="5"/>
  <c r="P344" i="5"/>
  <c r="AU122" i="5"/>
  <c r="G122" i="5"/>
  <c r="P122" i="5"/>
  <c r="R122" i="5" s="1"/>
  <c r="T122" i="5" s="1"/>
  <c r="Z443" i="5"/>
  <c r="G443" i="5"/>
  <c r="P443" i="5"/>
  <c r="R443" i="5" s="1"/>
  <c r="T443" i="5" s="1"/>
  <c r="K407" i="5"/>
  <c r="AU313" i="5"/>
  <c r="Z313" i="5"/>
  <c r="G313" i="5"/>
  <c r="P313" i="5"/>
  <c r="Z156" i="5"/>
  <c r="G156" i="5"/>
  <c r="P182" i="5"/>
  <c r="G182" i="5"/>
  <c r="AU182" i="5"/>
  <c r="Z194" i="5"/>
  <c r="G194" i="5"/>
  <c r="P194" i="5"/>
  <c r="I294" i="5"/>
  <c r="G209" i="5"/>
  <c r="P209" i="5"/>
  <c r="AU209" i="5"/>
  <c r="Z209" i="5"/>
  <c r="AT829" i="5"/>
  <c r="AS829" i="5" s="1"/>
  <c r="AR829" i="5" s="1"/>
  <c r="AQ829" i="5" s="1"/>
  <c r="AP829" i="5" s="1"/>
  <c r="AO829" i="5" s="1"/>
  <c r="AN829" i="5" s="1"/>
  <c r="AM829" i="5" s="1"/>
  <c r="AL829" i="5" s="1"/>
  <c r="R318" i="5"/>
  <c r="T318" i="5" s="1"/>
  <c r="Z446" i="5"/>
  <c r="AU446" i="5"/>
  <c r="G446" i="5"/>
  <c r="P446" i="5"/>
  <c r="Z405" i="5"/>
  <c r="P405" i="5"/>
  <c r="AU405" i="5"/>
  <c r="G405" i="5"/>
  <c r="G380" i="5"/>
  <c r="P380" i="5"/>
  <c r="R380" i="5" s="1"/>
  <c r="T380" i="5" s="1"/>
  <c r="K352" i="5"/>
  <c r="Z322" i="5"/>
  <c r="AA322" i="5" s="1"/>
  <c r="G322" i="5"/>
  <c r="P322" i="5"/>
  <c r="G283" i="5"/>
  <c r="P283" i="5"/>
  <c r="R283" i="5" s="1"/>
  <c r="T283" i="5" s="1"/>
  <c r="Z283" i="5"/>
  <c r="AU283" i="5"/>
  <c r="Z832" i="5"/>
  <c r="P832" i="5"/>
  <c r="R832" i="5" s="1"/>
  <c r="T832" i="5" s="1"/>
  <c r="Z335" i="5"/>
  <c r="G335" i="5"/>
  <c r="P335" i="5"/>
  <c r="Z141" i="5"/>
  <c r="AA141" i="5" s="1"/>
  <c r="G141" i="5"/>
  <c r="P141" i="5"/>
  <c r="I270" i="5"/>
  <c r="AT811" i="5"/>
  <c r="AS811" i="5" s="1"/>
  <c r="AR811" i="5" s="1"/>
  <c r="AQ811" i="5" s="1"/>
  <c r="AP811" i="5" s="1"/>
  <c r="AO811" i="5" s="1"/>
  <c r="AN811" i="5" s="1"/>
  <c r="AM811" i="5" s="1"/>
  <c r="AL811" i="5" s="1"/>
  <c r="AT840" i="5"/>
  <c r="AS840" i="5" s="1"/>
  <c r="AR840" i="5" s="1"/>
  <c r="AQ840" i="5" s="1"/>
  <c r="AP840" i="5" s="1"/>
  <c r="AO840" i="5" s="1"/>
  <c r="AN840" i="5" s="1"/>
  <c r="AM840" i="5" s="1"/>
  <c r="AL840" i="5" s="1"/>
  <c r="AT813" i="5"/>
  <c r="AS813" i="5" s="1"/>
  <c r="AR813" i="5" s="1"/>
  <c r="AQ813" i="5" s="1"/>
  <c r="AP813" i="5" s="1"/>
  <c r="AO813" i="5" s="1"/>
  <c r="AN813" i="5" s="1"/>
  <c r="AM813" i="5" s="1"/>
  <c r="AL813" i="5" s="1"/>
  <c r="K798" i="5"/>
  <c r="AC798" i="5"/>
  <c r="Z243" i="5"/>
  <c r="G243" i="5"/>
  <c r="P165" i="5"/>
  <c r="G165" i="5"/>
  <c r="G304" i="5"/>
  <c r="Z304" i="5"/>
  <c r="P304" i="5"/>
  <c r="AU304" i="5"/>
  <c r="Z273" i="5"/>
  <c r="G273" i="5"/>
  <c r="P273" i="5"/>
  <c r="AU273" i="5"/>
  <c r="Z168" i="5"/>
  <c r="G168" i="5"/>
  <c r="AU168" i="5"/>
  <c r="P168" i="5"/>
  <c r="R168" i="5" s="1"/>
  <c r="T168" i="5" s="1"/>
  <c r="Z802" i="5"/>
  <c r="AA802" i="5" s="1"/>
  <c r="G802" i="5"/>
  <c r="P802" i="5"/>
  <c r="AC802" i="5" s="1"/>
  <c r="Z118" i="5"/>
  <c r="AA118" i="5" s="1"/>
  <c r="G118" i="5"/>
  <c r="P118" i="5"/>
  <c r="P828" i="5"/>
  <c r="G828" i="5"/>
  <c r="Z828" i="5"/>
  <c r="AT799" i="5"/>
  <c r="AS799" i="5" s="1"/>
  <c r="AR799" i="5" s="1"/>
  <c r="AQ799" i="5" s="1"/>
  <c r="AP799" i="5" s="1"/>
  <c r="AO799" i="5" s="1"/>
  <c r="AN799" i="5" s="1"/>
  <c r="AM799" i="5" s="1"/>
  <c r="AL799" i="5" s="1"/>
  <c r="AQ823" i="5"/>
  <c r="AP823" i="5" s="1"/>
  <c r="AO823" i="5" s="1"/>
  <c r="AN823" i="5" s="1"/>
  <c r="AM823" i="5" s="1"/>
  <c r="AL823" i="5" s="1"/>
  <c r="AT810" i="5"/>
  <c r="AS810" i="5" s="1"/>
  <c r="AR810" i="5" s="1"/>
  <c r="AQ810" i="5" s="1"/>
  <c r="AP810" i="5" s="1"/>
  <c r="AO810" i="5" s="1"/>
  <c r="AN810" i="5" s="1"/>
  <c r="AM810" i="5" s="1"/>
  <c r="AL810" i="5" s="1"/>
  <c r="AT831" i="5"/>
  <c r="AS831" i="5" s="1"/>
  <c r="AR831" i="5" s="1"/>
  <c r="AQ831" i="5" s="1"/>
  <c r="AP831" i="5" s="1"/>
  <c r="AO831" i="5" s="1"/>
  <c r="AN831" i="5" s="1"/>
  <c r="AM831" i="5" s="1"/>
  <c r="AL831" i="5" s="1"/>
  <c r="K853" i="5"/>
  <c r="AF853" i="5"/>
  <c r="R853" i="5"/>
  <c r="T853" i="5" s="1"/>
  <c r="G503" i="5"/>
  <c r="AU503" i="5"/>
  <c r="Z503" i="5"/>
  <c r="P503" i="5"/>
  <c r="Z439" i="5"/>
  <c r="AU439" i="5"/>
  <c r="G439" i="5"/>
  <c r="P439" i="5"/>
  <c r="Z330" i="5"/>
  <c r="P330" i="5"/>
  <c r="G330" i="5"/>
  <c r="AU330" i="5"/>
  <c r="G302" i="5"/>
  <c r="Z302" i="5"/>
  <c r="G343" i="5"/>
  <c r="Z343" i="5"/>
  <c r="AU343" i="5"/>
  <c r="P343" i="5"/>
  <c r="G93" i="5"/>
  <c r="Z93" i="5"/>
  <c r="AA93" i="5" s="1"/>
  <c r="G292" i="5"/>
  <c r="Z292" i="5"/>
  <c r="AU292" i="5"/>
  <c r="P292" i="5"/>
  <c r="G151" i="5"/>
  <c r="Z151" i="5"/>
  <c r="AA151" i="5" s="1"/>
  <c r="P151" i="5"/>
  <c r="AU236" i="5"/>
  <c r="Z236" i="5"/>
  <c r="P236" i="5"/>
  <c r="G236" i="5"/>
  <c r="G157" i="5"/>
  <c r="P157" i="5"/>
  <c r="G788" i="5"/>
  <c r="Z788" i="5"/>
  <c r="P788" i="5"/>
  <c r="Z267" i="5"/>
  <c r="P267" i="5"/>
  <c r="AU267" i="5"/>
  <c r="Z190" i="5"/>
  <c r="P190" i="5"/>
  <c r="Z260" i="5"/>
  <c r="P260" i="5"/>
  <c r="G260" i="5"/>
  <c r="P210" i="5"/>
  <c r="G210" i="5"/>
  <c r="Z170" i="5"/>
  <c r="P170" i="5"/>
  <c r="AF170" i="5" s="1"/>
  <c r="Z108" i="5"/>
  <c r="P108" i="5"/>
  <c r="AU108" i="5"/>
  <c r="Z32" i="5"/>
  <c r="AA32" i="5" s="1"/>
  <c r="G32" i="5"/>
  <c r="P32" i="5"/>
  <c r="D16" i="5"/>
  <c r="D19" i="5" s="1"/>
  <c r="AT826" i="5"/>
  <c r="AS826" i="5" s="1"/>
  <c r="AR826" i="5" s="1"/>
  <c r="AQ826" i="5" s="1"/>
  <c r="AP826" i="5" s="1"/>
  <c r="AO826" i="5" s="1"/>
  <c r="AN826" i="5" s="1"/>
  <c r="AM826" i="5" s="1"/>
  <c r="AL826" i="5" s="1"/>
  <c r="AT828" i="5"/>
  <c r="AS828" i="5" s="1"/>
  <c r="AR828" i="5" s="1"/>
  <c r="AQ828" i="5" s="1"/>
  <c r="AP828" i="5" s="1"/>
  <c r="AO828" i="5" s="1"/>
  <c r="AN828" i="5" s="1"/>
  <c r="AM828" i="5" s="1"/>
  <c r="AL828" i="5" s="1"/>
  <c r="AT834" i="5"/>
  <c r="AS834" i="5" s="1"/>
  <c r="AR834" i="5" s="1"/>
  <c r="AQ834" i="5" s="1"/>
  <c r="AP834" i="5" s="1"/>
  <c r="AO834" i="5" s="1"/>
  <c r="AN834" i="5" s="1"/>
  <c r="AM834" i="5" s="1"/>
  <c r="AL834" i="5" s="1"/>
  <c r="AT842" i="5"/>
  <c r="AS842" i="5" s="1"/>
  <c r="AR842" i="5" s="1"/>
  <c r="AQ842" i="5" s="1"/>
  <c r="AP842" i="5" s="1"/>
  <c r="AO842" i="5" s="1"/>
  <c r="AN842" i="5" s="1"/>
  <c r="AM842" i="5" s="1"/>
  <c r="AL842" i="5" s="1"/>
  <c r="AF792" i="5"/>
  <c r="K811" i="5"/>
  <c r="Z429" i="5"/>
  <c r="G429" i="5"/>
  <c r="P429" i="5"/>
  <c r="Z367" i="5"/>
  <c r="G367" i="5"/>
  <c r="P367" i="5"/>
  <c r="AU367" i="5"/>
  <c r="I323" i="5"/>
  <c r="P827" i="5"/>
  <c r="G827" i="5"/>
  <c r="Z827" i="5"/>
  <c r="AU827" i="5"/>
  <c r="G208" i="5"/>
  <c r="Z208" i="5"/>
  <c r="AA208" i="5" s="1"/>
  <c r="P208" i="5"/>
  <c r="G216" i="5"/>
  <c r="Z216" i="5"/>
  <c r="P216" i="5"/>
  <c r="AU216" i="5"/>
  <c r="Z789" i="5"/>
  <c r="AA789" i="5" s="1"/>
  <c r="G789" i="5"/>
  <c r="G189" i="5"/>
  <c r="P189" i="5"/>
  <c r="Z189" i="5"/>
  <c r="AU189" i="5"/>
  <c r="J174" i="5"/>
  <c r="K808" i="5"/>
  <c r="AC826" i="5"/>
  <c r="R826" i="5"/>
  <c r="T826" i="5" s="1"/>
  <c r="AF826" i="5"/>
  <c r="G496" i="5"/>
  <c r="AU496" i="5"/>
  <c r="Z496" i="5"/>
  <c r="P496" i="5"/>
  <c r="AU162" i="5"/>
  <c r="Z162" i="5"/>
  <c r="P162" i="5"/>
  <c r="P334" i="5"/>
  <c r="G334" i="5"/>
  <c r="Z334" i="5"/>
  <c r="AU334" i="5"/>
  <c r="G288" i="5"/>
  <c r="P288" i="5"/>
  <c r="R288" i="5" s="1"/>
  <c r="T288" i="5" s="1"/>
  <c r="Z288" i="5"/>
  <c r="G306" i="5"/>
  <c r="P306" i="5"/>
  <c r="AC306" i="5" s="1"/>
  <c r="Z234" i="5"/>
  <c r="P234" i="5"/>
  <c r="G234" i="5"/>
  <c r="AU234" i="5"/>
  <c r="AU317" i="5"/>
  <c r="Z317" i="5"/>
  <c r="G317" i="5"/>
  <c r="P317" i="5"/>
  <c r="R317" i="5" s="1"/>
  <c r="T317" i="5" s="1"/>
  <c r="Z280" i="5"/>
  <c r="P280" i="5"/>
  <c r="G280" i="5"/>
  <c r="AU146" i="5"/>
  <c r="G146" i="5"/>
  <c r="P146" i="5"/>
  <c r="Z363" i="5"/>
  <c r="G363" i="5"/>
  <c r="Z134" i="5"/>
  <c r="G134" i="5"/>
  <c r="AU134" i="5"/>
  <c r="P824" i="5"/>
  <c r="AU824" i="5"/>
  <c r="G824" i="5"/>
  <c r="Z824" i="5"/>
  <c r="AF251" i="5"/>
  <c r="I251" i="5"/>
  <c r="Z211" i="5"/>
  <c r="AA211" i="5" s="1"/>
  <c r="G211" i="5"/>
  <c r="P211" i="5"/>
  <c r="R211" i="5" s="1"/>
  <c r="T211" i="5" s="1"/>
  <c r="Z161" i="5"/>
  <c r="AA161" i="5" s="1"/>
  <c r="G161" i="5"/>
  <c r="Z113" i="5"/>
  <c r="AA113" i="5" s="1"/>
  <c r="G113" i="5"/>
  <c r="P113" i="5"/>
  <c r="G829" i="5"/>
  <c r="P829" i="5"/>
  <c r="Z829" i="5"/>
  <c r="J387" i="5"/>
  <c r="R147" i="5"/>
  <c r="T147" i="5" s="1"/>
  <c r="AF147" i="5"/>
  <c r="I297" i="5"/>
  <c r="R378" i="5"/>
  <c r="T378" i="5" s="1"/>
  <c r="AC378" i="5"/>
  <c r="G460" i="5"/>
  <c r="Z460" i="5"/>
  <c r="AA460" i="5" s="1"/>
  <c r="P460" i="5"/>
  <c r="G390" i="5"/>
  <c r="P390" i="5"/>
  <c r="Z358" i="5"/>
  <c r="P358" i="5"/>
  <c r="G358" i="5"/>
  <c r="Z291" i="5"/>
  <c r="P291" i="5"/>
  <c r="AF291" i="5" s="1"/>
  <c r="AU291" i="5"/>
  <c r="Z387" i="5"/>
  <c r="AA387" i="5" s="1"/>
  <c r="P387" i="5"/>
  <c r="AU355" i="5"/>
  <c r="Z355" i="5"/>
  <c r="G355" i="5"/>
  <c r="P355" i="5"/>
  <c r="Z303" i="5"/>
  <c r="P303" i="5"/>
  <c r="G303" i="5"/>
  <c r="Z241" i="5"/>
  <c r="G241" i="5"/>
  <c r="AU241" i="5"/>
  <c r="P241" i="5"/>
  <c r="R241" i="5" s="1"/>
  <c r="T241" i="5" s="1"/>
  <c r="Z142" i="5"/>
  <c r="AA142" i="5" s="1"/>
  <c r="G142" i="5"/>
  <c r="P142" i="5"/>
  <c r="AU65" i="5"/>
  <c r="Z65" i="5"/>
  <c r="G65" i="5"/>
  <c r="P65" i="5"/>
  <c r="R65" i="5" s="1"/>
  <c r="T65" i="5" s="1"/>
  <c r="P838" i="5"/>
  <c r="Z838" i="5"/>
  <c r="AA838" i="5" s="1"/>
  <c r="G838" i="5"/>
  <c r="G214" i="5"/>
  <c r="Z214" i="5"/>
  <c r="P214" i="5"/>
  <c r="Z176" i="5"/>
  <c r="AA176" i="5" s="1"/>
  <c r="G176" i="5"/>
  <c r="AC112" i="5"/>
  <c r="I112" i="5"/>
  <c r="I188" i="5"/>
  <c r="AU351" i="5"/>
  <c r="Z351" i="5"/>
  <c r="P351" i="5"/>
  <c r="I286" i="5"/>
  <c r="G263" i="5"/>
  <c r="Z263" i="5"/>
  <c r="AA263" i="5" s="1"/>
  <c r="P263" i="5"/>
  <c r="R263" i="5" s="1"/>
  <c r="T263" i="5" s="1"/>
  <c r="K837" i="5"/>
  <c r="AC290" i="5"/>
  <c r="AF290" i="5"/>
  <c r="I290" i="5"/>
  <c r="G308" i="5"/>
  <c r="P308" i="5"/>
  <c r="Z308" i="5"/>
  <c r="AA308" i="5" s="1"/>
  <c r="I262" i="5"/>
  <c r="AF262" i="5"/>
  <c r="Z347" i="5"/>
  <c r="G347" i="5"/>
  <c r="P347" i="5"/>
  <c r="R347" i="5" s="1"/>
  <c r="T347" i="5" s="1"/>
  <c r="AU347" i="5"/>
  <c r="P174" i="5"/>
  <c r="R174" i="5" s="1"/>
  <c r="T174" i="5" s="1"/>
  <c r="AU174" i="5"/>
  <c r="Z174" i="5"/>
  <c r="AS833" i="5"/>
  <c r="AR833" i="5" s="1"/>
  <c r="AQ833" i="5" s="1"/>
  <c r="AP833" i="5" s="1"/>
  <c r="AO833" i="5" s="1"/>
  <c r="AN833" i="5" s="1"/>
  <c r="AM833" i="5" s="1"/>
  <c r="AL833" i="5" s="1"/>
  <c r="AC173" i="5"/>
  <c r="AC23" i="5"/>
  <c r="AF173" i="5"/>
  <c r="AC297" i="5"/>
  <c r="Z837" i="5"/>
  <c r="AA837" i="5" s="1"/>
  <c r="R251" i="5"/>
  <c r="T251" i="5" s="1"/>
  <c r="AC228" i="5"/>
  <c r="P61" i="5"/>
  <c r="G61" i="5"/>
  <c r="Z61" i="5"/>
  <c r="AA61" i="5" s="1"/>
  <c r="Z57" i="5"/>
  <c r="AA57" i="5" s="1"/>
  <c r="AE57" i="5" s="1"/>
  <c r="P57" i="5"/>
  <c r="AC57" i="5" s="1"/>
  <c r="Z104" i="5"/>
  <c r="G104" i="5"/>
  <c r="P104" i="5"/>
  <c r="R104" i="5" s="1"/>
  <c r="T104" i="5" s="1"/>
  <c r="P89" i="5"/>
  <c r="Z89" i="5"/>
  <c r="G89" i="5"/>
  <c r="R787" i="5"/>
  <c r="T787" i="5" s="1"/>
  <c r="Z817" i="5"/>
  <c r="AA817" i="5" s="1"/>
  <c r="P183" i="5"/>
  <c r="R840" i="5"/>
  <c r="T840" i="5" s="1"/>
  <c r="R817" i="5"/>
  <c r="T817" i="5" s="1"/>
  <c r="R816" i="5"/>
  <c r="T816" i="5" s="1"/>
  <c r="R205" i="5"/>
  <c r="T205" i="5" s="1"/>
  <c r="R90" i="5"/>
  <c r="T90" i="5" s="1"/>
  <c r="AF843" i="5"/>
  <c r="AC105" i="5"/>
  <c r="P71" i="5"/>
  <c r="AC71" i="5" s="1"/>
  <c r="Z50" i="5"/>
  <c r="AA50" i="5" s="1"/>
  <c r="G50" i="5"/>
  <c r="Z30" i="5"/>
  <c r="AA30" i="5" s="1"/>
  <c r="G30" i="5"/>
  <c r="P30" i="5"/>
  <c r="P106" i="5"/>
  <c r="G106" i="5"/>
  <c r="G630" i="5"/>
  <c r="Z630" i="5"/>
  <c r="AA630" i="5" s="1"/>
  <c r="G841" i="5"/>
  <c r="P841" i="5"/>
  <c r="AC841" i="5" s="1"/>
  <c r="Z841" i="5"/>
  <c r="AU841" i="5"/>
  <c r="J71" i="5"/>
  <c r="R651" i="5"/>
  <c r="T651" i="5" s="1"/>
  <c r="AC651" i="5"/>
  <c r="P73" i="5"/>
  <c r="G73" i="5"/>
  <c r="Z73" i="5"/>
  <c r="G116" i="5"/>
  <c r="P116" i="5"/>
  <c r="Z116" i="5"/>
  <c r="AA116" i="5" s="1"/>
  <c r="Z81" i="5"/>
  <c r="AA81" i="5" s="1"/>
  <c r="P81" i="5"/>
  <c r="G81" i="5"/>
  <c r="P80" i="5"/>
  <c r="G80" i="5"/>
  <c r="Z80" i="5"/>
  <c r="AA80" i="5" s="1"/>
  <c r="Z636" i="5"/>
  <c r="AA636" i="5" s="1"/>
  <c r="P636" i="5"/>
  <c r="Z806" i="5"/>
  <c r="Z46" i="5"/>
  <c r="P46" i="5"/>
  <c r="AC46" i="5" s="1"/>
  <c r="I85" i="5"/>
  <c r="AF85" i="5"/>
  <c r="G119" i="5"/>
  <c r="P119" i="5"/>
  <c r="AC119" i="5" s="1"/>
  <c r="Z119" i="5"/>
  <c r="AA119" i="5" s="1"/>
  <c r="P92" i="5"/>
  <c r="R92" i="5" s="1"/>
  <c r="T92" i="5" s="1"/>
  <c r="G92" i="5"/>
  <c r="Z92" i="5"/>
  <c r="G369" i="5"/>
  <c r="Z369" i="5"/>
  <c r="AA369" i="5" s="1"/>
  <c r="P369" i="5"/>
  <c r="G365" i="5"/>
  <c r="Z365" i="5"/>
  <c r="AA365" i="5" s="1"/>
  <c r="P365" i="5"/>
  <c r="R365" i="5" s="1"/>
  <c r="T365" i="5" s="1"/>
  <c r="G332" i="5"/>
  <c r="Z332" i="5"/>
  <c r="P332" i="5"/>
  <c r="Z257" i="5"/>
  <c r="AA257" i="5" s="1"/>
  <c r="G257" i="5"/>
  <c r="P257" i="5"/>
  <c r="Z132" i="5"/>
  <c r="P132" i="5"/>
  <c r="G859" i="5"/>
  <c r="P859" i="5"/>
  <c r="AC859" i="5" s="1"/>
  <c r="Z859" i="5"/>
  <c r="AU859" i="5"/>
  <c r="AT859" i="5" s="1"/>
  <c r="AC58" i="5"/>
  <c r="AC85" i="5"/>
  <c r="R85" i="5"/>
  <c r="T85" i="5" s="1"/>
  <c r="R87" i="5"/>
  <c r="T87" i="5" s="1"/>
  <c r="G664" i="5"/>
  <c r="Z664" i="5"/>
  <c r="AA664" i="5" s="1"/>
  <c r="P664" i="5"/>
  <c r="G498" i="5"/>
  <c r="Z498" i="5"/>
  <c r="AA498" i="5" s="1"/>
  <c r="P498" i="5"/>
  <c r="Z494" i="5"/>
  <c r="AA494" i="5" s="1"/>
  <c r="P494" i="5"/>
  <c r="G433" i="5"/>
  <c r="Z433" i="5"/>
  <c r="AA433" i="5" s="1"/>
  <c r="P433" i="5"/>
  <c r="Z422" i="5"/>
  <c r="AA422" i="5" s="1"/>
  <c r="G422" i="5"/>
  <c r="P422" i="5"/>
  <c r="R422" i="5" s="1"/>
  <c r="T422" i="5" s="1"/>
  <c r="K417" i="5"/>
  <c r="Z401" i="5"/>
  <c r="G401" i="5"/>
  <c r="P401" i="5"/>
  <c r="R401" i="5" s="1"/>
  <c r="T401" i="5" s="1"/>
  <c r="R59" i="5"/>
  <c r="T59" i="5" s="1"/>
  <c r="I39" i="5"/>
  <c r="Z39" i="5"/>
  <c r="P39" i="5"/>
  <c r="R39" i="5" s="1"/>
  <c r="T39" i="5" s="1"/>
  <c r="G48" i="5"/>
  <c r="P48" i="5"/>
  <c r="Z48" i="5"/>
  <c r="AA48" i="5" s="1"/>
  <c r="G24" i="5"/>
  <c r="Z24" i="5"/>
  <c r="P101" i="5"/>
  <c r="Z101" i="5"/>
  <c r="AA101" i="5" s="1"/>
  <c r="G101" i="5"/>
  <c r="Z781" i="5"/>
  <c r="AA781" i="5" s="1"/>
  <c r="G781" i="5"/>
  <c r="P781" i="5"/>
  <c r="Z520" i="5"/>
  <c r="AA520" i="5" s="1"/>
  <c r="P520" i="5"/>
  <c r="L517" i="5"/>
  <c r="Z98" i="5"/>
  <c r="P98" i="5"/>
  <c r="G98" i="5"/>
  <c r="P79" i="5"/>
  <c r="G79" i="5"/>
  <c r="AF349" i="5"/>
  <c r="G35" i="5"/>
  <c r="Z35" i="5"/>
  <c r="AA35" i="5" s="1"/>
  <c r="P35" i="5"/>
  <c r="P33" i="5"/>
  <c r="AC33" i="5" s="1"/>
  <c r="Z33" i="5"/>
  <c r="AA33" i="5" s="1"/>
  <c r="AE33" i="5" s="1"/>
  <c r="Z53" i="5"/>
  <c r="G53" i="5"/>
  <c r="P53" i="5"/>
  <c r="Z109" i="5"/>
  <c r="AA109" i="5" s="1"/>
  <c r="AE109" i="5" s="1"/>
  <c r="P109" i="5"/>
  <c r="G76" i="5"/>
  <c r="Z76" i="5"/>
  <c r="AA76" i="5" s="1"/>
  <c r="P76" i="5"/>
  <c r="R76" i="5" s="1"/>
  <c r="T76" i="5" s="1"/>
  <c r="G585" i="5"/>
  <c r="Z585" i="5"/>
  <c r="AA585" i="5" s="1"/>
  <c r="K578" i="5"/>
  <c r="G624" i="5"/>
  <c r="Z624" i="5"/>
  <c r="AA624" i="5" s="1"/>
  <c r="Z603" i="5"/>
  <c r="G603" i="5"/>
  <c r="Z565" i="5"/>
  <c r="AA565" i="5" s="1"/>
  <c r="G565" i="5"/>
  <c r="Z509" i="5"/>
  <c r="AA509" i="5" s="1"/>
  <c r="G509" i="5"/>
  <c r="Z450" i="5"/>
  <c r="AA450" i="5" s="1"/>
  <c r="G450" i="5"/>
  <c r="Z426" i="5"/>
  <c r="G426" i="5"/>
  <c r="Z293" i="5"/>
  <c r="AA293" i="5" s="1"/>
  <c r="G293" i="5"/>
  <c r="Z220" i="5"/>
  <c r="AA220" i="5" s="1"/>
  <c r="G220" i="5"/>
  <c r="Z769" i="5"/>
  <c r="AA769" i="5" s="1"/>
  <c r="G660" i="5"/>
  <c r="Z660" i="5"/>
  <c r="G648" i="5"/>
  <c r="Z598" i="5"/>
  <c r="AA598" i="5" s="1"/>
  <c r="G598" i="5"/>
  <c r="Z575" i="5"/>
  <c r="AA575" i="5" s="1"/>
  <c r="G575" i="5"/>
  <c r="Z404" i="5"/>
  <c r="AA404" i="5" s="1"/>
  <c r="G404" i="5"/>
  <c r="Z309" i="5"/>
  <c r="AA309" i="5" s="1"/>
  <c r="G309" i="5"/>
  <c r="Z235" i="5"/>
  <c r="G235" i="5"/>
  <c r="G852" i="5"/>
  <c r="AU852" i="5"/>
  <c r="AT852" i="5" s="1"/>
  <c r="P852" i="5"/>
  <c r="R105" i="5"/>
  <c r="T105" i="5" s="1"/>
  <c r="G786" i="5"/>
  <c r="Z786" i="5"/>
  <c r="AA786" i="5" s="1"/>
  <c r="Z623" i="5"/>
  <c r="AA623" i="5" s="1"/>
  <c r="G623" i="5"/>
  <c r="Z589" i="5"/>
  <c r="G589" i="5"/>
  <c r="Z501" i="5"/>
  <c r="G501" i="5"/>
  <c r="G331" i="5"/>
  <c r="Z331" i="5"/>
  <c r="AA331" i="5" s="1"/>
  <c r="Z115" i="5"/>
  <c r="G115" i="5"/>
  <c r="G857" i="5"/>
  <c r="P857" i="5"/>
  <c r="R857" i="5" s="1"/>
  <c r="T857" i="5" s="1"/>
  <c r="Z857" i="5"/>
  <c r="AU857" i="5"/>
  <c r="G847" i="5"/>
  <c r="K847" i="5" s="1"/>
  <c r="Z847" i="5"/>
  <c r="Z777" i="5"/>
  <c r="G777" i="5"/>
  <c r="Z659" i="5"/>
  <c r="AA659" i="5" s="1"/>
  <c r="G659" i="5"/>
  <c r="Z650" i="5"/>
  <c r="Z641" i="5"/>
  <c r="AA641" i="5" s="1"/>
  <c r="G641" i="5"/>
  <c r="G533" i="5"/>
  <c r="G530" i="5"/>
  <c r="Z530" i="5"/>
  <c r="AA530" i="5" s="1"/>
  <c r="G513" i="5"/>
  <c r="G497" i="5"/>
  <c r="AF497" i="5" s="1"/>
  <c r="Z497" i="5"/>
  <c r="AA497" i="5" s="1"/>
  <c r="Z445" i="5"/>
  <c r="AA445" i="5" s="1"/>
  <c r="G445" i="5"/>
  <c r="Z376" i="5"/>
  <c r="AA376" i="5" s="1"/>
  <c r="G376" i="5"/>
  <c r="Z359" i="5"/>
  <c r="AA359" i="5" s="1"/>
  <c r="G359" i="5"/>
  <c r="Z325" i="5"/>
  <c r="AA325" i="5" s="1"/>
  <c r="G325" i="5"/>
  <c r="G284" i="5"/>
  <c r="Z284" i="5"/>
  <c r="AA284" i="5" s="1"/>
  <c r="Z105" i="5"/>
  <c r="AA105" i="5" s="1"/>
  <c r="Z696" i="5"/>
  <c r="G696" i="5"/>
  <c r="G656" i="5"/>
  <c r="Z656" i="5"/>
  <c r="Z647" i="5"/>
  <c r="AA647" i="5" s="1"/>
  <c r="G647" i="5"/>
  <c r="Z597" i="5"/>
  <c r="AA597" i="5" s="1"/>
  <c r="G597" i="5"/>
  <c r="G504" i="5"/>
  <c r="Z504" i="5"/>
  <c r="Z441" i="5"/>
  <c r="AA441" i="5" s="1"/>
  <c r="G441" i="5"/>
  <c r="R441" i="5" s="1"/>
  <c r="T441" i="5" s="1"/>
  <c r="G835" i="5"/>
  <c r="K835" i="5" s="1"/>
  <c r="Z835" i="5"/>
  <c r="G776" i="5"/>
  <c r="Z776" i="5"/>
  <c r="AA776" i="5" s="1"/>
  <c r="G483" i="5"/>
  <c r="Z483" i="5"/>
  <c r="AA483" i="5" s="1"/>
  <c r="Z451" i="5"/>
  <c r="G451" i="5"/>
  <c r="G444" i="5"/>
  <c r="Z444" i="5"/>
  <c r="AA444" i="5" s="1"/>
  <c r="G361" i="5"/>
  <c r="Z361" i="5"/>
  <c r="AA361" i="5" s="1"/>
  <c r="G300" i="5"/>
  <c r="Z300" i="5"/>
  <c r="G289" i="5"/>
  <c r="AC289" i="5" s="1"/>
  <c r="Z289" i="5"/>
  <c r="Z215" i="5"/>
  <c r="G215" i="5"/>
  <c r="Z200" i="5"/>
  <c r="AA200" i="5" s="1"/>
  <c r="G200" i="5"/>
  <c r="G860" i="5"/>
  <c r="K860" i="5" s="1"/>
  <c r="Z860" i="5"/>
  <c r="G845" i="5"/>
  <c r="K845" i="5" s="1"/>
  <c r="Z845" i="5"/>
  <c r="AU845" i="5"/>
  <c r="AT845" i="5" s="1"/>
  <c r="Z782" i="5"/>
  <c r="AA782" i="5" s="1"/>
  <c r="G782" i="5"/>
  <c r="G779" i="5"/>
  <c r="Z779" i="5"/>
  <c r="G532" i="5"/>
  <c r="Z532" i="5"/>
  <c r="AA532" i="5" s="1"/>
  <c r="G524" i="5"/>
  <c r="Z524" i="5"/>
  <c r="AA524" i="5" s="1"/>
  <c r="G506" i="5"/>
  <c r="Z506" i="5"/>
  <c r="Z499" i="5"/>
  <c r="G499" i="5"/>
  <c r="G495" i="5"/>
  <c r="Z495" i="5"/>
  <c r="AA495" i="5" s="1"/>
  <c r="Z430" i="5"/>
  <c r="G430" i="5"/>
  <c r="G418" i="5"/>
  <c r="Z418" i="5"/>
  <c r="Z410" i="5"/>
  <c r="AA410" i="5" s="1"/>
  <c r="G410" i="5"/>
  <c r="G402" i="5"/>
  <c r="Z402" i="5"/>
  <c r="Z328" i="5"/>
  <c r="AA328" i="5" s="1"/>
  <c r="G328" i="5"/>
  <c r="G854" i="5"/>
  <c r="K854" i="5" s="1"/>
  <c r="Z854" i="5"/>
  <c r="G851" i="5"/>
  <c r="R805" i="4"/>
  <c r="I802" i="4"/>
  <c r="R283" i="4"/>
  <c r="I283" i="4"/>
  <c r="I285" i="4"/>
  <c r="R146" i="4"/>
  <c r="I146" i="4"/>
  <c r="I147" i="4"/>
  <c r="G848" i="4"/>
  <c r="I848" i="4" s="1"/>
  <c r="P848" i="4"/>
  <c r="P827" i="4"/>
  <c r="G827" i="4"/>
  <c r="I827" i="4" s="1"/>
  <c r="G800" i="4"/>
  <c r="I800" i="4" s="1"/>
  <c r="P800" i="4"/>
  <c r="R800" i="4" s="1"/>
  <c r="N158" i="4"/>
  <c r="I337" i="4"/>
  <c r="P344" i="4"/>
  <c r="G344" i="4"/>
  <c r="I344" i="4" s="1"/>
  <c r="G48" i="4"/>
  <c r="I48" i="4" s="1"/>
  <c r="P48" i="4"/>
  <c r="G39" i="4"/>
  <c r="I39" i="4" s="1"/>
  <c r="P39" i="4"/>
  <c r="P26" i="4"/>
  <c r="G26" i="4"/>
  <c r="I26" i="4" s="1"/>
  <c r="H21" i="4"/>
  <c r="R21" i="4"/>
  <c r="R382" i="4"/>
  <c r="K382" i="4"/>
  <c r="I254" i="4"/>
  <c r="R325" i="4"/>
  <c r="I325" i="4"/>
  <c r="G381" i="4"/>
  <c r="K381" i="4" s="1"/>
  <c r="P381" i="4"/>
  <c r="I245" i="4"/>
  <c r="N128" i="4"/>
  <c r="G139" i="4"/>
  <c r="I139" i="4" s="1"/>
  <c r="P139" i="4"/>
  <c r="R442" i="4"/>
  <c r="R309" i="4"/>
  <c r="I309" i="4"/>
  <c r="P211" i="4"/>
  <c r="G211" i="4"/>
  <c r="I211" i="4" s="1"/>
  <c r="P665" i="4"/>
  <c r="G665" i="4"/>
  <c r="N665" i="4" s="1"/>
  <c r="I222" i="4"/>
  <c r="I354" i="4"/>
  <c r="G247" i="4"/>
  <c r="I247" i="4" s="1"/>
  <c r="P247" i="4"/>
  <c r="P675" i="4"/>
  <c r="G675" i="4"/>
  <c r="K675" i="4" s="1"/>
  <c r="R818" i="4"/>
  <c r="R97" i="4"/>
  <c r="R347" i="4"/>
  <c r="G660" i="4"/>
  <c r="K660" i="4" s="1"/>
  <c r="P660" i="4"/>
  <c r="G655" i="4"/>
  <c r="K655" i="4" s="1"/>
  <c r="P655" i="4"/>
  <c r="G608" i="4"/>
  <c r="N608" i="4" s="1"/>
  <c r="P608" i="4"/>
  <c r="G512" i="4"/>
  <c r="K512" i="4" s="1"/>
  <c r="P512" i="4"/>
  <c r="P500" i="4"/>
  <c r="G500" i="4"/>
  <c r="N500" i="4" s="1"/>
  <c r="R149" i="4"/>
  <c r="R409" i="4"/>
  <c r="G516" i="4"/>
  <c r="N516" i="4" s="1"/>
  <c r="P516" i="4"/>
  <c r="R153" i="4"/>
  <c r="R413" i="4"/>
  <c r="R183" i="4"/>
  <c r="R350" i="4"/>
  <c r="N431" i="4"/>
  <c r="R156" i="4"/>
  <c r="P505" i="4"/>
  <c r="G505" i="4"/>
  <c r="K505" i="4" s="1"/>
  <c r="R808" i="4"/>
  <c r="R284" i="4"/>
  <c r="R417" i="4"/>
  <c r="G651" i="4"/>
  <c r="K651" i="4" s="1"/>
  <c r="G646" i="4"/>
  <c r="N646" i="4" s="1"/>
  <c r="R322" i="4"/>
  <c r="P667" i="4"/>
  <c r="G667" i="4"/>
  <c r="N667" i="4" s="1"/>
  <c r="G565" i="4"/>
  <c r="K565" i="4" s="1"/>
  <c r="R267" i="4"/>
  <c r="R412" i="4"/>
  <c r="R159" i="4"/>
  <c r="R36" i="4"/>
  <c r="R314" i="4"/>
  <c r="G681" i="4"/>
  <c r="K681" i="4" s="1"/>
  <c r="P681" i="4"/>
  <c r="G587" i="4"/>
  <c r="K587" i="4" s="1"/>
  <c r="P587" i="4"/>
  <c r="P577" i="4"/>
  <c r="G577" i="4"/>
  <c r="K577" i="4" s="1"/>
  <c r="R522" i="4"/>
  <c r="R631" i="4"/>
  <c r="P30" i="4"/>
  <c r="R30" i="4" s="1"/>
  <c r="K859" i="5"/>
  <c r="P839" i="5"/>
  <c r="AU839" i="5"/>
  <c r="Z839" i="5"/>
  <c r="G839" i="5"/>
  <c r="P856" i="5"/>
  <c r="AU856" i="5"/>
  <c r="Z856" i="5"/>
  <c r="G856" i="5"/>
  <c r="P849" i="5"/>
  <c r="AU849" i="5"/>
  <c r="Z849" i="5"/>
  <c r="G849" i="5"/>
  <c r="D15" i="5"/>
  <c r="C19" i="5" s="1"/>
  <c r="Z819" i="5"/>
  <c r="G819" i="5"/>
  <c r="P819" i="5"/>
  <c r="R819" i="5" s="1"/>
  <c r="T819" i="5" s="1"/>
  <c r="AU819" i="5"/>
  <c r="AT851" i="5"/>
  <c r="AS851" i="5" s="1"/>
  <c r="AR851" i="5" s="1"/>
  <c r="AQ851" i="5" s="1"/>
  <c r="AP851" i="5" s="1"/>
  <c r="AO851" i="5" s="1"/>
  <c r="AN851" i="5" s="1"/>
  <c r="AM851" i="5" s="1"/>
  <c r="AL851" i="5" s="1"/>
  <c r="K857" i="5"/>
  <c r="P845" i="5"/>
  <c r="K841" i="5"/>
  <c r="AU860" i="5"/>
  <c r="P860" i="5"/>
  <c r="R860" i="5" s="1"/>
  <c r="T860" i="5" s="1"/>
  <c r="AU854" i="5"/>
  <c r="P854" i="5"/>
  <c r="AU847" i="5"/>
  <c r="P847" i="5"/>
  <c r="AC847" i="5" s="1"/>
  <c r="AU835" i="5"/>
  <c r="P835" i="5"/>
  <c r="G855" i="4"/>
  <c r="K855" i="4" s="1"/>
  <c r="P855" i="4"/>
  <c r="G851" i="4"/>
  <c r="K851" i="4" s="1"/>
  <c r="P851" i="4"/>
  <c r="G841" i="4"/>
  <c r="K841" i="4" s="1"/>
  <c r="P841" i="4"/>
  <c r="G854" i="4"/>
  <c r="K854" i="4" s="1"/>
  <c r="P854" i="4"/>
  <c r="G849" i="4"/>
  <c r="K849" i="4" s="1"/>
  <c r="P849" i="4"/>
  <c r="G839" i="4"/>
  <c r="K839" i="4" s="1"/>
  <c r="P839" i="4"/>
  <c r="G858" i="4"/>
  <c r="K858" i="4" s="1"/>
  <c r="P858" i="4"/>
  <c r="G853" i="4"/>
  <c r="K853" i="4" s="1"/>
  <c r="P853" i="4"/>
  <c r="G847" i="4"/>
  <c r="K847" i="4" s="1"/>
  <c r="P847" i="4"/>
  <c r="G835" i="4"/>
  <c r="K835" i="4" s="1"/>
  <c r="P835" i="4"/>
  <c r="G857" i="4"/>
  <c r="K857" i="4" s="1"/>
  <c r="P857" i="4"/>
  <c r="G852" i="4"/>
  <c r="K852" i="4" s="1"/>
  <c r="P852" i="4"/>
  <c r="G845" i="4"/>
  <c r="K845" i="4" s="1"/>
  <c r="P845" i="4"/>
  <c r="G819" i="4"/>
  <c r="P819" i="4"/>
  <c r="D15" i="4"/>
  <c r="C19" i="4" s="1"/>
  <c r="P641" i="1"/>
  <c r="G641" i="1"/>
  <c r="K641" i="1" s="1"/>
  <c r="K812" i="1"/>
  <c r="P301" i="1"/>
  <c r="R301" i="1" s="1"/>
  <c r="T301" i="1" s="1"/>
  <c r="G301" i="1"/>
  <c r="I301" i="1" s="1"/>
  <c r="P305" i="1"/>
  <c r="G305" i="1"/>
  <c r="I305" i="1" s="1"/>
  <c r="P657" i="1"/>
  <c r="G657" i="1"/>
  <c r="K657" i="1" s="1"/>
  <c r="P589" i="1"/>
  <c r="G589" i="1"/>
  <c r="J589" i="1" s="1"/>
  <c r="G808" i="1"/>
  <c r="K808" i="1" s="1"/>
  <c r="P808" i="1"/>
  <c r="P523" i="1"/>
  <c r="G523" i="1"/>
  <c r="K523" i="1" s="1"/>
  <c r="P797" i="1"/>
  <c r="G797" i="1"/>
  <c r="K797" i="1" s="1"/>
  <c r="I786" i="1"/>
  <c r="K833" i="1"/>
  <c r="J174" i="1"/>
  <c r="I286" i="1"/>
  <c r="K596" i="1"/>
  <c r="R825" i="1"/>
  <c r="T825" i="1" s="1"/>
  <c r="P810" i="1"/>
  <c r="G810" i="1"/>
  <c r="K810" i="1" s="1"/>
  <c r="G99" i="1"/>
  <c r="J99" i="1" s="1"/>
  <c r="P99" i="1"/>
  <c r="P648" i="1"/>
  <c r="G648" i="1"/>
  <c r="K648" i="1" s="1"/>
  <c r="P781" i="1"/>
  <c r="R781" i="1" s="1"/>
  <c r="T781" i="1" s="1"/>
  <c r="G781" i="1"/>
  <c r="K781" i="1" s="1"/>
  <c r="K365" i="1"/>
  <c r="R365" i="1"/>
  <c r="T365" i="1" s="1"/>
  <c r="F84" i="1"/>
  <c r="G84" i="1" s="1"/>
  <c r="I84" i="1" s="1"/>
  <c r="E71" i="3"/>
  <c r="F53" i="1"/>
  <c r="E43" i="3"/>
  <c r="F34" i="1"/>
  <c r="P34" i="1" s="1"/>
  <c r="E24" i="3"/>
  <c r="E498" i="3"/>
  <c r="F401" i="1"/>
  <c r="E252" i="3"/>
  <c r="F279" i="1"/>
  <c r="P147" i="1"/>
  <c r="G147" i="1"/>
  <c r="I147" i="1" s="1"/>
  <c r="E194" i="3"/>
  <c r="F216" i="1"/>
  <c r="G21" i="1"/>
  <c r="H21" i="1" s="1"/>
  <c r="P21" i="1"/>
  <c r="E173" i="3"/>
  <c r="F195" i="1"/>
  <c r="P280" i="1"/>
  <c r="G280" i="1"/>
  <c r="I280" i="1" s="1"/>
  <c r="P202" i="1"/>
  <c r="G202" i="1"/>
  <c r="I202" i="1" s="1"/>
  <c r="G171" i="1"/>
  <c r="I171" i="1" s="1"/>
  <c r="P171" i="1"/>
  <c r="R285" i="1"/>
  <c r="T285" i="1" s="1"/>
  <c r="P849" i="1"/>
  <c r="G849" i="1"/>
  <c r="K849" i="1" s="1"/>
  <c r="J522" i="1"/>
  <c r="P437" i="1"/>
  <c r="G437" i="1"/>
  <c r="K437" i="1" s="1"/>
  <c r="P293" i="1"/>
  <c r="G293" i="1"/>
  <c r="I293" i="1" s="1"/>
  <c r="P780" i="1"/>
  <c r="G780" i="1"/>
  <c r="K780" i="1" s="1"/>
  <c r="P668" i="1"/>
  <c r="G668" i="1"/>
  <c r="K668" i="1" s="1"/>
  <c r="P534" i="1"/>
  <c r="G534" i="1"/>
  <c r="K534" i="1" s="1"/>
  <c r="G511" i="1"/>
  <c r="K511" i="1" s="1"/>
  <c r="R265" i="1"/>
  <c r="T265" i="1" s="1"/>
  <c r="R329" i="1"/>
  <c r="T329" i="1" s="1"/>
  <c r="P843" i="1"/>
  <c r="R843" i="1" s="1"/>
  <c r="T843" i="1" s="1"/>
  <c r="R805" i="1"/>
  <c r="T805" i="1" s="1"/>
  <c r="G447" i="1"/>
  <c r="K447" i="1" s="1"/>
  <c r="P447" i="1"/>
  <c r="P585" i="1"/>
  <c r="G585" i="1"/>
  <c r="J585" i="1" s="1"/>
  <c r="P631" i="1"/>
  <c r="G631" i="1"/>
  <c r="K631" i="1" s="1"/>
  <c r="P647" i="1"/>
  <c r="G647" i="1"/>
  <c r="K647" i="1" s="1"/>
  <c r="R198" i="1"/>
  <c r="T198" i="1" s="1"/>
  <c r="E274" i="3"/>
  <c r="R457" i="1"/>
  <c r="T457" i="1" s="1"/>
  <c r="R440" i="1"/>
  <c r="T440" i="1" s="1"/>
  <c r="P530" i="1"/>
  <c r="G530" i="1"/>
  <c r="J530" i="1" s="1"/>
  <c r="P757" i="1"/>
  <c r="G757" i="1"/>
  <c r="J757" i="1" s="1"/>
  <c r="R326" i="1"/>
  <c r="T326" i="1" s="1"/>
  <c r="G450" i="1"/>
  <c r="K450" i="1" s="1"/>
  <c r="I314" i="1"/>
  <c r="G831" i="1"/>
  <c r="P844" i="1"/>
  <c r="R844" i="1" s="1"/>
  <c r="T844" i="1" s="1"/>
  <c r="P800" i="1"/>
  <c r="R800" i="1" s="1"/>
  <c r="T800" i="1" s="1"/>
  <c r="P822" i="1"/>
  <c r="R822" i="1" s="1"/>
  <c r="T822" i="1" s="1"/>
  <c r="G796" i="1"/>
  <c r="K796" i="1" s="1"/>
  <c r="P796" i="1"/>
  <c r="G72" i="1"/>
  <c r="J72" i="1" s="1"/>
  <c r="P72" i="1"/>
  <c r="P769" i="1"/>
  <c r="G769" i="1"/>
  <c r="K769" i="1" s="1"/>
  <c r="P649" i="1"/>
  <c r="G649" i="1"/>
  <c r="K649" i="1" s="1"/>
  <c r="G592" i="1"/>
  <c r="J592" i="1" s="1"/>
  <c r="P592" i="1"/>
  <c r="P71" i="1"/>
  <c r="R71" i="1" s="1"/>
  <c r="T71" i="1" s="1"/>
  <c r="P845" i="1"/>
  <c r="R845" i="1" s="1"/>
  <c r="T845" i="1" s="1"/>
  <c r="G829" i="1"/>
  <c r="K829" i="1" s="1"/>
  <c r="J666" i="1"/>
  <c r="P695" i="1"/>
  <c r="G695" i="1"/>
  <c r="N695" i="1" s="1"/>
  <c r="R637" i="1"/>
  <c r="T637" i="1" s="1"/>
  <c r="P823" i="1"/>
  <c r="R823" i="1" s="1"/>
  <c r="T823" i="1" s="1"/>
  <c r="P835" i="1"/>
  <c r="R835" i="1" s="1"/>
  <c r="T835" i="1" s="1"/>
  <c r="P806" i="1"/>
  <c r="U806" i="1"/>
  <c r="R102" i="1"/>
  <c r="T102" i="1" s="1"/>
  <c r="P830" i="1"/>
  <c r="R830" i="1" s="1"/>
  <c r="T830" i="1" s="1"/>
  <c r="P837" i="1"/>
  <c r="R837" i="1" s="1"/>
  <c r="T837" i="1" s="1"/>
  <c r="P815" i="1"/>
  <c r="R815" i="1" s="1"/>
  <c r="T815" i="1" s="1"/>
  <c r="G817" i="1"/>
  <c r="R656" i="1"/>
  <c r="T656" i="1" s="1"/>
  <c r="K656" i="1"/>
  <c r="F453" i="1"/>
  <c r="E516" i="3"/>
  <c r="P444" i="1"/>
  <c r="G444" i="1"/>
  <c r="K444" i="1" s="1"/>
  <c r="F405" i="1"/>
  <c r="E460" i="3"/>
  <c r="R97" i="1"/>
  <c r="T97" i="1" s="1"/>
  <c r="E503" i="3"/>
  <c r="E81" i="3"/>
  <c r="G779" i="1"/>
  <c r="R262" i="1"/>
  <c r="T262" i="1" s="1"/>
  <c r="R458" i="1"/>
  <c r="T458" i="1" s="1"/>
  <c r="P496" i="1"/>
  <c r="R496" i="1" s="1"/>
  <c r="T496" i="1" s="1"/>
  <c r="P575" i="1"/>
  <c r="G575" i="1"/>
  <c r="J575" i="1" s="1"/>
  <c r="R640" i="1"/>
  <c r="T640" i="1" s="1"/>
  <c r="R356" i="1"/>
  <c r="T356" i="1" s="1"/>
  <c r="R500" i="1"/>
  <c r="T500" i="1" s="1"/>
  <c r="F117" i="1"/>
  <c r="G117" i="1" s="1"/>
  <c r="I117" i="1" s="1"/>
  <c r="E99" i="3"/>
  <c r="E362" i="3"/>
  <c r="F514" i="1"/>
  <c r="P842" i="1"/>
  <c r="G842" i="1"/>
  <c r="K842" i="1" s="1"/>
  <c r="R420" i="1"/>
  <c r="T420" i="1" s="1"/>
  <c r="E47" i="3"/>
  <c r="F57" i="1"/>
  <c r="E28" i="3"/>
  <c r="F38" i="1"/>
  <c r="G38" i="1" s="1"/>
  <c r="I38" i="1" s="1"/>
  <c r="F22" i="1"/>
  <c r="P22" i="1" s="1"/>
  <c r="E12" i="3"/>
  <c r="E466" i="3"/>
  <c r="F418" i="1"/>
  <c r="F212" i="1"/>
  <c r="E190" i="3"/>
  <c r="G343" i="1"/>
  <c r="I343" i="1" s="1"/>
  <c r="P343" i="1"/>
  <c r="E441" i="3"/>
  <c r="F371" i="1"/>
  <c r="E204" i="3"/>
  <c r="E205" i="3"/>
  <c r="F228" i="1"/>
  <c r="E170" i="3"/>
  <c r="F192" i="1"/>
  <c r="E157" i="3"/>
  <c r="F179" i="1"/>
  <c r="G179" i="1" s="1"/>
  <c r="I179" i="1" s="1"/>
  <c r="G31" i="1"/>
  <c r="I31" i="1" s="1"/>
  <c r="F61" i="1"/>
  <c r="G61" i="1" s="1"/>
  <c r="I61" i="1" s="1"/>
  <c r="E51" i="3"/>
  <c r="F42" i="1"/>
  <c r="G42" i="1" s="1"/>
  <c r="I42" i="1" s="1"/>
  <c r="E32" i="3"/>
  <c r="F26" i="1"/>
  <c r="G26" i="1" s="1"/>
  <c r="I26" i="1" s="1"/>
  <c r="E16" i="3"/>
  <c r="E149" i="3"/>
  <c r="F169" i="1"/>
  <c r="G380" i="1"/>
  <c r="J380" i="1" s="1"/>
  <c r="P380" i="1"/>
  <c r="P355" i="1"/>
  <c r="G355" i="1"/>
  <c r="I355" i="1" s="1"/>
  <c r="R154" i="1"/>
  <c r="T154" i="1" s="1"/>
  <c r="R87" i="1"/>
  <c r="T87" i="1" s="1"/>
  <c r="F148" i="1"/>
  <c r="G148" i="1" s="1"/>
  <c r="I148" i="1" s="1"/>
  <c r="E128" i="3"/>
  <c r="F106" i="1"/>
  <c r="E88" i="3"/>
  <c r="F66" i="1"/>
  <c r="G66" i="1" s="1"/>
  <c r="I66" i="1" s="1"/>
  <c r="E55" i="3"/>
  <c r="E450" i="3"/>
  <c r="F389" i="1"/>
  <c r="E365" i="3"/>
  <c r="F519" i="1"/>
  <c r="G414" i="1"/>
  <c r="K414" i="1" s="1"/>
  <c r="P414" i="1"/>
  <c r="F46" i="1"/>
  <c r="P46" i="1" s="1"/>
  <c r="E36" i="3"/>
  <c r="F30" i="1"/>
  <c r="G30" i="1" s="1"/>
  <c r="I30" i="1" s="1"/>
  <c r="E20" i="3"/>
  <c r="E435" i="3"/>
  <c r="F240" i="1"/>
  <c r="F244" i="1"/>
  <c r="E218" i="3"/>
  <c r="F232" i="1"/>
  <c r="E208" i="3"/>
  <c r="E247" i="3"/>
  <c r="F274" i="1"/>
  <c r="F338" i="1"/>
  <c r="G338" i="1" s="1"/>
  <c r="J338" i="1" s="1"/>
  <c r="E308" i="3"/>
  <c r="E454" i="3"/>
  <c r="F393" i="1"/>
  <c r="E181" i="3"/>
  <c r="F203" i="1"/>
  <c r="P856" i="1"/>
  <c r="G856" i="1"/>
  <c r="K856" i="1" s="1"/>
  <c r="G846" i="1"/>
  <c r="K846" i="1" s="1"/>
  <c r="P846" i="1"/>
  <c r="G67" i="1"/>
  <c r="P142" i="1"/>
  <c r="R142" i="1" s="1"/>
  <c r="T142" i="1" s="1"/>
  <c r="P36" i="1"/>
  <c r="R36" i="1" s="1"/>
  <c r="T36" i="1" s="1"/>
  <c r="P858" i="1"/>
  <c r="R858" i="1" s="1"/>
  <c r="T858" i="1" s="1"/>
  <c r="P503" i="1"/>
  <c r="R503" i="1" s="1"/>
  <c r="T503" i="1" s="1"/>
  <c r="G848" i="1"/>
  <c r="K848" i="1" s="1"/>
  <c r="P848" i="1"/>
  <c r="P859" i="1"/>
  <c r="G859" i="1"/>
  <c r="K859" i="1" s="1"/>
  <c r="P840" i="1"/>
  <c r="G840" i="1"/>
  <c r="K840" i="1" s="1"/>
  <c r="G852" i="1"/>
  <c r="K852" i="1" s="1"/>
  <c r="P852" i="1"/>
  <c r="G836" i="1"/>
  <c r="P836" i="1"/>
  <c r="P820" i="1"/>
  <c r="R820" i="1" s="1"/>
  <c r="T820" i="1" s="1"/>
  <c r="P850" i="1"/>
  <c r="R850" i="1" s="1"/>
  <c r="T850" i="1" s="1"/>
  <c r="AC90" i="5"/>
  <c r="AF276" i="5"/>
  <c r="R276" i="5"/>
  <c r="T276" i="5" s="1"/>
  <c r="R370" i="5"/>
  <c r="T370" i="5" s="1"/>
  <c r="R23" i="5"/>
  <c r="AF23" i="5"/>
  <c r="AC50" i="5"/>
  <c r="AF50" i="5"/>
  <c r="R50" i="5"/>
  <c r="T50" i="5" s="1"/>
  <c r="AC417" i="5"/>
  <c r="R417" i="5"/>
  <c r="T417" i="5" s="1"/>
  <c r="R395" i="5"/>
  <c r="T395" i="5" s="1"/>
  <c r="AF395" i="5"/>
  <c r="R68" i="5"/>
  <c r="T68" i="5" s="1"/>
  <c r="AF406" i="5"/>
  <c r="R521" i="5"/>
  <c r="T521" i="5" s="1"/>
  <c r="AF448" i="5"/>
  <c r="AC448" i="5"/>
  <c r="G33" i="2"/>
  <c r="H33" i="2"/>
  <c r="I39" i="2"/>
  <c r="J39" i="2" s="1"/>
  <c r="F39" i="2"/>
  <c r="I43" i="2"/>
  <c r="J43" i="2" s="1"/>
  <c r="F43" i="2"/>
  <c r="I30" i="2"/>
  <c r="J30" i="2" s="1"/>
  <c r="F30" i="2"/>
  <c r="H30" i="2" s="1"/>
  <c r="F21" i="2"/>
  <c r="G21" i="2" s="1"/>
  <c r="I21" i="2"/>
  <c r="I47" i="2"/>
  <c r="J47" i="2" s="1"/>
  <c r="F47" i="2"/>
  <c r="F34" i="2"/>
  <c r="H34" i="2" s="1"/>
  <c r="P636" i="4"/>
  <c r="P496" i="4"/>
  <c r="R496" i="4" s="1"/>
  <c r="P510" i="4"/>
  <c r="R510" i="4" s="1"/>
  <c r="P514" i="4"/>
  <c r="R514" i="4" s="1"/>
  <c r="P518" i="4"/>
  <c r="R518" i="4" s="1"/>
  <c r="P524" i="4"/>
  <c r="R524" i="4" s="1"/>
  <c r="P534" i="4"/>
  <c r="R534" i="4" s="1"/>
  <c r="P575" i="4"/>
  <c r="R575" i="4" s="1"/>
  <c r="P584" i="4"/>
  <c r="R584" i="4" s="1"/>
  <c r="P592" i="4"/>
  <c r="R592" i="4" s="1"/>
  <c r="P598" i="4"/>
  <c r="R598" i="4" s="1"/>
  <c r="P624" i="4"/>
  <c r="R624" i="4" s="1"/>
  <c r="P638" i="4"/>
  <c r="R638" i="4" s="1"/>
  <c r="P657" i="4"/>
  <c r="R657" i="4" s="1"/>
  <c r="P663" i="4"/>
  <c r="R663" i="4" s="1"/>
  <c r="P695" i="4"/>
  <c r="R695" i="4" s="1"/>
  <c r="P770" i="4"/>
  <c r="R770" i="4" s="1"/>
  <c r="P785" i="4"/>
  <c r="R785" i="4" s="1"/>
  <c r="P46" i="4"/>
  <c r="P126" i="4"/>
  <c r="P250" i="4"/>
  <c r="P493" i="4"/>
  <c r="P633" i="4"/>
  <c r="P642" i="4"/>
  <c r="P427" i="4"/>
  <c r="R427" i="4" s="1"/>
  <c r="P407" i="4"/>
  <c r="R407" i="4" s="1"/>
  <c r="P361" i="4"/>
  <c r="R361" i="4" s="1"/>
  <c r="P338" i="4"/>
  <c r="R338" i="4" s="1"/>
  <c r="P303" i="4"/>
  <c r="R303" i="4" s="1"/>
  <c r="P243" i="4"/>
  <c r="R243" i="4" s="1"/>
  <c r="P224" i="4"/>
  <c r="R224" i="4" s="1"/>
  <c r="P194" i="4"/>
  <c r="R194" i="4" s="1"/>
  <c r="P792" i="4"/>
  <c r="R792" i="4" s="1"/>
  <c r="P22" i="4"/>
  <c r="R22" i="4" s="1"/>
  <c r="P28" i="4"/>
  <c r="R28" i="4" s="1"/>
  <c r="P62" i="4"/>
  <c r="R62" i="4" s="1"/>
  <c r="P68" i="4"/>
  <c r="R68" i="4" s="1"/>
  <c r="P497" i="4"/>
  <c r="R497" i="4" s="1"/>
  <c r="P501" i="4"/>
  <c r="R501" i="4" s="1"/>
  <c r="P506" i="4"/>
  <c r="R506" i="4" s="1"/>
  <c r="P647" i="4"/>
  <c r="R647" i="4" s="1"/>
  <c r="P652" i="4"/>
  <c r="R652" i="4" s="1"/>
  <c r="P658" i="4"/>
  <c r="R658" i="4" s="1"/>
  <c r="P668" i="4"/>
  <c r="R668" i="4" s="1"/>
  <c r="P696" i="4"/>
  <c r="R696" i="4" s="1"/>
  <c r="P780" i="4"/>
  <c r="R780" i="4" s="1"/>
  <c r="P786" i="4"/>
  <c r="R786" i="4" s="1"/>
  <c r="P57" i="4"/>
  <c r="P133" i="4"/>
  <c r="P342" i="4"/>
  <c r="P625" i="4"/>
  <c r="P435" i="4"/>
  <c r="P420" i="4"/>
  <c r="R420" i="4" s="1"/>
  <c r="P390" i="4"/>
  <c r="R390" i="4" s="1"/>
  <c r="P355" i="4"/>
  <c r="R355" i="4" s="1"/>
  <c r="P237" i="4"/>
  <c r="R237" i="4" s="1"/>
  <c r="P791" i="4"/>
  <c r="R791" i="4" s="1"/>
  <c r="P511" i="4"/>
  <c r="R511" i="4" s="1"/>
  <c r="P515" i="4"/>
  <c r="R515" i="4" s="1"/>
  <c r="P521" i="4"/>
  <c r="R521" i="4" s="1"/>
  <c r="P530" i="4"/>
  <c r="R530" i="4" s="1"/>
  <c r="P564" i="4"/>
  <c r="R564" i="4" s="1"/>
  <c r="P576" i="4"/>
  <c r="R576" i="4" s="1"/>
  <c r="P585" i="4"/>
  <c r="R585" i="4" s="1"/>
  <c r="P594" i="4"/>
  <c r="R594" i="4" s="1"/>
  <c r="P603" i="4"/>
  <c r="R603" i="4" s="1"/>
  <c r="P630" i="4"/>
  <c r="R630" i="4" s="1"/>
  <c r="P639" i="4"/>
  <c r="R639" i="4" s="1"/>
  <c r="P654" i="4"/>
  <c r="R654" i="4" s="1"/>
  <c r="P664" i="4"/>
  <c r="R664" i="4" s="1"/>
  <c r="P776" i="4"/>
  <c r="R776" i="4" s="1"/>
  <c r="P44" i="4"/>
  <c r="P109" i="4"/>
  <c r="P145" i="4"/>
  <c r="P403" i="4"/>
  <c r="P448" i="4"/>
  <c r="P520" i="4"/>
  <c r="P634" i="4"/>
  <c r="P643" i="4"/>
  <c r="P790" i="4"/>
  <c r="R790" i="4" s="1"/>
  <c r="P52" i="4"/>
  <c r="R52" i="4" s="1"/>
  <c r="P60" i="4"/>
  <c r="R60" i="4" s="1"/>
  <c r="P498" i="4"/>
  <c r="R498" i="4" s="1"/>
  <c r="P502" i="4"/>
  <c r="R502" i="4" s="1"/>
  <c r="P507" i="4"/>
  <c r="R507" i="4" s="1"/>
  <c r="P640" i="4"/>
  <c r="R640" i="4" s="1"/>
  <c r="P648" i="4"/>
  <c r="R648" i="4" s="1"/>
  <c r="P659" i="4"/>
  <c r="R659" i="4" s="1"/>
  <c r="P669" i="4"/>
  <c r="R669" i="4" s="1"/>
  <c r="P734" i="4"/>
  <c r="R734" i="4" s="1"/>
  <c r="P781" i="4"/>
  <c r="R781" i="4" s="1"/>
  <c r="P47" i="4"/>
  <c r="P130" i="4"/>
  <c r="P255" i="4"/>
  <c r="P494" i="4"/>
  <c r="P626" i="4"/>
  <c r="P653" i="4"/>
  <c r="P441" i="4"/>
  <c r="R441" i="4" s="1"/>
  <c r="P410" i="4"/>
  <c r="R410" i="4" s="1"/>
  <c r="P404" i="4"/>
  <c r="R404" i="4" s="1"/>
  <c r="P374" i="4"/>
  <c r="R374" i="4" s="1"/>
  <c r="P343" i="4"/>
  <c r="R343" i="4" s="1"/>
  <c r="P335" i="4"/>
  <c r="R335" i="4" s="1"/>
  <c r="P40" i="4"/>
  <c r="R40" i="4" s="1"/>
  <c r="P50" i="4"/>
  <c r="R50" i="4" s="1"/>
  <c r="P78" i="4"/>
  <c r="R78" i="4" s="1"/>
  <c r="P499" i="4"/>
  <c r="R499" i="4" s="1"/>
  <c r="P504" i="4"/>
  <c r="R504" i="4" s="1"/>
  <c r="P508" i="4"/>
  <c r="R508" i="4" s="1"/>
  <c r="P641" i="4"/>
  <c r="R641" i="4" s="1"/>
  <c r="P666" i="4"/>
  <c r="R666" i="4" s="1"/>
  <c r="P778" i="4"/>
  <c r="R778" i="4" s="1"/>
  <c r="P45" i="4"/>
  <c r="P121" i="4"/>
  <c r="P223" i="4"/>
  <c r="P425" i="4"/>
  <c r="P449" i="4"/>
  <c r="P627" i="4"/>
  <c r="P483" i="4"/>
  <c r="R483" i="4" s="1"/>
  <c r="P456" i="4"/>
  <c r="R456" i="4" s="1"/>
  <c r="P423" i="4"/>
  <c r="R423" i="4" s="1"/>
  <c r="P509" i="4"/>
  <c r="R509" i="4" s="1"/>
  <c r="P513" i="4"/>
  <c r="R513" i="4" s="1"/>
  <c r="P517" i="4"/>
  <c r="R517" i="4" s="1"/>
  <c r="P523" i="4"/>
  <c r="R523" i="4" s="1"/>
  <c r="P532" i="4"/>
  <c r="R532" i="4" s="1"/>
  <c r="P572" i="4"/>
  <c r="R572" i="4" s="1"/>
  <c r="P583" i="4"/>
  <c r="R583" i="4" s="1"/>
  <c r="P589" i="4"/>
  <c r="R589" i="4" s="1"/>
  <c r="P597" i="4"/>
  <c r="R597" i="4" s="1"/>
  <c r="P623" i="4"/>
  <c r="R623" i="4" s="1"/>
  <c r="P637" i="4"/>
  <c r="R637" i="4" s="1"/>
  <c r="P650" i="4"/>
  <c r="R650" i="4" s="1"/>
  <c r="P656" i="4"/>
  <c r="R656" i="4" s="1"/>
  <c r="P661" i="4"/>
  <c r="R661" i="4" s="1"/>
  <c r="P683" i="4"/>
  <c r="R683" i="4" s="1"/>
  <c r="P757" i="4"/>
  <c r="R757" i="4" s="1"/>
  <c r="P784" i="4"/>
  <c r="R784" i="4" s="1"/>
  <c r="P56" i="4"/>
  <c r="P132" i="4"/>
  <c r="P340" i="4"/>
  <c r="P536" i="4"/>
  <c r="P632" i="4"/>
  <c r="P444" i="4"/>
  <c r="R444" i="4" s="1"/>
  <c r="P438" i="4"/>
  <c r="R438" i="4" s="1"/>
  <c r="P377" i="4"/>
  <c r="R377" i="4" s="1"/>
  <c r="P319" i="4"/>
  <c r="R319" i="4" s="1"/>
  <c r="P210" i="4"/>
  <c r="R210" i="4" s="1"/>
  <c r="P33" i="1"/>
  <c r="P349" i="1"/>
  <c r="R349" i="1" s="1"/>
  <c r="T349" i="1" s="1"/>
  <c r="P337" i="1"/>
  <c r="R337" i="1" s="1"/>
  <c r="T337" i="1" s="1"/>
  <c r="P63" i="1"/>
  <c r="R63" i="1" s="1"/>
  <c r="T63" i="1" s="1"/>
  <c r="P59" i="1"/>
  <c r="R59" i="1" s="1"/>
  <c r="T59" i="1" s="1"/>
  <c r="P54" i="1"/>
  <c r="R54" i="1" s="1"/>
  <c r="T54" i="1" s="1"/>
  <c r="P170" i="1"/>
  <c r="R170" i="1" s="1"/>
  <c r="T170" i="1" s="1"/>
  <c r="P191" i="1"/>
  <c r="R191" i="1" s="1"/>
  <c r="T191" i="1" s="1"/>
  <c r="P187" i="1"/>
  <c r="R187" i="1" s="1"/>
  <c r="T187" i="1" s="1"/>
  <c r="P183" i="1"/>
  <c r="R183" i="1" s="1"/>
  <c r="T183" i="1" s="1"/>
  <c r="P633" i="1"/>
  <c r="R633" i="1" s="1"/>
  <c r="T633" i="1" s="1"/>
  <c r="P370" i="1"/>
  <c r="R370" i="1" s="1"/>
  <c r="T370" i="1" s="1"/>
  <c r="P327" i="1"/>
  <c r="R327" i="1" s="1"/>
  <c r="T327" i="1" s="1"/>
  <c r="P313" i="1"/>
  <c r="R313" i="1" s="1"/>
  <c r="T313" i="1" s="1"/>
  <c r="P294" i="1"/>
  <c r="R294" i="1" s="1"/>
  <c r="T294" i="1" s="1"/>
  <c r="P287" i="1"/>
  <c r="R287" i="1" s="1"/>
  <c r="T287" i="1" s="1"/>
  <c r="P166" i="1"/>
  <c r="R166" i="1" s="1"/>
  <c r="T166" i="1" s="1"/>
  <c r="P162" i="1"/>
  <c r="R162" i="1" s="1"/>
  <c r="T162" i="1" s="1"/>
  <c r="P153" i="1"/>
  <c r="R153" i="1" s="1"/>
  <c r="T153" i="1" s="1"/>
  <c r="P148" i="1"/>
  <c r="R148" i="1" s="1"/>
  <c r="T148" i="1" s="1"/>
  <c r="P141" i="1"/>
  <c r="R141" i="1" s="1"/>
  <c r="T141" i="1" s="1"/>
  <c r="P124" i="1"/>
  <c r="R124" i="1" s="1"/>
  <c r="T124" i="1" s="1"/>
  <c r="P117" i="1"/>
  <c r="R117" i="1" s="1"/>
  <c r="T117" i="1" s="1"/>
  <c r="P112" i="1"/>
  <c r="R112" i="1" s="1"/>
  <c r="T112" i="1" s="1"/>
  <c r="P91" i="1"/>
  <c r="R91" i="1" s="1"/>
  <c r="T91" i="1" s="1"/>
  <c r="P86" i="1"/>
  <c r="R86" i="1" s="1"/>
  <c r="T86" i="1" s="1"/>
  <c r="P80" i="1"/>
  <c r="R80" i="1" s="1"/>
  <c r="T80" i="1" s="1"/>
  <c r="P66" i="1"/>
  <c r="R66" i="1" s="1"/>
  <c r="T66" i="1" s="1"/>
  <c r="P43" i="1"/>
  <c r="R43" i="1" s="1"/>
  <c r="T43" i="1" s="1"/>
  <c r="P39" i="1"/>
  <c r="R39" i="1" s="1"/>
  <c r="T39" i="1" s="1"/>
  <c r="P35" i="1"/>
  <c r="R35" i="1" s="1"/>
  <c r="T35" i="1" s="1"/>
  <c r="P459" i="1"/>
  <c r="R459" i="1" s="1"/>
  <c r="T459" i="1" s="1"/>
  <c r="P128" i="1"/>
  <c r="R128" i="1" s="1"/>
  <c r="T128" i="1" s="1"/>
  <c r="P261" i="1"/>
  <c r="R261" i="1" s="1"/>
  <c r="T261" i="1" s="1"/>
  <c r="P231" i="1"/>
  <c r="R231" i="1" s="1"/>
  <c r="T231" i="1" s="1"/>
  <c r="P222" i="1"/>
  <c r="R222" i="1" s="1"/>
  <c r="T222" i="1" s="1"/>
  <c r="P213" i="1"/>
  <c r="R213" i="1" s="1"/>
  <c r="T213" i="1" s="1"/>
  <c r="P205" i="1"/>
  <c r="R205" i="1" s="1"/>
  <c r="T205" i="1" s="1"/>
  <c r="P49" i="1"/>
  <c r="R49" i="1" s="1"/>
  <c r="T49" i="1" s="1"/>
  <c r="P173" i="1"/>
  <c r="R173" i="1" s="1"/>
  <c r="T173" i="1" s="1"/>
  <c r="P383" i="1"/>
  <c r="R383" i="1" s="1"/>
  <c r="T383" i="1" s="1"/>
  <c r="P369" i="1"/>
  <c r="R369" i="1" s="1"/>
  <c r="T369" i="1" s="1"/>
  <c r="P362" i="1"/>
  <c r="R362" i="1" s="1"/>
  <c r="T362" i="1" s="1"/>
  <c r="P334" i="1"/>
  <c r="R334" i="1" s="1"/>
  <c r="T334" i="1" s="1"/>
  <c r="P325" i="1"/>
  <c r="R325" i="1" s="1"/>
  <c r="T325" i="1" s="1"/>
  <c r="P300" i="1"/>
  <c r="R300" i="1" s="1"/>
  <c r="T300" i="1" s="1"/>
  <c r="P291" i="1"/>
  <c r="R291" i="1" s="1"/>
  <c r="T291" i="1" s="1"/>
  <c r="P283" i="1"/>
  <c r="R283" i="1" s="1"/>
  <c r="T283" i="1" s="1"/>
  <c r="P165" i="1"/>
  <c r="R165" i="1" s="1"/>
  <c r="T165" i="1" s="1"/>
  <c r="P160" i="1"/>
  <c r="R160" i="1" s="1"/>
  <c r="T160" i="1" s="1"/>
  <c r="P152" i="1"/>
  <c r="R152" i="1" s="1"/>
  <c r="T152" i="1" s="1"/>
  <c r="P146" i="1"/>
  <c r="R146" i="1" s="1"/>
  <c r="T146" i="1" s="1"/>
  <c r="P140" i="1"/>
  <c r="R140" i="1" s="1"/>
  <c r="T140" i="1" s="1"/>
  <c r="P122" i="1"/>
  <c r="R122" i="1" s="1"/>
  <c r="T122" i="1" s="1"/>
  <c r="P116" i="1"/>
  <c r="R116" i="1" s="1"/>
  <c r="T116" i="1" s="1"/>
  <c r="P110" i="1"/>
  <c r="R110" i="1" s="1"/>
  <c r="T110" i="1" s="1"/>
  <c r="P79" i="1"/>
  <c r="R79" i="1" s="1"/>
  <c r="T79" i="1" s="1"/>
  <c r="P65" i="1"/>
  <c r="R65" i="1" s="1"/>
  <c r="T65" i="1" s="1"/>
  <c r="P38" i="1"/>
  <c r="R38" i="1" s="1"/>
  <c r="T38" i="1" s="1"/>
  <c r="P29" i="1"/>
  <c r="R29" i="1" s="1"/>
  <c r="T29" i="1" s="1"/>
  <c r="P278" i="1"/>
  <c r="R278" i="1" s="1"/>
  <c r="T278" i="1" s="1"/>
  <c r="P273" i="1"/>
  <c r="R273" i="1" s="1"/>
  <c r="T273" i="1" s="1"/>
  <c r="P448" i="1"/>
  <c r="R448" i="1" s="1"/>
  <c r="T448" i="1" s="1"/>
  <c r="P855" i="1"/>
  <c r="R855" i="1" s="1"/>
  <c r="T855" i="1" s="1"/>
  <c r="P57" i="1"/>
  <c r="P400" i="1"/>
  <c r="R400" i="1" s="1"/>
  <c r="T400" i="1" s="1"/>
  <c r="P353" i="1"/>
  <c r="R353" i="1" s="1"/>
  <c r="T353" i="1" s="1"/>
  <c r="P341" i="1"/>
  <c r="R341" i="1" s="1"/>
  <c r="T341" i="1" s="1"/>
  <c r="P52" i="1"/>
  <c r="R52" i="1" s="1"/>
  <c r="T52" i="1" s="1"/>
  <c r="P24" i="1"/>
  <c r="R24" i="1" s="1"/>
  <c r="T24" i="1" s="1"/>
  <c r="P481" i="1"/>
  <c r="R481" i="1" s="1"/>
  <c r="T481" i="1" s="1"/>
  <c r="P382" i="1"/>
  <c r="R382" i="1" s="1"/>
  <c r="T382" i="1" s="1"/>
  <c r="P368" i="1"/>
  <c r="R368" i="1" s="1"/>
  <c r="T368" i="1" s="1"/>
  <c r="P357" i="1"/>
  <c r="R357" i="1" s="1"/>
  <c r="T357" i="1" s="1"/>
  <c r="P332" i="1"/>
  <c r="R332" i="1" s="1"/>
  <c r="T332" i="1" s="1"/>
  <c r="P323" i="1"/>
  <c r="R323" i="1" s="1"/>
  <c r="T323" i="1" s="1"/>
  <c r="P299" i="1"/>
  <c r="R299" i="1" s="1"/>
  <c r="T299" i="1" s="1"/>
  <c r="P289" i="1"/>
  <c r="R289" i="1" s="1"/>
  <c r="T289" i="1" s="1"/>
  <c r="P281" i="1"/>
  <c r="R281" i="1" s="1"/>
  <c r="T281" i="1" s="1"/>
  <c r="P164" i="1"/>
  <c r="R164" i="1" s="1"/>
  <c r="T164" i="1" s="1"/>
  <c r="P159" i="1"/>
  <c r="R159" i="1" s="1"/>
  <c r="T159" i="1" s="1"/>
  <c r="P151" i="1"/>
  <c r="R151" i="1" s="1"/>
  <c r="T151" i="1" s="1"/>
  <c r="P143" i="1"/>
  <c r="R143" i="1" s="1"/>
  <c r="T143" i="1" s="1"/>
  <c r="P139" i="1"/>
  <c r="R139" i="1" s="1"/>
  <c r="T139" i="1" s="1"/>
  <c r="P120" i="1"/>
  <c r="R120" i="1" s="1"/>
  <c r="T120" i="1" s="1"/>
  <c r="P114" i="1"/>
  <c r="R114" i="1" s="1"/>
  <c r="T114" i="1" s="1"/>
  <c r="P107" i="1"/>
  <c r="R107" i="1" s="1"/>
  <c r="T107" i="1" s="1"/>
  <c r="P98" i="1"/>
  <c r="R98" i="1" s="1"/>
  <c r="T98" i="1" s="1"/>
  <c r="P88" i="1"/>
  <c r="R88" i="1" s="1"/>
  <c r="T88" i="1" s="1"/>
  <c r="P83" i="1"/>
  <c r="R83" i="1" s="1"/>
  <c r="T83" i="1" s="1"/>
  <c r="P78" i="1"/>
  <c r="R78" i="1" s="1"/>
  <c r="T78" i="1" s="1"/>
  <c r="P41" i="1"/>
  <c r="R41" i="1" s="1"/>
  <c r="T41" i="1" s="1"/>
  <c r="P37" i="1"/>
  <c r="R37" i="1" s="1"/>
  <c r="T37" i="1" s="1"/>
  <c r="P32" i="1"/>
  <c r="R32" i="1" s="1"/>
  <c r="T32" i="1" s="1"/>
  <c r="P28" i="1"/>
  <c r="R28" i="1" s="1"/>
  <c r="T28" i="1" s="1"/>
  <c r="P403" i="1"/>
  <c r="P350" i="1"/>
  <c r="R350" i="1" s="1"/>
  <c r="T350" i="1" s="1"/>
  <c r="P64" i="1"/>
  <c r="R64" i="1" s="1"/>
  <c r="T64" i="1" s="1"/>
  <c r="P60" i="1"/>
  <c r="R60" i="1" s="1"/>
  <c r="T60" i="1" s="1"/>
  <c r="P55" i="1"/>
  <c r="R55" i="1" s="1"/>
  <c r="T55" i="1" s="1"/>
  <c r="P23" i="1"/>
  <c r="R23" i="1" s="1"/>
  <c r="T23" i="1" s="1"/>
  <c r="P367" i="1"/>
  <c r="R367" i="1" s="1"/>
  <c r="T367" i="1" s="1"/>
  <c r="P460" i="1"/>
  <c r="R460" i="1" s="1"/>
  <c r="T460" i="1" s="1"/>
  <c r="P583" i="1"/>
  <c r="R583" i="1" s="1"/>
  <c r="T583" i="1" s="1"/>
  <c r="I18" i="2"/>
  <c r="C12" i="4"/>
  <c r="C11" i="4"/>
  <c r="F18" i="2"/>
  <c r="C12" i="5"/>
  <c r="C11" i="5"/>
  <c r="O867" i="5" l="1"/>
  <c r="O869" i="5"/>
  <c r="O866" i="5"/>
  <c r="O870" i="5"/>
  <c r="O865" i="5"/>
  <c r="O868" i="5"/>
  <c r="AJ868" i="5"/>
  <c r="AI868" i="5"/>
  <c r="AK868" i="5"/>
  <c r="AF866" i="5"/>
  <c r="AT869" i="5"/>
  <c r="AS869" i="5" s="1"/>
  <c r="AR869" i="5" s="1"/>
  <c r="AQ869" i="5" s="1"/>
  <c r="AP869" i="5" s="1"/>
  <c r="AO869" i="5" s="1"/>
  <c r="AN869" i="5" s="1"/>
  <c r="AM869" i="5" s="1"/>
  <c r="AL869" i="5" s="1"/>
  <c r="AF869" i="5"/>
  <c r="K869" i="5"/>
  <c r="AC869" i="5"/>
  <c r="K865" i="5"/>
  <c r="AC865" i="5"/>
  <c r="AF865" i="5"/>
  <c r="AS866" i="5"/>
  <c r="AR866" i="5" s="1"/>
  <c r="AQ866" i="5" s="1"/>
  <c r="AP866" i="5" s="1"/>
  <c r="AO866" i="5" s="1"/>
  <c r="AN866" i="5" s="1"/>
  <c r="AM866" i="5" s="1"/>
  <c r="AL866" i="5" s="1"/>
  <c r="AT866" i="5"/>
  <c r="AC867" i="5"/>
  <c r="AF867" i="5"/>
  <c r="K867" i="5"/>
  <c r="AT865" i="5"/>
  <c r="AS865" i="5" s="1"/>
  <c r="AR865" i="5" s="1"/>
  <c r="AQ865" i="5" s="1"/>
  <c r="AP865" i="5" s="1"/>
  <c r="AO865" i="5" s="1"/>
  <c r="AN865" i="5" s="1"/>
  <c r="AM865" i="5" s="1"/>
  <c r="AL865" i="5" s="1"/>
  <c r="AC870" i="5"/>
  <c r="AT867" i="5"/>
  <c r="AS867" i="5"/>
  <c r="AR867" i="5" s="1"/>
  <c r="AQ867" i="5" s="1"/>
  <c r="AP867" i="5" s="1"/>
  <c r="AO867" i="5" s="1"/>
  <c r="AN867" i="5" s="1"/>
  <c r="AM867" i="5" s="1"/>
  <c r="AL867" i="5" s="1"/>
  <c r="AT870" i="5"/>
  <c r="AS870" i="5" s="1"/>
  <c r="AR870" i="5" s="1"/>
  <c r="AQ870" i="5" s="1"/>
  <c r="AP870" i="5" s="1"/>
  <c r="AO870" i="5" s="1"/>
  <c r="AN870" i="5" s="1"/>
  <c r="AM870" i="5" s="1"/>
  <c r="AL870" i="5" s="1"/>
  <c r="R865" i="5"/>
  <c r="T865" i="5" s="1"/>
  <c r="R867" i="5"/>
  <c r="T867" i="5" s="1"/>
  <c r="O864" i="4"/>
  <c r="O865" i="4"/>
  <c r="O866" i="4"/>
  <c r="O867" i="4"/>
  <c r="O868" i="4"/>
  <c r="R865" i="4"/>
  <c r="O863" i="4"/>
  <c r="R867" i="1"/>
  <c r="T867" i="1" s="1"/>
  <c r="R864" i="1"/>
  <c r="T864" i="1" s="1"/>
  <c r="R868" i="1"/>
  <c r="T868" i="1" s="1"/>
  <c r="AC578" i="5"/>
  <c r="R534" i="5"/>
  <c r="T534" i="5" s="1"/>
  <c r="R88" i="5"/>
  <c r="T88" i="5" s="1"/>
  <c r="AC187" i="5"/>
  <c r="AF319" i="5"/>
  <c r="AC792" i="5"/>
  <c r="AF226" i="5"/>
  <c r="AF442" i="5"/>
  <c r="R362" i="5"/>
  <c r="T362" i="5" s="1"/>
  <c r="AC844" i="5"/>
  <c r="AF803" i="5"/>
  <c r="AC442" i="5"/>
  <c r="AC534" i="5"/>
  <c r="AF187" i="5"/>
  <c r="R798" i="5"/>
  <c r="T798" i="5" s="1"/>
  <c r="R301" i="5"/>
  <c r="T301" i="5" s="1"/>
  <c r="AF83" i="5"/>
  <c r="R844" i="5"/>
  <c r="T844" i="5" s="1"/>
  <c r="AC803" i="5"/>
  <c r="AC617" i="5"/>
  <c r="R680" i="5"/>
  <c r="T680" i="5" s="1"/>
  <c r="R725" i="5"/>
  <c r="T725" i="5" s="1"/>
  <c r="R66" i="5"/>
  <c r="T66" i="5" s="1"/>
  <c r="R83" i="5"/>
  <c r="T83" i="5" s="1"/>
  <c r="R136" i="5"/>
  <c r="T136" i="5" s="1"/>
  <c r="AC558" i="5"/>
  <c r="R691" i="5"/>
  <c r="T691" i="5" s="1"/>
  <c r="R723" i="5"/>
  <c r="T723" i="5" s="1"/>
  <c r="AC725" i="5"/>
  <c r="AF238" i="5"/>
  <c r="R517" i="5"/>
  <c r="T517" i="5" s="1"/>
  <c r="AF660" i="5"/>
  <c r="R270" i="5"/>
  <c r="T270" i="5" s="1"/>
  <c r="AC66" i="5"/>
  <c r="AC270" i="5"/>
  <c r="R407" i="5"/>
  <c r="T407" i="5" s="1"/>
  <c r="AF88" i="5"/>
  <c r="R864" i="5"/>
  <c r="T864" i="5" s="1"/>
  <c r="AC480" i="5"/>
  <c r="AF526" i="5"/>
  <c r="AF617" i="5"/>
  <c r="AC674" i="5"/>
  <c r="R742" i="5"/>
  <c r="T742" i="5" s="1"/>
  <c r="AF723" i="5"/>
  <c r="AF705" i="5"/>
  <c r="AF419" i="5"/>
  <c r="AF297" i="5"/>
  <c r="R64" i="5"/>
  <c r="T64" i="5" s="1"/>
  <c r="AC407" i="5"/>
  <c r="AF480" i="5"/>
  <c r="R558" i="5"/>
  <c r="T558" i="5" s="1"/>
  <c r="R359" i="5"/>
  <c r="T359" i="5" s="1"/>
  <c r="AF578" i="5"/>
  <c r="AC419" i="5"/>
  <c r="AF650" i="5"/>
  <c r="R342" i="5"/>
  <c r="T342" i="5" s="1"/>
  <c r="AC484" i="5"/>
  <c r="R672" i="5"/>
  <c r="T672" i="5" s="1"/>
  <c r="AJ631" i="5"/>
  <c r="AI631" i="5"/>
  <c r="AK631" i="5"/>
  <c r="AI521" i="5"/>
  <c r="AK521" i="5"/>
  <c r="AJ521" i="5"/>
  <c r="AH521" i="5" s="1"/>
  <c r="AD374" i="5"/>
  <c r="AE374" i="5"/>
  <c r="AA505" i="5"/>
  <c r="AB505" i="5"/>
  <c r="AA51" i="5"/>
  <c r="AB51" i="5"/>
  <c r="AJ112" i="5"/>
  <c r="AI112" i="5"/>
  <c r="AK112" i="5"/>
  <c r="AK421" i="5"/>
  <c r="AJ421" i="5"/>
  <c r="AI421" i="5"/>
  <c r="AC359" i="5"/>
  <c r="R824" i="5"/>
  <c r="T824" i="5" s="1"/>
  <c r="AH417" i="5"/>
  <c r="R572" i="5"/>
  <c r="T572" i="5" s="1"/>
  <c r="AH126" i="5"/>
  <c r="AA126" i="5" s="1"/>
  <c r="AE126" i="5" s="1"/>
  <c r="AH106" i="5"/>
  <c r="AA106" i="5" s="1"/>
  <c r="R842" i="5"/>
  <c r="T842" i="5" s="1"/>
  <c r="R445" i="5"/>
  <c r="T445" i="5" s="1"/>
  <c r="R540" i="5"/>
  <c r="T540" i="5" s="1"/>
  <c r="R541" i="5"/>
  <c r="T541" i="5" s="1"/>
  <c r="R586" i="5"/>
  <c r="T586" i="5" s="1"/>
  <c r="R557" i="5"/>
  <c r="T557" i="5" s="1"/>
  <c r="R722" i="5"/>
  <c r="T722" i="5" s="1"/>
  <c r="K637" i="5"/>
  <c r="AB637" i="5"/>
  <c r="AC604" i="5"/>
  <c r="R604" i="5"/>
  <c r="T604" i="5" s="1"/>
  <c r="I227" i="5"/>
  <c r="AB227" i="5"/>
  <c r="AD227" i="5"/>
  <c r="AE227" i="5"/>
  <c r="I349" i="5"/>
  <c r="AD349" i="5"/>
  <c r="AB349" i="5"/>
  <c r="AH348" i="5"/>
  <c r="AJ403" i="5"/>
  <c r="AI403" i="5"/>
  <c r="AH403" i="5" s="1"/>
  <c r="AA403" i="5" s="1"/>
  <c r="AE403" i="5" s="1"/>
  <c r="AK403" i="5"/>
  <c r="AH121" i="5"/>
  <c r="AA121" i="5" s="1"/>
  <c r="AE121" i="5" s="1"/>
  <c r="AI345" i="5"/>
  <c r="AJ345" i="5"/>
  <c r="AH345" i="5" s="1"/>
  <c r="AK345" i="5"/>
  <c r="AH190" i="5"/>
  <c r="AB190" i="5" s="1"/>
  <c r="AA294" i="5"/>
  <c r="AB294" i="5"/>
  <c r="R497" i="5"/>
  <c r="T497" i="5" s="1"/>
  <c r="AF852" i="5"/>
  <c r="R194" i="5"/>
  <c r="T194" i="5" s="1"/>
  <c r="R313" i="5"/>
  <c r="T313" i="5" s="1"/>
  <c r="AH844" i="5"/>
  <c r="AH332" i="5"/>
  <c r="AH277" i="5"/>
  <c r="AH654" i="5"/>
  <c r="AH145" i="5"/>
  <c r="AA145" i="5" s="1"/>
  <c r="AE145" i="5" s="1"/>
  <c r="R858" i="5"/>
  <c r="T858" i="5" s="1"/>
  <c r="R271" i="5"/>
  <c r="T271" i="5" s="1"/>
  <c r="R695" i="5"/>
  <c r="T695" i="5" s="1"/>
  <c r="R587" i="5"/>
  <c r="T587" i="5" s="1"/>
  <c r="AC68" i="5"/>
  <c r="R110" i="5"/>
  <c r="T110" i="5" s="1"/>
  <c r="R295" i="5"/>
  <c r="T295" i="5" s="1"/>
  <c r="AH180" i="5"/>
  <c r="AF199" i="5"/>
  <c r="AC346" i="5"/>
  <c r="AC537" i="5"/>
  <c r="R560" i="5"/>
  <c r="T560" i="5" s="1"/>
  <c r="R694" i="5"/>
  <c r="T694" i="5" s="1"/>
  <c r="R704" i="5"/>
  <c r="T704" i="5" s="1"/>
  <c r="R718" i="5"/>
  <c r="T718" i="5" s="1"/>
  <c r="AF671" i="5"/>
  <c r="M758" i="5"/>
  <c r="R716" i="5"/>
  <c r="T716" i="5" s="1"/>
  <c r="R717" i="5"/>
  <c r="T717" i="5" s="1"/>
  <c r="AC768" i="5"/>
  <c r="AD846" i="5"/>
  <c r="AE846" i="5"/>
  <c r="AD323" i="5"/>
  <c r="AB256" i="5"/>
  <c r="AD256" i="5"/>
  <c r="AE256" i="5"/>
  <c r="AE349" i="5"/>
  <c r="R738" i="5"/>
  <c r="T738" i="5" s="1"/>
  <c r="R746" i="5"/>
  <c r="T746" i="5" s="1"/>
  <c r="AE784" i="5"/>
  <c r="AD784" i="5"/>
  <c r="AA179" i="5"/>
  <c r="AB179" i="5"/>
  <c r="AJ382" i="5"/>
  <c r="AI382" i="5"/>
  <c r="AK382" i="5"/>
  <c r="AT155" i="5"/>
  <c r="AS155" i="5" s="1"/>
  <c r="AR155" i="5" s="1"/>
  <c r="AQ155" i="5" s="1"/>
  <c r="AP155" i="5" s="1"/>
  <c r="AO155" i="5" s="1"/>
  <c r="AN155" i="5" s="1"/>
  <c r="AM155" i="5" s="1"/>
  <c r="AL155" i="5" s="1"/>
  <c r="AA364" i="5"/>
  <c r="AB364" i="5"/>
  <c r="AE324" i="5"/>
  <c r="AD324" i="5"/>
  <c r="AC293" i="5"/>
  <c r="R776" i="5"/>
  <c r="T776" i="5" s="1"/>
  <c r="R22" i="5"/>
  <c r="T22" i="5" s="1"/>
  <c r="R791" i="5"/>
  <c r="T791" i="5" s="1"/>
  <c r="R621" i="5"/>
  <c r="T621" i="5" s="1"/>
  <c r="AC774" i="5"/>
  <c r="AF774" i="5"/>
  <c r="M774" i="5"/>
  <c r="AB323" i="5"/>
  <c r="AE323" i="5"/>
  <c r="M604" i="5"/>
  <c r="AF604" i="5"/>
  <c r="I385" i="5"/>
  <c r="AE385" i="5"/>
  <c r="AD385" i="5"/>
  <c r="AB385" i="5"/>
  <c r="AJ515" i="5"/>
  <c r="AI515" i="5"/>
  <c r="AK515" i="5"/>
  <c r="AB372" i="5"/>
  <c r="AA372" i="5"/>
  <c r="AT341" i="5"/>
  <c r="AS341" i="5" s="1"/>
  <c r="AR341" i="5" s="1"/>
  <c r="AQ341" i="5" s="1"/>
  <c r="AP341" i="5" s="1"/>
  <c r="AO341" i="5" s="1"/>
  <c r="AN341" i="5" s="1"/>
  <c r="AM341" i="5" s="1"/>
  <c r="AL341" i="5" s="1"/>
  <c r="AB683" i="5"/>
  <c r="AA683" i="5"/>
  <c r="AI223" i="5"/>
  <c r="AH223" i="5" s="1"/>
  <c r="AJ223" i="5"/>
  <c r="AK223" i="5"/>
  <c r="AA534" i="5"/>
  <c r="AB534" i="5"/>
  <c r="AD400" i="5"/>
  <c r="AE400" i="5"/>
  <c r="AD336" i="5"/>
  <c r="AE336" i="5"/>
  <c r="R330" i="5"/>
  <c r="T330" i="5" s="1"/>
  <c r="AH296" i="5"/>
  <c r="AF377" i="5"/>
  <c r="AH589" i="5"/>
  <c r="AA589" i="5" s="1"/>
  <c r="AF417" i="5"/>
  <c r="AC478" i="5"/>
  <c r="R544" i="5"/>
  <c r="T544" i="5" s="1"/>
  <c r="R550" i="5"/>
  <c r="T550" i="5" s="1"/>
  <c r="AC561" i="5"/>
  <c r="AF561" i="5"/>
  <c r="M561" i="5"/>
  <c r="R561" i="5"/>
  <c r="T561" i="5" s="1"/>
  <c r="K652" i="5"/>
  <c r="AD652" i="5"/>
  <c r="AB652" i="5"/>
  <c r="AE652" i="5"/>
  <c r="I201" i="5"/>
  <c r="AE201" i="5"/>
  <c r="AB201" i="5"/>
  <c r="AF730" i="5"/>
  <c r="I226" i="5"/>
  <c r="AB226" i="5"/>
  <c r="AE226" i="5"/>
  <c r="AD226" i="5"/>
  <c r="R709" i="5"/>
  <c r="T709" i="5" s="1"/>
  <c r="AA97" i="5"/>
  <c r="AB97" i="5"/>
  <c r="AK271" i="5"/>
  <c r="AI271" i="5"/>
  <c r="AJ271" i="5"/>
  <c r="AN272" i="5"/>
  <c r="AM272" i="5" s="1"/>
  <c r="AL272" i="5" s="1"/>
  <c r="AT272" i="5"/>
  <c r="AS272" i="5"/>
  <c r="AR272" i="5" s="1"/>
  <c r="AQ272" i="5" s="1"/>
  <c r="AP272" i="5" s="1"/>
  <c r="AO272" i="5" s="1"/>
  <c r="AH92" i="5"/>
  <c r="AA92" i="5" s="1"/>
  <c r="AB298" i="5"/>
  <c r="AA298" i="5"/>
  <c r="AE346" i="5"/>
  <c r="AD346" i="5"/>
  <c r="AA332" i="5"/>
  <c r="AA303" i="5"/>
  <c r="R658" i="5"/>
  <c r="T658" i="5" s="1"/>
  <c r="R38" i="5"/>
  <c r="T38" i="5" s="1"/>
  <c r="AC276" i="5"/>
  <c r="R329" i="5"/>
  <c r="T329" i="5" s="1"/>
  <c r="AH270" i="5"/>
  <c r="AH297" i="5"/>
  <c r="R475" i="5"/>
  <c r="T475" i="5" s="1"/>
  <c r="AC591" i="5"/>
  <c r="AC618" i="5"/>
  <c r="R574" i="5"/>
  <c r="T574" i="5" s="1"/>
  <c r="AC730" i="5"/>
  <c r="R715" i="5"/>
  <c r="T715" i="5" s="1"/>
  <c r="R729" i="5"/>
  <c r="T729" i="5" s="1"/>
  <c r="AC772" i="5"/>
  <c r="AF686" i="5"/>
  <c r="R686" i="5"/>
  <c r="T686" i="5" s="1"/>
  <c r="AD201" i="5"/>
  <c r="AE578" i="5"/>
  <c r="AB578" i="5"/>
  <c r="K564" i="5"/>
  <c r="AD564" i="5"/>
  <c r="AE564" i="5"/>
  <c r="AB564" i="5"/>
  <c r="AI85" i="5"/>
  <c r="AH85" i="5" s="1"/>
  <c r="AJ85" i="5"/>
  <c r="AK85" i="5"/>
  <c r="I272" i="5"/>
  <c r="AI437" i="5"/>
  <c r="AJ437" i="5"/>
  <c r="AK437" i="5"/>
  <c r="AS224" i="5"/>
  <c r="AR224" i="5" s="1"/>
  <c r="AQ224" i="5" s="1"/>
  <c r="AP224" i="5" s="1"/>
  <c r="AO224" i="5" s="1"/>
  <c r="AN224" i="5" s="1"/>
  <c r="AM224" i="5" s="1"/>
  <c r="AL224" i="5" s="1"/>
  <c r="AT224" i="5"/>
  <c r="I341" i="5"/>
  <c r="AA67" i="5"/>
  <c r="AB67" i="5"/>
  <c r="AB143" i="5"/>
  <c r="AA143" i="5"/>
  <c r="AI499" i="5"/>
  <c r="AJ499" i="5"/>
  <c r="AK499" i="5"/>
  <c r="AA66" i="5"/>
  <c r="AB66" i="5"/>
  <c r="AF609" i="5"/>
  <c r="AF289" i="5"/>
  <c r="AF854" i="5"/>
  <c r="AT857" i="5"/>
  <c r="AS857" i="5" s="1"/>
  <c r="AR857" i="5" s="1"/>
  <c r="AQ857" i="5" s="1"/>
  <c r="AP857" i="5" s="1"/>
  <c r="AO857" i="5" s="1"/>
  <c r="AN857" i="5" s="1"/>
  <c r="AM857" i="5" s="1"/>
  <c r="AL857" i="5" s="1"/>
  <c r="AA696" i="5"/>
  <c r="AA235" i="5"/>
  <c r="R80" i="5"/>
  <c r="T80" i="5" s="1"/>
  <c r="R61" i="5"/>
  <c r="T61" i="5" s="1"/>
  <c r="R334" i="5"/>
  <c r="T334" i="5" s="1"/>
  <c r="R827" i="5"/>
  <c r="T827" i="5" s="1"/>
  <c r="AA190" i="5"/>
  <c r="AH315" i="5"/>
  <c r="AA356" i="5"/>
  <c r="AC508" i="5"/>
  <c r="AE639" i="5"/>
  <c r="R114" i="5"/>
  <c r="T114" i="5" s="1"/>
  <c r="R757" i="5"/>
  <c r="T757" i="5" s="1"/>
  <c r="R583" i="5"/>
  <c r="T583" i="5" s="1"/>
  <c r="R797" i="5"/>
  <c r="T797" i="5" s="1"/>
  <c r="R655" i="5"/>
  <c r="T655" i="5" s="1"/>
  <c r="AF164" i="5"/>
  <c r="R178" i="5"/>
  <c r="T178" i="5" s="1"/>
  <c r="R282" i="5"/>
  <c r="T282" i="5" s="1"/>
  <c r="R70" i="5"/>
  <c r="T70" i="5" s="1"/>
  <c r="AC316" i="5"/>
  <c r="R375" i="5"/>
  <c r="T375" i="5" s="1"/>
  <c r="R447" i="5"/>
  <c r="T447" i="5" s="1"/>
  <c r="AC506" i="5"/>
  <c r="AC245" i="5"/>
  <c r="R696" i="5"/>
  <c r="T696" i="5" s="1"/>
  <c r="R489" i="5"/>
  <c r="T489" i="5" s="1"/>
  <c r="R684" i="5"/>
  <c r="T684" i="5" s="1"/>
  <c r="R741" i="5"/>
  <c r="T741" i="5" s="1"/>
  <c r="R713" i="5"/>
  <c r="T713" i="5" s="1"/>
  <c r="R736" i="5"/>
  <c r="T736" i="5" s="1"/>
  <c r="AC767" i="5"/>
  <c r="AF767" i="5"/>
  <c r="M767" i="5"/>
  <c r="R610" i="5"/>
  <c r="T610" i="5" s="1"/>
  <c r="I353" i="5"/>
  <c r="AB353" i="5"/>
  <c r="AB635" i="5"/>
  <c r="AA635" i="5"/>
  <c r="AH356" i="5"/>
  <c r="I224" i="5"/>
  <c r="AH434" i="5"/>
  <c r="AA434" i="5" s="1"/>
  <c r="AA521" i="5"/>
  <c r="R565" i="5"/>
  <c r="T565" i="5" s="1"/>
  <c r="R474" i="5"/>
  <c r="T474" i="5" s="1"/>
  <c r="AC673" i="5"/>
  <c r="R739" i="5"/>
  <c r="T739" i="5" s="1"/>
  <c r="M610" i="5"/>
  <c r="AC610" i="5"/>
  <c r="AF610" i="5"/>
  <c r="R754" i="5"/>
  <c r="T754" i="5" s="1"/>
  <c r="AB792" i="5"/>
  <c r="AA792" i="5"/>
  <c r="J576" i="5"/>
  <c r="AB576" i="5"/>
  <c r="AD576" i="5"/>
  <c r="AE576" i="5"/>
  <c r="AA36" i="5"/>
  <c r="AB36" i="5"/>
  <c r="AA58" i="5"/>
  <c r="AB58" i="5"/>
  <c r="AT192" i="5"/>
  <c r="AS192" i="5" s="1"/>
  <c r="AR192" i="5" s="1"/>
  <c r="AQ192" i="5" s="1"/>
  <c r="AP192" i="5" s="1"/>
  <c r="AO192" i="5" s="1"/>
  <c r="AN192" i="5" s="1"/>
  <c r="AM192" i="5" s="1"/>
  <c r="AL192" i="5" s="1"/>
  <c r="AJ46" i="5"/>
  <c r="AI46" i="5"/>
  <c r="AH46" i="5" s="1"/>
  <c r="AA46" i="5" s="1"/>
  <c r="AE46" i="5" s="1"/>
  <c r="AK46" i="5"/>
  <c r="AB424" i="5"/>
  <c r="AA424" i="5"/>
  <c r="AA173" i="5"/>
  <c r="AB173" i="5"/>
  <c r="AB311" i="5"/>
  <c r="AA311" i="5"/>
  <c r="AA82" i="5"/>
  <c r="AB82" i="5"/>
  <c r="AB420" i="5"/>
  <c r="AA420" i="5"/>
  <c r="AE60" i="5"/>
  <c r="AD60" i="5"/>
  <c r="R577" i="5"/>
  <c r="T577" i="5" s="1"/>
  <c r="R94" i="5"/>
  <c r="T94" i="5" s="1"/>
  <c r="AE583" i="5"/>
  <c r="AF796" i="5"/>
  <c r="R809" i="5"/>
  <c r="T809" i="5" s="1"/>
  <c r="R389" i="5"/>
  <c r="T389" i="5" s="1"/>
  <c r="R434" i="5"/>
  <c r="T434" i="5" s="1"/>
  <c r="AC575" i="5"/>
  <c r="R603" i="5"/>
  <c r="T603" i="5" s="1"/>
  <c r="R774" i="5"/>
  <c r="T774" i="5" s="1"/>
  <c r="AA427" i="5"/>
  <c r="AB427" i="5"/>
  <c r="AI289" i="5"/>
  <c r="AH289" i="5" s="1"/>
  <c r="AA289" i="5" s="1"/>
  <c r="AK289" i="5"/>
  <c r="AJ289" i="5"/>
  <c r="AA830" i="5"/>
  <c r="AB830" i="5"/>
  <c r="AD643" i="5"/>
  <c r="AE643" i="5"/>
  <c r="AK377" i="5"/>
  <c r="AI377" i="5"/>
  <c r="AH377" i="5" s="1"/>
  <c r="AA377" i="5" s="1"/>
  <c r="AJ377" i="5"/>
  <c r="I77" i="5"/>
  <c r="AB77" i="5"/>
  <c r="AA353" i="5"/>
  <c r="AD353" i="5" s="1"/>
  <c r="AE185" i="5"/>
  <c r="AD185" i="5"/>
  <c r="O463" i="5"/>
  <c r="O467" i="5"/>
  <c r="O471" i="5"/>
  <c r="O475" i="5"/>
  <c r="O479" i="5"/>
  <c r="O485" i="5"/>
  <c r="O462" i="5"/>
  <c r="O466" i="5"/>
  <c r="O470" i="5"/>
  <c r="O474" i="5"/>
  <c r="O478" i="5"/>
  <c r="O484" i="5"/>
  <c r="O488" i="5"/>
  <c r="O461" i="5"/>
  <c r="O465" i="5"/>
  <c r="O469" i="5"/>
  <c r="O473" i="5"/>
  <c r="O477" i="5"/>
  <c r="O482" i="5"/>
  <c r="O464" i="5"/>
  <c r="O468" i="5"/>
  <c r="O472" i="5"/>
  <c r="O476" i="5"/>
  <c r="O480" i="5"/>
  <c r="O486" i="5"/>
  <c r="O487" i="5"/>
  <c r="O526" i="5"/>
  <c r="O537" i="5"/>
  <c r="O541" i="5"/>
  <c r="O489" i="5"/>
  <c r="O492" i="5"/>
  <c r="O528" i="5"/>
  <c r="O539" i="5"/>
  <c r="O490" i="5"/>
  <c r="O542" i="5"/>
  <c r="O543" i="5"/>
  <c r="O544" i="5"/>
  <c r="O546" i="5"/>
  <c r="O550" i="5"/>
  <c r="O525" i="5"/>
  <c r="O545" i="5"/>
  <c r="O555" i="5"/>
  <c r="O556" i="5"/>
  <c r="O527" i="5"/>
  <c r="O554" i="5"/>
  <c r="O560" i="5"/>
  <c r="O540" i="5"/>
  <c r="O551" i="5"/>
  <c r="O547" i="5"/>
  <c r="O549" i="5"/>
  <c r="O561" i="5"/>
  <c r="O548" i="5"/>
  <c r="O538" i="5"/>
  <c r="O567" i="5"/>
  <c r="O582" i="5"/>
  <c r="O601" i="5"/>
  <c r="O606" i="5"/>
  <c r="O611" i="5"/>
  <c r="O615" i="5"/>
  <c r="O552" i="5"/>
  <c r="O553" i="5"/>
  <c r="O566" i="5"/>
  <c r="O579" i="5"/>
  <c r="O591" i="5"/>
  <c r="O571" i="5"/>
  <c r="O586" i="5"/>
  <c r="O600" i="5"/>
  <c r="O570" i="5"/>
  <c r="O573" i="5"/>
  <c r="O614" i="5"/>
  <c r="O529" i="5"/>
  <c r="O559" i="5"/>
  <c r="O568" i="5"/>
  <c r="O569" i="5"/>
  <c r="O574" i="5"/>
  <c r="O588" i="5"/>
  <c r="O602" i="5"/>
  <c r="O604" i="5"/>
  <c r="O605" i="5"/>
  <c r="O612" i="5"/>
  <c r="O590" i="5"/>
  <c r="O609" i="5"/>
  <c r="O620" i="5"/>
  <c r="O671" i="5"/>
  <c r="O616" i="5"/>
  <c r="O679" i="5"/>
  <c r="O688" i="5"/>
  <c r="O690" i="5"/>
  <c r="O694" i="5"/>
  <c r="O581" i="5"/>
  <c r="O607" i="5"/>
  <c r="O610" i="5"/>
  <c r="O622" i="5"/>
  <c r="O676" i="5"/>
  <c r="O672" i="5"/>
  <c r="O680" i="5"/>
  <c r="O689" i="5"/>
  <c r="O693" i="5"/>
  <c r="O699" i="5"/>
  <c r="O558" i="5"/>
  <c r="O562" i="5"/>
  <c r="O563" i="5"/>
  <c r="O621" i="5"/>
  <c r="O677" i="5"/>
  <c r="O700" i="5"/>
  <c r="O703" i="5"/>
  <c r="O707" i="5"/>
  <c r="O711" i="5"/>
  <c r="O715" i="5"/>
  <c r="O719" i="5"/>
  <c r="O723" i="5"/>
  <c r="O727" i="5"/>
  <c r="O557" i="5"/>
  <c r="O613" i="5"/>
  <c r="O684" i="5"/>
  <c r="O686" i="5"/>
  <c r="O618" i="5"/>
  <c r="O670" i="5"/>
  <c r="O617" i="5"/>
  <c r="O697" i="5"/>
  <c r="O698" i="5"/>
  <c r="O599" i="5"/>
  <c r="O713" i="5"/>
  <c r="O718" i="5"/>
  <c r="O722" i="5"/>
  <c r="O580" i="5"/>
  <c r="O692" i="5"/>
  <c r="O706" i="5"/>
  <c r="O716" i="5"/>
  <c r="O687" i="5"/>
  <c r="O712" i="5"/>
  <c r="O682" i="5"/>
  <c r="O691" i="5"/>
  <c r="O717" i="5"/>
  <c r="O678" i="5"/>
  <c r="O701" i="5"/>
  <c r="O702" i="5"/>
  <c r="O705" i="5"/>
  <c r="O708" i="5"/>
  <c r="O721" i="5"/>
  <c r="O709" i="5"/>
  <c r="O728" i="5"/>
  <c r="O736" i="5"/>
  <c r="O740" i="5"/>
  <c r="O744" i="5"/>
  <c r="O748" i="5"/>
  <c r="O752" i="5"/>
  <c r="O758" i="5"/>
  <c r="O762" i="5"/>
  <c r="O766" i="5"/>
  <c r="O772" i="5"/>
  <c r="O704" i="5"/>
  <c r="O710" i="5"/>
  <c r="O726" i="5"/>
  <c r="O732" i="5"/>
  <c r="O674" i="5"/>
  <c r="O714" i="5"/>
  <c r="O725" i="5"/>
  <c r="O733" i="5"/>
  <c r="O685" i="5"/>
  <c r="O730" i="5"/>
  <c r="O738" i="5"/>
  <c r="O742" i="5"/>
  <c r="O746" i="5"/>
  <c r="O750" i="5"/>
  <c r="O754" i="5"/>
  <c r="O768" i="5"/>
  <c r="O673" i="5"/>
  <c r="O739" i="5"/>
  <c r="O593" i="5"/>
  <c r="O741" i="5"/>
  <c r="O747" i="5"/>
  <c r="O749" i="5"/>
  <c r="O751" i="5"/>
  <c r="O753" i="5"/>
  <c r="O756" i="5"/>
  <c r="O759" i="5"/>
  <c r="O771" i="5"/>
  <c r="O619" i="5"/>
  <c r="O743" i="5"/>
  <c r="O767" i="5"/>
  <c r="O745" i="5"/>
  <c r="O775" i="5"/>
  <c r="O735" i="5"/>
  <c r="O737" i="5"/>
  <c r="O763" i="5"/>
  <c r="O764" i="5"/>
  <c r="O773" i="5"/>
  <c r="O774" i="5"/>
  <c r="O720" i="5"/>
  <c r="O765" i="5"/>
  <c r="O729" i="5"/>
  <c r="O760" i="5"/>
  <c r="O761" i="5"/>
  <c r="O724" i="5"/>
  <c r="O731" i="5"/>
  <c r="AI469" i="5"/>
  <c r="AJ469" i="5"/>
  <c r="AK469" i="5"/>
  <c r="AI559" i="5"/>
  <c r="AK559" i="5"/>
  <c r="AJ559" i="5"/>
  <c r="AI558" i="5"/>
  <c r="AJ558" i="5"/>
  <c r="AK558" i="5"/>
  <c r="AK590" i="5"/>
  <c r="AI590" i="5"/>
  <c r="AJ590" i="5"/>
  <c r="AI690" i="5"/>
  <c r="AJ690" i="5"/>
  <c r="AK690" i="5"/>
  <c r="AK707" i="5"/>
  <c r="AI707" i="5"/>
  <c r="AJ707" i="5"/>
  <c r="AK731" i="5"/>
  <c r="AJ731" i="5"/>
  <c r="AI731" i="5"/>
  <c r="AK723" i="5"/>
  <c r="AI723" i="5"/>
  <c r="AJ723" i="5"/>
  <c r="AK774" i="5"/>
  <c r="AI774" i="5"/>
  <c r="AJ774" i="5"/>
  <c r="AK746" i="5"/>
  <c r="AI746" i="5"/>
  <c r="AJ746" i="5"/>
  <c r="AI767" i="5"/>
  <c r="AJ767" i="5"/>
  <c r="AK767" i="5"/>
  <c r="AI472" i="5"/>
  <c r="AJ472" i="5"/>
  <c r="AK472" i="5"/>
  <c r="AJ484" i="5"/>
  <c r="AI484" i="5"/>
  <c r="AH484" i="5" s="1"/>
  <c r="AB484" i="5" s="1"/>
  <c r="AK484" i="5"/>
  <c r="AI473" i="5"/>
  <c r="AJ473" i="5"/>
  <c r="AK473" i="5"/>
  <c r="AK609" i="5"/>
  <c r="AJ609" i="5"/>
  <c r="AI609" i="5"/>
  <c r="AI599" i="5"/>
  <c r="AH599" i="5" s="1"/>
  <c r="AJ599" i="5"/>
  <c r="AK599" i="5"/>
  <c r="AI725" i="5"/>
  <c r="AJ725" i="5"/>
  <c r="AK725" i="5"/>
  <c r="AK748" i="5"/>
  <c r="AI748" i="5"/>
  <c r="AJ748" i="5"/>
  <c r="AI726" i="5"/>
  <c r="AJ726" i="5"/>
  <c r="AK726" i="5"/>
  <c r="AJ773" i="5"/>
  <c r="AK773" i="5"/>
  <c r="AI773" i="5"/>
  <c r="AJ604" i="5"/>
  <c r="AI604" i="5"/>
  <c r="AH604" i="5" s="1"/>
  <c r="AK604" i="5"/>
  <c r="AI607" i="5"/>
  <c r="AK607" i="5"/>
  <c r="AJ607" i="5"/>
  <c r="AI738" i="5"/>
  <c r="AK738" i="5"/>
  <c r="AJ738" i="5"/>
  <c r="AI468" i="5"/>
  <c r="AH468" i="5" s="1"/>
  <c r="AJ468" i="5"/>
  <c r="AK468" i="5"/>
  <c r="AI492" i="5"/>
  <c r="AK492" i="5"/>
  <c r="AJ492" i="5"/>
  <c r="AI613" i="5"/>
  <c r="AJ613" i="5"/>
  <c r="AK613" i="5"/>
  <c r="AI616" i="5"/>
  <c r="AJ616" i="5"/>
  <c r="AK616" i="5"/>
  <c r="AI686" i="5"/>
  <c r="AK686" i="5"/>
  <c r="AJ686" i="5"/>
  <c r="AI701" i="5"/>
  <c r="AK701" i="5"/>
  <c r="AJ701" i="5"/>
  <c r="AK764" i="5"/>
  <c r="AI764" i="5"/>
  <c r="AJ764" i="5"/>
  <c r="AI742" i="5"/>
  <c r="AK742" i="5"/>
  <c r="AJ742" i="5"/>
  <c r="AK750" i="5"/>
  <c r="AI750" i="5"/>
  <c r="AJ750" i="5"/>
  <c r="AI527" i="5"/>
  <c r="AJ527" i="5"/>
  <c r="AK527" i="5"/>
  <c r="AK570" i="5"/>
  <c r="AJ570" i="5"/>
  <c r="AI570" i="5"/>
  <c r="AH570" i="5" s="1"/>
  <c r="AI670" i="5"/>
  <c r="AJ670" i="5"/>
  <c r="AK670" i="5"/>
  <c r="AI763" i="5"/>
  <c r="AJ763" i="5"/>
  <c r="AK763" i="5"/>
  <c r="AT467" i="5"/>
  <c r="AS467" i="5"/>
  <c r="AR467" i="5" s="1"/>
  <c r="AQ467" i="5" s="1"/>
  <c r="AP467" i="5" s="1"/>
  <c r="AO467" i="5" s="1"/>
  <c r="AN467" i="5" s="1"/>
  <c r="AM467" i="5" s="1"/>
  <c r="AL467" i="5" s="1"/>
  <c r="AJ485" i="5"/>
  <c r="AI485" i="5"/>
  <c r="AK485" i="5"/>
  <c r="AI580" i="5"/>
  <c r="AK580" i="5"/>
  <c r="AJ580" i="5"/>
  <c r="AI699" i="5"/>
  <c r="AH699" i="5" s="1"/>
  <c r="AK699" i="5"/>
  <c r="AJ699" i="5"/>
  <c r="AI730" i="5"/>
  <c r="AJ730" i="5"/>
  <c r="AK730" i="5"/>
  <c r="AK752" i="5"/>
  <c r="AI752" i="5"/>
  <c r="AJ752" i="5"/>
  <c r="AJ768" i="5"/>
  <c r="AK768" i="5"/>
  <c r="AI768" i="5"/>
  <c r="AI477" i="5"/>
  <c r="AJ477" i="5"/>
  <c r="AK477" i="5"/>
  <c r="AI550" i="5"/>
  <c r="AK550" i="5"/>
  <c r="AJ550" i="5"/>
  <c r="AK566" i="5"/>
  <c r="AI566" i="5"/>
  <c r="AJ566" i="5"/>
  <c r="AK556" i="5"/>
  <c r="AI556" i="5"/>
  <c r="AJ556" i="5"/>
  <c r="AI601" i="5"/>
  <c r="AJ601" i="5"/>
  <c r="AK601" i="5"/>
  <c r="AK709" i="5"/>
  <c r="AJ709" i="5"/>
  <c r="AI709" i="5"/>
  <c r="AK754" i="5"/>
  <c r="AI754" i="5"/>
  <c r="AJ754" i="5"/>
  <c r="AI465" i="5"/>
  <c r="AH465" i="5" s="1"/>
  <c r="AJ465" i="5"/>
  <c r="AK465" i="5"/>
  <c r="M461" i="5"/>
  <c r="AC461" i="5"/>
  <c r="AF461" i="5"/>
  <c r="AI476" i="5"/>
  <c r="AJ476" i="5"/>
  <c r="AK476" i="5"/>
  <c r="AJ540" i="5"/>
  <c r="AK540" i="5"/>
  <c r="AI540" i="5"/>
  <c r="AH540" i="5" s="1"/>
  <c r="AA540" i="5" s="1"/>
  <c r="AJ610" i="5"/>
  <c r="AI610" i="5"/>
  <c r="AK610" i="5"/>
  <c r="AK560" i="5"/>
  <c r="AI560" i="5"/>
  <c r="AH560" i="5" s="1"/>
  <c r="AA560" i="5" s="1"/>
  <c r="AE560" i="5" s="1"/>
  <c r="AJ560" i="5"/>
  <c r="AJ698" i="5"/>
  <c r="AI698" i="5"/>
  <c r="AH698" i="5" s="1"/>
  <c r="AB698" i="5" s="1"/>
  <c r="AK698" i="5"/>
  <c r="AI674" i="5"/>
  <c r="AK674" i="5"/>
  <c r="AJ674" i="5"/>
  <c r="AK687" i="5"/>
  <c r="AJ687" i="5"/>
  <c r="AI687" i="5"/>
  <c r="AK766" i="5"/>
  <c r="AJ766" i="5"/>
  <c r="AI766" i="5"/>
  <c r="AK760" i="5"/>
  <c r="AJ760" i="5"/>
  <c r="AI760" i="5"/>
  <c r="AH760" i="5" s="1"/>
  <c r="AJ480" i="5"/>
  <c r="AI480" i="5"/>
  <c r="AK480" i="5"/>
  <c r="AI464" i="5"/>
  <c r="AJ464" i="5"/>
  <c r="AK464" i="5"/>
  <c r="AJ478" i="5"/>
  <c r="AK478" i="5"/>
  <c r="AI478" i="5"/>
  <c r="AI579" i="5"/>
  <c r="AJ579" i="5"/>
  <c r="AK579" i="5"/>
  <c r="AK581" i="5"/>
  <c r="AI581" i="5"/>
  <c r="AJ581" i="5"/>
  <c r="AK694" i="5"/>
  <c r="AI694" i="5"/>
  <c r="AJ694" i="5"/>
  <c r="AI772" i="5"/>
  <c r="AJ772" i="5"/>
  <c r="AK772" i="5"/>
  <c r="AI705" i="5"/>
  <c r="AK705" i="5"/>
  <c r="AJ705" i="5"/>
  <c r="AK758" i="5"/>
  <c r="AI758" i="5"/>
  <c r="AJ758" i="5"/>
  <c r="R559" i="5"/>
  <c r="T559" i="5" s="1"/>
  <c r="AC559" i="5"/>
  <c r="AF559" i="5"/>
  <c r="AK697" i="5"/>
  <c r="AI697" i="5"/>
  <c r="AH697" i="5" s="1"/>
  <c r="AJ697" i="5"/>
  <c r="AT678" i="5"/>
  <c r="AS678" i="5" s="1"/>
  <c r="AR678" i="5" s="1"/>
  <c r="AQ678" i="5" s="1"/>
  <c r="AP678" i="5" s="1"/>
  <c r="AO678" i="5" s="1"/>
  <c r="AN678" i="5" s="1"/>
  <c r="AM678" i="5" s="1"/>
  <c r="AL678" i="5" s="1"/>
  <c r="AT671" i="5"/>
  <c r="AS671" i="5" s="1"/>
  <c r="AR671" i="5" s="1"/>
  <c r="AQ671" i="5" s="1"/>
  <c r="AP671" i="5" s="1"/>
  <c r="AO671" i="5" s="1"/>
  <c r="AN671" i="5" s="1"/>
  <c r="AM671" i="5" s="1"/>
  <c r="AL671" i="5" s="1"/>
  <c r="AA699" i="5"/>
  <c r="AD699" i="5" s="1"/>
  <c r="AF687" i="5"/>
  <c r="M568" i="5"/>
  <c r="AF568" i="5"/>
  <c r="AC568" i="5"/>
  <c r="AF756" i="5"/>
  <c r="M756" i="5"/>
  <c r="AC756" i="5"/>
  <c r="R763" i="5"/>
  <c r="T763" i="5" s="1"/>
  <c r="AC763" i="5"/>
  <c r="M682" i="5"/>
  <c r="AC682" i="5"/>
  <c r="AF682" i="5"/>
  <c r="M719" i="5"/>
  <c r="AC719" i="5"/>
  <c r="AF719" i="5"/>
  <c r="AT765" i="5"/>
  <c r="AS765" i="5"/>
  <c r="AR765" i="5" s="1"/>
  <c r="AQ765" i="5" s="1"/>
  <c r="AP765" i="5" s="1"/>
  <c r="AO765" i="5" s="1"/>
  <c r="AN765" i="5" s="1"/>
  <c r="AM765" i="5" s="1"/>
  <c r="AL765" i="5" s="1"/>
  <c r="AC736" i="5"/>
  <c r="AC463" i="5"/>
  <c r="AF463" i="5"/>
  <c r="M463" i="5"/>
  <c r="M466" i="5"/>
  <c r="AC466" i="5"/>
  <c r="AF466" i="5"/>
  <c r="AT474" i="5"/>
  <c r="AS474" i="5" s="1"/>
  <c r="AR474" i="5" s="1"/>
  <c r="AQ474" i="5" s="1"/>
  <c r="AP474" i="5" s="1"/>
  <c r="AO474" i="5" s="1"/>
  <c r="AN474" i="5" s="1"/>
  <c r="AM474" i="5" s="1"/>
  <c r="AL474" i="5" s="1"/>
  <c r="R525" i="5"/>
  <c r="T525" i="5" s="1"/>
  <c r="AT487" i="5"/>
  <c r="AS487" i="5" s="1"/>
  <c r="AR487" i="5" s="1"/>
  <c r="AQ487" i="5" s="1"/>
  <c r="AP487" i="5" s="1"/>
  <c r="AO487" i="5" s="1"/>
  <c r="AN487" i="5" s="1"/>
  <c r="AM487" i="5" s="1"/>
  <c r="AL487" i="5" s="1"/>
  <c r="AT528" i="5"/>
  <c r="AS528" i="5" s="1"/>
  <c r="AR528" i="5" s="1"/>
  <c r="AQ528" i="5" s="1"/>
  <c r="AP528" i="5" s="1"/>
  <c r="AO528" i="5" s="1"/>
  <c r="AN528" i="5" s="1"/>
  <c r="AM528" i="5" s="1"/>
  <c r="AL528" i="5" s="1"/>
  <c r="AF549" i="5"/>
  <c r="AC549" i="5"/>
  <c r="M549" i="5"/>
  <c r="AF552" i="5"/>
  <c r="M548" i="5"/>
  <c r="AF548" i="5"/>
  <c r="AC548" i="5"/>
  <c r="R546" i="5"/>
  <c r="T546" i="5" s="1"/>
  <c r="AT555" i="5"/>
  <c r="AS555" i="5" s="1"/>
  <c r="AR555" i="5" s="1"/>
  <c r="AQ555" i="5" s="1"/>
  <c r="AP555" i="5" s="1"/>
  <c r="AO555" i="5" s="1"/>
  <c r="AN555" i="5" s="1"/>
  <c r="AM555" i="5" s="1"/>
  <c r="AL555" i="5" s="1"/>
  <c r="M462" i="5"/>
  <c r="AC462" i="5"/>
  <c r="AF462" i="5"/>
  <c r="M560" i="5"/>
  <c r="AC560" i="5"/>
  <c r="AF560" i="5"/>
  <c r="AS600" i="5"/>
  <c r="AR600" i="5" s="1"/>
  <c r="AQ600" i="5" s="1"/>
  <c r="AP600" i="5" s="1"/>
  <c r="AO600" i="5" s="1"/>
  <c r="AN600" i="5" s="1"/>
  <c r="AM600" i="5" s="1"/>
  <c r="AL600" i="5" s="1"/>
  <c r="AT600" i="5"/>
  <c r="R615" i="5"/>
  <c r="T615" i="5" s="1"/>
  <c r="AF562" i="5"/>
  <c r="M605" i="5"/>
  <c r="AC605" i="5"/>
  <c r="AF605" i="5"/>
  <c r="AT593" i="5"/>
  <c r="AS593" i="5" s="1"/>
  <c r="AR593" i="5" s="1"/>
  <c r="AQ593" i="5" s="1"/>
  <c r="AP593" i="5" s="1"/>
  <c r="AO593" i="5" s="1"/>
  <c r="AN593" i="5"/>
  <c r="AM593" i="5" s="1"/>
  <c r="AL593" i="5" s="1"/>
  <c r="R602" i="5"/>
  <c r="T602" i="5" s="1"/>
  <c r="R678" i="5"/>
  <c r="T678" i="5" s="1"/>
  <c r="AF678" i="5"/>
  <c r="R614" i="5"/>
  <c r="T614" i="5" s="1"/>
  <c r="AF622" i="5"/>
  <c r="AT712" i="5"/>
  <c r="AS712" i="5" s="1"/>
  <c r="AR712" i="5" s="1"/>
  <c r="AQ712" i="5" s="1"/>
  <c r="AP712" i="5" s="1"/>
  <c r="AO712" i="5" s="1"/>
  <c r="AN712" i="5" s="1"/>
  <c r="AM712" i="5" s="1"/>
  <c r="AL712" i="5" s="1"/>
  <c r="AT621" i="5"/>
  <c r="AS621" i="5" s="1"/>
  <c r="AR621" i="5" s="1"/>
  <c r="AQ621" i="5" s="1"/>
  <c r="AP621" i="5" s="1"/>
  <c r="AO621" i="5" s="1"/>
  <c r="AN621" i="5" s="1"/>
  <c r="AM621" i="5" s="1"/>
  <c r="AL621" i="5" s="1"/>
  <c r="AS680" i="5"/>
  <c r="AR680" i="5" s="1"/>
  <c r="AQ680" i="5" s="1"/>
  <c r="AP680" i="5" s="1"/>
  <c r="AO680" i="5" s="1"/>
  <c r="AN680" i="5" s="1"/>
  <c r="AM680" i="5" s="1"/>
  <c r="AL680" i="5" s="1"/>
  <c r="AT680" i="5"/>
  <c r="M706" i="5"/>
  <c r="AF706" i="5"/>
  <c r="AC706" i="5"/>
  <c r="AT704" i="5"/>
  <c r="AS704" i="5" s="1"/>
  <c r="AR704" i="5" s="1"/>
  <c r="AQ704" i="5" s="1"/>
  <c r="AP704" i="5" s="1"/>
  <c r="AO704" i="5" s="1"/>
  <c r="AN704" i="5" s="1"/>
  <c r="AM704" i="5" s="1"/>
  <c r="AL704" i="5" s="1"/>
  <c r="AC687" i="5"/>
  <c r="AT720" i="5"/>
  <c r="AS720" i="5" s="1"/>
  <c r="AR720" i="5" s="1"/>
  <c r="AQ720" i="5" s="1"/>
  <c r="AP720" i="5" s="1"/>
  <c r="AO720" i="5" s="1"/>
  <c r="AN720" i="5" s="1"/>
  <c r="AM720" i="5" s="1"/>
  <c r="AL720" i="5" s="1"/>
  <c r="AF685" i="5"/>
  <c r="AT722" i="5"/>
  <c r="AS722" i="5" s="1"/>
  <c r="AR722" i="5" s="1"/>
  <c r="AQ722" i="5" s="1"/>
  <c r="AP722" i="5" s="1"/>
  <c r="AO722" i="5" s="1"/>
  <c r="AN722" i="5" s="1"/>
  <c r="AM722" i="5" s="1"/>
  <c r="AL722" i="5" s="1"/>
  <c r="AF741" i="5"/>
  <c r="M741" i="5"/>
  <c r="AC741" i="5"/>
  <c r="AT749" i="5"/>
  <c r="AS749" i="5" s="1"/>
  <c r="AR749" i="5" s="1"/>
  <c r="AQ749" i="5" s="1"/>
  <c r="AP749" i="5" s="1"/>
  <c r="AO749" i="5" s="1"/>
  <c r="AN749" i="5" s="1"/>
  <c r="AM749" i="5" s="1"/>
  <c r="AL749" i="5" s="1"/>
  <c r="AF753" i="5"/>
  <c r="M753" i="5"/>
  <c r="AC753" i="5"/>
  <c r="AF763" i="5"/>
  <c r="AF713" i="5"/>
  <c r="M713" i="5"/>
  <c r="AC713" i="5"/>
  <c r="AC744" i="5"/>
  <c r="R733" i="5"/>
  <c r="T733" i="5" s="1"/>
  <c r="AT761" i="5"/>
  <c r="AS761" i="5" s="1"/>
  <c r="AR761" i="5" s="1"/>
  <c r="AQ761" i="5" s="1"/>
  <c r="AP761" i="5" s="1"/>
  <c r="AO761" i="5" s="1"/>
  <c r="AN761" i="5" s="1"/>
  <c r="AM761" i="5" s="1"/>
  <c r="AL761" i="5" s="1"/>
  <c r="R682" i="5"/>
  <c r="T682" i="5" s="1"/>
  <c r="AT740" i="5"/>
  <c r="AS740" i="5" s="1"/>
  <c r="AR740" i="5" s="1"/>
  <c r="AQ740" i="5" s="1"/>
  <c r="AP740" i="5" s="1"/>
  <c r="AO740" i="5" s="1"/>
  <c r="AN740" i="5" s="1"/>
  <c r="AM740" i="5" s="1"/>
  <c r="AL740" i="5" s="1"/>
  <c r="R735" i="5"/>
  <c r="T735" i="5" s="1"/>
  <c r="AT771" i="5"/>
  <c r="AS771" i="5"/>
  <c r="AR771" i="5" s="1"/>
  <c r="AQ771" i="5" s="1"/>
  <c r="AP771" i="5" s="1"/>
  <c r="AO771" i="5" s="1"/>
  <c r="AN771" i="5" s="1"/>
  <c r="AM771" i="5" s="1"/>
  <c r="AL771" i="5" s="1"/>
  <c r="R765" i="5"/>
  <c r="T765" i="5" s="1"/>
  <c r="AF745" i="5"/>
  <c r="AC745" i="5"/>
  <c r="M745" i="5"/>
  <c r="M716" i="5"/>
  <c r="AF716" i="5"/>
  <c r="AC716" i="5"/>
  <c r="M700" i="5"/>
  <c r="AC700" i="5"/>
  <c r="AF700" i="5"/>
  <c r="AT717" i="5"/>
  <c r="AS717" i="5" s="1"/>
  <c r="AR717" i="5" s="1"/>
  <c r="AQ717" i="5" s="1"/>
  <c r="AP717" i="5" s="1"/>
  <c r="AO717" i="5" s="1"/>
  <c r="AN717" i="5" s="1"/>
  <c r="AM717" i="5" s="1"/>
  <c r="AL717" i="5" s="1"/>
  <c r="AT762" i="5"/>
  <c r="AS762" i="5" s="1"/>
  <c r="AR762" i="5" s="1"/>
  <c r="AQ762" i="5" s="1"/>
  <c r="AP762" i="5" s="1"/>
  <c r="AO762" i="5" s="1"/>
  <c r="AN762" i="5" s="1"/>
  <c r="AM762" i="5" s="1"/>
  <c r="AL762" i="5" s="1"/>
  <c r="AF528" i="5"/>
  <c r="AT542" i="5"/>
  <c r="AS542" i="5" s="1"/>
  <c r="AR542" i="5" s="1"/>
  <c r="AQ542" i="5" s="1"/>
  <c r="AP542" i="5" s="1"/>
  <c r="AO542" i="5" s="1"/>
  <c r="AN542" i="5" s="1"/>
  <c r="AM542" i="5" s="1"/>
  <c r="AL542" i="5" s="1"/>
  <c r="AS588" i="5"/>
  <c r="AR588" i="5" s="1"/>
  <c r="AQ588" i="5" s="1"/>
  <c r="AP588" i="5" s="1"/>
  <c r="AO588" i="5" s="1"/>
  <c r="AN588" i="5" s="1"/>
  <c r="AM588" i="5" s="1"/>
  <c r="AL588" i="5" s="1"/>
  <c r="AT588" i="5"/>
  <c r="M571" i="5"/>
  <c r="AC571" i="5"/>
  <c r="AF571" i="5"/>
  <c r="AT614" i="5"/>
  <c r="AS614" i="5" s="1"/>
  <c r="AR614" i="5" s="1"/>
  <c r="AQ614" i="5" s="1"/>
  <c r="AP614" i="5" s="1"/>
  <c r="AO614" i="5" s="1"/>
  <c r="AN614" i="5" s="1"/>
  <c r="AM614" i="5" s="1"/>
  <c r="AL614" i="5" s="1"/>
  <c r="AT471" i="5"/>
  <c r="AS471" i="5" s="1"/>
  <c r="AR471" i="5" s="1"/>
  <c r="AQ471" i="5" s="1"/>
  <c r="AP471" i="5" s="1"/>
  <c r="AO471" i="5"/>
  <c r="AN471" i="5" s="1"/>
  <c r="AM471" i="5" s="1"/>
  <c r="AL471" i="5" s="1"/>
  <c r="AS470" i="5"/>
  <c r="AR470" i="5" s="1"/>
  <c r="AQ470" i="5" s="1"/>
  <c r="AP470" i="5" s="1"/>
  <c r="AO470" i="5" s="1"/>
  <c r="AN470" i="5" s="1"/>
  <c r="AM470" i="5" s="1"/>
  <c r="AL470" i="5" s="1"/>
  <c r="AT470" i="5"/>
  <c r="M525" i="5"/>
  <c r="AF525" i="5"/>
  <c r="AC525" i="5"/>
  <c r="AC528" i="5"/>
  <c r="AC542" i="5"/>
  <c r="AT548" i="5"/>
  <c r="AS548" i="5" s="1"/>
  <c r="AR548" i="5" s="1"/>
  <c r="AQ548" i="5" s="1"/>
  <c r="AP548" i="5" s="1"/>
  <c r="AO548" i="5" s="1"/>
  <c r="AN548" i="5" s="1"/>
  <c r="AM548" i="5" s="1"/>
  <c r="AL548" i="5" s="1"/>
  <c r="R555" i="5"/>
  <c r="T555" i="5" s="1"/>
  <c r="AC555" i="5"/>
  <c r="AC615" i="5"/>
  <c r="M615" i="5"/>
  <c r="AF615" i="5"/>
  <c r="AT586" i="5"/>
  <c r="AS586" i="5" s="1"/>
  <c r="AR586" i="5" s="1"/>
  <c r="AQ586" i="5" s="1"/>
  <c r="AP586" i="5" s="1"/>
  <c r="AO586" i="5" s="1"/>
  <c r="AN586" i="5" s="1"/>
  <c r="AM586" i="5" s="1"/>
  <c r="AL586" i="5" s="1"/>
  <c r="AF593" i="5"/>
  <c r="M593" i="5"/>
  <c r="AC593" i="5"/>
  <c r="M602" i="5"/>
  <c r="AC602" i="5"/>
  <c r="AF602" i="5"/>
  <c r="AT692" i="5"/>
  <c r="AS692" i="5"/>
  <c r="AR692" i="5" s="1"/>
  <c r="AQ692" i="5" s="1"/>
  <c r="AP692" i="5" s="1"/>
  <c r="AO692" i="5" s="1"/>
  <c r="AN692" i="5" s="1"/>
  <c r="AM692" i="5" s="1"/>
  <c r="AL692" i="5" s="1"/>
  <c r="AT673" i="5"/>
  <c r="AS673" i="5" s="1"/>
  <c r="AR673" i="5" s="1"/>
  <c r="AQ673" i="5" s="1"/>
  <c r="AP673" i="5" s="1"/>
  <c r="AO673" i="5" s="1"/>
  <c r="AN673" i="5" s="1"/>
  <c r="AM673" i="5" s="1"/>
  <c r="AL673" i="5" s="1"/>
  <c r="AT622" i="5"/>
  <c r="AS622" i="5"/>
  <c r="AR622" i="5" s="1"/>
  <c r="AQ622" i="5" s="1"/>
  <c r="AP622" i="5" s="1"/>
  <c r="AO622" i="5" s="1"/>
  <c r="AN622" i="5" s="1"/>
  <c r="AM622" i="5" s="1"/>
  <c r="AL622" i="5" s="1"/>
  <c r="AS568" i="5"/>
  <c r="AR568" i="5" s="1"/>
  <c r="AQ568" i="5" s="1"/>
  <c r="AP568" i="5" s="1"/>
  <c r="AO568" i="5" s="1"/>
  <c r="AN568" i="5" s="1"/>
  <c r="AM568" i="5" s="1"/>
  <c r="AL568" i="5" s="1"/>
  <c r="AT568" i="5"/>
  <c r="M722" i="5"/>
  <c r="AC722" i="5"/>
  <c r="AF722" i="5"/>
  <c r="AT747" i="5"/>
  <c r="AS747" i="5"/>
  <c r="AR747" i="5" s="1"/>
  <c r="AQ747" i="5" s="1"/>
  <c r="AP747" i="5" s="1"/>
  <c r="AO747" i="5" s="1"/>
  <c r="AN747" i="5" s="1"/>
  <c r="AM747" i="5" s="1"/>
  <c r="AL747" i="5" s="1"/>
  <c r="AS682" i="5"/>
  <c r="AR682" i="5" s="1"/>
  <c r="AQ682" i="5" s="1"/>
  <c r="AP682" i="5" s="1"/>
  <c r="AO682" i="5" s="1"/>
  <c r="AN682" i="5" s="1"/>
  <c r="AM682" i="5" s="1"/>
  <c r="AL682" i="5" s="1"/>
  <c r="AT682" i="5"/>
  <c r="M771" i="5"/>
  <c r="AC771" i="5"/>
  <c r="AF771" i="5"/>
  <c r="AC765" i="5"/>
  <c r="M765" i="5"/>
  <c r="AF765" i="5"/>
  <c r="AF717" i="5"/>
  <c r="M717" i="5"/>
  <c r="AC717" i="5"/>
  <c r="AC467" i="5"/>
  <c r="AF467" i="5"/>
  <c r="M467" i="5"/>
  <c r="R470" i="5"/>
  <c r="T470" i="5" s="1"/>
  <c r="M474" i="5"/>
  <c r="AC474" i="5"/>
  <c r="AF474" i="5"/>
  <c r="AT526" i="5"/>
  <c r="AS526" i="5"/>
  <c r="AR526" i="5" s="1"/>
  <c r="AQ526" i="5" s="1"/>
  <c r="AP526" i="5" s="1"/>
  <c r="AO526" i="5" s="1"/>
  <c r="AN526" i="5" s="1"/>
  <c r="AM526" i="5" s="1"/>
  <c r="AL526" i="5" s="1"/>
  <c r="AT551" i="5"/>
  <c r="AS551" i="5" s="1"/>
  <c r="AR551" i="5" s="1"/>
  <c r="AQ551" i="5" s="1"/>
  <c r="AP551" i="5" s="1"/>
  <c r="AO551" i="5" s="1"/>
  <c r="AN551" i="5" s="1"/>
  <c r="AM551" i="5" s="1"/>
  <c r="AL551" i="5" s="1"/>
  <c r="AC479" i="5"/>
  <c r="M479" i="5"/>
  <c r="AF479" i="5"/>
  <c r="AF487" i="5"/>
  <c r="M487" i="5"/>
  <c r="AC487" i="5"/>
  <c r="AF537" i="5"/>
  <c r="AC475" i="5"/>
  <c r="AF475" i="5"/>
  <c r="M475" i="5"/>
  <c r="AT529" i="5"/>
  <c r="AS529" i="5" s="1"/>
  <c r="AR529" i="5" s="1"/>
  <c r="AQ529" i="5" s="1"/>
  <c r="AP529" i="5" s="1"/>
  <c r="AO529" i="5" s="1"/>
  <c r="AN529" i="5" s="1"/>
  <c r="AM529" i="5" s="1"/>
  <c r="AL529" i="5" s="1"/>
  <c r="AT549" i="5"/>
  <c r="AS549" i="5" s="1"/>
  <c r="AR549" i="5" s="1"/>
  <c r="AQ549" i="5" s="1"/>
  <c r="AP549" i="5" s="1"/>
  <c r="AO549" i="5" s="1"/>
  <c r="AN549" i="5" s="1"/>
  <c r="AM549" i="5" s="1"/>
  <c r="AL549" i="5" s="1"/>
  <c r="AT486" i="5"/>
  <c r="AS486" i="5" s="1"/>
  <c r="AR486" i="5" s="1"/>
  <c r="AQ486" i="5" s="1"/>
  <c r="AP486" i="5" s="1"/>
  <c r="AO486" i="5" s="1"/>
  <c r="AN486" i="5" s="1"/>
  <c r="AM486" i="5" s="1"/>
  <c r="AL486" i="5" s="1"/>
  <c r="AT489" i="5"/>
  <c r="AS489" i="5" s="1"/>
  <c r="AR489" i="5" s="1"/>
  <c r="AQ489" i="5" s="1"/>
  <c r="AP489" i="5" s="1"/>
  <c r="AO489" i="5" s="1"/>
  <c r="AN489" i="5" s="1"/>
  <c r="AM489" i="5" s="1"/>
  <c r="AL489" i="5" s="1"/>
  <c r="AF547" i="5"/>
  <c r="R548" i="5"/>
  <c r="T548" i="5" s="1"/>
  <c r="AS546" i="5"/>
  <c r="AR546" i="5" s="1"/>
  <c r="AQ546" i="5" s="1"/>
  <c r="AP546" i="5" s="1"/>
  <c r="AO546" i="5" s="1"/>
  <c r="AN546" i="5" s="1"/>
  <c r="AM546" i="5" s="1"/>
  <c r="AL546" i="5" s="1"/>
  <c r="AT546" i="5"/>
  <c r="AC563" i="5"/>
  <c r="AF563" i="5"/>
  <c r="R563" i="5"/>
  <c r="T563" i="5" s="1"/>
  <c r="AC541" i="5"/>
  <c r="M541" i="5"/>
  <c r="AF541" i="5"/>
  <c r="M556" i="5"/>
  <c r="AF556" i="5"/>
  <c r="AC556" i="5"/>
  <c r="AF488" i="5"/>
  <c r="AC606" i="5"/>
  <c r="M606" i="5"/>
  <c r="R606" i="5"/>
  <c r="T606" i="5" s="1"/>
  <c r="AF606" i="5"/>
  <c r="AT615" i="5"/>
  <c r="AS615" i="5" s="1"/>
  <c r="AR615" i="5" s="1"/>
  <c r="AQ615" i="5" s="1"/>
  <c r="AP615" i="5" s="1"/>
  <c r="AO615" i="5" s="1"/>
  <c r="AN615" i="5" s="1"/>
  <c r="AM615" i="5" s="1"/>
  <c r="AL615" i="5" s="1"/>
  <c r="AT562" i="5"/>
  <c r="AS562" i="5" s="1"/>
  <c r="AR562" i="5" s="1"/>
  <c r="AQ562" i="5" s="1"/>
  <c r="AP562" i="5" s="1"/>
  <c r="AO562" i="5" s="1"/>
  <c r="AN562" i="5" s="1"/>
  <c r="AM562" i="5" s="1"/>
  <c r="AL562" i="5" s="1"/>
  <c r="AF586" i="5"/>
  <c r="M586" i="5"/>
  <c r="AC586" i="5"/>
  <c r="AF591" i="5"/>
  <c r="M557" i="5"/>
  <c r="AC557" i="5"/>
  <c r="AF557" i="5"/>
  <c r="AA698" i="5"/>
  <c r="R620" i="5"/>
  <c r="T620" i="5" s="1"/>
  <c r="AC699" i="5"/>
  <c r="AF699" i="5"/>
  <c r="M699" i="5"/>
  <c r="AB699" i="5"/>
  <c r="AE699" i="5"/>
  <c r="AF673" i="5"/>
  <c r="AF674" i="5"/>
  <c r="AT714" i="5"/>
  <c r="AS714" i="5" s="1"/>
  <c r="AR714" i="5" s="1"/>
  <c r="AQ714" i="5" s="1"/>
  <c r="AP714" i="5" s="1"/>
  <c r="AO714" i="5" s="1"/>
  <c r="AN714" i="5" s="1"/>
  <c r="AM714" i="5" s="1"/>
  <c r="AL714" i="5" s="1"/>
  <c r="AT611" i="5"/>
  <c r="AS611" i="5"/>
  <c r="AR611" i="5" s="1"/>
  <c r="AQ611" i="5" s="1"/>
  <c r="AP611" i="5" s="1"/>
  <c r="AO611" i="5" s="1"/>
  <c r="AN611" i="5" s="1"/>
  <c r="AM611" i="5" s="1"/>
  <c r="AL611" i="5" s="1"/>
  <c r="R554" i="5"/>
  <c r="T554" i="5" s="1"/>
  <c r="AT708" i="5"/>
  <c r="AS708" i="5"/>
  <c r="AR708" i="5" s="1"/>
  <c r="AQ708" i="5" s="1"/>
  <c r="AP708" i="5" s="1"/>
  <c r="AO708" i="5" s="1"/>
  <c r="AN708" i="5" s="1"/>
  <c r="AM708" i="5" s="1"/>
  <c r="AL708" i="5" s="1"/>
  <c r="AF684" i="5"/>
  <c r="AC684" i="5"/>
  <c r="M684" i="5"/>
  <c r="AT693" i="5"/>
  <c r="AS693" i="5"/>
  <c r="AR693" i="5" s="1"/>
  <c r="AQ693" i="5" s="1"/>
  <c r="AP693" i="5" s="1"/>
  <c r="AO693" i="5" s="1"/>
  <c r="AN693" i="5" s="1"/>
  <c r="AM693" i="5" s="1"/>
  <c r="AL693" i="5" s="1"/>
  <c r="R612" i="5"/>
  <c r="T612" i="5" s="1"/>
  <c r="AT741" i="5"/>
  <c r="AS741" i="5" s="1"/>
  <c r="AR741" i="5" s="1"/>
  <c r="AQ741" i="5" s="1"/>
  <c r="AP741" i="5" s="1"/>
  <c r="AO741" i="5" s="1"/>
  <c r="AN741" i="5" s="1"/>
  <c r="AM741" i="5" s="1"/>
  <c r="AL741" i="5" s="1"/>
  <c r="R747" i="5"/>
  <c r="T747" i="5" s="1"/>
  <c r="AT753" i="5"/>
  <c r="AS753" i="5" s="1"/>
  <c r="AR753" i="5" s="1"/>
  <c r="AQ753" i="5" s="1"/>
  <c r="AP753" i="5" s="1"/>
  <c r="AO753" i="5" s="1"/>
  <c r="AN753" i="5" s="1"/>
  <c r="AM753" i="5" s="1"/>
  <c r="AL753" i="5" s="1"/>
  <c r="AF759" i="5"/>
  <c r="M759" i="5"/>
  <c r="AC759" i="5"/>
  <c r="AT713" i="5"/>
  <c r="AS713" i="5" s="1"/>
  <c r="AR713" i="5" s="1"/>
  <c r="AQ713" i="5" s="1"/>
  <c r="AP713" i="5" s="1"/>
  <c r="AO713" i="5" s="1"/>
  <c r="AN713" i="5" s="1"/>
  <c r="AM713" i="5" s="1"/>
  <c r="AL713" i="5" s="1"/>
  <c r="AC671" i="5"/>
  <c r="AF733" i="5"/>
  <c r="AC733" i="5"/>
  <c r="M733" i="5"/>
  <c r="M761" i="5"/>
  <c r="AF761" i="5"/>
  <c r="AC761" i="5"/>
  <c r="AF735" i="5"/>
  <c r="M735" i="5"/>
  <c r="AC735" i="5"/>
  <c r="M703" i="5"/>
  <c r="AC703" i="5"/>
  <c r="AF703" i="5"/>
  <c r="AT745" i="5"/>
  <c r="AS745" i="5" s="1"/>
  <c r="AR745" i="5" s="1"/>
  <c r="AQ745" i="5" s="1"/>
  <c r="AP745" i="5" s="1"/>
  <c r="AO745" i="5" s="1"/>
  <c r="AN745" i="5" s="1"/>
  <c r="AM745" i="5" s="1"/>
  <c r="AL745" i="5" s="1"/>
  <c r="AT716" i="5"/>
  <c r="AS716" i="5" s="1"/>
  <c r="AR716" i="5" s="1"/>
  <c r="AQ716" i="5" s="1"/>
  <c r="AP716" i="5"/>
  <c r="AO716" i="5" s="1"/>
  <c r="AN716" i="5" s="1"/>
  <c r="AM716" i="5" s="1"/>
  <c r="AL716" i="5" s="1"/>
  <c r="AF740" i="5"/>
  <c r="M775" i="5"/>
  <c r="AC775" i="5"/>
  <c r="AF775" i="5"/>
  <c r="R762" i="5"/>
  <c r="T762" i="5" s="1"/>
  <c r="AI543" i="5"/>
  <c r="AJ543" i="5"/>
  <c r="AK543" i="5"/>
  <c r="AT525" i="5"/>
  <c r="AS525" i="5" s="1"/>
  <c r="AR525" i="5" s="1"/>
  <c r="AQ525" i="5" s="1"/>
  <c r="AP525" i="5" s="1"/>
  <c r="AO525" i="5" s="1"/>
  <c r="AN525" i="5" s="1"/>
  <c r="AM525" i="5" s="1"/>
  <c r="AL525" i="5" s="1"/>
  <c r="AK677" i="5"/>
  <c r="AJ677" i="5"/>
  <c r="AI677" i="5"/>
  <c r="AT605" i="5"/>
  <c r="AS605" i="5" s="1"/>
  <c r="AR605" i="5" s="1"/>
  <c r="AQ605" i="5" s="1"/>
  <c r="AP605" i="5" s="1"/>
  <c r="AO605" i="5" s="1"/>
  <c r="AN605" i="5" s="1"/>
  <c r="AM605" i="5" s="1"/>
  <c r="AL605" i="5" s="1"/>
  <c r="M616" i="5"/>
  <c r="AC616" i="5"/>
  <c r="AF616" i="5"/>
  <c r="AT672" i="5"/>
  <c r="AS672" i="5" s="1"/>
  <c r="AR672" i="5" s="1"/>
  <c r="AQ672" i="5" s="1"/>
  <c r="AP672" i="5" s="1"/>
  <c r="AO672" i="5" s="1"/>
  <c r="AN672" i="5" s="1"/>
  <c r="AM672" i="5" s="1"/>
  <c r="AL672" i="5" s="1"/>
  <c r="AF527" i="5"/>
  <c r="M527" i="5"/>
  <c r="AC527" i="5"/>
  <c r="AF546" i="5"/>
  <c r="M546" i="5"/>
  <c r="AC546" i="5"/>
  <c r="AT563" i="5"/>
  <c r="AS563" i="5" s="1"/>
  <c r="AR563" i="5" s="1"/>
  <c r="AQ563" i="5" s="1"/>
  <c r="AP563" i="5" s="1"/>
  <c r="AO563" i="5" s="1"/>
  <c r="AN563" i="5" s="1"/>
  <c r="AM563" i="5" s="1"/>
  <c r="AL563" i="5" s="1"/>
  <c r="M600" i="5"/>
  <c r="AC600" i="5"/>
  <c r="AF600" i="5"/>
  <c r="AF614" i="5"/>
  <c r="AC614" i="5"/>
  <c r="M614" i="5"/>
  <c r="R712" i="5"/>
  <c r="T712" i="5" s="1"/>
  <c r="AC712" i="5"/>
  <c r="AF712" i="5"/>
  <c r="AC611" i="5"/>
  <c r="AF611" i="5"/>
  <c r="M611" i="5"/>
  <c r="AT554" i="5"/>
  <c r="AS554" i="5" s="1"/>
  <c r="AR554" i="5" s="1"/>
  <c r="AQ554" i="5" s="1"/>
  <c r="AP554" i="5" s="1"/>
  <c r="AO554" i="5" s="1"/>
  <c r="AN554" i="5" s="1"/>
  <c r="AM554" i="5" s="1"/>
  <c r="AL554" i="5" s="1"/>
  <c r="M680" i="5"/>
  <c r="AC680" i="5"/>
  <c r="AF680" i="5"/>
  <c r="AC726" i="5"/>
  <c r="M726" i="5"/>
  <c r="AF726" i="5"/>
  <c r="AT733" i="5"/>
  <c r="AS733" i="5" s="1"/>
  <c r="AR733" i="5" s="1"/>
  <c r="AQ733" i="5" s="1"/>
  <c r="AP733" i="5" s="1"/>
  <c r="AO733" i="5" s="1"/>
  <c r="AN733" i="5" s="1"/>
  <c r="AM733" i="5" s="1"/>
  <c r="AL733" i="5" s="1"/>
  <c r="AT735" i="5"/>
  <c r="AS735" i="5" s="1"/>
  <c r="AR735" i="5" s="1"/>
  <c r="AQ735" i="5" s="1"/>
  <c r="AP735" i="5" s="1"/>
  <c r="AO735" i="5" s="1"/>
  <c r="AN735" i="5" s="1"/>
  <c r="AM735" i="5" s="1"/>
  <c r="AL735" i="5" s="1"/>
  <c r="M470" i="5"/>
  <c r="AC470" i="5"/>
  <c r="AF470" i="5"/>
  <c r="AF482" i="5"/>
  <c r="R482" i="5"/>
  <c r="T482" i="5" s="1"/>
  <c r="AC526" i="5"/>
  <c r="R551" i="5"/>
  <c r="T551" i="5" s="1"/>
  <c r="AC551" i="5"/>
  <c r="AT479" i="5"/>
  <c r="AS479" i="5"/>
  <c r="AR479" i="5" s="1"/>
  <c r="AQ479" i="5" s="1"/>
  <c r="AP479" i="5" s="1"/>
  <c r="AO479" i="5" s="1"/>
  <c r="AN479" i="5" s="1"/>
  <c r="AM479" i="5" s="1"/>
  <c r="AL479" i="5" s="1"/>
  <c r="AT490" i="5"/>
  <c r="AS490" i="5" s="1"/>
  <c r="AR490" i="5" s="1"/>
  <c r="AQ490" i="5" s="1"/>
  <c r="AP490" i="5" s="1"/>
  <c r="AO490" i="5" s="1"/>
  <c r="AN490" i="5" s="1"/>
  <c r="AM490" i="5" s="1"/>
  <c r="AL490" i="5" s="1"/>
  <c r="AT475" i="5"/>
  <c r="AS475" i="5" s="1"/>
  <c r="AR475" i="5" s="1"/>
  <c r="AQ475" i="5" s="1"/>
  <c r="AP475" i="5" s="1"/>
  <c r="AO475" i="5" s="1"/>
  <c r="AN475" i="5"/>
  <c r="AM475" i="5" s="1"/>
  <c r="AL475" i="5" s="1"/>
  <c r="R549" i="5"/>
  <c r="T549" i="5" s="1"/>
  <c r="AT544" i="5"/>
  <c r="AS544" i="5" s="1"/>
  <c r="AR544" i="5" s="1"/>
  <c r="AQ544" i="5" s="1"/>
  <c r="AP544" i="5" s="1"/>
  <c r="AO544" i="5" s="1"/>
  <c r="AN544" i="5" s="1"/>
  <c r="AM544" i="5" s="1"/>
  <c r="AL544" i="5" s="1"/>
  <c r="AF542" i="5"/>
  <c r="M489" i="5"/>
  <c r="AC489" i="5"/>
  <c r="AF489" i="5"/>
  <c r="AC547" i="5"/>
  <c r="AT541" i="5"/>
  <c r="AS541" i="5" s="1"/>
  <c r="AR541" i="5"/>
  <c r="AQ541" i="5" s="1"/>
  <c r="AP541" i="5" s="1"/>
  <c r="AO541" i="5" s="1"/>
  <c r="AN541" i="5" s="1"/>
  <c r="AM541" i="5" s="1"/>
  <c r="AL541" i="5" s="1"/>
  <c r="AF545" i="5"/>
  <c r="AC545" i="5"/>
  <c r="M545" i="5"/>
  <c r="AT569" i="5"/>
  <c r="AS569" i="5"/>
  <c r="AR569" i="5" s="1"/>
  <c r="AQ569" i="5" s="1"/>
  <c r="AP569" i="5" s="1"/>
  <c r="AO569" i="5" s="1"/>
  <c r="AN569" i="5" s="1"/>
  <c r="AM569" i="5" s="1"/>
  <c r="AL569" i="5" s="1"/>
  <c r="R566" i="5"/>
  <c r="T566" i="5" s="1"/>
  <c r="AT606" i="5"/>
  <c r="AS606" i="5"/>
  <c r="AR606" i="5" s="1"/>
  <c r="AQ606" i="5" s="1"/>
  <c r="AP606" i="5" s="1"/>
  <c r="AO606" i="5" s="1"/>
  <c r="AN606" i="5" s="1"/>
  <c r="AM606" i="5" s="1"/>
  <c r="AL606" i="5" s="1"/>
  <c r="AT618" i="5"/>
  <c r="AS618" i="5" s="1"/>
  <c r="AR618" i="5" s="1"/>
  <c r="AQ618" i="5" s="1"/>
  <c r="AP618" i="5" s="1"/>
  <c r="AO618" i="5" s="1"/>
  <c r="AN618" i="5" s="1"/>
  <c r="AM618" i="5" s="1"/>
  <c r="AL618" i="5" s="1"/>
  <c r="AC601" i="5"/>
  <c r="AF601" i="5"/>
  <c r="M601" i="5"/>
  <c r="AT557" i="5"/>
  <c r="AS557" i="5"/>
  <c r="AR557" i="5" s="1"/>
  <c r="AQ557" i="5" s="1"/>
  <c r="AP557" i="5" s="1"/>
  <c r="AO557" i="5" s="1"/>
  <c r="AN557" i="5" s="1"/>
  <c r="AM557" i="5" s="1"/>
  <c r="AL557" i="5" s="1"/>
  <c r="AF618" i="5"/>
  <c r="AT620" i="5"/>
  <c r="AS620" i="5" s="1"/>
  <c r="AR620" i="5" s="1"/>
  <c r="AQ620" i="5" s="1"/>
  <c r="AP620" i="5" s="1"/>
  <c r="AO620" i="5" s="1"/>
  <c r="AN620" i="5" s="1"/>
  <c r="AM620" i="5" s="1"/>
  <c r="AL620" i="5" s="1"/>
  <c r="AF679" i="5"/>
  <c r="AC679" i="5"/>
  <c r="M679" i="5"/>
  <c r="R714" i="5"/>
  <c r="T714" i="5" s="1"/>
  <c r="AF554" i="5"/>
  <c r="M554" i="5"/>
  <c r="AC554" i="5"/>
  <c r="AT619" i="5"/>
  <c r="AS619" i="5" s="1"/>
  <c r="AR619" i="5" s="1"/>
  <c r="AQ619" i="5" s="1"/>
  <c r="AP619" i="5" s="1"/>
  <c r="AO619" i="5" s="1"/>
  <c r="AN619" i="5" s="1"/>
  <c r="AM619" i="5" s="1"/>
  <c r="AL619" i="5" s="1"/>
  <c r="R708" i="5"/>
  <c r="T708" i="5" s="1"/>
  <c r="AF708" i="5"/>
  <c r="AT685" i="5"/>
  <c r="AS685" i="5" s="1"/>
  <c r="AR685" i="5" s="1"/>
  <c r="AQ685" i="5" s="1"/>
  <c r="AP685" i="5" s="1"/>
  <c r="AO685" i="5" s="1"/>
  <c r="AN685" i="5" s="1"/>
  <c r="AM685" i="5" s="1"/>
  <c r="AL685" i="5" s="1"/>
  <c r="AT721" i="5"/>
  <c r="AS721" i="5" s="1"/>
  <c r="AR721" i="5" s="1"/>
  <c r="AQ721" i="5" s="1"/>
  <c r="AP721" i="5" s="1"/>
  <c r="AO721" i="5" s="1"/>
  <c r="AN721" i="5" s="1"/>
  <c r="AM721" i="5" s="1"/>
  <c r="AL721" i="5" s="1"/>
  <c r="AT684" i="5"/>
  <c r="AS684" i="5" s="1"/>
  <c r="AR684" i="5" s="1"/>
  <c r="AQ684" i="5" s="1"/>
  <c r="AP684" i="5" s="1"/>
  <c r="AO684" i="5" s="1"/>
  <c r="AN684" i="5" s="1"/>
  <c r="AM684" i="5" s="1"/>
  <c r="AL684" i="5" s="1"/>
  <c r="AT612" i="5"/>
  <c r="AS612" i="5" s="1"/>
  <c r="AR612" i="5" s="1"/>
  <c r="AQ612" i="5" s="1"/>
  <c r="AP612" i="5" s="1"/>
  <c r="AO612" i="5" s="1"/>
  <c r="AN612" i="5" s="1"/>
  <c r="AM612" i="5" s="1"/>
  <c r="AL612" i="5" s="1"/>
  <c r="AT718" i="5"/>
  <c r="AS718" i="5"/>
  <c r="AR718" i="5" s="1"/>
  <c r="AQ718" i="5" s="1"/>
  <c r="AP718" i="5" s="1"/>
  <c r="AO718" i="5" s="1"/>
  <c r="AN718" i="5" s="1"/>
  <c r="AM718" i="5" s="1"/>
  <c r="AL718" i="5" s="1"/>
  <c r="AF707" i="5"/>
  <c r="AT739" i="5"/>
  <c r="AS739" i="5" s="1"/>
  <c r="AR739" i="5" s="1"/>
  <c r="AQ739" i="5" s="1"/>
  <c r="AP739" i="5" s="1"/>
  <c r="AO739" i="5" s="1"/>
  <c r="AN739" i="5" s="1"/>
  <c r="AM739" i="5" s="1"/>
  <c r="AL739" i="5" s="1"/>
  <c r="AF747" i="5"/>
  <c r="M747" i="5"/>
  <c r="AC747" i="5"/>
  <c r="AT751" i="5"/>
  <c r="AS751" i="5" s="1"/>
  <c r="AR751" i="5" s="1"/>
  <c r="AQ751" i="5" s="1"/>
  <c r="AP751" i="5" s="1"/>
  <c r="AO751" i="5" s="1"/>
  <c r="AN751" i="5" s="1"/>
  <c r="AM751" i="5" s="1"/>
  <c r="AL751" i="5" s="1"/>
  <c r="AT702" i="5"/>
  <c r="AS702" i="5" s="1"/>
  <c r="AR702" i="5" s="1"/>
  <c r="AQ702" i="5" s="1"/>
  <c r="AP702" i="5" s="1"/>
  <c r="AO702" i="5" s="1"/>
  <c r="AN702" i="5" s="1"/>
  <c r="AM702" i="5" s="1"/>
  <c r="AL702" i="5" s="1"/>
  <c r="M732" i="5"/>
  <c r="AC732" i="5"/>
  <c r="AF732" i="5"/>
  <c r="AF737" i="5"/>
  <c r="M737" i="5"/>
  <c r="AC737" i="5"/>
  <c r="R726" i="5"/>
  <c r="T726" i="5" s="1"/>
  <c r="AT700" i="5"/>
  <c r="AS700" i="5" s="1"/>
  <c r="AR700" i="5" s="1"/>
  <c r="AQ700" i="5" s="1"/>
  <c r="AP700" i="5" s="1"/>
  <c r="AO700" i="5" s="1"/>
  <c r="AN700" i="5" s="1"/>
  <c r="AM700" i="5" s="1"/>
  <c r="AL700" i="5" s="1"/>
  <c r="M762" i="5"/>
  <c r="AC762" i="5"/>
  <c r="AF762" i="5"/>
  <c r="R771" i="5"/>
  <c r="T771" i="5" s="1"/>
  <c r="AC471" i="5"/>
  <c r="AF471" i="5"/>
  <c r="M471" i="5"/>
  <c r="AT482" i="5"/>
  <c r="AS482" i="5"/>
  <c r="AR482" i="5" s="1"/>
  <c r="AQ482" i="5" s="1"/>
  <c r="AP482" i="5" s="1"/>
  <c r="AO482" i="5" s="1"/>
  <c r="AN482" i="5" s="1"/>
  <c r="AM482" i="5" s="1"/>
  <c r="AL482" i="5" s="1"/>
  <c r="AT488" i="5"/>
  <c r="AS488" i="5" s="1"/>
  <c r="AR488" i="5" s="1"/>
  <c r="AQ488" i="5" s="1"/>
  <c r="AP488" i="5" s="1"/>
  <c r="AO488" i="5" s="1"/>
  <c r="AN488" i="5" s="1"/>
  <c r="AM488" i="5" s="1"/>
  <c r="AL488" i="5" s="1"/>
  <c r="R538" i="5"/>
  <c r="T538" i="5" s="1"/>
  <c r="AC538" i="5"/>
  <c r="AC486" i="5"/>
  <c r="M486" i="5"/>
  <c r="AF486" i="5"/>
  <c r="AF553" i="5"/>
  <c r="M553" i="5"/>
  <c r="AC553" i="5"/>
  <c r="R569" i="5"/>
  <c r="T569" i="5" s="1"/>
  <c r="AC569" i="5"/>
  <c r="AF569" i="5"/>
  <c r="AT567" i="5"/>
  <c r="AS567" i="5" s="1"/>
  <c r="AR567" i="5" s="1"/>
  <c r="AQ567" i="5" s="1"/>
  <c r="AP567" i="5" s="1"/>
  <c r="AO567" i="5" s="1"/>
  <c r="AN567" i="5" s="1"/>
  <c r="AM567" i="5" s="1"/>
  <c r="AL567" i="5" s="1"/>
  <c r="AF566" i="5"/>
  <c r="M566" i="5"/>
  <c r="AC566" i="5"/>
  <c r="R571" i="5"/>
  <c r="T571" i="5" s="1"/>
  <c r="M581" i="5"/>
  <c r="AC581" i="5"/>
  <c r="AF581" i="5"/>
  <c r="AS617" i="5"/>
  <c r="AR617" i="5" s="1"/>
  <c r="AQ617" i="5" s="1"/>
  <c r="AP617" i="5" s="1"/>
  <c r="AO617" i="5" s="1"/>
  <c r="AN617" i="5" s="1"/>
  <c r="AM617" i="5" s="1"/>
  <c r="AL617" i="5" s="1"/>
  <c r="AT617" i="5"/>
  <c r="AT691" i="5"/>
  <c r="AS691" i="5" s="1"/>
  <c r="AR691" i="5" s="1"/>
  <c r="AQ691" i="5" s="1"/>
  <c r="AP691" i="5" s="1"/>
  <c r="AO691" i="5" s="1"/>
  <c r="AN691" i="5" s="1"/>
  <c r="AM691" i="5" s="1"/>
  <c r="AL691" i="5" s="1"/>
  <c r="M620" i="5"/>
  <c r="AC620" i="5"/>
  <c r="AF620" i="5"/>
  <c r="AS679" i="5"/>
  <c r="AR679" i="5" s="1"/>
  <c r="AQ679" i="5" s="1"/>
  <c r="AP679" i="5" s="1"/>
  <c r="AO679" i="5" s="1"/>
  <c r="AN679" i="5" s="1"/>
  <c r="AM679" i="5" s="1"/>
  <c r="AL679" i="5" s="1"/>
  <c r="AT679" i="5"/>
  <c r="AT676" i="5"/>
  <c r="AS676" i="5" s="1"/>
  <c r="AR676" i="5" s="1"/>
  <c r="AQ676" i="5" s="1"/>
  <c r="AP676" i="5" s="1"/>
  <c r="AO676" i="5" s="1"/>
  <c r="AN676" i="5" s="1"/>
  <c r="AM676" i="5" s="1"/>
  <c r="AL676" i="5" s="1"/>
  <c r="AC714" i="5"/>
  <c r="AF714" i="5"/>
  <c r="M714" i="5"/>
  <c r="R611" i="5"/>
  <c r="T611" i="5" s="1"/>
  <c r="AC688" i="5"/>
  <c r="AF688" i="5"/>
  <c r="M688" i="5"/>
  <c r="AT710" i="5"/>
  <c r="AS710" i="5" s="1"/>
  <c r="AR710" i="5" s="1"/>
  <c r="AQ710" i="5" s="1"/>
  <c r="AP710" i="5" s="1"/>
  <c r="AO710" i="5" s="1"/>
  <c r="AN710" i="5" s="1"/>
  <c r="AM710" i="5" s="1"/>
  <c r="AL710" i="5" s="1"/>
  <c r="AT711" i="5"/>
  <c r="AS711" i="5" s="1"/>
  <c r="AR711" i="5" s="1"/>
  <c r="AQ711" i="5" s="1"/>
  <c r="AP711" i="5" s="1"/>
  <c r="AO711" i="5" s="1"/>
  <c r="AN711" i="5" s="1"/>
  <c r="AM711" i="5" s="1"/>
  <c r="AL711" i="5" s="1"/>
  <c r="AC693" i="5"/>
  <c r="M693" i="5"/>
  <c r="AF693" i="5"/>
  <c r="M612" i="5"/>
  <c r="AC612" i="5"/>
  <c r="AF612" i="5"/>
  <c r="AC707" i="5"/>
  <c r="AT759" i="5"/>
  <c r="AS759" i="5"/>
  <c r="AR759" i="5" s="1"/>
  <c r="AQ759" i="5" s="1"/>
  <c r="AP759" i="5" s="1"/>
  <c r="AO759" i="5" s="1"/>
  <c r="AN759" i="5" s="1"/>
  <c r="AM759" i="5" s="1"/>
  <c r="AL759" i="5" s="1"/>
  <c r="AS728" i="5"/>
  <c r="AR728" i="5" s="1"/>
  <c r="AQ728" i="5" s="1"/>
  <c r="AP728" i="5" s="1"/>
  <c r="AO728" i="5" s="1"/>
  <c r="AN728" i="5" s="1"/>
  <c r="AM728" i="5" s="1"/>
  <c r="AL728" i="5" s="1"/>
  <c r="AT728" i="5"/>
  <c r="AT732" i="5"/>
  <c r="AS732" i="5" s="1"/>
  <c r="AR732" i="5" s="1"/>
  <c r="AQ732" i="5" s="1"/>
  <c r="AP732" i="5" s="1"/>
  <c r="AO732" i="5" s="1"/>
  <c r="AN732" i="5" s="1"/>
  <c r="AM732" i="5" s="1"/>
  <c r="AL732" i="5" s="1"/>
  <c r="AT729" i="5"/>
  <c r="AS729" i="5" s="1"/>
  <c r="AR729" i="5" s="1"/>
  <c r="AQ729" i="5" s="1"/>
  <c r="AP729" i="5" s="1"/>
  <c r="AO729" i="5" s="1"/>
  <c r="AN729" i="5" s="1"/>
  <c r="AM729" i="5" s="1"/>
  <c r="AL729" i="5" s="1"/>
  <c r="AT743" i="5"/>
  <c r="AS743" i="5" s="1"/>
  <c r="AR743" i="5" s="1"/>
  <c r="AQ743" i="5" s="1"/>
  <c r="AP743" i="5" s="1"/>
  <c r="AO743" i="5" s="1"/>
  <c r="AN743" i="5" s="1"/>
  <c r="AM743" i="5" s="1"/>
  <c r="AL743" i="5" s="1"/>
  <c r="AS703" i="5"/>
  <c r="AR703" i="5" s="1"/>
  <c r="AQ703" i="5" s="1"/>
  <c r="AP703" i="5" s="1"/>
  <c r="AO703" i="5" s="1"/>
  <c r="AN703" i="5" s="1"/>
  <c r="AM703" i="5" s="1"/>
  <c r="AL703" i="5" s="1"/>
  <c r="AT703" i="5"/>
  <c r="AF773" i="5"/>
  <c r="AC773" i="5"/>
  <c r="M773" i="5"/>
  <c r="AF766" i="5"/>
  <c r="AF728" i="5"/>
  <c r="AC740" i="5"/>
  <c r="AT727" i="5"/>
  <c r="AS727" i="5" s="1"/>
  <c r="AR727" i="5" s="1"/>
  <c r="AQ727" i="5" s="1"/>
  <c r="AP727" i="5" s="1"/>
  <c r="AO727" i="5" s="1"/>
  <c r="AN727" i="5" s="1"/>
  <c r="AM727" i="5" s="1"/>
  <c r="AL727" i="5" s="1"/>
  <c r="AT463" i="5"/>
  <c r="AS463" i="5" s="1"/>
  <c r="AR463" i="5" s="1"/>
  <c r="AQ463" i="5" s="1"/>
  <c r="AP463" i="5" s="1"/>
  <c r="AO463" i="5" s="1"/>
  <c r="AN463" i="5" s="1"/>
  <c r="AM463" i="5" s="1"/>
  <c r="AL463" i="5" s="1"/>
  <c r="AT461" i="5"/>
  <c r="AS461" i="5" s="1"/>
  <c r="AR461" i="5" s="1"/>
  <c r="AQ461" i="5" s="1"/>
  <c r="AP461" i="5" s="1"/>
  <c r="AO461" i="5" s="1"/>
  <c r="AN461" i="5" s="1"/>
  <c r="AM461" i="5" s="1"/>
  <c r="AL461" i="5" s="1"/>
  <c r="AF478" i="5"/>
  <c r="AA484" i="5"/>
  <c r="R467" i="5"/>
  <c r="T467" i="5" s="1"/>
  <c r="R463" i="5"/>
  <c r="T463" i="5" s="1"/>
  <c r="R539" i="5"/>
  <c r="T539" i="5" s="1"/>
  <c r="AF539" i="5"/>
  <c r="AP538" i="5"/>
  <c r="AO538" i="5" s="1"/>
  <c r="AN538" i="5" s="1"/>
  <c r="AM538" i="5" s="1"/>
  <c r="AL538" i="5" s="1"/>
  <c r="AT538" i="5"/>
  <c r="AS538" i="5" s="1"/>
  <c r="AR538" i="5" s="1"/>
  <c r="AQ538" i="5" s="1"/>
  <c r="AF551" i="5"/>
  <c r="AF490" i="5"/>
  <c r="M490" i="5"/>
  <c r="AC490" i="5"/>
  <c r="M540" i="5"/>
  <c r="AC540" i="5"/>
  <c r="AD540" i="5"/>
  <c r="AF540" i="5"/>
  <c r="AE540" i="5"/>
  <c r="R527" i="5"/>
  <c r="T527" i="5" s="1"/>
  <c r="M529" i="5"/>
  <c r="AC529" i="5"/>
  <c r="AF529" i="5"/>
  <c r="AS547" i="5"/>
  <c r="AR547" i="5" s="1"/>
  <c r="AQ547" i="5" s="1"/>
  <c r="AP547" i="5" s="1"/>
  <c r="AO547" i="5" s="1"/>
  <c r="AN547" i="5" s="1"/>
  <c r="AM547" i="5" s="1"/>
  <c r="AL547" i="5" s="1"/>
  <c r="AT547" i="5"/>
  <c r="AT537" i="5"/>
  <c r="AS537" i="5" s="1"/>
  <c r="AR537" i="5" s="1"/>
  <c r="AQ537" i="5" s="1"/>
  <c r="AP537" i="5" s="1"/>
  <c r="AO537" i="5" s="1"/>
  <c r="AN537" i="5" s="1"/>
  <c r="AM537" i="5" s="1"/>
  <c r="AL537" i="5" s="1"/>
  <c r="AC544" i="5"/>
  <c r="AF544" i="5"/>
  <c r="M544" i="5"/>
  <c r="AF555" i="5"/>
  <c r="AT545" i="5"/>
  <c r="AS545" i="5" s="1"/>
  <c r="AR545" i="5" s="1"/>
  <c r="AQ545" i="5" s="1"/>
  <c r="AP545" i="5" s="1"/>
  <c r="AO545" i="5" s="1"/>
  <c r="AN545" i="5" s="1"/>
  <c r="AM545" i="5" s="1"/>
  <c r="AL545" i="5" s="1"/>
  <c r="R567" i="5"/>
  <c r="T567" i="5" s="1"/>
  <c r="AC567" i="5"/>
  <c r="AC488" i="5"/>
  <c r="AT591" i="5"/>
  <c r="AS591" i="5" s="1"/>
  <c r="AR591" i="5" s="1"/>
  <c r="AQ591" i="5" s="1"/>
  <c r="AP591" i="5" s="1"/>
  <c r="AO591" i="5" s="1"/>
  <c r="AN591" i="5" s="1"/>
  <c r="AM591" i="5" s="1"/>
  <c r="AL591" i="5" s="1"/>
  <c r="AT582" i="5"/>
  <c r="AS582" i="5" s="1"/>
  <c r="AR582" i="5" s="1"/>
  <c r="AQ582" i="5" s="1"/>
  <c r="AP582" i="5" s="1"/>
  <c r="AO582" i="5" s="1"/>
  <c r="AN582" i="5" s="1"/>
  <c r="AM582" i="5" s="1"/>
  <c r="AL582" i="5" s="1"/>
  <c r="AF670" i="5"/>
  <c r="AC670" i="5"/>
  <c r="M670" i="5"/>
  <c r="R573" i="5"/>
  <c r="T573" i="5" s="1"/>
  <c r="AC573" i="5"/>
  <c r="R601" i="5"/>
  <c r="T601" i="5" s="1"/>
  <c r="R593" i="5"/>
  <c r="T593" i="5" s="1"/>
  <c r="AC678" i="5"/>
  <c r="R581" i="5"/>
  <c r="T581" i="5" s="1"/>
  <c r="AC690" i="5"/>
  <c r="M690" i="5"/>
  <c r="AF690" i="5"/>
  <c r="AC622" i="5"/>
  <c r="AC676" i="5"/>
  <c r="AC694" i="5"/>
  <c r="AF694" i="5"/>
  <c r="M694" i="5"/>
  <c r="AF619" i="5"/>
  <c r="AC619" i="5"/>
  <c r="M619" i="5"/>
  <c r="AT688" i="5"/>
  <c r="AS688" i="5" s="1"/>
  <c r="AR688" i="5" s="1"/>
  <c r="AQ688" i="5" s="1"/>
  <c r="AP688" i="5" s="1"/>
  <c r="AO688" i="5" s="1"/>
  <c r="AN688" i="5" s="1"/>
  <c r="AM688" i="5" s="1"/>
  <c r="AL688" i="5" s="1"/>
  <c r="R710" i="5"/>
  <c r="T710" i="5" s="1"/>
  <c r="AT689" i="5"/>
  <c r="AS689" i="5" s="1"/>
  <c r="AR689" i="5" s="1"/>
  <c r="AQ689" i="5" s="1"/>
  <c r="AP689" i="5"/>
  <c r="AO689" i="5" s="1"/>
  <c r="AN689" i="5" s="1"/>
  <c r="AM689" i="5" s="1"/>
  <c r="AL689" i="5" s="1"/>
  <c r="AF574" i="5"/>
  <c r="M574" i="5"/>
  <c r="AC574" i="5"/>
  <c r="AF676" i="5"/>
  <c r="M711" i="5"/>
  <c r="AC711" i="5"/>
  <c r="AF711" i="5"/>
  <c r="AC718" i="5"/>
  <c r="M718" i="5"/>
  <c r="AF718" i="5"/>
  <c r="M739" i="5"/>
  <c r="AC739" i="5"/>
  <c r="AF739" i="5"/>
  <c r="AF751" i="5"/>
  <c r="M751" i="5"/>
  <c r="AC751" i="5"/>
  <c r="AT756" i="5"/>
  <c r="AS756" i="5" s="1"/>
  <c r="AR756" i="5" s="1"/>
  <c r="AQ756" i="5" s="1"/>
  <c r="AP756" i="5" s="1"/>
  <c r="AO756" i="5" s="1"/>
  <c r="AN756" i="5" s="1"/>
  <c r="AM756" i="5" s="1"/>
  <c r="AL756" i="5" s="1"/>
  <c r="R759" i="5"/>
  <c r="T759" i="5" s="1"/>
  <c r="M702" i="5"/>
  <c r="AF702" i="5"/>
  <c r="AC702" i="5"/>
  <c r="AT724" i="5"/>
  <c r="AS724" i="5" s="1"/>
  <c r="AR724" i="5" s="1"/>
  <c r="AQ724" i="5" s="1"/>
  <c r="AP724" i="5" s="1"/>
  <c r="AO724" i="5" s="1"/>
  <c r="AN724" i="5" s="1"/>
  <c r="AM724" i="5" s="1"/>
  <c r="AL724" i="5" s="1"/>
  <c r="AT715" i="5"/>
  <c r="AS715" i="5" s="1"/>
  <c r="AR715" i="5" s="1"/>
  <c r="AQ715" i="5" s="1"/>
  <c r="AP715" i="5" s="1"/>
  <c r="AO715" i="5" s="1"/>
  <c r="AN715" i="5" s="1"/>
  <c r="AM715" i="5" s="1"/>
  <c r="AL715" i="5" s="1"/>
  <c r="R732" i="5"/>
  <c r="T732" i="5" s="1"/>
  <c r="AT719" i="5"/>
  <c r="AS719" i="5" s="1"/>
  <c r="AR719" i="5" s="1"/>
  <c r="AQ719" i="5" s="1"/>
  <c r="AP719" i="5" s="1"/>
  <c r="AO719" i="5" s="1"/>
  <c r="AN719" i="5" s="1"/>
  <c r="AM719" i="5" s="1"/>
  <c r="AL719" i="5" s="1"/>
  <c r="AF729" i="5"/>
  <c r="M729" i="5"/>
  <c r="AC729" i="5"/>
  <c r="AT737" i="5"/>
  <c r="AS737" i="5" s="1"/>
  <c r="AR737" i="5" s="1"/>
  <c r="AQ737" i="5" s="1"/>
  <c r="AP737" i="5" s="1"/>
  <c r="AO737" i="5" s="1"/>
  <c r="AN737" i="5" s="1"/>
  <c r="AM737" i="5" s="1"/>
  <c r="AL737" i="5" s="1"/>
  <c r="R743" i="5"/>
  <c r="T743" i="5" s="1"/>
  <c r="AT775" i="5"/>
  <c r="AS775" i="5" s="1"/>
  <c r="AR775" i="5" s="1"/>
  <c r="AQ775" i="5" s="1"/>
  <c r="AP775" i="5" s="1"/>
  <c r="AO775" i="5" s="1"/>
  <c r="AN775" i="5" s="1"/>
  <c r="AM775" i="5" s="1"/>
  <c r="AL775" i="5" s="1"/>
  <c r="R703" i="5"/>
  <c r="T703" i="5" s="1"/>
  <c r="AC766" i="5"/>
  <c r="AF736" i="5"/>
  <c r="AF772" i="5"/>
  <c r="R727" i="5"/>
  <c r="T727" i="5" s="1"/>
  <c r="R461" i="5"/>
  <c r="T461" i="5" s="1"/>
  <c r="AS466" i="5"/>
  <c r="AR466" i="5" s="1"/>
  <c r="AQ466" i="5" s="1"/>
  <c r="AP466" i="5" s="1"/>
  <c r="AO466" i="5" s="1"/>
  <c r="AN466" i="5" s="1"/>
  <c r="AM466" i="5" s="1"/>
  <c r="AL466" i="5" s="1"/>
  <c r="AT466" i="5"/>
  <c r="AT539" i="5"/>
  <c r="AS539" i="5" s="1"/>
  <c r="AR539" i="5" s="1"/>
  <c r="AQ539" i="5" s="1"/>
  <c r="AP539" i="5" s="1"/>
  <c r="AO539" i="5" s="1"/>
  <c r="AN539" i="5" s="1"/>
  <c r="AM539" i="5" s="1"/>
  <c r="AL539" i="5" s="1"/>
  <c r="AC552" i="5"/>
  <c r="AT552" i="5"/>
  <c r="AS552" i="5" s="1"/>
  <c r="AR552" i="5" s="1"/>
  <c r="AQ552" i="5" s="1"/>
  <c r="AP552" i="5" s="1"/>
  <c r="AO552" i="5" s="1"/>
  <c r="AN552" i="5" s="1"/>
  <c r="AM552" i="5" s="1"/>
  <c r="AL552" i="5" s="1"/>
  <c r="AT561" i="5"/>
  <c r="AS561" i="5" s="1"/>
  <c r="AR561" i="5" s="1"/>
  <c r="AQ561" i="5" s="1"/>
  <c r="AP561" i="5" s="1"/>
  <c r="AO561" i="5" s="1"/>
  <c r="AN561" i="5" s="1"/>
  <c r="AM561" i="5" s="1"/>
  <c r="AL561" i="5" s="1"/>
  <c r="AT553" i="5"/>
  <c r="AS553" i="5" s="1"/>
  <c r="AR553" i="5" s="1"/>
  <c r="AQ553" i="5" s="1"/>
  <c r="AP553" i="5" s="1"/>
  <c r="AO553" i="5" s="1"/>
  <c r="AN553" i="5" s="1"/>
  <c r="AM553" i="5" s="1"/>
  <c r="AL553" i="5" s="1"/>
  <c r="AT462" i="5"/>
  <c r="AS462" i="5" s="1"/>
  <c r="AR462" i="5" s="1"/>
  <c r="AQ462" i="5" s="1"/>
  <c r="AP462" i="5" s="1"/>
  <c r="AO462" i="5" s="1"/>
  <c r="AN462" i="5" s="1"/>
  <c r="AM462" i="5" s="1"/>
  <c r="AL462" i="5" s="1"/>
  <c r="R545" i="5"/>
  <c r="T545" i="5" s="1"/>
  <c r="M588" i="5"/>
  <c r="AF588" i="5"/>
  <c r="R588" i="5"/>
  <c r="T588" i="5" s="1"/>
  <c r="AC588" i="5"/>
  <c r="AF579" i="5"/>
  <c r="M579" i="5"/>
  <c r="AC579" i="5"/>
  <c r="R582" i="5"/>
  <c r="T582" i="5" s="1"/>
  <c r="AC582" i="5"/>
  <c r="AT571" i="5"/>
  <c r="AS571" i="5" s="1"/>
  <c r="AR571" i="5" s="1"/>
  <c r="AQ571" i="5" s="1"/>
  <c r="AP571" i="5" s="1"/>
  <c r="AO571" i="5" s="1"/>
  <c r="AN571" i="5" s="1"/>
  <c r="AM571" i="5" s="1"/>
  <c r="AL571" i="5" s="1"/>
  <c r="M677" i="5"/>
  <c r="AC677" i="5"/>
  <c r="AF677" i="5"/>
  <c r="AT573" i="5"/>
  <c r="AS573" i="5" s="1"/>
  <c r="AR573" i="5" s="1"/>
  <c r="AQ573" i="5" s="1"/>
  <c r="AP573" i="5" s="1"/>
  <c r="AO573" i="5" s="1"/>
  <c r="AN573" i="5" s="1"/>
  <c r="AM573" i="5" s="1"/>
  <c r="AL573" i="5" s="1"/>
  <c r="AT602" i="5"/>
  <c r="AS602" i="5" s="1"/>
  <c r="AR602" i="5" s="1"/>
  <c r="AQ602" i="5" s="1"/>
  <c r="AP602" i="5" s="1"/>
  <c r="AO602" i="5" s="1"/>
  <c r="AN602" i="5" s="1"/>
  <c r="AM602" i="5" s="1"/>
  <c r="AL602" i="5" s="1"/>
  <c r="R616" i="5"/>
  <c r="T616" i="5" s="1"/>
  <c r="R607" i="5"/>
  <c r="T607" i="5" s="1"/>
  <c r="AC607" i="5"/>
  <c r="M672" i="5"/>
  <c r="AC672" i="5"/>
  <c r="AF672" i="5"/>
  <c r="AC691" i="5"/>
  <c r="AF691" i="5"/>
  <c r="M691" i="5"/>
  <c r="M621" i="5"/>
  <c r="AC621" i="5"/>
  <c r="AF621" i="5"/>
  <c r="R688" i="5"/>
  <c r="T688" i="5" s="1"/>
  <c r="M710" i="5"/>
  <c r="AF710" i="5"/>
  <c r="AC710" i="5"/>
  <c r="AC689" i="5"/>
  <c r="M689" i="5"/>
  <c r="AF689" i="5"/>
  <c r="AT574" i="5"/>
  <c r="AS574" i="5" s="1"/>
  <c r="AR574" i="5" s="1"/>
  <c r="AQ574" i="5" s="1"/>
  <c r="AP574" i="5" s="1"/>
  <c r="AO574" i="5" s="1"/>
  <c r="AN574" i="5" s="1"/>
  <c r="AM574" i="5" s="1"/>
  <c r="AL574" i="5" s="1"/>
  <c r="AT706" i="5"/>
  <c r="AS706" i="5"/>
  <c r="AR706" i="5" s="1"/>
  <c r="AQ706" i="5" s="1"/>
  <c r="AP706" i="5" s="1"/>
  <c r="AO706" i="5" s="1"/>
  <c r="AN706" i="5" s="1"/>
  <c r="AM706" i="5" s="1"/>
  <c r="AL706" i="5" s="1"/>
  <c r="AF704" i="5"/>
  <c r="M704" i="5"/>
  <c r="AC704" i="5"/>
  <c r="AC720" i="5"/>
  <c r="M720" i="5"/>
  <c r="AF720" i="5"/>
  <c r="R568" i="5"/>
  <c r="T568" i="5" s="1"/>
  <c r="AC685" i="5"/>
  <c r="AT744" i="5"/>
  <c r="AS744" i="5" s="1"/>
  <c r="AR744" i="5" s="1"/>
  <c r="AQ744" i="5" s="1"/>
  <c r="AP744" i="5" s="1"/>
  <c r="AO744" i="5" s="1"/>
  <c r="AN744" i="5" s="1"/>
  <c r="AM744" i="5" s="1"/>
  <c r="AL744" i="5" s="1"/>
  <c r="AF749" i="5"/>
  <c r="M749" i="5"/>
  <c r="AC749" i="5"/>
  <c r="R756" i="5"/>
  <c r="T756" i="5" s="1"/>
  <c r="R724" i="5"/>
  <c r="T724" i="5" s="1"/>
  <c r="AF724" i="5"/>
  <c r="AF744" i="5"/>
  <c r="M715" i="5"/>
  <c r="AC715" i="5"/>
  <c r="AF715" i="5"/>
  <c r="AT736" i="5"/>
  <c r="AS736" i="5" s="1"/>
  <c r="AR736" i="5" s="1"/>
  <c r="AQ736" i="5" s="1"/>
  <c r="AP736" i="5" s="1"/>
  <c r="AO736" i="5" s="1"/>
  <c r="AN736" i="5" s="1"/>
  <c r="AM736" i="5" s="1"/>
  <c r="AL736" i="5" s="1"/>
  <c r="R719" i="5"/>
  <c r="T719" i="5" s="1"/>
  <c r="R737" i="5"/>
  <c r="T737" i="5" s="1"/>
  <c r="M743" i="5"/>
  <c r="AC743" i="5"/>
  <c r="AF743" i="5"/>
  <c r="AC728" i="5"/>
  <c r="M727" i="5"/>
  <c r="AC727" i="5"/>
  <c r="AF727" i="5"/>
  <c r="R861" i="4"/>
  <c r="R474" i="4"/>
  <c r="R730" i="4"/>
  <c r="R721" i="4"/>
  <c r="R705" i="4"/>
  <c r="R616" i="4"/>
  <c r="J616" i="4"/>
  <c r="R674" i="4"/>
  <c r="R128" i="4"/>
  <c r="R261" i="4"/>
  <c r="R740" i="4"/>
  <c r="R774" i="4"/>
  <c r="R749" i="4"/>
  <c r="R727" i="4"/>
  <c r="R399" i="4"/>
  <c r="R821" i="4"/>
  <c r="R596" i="4"/>
  <c r="R172" i="4"/>
  <c r="R236" i="4"/>
  <c r="R379" i="4"/>
  <c r="R266" i="4"/>
  <c r="R203" i="4"/>
  <c r="R184" i="4"/>
  <c r="R460" i="4"/>
  <c r="R471" i="4"/>
  <c r="R557" i="4"/>
  <c r="R262" i="4"/>
  <c r="R306" i="4"/>
  <c r="R677" i="4"/>
  <c r="R672" i="4"/>
  <c r="R670" i="4"/>
  <c r="R615" i="4"/>
  <c r="R612" i="4"/>
  <c r="J612" i="4"/>
  <c r="R723" i="4"/>
  <c r="R731" i="4"/>
  <c r="R720" i="4"/>
  <c r="R313" i="4"/>
  <c r="R317" i="4"/>
  <c r="R722" i="4"/>
  <c r="R713" i="4"/>
  <c r="R698" i="4"/>
  <c r="R620" i="4"/>
  <c r="J620" i="4"/>
  <c r="R678" i="4"/>
  <c r="R611" i="4"/>
  <c r="R779" i="4"/>
  <c r="R371" i="4"/>
  <c r="R216" i="4"/>
  <c r="R353" i="4"/>
  <c r="R258" i="4"/>
  <c r="R321" i="4"/>
  <c r="R190" i="4"/>
  <c r="R671" i="4"/>
  <c r="J671" i="4"/>
  <c r="O461" i="4"/>
  <c r="O462" i="4"/>
  <c r="O463" i="4"/>
  <c r="O464" i="4"/>
  <c r="O465" i="4"/>
  <c r="O466" i="4"/>
  <c r="O467" i="4"/>
  <c r="O468" i="4"/>
  <c r="O469" i="4"/>
  <c r="O470" i="4"/>
  <c r="O471" i="4"/>
  <c r="O472" i="4"/>
  <c r="O473" i="4"/>
  <c r="O474" i="4"/>
  <c r="O475" i="4"/>
  <c r="O476" i="4"/>
  <c r="O477" i="4"/>
  <c r="O478" i="4"/>
  <c r="O479" i="4"/>
  <c r="O480" i="4"/>
  <c r="O482" i="4"/>
  <c r="O484" i="4"/>
  <c r="O485" i="4"/>
  <c r="O486" i="4"/>
  <c r="O487" i="4"/>
  <c r="O488" i="4"/>
  <c r="O489" i="4"/>
  <c r="O490" i="4"/>
  <c r="O492" i="4"/>
  <c r="O525" i="4"/>
  <c r="O526" i="4"/>
  <c r="O527" i="4"/>
  <c r="O528" i="4"/>
  <c r="O529" i="4"/>
  <c r="O537" i="4"/>
  <c r="O538" i="4"/>
  <c r="O539" i="4"/>
  <c r="O540" i="4"/>
  <c r="O541" i="4"/>
  <c r="O542" i="4"/>
  <c r="O543" i="4"/>
  <c r="O544" i="4"/>
  <c r="O545" i="4"/>
  <c r="O546" i="4"/>
  <c r="O547" i="4"/>
  <c r="O548" i="4"/>
  <c r="O549" i="4"/>
  <c r="O550" i="4"/>
  <c r="O551" i="4"/>
  <c r="O552" i="4"/>
  <c r="O553" i="4"/>
  <c r="O554" i="4"/>
  <c r="O555" i="4"/>
  <c r="O556" i="4"/>
  <c r="O557" i="4"/>
  <c r="O558" i="4"/>
  <c r="O559" i="4"/>
  <c r="O560" i="4"/>
  <c r="O561" i="4"/>
  <c r="O562" i="4"/>
  <c r="O563" i="4"/>
  <c r="O566" i="4"/>
  <c r="O567" i="4"/>
  <c r="O568" i="4"/>
  <c r="O569" i="4"/>
  <c r="O570" i="4"/>
  <c r="O571" i="4"/>
  <c r="O573" i="4"/>
  <c r="O574" i="4"/>
  <c r="O579" i="4"/>
  <c r="O580" i="4"/>
  <c r="O581" i="4"/>
  <c r="O582" i="4"/>
  <c r="O586" i="4"/>
  <c r="O588" i="4"/>
  <c r="O590" i="4"/>
  <c r="O591" i="4"/>
  <c r="O593" i="4"/>
  <c r="O599" i="4"/>
  <c r="O601" i="4"/>
  <c r="O606" i="4"/>
  <c r="O607" i="4"/>
  <c r="O609" i="4"/>
  <c r="O610" i="4"/>
  <c r="O611" i="4"/>
  <c r="O612" i="4"/>
  <c r="O613" i="4"/>
  <c r="O614" i="4"/>
  <c r="O615" i="4"/>
  <c r="O616" i="4"/>
  <c r="O617" i="4"/>
  <c r="O618" i="4"/>
  <c r="O619" i="4"/>
  <c r="O620" i="4"/>
  <c r="O621" i="4"/>
  <c r="O622" i="4"/>
  <c r="O670" i="4"/>
  <c r="O671" i="4"/>
  <c r="O672" i="4"/>
  <c r="O673" i="4"/>
  <c r="O674" i="4"/>
  <c r="O676" i="4"/>
  <c r="O677" i="4"/>
  <c r="O678" i="4"/>
  <c r="O679" i="4"/>
  <c r="O680" i="4"/>
  <c r="O682" i="4"/>
  <c r="O684" i="4"/>
  <c r="O685" i="4"/>
  <c r="O686" i="4"/>
  <c r="O687" i="4"/>
  <c r="O688" i="4"/>
  <c r="O689" i="4"/>
  <c r="O690" i="4"/>
  <c r="O691" i="4"/>
  <c r="O692" i="4"/>
  <c r="O693" i="4"/>
  <c r="O694" i="4"/>
  <c r="O697" i="4"/>
  <c r="O698" i="4"/>
  <c r="O699" i="4"/>
  <c r="O700" i="4"/>
  <c r="O701" i="4"/>
  <c r="O702" i="4"/>
  <c r="O703" i="4"/>
  <c r="O704" i="4"/>
  <c r="O705" i="4"/>
  <c r="O706" i="4"/>
  <c r="O707" i="4"/>
  <c r="O708" i="4"/>
  <c r="O709" i="4"/>
  <c r="O710" i="4"/>
  <c r="O711" i="4"/>
  <c r="O712" i="4"/>
  <c r="O713" i="4"/>
  <c r="O714" i="4"/>
  <c r="O715" i="4"/>
  <c r="O716" i="4"/>
  <c r="O717" i="4"/>
  <c r="O718" i="4"/>
  <c r="O719" i="4"/>
  <c r="O720" i="4"/>
  <c r="O721" i="4"/>
  <c r="O722" i="4"/>
  <c r="O723" i="4"/>
  <c r="O724" i="4"/>
  <c r="O725" i="4"/>
  <c r="O726" i="4"/>
  <c r="O727" i="4"/>
  <c r="O728" i="4"/>
  <c r="O729" i="4"/>
  <c r="O730" i="4"/>
  <c r="O731" i="4"/>
  <c r="O732" i="4"/>
  <c r="O604" i="4"/>
  <c r="O600" i="4"/>
  <c r="O602" i="4"/>
  <c r="O605" i="4"/>
  <c r="O741" i="4"/>
  <c r="O749" i="4"/>
  <c r="O759" i="4"/>
  <c r="O767" i="4"/>
  <c r="O736" i="4"/>
  <c r="O744" i="4"/>
  <c r="O752" i="4"/>
  <c r="O762" i="4"/>
  <c r="O772" i="4"/>
  <c r="O743" i="4"/>
  <c r="O751" i="4"/>
  <c r="O738" i="4"/>
  <c r="O754" i="4"/>
  <c r="O774" i="4"/>
  <c r="O739" i="4"/>
  <c r="O747" i="4"/>
  <c r="O756" i="4"/>
  <c r="O765" i="4"/>
  <c r="O775" i="4"/>
  <c r="O733" i="4"/>
  <c r="O742" i="4"/>
  <c r="O750" i="4"/>
  <c r="O760" i="4"/>
  <c r="O768" i="4"/>
  <c r="O737" i="4"/>
  <c r="O745" i="4"/>
  <c r="O753" i="4"/>
  <c r="O763" i="4"/>
  <c r="O773" i="4"/>
  <c r="O735" i="4"/>
  <c r="O761" i="4"/>
  <c r="O771" i="4"/>
  <c r="O746" i="4"/>
  <c r="O764" i="4"/>
  <c r="O740" i="4"/>
  <c r="O748" i="4"/>
  <c r="O758" i="4"/>
  <c r="O766" i="4"/>
  <c r="R736" i="4"/>
  <c r="R739" i="4"/>
  <c r="R741" i="4"/>
  <c r="R768" i="4"/>
  <c r="R737" i="4"/>
  <c r="R743" i="4"/>
  <c r="J679" i="4"/>
  <c r="R679" i="4"/>
  <c r="R748" i="4"/>
  <c r="R692" i="4"/>
  <c r="R767" i="4"/>
  <c r="R773" i="4"/>
  <c r="J685" i="4"/>
  <c r="R685" i="4"/>
  <c r="R744" i="4"/>
  <c r="R747" i="4"/>
  <c r="R754" i="4"/>
  <c r="R759" i="4"/>
  <c r="R742" i="4"/>
  <c r="R688" i="4"/>
  <c r="R745" i="4"/>
  <c r="R708" i="4"/>
  <c r="R751" i="4"/>
  <c r="J686" i="4"/>
  <c r="R686" i="4"/>
  <c r="J689" i="4"/>
  <c r="R689" i="4"/>
  <c r="R687" i="4"/>
  <c r="R758" i="4"/>
  <c r="R738" i="4"/>
  <c r="R716" i="4"/>
  <c r="R691" i="4"/>
  <c r="R772" i="4"/>
  <c r="R775" i="4"/>
  <c r="R733" i="4"/>
  <c r="R468" i="4"/>
  <c r="J566" i="4"/>
  <c r="R566" i="4"/>
  <c r="R466" i="4"/>
  <c r="R559" i="4"/>
  <c r="J693" i="4"/>
  <c r="R693" i="4"/>
  <c r="R563" i="4"/>
  <c r="R697" i="4"/>
  <c r="R752" i="4"/>
  <c r="R756" i="4"/>
  <c r="R764" i="4"/>
  <c r="R682" i="4"/>
  <c r="R750" i="4"/>
  <c r="R753" i="4"/>
  <c r="R712" i="4"/>
  <c r="R761" i="4"/>
  <c r="J579" i="4"/>
  <c r="R579" i="4"/>
  <c r="R732" i="4"/>
  <c r="J606" i="4"/>
  <c r="R606" i="4"/>
  <c r="J593" i="4"/>
  <c r="R593" i="4"/>
  <c r="R549" i="4"/>
  <c r="R588" i="4"/>
  <c r="R762" i="4"/>
  <c r="R704" i="4"/>
  <c r="R765" i="4"/>
  <c r="R724" i="4"/>
  <c r="R690" i="4"/>
  <c r="R760" i="4"/>
  <c r="R763" i="4"/>
  <c r="R694" i="4"/>
  <c r="R31" i="1"/>
  <c r="T31" i="1" s="1"/>
  <c r="R426" i="1"/>
  <c r="T426" i="1" s="1"/>
  <c r="R562" i="1"/>
  <c r="T562" i="1" s="1"/>
  <c r="R538" i="1"/>
  <c r="T538" i="1" s="1"/>
  <c r="R618" i="1"/>
  <c r="T618" i="1" s="1"/>
  <c r="R680" i="1"/>
  <c r="T680" i="1" s="1"/>
  <c r="R726" i="1"/>
  <c r="T726" i="1" s="1"/>
  <c r="L614" i="1"/>
  <c r="R614" i="1"/>
  <c r="T614" i="1" s="1"/>
  <c r="R774" i="1"/>
  <c r="T774" i="1" s="1"/>
  <c r="R718" i="1"/>
  <c r="T718" i="1" s="1"/>
  <c r="R769" i="1"/>
  <c r="T769" i="1" s="1"/>
  <c r="R344" i="1"/>
  <c r="T344" i="1" s="1"/>
  <c r="P92" i="1"/>
  <c r="R92" i="1" s="1"/>
  <c r="T92" i="1" s="1"/>
  <c r="R708" i="1"/>
  <c r="T708" i="1" s="1"/>
  <c r="R588" i="1"/>
  <c r="T588" i="1" s="1"/>
  <c r="R559" i="1"/>
  <c r="T559" i="1" s="1"/>
  <c r="R748" i="1"/>
  <c r="T748" i="1" s="1"/>
  <c r="R580" i="1"/>
  <c r="T580" i="1" s="1"/>
  <c r="R752" i="1"/>
  <c r="T752" i="1" s="1"/>
  <c r="R721" i="1"/>
  <c r="T721" i="1" s="1"/>
  <c r="R263" i="1"/>
  <c r="T263" i="1" s="1"/>
  <c r="R789" i="1"/>
  <c r="T789" i="1" s="1"/>
  <c r="R740" i="1"/>
  <c r="T740" i="1" s="1"/>
  <c r="R754" i="1"/>
  <c r="T754" i="1" s="1"/>
  <c r="R606" i="1"/>
  <c r="T606" i="1" s="1"/>
  <c r="R573" i="1"/>
  <c r="T573" i="1" s="1"/>
  <c r="R610" i="1"/>
  <c r="T610" i="1" s="1"/>
  <c r="R750" i="1"/>
  <c r="T750" i="1" s="1"/>
  <c r="R701" i="1"/>
  <c r="T701" i="1" s="1"/>
  <c r="R689" i="1"/>
  <c r="T689" i="1" s="1"/>
  <c r="R727" i="1"/>
  <c r="T727" i="1" s="1"/>
  <c r="R553" i="1"/>
  <c r="T553" i="1" s="1"/>
  <c r="R738" i="1"/>
  <c r="T738" i="1" s="1"/>
  <c r="R477" i="1"/>
  <c r="T477" i="1" s="1"/>
  <c r="R550" i="1"/>
  <c r="T550" i="1" s="1"/>
  <c r="R467" i="1"/>
  <c r="T467" i="1" s="1"/>
  <c r="R486" i="1"/>
  <c r="T486" i="1" s="1"/>
  <c r="R710" i="1"/>
  <c r="T710" i="1" s="1"/>
  <c r="R763" i="1"/>
  <c r="T763" i="1" s="1"/>
  <c r="R579" i="1"/>
  <c r="T579" i="1" s="1"/>
  <c r="R615" i="1"/>
  <c r="T615" i="1" s="1"/>
  <c r="R773" i="1"/>
  <c r="T773" i="1" s="1"/>
  <c r="R155" i="1"/>
  <c r="T155" i="1" s="1"/>
  <c r="R446" i="1"/>
  <c r="T446" i="1" s="1"/>
  <c r="R715" i="1"/>
  <c r="T715" i="1" s="1"/>
  <c r="R746" i="1"/>
  <c r="T746" i="1" s="1"/>
  <c r="R765" i="1"/>
  <c r="T765" i="1" s="1"/>
  <c r="L673" i="1"/>
  <c r="R673" i="1"/>
  <c r="T673" i="1" s="1"/>
  <c r="R528" i="1"/>
  <c r="T528" i="1" s="1"/>
  <c r="R485" i="1"/>
  <c r="T485" i="1" s="1"/>
  <c r="R490" i="1"/>
  <c r="T490" i="1" s="1"/>
  <c r="R476" i="1"/>
  <c r="T476" i="1" s="1"/>
  <c r="R549" i="1"/>
  <c r="T549" i="1" s="1"/>
  <c r="R581" i="1"/>
  <c r="T581" i="1" s="1"/>
  <c r="R540" i="1"/>
  <c r="T540" i="1" s="1"/>
  <c r="R609" i="1"/>
  <c r="T609" i="1" s="1"/>
  <c r="R674" i="1"/>
  <c r="T674" i="1" s="1"/>
  <c r="R725" i="1"/>
  <c r="T725" i="1" s="1"/>
  <c r="R736" i="1"/>
  <c r="T736" i="1" s="1"/>
  <c r="R739" i="1"/>
  <c r="T739" i="1" s="1"/>
  <c r="R758" i="1"/>
  <c r="T758" i="1" s="1"/>
  <c r="R567" i="1"/>
  <c r="T567" i="1" s="1"/>
  <c r="R541" i="1"/>
  <c r="T541" i="1" s="1"/>
  <c r="L684" i="1"/>
  <c r="R684" i="1"/>
  <c r="T684" i="1" s="1"/>
  <c r="R607" i="1"/>
  <c r="T607" i="1" s="1"/>
  <c r="R617" i="1"/>
  <c r="T617" i="1" s="1"/>
  <c r="R775" i="1"/>
  <c r="T775" i="1" s="1"/>
  <c r="R744" i="1"/>
  <c r="T744" i="1" s="1"/>
  <c r="R546" i="1"/>
  <c r="T546" i="1" s="1"/>
  <c r="R690" i="1"/>
  <c r="T690" i="1" s="1"/>
  <c r="R461" i="1"/>
  <c r="T461" i="1" s="1"/>
  <c r="R543" i="1"/>
  <c r="T543" i="1" s="1"/>
  <c r="R472" i="1"/>
  <c r="T472" i="1" s="1"/>
  <c r="R527" i="1"/>
  <c r="T527" i="1" s="1"/>
  <c r="R591" i="1"/>
  <c r="T591" i="1" s="1"/>
  <c r="R616" i="1"/>
  <c r="T616" i="1" s="1"/>
  <c r="L702" i="1"/>
  <c r="R702" i="1"/>
  <c r="T702" i="1" s="1"/>
  <c r="R700" i="1"/>
  <c r="T700" i="1" s="1"/>
  <c r="R772" i="1"/>
  <c r="T772" i="1" s="1"/>
  <c r="R747" i="1"/>
  <c r="T747" i="1" s="1"/>
  <c r="R480" i="1"/>
  <c r="T480" i="1" s="1"/>
  <c r="R468" i="1"/>
  <c r="T468" i="1" s="1"/>
  <c r="R551" i="1"/>
  <c r="T551" i="1" s="1"/>
  <c r="R568" i="1"/>
  <c r="T568" i="1" s="1"/>
  <c r="R671" i="1"/>
  <c r="T671" i="1" s="1"/>
  <c r="R716" i="1"/>
  <c r="T716" i="1" s="1"/>
  <c r="R557" i="1"/>
  <c r="T557" i="1" s="1"/>
  <c r="R685" i="1"/>
  <c r="T685" i="1" s="1"/>
  <c r="R714" i="1"/>
  <c r="T714" i="1" s="1"/>
  <c r="R756" i="1"/>
  <c r="T756" i="1" s="1"/>
  <c r="R766" i="1"/>
  <c r="T766" i="1" s="1"/>
  <c r="R379" i="1"/>
  <c r="T379" i="1" s="1"/>
  <c r="F296" i="1"/>
  <c r="E269" i="3"/>
  <c r="P84" i="1"/>
  <c r="R84" i="1" s="1"/>
  <c r="T84" i="1" s="1"/>
  <c r="R849" i="1"/>
  <c r="T849" i="1" s="1"/>
  <c r="R838" i="1"/>
  <c r="T838" i="1" s="1"/>
  <c r="R75" i="1"/>
  <c r="T75" i="1" s="1"/>
  <c r="R302" i="1"/>
  <c r="T302" i="1" s="1"/>
  <c r="P90" i="1"/>
  <c r="R90" i="1" s="1"/>
  <c r="T90" i="1" s="1"/>
  <c r="P363" i="1"/>
  <c r="R363" i="1" s="1"/>
  <c r="T363" i="1" s="1"/>
  <c r="P853" i="1"/>
  <c r="R853" i="1" s="1"/>
  <c r="T853" i="1" s="1"/>
  <c r="R833" i="1"/>
  <c r="T833" i="1" s="1"/>
  <c r="R320" i="1"/>
  <c r="T320" i="1" s="1"/>
  <c r="R785" i="1"/>
  <c r="T785" i="1" s="1"/>
  <c r="G861" i="1"/>
  <c r="K861" i="1" s="1"/>
  <c r="R312" i="1"/>
  <c r="T312" i="1" s="1"/>
  <c r="P103" i="1"/>
  <c r="R103" i="1" s="1"/>
  <c r="T103" i="1" s="1"/>
  <c r="R584" i="1"/>
  <c r="T584" i="1" s="1"/>
  <c r="R608" i="1"/>
  <c r="T608" i="1" s="1"/>
  <c r="P61" i="1"/>
  <c r="R61" i="1" s="1"/>
  <c r="T61" i="1" s="1"/>
  <c r="P384" i="1"/>
  <c r="R384" i="1" s="1"/>
  <c r="T384" i="1" s="1"/>
  <c r="G438" i="1"/>
  <c r="J438" i="1" s="1"/>
  <c r="R307" i="1"/>
  <c r="T307" i="1" s="1"/>
  <c r="R565" i="1"/>
  <c r="T565" i="1" s="1"/>
  <c r="R532" i="1"/>
  <c r="T532" i="1" s="1"/>
  <c r="R854" i="1"/>
  <c r="T854" i="1" s="1"/>
  <c r="P30" i="1"/>
  <c r="R30" i="1" s="1"/>
  <c r="T30" i="1" s="1"/>
  <c r="P104" i="1"/>
  <c r="R104" i="1" s="1"/>
  <c r="T104" i="1" s="1"/>
  <c r="R791" i="1"/>
  <c r="T791" i="1" s="1"/>
  <c r="R629" i="1"/>
  <c r="T629" i="1" s="1"/>
  <c r="R666" i="1"/>
  <c r="T666" i="1" s="1"/>
  <c r="R227" i="1"/>
  <c r="T227" i="1" s="1"/>
  <c r="R413" i="1"/>
  <c r="T413" i="1" s="1"/>
  <c r="R576" i="1"/>
  <c r="T576" i="1" s="1"/>
  <c r="R813" i="1"/>
  <c r="T813" i="1" s="1"/>
  <c r="R292" i="1"/>
  <c r="T292" i="1" s="1"/>
  <c r="R209" i="1"/>
  <c r="T209" i="1" s="1"/>
  <c r="R157" i="1"/>
  <c r="T157" i="1" s="1"/>
  <c r="R799" i="5"/>
  <c r="T799" i="5" s="1"/>
  <c r="AC94" i="5"/>
  <c r="AC784" i="5"/>
  <c r="AF386" i="5"/>
  <c r="AF360" i="5"/>
  <c r="R535" i="5"/>
  <c r="T535" i="5" s="1"/>
  <c r="R386" i="5"/>
  <c r="T386" i="5" s="1"/>
  <c r="AC360" i="5"/>
  <c r="AF784" i="5"/>
  <c r="AF645" i="5"/>
  <c r="AC837" i="5"/>
  <c r="AF799" i="5"/>
  <c r="AC212" i="5"/>
  <c r="AF212" i="5"/>
  <c r="AC493" i="5"/>
  <c r="R149" i="5"/>
  <c r="T149" i="5" s="1"/>
  <c r="R111" i="5"/>
  <c r="T111" i="5" s="1"/>
  <c r="R97" i="5"/>
  <c r="T97" i="5" s="1"/>
  <c r="AF323" i="5"/>
  <c r="AF808" i="5"/>
  <c r="R323" i="5"/>
  <c r="T323" i="5" s="1"/>
  <c r="AF149" i="5"/>
  <c r="R286" i="5"/>
  <c r="T286" i="5" s="1"/>
  <c r="AF188" i="5"/>
  <c r="AF811" i="5"/>
  <c r="R820" i="5"/>
  <c r="T820" i="5" s="1"/>
  <c r="AC269" i="5"/>
  <c r="AF564" i="5"/>
  <c r="R126" i="5"/>
  <c r="T126" i="5" s="1"/>
  <c r="AF206" i="5"/>
  <c r="AC810" i="5"/>
  <c r="AF508" i="5"/>
  <c r="AF445" i="5"/>
  <c r="R626" i="5"/>
  <c r="T626" i="5" s="1"/>
  <c r="R316" i="5"/>
  <c r="T316" i="5" s="1"/>
  <c r="R508" i="5"/>
  <c r="T508" i="5" s="1"/>
  <c r="R354" i="5"/>
  <c r="T354" i="5" s="1"/>
  <c r="AF235" i="5"/>
  <c r="R293" i="5"/>
  <c r="T293" i="5" s="1"/>
  <c r="R584" i="5"/>
  <c r="T584" i="5" s="1"/>
  <c r="AF84" i="5"/>
  <c r="AC577" i="5"/>
  <c r="AC188" i="5"/>
  <c r="AC811" i="5"/>
  <c r="AF820" i="5"/>
  <c r="R121" i="5"/>
  <c r="T121" i="5" s="1"/>
  <c r="R37" i="5"/>
  <c r="T37" i="5" s="1"/>
  <c r="AF505" i="5"/>
  <c r="AC184" i="5"/>
  <c r="AC842" i="5"/>
  <c r="AF354" i="5"/>
  <c r="R353" i="5"/>
  <c r="T353" i="5" s="1"/>
  <c r="AC111" i="5"/>
  <c r="R633" i="5"/>
  <c r="T633" i="5" s="1"/>
  <c r="AC626" i="5"/>
  <c r="AF316" i="5"/>
  <c r="R851" i="5"/>
  <c r="T851" i="5" s="1"/>
  <c r="AF530" i="5"/>
  <c r="R364" i="5"/>
  <c r="T364" i="5" s="1"/>
  <c r="AC37" i="5"/>
  <c r="R86" i="5"/>
  <c r="T86" i="5" s="1"/>
  <c r="AC505" i="5"/>
  <c r="R416" i="5"/>
  <c r="T416" i="5" s="1"/>
  <c r="R493" i="5"/>
  <c r="T493" i="5" s="1"/>
  <c r="G37" i="2"/>
  <c r="AC445" i="5"/>
  <c r="AF402" i="5"/>
  <c r="AC437" i="5"/>
  <c r="AC633" i="5"/>
  <c r="AC824" i="5"/>
  <c r="R823" i="5"/>
  <c r="T823" i="5" s="1"/>
  <c r="AF603" i="5"/>
  <c r="R810" i="5"/>
  <c r="T810" i="5" s="1"/>
  <c r="AC86" i="5"/>
  <c r="AF666" i="5"/>
  <c r="R564" i="5"/>
  <c r="T564" i="5" s="1"/>
  <c r="AC416" i="5"/>
  <c r="AF834" i="5"/>
  <c r="R449" i="5"/>
  <c r="T449" i="5" s="1"/>
  <c r="AF203" i="5"/>
  <c r="AF841" i="5"/>
  <c r="R808" i="5"/>
  <c r="T808" i="5" s="1"/>
  <c r="AF38" i="5"/>
  <c r="AC242" i="5"/>
  <c r="R782" i="1"/>
  <c r="T782" i="1" s="1"/>
  <c r="AF181" i="5"/>
  <c r="R269" i="5"/>
  <c r="T269" i="5" s="1"/>
  <c r="R834" i="5"/>
  <c r="T834" i="5" s="1"/>
  <c r="AC137" i="5"/>
  <c r="AF286" i="5"/>
  <c r="AF437" i="5"/>
  <c r="AC823" i="5"/>
  <c r="AF97" i="5"/>
  <c r="AF370" i="5"/>
  <c r="AC535" i="5"/>
  <c r="AC295" i="5"/>
  <c r="AF242" i="5"/>
  <c r="AC206" i="5"/>
  <c r="R181" i="5"/>
  <c r="T181" i="5" s="1"/>
  <c r="AC364" i="5"/>
  <c r="AF184" i="5"/>
  <c r="AF42" i="5"/>
  <c r="R42" i="5"/>
  <c r="T42" i="5" s="1"/>
  <c r="AC42" i="5"/>
  <c r="AC223" i="5"/>
  <c r="AC122" i="5"/>
  <c r="AF223" i="5"/>
  <c r="R243" i="5"/>
  <c r="T243" i="5" s="1"/>
  <c r="AF294" i="5"/>
  <c r="R103" i="5"/>
  <c r="T103" i="5" s="1"/>
  <c r="AF421" i="5"/>
  <c r="R372" i="5"/>
  <c r="T372" i="5" s="1"/>
  <c r="AC153" i="5"/>
  <c r="AC398" i="5"/>
  <c r="AF522" i="5"/>
  <c r="AF806" i="5"/>
  <c r="R153" i="5"/>
  <c r="T153" i="5" s="1"/>
  <c r="AF634" i="5"/>
  <c r="AC864" i="5"/>
  <c r="R305" i="4"/>
  <c r="AF500" i="5"/>
  <c r="R500" i="5"/>
  <c r="T500" i="5" s="1"/>
  <c r="AC500" i="5"/>
  <c r="AC77" i="5"/>
  <c r="R77" i="5"/>
  <c r="T77" i="5" s="1"/>
  <c r="R778" i="5"/>
  <c r="T778" i="5" s="1"/>
  <c r="AF778" i="5"/>
  <c r="AC123" i="5"/>
  <c r="AF123" i="5"/>
  <c r="R123" i="5"/>
  <c r="T123" i="5" s="1"/>
  <c r="R326" i="5"/>
  <c r="T326" i="5" s="1"/>
  <c r="AF326" i="5"/>
  <c r="AC326" i="5"/>
  <c r="AC133" i="5"/>
  <c r="R133" i="5"/>
  <c r="T133" i="5" s="1"/>
  <c r="AC411" i="5"/>
  <c r="R411" i="5"/>
  <c r="T411" i="5" s="1"/>
  <c r="AF411" i="5"/>
  <c r="R336" i="5"/>
  <c r="T336" i="5" s="1"/>
  <c r="AF336" i="5"/>
  <c r="AC336" i="5"/>
  <c r="R145" i="5"/>
  <c r="T145" i="5" s="1"/>
  <c r="AC145" i="5"/>
  <c r="AC318" i="5"/>
  <c r="AF318" i="5"/>
  <c r="AC787" i="5"/>
  <c r="AF787" i="5"/>
  <c r="R298" i="5"/>
  <c r="T298" i="5" s="1"/>
  <c r="AF298" i="5"/>
  <c r="AC298" i="5"/>
  <c r="R531" i="5"/>
  <c r="T531" i="5" s="1"/>
  <c r="AF531" i="5"/>
  <c r="AF185" i="5"/>
  <c r="AC185" i="5"/>
  <c r="R185" i="5"/>
  <c r="T185" i="5" s="1"/>
  <c r="AF196" i="5"/>
  <c r="AC196" i="5"/>
  <c r="R196" i="5"/>
  <c r="T196" i="5" s="1"/>
  <c r="AF158" i="5"/>
  <c r="AC158" i="5"/>
  <c r="R158" i="5"/>
  <c r="T158" i="5" s="1"/>
  <c r="AF135" i="5"/>
  <c r="R275" i="5"/>
  <c r="T275" i="5" s="1"/>
  <c r="AC275" i="5"/>
  <c r="AF275" i="5"/>
  <c r="R135" i="5"/>
  <c r="T135" i="5" s="1"/>
  <c r="AC294" i="5"/>
  <c r="R253" i="5"/>
  <c r="T253" i="5" s="1"/>
  <c r="AF253" i="5"/>
  <c r="AF506" i="5"/>
  <c r="R802" i="5"/>
  <c r="T802" i="5" s="1"/>
  <c r="AF122" i="5"/>
  <c r="AC64" i="5"/>
  <c r="G46" i="2"/>
  <c r="R337" i="5"/>
  <c r="T337" i="5" s="1"/>
  <c r="R848" i="5"/>
  <c r="T848" i="5" s="1"/>
  <c r="AC170" i="5"/>
  <c r="R852" i="5"/>
  <c r="T852" i="5" s="1"/>
  <c r="R268" i="5"/>
  <c r="T268" i="5" s="1"/>
  <c r="AC809" i="5"/>
  <c r="AC362" i="5"/>
  <c r="AC372" i="5"/>
  <c r="AC91" i="5"/>
  <c r="R398" i="5"/>
  <c r="T398" i="5" s="1"/>
  <c r="AC522" i="5"/>
  <c r="AC646" i="5"/>
  <c r="AC136" i="5"/>
  <c r="AF348" i="5"/>
  <c r="AC348" i="5"/>
  <c r="AF833" i="5"/>
  <c r="AC833" i="5"/>
  <c r="R374" i="5"/>
  <c r="T374" i="5" s="1"/>
  <c r="AC374" i="5"/>
  <c r="AF374" i="5"/>
  <c r="AF202" i="5"/>
  <c r="R202" i="5"/>
  <c r="T202" i="5" s="1"/>
  <c r="AC202" i="5"/>
  <c r="G45" i="2"/>
  <c r="AF794" i="5"/>
  <c r="AC794" i="5"/>
  <c r="R311" i="5"/>
  <c r="T311" i="5" s="1"/>
  <c r="AF311" i="5"/>
  <c r="AC311" i="5"/>
  <c r="AF148" i="5"/>
  <c r="AC148" i="5"/>
  <c r="AC221" i="5"/>
  <c r="AF221" i="5"/>
  <c r="R221" i="5"/>
  <c r="T221" i="5" s="1"/>
  <c r="AF225" i="5"/>
  <c r="AC225" i="5"/>
  <c r="R225" i="5"/>
  <c r="T225" i="5" s="1"/>
  <c r="R74" i="5"/>
  <c r="T74" i="5" s="1"/>
  <c r="AF74" i="5"/>
  <c r="AC74" i="5"/>
  <c r="R815" i="5"/>
  <c r="T815" i="5" s="1"/>
  <c r="AF815" i="5"/>
  <c r="AC815" i="5"/>
  <c r="R373" i="5"/>
  <c r="T373" i="5" s="1"/>
  <c r="AF373" i="5"/>
  <c r="AC373" i="5"/>
  <c r="R233" i="5"/>
  <c r="T233" i="5" s="1"/>
  <c r="AC233" i="5"/>
  <c r="AF233" i="5"/>
  <c r="AC103" i="5"/>
  <c r="R112" i="5"/>
  <c r="T112" i="5" s="1"/>
  <c r="AC299" i="5"/>
  <c r="AF299" i="5"/>
  <c r="R254" i="5"/>
  <c r="T254" i="5" s="1"/>
  <c r="AC254" i="5"/>
  <c r="AF254" i="5"/>
  <c r="AC333" i="5"/>
  <c r="AF399" i="5"/>
  <c r="AC399" i="5"/>
  <c r="AC830" i="5"/>
  <c r="AF830" i="5"/>
  <c r="R830" i="5"/>
  <c r="T830" i="5" s="1"/>
  <c r="AF333" i="5"/>
  <c r="AC515" i="5"/>
  <c r="R238" i="5"/>
  <c r="T238" i="5" s="1"/>
  <c r="AC782" i="5"/>
  <c r="R319" i="5"/>
  <c r="T319" i="5" s="1"/>
  <c r="AC696" i="5"/>
  <c r="AC776" i="5"/>
  <c r="AF337" i="5"/>
  <c r="AF848" i="5"/>
  <c r="AC334" i="5"/>
  <c r="R170" i="5"/>
  <c r="T170" i="5" s="1"/>
  <c r="AF268" i="5"/>
  <c r="R796" i="5"/>
  <c r="T796" i="5" s="1"/>
  <c r="AC421" i="5"/>
  <c r="AF382" i="5"/>
  <c r="AC186" i="5"/>
  <c r="R338" i="5"/>
  <c r="T338" i="5" s="1"/>
  <c r="AF338" i="5"/>
  <c r="AF245" i="5"/>
  <c r="R371" i="5"/>
  <c r="T371" i="5" s="1"/>
  <c r="AF371" i="5"/>
  <c r="AC371" i="5"/>
  <c r="AF638" i="5"/>
  <c r="AC638" i="5"/>
  <c r="R310" i="5"/>
  <c r="T310" i="5" s="1"/>
  <c r="AC310" i="5"/>
  <c r="AF310" i="5"/>
  <c r="AC523" i="5"/>
  <c r="AF523" i="5"/>
  <c r="R523" i="5"/>
  <c r="T523" i="5" s="1"/>
  <c r="AF125" i="5"/>
  <c r="AC125" i="5"/>
  <c r="R125" i="5"/>
  <c r="T125" i="5" s="1"/>
  <c r="R171" i="5"/>
  <c r="T171" i="5" s="1"/>
  <c r="AF171" i="5"/>
  <c r="AC171" i="5"/>
  <c r="AF825" i="5"/>
  <c r="R825" i="5"/>
  <c r="T825" i="5" s="1"/>
  <c r="AF840" i="5"/>
  <c r="AC840" i="5"/>
  <c r="AC62" i="5"/>
  <c r="AF62" i="5"/>
  <c r="R62" i="5"/>
  <c r="T62" i="5" s="1"/>
  <c r="R396" i="5"/>
  <c r="T396" i="5" s="1"/>
  <c r="AF396" i="5"/>
  <c r="AC396" i="5"/>
  <c r="R807" i="5"/>
  <c r="T807" i="5" s="1"/>
  <c r="AC807" i="5"/>
  <c r="AF807" i="5"/>
  <c r="AF314" i="5"/>
  <c r="AC314" i="5"/>
  <c r="R314" i="5"/>
  <c r="T314" i="5" s="1"/>
  <c r="AF734" i="5"/>
  <c r="AC734" i="5"/>
  <c r="R734" i="5"/>
  <c r="T734" i="5" s="1"/>
  <c r="R72" i="5"/>
  <c r="T72" i="5" s="1"/>
  <c r="AC72" i="5"/>
  <c r="AF72" i="5"/>
  <c r="R846" i="5"/>
  <c r="T846" i="5" s="1"/>
  <c r="AC846" i="5"/>
  <c r="AF846" i="5"/>
  <c r="AC285" i="5"/>
  <c r="AF285" i="5"/>
  <c r="R285" i="5"/>
  <c r="T285" i="5" s="1"/>
  <c r="R117" i="5"/>
  <c r="T117" i="5" s="1"/>
  <c r="AC117" i="5"/>
  <c r="AF117" i="5"/>
  <c r="AC312" i="5"/>
  <c r="AF131" i="5"/>
  <c r="R82" i="5"/>
  <c r="T82" i="5" s="1"/>
  <c r="AF82" i="5"/>
  <c r="AC266" i="5"/>
  <c r="R266" i="5"/>
  <c r="T266" i="5" s="1"/>
  <c r="AF266" i="5"/>
  <c r="AF166" i="5"/>
  <c r="R166" i="5"/>
  <c r="T166" i="5" s="1"/>
  <c r="AC193" i="5"/>
  <c r="AF193" i="5"/>
  <c r="R193" i="5"/>
  <c r="T193" i="5" s="1"/>
  <c r="AF100" i="5"/>
  <c r="AC100" i="5"/>
  <c r="R100" i="5"/>
  <c r="T100" i="5" s="1"/>
  <c r="AF230" i="5"/>
  <c r="AC230" i="5"/>
  <c r="AF515" i="5"/>
  <c r="AF517" i="5"/>
  <c r="R312" i="5"/>
  <c r="T312" i="5" s="1"/>
  <c r="R213" i="5"/>
  <c r="T213" i="5" s="1"/>
  <c r="AF213" i="5"/>
  <c r="AC213" i="5"/>
  <c r="AF341" i="5"/>
  <c r="AC341" i="5"/>
  <c r="R229" i="5"/>
  <c r="T229" i="5" s="1"/>
  <c r="AC229" i="5"/>
  <c r="AF229" i="5"/>
  <c r="AF139" i="5"/>
  <c r="R139" i="5"/>
  <c r="T139" i="5" s="1"/>
  <c r="R855" i="5"/>
  <c r="T855" i="5" s="1"/>
  <c r="AC855" i="5"/>
  <c r="AF855" i="5"/>
  <c r="AC623" i="5"/>
  <c r="AF565" i="5"/>
  <c r="R306" i="5"/>
  <c r="T306" i="5" s="1"/>
  <c r="AF67" i="5"/>
  <c r="R155" i="5"/>
  <c r="T155" i="5" s="1"/>
  <c r="R67" i="5"/>
  <c r="T67" i="5" s="1"/>
  <c r="R91" i="5"/>
  <c r="T91" i="5" s="1"/>
  <c r="AC139" i="5"/>
  <c r="AC21" i="5"/>
  <c r="AC82" i="5"/>
  <c r="AF186" i="5"/>
  <c r="AF41" i="5"/>
  <c r="AF646" i="5"/>
  <c r="AC755" i="5"/>
  <c r="AF154" i="5"/>
  <c r="R408" i="5"/>
  <c r="T408" i="5" s="1"/>
  <c r="AC408" i="5"/>
  <c r="AF408" i="5"/>
  <c r="AF191" i="5"/>
  <c r="AC191" i="5"/>
  <c r="R307" i="5"/>
  <c r="T307" i="5" s="1"/>
  <c r="AF307" i="5"/>
  <c r="R320" i="5"/>
  <c r="T320" i="5" s="1"/>
  <c r="AF320" i="5"/>
  <c r="AC320" i="5"/>
  <c r="AC26" i="5"/>
  <c r="R26" i="5"/>
  <c r="T26" i="5" s="1"/>
  <c r="AC454" i="5"/>
  <c r="AF454" i="5"/>
  <c r="R454" i="5"/>
  <c r="T454" i="5" s="1"/>
  <c r="AC231" i="5"/>
  <c r="AF231" i="5"/>
  <c r="AF138" i="5"/>
  <c r="AC138" i="5"/>
  <c r="AC491" i="5"/>
  <c r="AF491" i="5"/>
  <c r="R491" i="5"/>
  <c r="T491" i="5" s="1"/>
  <c r="R394" i="5"/>
  <c r="T394" i="5" s="1"/>
  <c r="AC394" i="5"/>
  <c r="AF394" i="5"/>
  <c r="AF120" i="5"/>
  <c r="AC120" i="5"/>
  <c r="R120" i="5"/>
  <c r="T120" i="5" s="1"/>
  <c r="R800" i="5"/>
  <c r="T800" i="5" s="1"/>
  <c r="AC800" i="5"/>
  <c r="R644" i="5"/>
  <c r="T644" i="5" s="1"/>
  <c r="AF644" i="5"/>
  <c r="R324" i="5"/>
  <c r="T324" i="5" s="1"/>
  <c r="AC324" i="5"/>
  <c r="AF324" i="5"/>
  <c r="R843" i="5"/>
  <c r="T843" i="5" s="1"/>
  <c r="AC843" i="5"/>
  <c r="R368" i="5"/>
  <c r="T368" i="5" s="1"/>
  <c r="AC368" i="5"/>
  <c r="AF368" i="5"/>
  <c r="AF75" i="5"/>
  <c r="AC75" i="5"/>
  <c r="R75" i="5"/>
  <c r="T75" i="5" s="1"/>
  <c r="R435" i="5"/>
  <c r="T435" i="5" s="1"/>
  <c r="AC435" i="5"/>
  <c r="R172" i="5"/>
  <c r="T172" i="5" s="1"/>
  <c r="AF172" i="5"/>
  <c r="AC172" i="5"/>
  <c r="AF258" i="5"/>
  <c r="AC258" i="5"/>
  <c r="AF163" i="5"/>
  <c r="R163" i="5"/>
  <c r="T163" i="5" s="1"/>
  <c r="AF831" i="5"/>
  <c r="AC831" i="5"/>
  <c r="AF801" i="5"/>
  <c r="R801" i="5"/>
  <c r="T801" i="5" s="1"/>
  <c r="AC801" i="5"/>
  <c r="R160" i="5"/>
  <c r="T160" i="5" s="1"/>
  <c r="AC160" i="5"/>
  <c r="R201" i="5"/>
  <c r="T201" i="5" s="1"/>
  <c r="AF201" i="5"/>
  <c r="R327" i="5"/>
  <c r="T327" i="5" s="1"/>
  <c r="AF327" i="5"/>
  <c r="R179" i="5"/>
  <c r="T179" i="5" s="1"/>
  <c r="AF179" i="5"/>
  <c r="AC179" i="5"/>
  <c r="AF857" i="5"/>
  <c r="AC154" i="5"/>
  <c r="AC36" i="5"/>
  <c r="R218" i="5"/>
  <c r="T218" i="5" s="1"/>
  <c r="AF218" i="5"/>
  <c r="AC218" i="5"/>
  <c r="AC406" i="5"/>
  <c r="R630" i="5"/>
  <c r="T630" i="5" s="1"/>
  <c r="AF134" i="5"/>
  <c r="AF837" i="5"/>
  <c r="AC166" i="5"/>
  <c r="R382" i="5"/>
  <c r="T382" i="5" s="1"/>
  <c r="R36" i="5"/>
  <c r="T36" i="5" s="1"/>
  <c r="AC327" i="5"/>
  <c r="AC41" i="5"/>
  <c r="R755" i="5"/>
  <c r="T755" i="5" s="1"/>
  <c r="AC634" i="5"/>
  <c r="AC301" i="5"/>
  <c r="AC817" i="5"/>
  <c r="AF817" i="5"/>
  <c r="AF816" i="5"/>
  <c r="AC816" i="5"/>
  <c r="R143" i="5"/>
  <c r="T143" i="5" s="1"/>
  <c r="AF143" i="5"/>
  <c r="R28" i="5"/>
  <c r="T28" i="5" s="1"/>
  <c r="AC28" i="5"/>
  <c r="AF28" i="5"/>
  <c r="G29" i="2"/>
  <c r="AF43" i="5"/>
  <c r="AC43" i="5"/>
  <c r="R255" i="5"/>
  <c r="T255" i="5" s="1"/>
  <c r="AC255" i="5"/>
  <c r="AF255" i="5"/>
  <c r="R222" i="5"/>
  <c r="T222" i="5" s="1"/>
  <c r="AF222" i="5"/>
  <c r="AC222" i="5"/>
  <c r="AC635" i="5"/>
  <c r="AF635" i="5"/>
  <c r="R424" i="5"/>
  <c r="T424" i="5" s="1"/>
  <c r="AC424" i="5"/>
  <c r="AF424" i="5"/>
  <c r="AC770" i="5"/>
  <c r="AF770" i="5"/>
  <c r="AF357" i="5"/>
  <c r="AC357" i="5"/>
  <c r="AF457" i="5"/>
  <c r="R457" i="5"/>
  <c r="T457" i="5" s="1"/>
  <c r="AC457" i="5"/>
  <c r="R427" i="5"/>
  <c r="T427" i="5" s="1"/>
  <c r="AC427" i="5"/>
  <c r="AF427" i="5"/>
  <c r="AC239" i="5"/>
  <c r="AF239" i="5"/>
  <c r="AC350" i="5"/>
  <c r="AF350" i="5"/>
  <c r="R350" i="5"/>
  <c r="T350" i="5" s="1"/>
  <c r="R270" i="4"/>
  <c r="R375" i="4"/>
  <c r="R286" i="4"/>
  <c r="R87" i="4"/>
  <c r="R104" i="4"/>
  <c r="R405" i="4"/>
  <c r="R252" i="4"/>
  <c r="R651" i="4"/>
  <c r="R852" i="4"/>
  <c r="R853" i="4"/>
  <c r="R854" i="4"/>
  <c r="R608" i="4"/>
  <c r="R247" i="4"/>
  <c r="R39" i="4"/>
  <c r="R294" i="4"/>
  <c r="R100" i="4"/>
  <c r="R290" i="4"/>
  <c r="R769" i="4"/>
  <c r="R200" i="4"/>
  <c r="R295" i="4"/>
  <c r="R123" i="4"/>
  <c r="R257" i="4"/>
  <c r="R114" i="4"/>
  <c r="R110" i="4"/>
  <c r="R646" i="4"/>
  <c r="R310" i="4"/>
  <c r="R239" i="4"/>
  <c r="P338" i="1"/>
  <c r="R338" i="1" s="1"/>
  <c r="T338" i="1" s="1"/>
  <c r="P179" i="1"/>
  <c r="R179" i="1" s="1"/>
  <c r="T179" i="1" s="1"/>
  <c r="R447" i="1"/>
  <c r="T447" i="1" s="1"/>
  <c r="R147" i="1"/>
  <c r="T147" i="1" s="1"/>
  <c r="R797" i="1"/>
  <c r="T797" i="1" s="1"/>
  <c r="R657" i="1"/>
  <c r="T657" i="1" s="1"/>
  <c r="R641" i="1"/>
  <c r="T641" i="1" s="1"/>
  <c r="R412" i="1"/>
  <c r="T412" i="1" s="1"/>
  <c r="R322" i="1"/>
  <c r="T322" i="1" s="1"/>
  <c r="R411" i="1"/>
  <c r="T411" i="1" s="1"/>
  <c r="G863" i="1"/>
  <c r="K863" i="1" s="1"/>
  <c r="R364" i="1"/>
  <c r="T364" i="1" s="1"/>
  <c r="P862" i="1"/>
  <c r="R862" i="1" s="1"/>
  <c r="T862" i="1" s="1"/>
  <c r="R433" i="1"/>
  <c r="T433" i="1" s="1"/>
  <c r="R375" i="1"/>
  <c r="T375" i="1" s="1"/>
  <c r="R241" i="1"/>
  <c r="T241" i="1" s="1"/>
  <c r="R242" i="1"/>
  <c r="T242" i="1" s="1"/>
  <c r="P42" i="1"/>
  <c r="R42" i="1" s="1"/>
  <c r="T42" i="1" s="1"/>
  <c r="P26" i="1"/>
  <c r="R26" i="1" s="1"/>
  <c r="T26" i="1" s="1"/>
  <c r="P81" i="1"/>
  <c r="G81" i="1"/>
  <c r="I81" i="1" s="1"/>
  <c r="P150" i="1"/>
  <c r="G150" i="1"/>
  <c r="I150" i="1" s="1"/>
  <c r="P454" i="1"/>
  <c r="G454" i="1"/>
  <c r="J454" i="1" s="1"/>
  <c r="P516" i="1"/>
  <c r="G516" i="1"/>
  <c r="K516" i="1" s="1"/>
  <c r="R408" i="1"/>
  <c r="T408" i="1" s="1"/>
  <c r="P316" i="1"/>
  <c r="G316" i="1"/>
  <c r="I316" i="1" s="1"/>
  <c r="R668" i="1"/>
  <c r="T668" i="1" s="1"/>
  <c r="R82" i="1"/>
  <c r="T82" i="1" s="1"/>
  <c r="R521" i="1"/>
  <c r="T521" i="1" s="1"/>
  <c r="R498" i="1"/>
  <c r="T498" i="1" s="1"/>
  <c r="R799" i="1"/>
  <c r="T799" i="1" s="1"/>
  <c r="R788" i="1"/>
  <c r="T788" i="1" s="1"/>
  <c r="R308" i="1"/>
  <c r="T308" i="1" s="1"/>
  <c r="R669" i="1"/>
  <c r="T669" i="1" s="1"/>
  <c r="R58" i="1"/>
  <c r="T58" i="1" s="1"/>
  <c r="R378" i="1"/>
  <c r="T378" i="1" s="1"/>
  <c r="R595" i="1"/>
  <c r="T595" i="1" s="1"/>
  <c r="R238" i="1"/>
  <c r="T238" i="1" s="1"/>
  <c r="R650" i="1"/>
  <c r="T650" i="1" s="1"/>
  <c r="R816" i="1"/>
  <c r="T816" i="1" s="1"/>
  <c r="R832" i="1"/>
  <c r="T832" i="1" s="1"/>
  <c r="G851" i="1"/>
  <c r="P851" i="1"/>
  <c r="P251" i="1"/>
  <c r="G251" i="1"/>
  <c r="I251" i="1" s="1"/>
  <c r="R860" i="1"/>
  <c r="T860" i="1" s="1"/>
  <c r="G434" i="1"/>
  <c r="I434" i="1" s="1"/>
  <c r="P434" i="1"/>
  <c r="R74" i="1"/>
  <c r="T74" i="1" s="1"/>
  <c r="R190" i="1"/>
  <c r="T190" i="1" s="1"/>
  <c r="R452" i="1"/>
  <c r="T452" i="1" s="1"/>
  <c r="G201" i="1"/>
  <c r="I201" i="1" s="1"/>
  <c r="P201" i="1"/>
  <c r="R233" i="1"/>
  <c r="T233" i="1" s="1"/>
  <c r="R50" i="1"/>
  <c r="T50" i="1" s="1"/>
  <c r="R391" i="1"/>
  <c r="T391" i="1" s="1"/>
  <c r="R293" i="1"/>
  <c r="T293" i="1" s="1"/>
  <c r="R234" i="1"/>
  <c r="T234" i="1" s="1"/>
  <c r="R522" i="1"/>
  <c r="T522" i="1" s="1"/>
  <c r="R257" i="1"/>
  <c r="T257" i="1" s="1"/>
  <c r="R267" i="1"/>
  <c r="T267" i="1" s="1"/>
  <c r="R390" i="1"/>
  <c r="T390" i="1" s="1"/>
  <c r="R27" i="1"/>
  <c r="T27" i="1" s="1"/>
  <c r="R374" i="1"/>
  <c r="T374" i="1" s="1"/>
  <c r="R315" i="1"/>
  <c r="T315" i="1" s="1"/>
  <c r="R69" i="1"/>
  <c r="T69" i="1" s="1"/>
  <c r="P295" i="1"/>
  <c r="G295" i="1"/>
  <c r="I295" i="1" s="1"/>
  <c r="R284" i="1"/>
  <c r="T284" i="1" s="1"/>
  <c r="R505" i="1"/>
  <c r="T505" i="1" s="1"/>
  <c r="R184" i="1"/>
  <c r="T184" i="1" s="1"/>
  <c r="O859" i="4"/>
  <c r="O860" i="4"/>
  <c r="O861" i="4"/>
  <c r="O862" i="4"/>
  <c r="R859" i="4"/>
  <c r="O863" i="5"/>
  <c r="O862" i="5"/>
  <c r="O861" i="5"/>
  <c r="O864" i="5"/>
  <c r="AI864" i="5"/>
  <c r="AJ864" i="5"/>
  <c r="AK864" i="5"/>
  <c r="AT862" i="5"/>
  <c r="AS862" i="5" s="1"/>
  <c r="AR862" i="5" s="1"/>
  <c r="AQ862" i="5" s="1"/>
  <c r="AP862" i="5" s="1"/>
  <c r="AO862" i="5" s="1"/>
  <c r="AN862" i="5" s="1"/>
  <c r="AM862" i="5" s="1"/>
  <c r="AL862" i="5" s="1"/>
  <c r="AT861" i="5"/>
  <c r="AS861" i="5" s="1"/>
  <c r="AR861" i="5" s="1"/>
  <c r="AQ861" i="5" s="1"/>
  <c r="AP861" i="5" s="1"/>
  <c r="AO861" i="5" s="1"/>
  <c r="AN861" i="5" s="1"/>
  <c r="AM861" i="5" s="1"/>
  <c r="AL861" i="5" s="1"/>
  <c r="K862" i="5"/>
  <c r="AC862" i="5"/>
  <c r="AF862" i="5"/>
  <c r="K861" i="5"/>
  <c r="AC861" i="5"/>
  <c r="AF861" i="5"/>
  <c r="AC863" i="5"/>
  <c r="AF863" i="5"/>
  <c r="K863" i="5"/>
  <c r="AT863" i="5"/>
  <c r="AS863" i="5" s="1"/>
  <c r="AR863" i="5" s="1"/>
  <c r="AQ863" i="5" s="1"/>
  <c r="AP863" i="5" s="1"/>
  <c r="AO863" i="5" s="1"/>
  <c r="AN863" i="5" s="1"/>
  <c r="AM863" i="5" s="1"/>
  <c r="AL863" i="5" s="1"/>
  <c r="R857" i="1"/>
  <c r="T857" i="1" s="1"/>
  <c r="R848" i="1"/>
  <c r="T848" i="1" s="1"/>
  <c r="R846" i="1"/>
  <c r="T846" i="1" s="1"/>
  <c r="AF596" i="5"/>
  <c r="AC596" i="5"/>
  <c r="R596" i="5"/>
  <c r="T596" i="5" s="1"/>
  <c r="R436" i="5"/>
  <c r="T436" i="5" s="1"/>
  <c r="AF436" i="5"/>
  <c r="AC436" i="5"/>
  <c r="AF859" i="5"/>
  <c r="AC349" i="5"/>
  <c r="R164" i="5"/>
  <c r="T164" i="5" s="1"/>
  <c r="AC352" i="5"/>
  <c r="R27" i="5"/>
  <c r="T27" i="5" s="1"/>
  <c r="AC167" i="5"/>
  <c r="AF643" i="5"/>
  <c r="AC643" i="5"/>
  <c r="R643" i="5"/>
  <c r="T643" i="5" s="1"/>
  <c r="R640" i="5"/>
  <c r="T640" i="5" s="1"/>
  <c r="AF640" i="5"/>
  <c r="AC640" i="5"/>
  <c r="AF409" i="5"/>
  <c r="AC409" i="5"/>
  <c r="R409" i="5"/>
  <c r="T409" i="5" s="1"/>
  <c r="AC653" i="5"/>
  <c r="R653" i="5"/>
  <c r="T653" i="5" s="1"/>
  <c r="AC576" i="5"/>
  <c r="AF576" i="5"/>
  <c r="R576" i="5"/>
  <c r="T576" i="5" s="1"/>
  <c r="AF804" i="5"/>
  <c r="AC804" i="5"/>
  <c r="AC821" i="5"/>
  <c r="R821" i="5"/>
  <c r="T821" i="5" s="1"/>
  <c r="AF821" i="5"/>
  <c r="AC385" i="5"/>
  <c r="AF385" i="5"/>
  <c r="R385" i="5"/>
  <c r="T385" i="5" s="1"/>
  <c r="R352" i="5"/>
  <c r="T352" i="5" s="1"/>
  <c r="AC264" i="5"/>
  <c r="R801" i="1"/>
  <c r="T801" i="1" s="1"/>
  <c r="AF625" i="5"/>
  <c r="AC625" i="5"/>
  <c r="R625" i="5"/>
  <c r="T625" i="5" s="1"/>
  <c r="AF393" i="5"/>
  <c r="R393" i="5"/>
  <c r="T393" i="5" s="1"/>
  <c r="AC393" i="5"/>
  <c r="R769" i="5"/>
  <c r="T769" i="5" s="1"/>
  <c r="AC769" i="5"/>
  <c r="AF769" i="5"/>
  <c r="AF345" i="5"/>
  <c r="AC345" i="5"/>
  <c r="R345" i="5"/>
  <c r="T345" i="5" s="1"/>
  <c r="AF632" i="5"/>
  <c r="AC632" i="5"/>
  <c r="R632" i="5"/>
  <c r="T632" i="5" s="1"/>
  <c r="AF657" i="5"/>
  <c r="AC657" i="5"/>
  <c r="R657" i="5"/>
  <c r="T657" i="5" s="1"/>
  <c r="AF80" i="5"/>
  <c r="AC661" i="5"/>
  <c r="AF384" i="5"/>
  <c r="AC384" i="5"/>
  <c r="R384" i="5"/>
  <c r="T384" i="5" s="1"/>
  <c r="R511" i="5"/>
  <c r="T511" i="5" s="1"/>
  <c r="AC511" i="5"/>
  <c r="AF511" i="5"/>
  <c r="AF261" i="5"/>
  <c r="AC261" i="5"/>
  <c r="R192" i="5"/>
  <c r="T192" i="5" s="1"/>
  <c r="AC192" i="5"/>
  <c r="AF192" i="5"/>
  <c r="R786" i="5"/>
  <c r="T786" i="5" s="1"/>
  <c r="R24" i="5"/>
  <c r="T24" i="5" s="1"/>
  <c r="AC397" i="5"/>
  <c r="AF661" i="5"/>
  <c r="AC420" i="5"/>
  <c r="R420" i="5"/>
  <c r="T420" i="5" s="1"/>
  <c r="AF420" i="5"/>
  <c r="AC662" i="5"/>
  <c r="AF662" i="5"/>
  <c r="R662" i="5"/>
  <c r="T662" i="5" s="1"/>
  <c r="AF683" i="5"/>
  <c r="R683" i="5"/>
  <c r="T683" i="5" s="1"/>
  <c r="AC683" i="5"/>
  <c r="AC279" i="5"/>
  <c r="AF279" i="5"/>
  <c r="R279" i="5"/>
  <c r="T279" i="5" s="1"/>
  <c r="R397" i="5"/>
  <c r="T397" i="5" s="1"/>
  <c r="R637" i="5"/>
  <c r="T637" i="5" s="1"/>
  <c r="AF637" i="5"/>
  <c r="AC637" i="5"/>
  <c r="R296" i="5"/>
  <c r="T296" i="5" s="1"/>
  <c r="AC296" i="5"/>
  <c r="AF296" i="5"/>
  <c r="AC144" i="5"/>
  <c r="R144" i="5"/>
  <c r="T144" i="5" s="1"/>
  <c r="AF629" i="5"/>
  <c r="AC629" i="5"/>
  <c r="AF495" i="5"/>
  <c r="AC654" i="5"/>
  <c r="AF654" i="5"/>
  <c r="R654" i="5"/>
  <c r="T654" i="5" s="1"/>
  <c r="AC256" i="5"/>
  <c r="AF256" i="5"/>
  <c r="AC227" i="5"/>
  <c r="AF227" i="5"/>
  <c r="R227" i="5"/>
  <c r="T227" i="5" s="1"/>
  <c r="G26" i="2"/>
  <c r="AC514" i="5"/>
  <c r="AF514" i="5"/>
  <c r="R514" i="5"/>
  <c r="T514" i="5" s="1"/>
  <c r="AF455" i="5"/>
  <c r="R455" i="5"/>
  <c r="T455" i="5" s="1"/>
  <c r="AC455" i="5"/>
  <c r="G49" i="2"/>
  <c r="P253" i="1"/>
  <c r="G253" i="1"/>
  <c r="I253" i="1" s="1"/>
  <c r="R654" i="1"/>
  <c r="T654" i="1" s="1"/>
  <c r="P330" i="1"/>
  <c r="G330" i="1"/>
  <c r="I330" i="1" s="1"/>
  <c r="R402" i="1"/>
  <c r="T402" i="1" s="1"/>
  <c r="R230" i="1"/>
  <c r="T230" i="1" s="1"/>
  <c r="G101" i="1"/>
  <c r="J101" i="1" s="1"/>
  <c r="P101" i="1"/>
  <c r="R624" i="1"/>
  <c r="T624" i="1" s="1"/>
  <c r="R531" i="1"/>
  <c r="T531" i="1" s="1"/>
  <c r="R777" i="1"/>
  <c r="T777" i="1" s="1"/>
  <c r="R577" i="1"/>
  <c r="T577" i="1" s="1"/>
  <c r="R149" i="1"/>
  <c r="T149" i="1" s="1"/>
  <c r="R794" i="1"/>
  <c r="T794" i="1" s="1"/>
  <c r="R495" i="1"/>
  <c r="T495" i="1" s="1"/>
  <c r="R111" i="1"/>
  <c r="T111" i="1" s="1"/>
  <c r="P394" i="1"/>
  <c r="G394" i="1"/>
  <c r="K394" i="1" s="1"/>
  <c r="R645" i="1"/>
  <c r="T645" i="1" s="1"/>
  <c r="K645" i="1"/>
  <c r="R695" i="1"/>
  <c r="T695" i="1" s="1"/>
  <c r="P501" i="1"/>
  <c r="R501" i="1" s="1"/>
  <c r="T501" i="1" s="1"/>
  <c r="K801" i="1"/>
  <c r="R841" i="1"/>
  <c r="T841" i="1" s="1"/>
  <c r="R499" i="1"/>
  <c r="T499" i="1" s="1"/>
  <c r="G118" i="1"/>
  <c r="I118" i="1" s="1"/>
  <c r="P118" i="1"/>
  <c r="P386" i="1"/>
  <c r="G386" i="1"/>
  <c r="I386" i="1" s="1"/>
  <c r="R258" i="1"/>
  <c r="T258" i="1" s="1"/>
  <c r="P306" i="1"/>
  <c r="G306" i="1"/>
  <c r="I306" i="1" s="1"/>
  <c r="R409" i="1"/>
  <c r="T409" i="1" s="1"/>
  <c r="R827" i="1"/>
  <c r="T827" i="1" s="1"/>
  <c r="R819" i="1"/>
  <c r="T819" i="1" s="1"/>
  <c r="R807" i="1"/>
  <c r="T807" i="1" s="1"/>
  <c r="R123" i="1"/>
  <c r="T123" i="1" s="1"/>
  <c r="R175" i="1"/>
  <c r="T175" i="1" s="1"/>
  <c r="J175" i="1"/>
  <c r="R181" i="1"/>
  <c r="T181" i="1" s="1"/>
  <c r="R802" i="1"/>
  <c r="T802" i="1" s="1"/>
  <c r="R790" i="1"/>
  <c r="T790" i="1" s="1"/>
  <c r="R414" i="1"/>
  <c r="T414" i="1" s="1"/>
  <c r="G268" i="1"/>
  <c r="I268" i="1" s="1"/>
  <c r="G392" i="1"/>
  <c r="I392" i="1" s="1"/>
  <c r="R96" i="1"/>
  <c r="T96" i="1" s="1"/>
  <c r="G214" i="1"/>
  <c r="I214" i="1" s="1"/>
  <c r="P214" i="1"/>
  <c r="R398" i="1"/>
  <c r="T398" i="1" s="1"/>
  <c r="R199" i="1"/>
  <c r="T199" i="1" s="1"/>
  <c r="R681" i="1"/>
  <c r="T681" i="1" s="1"/>
  <c r="R421" i="1"/>
  <c r="T421" i="1" s="1"/>
  <c r="R196" i="1"/>
  <c r="T196" i="1" s="1"/>
  <c r="R311" i="1"/>
  <c r="T311" i="1" s="1"/>
  <c r="R803" i="1"/>
  <c r="T803" i="1" s="1"/>
  <c r="R821" i="1"/>
  <c r="T821" i="1" s="1"/>
  <c r="R596" i="1"/>
  <c r="T596" i="1" s="1"/>
  <c r="R829" i="1"/>
  <c r="T829" i="1" s="1"/>
  <c r="R659" i="1"/>
  <c r="T659" i="1" s="1"/>
  <c r="R100" i="1"/>
  <c r="T100" i="1" s="1"/>
  <c r="R247" i="1"/>
  <c r="T247" i="1" s="1"/>
  <c r="R646" i="1"/>
  <c r="T646" i="1" s="1"/>
  <c r="R792" i="1"/>
  <c r="T792" i="1" s="1"/>
  <c r="R784" i="1"/>
  <c r="T784" i="1" s="1"/>
  <c r="P431" i="1"/>
  <c r="G431" i="1"/>
  <c r="I431" i="1" s="1"/>
  <c r="P410" i="1"/>
  <c r="G410" i="1"/>
  <c r="K410" i="1" s="1"/>
  <c r="R780" i="1"/>
  <c r="T780" i="1" s="1"/>
  <c r="R280" i="1"/>
  <c r="T280" i="1" s="1"/>
  <c r="R445" i="1"/>
  <c r="T445" i="1" s="1"/>
  <c r="R235" i="1"/>
  <c r="T235" i="1" s="1"/>
  <c r="P328" i="1"/>
  <c r="G328" i="1"/>
  <c r="I328" i="1" s="1"/>
  <c r="R125" i="1"/>
  <c r="T125" i="1" s="1"/>
  <c r="R217" i="1"/>
  <c r="T217" i="1" s="1"/>
  <c r="R458" i="4"/>
  <c r="R25" i="4"/>
  <c r="R505" i="4"/>
  <c r="R675" i="4"/>
  <c r="R665" i="4"/>
  <c r="R26" i="4"/>
  <c r="R649" i="4"/>
  <c r="R817" i="4"/>
  <c r="R365" i="4"/>
  <c r="R856" i="4"/>
  <c r="R828" i="4"/>
  <c r="R819" i="4"/>
  <c r="R835" i="4"/>
  <c r="R839" i="4"/>
  <c r="R851" i="4"/>
  <c r="R202" i="4"/>
  <c r="R459" i="4"/>
  <c r="R269" i="4"/>
  <c r="R565" i="4"/>
  <c r="R660" i="4"/>
  <c r="R381" i="4"/>
  <c r="R75" i="4"/>
  <c r="O856" i="4"/>
  <c r="AA804" i="5"/>
  <c r="AB804" i="5"/>
  <c r="AI295" i="5"/>
  <c r="AJ295" i="5"/>
  <c r="AK295" i="5"/>
  <c r="AI27" i="5"/>
  <c r="AJ27" i="5"/>
  <c r="AK27" i="5"/>
  <c r="AJ451" i="5"/>
  <c r="AK451" i="5"/>
  <c r="AI451" i="5"/>
  <c r="AJ242" i="5"/>
  <c r="AK242" i="5"/>
  <c r="AI242" i="5"/>
  <c r="AH242" i="5" s="1"/>
  <c r="AJ321" i="5"/>
  <c r="AI321" i="5"/>
  <c r="AH321" i="5" s="1"/>
  <c r="AK321" i="5"/>
  <c r="AI511" i="5"/>
  <c r="AH511" i="5" s="1"/>
  <c r="AK511" i="5"/>
  <c r="AJ511" i="5"/>
  <c r="AK843" i="5"/>
  <c r="AI843" i="5"/>
  <c r="AH843" i="5" s="1"/>
  <c r="AJ843" i="5"/>
  <c r="AK368" i="5"/>
  <c r="AI368" i="5"/>
  <c r="AJ368" i="5"/>
  <c r="AB770" i="5"/>
  <c r="AA770" i="5"/>
  <c r="AJ481" i="5"/>
  <c r="AK481" i="5"/>
  <c r="AI481" i="5"/>
  <c r="AI436" i="5"/>
  <c r="AK436" i="5"/>
  <c r="AJ436" i="5"/>
  <c r="AJ818" i="5"/>
  <c r="AI818" i="5"/>
  <c r="AH818" i="5" s="1"/>
  <c r="AB818" i="5" s="1"/>
  <c r="AK818" i="5"/>
  <c r="AK790" i="5"/>
  <c r="AJ790" i="5"/>
  <c r="AI790" i="5"/>
  <c r="AJ188" i="5"/>
  <c r="AK188" i="5"/>
  <c r="AI188" i="5"/>
  <c r="AJ255" i="5"/>
  <c r="AK255" i="5"/>
  <c r="AI255" i="5"/>
  <c r="AH255" i="5" s="1"/>
  <c r="AI848" i="5"/>
  <c r="AJ848" i="5"/>
  <c r="AK848" i="5"/>
  <c r="AK90" i="5"/>
  <c r="AI90" i="5"/>
  <c r="AJ90" i="5"/>
  <c r="AJ269" i="5"/>
  <c r="AK269" i="5"/>
  <c r="AI269" i="5"/>
  <c r="AK214" i="5"/>
  <c r="AJ214" i="5"/>
  <c r="AI214" i="5"/>
  <c r="AH214" i="5" s="1"/>
  <c r="AC291" i="5"/>
  <c r="AC851" i="5"/>
  <c r="R289" i="5"/>
  <c r="T289" i="5" s="1"/>
  <c r="AC857" i="5"/>
  <c r="R79" i="5"/>
  <c r="T79" i="5" s="1"/>
  <c r="R332" i="5"/>
  <c r="T332" i="5" s="1"/>
  <c r="R73" i="5"/>
  <c r="T73" i="5" s="1"/>
  <c r="R142" i="5"/>
  <c r="T142" i="5" s="1"/>
  <c r="R460" i="5"/>
  <c r="T460" i="5" s="1"/>
  <c r="R829" i="5"/>
  <c r="T829" i="5" s="1"/>
  <c r="R216" i="5"/>
  <c r="T216" i="5" s="1"/>
  <c r="R210" i="5"/>
  <c r="T210" i="5" s="1"/>
  <c r="AC796" i="5"/>
  <c r="R335" i="5"/>
  <c r="T335" i="5" s="1"/>
  <c r="AH279" i="5"/>
  <c r="AH518" i="5"/>
  <c r="AH68" i="5"/>
  <c r="AH23" i="5"/>
  <c r="AH47" i="5"/>
  <c r="AA47" i="5" s="1"/>
  <c r="AE47" i="5" s="1"/>
  <c r="AH429" i="5"/>
  <c r="AH660" i="5"/>
  <c r="AA660" i="5" s="1"/>
  <c r="AH504" i="5"/>
  <c r="AH658" i="5"/>
  <c r="AH435" i="5"/>
  <c r="AA435" i="5" s="1"/>
  <c r="AE435" i="5" s="1"/>
  <c r="AH645" i="5"/>
  <c r="AH95" i="5"/>
  <c r="AA95" i="5" s="1"/>
  <c r="AE95" i="5" s="1"/>
  <c r="AH801" i="5"/>
  <c r="AH245" i="5"/>
  <c r="AH408" i="5"/>
  <c r="AH129" i="5"/>
  <c r="AF627" i="5"/>
  <c r="R783" i="5"/>
  <c r="T783" i="5" s="1"/>
  <c r="AC783" i="5"/>
  <c r="I271" i="5"/>
  <c r="AE366" i="5"/>
  <c r="AD366" i="5"/>
  <c r="AC440" i="5"/>
  <c r="R440" i="5"/>
  <c r="T440" i="5" s="1"/>
  <c r="R481" i="5"/>
  <c r="T481" i="5" s="1"/>
  <c r="AF232" i="5"/>
  <c r="R232" i="5"/>
  <c r="T232" i="5" s="1"/>
  <c r="I114" i="5"/>
  <c r="AF114" i="5"/>
  <c r="AC114" i="5"/>
  <c r="R512" i="5"/>
  <c r="T512" i="5" s="1"/>
  <c r="AF757" i="5"/>
  <c r="AC757" i="5"/>
  <c r="J757" i="5"/>
  <c r="AB757" i="5"/>
  <c r="AD757" i="5"/>
  <c r="AE757" i="5"/>
  <c r="R413" i="5"/>
  <c r="T413" i="5" s="1"/>
  <c r="K836" i="5"/>
  <c r="AF836" i="5"/>
  <c r="AB836" i="5"/>
  <c r="AE836" i="5"/>
  <c r="AD836" i="5"/>
  <c r="K818" i="5"/>
  <c r="R818" i="5"/>
  <c r="T818" i="5" s="1"/>
  <c r="AF818" i="5"/>
  <c r="AC818" i="5"/>
  <c r="AC655" i="5"/>
  <c r="AF655" i="5"/>
  <c r="J655" i="5"/>
  <c r="AB655" i="5"/>
  <c r="K796" i="5"/>
  <c r="AB796" i="5"/>
  <c r="AD796" i="5"/>
  <c r="AE796" i="5"/>
  <c r="K608" i="5"/>
  <c r="AC608" i="5"/>
  <c r="AF608" i="5"/>
  <c r="R663" i="5"/>
  <c r="T663" i="5" s="1"/>
  <c r="AF510" i="5"/>
  <c r="K809" i="5"/>
  <c r="AF809" i="5"/>
  <c r="AC164" i="5"/>
  <c r="AE164" i="5"/>
  <c r="AB164" i="5"/>
  <c r="AD164" i="5"/>
  <c r="I389" i="5"/>
  <c r="AC389" i="5"/>
  <c r="AF389" i="5"/>
  <c r="AF167" i="5"/>
  <c r="I198" i="5"/>
  <c r="AC198" i="5"/>
  <c r="AF198" i="5"/>
  <c r="R247" i="5"/>
  <c r="T247" i="5" s="1"/>
  <c r="R140" i="5"/>
  <c r="T140" i="5" s="1"/>
  <c r="AK140" i="5"/>
  <c r="AJ140" i="5"/>
  <c r="AI140" i="5"/>
  <c r="AK820" i="5"/>
  <c r="AJ820" i="5"/>
  <c r="AI820" i="5"/>
  <c r="AH820" i="5" s="1"/>
  <c r="AB820" i="5" s="1"/>
  <c r="AC49" i="5"/>
  <c r="AF49" i="5"/>
  <c r="I49" i="5"/>
  <c r="AJ170" i="5"/>
  <c r="AK170" i="5"/>
  <c r="AI170" i="5"/>
  <c r="AH170" i="5" s="1"/>
  <c r="AB170" i="5" s="1"/>
  <c r="R252" i="5"/>
  <c r="T252" i="5" s="1"/>
  <c r="AC204" i="5"/>
  <c r="AF204" i="5"/>
  <c r="I204" i="5"/>
  <c r="R516" i="5"/>
  <c r="T516" i="5" s="1"/>
  <c r="I287" i="5"/>
  <c r="AF287" i="5"/>
  <c r="AC287" i="5"/>
  <c r="R207" i="5"/>
  <c r="T207" i="5" s="1"/>
  <c r="I207" i="5"/>
  <c r="AC207" i="5"/>
  <c r="AF207" i="5"/>
  <c r="K414" i="5"/>
  <c r="AF414" i="5"/>
  <c r="AC414" i="5"/>
  <c r="AK156" i="5"/>
  <c r="AI156" i="5"/>
  <c r="AJ156" i="5"/>
  <c r="AH156" i="5" s="1"/>
  <c r="AB138" i="5"/>
  <c r="AA138" i="5"/>
  <c r="AH125" i="5"/>
  <c r="AB281" i="5"/>
  <c r="AA281" i="5"/>
  <c r="AB301" i="5"/>
  <c r="AA301" i="5"/>
  <c r="AA371" i="5"/>
  <c r="AB371" i="5"/>
  <c r="AI29" i="5"/>
  <c r="AK29" i="5"/>
  <c r="AJ29" i="5"/>
  <c r="AJ197" i="5"/>
  <c r="AK197" i="5"/>
  <c r="AI197" i="5"/>
  <c r="AH197" i="5" s="1"/>
  <c r="AB197" i="5" s="1"/>
  <c r="AB798" i="5"/>
  <c r="AA798" i="5"/>
  <c r="AB40" i="5"/>
  <c r="AA40" i="5"/>
  <c r="AT447" i="5"/>
  <c r="AS447" i="5" s="1"/>
  <c r="AR447" i="5" s="1"/>
  <c r="AQ447" i="5" s="1"/>
  <c r="AP447" i="5" s="1"/>
  <c r="AO447" i="5" s="1"/>
  <c r="AN447" i="5" s="1"/>
  <c r="AM447" i="5" s="1"/>
  <c r="AL447" i="5" s="1"/>
  <c r="AT506" i="5"/>
  <c r="AS506" i="5"/>
  <c r="AR506" i="5" s="1"/>
  <c r="AQ506" i="5" s="1"/>
  <c r="AP506" i="5" s="1"/>
  <c r="AO506" i="5" s="1"/>
  <c r="AN506" i="5" s="1"/>
  <c r="AM506" i="5" s="1"/>
  <c r="AL506" i="5" s="1"/>
  <c r="AH74" i="5"/>
  <c r="AE123" i="5"/>
  <c r="AD123" i="5"/>
  <c r="AE409" i="5"/>
  <c r="AD409" i="5"/>
  <c r="AH426" i="5"/>
  <c r="R366" i="5"/>
  <c r="T366" i="5" s="1"/>
  <c r="AF366" i="5"/>
  <c r="AC366" i="5"/>
  <c r="K668" i="5"/>
  <c r="AF668" i="5"/>
  <c r="AC668" i="5"/>
  <c r="R425" i="5"/>
  <c r="T425" i="5" s="1"/>
  <c r="AC425" i="5"/>
  <c r="K481" i="5"/>
  <c r="AC481" i="5"/>
  <c r="AF481" i="5"/>
  <c r="R639" i="5"/>
  <c r="T639" i="5" s="1"/>
  <c r="J639" i="5"/>
  <c r="AC639" i="5"/>
  <c r="AF639" i="5"/>
  <c r="AB639" i="5"/>
  <c r="AD639" i="5"/>
  <c r="AC521" i="5"/>
  <c r="K521" i="5"/>
  <c r="AE521" i="5"/>
  <c r="AD521" i="5"/>
  <c r="AB521" i="5"/>
  <c r="AF31" i="5"/>
  <c r="I31" i="5"/>
  <c r="AC31" i="5"/>
  <c r="AE31" i="5"/>
  <c r="AB31" i="5"/>
  <c r="AD31" i="5"/>
  <c r="AC391" i="5"/>
  <c r="I391" i="5"/>
  <c r="AF391" i="5"/>
  <c r="AD391" i="5"/>
  <c r="AB391" i="5"/>
  <c r="AE391" i="5"/>
  <c r="I413" i="5"/>
  <c r="AC413" i="5"/>
  <c r="AF413" i="5"/>
  <c r="AD413" i="5"/>
  <c r="AE413" i="5"/>
  <c r="AF87" i="5"/>
  <c r="I87" i="5"/>
  <c r="AB87" i="5"/>
  <c r="AE87" i="5"/>
  <c r="AD87" i="5"/>
  <c r="AC63" i="5"/>
  <c r="AF63" i="5"/>
  <c r="AB63" i="5"/>
  <c r="AD63" i="5"/>
  <c r="AE63" i="5"/>
  <c r="AC38" i="5"/>
  <c r="I38" i="5"/>
  <c r="AE38" i="5"/>
  <c r="AD38" i="5"/>
  <c r="AB38" i="5"/>
  <c r="J666" i="5"/>
  <c r="AE666" i="5"/>
  <c r="AD666" i="5"/>
  <c r="AB666" i="5"/>
  <c r="K663" i="5"/>
  <c r="AC663" i="5"/>
  <c r="AF663" i="5"/>
  <c r="AD663" i="5"/>
  <c r="AE663" i="5"/>
  <c r="AB663" i="5"/>
  <c r="AC129" i="5"/>
  <c r="I129" i="5"/>
  <c r="AF129" i="5"/>
  <c r="AC812" i="5"/>
  <c r="I25" i="5"/>
  <c r="AF25" i="5"/>
  <c r="AC25" i="5"/>
  <c r="I247" i="5"/>
  <c r="AC247" i="5"/>
  <c r="AB247" i="5"/>
  <c r="AD247" i="5"/>
  <c r="AF247" i="5"/>
  <c r="AE247" i="5"/>
  <c r="AT178" i="5"/>
  <c r="AS178" i="5"/>
  <c r="AR178" i="5" s="1"/>
  <c r="AQ178" i="5" s="1"/>
  <c r="AP178" i="5" s="1"/>
  <c r="AO178" i="5" s="1"/>
  <c r="AN178" i="5" s="1"/>
  <c r="AM178" i="5" s="1"/>
  <c r="AL178" i="5" s="1"/>
  <c r="AK94" i="5"/>
  <c r="AI94" i="5"/>
  <c r="AJ94" i="5"/>
  <c r="AK183" i="5"/>
  <c r="AJ183" i="5"/>
  <c r="AI183" i="5"/>
  <c r="AT507" i="5"/>
  <c r="AS507" i="5" s="1"/>
  <c r="AR507" i="5" s="1"/>
  <c r="AQ507" i="5" s="1"/>
  <c r="AP507" i="5" s="1"/>
  <c r="AO507" i="5" s="1"/>
  <c r="AN507" i="5" s="1"/>
  <c r="AM507" i="5" s="1"/>
  <c r="AL507" i="5" s="1"/>
  <c r="AF415" i="5"/>
  <c r="AC415" i="5"/>
  <c r="K415" i="5"/>
  <c r="AJ181" i="5"/>
  <c r="AI181" i="5"/>
  <c r="AH181" i="5" s="1"/>
  <c r="AK181" i="5"/>
  <c r="I252" i="5"/>
  <c r="AC252" i="5"/>
  <c r="AF252" i="5"/>
  <c r="AT832" i="5"/>
  <c r="AS832" i="5" s="1"/>
  <c r="AR832" i="5" s="1"/>
  <c r="AQ832" i="5" s="1"/>
  <c r="AP832" i="5" s="1"/>
  <c r="AO832" i="5" s="1"/>
  <c r="AN832" i="5" s="1"/>
  <c r="AM832" i="5" s="1"/>
  <c r="AL832" i="5" s="1"/>
  <c r="AJ280" i="5"/>
  <c r="AK280" i="5"/>
  <c r="AI280" i="5"/>
  <c r="AJ414" i="5"/>
  <c r="AI414" i="5"/>
  <c r="AH414" i="5" s="1"/>
  <c r="AA414" i="5" s="1"/>
  <c r="AE414" i="5" s="1"/>
  <c r="AK414" i="5"/>
  <c r="AJ401" i="5"/>
  <c r="AI401" i="5"/>
  <c r="AK401" i="5"/>
  <c r="AA21" i="5"/>
  <c r="AB21" i="5"/>
  <c r="AB395" i="5"/>
  <c r="AA395" i="5"/>
  <c r="AA180" i="5"/>
  <c r="AB180" i="5"/>
  <c r="AB253" i="5"/>
  <c r="AA253" i="5"/>
  <c r="AB807" i="5"/>
  <c r="AA807" i="5"/>
  <c r="AB333" i="5"/>
  <c r="AA333" i="5"/>
  <c r="AA397" i="5"/>
  <c r="AB397" i="5"/>
  <c r="I197" i="5"/>
  <c r="AC197" i="5"/>
  <c r="AF197" i="5"/>
  <c r="AT432" i="5"/>
  <c r="AS432" i="5" s="1"/>
  <c r="AR432" i="5" s="1"/>
  <c r="AQ432" i="5" s="1"/>
  <c r="AP432" i="5" s="1"/>
  <c r="AO432" i="5" s="1"/>
  <c r="AN432" i="5" s="1"/>
  <c r="AM432" i="5" s="1"/>
  <c r="AL432" i="5" s="1"/>
  <c r="J592" i="5"/>
  <c r="AC592" i="5"/>
  <c r="AF592" i="5"/>
  <c r="AA297" i="5"/>
  <c r="AB297" i="5"/>
  <c r="AE667" i="5"/>
  <c r="AD667" i="5"/>
  <c r="K851" i="5"/>
  <c r="R859" i="5"/>
  <c r="T859" i="5" s="1"/>
  <c r="R98" i="5"/>
  <c r="T98" i="5" s="1"/>
  <c r="AC87" i="5"/>
  <c r="R308" i="5"/>
  <c r="T308" i="5" s="1"/>
  <c r="R355" i="5"/>
  <c r="T355" i="5" s="1"/>
  <c r="R260" i="5"/>
  <c r="T260" i="5" s="1"/>
  <c r="AC832" i="5"/>
  <c r="R209" i="5"/>
  <c r="T209" i="5" s="1"/>
  <c r="AH102" i="5"/>
  <c r="AH695" i="5"/>
  <c r="AH440" i="5"/>
  <c r="I392" i="5"/>
  <c r="AC392" i="5"/>
  <c r="AF392" i="5"/>
  <c r="R392" i="5"/>
  <c r="T392" i="5" s="1"/>
  <c r="AB392" i="5"/>
  <c r="AE392" i="5"/>
  <c r="AD392" i="5"/>
  <c r="R381" i="5"/>
  <c r="T381" i="5" s="1"/>
  <c r="AD627" i="5"/>
  <c r="AE627" i="5"/>
  <c r="R668" i="5"/>
  <c r="T668" i="5" s="1"/>
  <c r="I55" i="5"/>
  <c r="AF55" i="5"/>
  <c r="AC55" i="5"/>
  <c r="R55" i="5"/>
  <c r="T55" i="5" s="1"/>
  <c r="AE55" i="5"/>
  <c r="AD55" i="5"/>
  <c r="R272" i="5"/>
  <c r="T272" i="5" s="1"/>
  <c r="AC272" i="5"/>
  <c r="AF272" i="5"/>
  <c r="N695" i="5"/>
  <c r="AF695" i="5"/>
  <c r="AC695" i="5"/>
  <c r="R31" i="5"/>
  <c r="T31" i="5" s="1"/>
  <c r="AF434" i="5"/>
  <c r="I434" i="5"/>
  <c r="AC434" i="5"/>
  <c r="AB434" i="5"/>
  <c r="J587" i="5"/>
  <c r="AF587" i="5"/>
  <c r="AC587" i="5"/>
  <c r="I187" i="5"/>
  <c r="AB187" i="5"/>
  <c r="AE187" i="5"/>
  <c r="AD187" i="5"/>
  <c r="AC666" i="5"/>
  <c r="R666" i="5"/>
  <c r="T666" i="5" s="1"/>
  <c r="R159" i="5"/>
  <c r="T159" i="5" s="1"/>
  <c r="R681" i="5"/>
  <c r="T681" i="5" s="1"/>
  <c r="AF169" i="5"/>
  <c r="I169" i="5"/>
  <c r="R169" i="5"/>
  <c r="T169" i="5" s="1"/>
  <c r="AC169" i="5"/>
  <c r="R129" i="5"/>
  <c r="T129" i="5" s="1"/>
  <c r="AT237" i="5"/>
  <c r="AS237" i="5" s="1"/>
  <c r="AR237" i="5"/>
  <c r="AQ237" i="5" s="1"/>
  <c r="AP237" i="5" s="1"/>
  <c r="AO237" i="5" s="1"/>
  <c r="AN237" i="5" s="1"/>
  <c r="AM237" i="5" s="1"/>
  <c r="AL237" i="5" s="1"/>
  <c r="AT240" i="5"/>
  <c r="AS240" i="5" s="1"/>
  <c r="AR240" i="5" s="1"/>
  <c r="AQ240" i="5" s="1"/>
  <c r="AP240" i="5" s="1"/>
  <c r="AO240" i="5" s="1"/>
  <c r="AN240" i="5" s="1"/>
  <c r="AM240" i="5" s="1"/>
  <c r="AL240" i="5" s="1"/>
  <c r="AF791" i="5"/>
  <c r="AC791" i="5"/>
  <c r="K791" i="5"/>
  <c r="AF178" i="5"/>
  <c r="AC178" i="5"/>
  <c r="I178" i="5"/>
  <c r="AJ175" i="5"/>
  <c r="AI175" i="5"/>
  <c r="AK175" i="5"/>
  <c r="AC195" i="5"/>
  <c r="J195" i="5"/>
  <c r="AF195" i="5"/>
  <c r="R507" i="5"/>
  <c r="T507" i="5" s="1"/>
  <c r="R415" i="5"/>
  <c r="T415" i="5" s="1"/>
  <c r="AT380" i="5"/>
  <c r="AS380" i="5" s="1"/>
  <c r="AR380" i="5" s="1"/>
  <c r="AQ380" i="5" s="1"/>
  <c r="AP380" i="5" s="1"/>
  <c r="AO380" i="5" s="1"/>
  <c r="AN380" i="5" s="1"/>
  <c r="AM380" i="5" s="1"/>
  <c r="AL380" i="5" s="1"/>
  <c r="AJ114" i="5"/>
  <c r="AI114" i="5"/>
  <c r="AK114" i="5"/>
  <c r="I316" i="5"/>
  <c r="AT501" i="5"/>
  <c r="AS501" i="5" s="1"/>
  <c r="AR501" i="5" s="1"/>
  <c r="AQ501" i="5" s="1"/>
  <c r="AP501" i="5" s="1"/>
  <c r="AO501" i="5" s="1"/>
  <c r="AN501" i="5" s="1"/>
  <c r="AM501" i="5" s="1"/>
  <c r="AL501" i="5" s="1"/>
  <c r="AC516" i="5"/>
  <c r="AF516" i="5"/>
  <c r="K516" i="5"/>
  <c r="AK243" i="5"/>
  <c r="AI243" i="5"/>
  <c r="AJ243" i="5"/>
  <c r="AB438" i="5"/>
  <c r="AA438" i="5"/>
  <c r="AI587" i="5"/>
  <c r="AJ587" i="5"/>
  <c r="AK587" i="5"/>
  <c r="AK39" i="5"/>
  <c r="AJ39" i="5"/>
  <c r="AI39" i="5"/>
  <c r="AH39" i="5" s="1"/>
  <c r="AB39" i="5" s="1"/>
  <c r="AH632" i="5"/>
  <c r="AB62" i="5"/>
  <c r="AA62" i="5"/>
  <c r="I29" i="5"/>
  <c r="AA197" i="5"/>
  <c r="AD197" i="5" s="1"/>
  <c r="R432" i="5"/>
  <c r="T432" i="5" s="1"/>
  <c r="AT584" i="5"/>
  <c r="AS584" i="5" s="1"/>
  <c r="AR584" i="5" s="1"/>
  <c r="AQ584" i="5" s="1"/>
  <c r="AP584" i="5" s="1"/>
  <c r="AO584" i="5" s="1"/>
  <c r="AN584" i="5" s="1"/>
  <c r="AM584" i="5" s="1"/>
  <c r="AL584" i="5" s="1"/>
  <c r="AK785" i="5"/>
  <c r="AI785" i="5"/>
  <c r="AJ785" i="5"/>
  <c r="AH54" i="5"/>
  <c r="AA54" i="5" s="1"/>
  <c r="AD54" i="5" s="1"/>
  <c r="AE386" i="5"/>
  <c r="AD386" i="5"/>
  <c r="AE213" i="5"/>
  <c r="AD213" i="5"/>
  <c r="AD373" i="5"/>
  <c r="AE373" i="5"/>
  <c r="R63" i="5"/>
  <c r="T63" i="5" s="1"/>
  <c r="R343" i="5"/>
  <c r="T343" i="5" s="1"/>
  <c r="AH89" i="5"/>
  <c r="AA89" i="5" s="1"/>
  <c r="AH91" i="5"/>
  <c r="AH603" i="5"/>
  <c r="R453" i="5"/>
  <c r="T453" i="5" s="1"/>
  <c r="AE167" i="5"/>
  <c r="AD167" i="5"/>
  <c r="AE448" i="5"/>
  <c r="AD448" i="5"/>
  <c r="L631" i="5"/>
  <c r="AC631" i="5"/>
  <c r="AF631" i="5"/>
  <c r="K508" i="5"/>
  <c r="AB508" i="5"/>
  <c r="AF628" i="5"/>
  <c r="AC628" i="5"/>
  <c r="R628" i="5"/>
  <c r="T628" i="5" s="1"/>
  <c r="I159" i="5"/>
  <c r="AF159" i="5"/>
  <c r="AC159" i="5"/>
  <c r="AC681" i="5"/>
  <c r="K681" i="5"/>
  <c r="AF681" i="5"/>
  <c r="R217" i="5"/>
  <c r="T217" i="5" s="1"/>
  <c r="I217" i="5"/>
  <c r="AC217" i="5"/>
  <c r="AF217" i="5"/>
  <c r="R237" i="5"/>
  <c r="T237" i="5" s="1"/>
  <c r="I237" i="5"/>
  <c r="AC237" i="5"/>
  <c r="AF237" i="5"/>
  <c r="AJ791" i="5"/>
  <c r="AK791" i="5"/>
  <c r="AI791" i="5"/>
  <c r="J453" i="5"/>
  <c r="AB453" i="5"/>
  <c r="AE453" i="5"/>
  <c r="AD453" i="5"/>
  <c r="AT70" i="5"/>
  <c r="AS70" i="5" s="1"/>
  <c r="AR70" i="5" s="1"/>
  <c r="AQ70" i="5" s="1"/>
  <c r="AP70" i="5" s="1"/>
  <c r="AO70" i="5" s="1"/>
  <c r="AN70" i="5" s="1"/>
  <c r="AM70" i="5" s="1"/>
  <c r="AL70" i="5" s="1"/>
  <c r="AC175" i="5"/>
  <c r="J175" i="5"/>
  <c r="AF175" i="5"/>
  <c r="AT250" i="5"/>
  <c r="AS250" i="5" s="1"/>
  <c r="AR250" i="5" s="1"/>
  <c r="AQ250" i="5" s="1"/>
  <c r="AP250" i="5" s="1"/>
  <c r="AO250" i="5" s="1"/>
  <c r="AN250" i="5" s="1"/>
  <c r="AM250" i="5" s="1"/>
  <c r="AL250" i="5" s="1"/>
  <c r="I183" i="5"/>
  <c r="J507" i="5"/>
  <c r="AF507" i="5"/>
  <c r="AC507" i="5"/>
  <c r="AI282" i="5"/>
  <c r="AK282" i="5"/>
  <c r="AJ282" i="5"/>
  <c r="AT127" i="5"/>
  <c r="AS127" i="5" s="1"/>
  <c r="AR127" i="5" s="1"/>
  <c r="AQ127" i="5" s="1"/>
  <c r="AP127" i="5" s="1"/>
  <c r="AO127" i="5" s="1"/>
  <c r="AN127" i="5" s="1"/>
  <c r="AM127" i="5" s="1"/>
  <c r="AL127" i="5" s="1"/>
  <c r="AJ850" i="5"/>
  <c r="AI850" i="5"/>
  <c r="AH850" i="5" s="1"/>
  <c r="AK850" i="5"/>
  <c r="AI389" i="5"/>
  <c r="AJ389" i="5"/>
  <c r="AK389" i="5"/>
  <c r="AI186" i="5"/>
  <c r="AK186" i="5"/>
  <c r="AJ186" i="5"/>
  <c r="AB117" i="5"/>
  <c r="AA117" i="5"/>
  <c r="AA457" i="5"/>
  <c r="AB457" i="5"/>
  <c r="AA508" i="5"/>
  <c r="AD508" i="5" s="1"/>
  <c r="AB59" i="5"/>
  <c r="AA59" i="5"/>
  <c r="AA37" i="5"/>
  <c r="AB37" i="5"/>
  <c r="AF795" i="5"/>
  <c r="AJ254" i="5"/>
  <c r="AK254" i="5"/>
  <c r="AI254" i="5"/>
  <c r="AA28" i="5"/>
  <c r="AB28" i="5"/>
  <c r="AA596" i="5"/>
  <c r="AB596" i="5"/>
  <c r="AJ350" i="5"/>
  <c r="AK350" i="5"/>
  <c r="AI350" i="5"/>
  <c r="R197" i="5"/>
  <c r="T197" i="5" s="1"/>
  <c r="AF432" i="5"/>
  <c r="I432" i="5"/>
  <c r="AC432" i="5"/>
  <c r="AB500" i="5"/>
  <c r="AA500" i="5"/>
  <c r="AF447" i="5"/>
  <c r="K447" i="5"/>
  <c r="AC447" i="5"/>
  <c r="AF785" i="5"/>
  <c r="I785" i="5"/>
  <c r="AC785" i="5"/>
  <c r="AB314" i="5"/>
  <c r="AA314" i="5"/>
  <c r="AB651" i="5"/>
  <c r="AA651" i="5"/>
  <c r="AD318" i="5"/>
  <c r="AE318" i="5"/>
  <c r="AA426" i="5"/>
  <c r="AD426" i="5" s="1"/>
  <c r="AF851" i="5"/>
  <c r="AA504" i="5"/>
  <c r="I63" i="5"/>
  <c r="R358" i="5"/>
  <c r="T358" i="5" s="1"/>
  <c r="R182" i="5"/>
  <c r="T182" i="5" s="1"/>
  <c r="AH260" i="5"/>
  <c r="AA260" i="5" s="1"/>
  <c r="AH510" i="5"/>
  <c r="AA510" i="5" s="1"/>
  <c r="AH352" i="5"/>
  <c r="AH454" i="5"/>
  <c r="AH206" i="5"/>
  <c r="AH523" i="5"/>
  <c r="AF29" i="5"/>
  <c r="R627" i="5"/>
  <c r="T627" i="5" s="1"/>
  <c r="AC381" i="5"/>
  <c r="AF381" i="5"/>
  <c r="J381" i="5"/>
  <c r="AB381" i="5"/>
  <c r="AE381" i="5"/>
  <c r="AD381" i="5"/>
  <c r="K456" i="5"/>
  <c r="AF456" i="5"/>
  <c r="AB456" i="5"/>
  <c r="R631" i="5"/>
  <c r="T631" i="5" s="1"/>
  <c r="AF96" i="5"/>
  <c r="J96" i="5"/>
  <c r="AC96" i="5"/>
  <c r="AE96" i="5"/>
  <c r="AD96" i="5"/>
  <c r="AB96" i="5"/>
  <c r="AA321" i="5"/>
  <c r="AD628" i="5"/>
  <c r="AE628" i="5"/>
  <c r="AC377" i="5"/>
  <c r="I377" i="5"/>
  <c r="R458" i="5"/>
  <c r="T458" i="5" s="1"/>
  <c r="R595" i="5"/>
  <c r="T595" i="5" s="1"/>
  <c r="I84" i="5"/>
  <c r="AC84" i="5"/>
  <c r="AE84" i="5"/>
  <c r="AB84" i="5"/>
  <c r="AD84" i="5"/>
  <c r="K675" i="5"/>
  <c r="AC675" i="5"/>
  <c r="AF675" i="5"/>
  <c r="AE675" i="5"/>
  <c r="AD675" i="5"/>
  <c r="AB675" i="5"/>
  <c r="K645" i="5"/>
  <c r="AC645" i="5"/>
  <c r="AT274" i="5"/>
  <c r="AS274" i="5" s="1"/>
  <c r="AR274" i="5" s="1"/>
  <c r="AQ274" i="5" s="1"/>
  <c r="AP274" i="5" s="1"/>
  <c r="AO274" i="5" s="1"/>
  <c r="AN274" i="5" s="1"/>
  <c r="AM274" i="5" s="1"/>
  <c r="AL274" i="5" s="1"/>
  <c r="AI110" i="5"/>
  <c r="AJ110" i="5"/>
  <c r="AK110" i="5"/>
  <c r="AR169" i="5"/>
  <c r="AQ169" i="5" s="1"/>
  <c r="AP169" i="5" s="1"/>
  <c r="AO169" i="5" s="1"/>
  <c r="AN169" i="5" s="1"/>
  <c r="AM169" i="5" s="1"/>
  <c r="AL169" i="5" s="1"/>
  <c r="AT169" i="5"/>
  <c r="AS169" i="5" s="1"/>
  <c r="K805" i="5"/>
  <c r="AC805" i="5"/>
  <c r="AF805" i="5"/>
  <c r="AB805" i="5"/>
  <c r="AE805" i="5"/>
  <c r="AD805" i="5"/>
  <c r="AT276" i="5"/>
  <c r="AS276" i="5" s="1"/>
  <c r="AR276" i="5" s="1"/>
  <c r="AQ276" i="5" s="1"/>
  <c r="AP276" i="5" s="1"/>
  <c r="AO276" i="5" s="1"/>
  <c r="AN276" i="5" s="1"/>
  <c r="AM276" i="5" s="1"/>
  <c r="AL276" i="5" s="1"/>
  <c r="AT217" i="5"/>
  <c r="AS217" i="5" s="1"/>
  <c r="AR217" i="5" s="1"/>
  <c r="AQ217" i="5" s="1"/>
  <c r="AP217" i="5" s="1"/>
  <c r="AO217" i="5" s="1"/>
  <c r="AN217" i="5" s="1"/>
  <c r="AM217" i="5" s="1"/>
  <c r="AL217" i="5" s="1"/>
  <c r="AF793" i="5"/>
  <c r="AC793" i="5"/>
  <c r="K793" i="5"/>
  <c r="AJ149" i="5"/>
  <c r="AI149" i="5"/>
  <c r="AH149" i="5" s="1"/>
  <c r="AA149" i="5" s="1"/>
  <c r="AE149" i="5" s="1"/>
  <c r="AK149" i="5"/>
  <c r="I240" i="5"/>
  <c r="AF240" i="5"/>
  <c r="AC240" i="5"/>
  <c r="AC282" i="5"/>
  <c r="AF282" i="5"/>
  <c r="I282" i="5"/>
  <c r="I246" i="5"/>
  <c r="AF246" i="5"/>
  <c r="AC246" i="5"/>
  <c r="R250" i="5"/>
  <c r="T250" i="5" s="1"/>
  <c r="AF250" i="5"/>
  <c r="AC250" i="5"/>
  <c r="AI442" i="5"/>
  <c r="AK442" i="5"/>
  <c r="AJ442" i="5"/>
  <c r="I127" i="5"/>
  <c r="AC127" i="5"/>
  <c r="AF127" i="5"/>
  <c r="AC124" i="5"/>
  <c r="AF124" i="5"/>
  <c r="I124" i="5"/>
  <c r="R177" i="5"/>
  <c r="T177" i="5" s="1"/>
  <c r="AF177" i="5"/>
  <c r="AC177" i="5"/>
  <c r="I177" i="5"/>
  <c r="AK64" i="5"/>
  <c r="AJ64" i="5"/>
  <c r="AI64" i="5"/>
  <c r="AA669" i="5"/>
  <c r="AB669" i="5"/>
  <c r="AI166" i="5"/>
  <c r="AJ166" i="5"/>
  <c r="AK166" i="5"/>
  <c r="AJ24" i="5"/>
  <c r="AI24" i="5"/>
  <c r="AH24" i="5" s="1"/>
  <c r="AA24" i="5" s="1"/>
  <c r="AK24" i="5"/>
  <c r="AA239" i="5"/>
  <c r="AB239" i="5"/>
  <c r="AA248" i="5"/>
  <c r="AB248" i="5"/>
  <c r="AB583" i="5"/>
  <c r="AI793" i="5"/>
  <c r="AJ793" i="5"/>
  <c r="AK793" i="5"/>
  <c r="AB150" i="5"/>
  <c r="AA150" i="5"/>
  <c r="AA815" i="5"/>
  <c r="AB815" i="5"/>
  <c r="AT79" i="5"/>
  <c r="AS79" i="5" s="1"/>
  <c r="AR79" i="5" s="1"/>
  <c r="AQ79" i="5" s="1"/>
  <c r="AP79" i="5" s="1"/>
  <c r="AO79" i="5" s="1"/>
  <c r="AN79" i="5" s="1"/>
  <c r="AM79" i="5" s="1"/>
  <c r="AL79" i="5" s="1"/>
  <c r="AI215" i="5"/>
  <c r="AK215" i="5"/>
  <c r="AJ215" i="5"/>
  <c r="AH344" i="5"/>
  <c r="AI572" i="5"/>
  <c r="AK572" i="5"/>
  <c r="AJ572" i="5"/>
  <c r="AA626" i="5"/>
  <c r="AB626" i="5"/>
  <c r="AD83" i="5"/>
  <c r="AE83" i="5"/>
  <c r="AB413" i="5"/>
  <c r="R423" i="5"/>
  <c r="T423" i="5" s="1"/>
  <c r="AK502" i="5"/>
  <c r="AI502" i="5"/>
  <c r="AJ502" i="5"/>
  <c r="R785" i="5"/>
  <c r="T785" i="5" s="1"/>
  <c r="AH327" i="5"/>
  <c r="AA603" i="5"/>
  <c r="AF271" i="5"/>
  <c r="AF521" i="5"/>
  <c r="AC271" i="5"/>
  <c r="R291" i="5"/>
  <c r="T291" i="5" s="1"/>
  <c r="AS859" i="5"/>
  <c r="AR859" i="5" s="1"/>
  <c r="AQ859" i="5" s="1"/>
  <c r="AP859" i="5" s="1"/>
  <c r="AO859" i="5" s="1"/>
  <c r="AN859" i="5" s="1"/>
  <c r="AM859" i="5" s="1"/>
  <c r="AL859" i="5" s="1"/>
  <c r="AC852" i="5"/>
  <c r="R48" i="5"/>
  <c r="T48" i="5" s="1"/>
  <c r="R257" i="5"/>
  <c r="T257" i="5" s="1"/>
  <c r="R119" i="5"/>
  <c r="T119" i="5" s="1"/>
  <c r="R30" i="5"/>
  <c r="T30" i="5" s="1"/>
  <c r="R812" i="5"/>
  <c r="T812" i="5" s="1"/>
  <c r="AA358" i="5"/>
  <c r="AD358" i="5" s="1"/>
  <c r="AA288" i="5"/>
  <c r="R367" i="5"/>
  <c r="T367" i="5" s="1"/>
  <c r="R439" i="5"/>
  <c r="T439" i="5" s="1"/>
  <c r="R344" i="5"/>
  <c r="T344" i="5" s="1"/>
  <c r="AH199" i="5"/>
  <c r="AH512" i="5"/>
  <c r="AH337" i="5"/>
  <c r="AH228" i="5"/>
  <c r="AB228" i="5" s="1"/>
  <c r="AH517" i="5"/>
  <c r="AH132" i="5"/>
  <c r="AA132" i="5" s="1"/>
  <c r="AE132" i="5" s="1"/>
  <c r="AH407" i="5"/>
  <c r="AB407" i="5" s="1"/>
  <c r="AH644" i="5"/>
  <c r="AH300" i="5"/>
  <c r="AA300" i="5" s="1"/>
  <c r="AH335" i="5"/>
  <c r="AA335" i="5" s="1"/>
  <c r="AH275" i="5"/>
  <c r="AA275" i="5" s="1"/>
  <c r="AF453" i="5"/>
  <c r="AF264" i="5"/>
  <c r="R428" i="5"/>
  <c r="T428" i="5" s="1"/>
  <c r="AC456" i="5"/>
  <c r="R456" i="5"/>
  <c r="T456" i="5" s="1"/>
  <c r="R52" i="5"/>
  <c r="T52" i="5" s="1"/>
  <c r="AF278" i="5"/>
  <c r="AC278" i="5"/>
  <c r="R278" i="5"/>
  <c r="T278" i="5" s="1"/>
  <c r="AD452" i="5"/>
  <c r="AE452" i="5"/>
  <c r="R536" i="5"/>
  <c r="T536" i="5" s="1"/>
  <c r="AC536" i="5"/>
  <c r="AF536" i="5"/>
  <c r="K783" i="5"/>
  <c r="AB783" i="5"/>
  <c r="AD783" i="5"/>
  <c r="AE783" i="5"/>
  <c r="J321" i="5"/>
  <c r="AF321" i="5"/>
  <c r="AC321" i="5"/>
  <c r="AB321" i="5"/>
  <c r="K658" i="5"/>
  <c r="AC658" i="5"/>
  <c r="AF658" i="5"/>
  <c r="K780" i="5"/>
  <c r="AF780" i="5"/>
  <c r="AC780" i="5"/>
  <c r="AB780" i="5"/>
  <c r="AE780" i="5"/>
  <c r="AD780" i="5"/>
  <c r="R377" i="5"/>
  <c r="T377" i="5" s="1"/>
  <c r="AA458" i="5"/>
  <c r="R102" i="5"/>
  <c r="T102" i="5" s="1"/>
  <c r="J102" i="5"/>
  <c r="AC102" i="5"/>
  <c r="AF102" i="5"/>
  <c r="R305" i="5"/>
  <c r="T305" i="5" s="1"/>
  <c r="I583" i="5"/>
  <c r="AC583" i="5"/>
  <c r="AF583" i="5"/>
  <c r="R95" i="5"/>
  <c r="T95" i="5" s="1"/>
  <c r="AC95" i="5"/>
  <c r="AC27" i="5"/>
  <c r="AF797" i="5"/>
  <c r="AC797" i="5"/>
  <c r="K797" i="5"/>
  <c r="AD633" i="5"/>
  <c r="AE633" i="5"/>
  <c r="R675" i="5"/>
  <c r="T675" i="5" s="1"/>
  <c r="R649" i="5"/>
  <c r="T649" i="5" s="1"/>
  <c r="R40" i="5"/>
  <c r="T40" i="5" s="1"/>
  <c r="AF40" i="5"/>
  <c r="AC40" i="5"/>
  <c r="R274" i="5"/>
  <c r="T274" i="5" s="1"/>
  <c r="I110" i="5"/>
  <c r="AC110" i="5"/>
  <c r="AF110" i="5"/>
  <c r="AT128" i="5"/>
  <c r="AS128" i="5" s="1"/>
  <c r="AR128" i="5" s="1"/>
  <c r="AQ128" i="5" s="1"/>
  <c r="AP128" i="5" s="1"/>
  <c r="AO128" i="5" s="1"/>
  <c r="AN128" i="5" s="1"/>
  <c r="AM128" i="5" s="1"/>
  <c r="AL128" i="5" s="1"/>
  <c r="R805" i="5"/>
  <c r="T805" i="5" s="1"/>
  <c r="I149" i="5"/>
  <c r="AD149" i="5"/>
  <c r="R244" i="5"/>
  <c r="T244" i="5" s="1"/>
  <c r="I329" i="5"/>
  <c r="AF329" i="5"/>
  <c r="AC329" i="5"/>
  <c r="I295" i="5"/>
  <c r="AF295" i="5"/>
  <c r="AA270" i="5"/>
  <c r="AD270" i="5" s="1"/>
  <c r="AF665" i="5"/>
  <c r="J70" i="5"/>
  <c r="AF70" i="5"/>
  <c r="AC70" i="5"/>
  <c r="AT246" i="5"/>
  <c r="AS246" i="5"/>
  <c r="AR246" i="5"/>
  <c r="AQ246" i="5" s="1"/>
  <c r="AP246" i="5" s="1"/>
  <c r="AO246" i="5" s="1"/>
  <c r="AN246" i="5" s="1"/>
  <c r="AM246" i="5" s="1"/>
  <c r="AL246" i="5" s="1"/>
  <c r="AT302" i="5"/>
  <c r="AS302" i="5" s="1"/>
  <c r="AR302" i="5" s="1"/>
  <c r="AQ302" i="5" s="1"/>
  <c r="AP302" i="5" s="1"/>
  <c r="AO302" i="5" s="1"/>
  <c r="AN302" i="5" s="1"/>
  <c r="AM302" i="5" s="1"/>
  <c r="AL302" i="5" s="1"/>
  <c r="AK319" i="5"/>
  <c r="AI319" i="5"/>
  <c r="AJ319" i="5"/>
  <c r="AC262" i="5"/>
  <c r="R127" i="5"/>
  <c r="T127" i="5" s="1"/>
  <c r="AK207" i="5"/>
  <c r="AJ207" i="5"/>
  <c r="AI207" i="5"/>
  <c r="AH207" i="5" s="1"/>
  <c r="AA207" i="5" s="1"/>
  <c r="AB657" i="5"/>
  <c r="AA657" i="5"/>
  <c r="AA778" i="5"/>
  <c r="AB778" i="5"/>
  <c r="AC795" i="5"/>
  <c r="AB514" i="5"/>
  <c r="AA514" i="5"/>
  <c r="AQ388" i="5"/>
  <c r="AP388" i="5" s="1"/>
  <c r="AO388" i="5" s="1"/>
  <c r="AN388" i="5" s="1"/>
  <c r="AM388" i="5" s="1"/>
  <c r="AL388" i="5" s="1"/>
  <c r="AT388" i="5"/>
  <c r="AS388" i="5" s="1"/>
  <c r="AR388" i="5" s="1"/>
  <c r="K572" i="5"/>
  <c r="AC572" i="5"/>
  <c r="AF572" i="5"/>
  <c r="AB393" i="5"/>
  <c r="AA393" i="5"/>
  <c r="AK261" i="5"/>
  <c r="AI261" i="5"/>
  <c r="AH261" i="5" s="1"/>
  <c r="AH111" i="5"/>
  <c r="AB822" i="5"/>
  <c r="AA822" i="5"/>
  <c r="AT423" i="5"/>
  <c r="AS423" i="5" s="1"/>
  <c r="AR423" i="5" s="1"/>
  <c r="AQ423" i="5" s="1"/>
  <c r="AP423" i="5" s="1"/>
  <c r="AO423" i="5" s="1"/>
  <c r="AN423" i="5" s="1"/>
  <c r="AM423" i="5" s="1"/>
  <c r="AL423" i="5" s="1"/>
  <c r="AF502" i="5"/>
  <c r="K584" i="5"/>
  <c r="AC584" i="5"/>
  <c r="AH402" i="5"/>
  <c r="AA402" i="5" s="1"/>
  <c r="AH218" i="5"/>
  <c r="AK340" i="5"/>
  <c r="AJ340" i="5"/>
  <c r="AI340" i="5"/>
  <c r="J360" i="5"/>
  <c r="AH646" i="5"/>
  <c r="AB646" i="5" s="1"/>
  <c r="AF812" i="5"/>
  <c r="AA156" i="5"/>
  <c r="AA344" i="5"/>
  <c r="AA231" i="5"/>
  <c r="I264" i="5"/>
  <c r="AD264" i="5"/>
  <c r="AB264" i="5"/>
  <c r="AE264" i="5"/>
  <c r="I428" i="5"/>
  <c r="AC428" i="5"/>
  <c r="AF428" i="5"/>
  <c r="AE428" i="5"/>
  <c r="AD428" i="5"/>
  <c r="AB428" i="5"/>
  <c r="R642" i="5"/>
  <c r="T642" i="5" s="1"/>
  <c r="AC642" i="5"/>
  <c r="J94" i="5"/>
  <c r="AF52" i="5"/>
  <c r="AC52" i="5"/>
  <c r="I52" i="5"/>
  <c r="AE52" i="5"/>
  <c r="AD52" i="5"/>
  <c r="AB52" i="5"/>
  <c r="AE278" i="5"/>
  <c r="AD278" i="5"/>
  <c r="R452" i="5"/>
  <c r="T452" i="5" s="1"/>
  <c r="AF452" i="5"/>
  <c r="R54" i="5"/>
  <c r="T54" i="5" s="1"/>
  <c r="I54" i="5"/>
  <c r="AF54" i="5"/>
  <c r="AC54" i="5"/>
  <c r="AB54" i="5"/>
  <c r="AF518" i="5"/>
  <c r="I518" i="5"/>
  <c r="AC518" i="5"/>
  <c r="J458" i="5"/>
  <c r="AC458" i="5"/>
  <c r="AF458" i="5"/>
  <c r="AD458" i="5"/>
  <c r="AB458" i="5"/>
  <c r="AE458" i="5"/>
  <c r="K595" i="5"/>
  <c r="AC595" i="5"/>
  <c r="AF595" i="5"/>
  <c r="AF305" i="5"/>
  <c r="AC305" i="5"/>
  <c r="I305" i="5"/>
  <c r="AB305" i="5"/>
  <c r="AE305" i="5"/>
  <c r="AD305" i="5"/>
  <c r="AF27" i="5"/>
  <c r="I27" i="5"/>
  <c r="K813" i="5"/>
  <c r="AF813" i="5"/>
  <c r="AC813" i="5"/>
  <c r="AA655" i="5"/>
  <c r="AC248" i="5"/>
  <c r="AF248" i="5"/>
  <c r="R248" i="5"/>
  <c r="T248" i="5" s="1"/>
  <c r="AF814" i="5"/>
  <c r="AC814" i="5"/>
  <c r="K814" i="5"/>
  <c r="AJ814" i="5"/>
  <c r="AI814" i="5"/>
  <c r="AH814" i="5" s="1"/>
  <c r="AA814" i="5" s="1"/>
  <c r="AK814" i="5"/>
  <c r="AJ198" i="5"/>
  <c r="AK198" i="5"/>
  <c r="AI198" i="5"/>
  <c r="AH198" i="5" s="1"/>
  <c r="AA198" i="5" s="1"/>
  <c r="AT25" i="5"/>
  <c r="AS25" i="5" s="1"/>
  <c r="AR25" i="5" s="1"/>
  <c r="AQ25" i="5" s="1"/>
  <c r="AP25" i="5" s="1"/>
  <c r="AO25" i="5" s="1"/>
  <c r="AN25" i="5" s="1"/>
  <c r="AM25" i="5" s="1"/>
  <c r="AL25" i="5" s="1"/>
  <c r="AB270" i="5"/>
  <c r="AT49" i="5"/>
  <c r="AS49" i="5" s="1"/>
  <c r="AR49" i="5" s="1"/>
  <c r="AQ49" i="5" s="1"/>
  <c r="AP49" i="5" s="1"/>
  <c r="AO49" i="5" s="1"/>
  <c r="AN49" i="5" s="1"/>
  <c r="AM49" i="5" s="1"/>
  <c r="AL49" i="5" s="1"/>
  <c r="AK34" i="5"/>
  <c r="AJ34" i="5"/>
  <c r="AI34" i="5"/>
  <c r="AH34" i="5" s="1"/>
  <c r="AA34" i="5" s="1"/>
  <c r="AE34" i="5" s="1"/>
  <c r="AS252" i="5"/>
  <c r="AR252" i="5" s="1"/>
  <c r="AQ252" i="5" s="1"/>
  <c r="AP252" i="5" s="1"/>
  <c r="AO252" i="5" s="1"/>
  <c r="AN252" i="5" s="1"/>
  <c r="AM252" i="5" s="1"/>
  <c r="AL252" i="5" s="1"/>
  <c r="AT252" i="5"/>
  <c r="R793" i="5"/>
  <c r="T793" i="5" s="1"/>
  <c r="AI104" i="5"/>
  <c r="AH104" i="5" s="1"/>
  <c r="AA104" i="5" s="1"/>
  <c r="AK104" i="5"/>
  <c r="AJ104" i="5"/>
  <c r="AB338" i="5"/>
  <c r="AA338" i="5"/>
  <c r="AA411" i="5"/>
  <c r="AB411" i="5"/>
  <c r="AA370" i="5"/>
  <c r="AB370" i="5"/>
  <c r="AJ124" i="5"/>
  <c r="AK124" i="5"/>
  <c r="AI124" i="5"/>
  <c r="AB43" i="5"/>
  <c r="AA43" i="5"/>
  <c r="AJ98" i="5"/>
  <c r="AK98" i="5"/>
  <c r="AI98" i="5"/>
  <c r="AH98" i="5" s="1"/>
  <c r="AA98" i="5" s="1"/>
  <c r="AI172" i="5"/>
  <c r="AK172" i="5"/>
  <c r="AJ172" i="5"/>
  <c r="AF388" i="5"/>
  <c r="R388" i="5"/>
  <c r="T388" i="5" s="1"/>
  <c r="AA594" i="5"/>
  <c r="AB594" i="5"/>
  <c r="AA147" i="5"/>
  <c r="AB147" i="5"/>
  <c r="AA800" i="5"/>
  <c r="AB800" i="5"/>
  <c r="AT375" i="5"/>
  <c r="AS375" i="5" s="1"/>
  <c r="AR375" i="5" s="1"/>
  <c r="AQ375" i="5" s="1"/>
  <c r="AP375" i="5" s="1"/>
  <c r="AO375" i="5" s="1"/>
  <c r="AN375" i="5" s="1"/>
  <c r="AM375" i="5" s="1"/>
  <c r="AL375" i="5" s="1"/>
  <c r="AF423" i="5"/>
  <c r="AC423" i="5"/>
  <c r="I423" i="5"/>
  <c r="AT592" i="5"/>
  <c r="AS592" i="5" s="1"/>
  <c r="AR592" i="5" s="1"/>
  <c r="AQ592" i="5" s="1"/>
  <c r="AP592" i="5" s="1"/>
  <c r="AO592" i="5" s="1"/>
  <c r="AN592" i="5" s="1"/>
  <c r="AM592" i="5" s="1"/>
  <c r="AL592" i="5" s="1"/>
  <c r="R49" i="5"/>
  <c r="T49" i="5" s="1"/>
  <c r="AK360" i="5"/>
  <c r="AI360" i="5"/>
  <c r="AJ360" i="5"/>
  <c r="AE258" i="5"/>
  <c r="AD258" i="5"/>
  <c r="AC402" i="5"/>
  <c r="R495" i="5"/>
  <c r="T495" i="5" s="1"/>
  <c r="R835" i="5"/>
  <c r="T835" i="5" s="1"/>
  <c r="K812" i="5"/>
  <c r="AA214" i="5"/>
  <c r="R165" i="5"/>
  <c r="T165" i="5" s="1"/>
  <c r="AH53" i="5"/>
  <c r="AA53" i="5" s="1"/>
  <c r="AH443" i="5"/>
  <c r="AA443" i="5" s="1"/>
  <c r="AC29" i="5"/>
  <c r="R264" i="5"/>
  <c r="T264" i="5" s="1"/>
  <c r="K356" i="5"/>
  <c r="AF356" i="5"/>
  <c r="AC356" i="5"/>
  <c r="AB356" i="5"/>
  <c r="AD356" i="5"/>
  <c r="AE356" i="5"/>
  <c r="AF577" i="5"/>
  <c r="R594" i="5"/>
  <c r="T594" i="5" s="1"/>
  <c r="AC594" i="5"/>
  <c r="R518" i="5"/>
  <c r="T518" i="5" s="1"/>
  <c r="R391" i="5"/>
  <c r="T391" i="5" s="1"/>
  <c r="J512" i="5"/>
  <c r="AC512" i="5"/>
  <c r="AF512" i="5"/>
  <c r="J68" i="5"/>
  <c r="AF68" i="5"/>
  <c r="I22" i="5"/>
  <c r="AC22" i="5"/>
  <c r="AF22" i="5"/>
  <c r="AB22" i="5"/>
  <c r="AE22" i="5"/>
  <c r="AD22" i="5"/>
  <c r="R152" i="5"/>
  <c r="T152" i="5" s="1"/>
  <c r="AC152" i="5"/>
  <c r="AF152" i="5"/>
  <c r="J99" i="5"/>
  <c r="AC99" i="5"/>
  <c r="AF99" i="5"/>
  <c r="AB99" i="5"/>
  <c r="AE99" i="5"/>
  <c r="AD99" i="5"/>
  <c r="AF649" i="5"/>
  <c r="AC649" i="5"/>
  <c r="K649" i="5"/>
  <c r="AE649" i="5"/>
  <c r="AB649" i="5"/>
  <c r="AD649" i="5"/>
  <c r="AC510" i="5"/>
  <c r="AC281" i="5"/>
  <c r="AF281" i="5"/>
  <c r="R281" i="5"/>
  <c r="T281" i="5" s="1"/>
  <c r="I274" i="5"/>
  <c r="AC274" i="5"/>
  <c r="I128" i="5"/>
  <c r="AF128" i="5"/>
  <c r="AC128" i="5"/>
  <c r="R814" i="5"/>
  <c r="T814" i="5" s="1"/>
  <c r="AT812" i="5"/>
  <c r="AS812" i="5" s="1"/>
  <c r="AR812" i="5" s="1"/>
  <c r="AQ812" i="5" s="1"/>
  <c r="AP812" i="5" s="1"/>
  <c r="AO812" i="5" s="1"/>
  <c r="AN812" i="5" s="1"/>
  <c r="AM812" i="5" s="1"/>
  <c r="AL812" i="5" s="1"/>
  <c r="R25" i="5"/>
  <c r="T25" i="5" s="1"/>
  <c r="I244" i="5"/>
  <c r="AC244" i="5"/>
  <c r="AF244" i="5"/>
  <c r="AB244" i="5"/>
  <c r="AE244" i="5"/>
  <c r="AD244" i="5"/>
  <c r="AC140" i="5"/>
  <c r="I140" i="5"/>
  <c r="AF140" i="5"/>
  <c r="AK103" i="5"/>
  <c r="AJ103" i="5"/>
  <c r="AI103" i="5"/>
  <c r="AH103" i="5" s="1"/>
  <c r="AC665" i="5"/>
  <c r="R130" i="5"/>
  <c r="T130" i="5" s="1"/>
  <c r="AC130" i="5"/>
  <c r="AT415" i="5"/>
  <c r="AS415" i="5" s="1"/>
  <c r="AR415" i="5" s="1"/>
  <c r="AQ415" i="5" s="1"/>
  <c r="AP415" i="5" s="1"/>
  <c r="AO415" i="5" s="1"/>
  <c r="AN415" i="5" s="1"/>
  <c r="AM415" i="5" s="1"/>
  <c r="AL415" i="5" s="1"/>
  <c r="AT204" i="5"/>
  <c r="AS204" i="5" s="1"/>
  <c r="AR204" i="5" s="1"/>
  <c r="AQ204" i="5" s="1"/>
  <c r="AP204" i="5" s="1"/>
  <c r="AO204" i="5" s="1"/>
  <c r="AN204" i="5" s="1"/>
  <c r="AM204" i="5" s="1"/>
  <c r="AL204" i="5" s="1"/>
  <c r="R175" i="5"/>
  <c r="T175" i="5" s="1"/>
  <c r="AT316" i="5"/>
  <c r="AS316" i="5" s="1"/>
  <c r="AR316" i="5" s="1"/>
  <c r="AQ316" i="5" s="1"/>
  <c r="AP316" i="5" s="1"/>
  <c r="AO316" i="5" s="1"/>
  <c r="AN316" i="5" s="1"/>
  <c r="AM316" i="5" s="1"/>
  <c r="AL316" i="5" s="1"/>
  <c r="AI430" i="5"/>
  <c r="AH430" i="5" s="1"/>
  <c r="AA430" i="5" s="1"/>
  <c r="AK430" i="5"/>
  <c r="AJ430" i="5"/>
  <c r="AJ516" i="5"/>
  <c r="AI516" i="5"/>
  <c r="AH516" i="5" s="1"/>
  <c r="AB516" i="5" s="1"/>
  <c r="AK516" i="5"/>
  <c r="AI287" i="5"/>
  <c r="AK287" i="5"/>
  <c r="AJ287" i="5"/>
  <c r="AJ656" i="5"/>
  <c r="AK656" i="5"/>
  <c r="AI656" i="5"/>
  <c r="AI195" i="5"/>
  <c r="AK195" i="5"/>
  <c r="AJ195" i="5"/>
  <c r="AJ816" i="5"/>
  <c r="AI816" i="5"/>
  <c r="AK816" i="5"/>
  <c r="AH139" i="5"/>
  <c r="AB629" i="5"/>
  <c r="AA629" i="5"/>
  <c r="AK383" i="5"/>
  <c r="AI383" i="5"/>
  <c r="AJ383" i="5"/>
  <c r="I388" i="5"/>
  <c r="AB221" i="5"/>
  <c r="AA221" i="5"/>
  <c r="AB307" i="5"/>
  <c r="AA307" i="5"/>
  <c r="AA163" i="5"/>
  <c r="AB163" i="5"/>
  <c r="AH608" i="5"/>
  <c r="AA608" i="5" s="1"/>
  <c r="K375" i="5"/>
  <c r="AC375" i="5"/>
  <c r="AF375" i="5"/>
  <c r="AC502" i="5"/>
  <c r="K502" i="5"/>
  <c r="R592" i="5"/>
  <c r="T592" i="5" s="1"/>
  <c r="AC340" i="5"/>
  <c r="R340" i="5"/>
  <c r="T340" i="5" s="1"/>
  <c r="O858" i="5"/>
  <c r="AT858" i="5"/>
  <c r="AS858" i="5" s="1"/>
  <c r="AR858" i="5" s="1"/>
  <c r="AQ858" i="5" s="1"/>
  <c r="AP858" i="5" s="1"/>
  <c r="AO858" i="5" s="1"/>
  <c r="AN858" i="5" s="1"/>
  <c r="AM858" i="5" s="1"/>
  <c r="AL858" i="5" s="1"/>
  <c r="K858" i="5"/>
  <c r="AC858" i="5"/>
  <c r="AF858" i="5"/>
  <c r="AF79" i="5"/>
  <c r="AC845" i="5"/>
  <c r="AF835" i="5"/>
  <c r="AF832" i="5"/>
  <c r="G34" i="2"/>
  <c r="AC667" i="5"/>
  <c r="R667" i="5"/>
  <c r="T667" i="5" s="1"/>
  <c r="AF667" i="5"/>
  <c r="G27" i="2"/>
  <c r="AI833" i="5"/>
  <c r="AK833" i="5"/>
  <c r="AJ833" i="5"/>
  <c r="AK813" i="5"/>
  <c r="AI813" i="5"/>
  <c r="AJ813" i="5"/>
  <c r="AK840" i="5"/>
  <c r="AJ840" i="5"/>
  <c r="AI840" i="5"/>
  <c r="AJ811" i="5"/>
  <c r="AK811" i="5"/>
  <c r="AI811" i="5"/>
  <c r="AI809" i="5"/>
  <c r="AJ809" i="5"/>
  <c r="AK809" i="5"/>
  <c r="AJ834" i="5"/>
  <c r="AI834" i="5"/>
  <c r="AK834" i="5"/>
  <c r="AI842" i="5"/>
  <c r="AJ842" i="5"/>
  <c r="AK842" i="5"/>
  <c r="AK828" i="5"/>
  <c r="AI828" i="5"/>
  <c r="AJ828" i="5"/>
  <c r="AK831" i="5"/>
  <c r="AJ831" i="5"/>
  <c r="AI831" i="5"/>
  <c r="AJ826" i="5"/>
  <c r="AK826" i="5"/>
  <c r="AI826" i="5"/>
  <c r="AJ823" i="5"/>
  <c r="AI823" i="5"/>
  <c r="AH823" i="5" s="1"/>
  <c r="AK823" i="5"/>
  <c r="AJ829" i="5"/>
  <c r="AK829" i="5"/>
  <c r="AI829" i="5"/>
  <c r="AI799" i="5"/>
  <c r="AJ799" i="5"/>
  <c r="AK799" i="5"/>
  <c r="AK810" i="5"/>
  <c r="AI810" i="5"/>
  <c r="AJ810" i="5"/>
  <c r="AK803" i="5"/>
  <c r="AJ803" i="5"/>
  <c r="AI803" i="5"/>
  <c r="R847" i="5"/>
  <c r="T847" i="5" s="1"/>
  <c r="AT841" i="5"/>
  <c r="AS841" i="5" s="1"/>
  <c r="AR841" i="5" s="1"/>
  <c r="AQ841" i="5" s="1"/>
  <c r="AP841" i="5" s="1"/>
  <c r="AO841" i="5" s="1"/>
  <c r="AN841" i="5" s="1"/>
  <c r="AM841" i="5" s="1"/>
  <c r="AL841" i="5" s="1"/>
  <c r="K852" i="5"/>
  <c r="K782" i="5"/>
  <c r="AF782" i="5"/>
  <c r="R782" i="5"/>
  <c r="T782" i="5" s="1"/>
  <c r="AD782" i="5"/>
  <c r="AB782" i="5"/>
  <c r="AE782" i="5"/>
  <c r="I300" i="5"/>
  <c r="R300" i="5"/>
  <c r="T300" i="5" s="1"/>
  <c r="AC300" i="5"/>
  <c r="AF300" i="5"/>
  <c r="I483" i="5"/>
  <c r="R483" i="5"/>
  <c r="T483" i="5" s="1"/>
  <c r="AC483" i="5"/>
  <c r="AF483" i="5"/>
  <c r="AB483" i="5"/>
  <c r="AE483" i="5"/>
  <c r="AD483" i="5"/>
  <c r="K441" i="5"/>
  <c r="AC441" i="5"/>
  <c r="AF441" i="5"/>
  <c r="AB441" i="5"/>
  <c r="AE441" i="5"/>
  <c r="AD441" i="5"/>
  <c r="I325" i="5"/>
  <c r="AF325" i="5"/>
  <c r="AC325" i="5"/>
  <c r="R325" i="5"/>
  <c r="T325" i="5" s="1"/>
  <c r="AB325" i="5"/>
  <c r="AD325" i="5"/>
  <c r="AE325" i="5"/>
  <c r="AC98" i="5"/>
  <c r="AF98" i="5"/>
  <c r="I98" i="5"/>
  <c r="AC101" i="5"/>
  <c r="R101" i="5"/>
  <c r="T101" i="5" s="1"/>
  <c r="K401" i="5"/>
  <c r="AC401" i="5"/>
  <c r="AF401" i="5"/>
  <c r="AC73" i="5"/>
  <c r="J73" i="5"/>
  <c r="AF73" i="5"/>
  <c r="R841" i="5"/>
  <c r="T841" i="5" s="1"/>
  <c r="AT347" i="5"/>
  <c r="AS347" i="5" s="1"/>
  <c r="AR347" i="5" s="1"/>
  <c r="AQ347" i="5" s="1"/>
  <c r="AP347" i="5" s="1"/>
  <c r="AO347" i="5" s="1"/>
  <c r="AN347" i="5" s="1"/>
  <c r="AM347" i="5" s="1"/>
  <c r="AL347" i="5" s="1"/>
  <c r="AC308" i="5"/>
  <c r="AF308" i="5"/>
  <c r="I308" i="5"/>
  <c r="AB308" i="5"/>
  <c r="AD308" i="5"/>
  <c r="AE308" i="5"/>
  <c r="I263" i="5"/>
  <c r="AF263" i="5"/>
  <c r="AC263" i="5"/>
  <c r="AB263" i="5"/>
  <c r="AE263" i="5"/>
  <c r="AD263" i="5"/>
  <c r="R838" i="5"/>
  <c r="T838" i="5" s="1"/>
  <c r="AF355" i="5"/>
  <c r="I355" i="5"/>
  <c r="AC355" i="5"/>
  <c r="AF358" i="5"/>
  <c r="J358" i="5"/>
  <c r="AC358" i="5"/>
  <c r="AB358" i="5"/>
  <c r="AE358" i="5"/>
  <c r="R113" i="5"/>
  <c r="T113" i="5" s="1"/>
  <c r="AT496" i="5"/>
  <c r="AS496" i="5" s="1"/>
  <c r="AR496" i="5" s="1"/>
  <c r="AQ496" i="5" s="1"/>
  <c r="AP496" i="5" s="1"/>
  <c r="AO496" i="5" s="1"/>
  <c r="AN496" i="5" s="1"/>
  <c r="AM496" i="5" s="1"/>
  <c r="AL496" i="5" s="1"/>
  <c r="AC827" i="5"/>
  <c r="AF827" i="5"/>
  <c r="K827" i="5"/>
  <c r="R429" i="5"/>
  <c r="T429" i="5" s="1"/>
  <c r="R32" i="5"/>
  <c r="T32" i="5" s="1"/>
  <c r="I210" i="5"/>
  <c r="AC210" i="5"/>
  <c r="AF210" i="5"/>
  <c r="R267" i="5"/>
  <c r="T267" i="5" s="1"/>
  <c r="AF267" i="5"/>
  <c r="AC267" i="5"/>
  <c r="R236" i="5"/>
  <c r="T236" i="5" s="1"/>
  <c r="AT439" i="5"/>
  <c r="AS439" i="5" s="1"/>
  <c r="AR439" i="5" s="1"/>
  <c r="AQ439" i="5" s="1"/>
  <c r="AP439" i="5" s="1"/>
  <c r="AO439" i="5" s="1"/>
  <c r="AN439" i="5" s="1"/>
  <c r="AM439" i="5" s="1"/>
  <c r="AL439" i="5" s="1"/>
  <c r="R118" i="5"/>
  <c r="T118" i="5" s="1"/>
  <c r="AF168" i="5"/>
  <c r="AC168" i="5"/>
  <c r="J168" i="5"/>
  <c r="R405" i="5"/>
  <c r="T405" i="5" s="1"/>
  <c r="AT209" i="5"/>
  <c r="AS209" i="5" s="1"/>
  <c r="AR209" i="5" s="1"/>
  <c r="AQ209" i="5" s="1"/>
  <c r="AP209" i="5" s="1"/>
  <c r="AO209" i="5" s="1"/>
  <c r="AN209" i="5" s="1"/>
  <c r="AM209" i="5" s="1"/>
  <c r="AL209" i="5" s="1"/>
  <c r="AH642" i="5"/>
  <c r="AH210" i="5"/>
  <c r="AA210" i="5" s="1"/>
  <c r="AE210" i="5" s="1"/>
  <c r="AH112" i="5"/>
  <c r="AH42" i="5"/>
  <c r="AH577" i="5"/>
  <c r="AH158" i="5"/>
  <c r="AH45" i="5"/>
  <c r="AA45" i="5" s="1"/>
  <c r="AE45" i="5" s="1"/>
  <c r="AH536" i="5"/>
  <c r="AH638" i="5"/>
  <c r="AH755" i="5"/>
  <c r="AH398" i="5"/>
  <c r="I418" i="5"/>
  <c r="AC418" i="5"/>
  <c r="AF418" i="5"/>
  <c r="R418" i="5"/>
  <c r="T418" i="5" s="1"/>
  <c r="J506" i="5"/>
  <c r="R506" i="5"/>
  <c r="T506" i="5" s="1"/>
  <c r="I200" i="5"/>
  <c r="AF200" i="5"/>
  <c r="R200" i="5"/>
  <c r="T200" i="5" s="1"/>
  <c r="AC200" i="5"/>
  <c r="AD200" i="5"/>
  <c r="AE200" i="5"/>
  <c r="AB200" i="5"/>
  <c r="AF656" i="5"/>
  <c r="K656" i="5"/>
  <c r="R656" i="5"/>
  <c r="T656" i="5" s="1"/>
  <c r="AC656" i="5"/>
  <c r="J497" i="5"/>
  <c r="AB497" i="5"/>
  <c r="AE497" i="5"/>
  <c r="AD497" i="5"/>
  <c r="K659" i="5"/>
  <c r="AF659" i="5"/>
  <c r="AC659" i="5"/>
  <c r="R659" i="5"/>
  <c r="T659" i="5" s="1"/>
  <c r="AD659" i="5"/>
  <c r="AB659" i="5"/>
  <c r="AE659" i="5"/>
  <c r="J589" i="5"/>
  <c r="R589" i="5"/>
  <c r="T589" i="5" s="1"/>
  <c r="AC589" i="5"/>
  <c r="AF589" i="5"/>
  <c r="AB589" i="5"/>
  <c r="K404" i="5"/>
  <c r="AF404" i="5"/>
  <c r="AC404" i="5"/>
  <c r="R404" i="5"/>
  <c r="T404" i="5" s="1"/>
  <c r="AE404" i="5"/>
  <c r="AD404" i="5"/>
  <c r="AB404" i="5"/>
  <c r="K660" i="5"/>
  <c r="AB660" i="5"/>
  <c r="K450" i="5"/>
  <c r="R450" i="5"/>
  <c r="T450" i="5" s="1"/>
  <c r="AC450" i="5"/>
  <c r="AF450" i="5"/>
  <c r="AD450" i="5"/>
  <c r="AB450" i="5"/>
  <c r="AE450" i="5"/>
  <c r="AC520" i="5"/>
  <c r="AF520" i="5"/>
  <c r="R520" i="5"/>
  <c r="T520" i="5" s="1"/>
  <c r="AC39" i="5"/>
  <c r="I433" i="5"/>
  <c r="AF433" i="5"/>
  <c r="AC433" i="5"/>
  <c r="AB433" i="5"/>
  <c r="AE433" i="5"/>
  <c r="AD433" i="5"/>
  <c r="K664" i="5"/>
  <c r="AC664" i="5"/>
  <c r="AF664" i="5"/>
  <c r="AD664" i="5"/>
  <c r="AB664" i="5"/>
  <c r="AE664" i="5"/>
  <c r="K369" i="5"/>
  <c r="AF369" i="5"/>
  <c r="AC369" i="5"/>
  <c r="AB369" i="5"/>
  <c r="AD369" i="5"/>
  <c r="AE369" i="5"/>
  <c r="AF81" i="5"/>
  <c r="I81" i="5"/>
  <c r="AC81" i="5"/>
  <c r="AB81" i="5"/>
  <c r="AD81" i="5"/>
  <c r="AE81" i="5"/>
  <c r="I89" i="5"/>
  <c r="AC89" i="5"/>
  <c r="AF89" i="5"/>
  <c r="AB89" i="5"/>
  <c r="I176" i="5"/>
  <c r="AF176" i="5"/>
  <c r="AC176" i="5"/>
  <c r="AB176" i="5"/>
  <c r="AE176" i="5"/>
  <c r="AD176" i="5"/>
  <c r="AT241" i="5"/>
  <c r="AS241" i="5" s="1"/>
  <c r="AR241" i="5" s="1"/>
  <c r="AQ241" i="5" s="1"/>
  <c r="AP241" i="5" s="1"/>
  <c r="AO241" i="5" s="1"/>
  <c r="AN241" i="5" s="1"/>
  <c r="AM241" i="5" s="1"/>
  <c r="AL241" i="5" s="1"/>
  <c r="AC113" i="5"/>
  <c r="I113" i="5"/>
  <c r="AF113" i="5"/>
  <c r="AB113" i="5"/>
  <c r="AD113" i="5"/>
  <c r="AE113" i="5"/>
  <c r="R363" i="5"/>
  <c r="T363" i="5" s="1"/>
  <c r="K363" i="5"/>
  <c r="AF363" i="5"/>
  <c r="AC363" i="5"/>
  <c r="I334" i="5"/>
  <c r="AF334" i="5"/>
  <c r="AF496" i="5"/>
  <c r="AC496" i="5"/>
  <c r="J496" i="5"/>
  <c r="AT189" i="5"/>
  <c r="AS189" i="5" s="1"/>
  <c r="AR189" i="5" s="1"/>
  <c r="AQ189" i="5" s="1"/>
  <c r="AP189" i="5" s="1"/>
  <c r="AO189" i="5" s="1"/>
  <c r="AN189" i="5" s="1"/>
  <c r="AM189" i="5" s="1"/>
  <c r="AL189" i="5" s="1"/>
  <c r="AF429" i="5"/>
  <c r="AC429" i="5"/>
  <c r="I429" i="5"/>
  <c r="AB429" i="5"/>
  <c r="I32" i="5"/>
  <c r="AC32" i="5"/>
  <c r="AF32" i="5"/>
  <c r="AD32" i="5"/>
  <c r="AB32" i="5"/>
  <c r="AE32" i="5"/>
  <c r="I292" i="5"/>
  <c r="AC292" i="5"/>
  <c r="AF292" i="5"/>
  <c r="I302" i="5"/>
  <c r="R302" i="5"/>
  <c r="T302" i="5" s="1"/>
  <c r="AF302" i="5"/>
  <c r="AC302" i="5"/>
  <c r="AF118" i="5"/>
  <c r="AC118" i="5"/>
  <c r="I118" i="5"/>
  <c r="AB118" i="5"/>
  <c r="AD118" i="5"/>
  <c r="AE118" i="5"/>
  <c r="I304" i="5"/>
  <c r="AF304" i="5"/>
  <c r="AC304" i="5"/>
  <c r="AT182" i="5"/>
  <c r="AS182" i="5" s="1"/>
  <c r="AR182" i="5" s="1"/>
  <c r="AQ182" i="5" s="1"/>
  <c r="AP182" i="5" s="1"/>
  <c r="AO182" i="5" s="1"/>
  <c r="AN182" i="5" s="1"/>
  <c r="AM182" i="5" s="1"/>
  <c r="AL182" i="5" s="1"/>
  <c r="AT313" i="5"/>
  <c r="AS313" i="5" s="1"/>
  <c r="AR313" i="5" s="1"/>
  <c r="AQ313" i="5" s="1"/>
  <c r="AP313" i="5" s="1"/>
  <c r="AO313" i="5" s="1"/>
  <c r="AN313" i="5" s="1"/>
  <c r="AM313" i="5" s="1"/>
  <c r="AL313" i="5" s="1"/>
  <c r="AB519" i="5"/>
  <c r="AA519" i="5"/>
  <c r="AB75" i="5"/>
  <c r="AA75" i="5"/>
  <c r="AA279" i="5"/>
  <c r="AB279" i="5"/>
  <c r="AA518" i="5"/>
  <c r="AB518" i="5"/>
  <c r="AA68" i="5"/>
  <c r="AB68" i="5"/>
  <c r="AA23" i="5"/>
  <c r="AB23" i="5"/>
  <c r="AB658" i="5"/>
  <c r="AA658" i="5"/>
  <c r="AB645" i="5"/>
  <c r="AA645" i="5"/>
  <c r="AA801" i="5"/>
  <c r="AB801" i="5"/>
  <c r="AB245" i="5"/>
  <c r="AA245" i="5"/>
  <c r="AB408" i="5"/>
  <c r="AA408" i="5"/>
  <c r="AB129" i="5"/>
  <c r="AA129" i="5"/>
  <c r="AC497" i="5"/>
  <c r="AS852" i="5"/>
  <c r="AR852" i="5" s="1"/>
  <c r="AQ852" i="5" s="1"/>
  <c r="AP852" i="5" s="1"/>
  <c r="AO852" i="5" s="1"/>
  <c r="AN852" i="5" s="1"/>
  <c r="AM852" i="5" s="1"/>
  <c r="AL852" i="5" s="1"/>
  <c r="AF845" i="5"/>
  <c r="I328" i="5"/>
  <c r="R328" i="5"/>
  <c r="T328" i="5" s="1"/>
  <c r="AC328" i="5"/>
  <c r="AF328" i="5"/>
  <c r="AD328" i="5"/>
  <c r="AE328" i="5"/>
  <c r="AB328" i="5"/>
  <c r="K430" i="5"/>
  <c r="AC430" i="5"/>
  <c r="R430" i="5"/>
  <c r="T430" i="5" s="1"/>
  <c r="AF430" i="5"/>
  <c r="I361" i="5"/>
  <c r="AC361" i="5"/>
  <c r="R361" i="5"/>
  <c r="T361" i="5" s="1"/>
  <c r="AF361" i="5"/>
  <c r="AB361" i="5"/>
  <c r="AD361" i="5"/>
  <c r="AE361" i="5"/>
  <c r="I776" i="5"/>
  <c r="AF776" i="5"/>
  <c r="AD776" i="5"/>
  <c r="AB776" i="5"/>
  <c r="AE776" i="5"/>
  <c r="K696" i="5"/>
  <c r="AF696" i="5"/>
  <c r="AD696" i="5"/>
  <c r="AB696" i="5"/>
  <c r="AE696" i="5"/>
  <c r="J359" i="5"/>
  <c r="AF359" i="5"/>
  <c r="AB359" i="5"/>
  <c r="AE359" i="5"/>
  <c r="AD359" i="5"/>
  <c r="J513" i="5"/>
  <c r="AF513" i="5"/>
  <c r="R513" i="5"/>
  <c r="T513" i="5" s="1"/>
  <c r="AC513" i="5"/>
  <c r="AE769" i="5"/>
  <c r="AD769" i="5"/>
  <c r="K624" i="5"/>
  <c r="R624" i="5"/>
  <c r="T624" i="5" s="1"/>
  <c r="AC624" i="5"/>
  <c r="AF624" i="5"/>
  <c r="AB624" i="5"/>
  <c r="AE624" i="5"/>
  <c r="AD624" i="5"/>
  <c r="AF76" i="5"/>
  <c r="AC76" i="5"/>
  <c r="J76" i="5"/>
  <c r="AE76" i="5"/>
  <c r="AB76" i="5"/>
  <c r="AD76" i="5"/>
  <c r="R35" i="5"/>
  <c r="T35" i="5" s="1"/>
  <c r="AD520" i="5"/>
  <c r="AE520" i="5"/>
  <c r="I24" i="5"/>
  <c r="AF24" i="5"/>
  <c r="AC24" i="5"/>
  <c r="AB24" i="5"/>
  <c r="AF39" i="5"/>
  <c r="AF494" i="5"/>
  <c r="AC494" i="5"/>
  <c r="R494" i="5"/>
  <c r="T494" i="5" s="1"/>
  <c r="R81" i="5"/>
  <c r="T81" i="5" s="1"/>
  <c r="I61" i="5"/>
  <c r="AC61" i="5"/>
  <c r="AF61" i="5"/>
  <c r="AB61" i="5"/>
  <c r="AD61" i="5"/>
  <c r="AE61" i="5"/>
  <c r="J347" i="5"/>
  <c r="AC347" i="5"/>
  <c r="AF347" i="5"/>
  <c r="AF65" i="5"/>
  <c r="I65" i="5"/>
  <c r="AC65" i="5"/>
  <c r="I241" i="5"/>
  <c r="AF241" i="5"/>
  <c r="AC241" i="5"/>
  <c r="AT355" i="5"/>
  <c r="AS355" i="5" s="1"/>
  <c r="AR355" i="5" s="1"/>
  <c r="AQ355" i="5" s="1"/>
  <c r="AP355" i="5" s="1"/>
  <c r="AO355" i="5" s="1"/>
  <c r="AN355" i="5" s="1"/>
  <c r="AM355" i="5" s="1"/>
  <c r="AL355" i="5" s="1"/>
  <c r="J317" i="5"/>
  <c r="AF317" i="5"/>
  <c r="AC317" i="5"/>
  <c r="I306" i="5"/>
  <c r="AF306" i="5"/>
  <c r="AC216" i="5"/>
  <c r="I216" i="5"/>
  <c r="AF216" i="5"/>
  <c r="AA429" i="5"/>
  <c r="AD429" i="5" s="1"/>
  <c r="AF260" i="5"/>
  <c r="I260" i="5"/>
  <c r="AC260" i="5"/>
  <c r="AB260" i="5"/>
  <c r="R788" i="5"/>
  <c r="T788" i="5" s="1"/>
  <c r="AT236" i="5"/>
  <c r="AS236" i="5" s="1"/>
  <c r="AR236" i="5" s="1"/>
  <c r="AQ236" i="5" s="1"/>
  <c r="AP236" i="5" s="1"/>
  <c r="AO236" i="5" s="1"/>
  <c r="AN236" i="5" s="1"/>
  <c r="AM236" i="5" s="1"/>
  <c r="AL236" i="5" s="1"/>
  <c r="AT330" i="5"/>
  <c r="AS330" i="5"/>
  <c r="AR330" i="5" s="1"/>
  <c r="AQ330" i="5" s="1"/>
  <c r="AP330" i="5" s="1"/>
  <c r="AO330" i="5" s="1"/>
  <c r="AN330" i="5" s="1"/>
  <c r="AM330" i="5" s="1"/>
  <c r="AL330" i="5" s="1"/>
  <c r="R503" i="5"/>
  <c r="T503" i="5" s="1"/>
  <c r="AT273" i="5"/>
  <c r="AS273" i="5" s="1"/>
  <c r="AR273" i="5" s="1"/>
  <c r="AQ273" i="5" s="1"/>
  <c r="AP273" i="5" s="1"/>
  <c r="AO273" i="5" s="1"/>
  <c r="AN273" i="5" s="1"/>
  <c r="AM273" i="5" s="1"/>
  <c r="AL273" i="5" s="1"/>
  <c r="R141" i="5"/>
  <c r="T141" i="5" s="1"/>
  <c r="AT283" i="5"/>
  <c r="AS283" i="5" s="1"/>
  <c r="AR283" i="5" s="1"/>
  <c r="AQ283" i="5" s="1"/>
  <c r="AP283" i="5" s="1"/>
  <c r="AO283" i="5" s="1"/>
  <c r="AN283" i="5" s="1"/>
  <c r="AM283" i="5" s="1"/>
  <c r="AL283" i="5" s="1"/>
  <c r="R446" i="5"/>
  <c r="T446" i="5" s="1"/>
  <c r="AF209" i="5"/>
  <c r="I209" i="5"/>
  <c r="AC209" i="5"/>
  <c r="AC182" i="5"/>
  <c r="AF182" i="5"/>
  <c r="I182" i="5"/>
  <c r="I122" i="5"/>
  <c r="AA152" i="5"/>
  <c r="AB152" i="5"/>
  <c r="AA329" i="5"/>
  <c r="AB329" i="5"/>
  <c r="AH522" i="5"/>
  <c r="AH159" i="5"/>
  <c r="AH212" i="5"/>
  <c r="AH662" i="5"/>
  <c r="AH265" i="5"/>
  <c r="AH379" i="5"/>
  <c r="AH779" i="5"/>
  <c r="AB779" i="5" s="1"/>
  <c r="AH115" i="5"/>
  <c r="AH306" i="5"/>
  <c r="AA306" i="5" s="1"/>
  <c r="AD306" i="5" s="1"/>
  <c r="AH806" i="5"/>
  <c r="AB806" i="5" s="1"/>
  <c r="R854" i="5"/>
  <c r="T854" i="5" s="1"/>
  <c r="R845" i="5"/>
  <c r="T845" i="5" s="1"/>
  <c r="R524" i="5"/>
  <c r="T524" i="5" s="1"/>
  <c r="K524" i="5"/>
  <c r="AF524" i="5"/>
  <c r="AC524" i="5"/>
  <c r="AB524" i="5"/>
  <c r="AD524" i="5"/>
  <c r="AE524" i="5"/>
  <c r="AC215" i="5"/>
  <c r="I215" i="5"/>
  <c r="AF215" i="5"/>
  <c r="R215" i="5"/>
  <c r="T215" i="5" s="1"/>
  <c r="K504" i="5"/>
  <c r="AC504" i="5"/>
  <c r="AF504" i="5"/>
  <c r="R504" i="5"/>
  <c r="T504" i="5" s="1"/>
  <c r="AD504" i="5"/>
  <c r="AB504" i="5"/>
  <c r="AE504" i="5"/>
  <c r="K777" i="5"/>
  <c r="AF777" i="5"/>
  <c r="AC777" i="5"/>
  <c r="R777" i="5"/>
  <c r="T777" i="5" s="1"/>
  <c r="I115" i="5"/>
  <c r="R115" i="5"/>
  <c r="T115" i="5" s="1"/>
  <c r="AC115" i="5"/>
  <c r="AF115" i="5"/>
  <c r="AB115" i="5"/>
  <c r="R623" i="5"/>
  <c r="T623" i="5" s="1"/>
  <c r="K623" i="5"/>
  <c r="AF623" i="5"/>
  <c r="AB623" i="5"/>
  <c r="AD623" i="5"/>
  <c r="AE623" i="5"/>
  <c r="J575" i="5"/>
  <c r="AF575" i="5"/>
  <c r="R575" i="5"/>
  <c r="T575" i="5" s="1"/>
  <c r="AB575" i="5"/>
  <c r="AD575" i="5"/>
  <c r="AE575" i="5"/>
  <c r="I220" i="5"/>
  <c r="R220" i="5"/>
  <c r="T220" i="5" s="1"/>
  <c r="AC220" i="5"/>
  <c r="AF220" i="5"/>
  <c r="AB220" i="5"/>
  <c r="AE220" i="5"/>
  <c r="AD220" i="5"/>
  <c r="J509" i="5"/>
  <c r="AF509" i="5"/>
  <c r="AC509" i="5"/>
  <c r="R509" i="5"/>
  <c r="T509" i="5" s="1"/>
  <c r="AB509" i="5"/>
  <c r="AD509" i="5"/>
  <c r="AE509" i="5"/>
  <c r="R109" i="5"/>
  <c r="T109" i="5" s="1"/>
  <c r="AC109" i="5"/>
  <c r="R781" i="5"/>
  <c r="T781" i="5" s="1"/>
  <c r="AE494" i="5"/>
  <c r="AD494" i="5"/>
  <c r="I332" i="5"/>
  <c r="AC332" i="5"/>
  <c r="AF332" i="5"/>
  <c r="AB332" i="5"/>
  <c r="AE332" i="5"/>
  <c r="AD332" i="5"/>
  <c r="AC92" i="5"/>
  <c r="AF92" i="5"/>
  <c r="I92" i="5"/>
  <c r="AB92" i="5"/>
  <c r="AA806" i="5"/>
  <c r="K630" i="5"/>
  <c r="AC630" i="5"/>
  <c r="AF630" i="5"/>
  <c r="AE630" i="5"/>
  <c r="AB630" i="5"/>
  <c r="AD630" i="5"/>
  <c r="I50" i="5"/>
  <c r="AB50" i="5"/>
  <c r="AD50" i="5"/>
  <c r="AE50" i="5"/>
  <c r="AE817" i="5"/>
  <c r="AD817" i="5"/>
  <c r="R89" i="5"/>
  <c r="T89" i="5" s="1"/>
  <c r="AD837" i="5"/>
  <c r="AE837" i="5"/>
  <c r="R214" i="5"/>
  <c r="T214" i="5" s="1"/>
  <c r="R387" i="5"/>
  <c r="T387" i="5" s="1"/>
  <c r="AC387" i="5"/>
  <c r="R390" i="5"/>
  <c r="T390" i="5" s="1"/>
  <c r="AF387" i="5"/>
  <c r="R161" i="5"/>
  <c r="T161" i="5" s="1"/>
  <c r="AF161" i="5"/>
  <c r="AC161" i="5"/>
  <c r="I161" i="5"/>
  <c r="AD161" i="5"/>
  <c r="AB161" i="5"/>
  <c r="AE161" i="5"/>
  <c r="AF824" i="5"/>
  <c r="K824" i="5"/>
  <c r="R146" i="5"/>
  <c r="T146" i="5" s="1"/>
  <c r="AF162" i="5"/>
  <c r="AC162" i="5"/>
  <c r="R162" i="5"/>
  <c r="T162" i="5" s="1"/>
  <c r="AF174" i="5"/>
  <c r="R189" i="5"/>
  <c r="T189" i="5" s="1"/>
  <c r="R208" i="5"/>
  <c r="T208" i="5" s="1"/>
  <c r="AT108" i="5"/>
  <c r="AS108" i="5" s="1"/>
  <c r="AR108" i="5" s="1"/>
  <c r="AQ108" i="5" s="1"/>
  <c r="AP108" i="5" s="1"/>
  <c r="AO108" i="5" s="1"/>
  <c r="AN108" i="5" s="1"/>
  <c r="AM108" i="5" s="1"/>
  <c r="AL108" i="5" s="1"/>
  <c r="AC151" i="5"/>
  <c r="R151" i="5"/>
  <c r="T151" i="5" s="1"/>
  <c r="I93" i="5"/>
  <c r="AF93" i="5"/>
  <c r="R93" i="5"/>
  <c r="T93" i="5" s="1"/>
  <c r="AB93" i="5"/>
  <c r="AD93" i="5"/>
  <c r="AE93" i="5"/>
  <c r="AC330" i="5"/>
  <c r="AF330" i="5"/>
  <c r="I330" i="5"/>
  <c r="R273" i="5"/>
  <c r="T273" i="5" s="1"/>
  <c r="AC165" i="5"/>
  <c r="I165" i="5"/>
  <c r="AF165" i="5"/>
  <c r="AD165" i="5"/>
  <c r="AB165" i="5"/>
  <c r="AE165" i="5"/>
  <c r="AC141" i="5"/>
  <c r="I141" i="5"/>
  <c r="AF141" i="5"/>
  <c r="AE141" i="5"/>
  <c r="AB141" i="5"/>
  <c r="AD141" i="5"/>
  <c r="AC446" i="5"/>
  <c r="K446" i="5"/>
  <c r="AF446" i="5"/>
  <c r="AT122" i="5"/>
  <c r="AS122" i="5" s="1"/>
  <c r="AR122" i="5" s="1"/>
  <c r="AQ122" i="5" s="1"/>
  <c r="AP122" i="5" s="1"/>
  <c r="AO122" i="5" s="1"/>
  <c r="AN122" i="5" s="1"/>
  <c r="AM122" i="5" s="1"/>
  <c r="AL122" i="5" s="1"/>
  <c r="AH788" i="5"/>
  <c r="AA788" i="5" s="1"/>
  <c r="AB148" i="5"/>
  <c r="AA148" i="5"/>
  <c r="AB219" i="5"/>
  <c r="AA219" i="5"/>
  <c r="AH154" i="5"/>
  <c r="AH595" i="5"/>
  <c r="AH668" i="5"/>
  <c r="AB85" i="5"/>
  <c r="AA85" i="5"/>
  <c r="AB102" i="5"/>
  <c r="AA102" i="5"/>
  <c r="AH665" i="5"/>
  <c r="AB695" i="5"/>
  <c r="AA695" i="5"/>
  <c r="AH285" i="5"/>
  <c r="AH56" i="5"/>
  <c r="AA56" i="5" s="1"/>
  <c r="AE56" i="5" s="1"/>
  <c r="AH69" i="5"/>
  <c r="AH535" i="5"/>
  <c r="AH734" i="5"/>
  <c r="AB440" i="5"/>
  <c r="AA440" i="5"/>
  <c r="AE100" i="5"/>
  <c r="AD100" i="5"/>
  <c r="AH133" i="5"/>
  <c r="AA133" i="5" s="1"/>
  <c r="AE133" i="5" s="1"/>
  <c r="K444" i="5"/>
  <c r="R444" i="5"/>
  <c r="T444" i="5" s="1"/>
  <c r="AC444" i="5"/>
  <c r="AF444" i="5"/>
  <c r="AD444" i="5"/>
  <c r="AE444" i="5"/>
  <c r="AB444" i="5"/>
  <c r="J597" i="5"/>
  <c r="AF597" i="5"/>
  <c r="R597" i="5"/>
  <c r="T597" i="5" s="1"/>
  <c r="AC597" i="5"/>
  <c r="AD597" i="5"/>
  <c r="AB597" i="5"/>
  <c r="AE597" i="5"/>
  <c r="AE105" i="5"/>
  <c r="AD105" i="5"/>
  <c r="J376" i="5"/>
  <c r="AF376" i="5"/>
  <c r="AC376" i="5"/>
  <c r="R376" i="5"/>
  <c r="T376" i="5" s="1"/>
  <c r="AB376" i="5"/>
  <c r="AD376" i="5"/>
  <c r="AE376" i="5"/>
  <c r="J530" i="5"/>
  <c r="R530" i="5"/>
  <c r="T530" i="5" s="1"/>
  <c r="AC530" i="5"/>
  <c r="AB530" i="5"/>
  <c r="AD530" i="5"/>
  <c r="AE530" i="5"/>
  <c r="AA115" i="5"/>
  <c r="AE115" i="5" s="1"/>
  <c r="I35" i="5"/>
  <c r="AF35" i="5"/>
  <c r="AC35" i="5"/>
  <c r="AB35" i="5"/>
  <c r="AD35" i="5"/>
  <c r="AE35" i="5"/>
  <c r="K781" i="5"/>
  <c r="AF781" i="5"/>
  <c r="AC781" i="5"/>
  <c r="AB781" i="5"/>
  <c r="AE781" i="5"/>
  <c r="AD781" i="5"/>
  <c r="AC498" i="5"/>
  <c r="R498" i="5"/>
  <c r="T498" i="5" s="1"/>
  <c r="AC132" i="5"/>
  <c r="R132" i="5"/>
  <c r="T132" i="5" s="1"/>
  <c r="R636" i="5"/>
  <c r="T636" i="5" s="1"/>
  <c r="AC636" i="5"/>
  <c r="AF636" i="5"/>
  <c r="AF106" i="5"/>
  <c r="AC106" i="5"/>
  <c r="I106" i="5"/>
  <c r="AB106" i="5"/>
  <c r="AD106" i="5"/>
  <c r="AE106" i="5"/>
  <c r="AF351" i="5"/>
  <c r="R351" i="5"/>
  <c r="T351" i="5" s="1"/>
  <c r="AC351" i="5"/>
  <c r="AT65" i="5"/>
  <c r="AS65" i="5"/>
  <c r="AR65" i="5" s="1"/>
  <c r="AQ65" i="5" s="1"/>
  <c r="AP65" i="5" s="1"/>
  <c r="AO65" i="5" s="1"/>
  <c r="AN65" i="5" s="1"/>
  <c r="AM65" i="5" s="1"/>
  <c r="AL65" i="5" s="1"/>
  <c r="AC303" i="5"/>
  <c r="I303" i="5"/>
  <c r="AF303" i="5"/>
  <c r="AB303" i="5"/>
  <c r="AD303" i="5"/>
  <c r="AE303" i="5"/>
  <c r="AD387" i="5"/>
  <c r="AE387" i="5"/>
  <c r="I390" i="5"/>
  <c r="AC390" i="5"/>
  <c r="AF390" i="5"/>
  <c r="AT824" i="5"/>
  <c r="AS824" i="5" s="1"/>
  <c r="AR824" i="5" s="1"/>
  <c r="AQ824" i="5" s="1"/>
  <c r="AP824" i="5" s="1"/>
  <c r="AO824" i="5" s="1"/>
  <c r="AN824" i="5" s="1"/>
  <c r="AM824" i="5" s="1"/>
  <c r="AL824" i="5" s="1"/>
  <c r="I146" i="5"/>
  <c r="AF146" i="5"/>
  <c r="AC146" i="5"/>
  <c r="AT317" i="5"/>
  <c r="AS317" i="5" s="1"/>
  <c r="AR317" i="5" s="1"/>
  <c r="AQ317" i="5" s="1"/>
  <c r="AP317" i="5" s="1"/>
  <c r="AO317" i="5" s="1"/>
  <c r="AN317" i="5" s="1"/>
  <c r="AM317" i="5" s="1"/>
  <c r="AL317" i="5" s="1"/>
  <c r="AC174" i="5"/>
  <c r="I189" i="5"/>
  <c r="AF189" i="5"/>
  <c r="AC189" i="5"/>
  <c r="AT367" i="5"/>
  <c r="AS367" i="5" s="1"/>
  <c r="AR367" i="5" s="1"/>
  <c r="AQ367" i="5" s="1"/>
  <c r="AP367" i="5" s="1"/>
  <c r="AO367" i="5" s="1"/>
  <c r="AN367" i="5" s="1"/>
  <c r="AM367" i="5" s="1"/>
  <c r="AL367" i="5" s="1"/>
  <c r="AC108" i="5"/>
  <c r="R108" i="5"/>
  <c r="T108" i="5" s="1"/>
  <c r="AC788" i="5"/>
  <c r="AF788" i="5"/>
  <c r="K788" i="5"/>
  <c r="AT503" i="5"/>
  <c r="AS503" i="5" s="1"/>
  <c r="AR503" i="5" s="1"/>
  <c r="AQ503" i="5" s="1"/>
  <c r="AP503" i="5" s="1"/>
  <c r="AO503" i="5" s="1"/>
  <c r="AN503" i="5" s="1"/>
  <c r="AM503" i="5" s="1"/>
  <c r="AL503" i="5" s="1"/>
  <c r="R176" i="5"/>
  <c r="T176" i="5" s="1"/>
  <c r="AF802" i="5"/>
  <c r="K802" i="5"/>
  <c r="AD802" i="5"/>
  <c r="AB802" i="5"/>
  <c r="AE802" i="5"/>
  <c r="AF273" i="5"/>
  <c r="I273" i="5"/>
  <c r="AC273" i="5"/>
  <c r="AT446" i="5"/>
  <c r="AS446" i="5" s="1"/>
  <c r="AR446" i="5" s="1"/>
  <c r="AQ446" i="5" s="1"/>
  <c r="AP446" i="5" s="1"/>
  <c r="AO446" i="5" s="1"/>
  <c r="AN446" i="5" s="1"/>
  <c r="AM446" i="5" s="1"/>
  <c r="AL446" i="5" s="1"/>
  <c r="R156" i="5"/>
  <c r="T156" i="5" s="1"/>
  <c r="J156" i="5"/>
  <c r="AF156" i="5"/>
  <c r="AC156" i="5"/>
  <c r="AB156" i="5"/>
  <c r="AD156" i="5"/>
  <c r="AE156" i="5"/>
  <c r="AI795" i="5"/>
  <c r="AK795" i="5"/>
  <c r="AJ795" i="5"/>
  <c r="AA88" i="5"/>
  <c r="AB88" i="5"/>
  <c r="AA153" i="5"/>
  <c r="AB153" i="5"/>
  <c r="AB787" i="5"/>
  <c r="AA787" i="5"/>
  <c r="AB296" i="5"/>
  <c r="AA296" i="5"/>
  <c r="AH177" i="5"/>
  <c r="AD808" i="5"/>
  <c r="AE808" i="5"/>
  <c r="AH418" i="5"/>
  <c r="AA418" i="5" s="1"/>
  <c r="AA91" i="5"/>
  <c r="AB91" i="5"/>
  <c r="AB184" i="5"/>
  <c r="AA184" i="5"/>
  <c r="AE196" i="5"/>
  <c r="AD196" i="5"/>
  <c r="AD202" i="5"/>
  <c r="AE202" i="5"/>
  <c r="I402" i="5"/>
  <c r="R402" i="5"/>
  <c r="T402" i="5" s="1"/>
  <c r="AB402" i="5"/>
  <c r="AC495" i="5"/>
  <c r="K495" i="5"/>
  <c r="AB495" i="5"/>
  <c r="AD495" i="5"/>
  <c r="AE495" i="5"/>
  <c r="K532" i="5"/>
  <c r="AF532" i="5"/>
  <c r="AC532" i="5"/>
  <c r="R532" i="5"/>
  <c r="T532" i="5" s="1"/>
  <c r="AB532" i="5"/>
  <c r="AD532" i="5"/>
  <c r="AE532" i="5"/>
  <c r="J451" i="5"/>
  <c r="AF451" i="5"/>
  <c r="AC451" i="5"/>
  <c r="R451" i="5"/>
  <c r="T451" i="5" s="1"/>
  <c r="K533" i="5"/>
  <c r="AC533" i="5"/>
  <c r="AF533" i="5"/>
  <c r="R533" i="5"/>
  <c r="T533" i="5" s="1"/>
  <c r="AD533" i="5"/>
  <c r="AB533" i="5"/>
  <c r="AE533" i="5"/>
  <c r="I235" i="5"/>
  <c r="AC235" i="5"/>
  <c r="R235" i="5"/>
  <c r="T235" i="5" s="1"/>
  <c r="AD235" i="5"/>
  <c r="AB235" i="5"/>
  <c r="AE235" i="5"/>
  <c r="AC598" i="5"/>
  <c r="J598" i="5"/>
  <c r="AF598" i="5"/>
  <c r="R598" i="5"/>
  <c r="T598" i="5" s="1"/>
  <c r="AB598" i="5"/>
  <c r="AD598" i="5"/>
  <c r="AE598" i="5"/>
  <c r="I293" i="5"/>
  <c r="AF293" i="5"/>
  <c r="AB293" i="5"/>
  <c r="AD293" i="5"/>
  <c r="AE293" i="5"/>
  <c r="K565" i="5"/>
  <c r="AC565" i="5"/>
  <c r="AE565" i="5"/>
  <c r="AB565" i="5"/>
  <c r="AD565" i="5"/>
  <c r="R53" i="5"/>
  <c r="T53" i="5" s="1"/>
  <c r="AF48" i="5"/>
  <c r="AC48" i="5"/>
  <c r="I48" i="5"/>
  <c r="AD48" i="5"/>
  <c r="AB48" i="5"/>
  <c r="AE48" i="5"/>
  <c r="I422" i="5"/>
  <c r="AC422" i="5"/>
  <c r="AF422" i="5"/>
  <c r="AD422" i="5"/>
  <c r="AB422" i="5"/>
  <c r="AE422" i="5"/>
  <c r="AE636" i="5"/>
  <c r="AD636" i="5"/>
  <c r="R116" i="5"/>
  <c r="T116" i="5" s="1"/>
  <c r="R106" i="5"/>
  <c r="T106" i="5" s="1"/>
  <c r="R71" i="5"/>
  <c r="T71" i="5" s="1"/>
  <c r="AF71" i="5"/>
  <c r="R183" i="5"/>
  <c r="T183" i="5" s="1"/>
  <c r="AF183" i="5"/>
  <c r="AC183" i="5"/>
  <c r="I104" i="5"/>
  <c r="AC104" i="5"/>
  <c r="AF104" i="5"/>
  <c r="AB104" i="5"/>
  <c r="AF214" i="5"/>
  <c r="I214" i="5"/>
  <c r="AC214" i="5"/>
  <c r="AE214" i="5"/>
  <c r="AB214" i="5"/>
  <c r="AD214" i="5"/>
  <c r="R303" i="5"/>
  <c r="T303" i="5" s="1"/>
  <c r="AT291" i="5"/>
  <c r="AS291" i="5" s="1"/>
  <c r="AR291" i="5" s="1"/>
  <c r="AQ291" i="5" s="1"/>
  <c r="AP291" i="5" s="1"/>
  <c r="AO291" i="5" s="1"/>
  <c r="AN291" i="5" s="1"/>
  <c r="AM291" i="5" s="1"/>
  <c r="AL291" i="5" s="1"/>
  <c r="AT146" i="5"/>
  <c r="AS146" i="5" s="1"/>
  <c r="AR146" i="5" s="1"/>
  <c r="AQ146" i="5" s="1"/>
  <c r="AP146" i="5" s="1"/>
  <c r="AO146" i="5" s="1"/>
  <c r="AN146" i="5" s="1"/>
  <c r="AM146" i="5" s="1"/>
  <c r="AL146" i="5" s="1"/>
  <c r="AT234" i="5"/>
  <c r="AS234" i="5" s="1"/>
  <c r="AR234" i="5" s="1"/>
  <c r="AQ234" i="5" s="1"/>
  <c r="AP234" i="5" s="1"/>
  <c r="AO234" i="5" s="1"/>
  <c r="AN234" i="5" s="1"/>
  <c r="AM234" i="5" s="1"/>
  <c r="AL234" i="5" s="1"/>
  <c r="I288" i="5"/>
  <c r="AF288" i="5"/>
  <c r="AC288" i="5"/>
  <c r="AE288" i="5"/>
  <c r="AB288" i="5"/>
  <c r="AD288" i="5"/>
  <c r="AT162" i="5"/>
  <c r="AS162" i="5" s="1"/>
  <c r="AR162" i="5" s="1"/>
  <c r="AQ162" i="5" s="1"/>
  <c r="AP162" i="5" s="1"/>
  <c r="AO162" i="5" s="1"/>
  <c r="AN162" i="5" s="1"/>
  <c r="AM162" i="5" s="1"/>
  <c r="AL162" i="5" s="1"/>
  <c r="AF789" i="5"/>
  <c r="AC789" i="5"/>
  <c r="K789" i="5"/>
  <c r="AE789" i="5"/>
  <c r="AB789" i="5"/>
  <c r="AD789" i="5"/>
  <c r="AC208" i="5"/>
  <c r="I208" i="5"/>
  <c r="AF208" i="5"/>
  <c r="AB208" i="5"/>
  <c r="AD208" i="5"/>
  <c r="AE208" i="5"/>
  <c r="AF190" i="5"/>
  <c r="R190" i="5"/>
  <c r="T190" i="5" s="1"/>
  <c r="AC190" i="5"/>
  <c r="AC157" i="5"/>
  <c r="R157" i="5"/>
  <c r="T157" i="5" s="1"/>
  <c r="AF151" i="5"/>
  <c r="I151" i="5"/>
  <c r="AB151" i="5"/>
  <c r="AD151" i="5"/>
  <c r="AE151" i="5"/>
  <c r="AT343" i="5"/>
  <c r="AS343" i="5" s="1"/>
  <c r="AR343" i="5" s="1"/>
  <c r="AQ343" i="5" s="1"/>
  <c r="AP343" i="5" s="1"/>
  <c r="AO343" i="5" s="1"/>
  <c r="AN343" i="5" s="1"/>
  <c r="AM343" i="5" s="1"/>
  <c r="AL343" i="5" s="1"/>
  <c r="AC503" i="5"/>
  <c r="K503" i="5"/>
  <c r="AF503" i="5"/>
  <c r="I243" i="5"/>
  <c r="AF243" i="5"/>
  <c r="AC243" i="5"/>
  <c r="I283" i="5"/>
  <c r="AC283" i="5"/>
  <c r="AF283" i="5"/>
  <c r="AC380" i="5"/>
  <c r="J380" i="5"/>
  <c r="AF380" i="5"/>
  <c r="AB266" i="5"/>
  <c r="AA266" i="5"/>
  <c r="AB416" i="5"/>
  <c r="AA416" i="5"/>
  <c r="AB72" i="5"/>
  <c r="AA72" i="5"/>
  <c r="AB510" i="5"/>
  <c r="AA352" i="5"/>
  <c r="AB352" i="5"/>
  <c r="AE41" i="5"/>
  <c r="AD41" i="5"/>
  <c r="AA277" i="5"/>
  <c r="AB277" i="5"/>
  <c r="AA454" i="5"/>
  <c r="AB454" i="5"/>
  <c r="AB315" i="5"/>
  <c r="AA315" i="5"/>
  <c r="AE384" i="5"/>
  <c r="AD384" i="5"/>
  <c r="AB206" i="5"/>
  <c r="AA206" i="5"/>
  <c r="AA396" i="5"/>
  <c r="AB396" i="5"/>
  <c r="AA225" i="5"/>
  <c r="AB225" i="5"/>
  <c r="AA654" i="5"/>
  <c r="AB654" i="5"/>
  <c r="AB523" i="5"/>
  <c r="AA523" i="5"/>
  <c r="AA362" i="5"/>
  <c r="AB362" i="5"/>
  <c r="AB406" i="5"/>
  <c r="AA406" i="5"/>
  <c r="AH191" i="5"/>
  <c r="AB268" i="5"/>
  <c r="AA268" i="5"/>
  <c r="AA825" i="5"/>
  <c r="AB825" i="5"/>
  <c r="AH394" i="5"/>
  <c r="AH653" i="5"/>
  <c r="AA653" i="5" s="1"/>
  <c r="AE653" i="5" s="1"/>
  <c r="AD770" i="5"/>
  <c r="AE770" i="5"/>
  <c r="AF410" i="5"/>
  <c r="AC410" i="5"/>
  <c r="R410" i="5"/>
  <c r="T410" i="5" s="1"/>
  <c r="K410" i="5"/>
  <c r="AD410" i="5"/>
  <c r="AB410" i="5"/>
  <c r="AE410" i="5"/>
  <c r="J499" i="5"/>
  <c r="AC499" i="5"/>
  <c r="AF499" i="5"/>
  <c r="R499" i="5"/>
  <c r="T499" i="5" s="1"/>
  <c r="AA779" i="5"/>
  <c r="AD779" i="5" s="1"/>
  <c r="I289" i="5"/>
  <c r="AB289" i="5"/>
  <c r="L647" i="5"/>
  <c r="AC647" i="5"/>
  <c r="AF647" i="5"/>
  <c r="R647" i="5"/>
  <c r="T647" i="5" s="1"/>
  <c r="AD647" i="5"/>
  <c r="AE647" i="5"/>
  <c r="AB647" i="5"/>
  <c r="K445" i="5"/>
  <c r="AB445" i="5"/>
  <c r="AD445" i="5"/>
  <c r="AE445" i="5"/>
  <c r="AF641" i="5"/>
  <c r="AC641" i="5"/>
  <c r="K641" i="5"/>
  <c r="R641" i="5"/>
  <c r="T641" i="5" s="1"/>
  <c r="AD641" i="5"/>
  <c r="AE641" i="5"/>
  <c r="AB641" i="5"/>
  <c r="I331" i="5"/>
  <c r="AF331" i="5"/>
  <c r="AC331" i="5"/>
  <c r="R331" i="5"/>
  <c r="T331" i="5" s="1"/>
  <c r="AB331" i="5"/>
  <c r="AE331" i="5"/>
  <c r="AD331" i="5"/>
  <c r="I786" i="5"/>
  <c r="AF786" i="5"/>
  <c r="AC786" i="5"/>
  <c r="AE786" i="5"/>
  <c r="AD786" i="5"/>
  <c r="AB786" i="5"/>
  <c r="I53" i="5"/>
  <c r="AF53" i="5"/>
  <c r="AC53" i="5"/>
  <c r="AB53" i="5"/>
  <c r="I79" i="5"/>
  <c r="AC79" i="5"/>
  <c r="AF101" i="5"/>
  <c r="J101" i="5"/>
  <c r="AB101" i="5"/>
  <c r="AD101" i="5"/>
  <c r="AE101" i="5"/>
  <c r="K498" i="5"/>
  <c r="AF498" i="5"/>
  <c r="AE498" i="5"/>
  <c r="AD498" i="5"/>
  <c r="AB498" i="5"/>
  <c r="K365" i="5"/>
  <c r="AC365" i="5"/>
  <c r="AF365" i="5"/>
  <c r="AD365" i="5"/>
  <c r="AE365" i="5"/>
  <c r="AB365" i="5"/>
  <c r="AF116" i="5"/>
  <c r="AC116" i="5"/>
  <c r="I116" i="5"/>
  <c r="AE116" i="5"/>
  <c r="AB116" i="5"/>
  <c r="AD116" i="5"/>
  <c r="AC660" i="5"/>
  <c r="AT174" i="5"/>
  <c r="AS174" i="5" s="1"/>
  <c r="AR174" i="5" s="1"/>
  <c r="AQ174" i="5" s="1"/>
  <c r="AP174" i="5" s="1"/>
  <c r="AO174" i="5" s="1"/>
  <c r="AN174" i="5" s="1"/>
  <c r="AM174" i="5" s="1"/>
  <c r="AL174" i="5" s="1"/>
  <c r="AT351" i="5"/>
  <c r="AS351" i="5" s="1"/>
  <c r="AR351" i="5" s="1"/>
  <c r="AQ351" i="5" s="1"/>
  <c r="AP351" i="5" s="1"/>
  <c r="AO351" i="5" s="1"/>
  <c r="AN351" i="5" s="1"/>
  <c r="AM351" i="5" s="1"/>
  <c r="AL351" i="5" s="1"/>
  <c r="K838" i="5"/>
  <c r="AC838" i="5"/>
  <c r="AF838" i="5"/>
  <c r="AB838" i="5"/>
  <c r="AD838" i="5"/>
  <c r="AE838" i="5"/>
  <c r="AF142" i="5"/>
  <c r="AC142" i="5"/>
  <c r="I142" i="5"/>
  <c r="AD142" i="5"/>
  <c r="AB142" i="5"/>
  <c r="AE142" i="5"/>
  <c r="I211" i="5"/>
  <c r="AC211" i="5"/>
  <c r="AF211" i="5"/>
  <c r="AB211" i="5"/>
  <c r="AD211" i="5"/>
  <c r="AE211" i="5"/>
  <c r="AT134" i="5"/>
  <c r="AS134" i="5" s="1"/>
  <c r="AR134" i="5" s="1"/>
  <c r="AQ134" i="5" s="1"/>
  <c r="AP134" i="5" s="1"/>
  <c r="AO134" i="5" s="1"/>
  <c r="AN134" i="5" s="1"/>
  <c r="AM134" i="5" s="1"/>
  <c r="AL134" i="5" s="1"/>
  <c r="I280" i="5"/>
  <c r="AF280" i="5"/>
  <c r="AC280" i="5"/>
  <c r="I234" i="5"/>
  <c r="AF234" i="5"/>
  <c r="AC234" i="5"/>
  <c r="R496" i="5"/>
  <c r="T496" i="5" s="1"/>
  <c r="AT827" i="5"/>
  <c r="AS827" i="5"/>
  <c r="AR827" i="5" s="1"/>
  <c r="AQ827" i="5" s="1"/>
  <c r="AP827" i="5" s="1"/>
  <c r="AO827" i="5" s="1"/>
  <c r="AN827" i="5" s="1"/>
  <c r="AM827" i="5" s="1"/>
  <c r="AL827" i="5" s="1"/>
  <c r="K367" i="5"/>
  <c r="AF367" i="5"/>
  <c r="AC367" i="5"/>
  <c r="AD190" i="5"/>
  <c r="AE190" i="5"/>
  <c r="J157" i="5"/>
  <c r="AF157" i="5"/>
  <c r="AD157" i="5"/>
  <c r="AE157" i="5"/>
  <c r="AB157" i="5"/>
  <c r="R292" i="5"/>
  <c r="T292" i="5" s="1"/>
  <c r="AC828" i="5"/>
  <c r="K828" i="5"/>
  <c r="AF828" i="5"/>
  <c r="AT304" i="5"/>
  <c r="AS304" i="5" s="1"/>
  <c r="AR304" i="5" s="1"/>
  <c r="AQ304" i="5" s="1"/>
  <c r="AP304" i="5" s="1"/>
  <c r="AO304" i="5" s="1"/>
  <c r="AN304" i="5" s="1"/>
  <c r="AM304" i="5" s="1"/>
  <c r="AL304" i="5" s="1"/>
  <c r="J335" i="5"/>
  <c r="AF335" i="5"/>
  <c r="AC335" i="5"/>
  <c r="AB335" i="5"/>
  <c r="AC322" i="5"/>
  <c r="R322" i="5"/>
  <c r="T322" i="5" s="1"/>
  <c r="I405" i="5"/>
  <c r="AF405" i="5"/>
  <c r="AC405" i="5"/>
  <c r="I344" i="5"/>
  <c r="AF344" i="5"/>
  <c r="AC344" i="5"/>
  <c r="AB344" i="5"/>
  <c r="AD344" i="5"/>
  <c r="AE344" i="5"/>
  <c r="R789" i="5"/>
  <c r="T789" i="5" s="1"/>
  <c r="AB199" i="5"/>
  <c r="AA199" i="5"/>
  <c r="AA512" i="5"/>
  <c r="AB512" i="5"/>
  <c r="AA337" i="5"/>
  <c r="AB337" i="5"/>
  <c r="AA228" i="5"/>
  <c r="AA517" i="5"/>
  <c r="AB517" i="5"/>
  <c r="AH419" i="5"/>
  <c r="AH650" i="5"/>
  <c r="AB650" i="5" s="1"/>
  <c r="AD357" i="5"/>
  <c r="AE357" i="5"/>
  <c r="AA407" i="5"/>
  <c r="AA644" i="5"/>
  <c r="AB644" i="5"/>
  <c r="AB275" i="5"/>
  <c r="AS845" i="5"/>
  <c r="AR845" i="5" s="1"/>
  <c r="AQ845" i="5" s="1"/>
  <c r="AP845" i="5" s="1"/>
  <c r="AO845" i="5" s="1"/>
  <c r="AN845" i="5" s="1"/>
  <c r="AM845" i="5" s="1"/>
  <c r="AL845" i="5" s="1"/>
  <c r="K779" i="5"/>
  <c r="R779" i="5"/>
  <c r="T779" i="5" s="1"/>
  <c r="AC779" i="5"/>
  <c r="AF779" i="5"/>
  <c r="I284" i="5"/>
  <c r="R284" i="5"/>
  <c r="T284" i="5" s="1"/>
  <c r="AC284" i="5"/>
  <c r="AF284" i="5"/>
  <c r="AE284" i="5"/>
  <c r="AB284" i="5"/>
  <c r="AD284" i="5"/>
  <c r="K501" i="5"/>
  <c r="R501" i="5"/>
  <c r="T501" i="5" s="1"/>
  <c r="AF501" i="5"/>
  <c r="AC501" i="5"/>
  <c r="I309" i="5"/>
  <c r="AF309" i="5"/>
  <c r="R309" i="5"/>
  <c r="T309" i="5" s="1"/>
  <c r="AC309" i="5"/>
  <c r="AD309" i="5"/>
  <c r="AE309" i="5"/>
  <c r="AB309" i="5"/>
  <c r="L648" i="5"/>
  <c r="R648" i="5"/>
  <c r="T648" i="5" s="1"/>
  <c r="AC648" i="5"/>
  <c r="AF648" i="5"/>
  <c r="AD648" i="5"/>
  <c r="AB648" i="5"/>
  <c r="AE648" i="5"/>
  <c r="AC426" i="5"/>
  <c r="I426" i="5"/>
  <c r="AF426" i="5"/>
  <c r="R426" i="5"/>
  <c r="T426" i="5" s="1"/>
  <c r="AB426" i="5"/>
  <c r="AE426" i="5"/>
  <c r="K603" i="5"/>
  <c r="AC603" i="5"/>
  <c r="AB603" i="5"/>
  <c r="AE603" i="5"/>
  <c r="AD603" i="5"/>
  <c r="J585" i="5"/>
  <c r="AF585" i="5"/>
  <c r="AC585" i="5"/>
  <c r="R585" i="5"/>
  <c r="T585" i="5" s="1"/>
  <c r="AB585" i="5"/>
  <c r="AD585" i="5"/>
  <c r="AE585" i="5"/>
  <c r="R433" i="5"/>
  <c r="T433" i="5" s="1"/>
  <c r="R664" i="5"/>
  <c r="T664" i="5" s="1"/>
  <c r="AC257" i="5"/>
  <c r="I257" i="5"/>
  <c r="AF257" i="5"/>
  <c r="AB257" i="5"/>
  <c r="AE257" i="5"/>
  <c r="AD257" i="5"/>
  <c r="R369" i="5"/>
  <c r="T369" i="5" s="1"/>
  <c r="I119" i="5"/>
  <c r="AF119" i="5"/>
  <c r="AD119" i="5"/>
  <c r="AB119" i="5"/>
  <c r="AE119" i="5"/>
  <c r="I80" i="5"/>
  <c r="AC80" i="5"/>
  <c r="AE80" i="5"/>
  <c r="AD80" i="5"/>
  <c r="AB80" i="5"/>
  <c r="AC30" i="5"/>
  <c r="AF30" i="5"/>
  <c r="I30" i="5"/>
  <c r="AB30" i="5"/>
  <c r="AD30" i="5"/>
  <c r="AE30" i="5"/>
  <c r="J460" i="5"/>
  <c r="AC460" i="5"/>
  <c r="AF460" i="5"/>
  <c r="AB460" i="5"/>
  <c r="AD460" i="5"/>
  <c r="AE460" i="5"/>
  <c r="K829" i="5"/>
  <c r="AC829" i="5"/>
  <c r="AF829" i="5"/>
  <c r="I134" i="5"/>
  <c r="AC134" i="5"/>
  <c r="R134" i="5"/>
  <c r="T134" i="5" s="1"/>
  <c r="R280" i="5"/>
  <c r="T280" i="5" s="1"/>
  <c r="R234" i="5"/>
  <c r="T234" i="5" s="1"/>
  <c r="AT334" i="5"/>
  <c r="AS334" i="5" s="1"/>
  <c r="AR334" i="5" s="1"/>
  <c r="AQ334" i="5" s="1"/>
  <c r="AP334" i="5" s="1"/>
  <c r="AO334" i="5" s="1"/>
  <c r="AN334" i="5" s="1"/>
  <c r="AM334" i="5" s="1"/>
  <c r="AL334" i="5" s="1"/>
  <c r="AT216" i="5"/>
  <c r="AS216" i="5" s="1"/>
  <c r="AR216" i="5" s="1"/>
  <c r="AQ216" i="5" s="1"/>
  <c r="AP216" i="5" s="1"/>
  <c r="AO216" i="5" s="1"/>
  <c r="AN216" i="5" s="1"/>
  <c r="AM216" i="5" s="1"/>
  <c r="AL216" i="5" s="1"/>
  <c r="AT267" i="5"/>
  <c r="AS267" i="5" s="1"/>
  <c r="AR267" i="5" s="1"/>
  <c r="AQ267" i="5" s="1"/>
  <c r="AP267" i="5" s="1"/>
  <c r="AO267" i="5" s="1"/>
  <c r="AN267" i="5" s="1"/>
  <c r="AM267" i="5" s="1"/>
  <c r="AL267" i="5" s="1"/>
  <c r="I236" i="5"/>
  <c r="AF236" i="5"/>
  <c r="AC236" i="5"/>
  <c r="AT292" i="5"/>
  <c r="AS292" i="5"/>
  <c r="AR292" i="5" s="1"/>
  <c r="AQ292" i="5" s="1"/>
  <c r="AP292" i="5" s="1"/>
  <c r="AO292" i="5" s="1"/>
  <c r="AN292" i="5" s="1"/>
  <c r="AM292" i="5" s="1"/>
  <c r="AL292" i="5" s="1"/>
  <c r="AC343" i="5"/>
  <c r="I343" i="5"/>
  <c r="AF343" i="5"/>
  <c r="AC439" i="5"/>
  <c r="L439" i="5"/>
  <c r="AF439" i="5"/>
  <c r="R828" i="5"/>
  <c r="T828" i="5" s="1"/>
  <c r="AT168" i="5"/>
  <c r="AS168" i="5" s="1"/>
  <c r="AR168" i="5" s="1"/>
  <c r="AQ168" i="5" s="1"/>
  <c r="AP168" i="5" s="1"/>
  <c r="AO168" i="5" s="1"/>
  <c r="AN168" i="5" s="1"/>
  <c r="AM168" i="5" s="1"/>
  <c r="AL168" i="5" s="1"/>
  <c r="R304" i="5"/>
  <c r="T304" i="5" s="1"/>
  <c r="J322" i="5"/>
  <c r="AF322" i="5"/>
  <c r="AB322" i="5"/>
  <c r="AE322" i="5"/>
  <c r="AD322" i="5"/>
  <c r="AT405" i="5"/>
  <c r="AS405" i="5"/>
  <c r="AR405" i="5" s="1"/>
  <c r="AQ405" i="5" s="1"/>
  <c r="AP405" i="5" s="1"/>
  <c r="AO405" i="5" s="1"/>
  <c r="AN405" i="5" s="1"/>
  <c r="AM405" i="5" s="1"/>
  <c r="AL405" i="5" s="1"/>
  <c r="J194" i="5"/>
  <c r="AC194" i="5"/>
  <c r="AF194" i="5"/>
  <c r="I313" i="5"/>
  <c r="AC313" i="5"/>
  <c r="AF313" i="5"/>
  <c r="K443" i="5"/>
  <c r="AC443" i="5"/>
  <c r="AF443" i="5"/>
  <c r="AB844" i="5"/>
  <c r="AA844" i="5"/>
  <c r="AH399" i="5"/>
  <c r="AH232" i="5"/>
  <c r="AH299" i="5"/>
  <c r="AH681" i="5"/>
  <c r="AB493" i="5"/>
  <c r="AA493" i="5"/>
  <c r="AH513" i="5"/>
  <c r="AA513" i="5" s="1"/>
  <c r="AD513" i="5" s="1"/>
  <c r="AH262" i="5"/>
  <c r="AH363" i="5"/>
  <c r="AA363" i="5" s="1"/>
  <c r="AH194" i="5"/>
  <c r="AA194" i="5" s="1"/>
  <c r="AE231" i="5"/>
  <c r="AD231" i="5"/>
  <c r="AH73" i="5"/>
  <c r="AB73" i="5" s="1"/>
  <c r="AH777" i="5"/>
  <c r="AA777" i="5" s="1"/>
  <c r="AH390" i="5"/>
  <c r="AA390" i="5" s="1"/>
  <c r="AD390" i="5" s="1"/>
  <c r="AE625" i="5"/>
  <c r="AD625" i="5"/>
  <c r="AE797" i="5"/>
  <c r="AD797" i="5"/>
  <c r="R857" i="4"/>
  <c r="R858" i="4"/>
  <c r="R577" i="4"/>
  <c r="R667" i="4"/>
  <c r="R512" i="4"/>
  <c r="R139" i="4"/>
  <c r="R827" i="4"/>
  <c r="R587" i="4"/>
  <c r="R516" i="4"/>
  <c r="R848" i="4"/>
  <c r="R211" i="4"/>
  <c r="R845" i="4"/>
  <c r="R847" i="4"/>
  <c r="R849" i="4"/>
  <c r="R855" i="4"/>
  <c r="R681" i="4"/>
  <c r="R655" i="4"/>
  <c r="R48" i="4"/>
  <c r="R500" i="4"/>
  <c r="R344" i="4"/>
  <c r="O839" i="5"/>
  <c r="O849" i="5"/>
  <c r="O856" i="5"/>
  <c r="O835" i="5"/>
  <c r="O847" i="5"/>
  <c r="O854" i="5"/>
  <c r="O860" i="5"/>
  <c r="O819" i="5"/>
  <c r="O845" i="5"/>
  <c r="O852" i="5"/>
  <c r="O859" i="5"/>
  <c r="O841" i="5"/>
  <c r="O851" i="5"/>
  <c r="O857" i="5"/>
  <c r="O814" i="5"/>
  <c r="O785" i="5"/>
  <c r="O695" i="5"/>
  <c r="O822" i="5"/>
  <c r="O804" i="5"/>
  <c r="O661" i="5"/>
  <c r="O823" i="5"/>
  <c r="O792" i="5"/>
  <c r="O787" i="5"/>
  <c r="O793" i="5"/>
  <c r="O666" i="5"/>
  <c r="O644" i="5"/>
  <c r="O815" i="5"/>
  <c r="O683" i="5"/>
  <c r="O808" i="5"/>
  <c r="O783" i="5"/>
  <c r="O821" i="5"/>
  <c r="O641" i="5"/>
  <c r="O824" i="5"/>
  <c r="O825" i="5"/>
  <c r="O646" i="5"/>
  <c r="O659" i="5"/>
  <c r="O836" i="5"/>
  <c r="O789" i="5"/>
  <c r="O642" i="5"/>
  <c r="O782" i="5"/>
  <c r="O664" i="5"/>
  <c r="O640" i="5"/>
  <c r="O809" i="5"/>
  <c r="O791" i="5"/>
  <c r="O651" i="5"/>
  <c r="O757" i="5"/>
  <c r="O806" i="5"/>
  <c r="O834" i="5"/>
  <c r="O781" i="5"/>
  <c r="O639" i="5"/>
  <c r="O848" i="5"/>
  <c r="O654" i="5"/>
  <c r="O801" i="5"/>
  <c r="O776" i="5"/>
  <c r="O838" i="5"/>
  <c r="O770" i="5"/>
  <c r="O638" i="5"/>
  <c r="O853" i="5"/>
  <c r="O829" i="5"/>
  <c r="O778" i="5"/>
  <c r="O846" i="5"/>
  <c r="O660" i="5"/>
  <c r="O840" i="5"/>
  <c r="O855" i="5"/>
  <c r="O826" i="5"/>
  <c r="O850" i="5"/>
  <c r="O655" i="5"/>
  <c r="O779" i="5"/>
  <c r="O803" i="5"/>
  <c r="O820" i="5"/>
  <c r="O843" i="5"/>
  <c r="O832" i="5"/>
  <c r="O830" i="5"/>
  <c r="O650" i="5"/>
  <c r="O817" i="5"/>
  <c r="O810" i="5"/>
  <c r="O818" i="5"/>
  <c r="O649" i="5"/>
  <c r="O833" i="5"/>
  <c r="O797" i="5"/>
  <c r="O800" i="5"/>
  <c r="O645" i="5"/>
  <c r="O696" i="5"/>
  <c r="O837" i="5"/>
  <c r="O794" i="5"/>
  <c r="O669" i="5"/>
  <c r="O812" i="5"/>
  <c r="O648" i="5"/>
  <c r="O784" i="5"/>
  <c r="O652" i="5"/>
  <c r="O795" i="5"/>
  <c r="O657" i="5"/>
  <c r="O777" i="5"/>
  <c r="O798" i="5"/>
  <c r="O796" i="5"/>
  <c r="O668" i="5"/>
  <c r="O643" i="5"/>
  <c r="O813" i="5"/>
  <c r="O827" i="5"/>
  <c r="O802" i="5"/>
  <c r="O667" i="5"/>
  <c r="O755" i="5"/>
  <c r="O786" i="5"/>
  <c r="O647" i="5"/>
  <c r="C15" i="5"/>
  <c r="C18" i="5" s="1"/>
  <c r="O656" i="5"/>
  <c r="O811" i="5"/>
  <c r="O675" i="5"/>
  <c r="O842" i="5"/>
  <c r="O799" i="5"/>
  <c r="O816" i="5"/>
  <c r="O734" i="5"/>
  <c r="O780" i="5"/>
  <c r="O805" i="5"/>
  <c r="O658" i="5"/>
  <c r="O790" i="5"/>
  <c r="O663" i="5"/>
  <c r="O662" i="5"/>
  <c r="O653" i="5"/>
  <c r="O769" i="5"/>
  <c r="O807" i="5"/>
  <c r="O665" i="5"/>
  <c r="O788" i="5"/>
  <c r="O681" i="5"/>
  <c r="O844" i="5"/>
  <c r="O831" i="5"/>
  <c r="O828" i="5"/>
  <c r="C16" i="5"/>
  <c r="D18" i="5" s="1"/>
  <c r="AI851" i="5"/>
  <c r="AJ851" i="5"/>
  <c r="AK851" i="5"/>
  <c r="AI859" i="5"/>
  <c r="AJ859" i="5"/>
  <c r="AK859" i="5"/>
  <c r="AC849" i="5"/>
  <c r="AF849" i="5"/>
  <c r="K849" i="5"/>
  <c r="AT839" i="5"/>
  <c r="AS839" i="5" s="1"/>
  <c r="AR839" i="5" s="1"/>
  <c r="AQ839" i="5" s="1"/>
  <c r="AP839" i="5" s="1"/>
  <c r="AO839" i="5" s="1"/>
  <c r="AN839" i="5" s="1"/>
  <c r="AM839" i="5" s="1"/>
  <c r="AL839" i="5" s="1"/>
  <c r="AC856" i="5"/>
  <c r="AF856" i="5"/>
  <c r="K856" i="5"/>
  <c r="R839" i="5"/>
  <c r="T839" i="5" s="1"/>
  <c r="AT835" i="5"/>
  <c r="AS835" i="5" s="1"/>
  <c r="AR835" i="5" s="1"/>
  <c r="AQ835" i="5" s="1"/>
  <c r="AP835" i="5" s="1"/>
  <c r="AO835" i="5" s="1"/>
  <c r="AN835" i="5" s="1"/>
  <c r="AM835" i="5" s="1"/>
  <c r="AL835" i="5" s="1"/>
  <c r="AT854" i="5"/>
  <c r="AS854" i="5" s="1"/>
  <c r="AR854" i="5" s="1"/>
  <c r="AQ854" i="5" s="1"/>
  <c r="AP854" i="5" s="1"/>
  <c r="AO854" i="5" s="1"/>
  <c r="AN854" i="5" s="1"/>
  <c r="AM854" i="5" s="1"/>
  <c r="AL854" i="5" s="1"/>
  <c r="AT819" i="5"/>
  <c r="AS819" i="5" s="1"/>
  <c r="AR819" i="5" s="1"/>
  <c r="AQ819" i="5" s="1"/>
  <c r="AP819" i="5" s="1"/>
  <c r="AO819" i="5" s="1"/>
  <c r="AN819" i="5" s="1"/>
  <c r="AM819" i="5" s="1"/>
  <c r="AL819" i="5" s="1"/>
  <c r="AT849" i="5"/>
  <c r="AS849" i="5" s="1"/>
  <c r="AR849" i="5" s="1"/>
  <c r="AQ849" i="5" s="1"/>
  <c r="AP849" i="5" s="1"/>
  <c r="AO849" i="5" s="1"/>
  <c r="AN849" i="5" s="1"/>
  <c r="AM849" i="5" s="1"/>
  <c r="AL849" i="5" s="1"/>
  <c r="AC835" i="5"/>
  <c r="AF860" i="5"/>
  <c r="R849" i="5"/>
  <c r="T849" i="5" s="1"/>
  <c r="AC854" i="5"/>
  <c r="AT856" i="5"/>
  <c r="AS856" i="5" s="1"/>
  <c r="AR856" i="5" s="1"/>
  <c r="AQ856" i="5" s="1"/>
  <c r="AP856" i="5" s="1"/>
  <c r="AO856" i="5" s="1"/>
  <c r="AN856" i="5" s="1"/>
  <c r="AM856" i="5" s="1"/>
  <c r="AL856" i="5" s="1"/>
  <c r="AF847" i="5"/>
  <c r="K819" i="5"/>
  <c r="AC819" i="5"/>
  <c r="AF819" i="5"/>
  <c r="R856" i="5"/>
  <c r="T856" i="5" s="1"/>
  <c r="AC860" i="5"/>
  <c r="AT847" i="5"/>
  <c r="AS847" i="5" s="1"/>
  <c r="AR847" i="5" s="1"/>
  <c r="AQ847" i="5" s="1"/>
  <c r="AP847" i="5" s="1"/>
  <c r="AO847" i="5" s="1"/>
  <c r="AN847" i="5" s="1"/>
  <c r="AM847" i="5" s="1"/>
  <c r="AL847" i="5" s="1"/>
  <c r="AT860" i="5"/>
  <c r="AS860" i="5" s="1"/>
  <c r="AR860" i="5" s="1"/>
  <c r="AQ860" i="5" s="1"/>
  <c r="AP860" i="5" s="1"/>
  <c r="AO860" i="5" s="1"/>
  <c r="AN860" i="5" s="1"/>
  <c r="AM860" i="5" s="1"/>
  <c r="AL860" i="5" s="1"/>
  <c r="AC839" i="5"/>
  <c r="AF839" i="5"/>
  <c r="K839" i="5"/>
  <c r="C16" i="4"/>
  <c r="D18" i="4" s="1"/>
  <c r="O819" i="4"/>
  <c r="O835" i="4"/>
  <c r="O839" i="4"/>
  <c r="O841" i="4"/>
  <c r="O845" i="4"/>
  <c r="O847" i="4"/>
  <c r="O849" i="4"/>
  <c r="O851" i="4"/>
  <c r="O852" i="4"/>
  <c r="O853" i="4"/>
  <c r="O854" i="4"/>
  <c r="O855" i="4"/>
  <c r="O857" i="4"/>
  <c r="O858" i="4"/>
  <c r="O846" i="4"/>
  <c r="O643" i="4"/>
  <c r="O512" i="4"/>
  <c r="O444" i="4"/>
  <c r="O135" i="4"/>
  <c r="O828" i="4"/>
  <c r="O675" i="4"/>
  <c r="O338" i="4"/>
  <c r="O408" i="4"/>
  <c r="O823" i="4"/>
  <c r="O385" i="4"/>
  <c r="O240" i="4"/>
  <c r="O352" i="4"/>
  <c r="O624" i="4"/>
  <c r="O832" i="4"/>
  <c r="O356" i="4"/>
  <c r="O420" i="4"/>
  <c r="O794" i="4"/>
  <c r="O502" i="4"/>
  <c r="O360" i="4"/>
  <c r="O353" i="4"/>
  <c r="O406" i="4"/>
  <c r="O770" i="4"/>
  <c r="O393" i="4"/>
  <c r="O824" i="4"/>
  <c r="O400" i="4"/>
  <c r="O373" i="4"/>
  <c r="O342" i="4"/>
  <c r="O423" i="4"/>
  <c r="O518" i="4"/>
  <c r="O655" i="4"/>
  <c r="O457" i="4"/>
  <c r="O816" i="4"/>
  <c r="O433" i="4"/>
  <c r="O629" i="4"/>
  <c r="O578" i="4"/>
  <c r="O390" i="4"/>
  <c r="O781" i="4"/>
  <c r="O446" i="4"/>
  <c r="O506" i="4"/>
  <c r="O367" i="4"/>
  <c r="O398" i="4"/>
  <c r="O534" i="4"/>
  <c r="O455" i="4"/>
  <c r="O665" i="4"/>
  <c r="O369" i="4"/>
  <c r="O837" i="4"/>
  <c r="O646" i="4"/>
  <c r="O535" i="4"/>
  <c r="O405" i="4"/>
  <c r="O831" i="4"/>
  <c r="O603" i="4"/>
  <c r="O336" i="4"/>
  <c r="O431" i="4"/>
  <c r="O520" i="4"/>
  <c r="O584" i="4"/>
  <c r="O640" i="4"/>
  <c r="O807" i="4"/>
  <c r="O414" i="4"/>
  <c r="O459" i="4"/>
  <c r="O460" i="4"/>
  <c r="O696" i="4"/>
  <c r="O343" i="4"/>
  <c r="O458" i="4"/>
  <c r="O838" i="4"/>
  <c r="O392" i="4"/>
  <c r="O437" i="4"/>
  <c r="O799" i="4"/>
  <c r="O443" i="4"/>
  <c r="O403" i="4"/>
  <c r="O503" i="4"/>
  <c r="O778" i="4"/>
  <c r="O830" i="4"/>
  <c r="O666" i="4"/>
  <c r="O404" i="4"/>
  <c r="O829" i="4"/>
  <c r="O660" i="4"/>
  <c r="O399" i="4"/>
  <c r="O175" i="4"/>
  <c r="O371" i="4"/>
  <c r="O425" i="4"/>
  <c r="O793" i="4"/>
  <c r="O509" i="4"/>
  <c r="O402" i="4"/>
  <c r="O508" i="4"/>
  <c r="O483" i="4"/>
  <c r="O380" i="4"/>
  <c r="O850" i="4"/>
  <c r="O481" i="4"/>
  <c r="O564" i="4"/>
  <c r="C15" i="4"/>
  <c r="C18" i="4" s="1"/>
  <c r="O842" i="4"/>
  <c r="O351" i="4"/>
  <c r="O454" i="4"/>
  <c r="O432" i="4"/>
  <c r="O493" i="4"/>
  <c r="O441" i="4"/>
  <c r="O519" i="4"/>
  <c r="O422" i="4"/>
  <c r="O821" i="4"/>
  <c r="O450" i="4"/>
  <c r="O421" i="4"/>
  <c r="O21" i="4"/>
  <c r="O334" i="4"/>
  <c r="O333" i="4"/>
  <c r="O639" i="4"/>
  <c r="O576" i="4"/>
  <c r="O384" i="4"/>
  <c r="O583" i="4"/>
  <c r="O812" i="4"/>
  <c r="O379" i="4"/>
  <c r="O428" i="4"/>
  <c r="O332" i="4"/>
  <c r="O782" i="4"/>
  <c r="O848" i="4"/>
  <c r="O382" i="4"/>
  <c r="O436" i="4"/>
  <c r="O381" i="4"/>
  <c r="O335" i="4"/>
  <c r="O598" i="4"/>
  <c r="O802" i="4"/>
  <c r="O419" i="4"/>
  <c r="O657" i="4"/>
  <c r="O801" i="4"/>
  <c r="O659" i="4"/>
  <c r="O358" i="4"/>
  <c r="O383" i="4"/>
  <c r="O449" i="4"/>
  <c r="O787" i="4"/>
  <c r="O394" i="4"/>
  <c r="O495" i="4"/>
  <c r="O377" i="4"/>
  <c r="O596" i="4"/>
  <c r="O780" i="4"/>
  <c r="O424" i="4"/>
  <c r="O757" i="4"/>
  <c r="O510" i="4"/>
  <c r="O634" i="4"/>
  <c r="O633" i="4"/>
  <c r="O387" i="4"/>
  <c r="O511" i="4"/>
  <c r="O833" i="4"/>
  <c r="O386" i="4"/>
  <c r="O341" i="4"/>
  <c r="O796" i="4"/>
  <c r="O347" i="4"/>
  <c r="O440" i="4"/>
  <c r="O412" i="4"/>
  <c r="O434" i="4"/>
  <c r="O530" i="4"/>
  <c r="O779" i="4"/>
  <c r="O825" i="4"/>
  <c r="O788" i="4"/>
  <c r="O667" i="4"/>
  <c r="O496" i="4"/>
  <c r="O597" i="4"/>
  <c r="O366" i="4"/>
  <c r="O648" i="4"/>
  <c r="O776" i="4"/>
  <c r="O415" i="4"/>
  <c r="O523" i="4"/>
  <c r="O374" i="4"/>
  <c r="O426" i="4"/>
  <c r="O653" i="4"/>
  <c r="O577" i="4"/>
  <c r="O809" i="4"/>
  <c r="O784" i="4"/>
  <c r="O350" i="4"/>
  <c r="O636" i="4"/>
  <c r="O340" i="4"/>
  <c r="O795" i="4"/>
  <c r="O345" i="4"/>
  <c r="O409" i="4"/>
  <c r="O681" i="4"/>
  <c r="O790" i="4"/>
  <c r="O364" i="4"/>
  <c r="O505" i="4"/>
  <c r="O683" i="4"/>
  <c r="O585" i="4"/>
  <c r="O663" i="4"/>
  <c r="O522" i="4"/>
  <c r="O651" i="4"/>
  <c r="O786" i="4"/>
  <c r="O330" i="4"/>
  <c r="O517" i="4"/>
  <c r="O808" i="4"/>
  <c r="O777" i="4"/>
  <c r="O662" i="4"/>
  <c r="O389" i="4"/>
  <c r="O507" i="4"/>
  <c r="O363" i="4"/>
  <c r="O413" i="4"/>
  <c r="O840" i="4"/>
  <c r="O800" i="4"/>
  <c r="O337" i="4"/>
  <c r="O595" i="4"/>
  <c r="O575" i="4"/>
  <c r="O370" i="4"/>
  <c r="O632" i="4"/>
  <c r="O515" i="4"/>
  <c r="O594" i="4"/>
  <c r="O533" i="4"/>
  <c r="O494" i="4"/>
  <c r="O628" i="4"/>
  <c r="O789" i="4"/>
  <c r="O817" i="4"/>
  <c r="O623" i="4"/>
  <c r="O638" i="4"/>
  <c r="O401" i="4"/>
  <c r="O608" i="4"/>
  <c r="O803" i="4"/>
  <c r="O99" i="4"/>
  <c r="O361" i="4"/>
  <c r="O397" i="4"/>
  <c r="O798" i="4"/>
  <c r="O348" i="4"/>
  <c r="O521" i="4"/>
  <c r="O448" i="4"/>
  <c r="O497" i="4"/>
  <c r="O792" i="4"/>
  <c r="O417" i="4"/>
  <c r="O649" i="4"/>
  <c r="O524" i="4"/>
  <c r="O344" i="4"/>
  <c r="O652" i="4"/>
  <c r="O395" i="4"/>
  <c r="O822" i="4"/>
  <c r="O391" i="4"/>
  <c r="O572" i="4"/>
  <c r="O375" i="4"/>
  <c r="O359" i="4"/>
  <c r="O75" i="4"/>
  <c r="O644" i="4"/>
  <c r="O565" i="4"/>
  <c r="O813" i="4"/>
  <c r="O513" i="4"/>
  <c r="O536" i="4"/>
  <c r="O785" i="4"/>
  <c r="O664" i="4"/>
  <c r="O587" i="4"/>
  <c r="O355" i="4"/>
  <c r="O625" i="4"/>
  <c r="O396" i="4"/>
  <c r="O695" i="4"/>
  <c r="O410" i="4"/>
  <c r="O589" i="4"/>
  <c r="O826" i="4"/>
  <c r="O349" i="4"/>
  <c r="O669" i="4"/>
  <c r="O631" i="4"/>
  <c r="O174" i="4"/>
  <c r="O811" i="4"/>
  <c r="O637" i="4"/>
  <c r="O456" i="4"/>
  <c r="O442" i="4"/>
  <c r="O806" i="4"/>
  <c r="O627" i="4"/>
  <c r="O346" i="4"/>
  <c r="O531" i="4"/>
  <c r="O357" i="4"/>
  <c r="O805" i="4"/>
  <c r="O430" i="4"/>
  <c r="O354" i="4"/>
  <c r="O654" i="4"/>
  <c r="O769" i="4"/>
  <c r="O734" i="4"/>
  <c r="O219" i="4"/>
  <c r="O836" i="4"/>
  <c r="O642" i="4"/>
  <c r="O645" i="4"/>
  <c r="O797" i="4"/>
  <c r="O451" i="4"/>
  <c r="O630" i="4"/>
  <c r="O500" i="4"/>
  <c r="O372" i="4"/>
  <c r="O827" i="4"/>
  <c r="O592" i="4"/>
  <c r="O447" i="4"/>
  <c r="O791" i="4"/>
  <c r="O101" i="4"/>
  <c r="O658" i="4"/>
  <c r="O514" i="4"/>
  <c r="O844" i="4"/>
  <c r="O635" i="4"/>
  <c r="O407" i="4"/>
  <c r="O498" i="4"/>
  <c r="O815" i="4"/>
  <c r="O834" i="4"/>
  <c r="O368" i="4"/>
  <c r="O626" i="4"/>
  <c r="O661" i="4"/>
  <c r="O418" i="4"/>
  <c r="O820" i="4"/>
  <c r="O783" i="4"/>
  <c r="O499" i="4"/>
  <c r="O453" i="4"/>
  <c r="O814" i="4"/>
  <c r="O438" i="4"/>
  <c r="O755" i="4"/>
  <c r="O388" i="4"/>
  <c r="O416" i="4"/>
  <c r="O818" i="4"/>
  <c r="O452" i="4"/>
  <c r="O429" i="4"/>
  <c r="O378" i="4"/>
  <c r="O365" i="4"/>
  <c r="O656" i="4"/>
  <c r="O532" i="4"/>
  <c r="O439" i="4"/>
  <c r="O97" i="4"/>
  <c r="O491" i="4"/>
  <c r="O810" i="4"/>
  <c r="O427" i="4"/>
  <c r="O435" i="4"/>
  <c r="O376" i="4"/>
  <c r="O362" i="4"/>
  <c r="O843" i="4"/>
  <c r="O411" i="4"/>
  <c r="O650" i="4"/>
  <c r="O804" i="4"/>
  <c r="O641" i="4"/>
  <c r="O516" i="4"/>
  <c r="O647" i="4"/>
  <c r="O339" i="4"/>
  <c r="O445" i="4"/>
  <c r="O504" i="4"/>
  <c r="O668" i="4"/>
  <c r="O501" i="4"/>
  <c r="R841" i="4"/>
  <c r="K819" i="4"/>
  <c r="R859" i="1"/>
  <c r="T859" i="1" s="1"/>
  <c r="R343" i="1"/>
  <c r="T343" i="1" s="1"/>
  <c r="P514" i="1"/>
  <c r="G514" i="1"/>
  <c r="K514" i="1" s="1"/>
  <c r="R444" i="1"/>
  <c r="T444" i="1" s="1"/>
  <c r="R592" i="1"/>
  <c r="T592" i="1" s="1"/>
  <c r="R796" i="1"/>
  <c r="T796" i="1" s="1"/>
  <c r="R757" i="1"/>
  <c r="T757" i="1" s="1"/>
  <c r="R585" i="1"/>
  <c r="T585" i="1" s="1"/>
  <c r="R171" i="1"/>
  <c r="T171" i="1" s="1"/>
  <c r="P195" i="1"/>
  <c r="G195" i="1"/>
  <c r="J195" i="1" s="1"/>
  <c r="R808" i="1"/>
  <c r="T808" i="1" s="1"/>
  <c r="R305" i="1"/>
  <c r="T305" i="1" s="1"/>
  <c r="P192" i="1"/>
  <c r="G192" i="1"/>
  <c r="I192" i="1" s="1"/>
  <c r="P232" i="1"/>
  <c r="G232" i="1"/>
  <c r="I232" i="1" s="1"/>
  <c r="P453" i="1"/>
  <c r="G453" i="1"/>
  <c r="J453" i="1" s="1"/>
  <c r="R806" i="1"/>
  <c r="T806" i="1" s="1"/>
  <c r="R530" i="1"/>
  <c r="T530" i="1" s="1"/>
  <c r="P279" i="1"/>
  <c r="G279" i="1"/>
  <c r="I279" i="1" s="1"/>
  <c r="R355" i="1"/>
  <c r="T355" i="1" s="1"/>
  <c r="G228" i="1"/>
  <c r="I228" i="1" s="1"/>
  <c r="P228" i="1"/>
  <c r="P212" i="1"/>
  <c r="G212" i="1"/>
  <c r="I212" i="1" s="1"/>
  <c r="R649" i="1"/>
  <c r="T649" i="1" s="1"/>
  <c r="R534" i="1"/>
  <c r="T534" i="1" s="1"/>
  <c r="R437" i="1"/>
  <c r="T437" i="1" s="1"/>
  <c r="R202" i="1"/>
  <c r="T202" i="1" s="1"/>
  <c r="P53" i="1"/>
  <c r="G53" i="1"/>
  <c r="I53" i="1" s="1"/>
  <c r="R648" i="1"/>
  <c r="T648" i="1" s="1"/>
  <c r="R511" i="1"/>
  <c r="T511" i="1" s="1"/>
  <c r="R589" i="1"/>
  <c r="T589" i="1" s="1"/>
  <c r="R856" i="1"/>
  <c r="T856" i="1" s="1"/>
  <c r="P244" i="1"/>
  <c r="G244" i="1"/>
  <c r="I244" i="1" s="1"/>
  <c r="P106" i="1"/>
  <c r="G106" i="1"/>
  <c r="I106" i="1" s="1"/>
  <c r="R380" i="1"/>
  <c r="T380" i="1" s="1"/>
  <c r="G418" i="1"/>
  <c r="I418" i="1" s="1"/>
  <c r="P418" i="1"/>
  <c r="R575" i="1"/>
  <c r="T575" i="1" s="1"/>
  <c r="R647" i="1"/>
  <c r="T647" i="1" s="1"/>
  <c r="R21" i="1"/>
  <c r="T21" i="1" s="1"/>
  <c r="R99" i="1"/>
  <c r="T99" i="1" s="1"/>
  <c r="P203" i="1"/>
  <c r="G203" i="1"/>
  <c r="I203" i="1" s="1"/>
  <c r="P240" i="1"/>
  <c r="G240" i="1"/>
  <c r="I240" i="1" s="1"/>
  <c r="G519" i="1"/>
  <c r="J519" i="1" s="1"/>
  <c r="P519" i="1"/>
  <c r="K779" i="1"/>
  <c r="R779" i="1"/>
  <c r="T779" i="1" s="1"/>
  <c r="K817" i="1"/>
  <c r="R817" i="1"/>
  <c r="T817" i="1" s="1"/>
  <c r="D15" i="1"/>
  <c r="C19" i="1" s="1"/>
  <c r="P169" i="1"/>
  <c r="G169" i="1"/>
  <c r="I169" i="1" s="1"/>
  <c r="P371" i="1"/>
  <c r="G371" i="1"/>
  <c r="I371" i="1" s="1"/>
  <c r="P405" i="1"/>
  <c r="G405" i="1"/>
  <c r="I405" i="1" s="1"/>
  <c r="R72" i="1"/>
  <c r="T72" i="1" s="1"/>
  <c r="K831" i="1"/>
  <c r="R831" i="1"/>
  <c r="T831" i="1" s="1"/>
  <c r="R631" i="1"/>
  <c r="T631" i="1" s="1"/>
  <c r="G216" i="1"/>
  <c r="I216" i="1" s="1"/>
  <c r="P216" i="1"/>
  <c r="G401" i="1"/>
  <c r="K401" i="1" s="1"/>
  <c r="P401" i="1"/>
  <c r="I67" i="1"/>
  <c r="R67" i="1"/>
  <c r="T67" i="1" s="1"/>
  <c r="P393" i="1"/>
  <c r="G393" i="1"/>
  <c r="I393" i="1" s="1"/>
  <c r="P274" i="1"/>
  <c r="G274" i="1"/>
  <c r="I274" i="1" s="1"/>
  <c r="P389" i="1"/>
  <c r="G389" i="1"/>
  <c r="I389" i="1" s="1"/>
  <c r="G22" i="1"/>
  <c r="I22" i="1" s="1"/>
  <c r="D16" i="1"/>
  <c r="D19" i="1" s="1"/>
  <c r="R842" i="1"/>
  <c r="T842" i="1" s="1"/>
  <c r="R810" i="1"/>
  <c r="T810" i="1" s="1"/>
  <c r="R523" i="1"/>
  <c r="T523" i="1" s="1"/>
  <c r="R450" i="1"/>
  <c r="T450" i="1" s="1"/>
  <c r="R852" i="1"/>
  <c r="T852" i="1" s="1"/>
  <c r="R840" i="1"/>
  <c r="T840" i="1" s="1"/>
  <c r="R836" i="1"/>
  <c r="T836" i="1" s="1"/>
  <c r="K836" i="1"/>
  <c r="M6" i="2"/>
  <c r="J21" i="2"/>
  <c r="H43" i="2"/>
  <c r="G43" i="2"/>
  <c r="H21" i="2"/>
  <c r="H39" i="2"/>
  <c r="G39" i="2"/>
  <c r="G30" i="2"/>
  <c r="G47" i="2"/>
  <c r="H47" i="2"/>
  <c r="T23" i="5"/>
  <c r="G18" i="2"/>
  <c r="H18" i="2"/>
  <c r="C11" i="1"/>
  <c r="C12" i="1"/>
  <c r="J18" i="2"/>
  <c r="AI865" i="5" l="1"/>
  <c r="AH865" i="5" s="1"/>
  <c r="AJ865" i="5"/>
  <c r="AK865" i="5"/>
  <c r="AJ870" i="5"/>
  <c r="AK870" i="5"/>
  <c r="AI870" i="5"/>
  <c r="AH870" i="5" s="1"/>
  <c r="AI869" i="5"/>
  <c r="AH869" i="5" s="1"/>
  <c r="AJ869" i="5"/>
  <c r="AK869" i="5"/>
  <c r="AI867" i="5"/>
  <c r="AH867" i="5" s="1"/>
  <c r="AJ867" i="5"/>
  <c r="AK867" i="5"/>
  <c r="AJ866" i="5"/>
  <c r="AK866" i="5"/>
  <c r="AI866" i="5"/>
  <c r="AH866" i="5" s="1"/>
  <c r="AH868" i="5"/>
  <c r="O868" i="1"/>
  <c r="O869" i="1"/>
  <c r="O867" i="1"/>
  <c r="O864" i="1"/>
  <c r="O865" i="1"/>
  <c r="O866" i="1"/>
  <c r="AD377" i="5"/>
  <c r="AE377" i="5"/>
  <c r="AE289" i="5"/>
  <c r="AD289" i="5"/>
  <c r="AE434" i="5"/>
  <c r="AD434" i="5"/>
  <c r="AI857" i="5"/>
  <c r="AH857" i="5" s="1"/>
  <c r="AJ857" i="5"/>
  <c r="AK857" i="5"/>
  <c r="AB261" i="5"/>
  <c r="AA261" i="5"/>
  <c r="AI341" i="5"/>
  <c r="AJ341" i="5"/>
  <c r="AK341" i="5"/>
  <c r="AI192" i="5"/>
  <c r="AH192" i="5" s="1"/>
  <c r="AK192" i="5"/>
  <c r="AJ192" i="5"/>
  <c r="AE589" i="5"/>
  <c r="AD589" i="5"/>
  <c r="AI155" i="5"/>
  <c r="AK155" i="5"/>
  <c r="AJ155" i="5"/>
  <c r="AE92" i="5"/>
  <c r="AD92" i="5"/>
  <c r="AB788" i="5"/>
  <c r="AH442" i="5"/>
  <c r="AH350" i="5"/>
  <c r="AH114" i="5"/>
  <c r="AH401" i="5"/>
  <c r="AH94" i="5"/>
  <c r="AH451" i="5"/>
  <c r="AH295" i="5"/>
  <c r="AH694" i="5"/>
  <c r="AH478" i="5"/>
  <c r="AH670" i="5"/>
  <c r="AH750" i="5"/>
  <c r="AH616" i="5"/>
  <c r="AH726" i="5"/>
  <c r="AH767" i="5"/>
  <c r="AA767" i="5" s="1"/>
  <c r="AH723" i="5"/>
  <c r="AD420" i="5"/>
  <c r="AE420" i="5"/>
  <c r="AE424" i="5"/>
  <c r="AD424" i="5"/>
  <c r="AE58" i="5"/>
  <c r="AD58" i="5"/>
  <c r="AD66" i="5"/>
  <c r="AE66" i="5"/>
  <c r="AH437" i="5"/>
  <c r="AD364" i="5"/>
  <c r="AE364" i="5"/>
  <c r="AH64" i="5"/>
  <c r="AE635" i="5"/>
  <c r="AD635" i="5"/>
  <c r="AI272" i="5"/>
  <c r="AJ272" i="5"/>
  <c r="AK272" i="5"/>
  <c r="AA223" i="5"/>
  <c r="AB223" i="5"/>
  <c r="AH515" i="5"/>
  <c r="AE270" i="5"/>
  <c r="AD36" i="5"/>
  <c r="AE36" i="5"/>
  <c r="AE683" i="5"/>
  <c r="AD683" i="5"/>
  <c r="AB98" i="5"/>
  <c r="AH29" i="5"/>
  <c r="AB29" i="5" s="1"/>
  <c r="AD560" i="5"/>
  <c r="AH581" i="5"/>
  <c r="AH476" i="5"/>
  <c r="AH754" i="5"/>
  <c r="AA754" i="5" s="1"/>
  <c r="AH752" i="5"/>
  <c r="AH613" i="5"/>
  <c r="AD427" i="5"/>
  <c r="AE427" i="5"/>
  <c r="AD82" i="5"/>
  <c r="AE82" i="5"/>
  <c r="AE353" i="5"/>
  <c r="AH499" i="5"/>
  <c r="AD298" i="5"/>
  <c r="AE298" i="5"/>
  <c r="AH271" i="5"/>
  <c r="AB377" i="5"/>
  <c r="AB417" i="5"/>
  <c r="AA417" i="5"/>
  <c r="AH851" i="5"/>
  <c r="AB443" i="5"/>
  <c r="AA73" i="5"/>
  <c r="AE73" i="5" s="1"/>
  <c r="AH834" i="5"/>
  <c r="AH840" i="5"/>
  <c r="AH833" i="5"/>
  <c r="AB814" i="5"/>
  <c r="AA170" i="5"/>
  <c r="AH785" i="5"/>
  <c r="AH183" i="5"/>
  <c r="AH766" i="5"/>
  <c r="AH674" i="5"/>
  <c r="AB674" i="5" s="1"/>
  <c r="AH610" i="5"/>
  <c r="AB610" i="5" s="1"/>
  <c r="AH742" i="5"/>
  <c r="AH738" i="5"/>
  <c r="AH590" i="5"/>
  <c r="AD311" i="5"/>
  <c r="AE311" i="5"/>
  <c r="AD143" i="5"/>
  <c r="AE143" i="5"/>
  <c r="AH382" i="5"/>
  <c r="AE294" i="5"/>
  <c r="AD294" i="5"/>
  <c r="AI224" i="5"/>
  <c r="AK224" i="5"/>
  <c r="AJ224" i="5"/>
  <c r="AA348" i="5"/>
  <c r="AB348" i="5"/>
  <c r="AE51" i="5"/>
  <c r="AD51" i="5"/>
  <c r="AH772" i="5"/>
  <c r="AH477" i="5"/>
  <c r="AH527" i="5"/>
  <c r="AB527" i="5" s="1"/>
  <c r="AH764" i="5"/>
  <c r="AA764" i="5" s="1"/>
  <c r="AH725" i="5"/>
  <c r="AH707" i="5"/>
  <c r="AE830" i="5"/>
  <c r="AD830" i="5"/>
  <c r="AE97" i="5"/>
  <c r="AD97" i="5"/>
  <c r="AD534" i="5"/>
  <c r="AE534" i="5"/>
  <c r="AE372" i="5"/>
  <c r="AD372" i="5"/>
  <c r="AH656" i="5"/>
  <c r="AA656" i="5" s="1"/>
  <c r="AH172" i="5"/>
  <c r="AH124" i="5"/>
  <c r="AA124" i="5" s="1"/>
  <c r="AD124" i="5" s="1"/>
  <c r="AH572" i="5"/>
  <c r="AB572" i="5" s="1"/>
  <c r="AH254" i="5"/>
  <c r="AH543" i="5"/>
  <c r="AB543" i="5" s="1"/>
  <c r="AE173" i="5"/>
  <c r="AD173" i="5"/>
  <c r="AE792" i="5"/>
  <c r="AD792" i="5"/>
  <c r="AE67" i="5"/>
  <c r="AD67" i="5"/>
  <c r="AD179" i="5"/>
  <c r="AE179" i="5"/>
  <c r="AB345" i="5"/>
  <c r="AA345" i="5"/>
  <c r="AH421" i="5"/>
  <c r="AE505" i="5"/>
  <c r="AD505" i="5"/>
  <c r="AH631" i="5"/>
  <c r="AI724" i="5"/>
  <c r="AJ724" i="5"/>
  <c r="AK724" i="5"/>
  <c r="AI545" i="5"/>
  <c r="AJ545" i="5"/>
  <c r="AK545" i="5"/>
  <c r="AI461" i="5"/>
  <c r="AJ461" i="5"/>
  <c r="AK461" i="5"/>
  <c r="AK729" i="5"/>
  <c r="AJ729" i="5"/>
  <c r="AI729" i="5"/>
  <c r="AI602" i="5"/>
  <c r="AJ602" i="5"/>
  <c r="AK602" i="5"/>
  <c r="AJ538" i="5"/>
  <c r="AI538" i="5"/>
  <c r="AK538" i="5"/>
  <c r="AI463" i="5"/>
  <c r="AJ463" i="5"/>
  <c r="AK463" i="5"/>
  <c r="AI702" i="5"/>
  <c r="AJ702" i="5"/>
  <c r="AK702" i="5"/>
  <c r="AI620" i="5"/>
  <c r="AK620" i="5"/>
  <c r="AJ620" i="5"/>
  <c r="AJ733" i="5"/>
  <c r="AK733" i="5"/>
  <c r="AI733" i="5"/>
  <c r="AI563" i="5"/>
  <c r="AK563" i="5"/>
  <c r="AJ563" i="5"/>
  <c r="AI716" i="5"/>
  <c r="AK716" i="5"/>
  <c r="AJ716" i="5"/>
  <c r="AK713" i="5"/>
  <c r="AI713" i="5"/>
  <c r="AJ713" i="5"/>
  <c r="AI714" i="5"/>
  <c r="AH714" i="5" s="1"/>
  <c r="AJ714" i="5"/>
  <c r="AK714" i="5"/>
  <c r="AK682" i="5"/>
  <c r="AI682" i="5"/>
  <c r="AJ682" i="5"/>
  <c r="AK568" i="5"/>
  <c r="AI568" i="5"/>
  <c r="AJ568" i="5"/>
  <c r="AI586" i="5"/>
  <c r="AJ586" i="5"/>
  <c r="AK586" i="5"/>
  <c r="AI588" i="5"/>
  <c r="AJ588" i="5"/>
  <c r="AK588" i="5"/>
  <c r="AJ466" i="5"/>
  <c r="AK466" i="5"/>
  <c r="AI466" i="5"/>
  <c r="AI567" i="5"/>
  <c r="AJ567" i="5"/>
  <c r="AK567" i="5"/>
  <c r="AJ582" i="5"/>
  <c r="AK582" i="5"/>
  <c r="AI582" i="5"/>
  <c r="AH582" i="5" s="1"/>
  <c r="AI489" i="5"/>
  <c r="AH489" i="5" s="1"/>
  <c r="AJ489" i="5"/>
  <c r="AK489" i="5"/>
  <c r="AK573" i="5"/>
  <c r="AI573" i="5"/>
  <c r="AJ573" i="5"/>
  <c r="AI691" i="5"/>
  <c r="AJ691" i="5"/>
  <c r="AK691" i="5"/>
  <c r="AI751" i="5"/>
  <c r="AJ751" i="5"/>
  <c r="AK751" i="5"/>
  <c r="AI569" i="5"/>
  <c r="AK569" i="5"/>
  <c r="AJ569" i="5"/>
  <c r="AK672" i="5"/>
  <c r="AI672" i="5"/>
  <c r="AH672" i="5" s="1"/>
  <c r="AJ672" i="5"/>
  <c r="AJ605" i="5"/>
  <c r="AI605" i="5"/>
  <c r="AK605" i="5"/>
  <c r="AI741" i="5"/>
  <c r="AJ741" i="5"/>
  <c r="AK741" i="5"/>
  <c r="AJ486" i="5"/>
  <c r="AI486" i="5"/>
  <c r="AK486" i="5"/>
  <c r="AJ542" i="5"/>
  <c r="AK542" i="5"/>
  <c r="AI542" i="5"/>
  <c r="AI749" i="5"/>
  <c r="AJ749" i="5"/>
  <c r="AK749" i="5"/>
  <c r="AI720" i="5"/>
  <c r="AH720" i="5" s="1"/>
  <c r="AK720" i="5"/>
  <c r="AJ720" i="5"/>
  <c r="AI574" i="5"/>
  <c r="AJ574" i="5"/>
  <c r="AK574" i="5"/>
  <c r="AK552" i="5"/>
  <c r="AJ552" i="5"/>
  <c r="AI552" i="5"/>
  <c r="AK703" i="5"/>
  <c r="AI703" i="5"/>
  <c r="AH703" i="5" s="1"/>
  <c r="AJ703" i="5"/>
  <c r="AI732" i="5"/>
  <c r="AK732" i="5"/>
  <c r="AJ732" i="5"/>
  <c r="AI710" i="5"/>
  <c r="AH710" i="5" s="1"/>
  <c r="AJ710" i="5"/>
  <c r="AK710" i="5"/>
  <c r="AI676" i="5"/>
  <c r="AK676" i="5"/>
  <c r="AJ676" i="5"/>
  <c r="AK562" i="5"/>
  <c r="AI562" i="5"/>
  <c r="AJ562" i="5"/>
  <c r="AJ618" i="5"/>
  <c r="AK618" i="5"/>
  <c r="AI618" i="5"/>
  <c r="AK615" i="5"/>
  <c r="AI615" i="5"/>
  <c r="AJ615" i="5"/>
  <c r="AI551" i="5"/>
  <c r="AK551" i="5"/>
  <c r="AJ551" i="5"/>
  <c r="AI747" i="5"/>
  <c r="AJ747" i="5"/>
  <c r="AK747" i="5"/>
  <c r="AJ614" i="5"/>
  <c r="AI614" i="5"/>
  <c r="AK614" i="5"/>
  <c r="AI704" i="5"/>
  <c r="AH704" i="5" s="1"/>
  <c r="AJ704" i="5"/>
  <c r="AK704" i="5"/>
  <c r="AI739" i="5"/>
  <c r="AH739" i="5" s="1"/>
  <c r="AJ739" i="5"/>
  <c r="AK739" i="5"/>
  <c r="AI688" i="5"/>
  <c r="AJ688" i="5"/>
  <c r="AK688" i="5"/>
  <c r="AI759" i="5"/>
  <c r="AJ759" i="5"/>
  <c r="AK759" i="5"/>
  <c r="AJ462" i="5"/>
  <c r="AK462" i="5"/>
  <c r="AI462" i="5"/>
  <c r="AH462" i="5" s="1"/>
  <c r="AJ689" i="5"/>
  <c r="AI689" i="5"/>
  <c r="AH689" i="5" s="1"/>
  <c r="AK689" i="5"/>
  <c r="AI728" i="5"/>
  <c r="AJ728" i="5"/>
  <c r="AK728" i="5"/>
  <c r="AI679" i="5"/>
  <c r="AJ679" i="5"/>
  <c r="AK679" i="5"/>
  <c r="AJ479" i="5"/>
  <c r="AI479" i="5"/>
  <c r="AK479" i="5"/>
  <c r="AI546" i="5"/>
  <c r="AH546" i="5" s="1"/>
  <c r="AK546" i="5"/>
  <c r="AJ546" i="5"/>
  <c r="AJ600" i="5"/>
  <c r="AK600" i="5"/>
  <c r="AI600" i="5"/>
  <c r="AH600" i="5" s="1"/>
  <c r="AI684" i="5"/>
  <c r="AJ684" i="5"/>
  <c r="AK684" i="5"/>
  <c r="AI735" i="5"/>
  <c r="AJ735" i="5"/>
  <c r="AK735" i="5"/>
  <c r="AI671" i="5"/>
  <c r="AK671" i="5"/>
  <c r="AJ671" i="5"/>
  <c r="AI539" i="5"/>
  <c r="AJ539" i="5"/>
  <c r="AK539" i="5"/>
  <c r="AI737" i="5"/>
  <c r="AJ737" i="5"/>
  <c r="AK737" i="5"/>
  <c r="AI526" i="5"/>
  <c r="AH526" i="5" s="1"/>
  <c r="AJ526" i="5"/>
  <c r="AK526" i="5"/>
  <c r="AJ765" i="5"/>
  <c r="AI765" i="5"/>
  <c r="AK765" i="5"/>
  <c r="AI537" i="5"/>
  <c r="AJ537" i="5"/>
  <c r="AK537" i="5"/>
  <c r="AK711" i="5"/>
  <c r="AI711" i="5"/>
  <c r="AJ711" i="5"/>
  <c r="AJ721" i="5"/>
  <c r="AK721" i="5"/>
  <c r="AI721" i="5"/>
  <c r="AH721" i="5" s="1"/>
  <c r="AE698" i="5"/>
  <c r="AD698" i="5"/>
  <c r="AI673" i="5"/>
  <c r="AJ673" i="5"/>
  <c r="AK673" i="5"/>
  <c r="AJ771" i="5"/>
  <c r="AK771" i="5"/>
  <c r="AI771" i="5"/>
  <c r="AH771" i="5" s="1"/>
  <c r="AJ474" i="5"/>
  <c r="AK474" i="5"/>
  <c r="AI474" i="5"/>
  <c r="AB766" i="5"/>
  <c r="AA766" i="5"/>
  <c r="AI756" i="5"/>
  <c r="AJ756" i="5"/>
  <c r="AK756" i="5"/>
  <c r="AK685" i="5"/>
  <c r="AI685" i="5"/>
  <c r="AH685" i="5" s="1"/>
  <c r="AJ685" i="5"/>
  <c r="AK621" i="5"/>
  <c r="AJ621" i="5"/>
  <c r="AI621" i="5"/>
  <c r="AI619" i="5"/>
  <c r="AJ619" i="5"/>
  <c r="AK619" i="5"/>
  <c r="AJ475" i="5"/>
  <c r="AI475" i="5"/>
  <c r="AK475" i="5"/>
  <c r="AJ693" i="5"/>
  <c r="AK693" i="5"/>
  <c r="AI693" i="5"/>
  <c r="AI555" i="5"/>
  <c r="AJ555" i="5"/>
  <c r="AK555" i="5"/>
  <c r="AK715" i="5"/>
  <c r="AJ715" i="5"/>
  <c r="AI715" i="5"/>
  <c r="AI547" i="5"/>
  <c r="AK547" i="5"/>
  <c r="AJ547" i="5"/>
  <c r="AI743" i="5"/>
  <c r="AJ743" i="5"/>
  <c r="AK743" i="5"/>
  <c r="AK617" i="5"/>
  <c r="AI617" i="5"/>
  <c r="AH617" i="5" s="1"/>
  <c r="AJ617" i="5"/>
  <c r="AK612" i="5"/>
  <c r="AI612" i="5"/>
  <c r="AJ612" i="5"/>
  <c r="AI490" i="5"/>
  <c r="AH490" i="5" s="1"/>
  <c r="AJ490" i="5"/>
  <c r="AK490" i="5"/>
  <c r="AI753" i="5"/>
  <c r="AH753" i="5" s="1"/>
  <c r="AJ753" i="5"/>
  <c r="AK753" i="5"/>
  <c r="AI549" i="5"/>
  <c r="AJ549" i="5"/>
  <c r="AK549" i="5"/>
  <c r="AJ470" i="5"/>
  <c r="AK470" i="5"/>
  <c r="AI470" i="5"/>
  <c r="AH470" i="5" s="1"/>
  <c r="AI722" i="5"/>
  <c r="AJ722" i="5"/>
  <c r="AK722" i="5"/>
  <c r="AI528" i="5"/>
  <c r="AJ528" i="5"/>
  <c r="AK528" i="5"/>
  <c r="AI718" i="5"/>
  <c r="AJ718" i="5"/>
  <c r="AK718" i="5"/>
  <c r="AI745" i="5"/>
  <c r="AJ745" i="5"/>
  <c r="AK745" i="5"/>
  <c r="AI761" i="5"/>
  <c r="AH761" i="5" s="1"/>
  <c r="AJ761" i="5"/>
  <c r="AK761" i="5"/>
  <c r="AJ482" i="5"/>
  <c r="AI482" i="5"/>
  <c r="AK482" i="5"/>
  <c r="AK736" i="5"/>
  <c r="AI736" i="5"/>
  <c r="AJ736" i="5"/>
  <c r="AI706" i="5"/>
  <c r="AH706" i="5" s="1"/>
  <c r="AJ706" i="5"/>
  <c r="AK706" i="5"/>
  <c r="AI571" i="5"/>
  <c r="AK571" i="5"/>
  <c r="AJ571" i="5"/>
  <c r="AJ775" i="5"/>
  <c r="AI775" i="5"/>
  <c r="AK775" i="5"/>
  <c r="AI591" i="5"/>
  <c r="AJ591" i="5"/>
  <c r="AK591" i="5"/>
  <c r="AK727" i="5"/>
  <c r="AJ727" i="5"/>
  <c r="AI727" i="5"/>
  <c r="AJ525" i="5"/>
  <c r="AK525" i="5"/>
  <c r="AI525" i="5"/>
  <c r="AI611" i="5"/>
  <c r="AJ611" i="5"/>
  <c r="AK611" i="5"/>
  <c r="AK548" i="5"/>
  <c r="AJ548" i="5"/>
  <c r="AI548" i="5"/>
  <c r="AI762" i="5"/>
  <c r="AH762" i="5" s="1"/>
  <c r="AK762" i="5"/>
  <c r="AJ762" i="5"/>
  <c r="AK740" i="5"/>
  <c r="AJ740" i="5"/>
  <c r="AI740" i="5"/>
  <c r="AH740" i="5" s="1"/>
  <c r="AI712" i="5"/>
  <c r="AJ712" i="5"/>
  <c r="AK712" i="5"/>
  <c r="AK593" i="5"/>
  <c r="AI593" i="5"/>
  <c r="AJ593" i="5"/>
  <c r="AI678" i="5"/>
  <c r="AJ678" i="5"/>
  <c r="AK678" i="5"/>
  <c r="AK744" i="5"/>
  <c r="AJ744" i="5"/>
  <c r="AI744" i="5"/>
  <c r="AI541" i="5"/>
  <c r="AJ541" i="5"/>
  <c r="AK541" i="5"/>
  <c r="AJ529" i="5"/>
  <c r="AK529" i="5"/>
  <c r="AI529" i="5"/>
  <c r="AJ692" i="5"/>
  <c r="AI692" i="5"/>
  <c r="AK692" i="5"/>
  <c r="AI700" i="5"/>
  <c r="AK700" i="5"/>
  <c r="AJ700" i="5"/>
  <c r="AK554" i="5"/>
  <c r="AJ554" i="5"/>
  <c r="AI554" i="5"/>
  <c r="AI622" i="5"/>
  <c r="AJ622" i="5"/>
  <c r="AK622" i="5"/>
  <c r="AI553" i="5"/>
  <c r="AJ553" i="5"/>
  <c r="AK553" i="5"/>
  <c r="AK719" i="5"/>
  <c r="AJ719" i="5"/>
  <c r="AI719" i="5"/>
  <c r="AJ544" i="5"/>
  <c r="AI544" i="5"/>
  <c r="AH544" i="5" s="1"/>
  <c r="AK544" i="5"/>
  <c r="AI471" i="5"/>
  <c r="AH471" i="5" s="1"/>
  <c r="AJ471" i="5"/>
  <c r="AK471" i="5"/>
  <c r="AK717" i="5"/>
  <c r="AI717" i="5"/>
  <c r="AJ717" i="5"/>
  <c r="AJ487" i="5"/>
  <c r="AI487" i="5"/>
  <c r="AK487" i="5"/>
  <c r="AI467" i="5"/>
  <c r="AJ467" i="5"/>
  <c r="AK467" i="5"/>
  <c r="AI561" i="5"/>
  <c r="AJ561" i="5"/>
  <c r="AK561" i="5"/>
  <c r="AI488" i="5"/>
  <c r="AJ488" i="5"/>
  <c r="AK488" i="5"/>
  <c r="AI606" i="5"/>
  <c r="AJ606" i="5"/>
  <c r="AK606" i="5"/>
  <c r="AI708" i="5"/>
  <c r="AH708" i="5" s="1"/>
  <c r="AJ708" i="5"/>
  <c r="AK708" i="5"/>
  <c r="AK557" i="5"/>
  <c r="AI557" i="5"/>
  <c r="AJ557" i="5"/>
  <c r="AI680" i="5"/>
  <c r="AH680" i="5" s="1"/>
  <c r="AJ680" i="5"/>
  <c r="AK680" i="5"/>
  <c r="AB465" i="5"/>
  <c r="AA465" i="5"/>
  <c r="AA742" i="5"/>
  <c r="AB742" i="5"/>
  <c r="AA738" i="5"/>
  <c r="AB738" i="5"/>
  <c r="AA590" i="5"/>
  <c r="AB590" i="5"/>
  <c r="AD484" i="5"/>
  <c r="AE484" i="5"/>
  <c r="AA674" i="5"/>
  <c r="AH464" i="5"/>
  <c r="AH601" i="5"/>
  <c r="AH763" i="5"/>
  <c r="AH686" i="5"/>
  <c r="AH472" i="5"/>
  <c r="AH774" i="5"/>
  <c r="AA752" i="5"/>
  <c r="AB752" i="5"/>
  <c r="AH492" i="5"/>
  <c r="AH758" i="5"/>
  <c r="AH579" i="5"/>
  <c r="AH480" i="5"/>
  <c r="AH687" i="5"/>
  <c r="AH556" i="5"/>
  <c r="AH607" i="5"/>
  <c r="AH473" i="5"/>
  <c r="AH469" i="5"/>
  <c r="AB772" i="5"/>
  <c r="AA772" i="5"/>
  <c r="AH550" i="5"/>
  <c r="AB725" i="5"/>
  <c r="AA725" i="5"/>
  <c r="AB540" i="5"/>
  <c r="AH677" i="5"/>
  <c r="AA527" i="5"/>
  <c r="AB560" i="5"/>
  <c r="AB697" i="5"/>
  <c r="AA697" i="5"/>
  <c r="AB478" i="5"/>
  <c r="AA478" i="5"/>
  <c r="AH709" i="5"/>
  <c r="AH580" i="5"/>
  <c r="AA750" i="5"/>
  <c r="AB750" i="5"/>
  <c r="AA723" i="5"/>
  <c r="AB723" i="5"/>
  <c r="AH558" i="5"/>
  <c r="AB760" i="5"/>
  <c r="AA760" i="5"/>
  <c r="AB477" i="5"/>
  <c r="AA477" i="5"/>
  <c r="AA570" i="5"/>
  <c r="AB570" i="5"/>
  <c r="AA468" i="5"/>
  <c r="AB468" i="5"/>
  <c r="AB604" i="5"/>
  <c r="AA604" i="5"/>
  <c r="AA599" i="5"/>
  <c r="AB599" i="5"/>
  <c r="AH566" i="5"/>
  <c r="AH768" i="5"/>
  <c r="AH730" i="5"/>
  <c r="AH485" i="5"/>
  <c r="AH701" i="5"/>
  <c r="AH748" i="5"/>
  <c r="AH609" i="5"/>
  <c r="AH746" i="5"/>
  <c r="AH731" i="5"/>
  <c r="AH690" i="5"/>
  <c r="AA610" i="5"/>
  <c r="AH705" i="5"/>
  <c r="AB476" i="5"/>
  <c r="AA476" i="5"/>
  <c r="AA613" i="5"/>
  <c r="AB613" i="5"/>
  <c r="AH773" i="5"/>
  <c r="AH559" i="5"/>
  <c r="R274" i="1"/>
  <c r="T274" i="1" s="1"/>
  <c r="R371" i="1"/>
  <c r="T371" i="1" s="1"/>
  <c r="R244" i="1"/>
  <c r="T244" i="1" s="1"/>
  <c r="R418" i="1"/>
  <c r="T418" i="1" s="1"/>
  <c r="O465" i="1"/>
  <c r="O473" i="1"/>
  <c r="O482" i="1"/>
  <c r="O492" i="1"/>
  <c r="O539" i="1"/>
  <c r="O547" i="1"/>
  <c r="O555" i="1"/>
  <c r="O563" i="1"/>
  <c r="O574" i="1"/>
  <c r="O591" i="1"/>
  <c r="O606" i="1"/>
  <c r="O615" i="1"/>
  <c r="O466" i="1"/>
  <c r="O474" i="1"/>
  <c r="O484" i="1"/>
  <c r="O525" i="1"/>
  <c r="O540" i="1"/>
  <c r="O548" i="1"/>
  <c r="O556" i="1"/>
  <c r="O566" i="1"/>
  <c r="O579" i="1"/>
  <c r="O593" i="1"/>
  <c r="O607" i="1"/>
  <c r="O467" i="1"/>
  <c r="O475" i="1"/>
  <c r="O485" i="1"/>
  <c r="O526" i="1"/>
  <c r="O541" i="1"/>
  <c r="O549" i="1"/>
  <c r="O557" i="1"/>
  <c r="O567" i="1"/>
  <c r="O468" i="1"/>
  <c r="O476" i="1"/>
  <c r="O486" i="1"/>
  <c r="O527" i="1"/>
  <c r="O542" i="1"/>
  <c r="O550" i="1"/>
  <c r="O558" i="1"/>
  <c r="O568" i="1"/>
  <c r="O461" i="1"/>
  <c r="O469" i="1"/>
  <c r="O477" i="1"/>
  <c r="O487" i="1"/>
  <c r="O528" i="1"/>
  <c r="O543" i="1"/>
  <c r="O551" i="1"/>
  <c r="O559" i="1"/>
  <c r="O569" i="1"/>
  <c r="O582" i="1"/>
  <c r="O601" i="1"/>
  <c r="O611" i="1"/>
  <c r="O462" i="1"/>
  <c r="O470" i="1"/>
  <c r="O478" i="1"/>
  <c r="O488" i="1"/>
  <c r="O529" i="1"/>
  <c r="O544" i="1"/>
  <c r="O552" i="1"/>
  <c r="O560" i="1"/>
  <c r="O570" i="1"/>
  <c r="O463" i="1"/>
  <c r="O471" i="1"/>
  <c r="O479" i="1"/>
  <c r="O489" i="1"/>
  <c r="O561" i="1"/>
  <c r="O580" i="1"/>
  <c r="O602" i="1"/>
  <c r="O672" i="1"/>
  <c r="O682" i="1"/>
  <c r="O691" i="1"/>
  <c r="O701" i="1"/>
  <c r="O709" i="1"/>
  <c r="O717" i="1"/>
  <c r="O725" i="1"/>
  <c r="O733" i="1"/>
  <c r="O546" i="1"/>
  <c r="O590" i="1"/>
  <c r="O673" i="1"/>
  <c r="O684" i="1"/>
  <c r="O692" i="1"/>
  <c r="O702" i="1"/>
  <c r="O710" i="1"/>
  <c r="O537" i="1"/>
  <c r="O571" i="1"/>
  <c r="O588" i="1"/>
  <c r="O600" i="1"/>
  <c r="O616" i="1"/>
  <c r="O617" i="1"/>
  <c r="O618" i="1"/>
  <c r="O674" i="1"/>
  <c r="O685" i="1"/>
  <c r="O693" i="1"/>
  <c r="O703" i="1"/>
  <c r="O711" i="1"/>
  <c r="O719" i="1"/>
  <c r="O727" i="1"/>
  <c r="O554" i="1"/>
  <c r="O599" i="1"/>
  <c r="O613" i="1"/>
  <c r="O614" i="1"/>
  <c r="O619" i="1"/>
  <c r="O620" i="1"/>
  <c r="O676" i="1"/>
  <c r="O686" i="1"/>
  <c r="O545" i="1"/>
  <c r="O464" i="1"/>
  <c r="O472" i="1"/>
  <c r="O480" i="1"/>
  <c r="O490" i="1"/>
  <c r="O562" i="1"/>
  <c r="O605" i="1"/>
  <c r="O622" i="1"/>
  <c r="O678" i="1"/>
  <c r="O688" i="1"/>
  <c r="O698" i="1"/>
  <c r="O553" i="1"/>
  <c r="O609" i="1"/>
  <c r="O621" i="1"/>
  <c r="O677" i="1"/>
  <c r="O687" i="1"/>
  <c r="O714" i="1"/>
  <c r="O715" i="1"/>
  <c r="O716" i="1"/>
  <c r="O726" i="1"/>
  <c r="O739" i="1"/>
  <c r="O747" i="1"/>
  <c r="O756" i="1"/>
  <c r="O765" i="1"/>
  <c r="O775" i="1"/>
  <c r="O738" i="1"/>
  <c r="O746" i="1"/>
  <c r="O671" i="1"/>
  <c r="O680" i="1"/>
  <c r="O690" i="1"/>
  <c r="O699" i="1"/>
  <c r="O712" i="1"/>
  <c r="O713" i="1"/>
  <c r="O740" i="1"/>
  <c r="O748" i="1"/>
  <c r="O758" i="1"/>
  <c r="O766" i="1"/>
  <c r="O586" i="1"/>
  <c r="O700" i="1"/>
  <c r="O774" i="1"/>
  <c r="O708" i="1"/>
  <c r="O722" i="1"/>
  <c r="O723" i="1"/>
  <c r="O724" i="1"/>
  <c r="O741" i="1"/>
  <c r="O749" i="1"/>
  <c r="O759" i="1"/>
  <c r="O767" i="1"/>
  <c r="O610" i="1"/>
  <c r="O670" i="1"/>
  <c r="O679" i="1"/>
  <c r="O689" i="1"/>
  <c r="O707" i="1"/>
  <c r="O720" i="1"/>
  <c r="O721" i="1"/>
  <c r="O742" i="1"/>
  <c r="O750" i="1"/>
  <c r="O760" i="1"/>
  <c r="O768" i="1"/>
  <c r="O706" i="1"/>
  <c r="O730" i="1"/>
  <c r="O731" i="1"/>
  <c r="O732" i="1"/>
  <c r="O735" i="1"/>
  <c r="O743" i="1"/>
  <c r="O751" i="1"/>
  <c r="O761" i="1"/>
  <c r="O771" i="1"/>
  <c r="O754" i="1"/>
  <c r="O538" i="1"/>
  <c r="O573" i="1"/>
  <c r="O581" i="1"/>
  <c r="O604" i="1"/>
  <c r="O612" i="1"/>
  <c r="O694" i="1"/>
  <c r="O697" i="1"/>
  <c r="O704" i="1"/>
  <c r="O705" i="1"/>
  <c r="O728" i="1"/>
  <c r="O729" i="1"/>
  <c r="O736" i="1"/>
  <c r="O744" i="1"/>
  <c r="O752" i="1"/>
  <c r="O762" i="1"/>
  <c r="O772" i="1"/>
  <c r="O764" i="1"/>
  <c r="O718" i="1"/>
  <c r="O737" i="1"/>
  <c r="O745" i="1"/>
  <c r="O753" i="1"/>
  <c r="O763" i="1"/>
  <c r="O773" i="1"/>
  <c r="R434" i="1"/>
  <c r="T434" i="1" s="1"/>
  <c r="R516" i="1"/>
  <c r="T516" i="1" s="1"/>
  <c r="R201" i="1"/>
  <c r="T201" i="1" s="1"/>
  <c r="R863" i="1"/>
  <c r="T863" i="1" s="1"/>
  <c r="R118" i="1"/>
  <c r="T118" i="1" s="1"/>
  <c r="R150" i="1"/>
  <c r="T150" i="1" s="1"/>
  <c r="R861" i="1"/>
  <c r="T861" i="1" s="1"/>
  <c r="G296" i="1"/>
  <c r="I296" i="1" s="1"/>
  <c r="P296" i="1"/>
  <c r="R438" i="1"/>
  <c r="T438" i="1" s="1"/>
  <c r="C16" i="1"/>
  <c r="D18" i="1" s="1"/>
  <c r="O848" i="1"/>
  <c r="O782" i="1"/>
  <c r="O829" i="1"/>
  <c r="O644" i="1"/>
  <c r="O828" i="1"/>
  <c r="O787" i="1"/>
  <c r="O816" i="1"/>
  <c r="O859" i="1"/>
  <c r="O856" i="1"/>
  <c r="C15" i="1"/>
  <c r="O803" i="1"/>
  <c r="O778" i="1"/>
  <c r="O832" i="1"/>
  <c r="O669" i="1"/>
  <c r="O769" i="1"/>
  <c r="O824" i="1"/>
  <c r="O844" i="1"/>
  <c r="O791" i="1"/>
  <c r="O770" i="1"/>
  <c r="O653" i="1"/>
  <c r="O804" i="1"/>
  <c r="O793" i="1"/>
  <c r="O812" i="1"/>
  <c r="O851" i="1"/>
  <c r="O850" i="1"/>
  <c r="O683" i="1"/>
  <c r="O806" i="1"/>
  <c r="O807" i="1"/>
  <c r="O801" i="1"/>
  <c r="O815" i="1"/>
  <c r="O786" i="1"/>
  <c r="O755" i="1"/>
  <c r="O640" i="1"/>
  <c r="O798" i="1"/>
  <c r="O813" i="1"/>
  <c r="O838" i="1"/>
  <c r="O834" i="1"/>
  <c r="O799" i="1"/>
  <c r="O655" i="1"/>
  <c r="O805" i="1"/>
  <c r="O817" i="1"/>
  <c r="O852" i="1"/>
  <c r="O643" i="1"/>
  <c r="O823" i="1"/>
  <c r="O781" i="1"/>
  <c r="O800" i="1"/>
  <c r="O661" i="1"/>
  <c r="O837" i="1"/>
  <c r="O814" i="1"/>
  <c r="O845" i="1"/>
  <c r="O647" i="1"/>
  <c r="O663" i="1"/>
  <c r="O681" i="1"/>
  <c r="O665" i="1"/>
  <c r="O785" i="1"/>
  <c r="O642" i="1"/>
  <c r="O659" i="1"/>
  <c r="O820" i="1"/>
  <c r="O776" i="1"/>
  <c r="O830" i="1"/>
  <c r="O666" i="1"/>
  <c r="O657" i="1"/>
  <c r="O862" i="1"/>
  <c r="O857" i="1"/>
  <c r="O860" i="1"/>
  <c r="O853" i="1"/>
  <c r="O668" i="1"/>
  <c r="O818" i="1"/>
  <c r="O790" i="1"/>
  <c r="O794" i="1"/>
  <c r="O789" i="1"/>
  <c r="O648" i="1"/>
  <c r="O802" i="1"/>
  <c r="O780" i="1"/>
  <c r="O788" i="1"/>
  <c r="O649" i="1"/>
  <c r="O638" i="1"/>
  <c r="O660" i="1"/>
  <c r="O827" i="1"/>
  <c r="O796" i="1"/>
  <c r="O835" i="1"/>
  <c r="O861" i="1"/>
  <c r="O846" i="1"/>
  <c r="O836" i="1"/>
  <c r="O831" i="1"/>
  <c r="O783" i="1"/>
  <c r="O777" i="1"/>
  <c r="O645" i="1"/>
  <c r="O650" i="1"/>
  <c r="O654" i="1"/>
  <c r="O757" i="1"/>
  <c r="O651" i="1"/>
  <c r="O811" i="1"/>
  <c r="O696" i="1"/>
  <c r="O847" i="1"/>
  <c r="O667" i="1"/>
  <c r="O734" i="1"/>
  <c r="O656" i="1"/>
  <c r="O810" i="1"/>
  <c r="O641" i="1"/>
  <c r="O863" i="1"/>
  <c r="O858" i="1"/>
  <c r="O842" i="1"/>
  <c r="O809" i="1"/>
  <c r="O664" i="1"/>
  <c r="O855" i="1"/>
  <c r="O639" i="1"/>
  <c r="O841" i="1"/>
  <c r="O695" i="1"/>
  <c r="O662" i="1"/>
  <c r="O784" i="1"/>
  <c r="O843" i="1"/>
  <c r="O675" i="1"/>
  <c r="O849" i="1"/>
  <c r="O821" i="1"/>
  <c r="O652" i="1"/>
  <c r="O826" i="1"/>
  <c r="O840" i="1"/>
  <c r="O822" i="1"/>
  <c r="O839" i="1"/>
  <c r="O646" i="1"/>
  <c r="O825" i="1"/>
  <c r="O658" i="1"/>
  <c r="O819" i="1"/>
  <c r="O792" i="1"/>
  <c r="O854" i="1"/>
  <c r="O808" i="1"/>
  <c r="O779" i="1"/>
  <c r="O797" i="1"/>
  <c r="O795" i="1"/>
  <c r="O833" i="1"/>
  <c r="R228" i="1"/>
  <c r="T228" i="1" s="1"/>
  <c r="R214" i="1"/>
  <c r="T214" i="1" s="1"/>
  <c r="R101" i="1"/>
  <c r="T101" i="1" s="1"/>
  <c r="R295" i="1"/>
  <c r="T295" i="1" s="1"/>
  <c r="R851" i="1"/>
  <c r="T851" i="1" s="1"/>
  <c r="K851" i="1"/>
  <c r="R232" i="1"/>
  <c r="T232" i="1" s="1"/>
  <c r="R316" i="1"/>
  <c r="T316" i="1" s="1"/>
  <c r="R81" i="1"/>
  <c r="T81" i="1" s="1"/>
  <c r="R328" i="1"/>
  <c r="T328" i="1" s="1"/>
  <c r="R431" i="1"/>
  <c r="T431" i="1" s="1"/>
  <c r="R394" i="1"/>
  <c r="T394" i="1" s="1"/>
  <c r="R251" i="1"/>
  <c r="T251" i="1" s="1"/>
  <c r="R454" i="1"/>
  <c r="T454" i="1" s="1"/>
  <c r="AJ862" i="5"/>
  <c r="AK862" i="5"/>
  <c r="AI862" i="5"/>
  <c r="AI863" i="5"/>
  <c r="AK863" i="5"/>
  <c r="AJ863" i="5"/>
  <c r="AI861" i="5"/>
  <c r="AH861" i="5" s="1"/>
  <c r="AJ861" i="5"/>
  <c r="AK861" i="5"/>
  <c r="AH864" i="5"/>
  <c r="R410" i="1"/>
  <c r="T410" i="1" s="1"/>
  <c r="R330" i="1"/>
  <c r="T330" i="1" s="1"/>
  <c r="R401" i="1"/>
  <c r="T401" i="1" s="1"/>
  <c r="R203" i="1"/>
  <c r="T203" i="1" s="1"/>
  <c r="R212" i="1"/>
  <c r="T212" i="1" s="1"/>
  <c r="R253" i="1"/>
  <c r="T253" i="1" s="1"/>
  <c r="R306" i="1"/>
  <c r="T306" i="1" s="1"/>
  <c r="R268" i="1"/>
  <c r="T268" i="1" s="1"/>
  <c r="R386" i="1"/>
  <c r="T386" i="1" s="1"/>
  <c r="R519" i="1"/>
  <c r="T519" i="1" s="1"/>
  <c r="R392" i="1"/>
  <c r="T392" i="1" s="1"/>
  <c r="E14" i="4"/>
  <c r="AD608" i="5"/>
  <c r="AE608" i="5"/>
  <c r="AI316" i="5"/>
  <c r="AH316" i="5" s="1"/>
  <c r="AJ316" i="5"/>
  <c r="AK316" i="5"/>
  <c r="AE53" i="5"/>
  <c r="AD53" i="5"/>
  <c r="AE402" i="5"/>
  <c r="AD402" i="5"/>
  <c r="AK79" i="5"/>
  <c r="AJ79" i="5"/>
  <c r="AI79" i="5"/>
  <c r="AI217" i="5"/>
  <c r="AK217" i="5"/>
  <c r="AJ217" i="5"/>
  <c r="AJ501" i="5"/>
  <c r="AI501" i="5"/>
  <c r="AH501" i="5" s="1"/>
  <c r="AK501" i="5"/>
  <c r="AE660" i="5"/>
  <c r="AD660" i="5"/>
  <c r="AK204" i="5"/>
  <c r="AJ204" i="5"/>
  <c r="AI204" i="5"/>
  <c r="AH204" i="5" s="1"/>
  <c r="AD207" i="5"/>
  <c r="AE207" i="5"/>
  <c r="AJ302" i="5"/>
  <c r="AI302" i="5"/>
  <c r="AH302" i="5" s="1"/>
  <c r="AK302" i="5"/>
  <c r="AJ276" i="5"/>
  <c r="AI276" i="5"/>
  <c r="AK276" i="5"/>
  <c r="AI127" i="5"/>
  <c r="AH127" i="5" s="1"/>
  <c r="AK127" i="5"/>
  <c r="AJ127" i="5"/>
  <c r="AJ432" i="5"/>
  <c r="AK432" i="5"/>
  <c r="AI432" i="5"/>
  <c r="AH432" i="5" s="1"/>
  <c r="AJ415" i="5"/>
  <c r="AI415" i="5"/>
  <c r="AH415" i="5" s="1"/>
  <c r="AK415" i="5"/>
  <c r="AE198" i="5"/>
  <c r="AD198" i="5"/>
  <c r="AK250" i="5"/>
  <c r="AI250" i="5"/>
  <c r="AJ250" i="5"/>
  <c r="AE656" i="5"/>
  <c r="AD656" i="5"/>
  <c r="AD335" i="5"/>
  <c r="AE335" i="5"/>
  <c r="AD260" i="5"/>
  <c r="AE260" i="5"/>
  <c r="AI584" i="5"/>
  <c r="AJ584" i="5"/>
  <c r="AK584" i="5"/>
  <c r="AD300" i="5"/>
  <c r="AE300" i="5"/>
  <c r="AI832" i="5"/>
  <c r="AK832" i="5"/>
  <c r="AJ832" i="5"/>
  <c r="AJ592" i="5"/>
  <c r="AK592" i="5"/>
  <c r="AI592" i="5"/>
  <c r="AK49" i="5"/>
  <c r="AJ49" i="5"/>
  <c r="AI49" i="5"/>
  <c r="AH49" i="5" s="1"/>
  <c r="AI423" i="5"/>
  <c r="AK423" i="5"/>
  <c r="AJ423" i="5"/>
  <c r="AK274" i="5"/>
  <c r="AJ274" i="5"/>
  <c r="AI274" i="5"/>
  <c r="AE89" i="5"/>
  <c r="AD89" i="5"/>
  <c r="AJ240" i="5"/>
  <c r="AK240" i="5"/>
  <c r="AI240" i="5"/>
  <c r="AK447" i="5"/>
  <c r="AI447" i="5"/>
  <c r="AJ447" i="5"/>
  <c r="AD430" i="5"/>
  <c r="AE430" i="5"/>
  <c r="AE443" i="5"/>
  <c r="AD443" i="5"/>
  <c r="AD98" i="5"/>
  <c r="AE98" i="5"/>
  <c r="AD104" i="5"/>
  <c r="AE104" i="5"/>
  <c r="AD814" i="5"/>
  <c r="AE814" i="5"/>
  <c r="AI128" i="5"/>
  <c r="AK128" i="5"/>
  <c r="AJ128" i="5"/>
  <c r="AE24" i="5"/>
  <c r="AD24" i="5"/>
  <c r="AI70" i="5"/>
  <c r="AH70" i="5" s="1"/>
  <c r="AJ70" i="5"/>
  <c r="AK70" i="5"/>
  <c r="AK380" i="5"/>
  <c r="AJ380" i="5"/>
  <c r="AI380" i="5"/>
  <c r="AK237" i="5"/>
  <c r="AJ237" i="5"/>
  <c r="AI237" i="5"/>
  <c r="AH237" i="5" s="1"/>
  <c r="AB656" i="5"/>
  <c r="AB300" i="5"/>
  <c r="AH831" i="5"/>
  <c r="AH842" i="5"/>
  <c r="AA572" i="5"/>
  <c r="AE629" i="5"/>
  <c r="AD629" i="5"/>
  <c r="AH195" i="5"/>
  <c r="AD43" i="5"/>
  <c r="AE43" i="5"/>
  <c r="AD411" i="5"/>
  <c r="AE411" i="5"/>
  <c r="AE54" i="5"/>
  <c r="AB149" i="5"/>
  <c r="AE150" i="5"/>
  <c r="AD150" i="5"/>
  <c r="AH110" i="5"/>
  <c r="AA29" i="5"/>
  <c r="AE117" i="5"/>
  <c r="AD117" i="5"/>
  <c r="AH282" i="5"/>
  <c r="AH791" i="5"/>
  <c r="AE197" i="5"/>
  <c r="AD807" i="5"/>
  <c r="AE807" i="5"/>
  <c r="AH280" i="5"/>
  <c r="AD40" i="5"/>
  <c r="AE40" i="5"/>
  <c r="AH140" i="5"/>
  <c r="AB198" i="5"/>
  <c r="AH269" i="5"/>
  <c r="AH848" i="5"/>
  <c r="AH790" i="5"/>
  <c r="AH481" i="5"/>
  <c r="AJ375" i="5"/>
  <c r="AK375" i="5"/>
  <c r="AI375" i="5"/>
  <c r="AE338" i="5"/>
  <c r="AD338" i="5"/>
  <c r="AJ252" i="5"/>
  <c r="AI252" i="5"/>
  <c r="AK252" i="5"/>
  <c r="AA111" i="5"/>
  <c r="AB111" i="5"/>
  <c r="AB327" i="5"/>
  <c r="AA327" i="5"/>
  <c r="AE239" i="5"/>
  <c r="AD239" i="5"/>
  <c r="AE669" i="5"/>
  <c r="AD669" i="5"/>
  <c r="AB124" i="5"/>
  <c r="AD321" i="5"/>
  <c r="AE321" i="5"/>
  <c r="AE314" i="5"/>
  <c r="AD314" i="5"/>
  <c r="AB850" i="5"/>
  <c r="AA850" i="5"/>
  <c r="AE21" i="5"/>
  <c r="AD21" i="5"/>
  <c r="AA74" i="5"/>
  <c r="AB74" i="5"/>
  <c r="AB125" i="5"/>
  <c r="AA125" i="5"/>
  <c r="AD414" i="5"/>
  <c r="AB207" i="5"/>
  <c r="AB255" i="5"/>
  <c r="AA255" i="5"/>
  <c r="AB843" i="5"/>
  <c r="AA843" i="5"/>
  <c r="AA242" i="5"/>
  <c r="AB242" i="5"/>
  <c r="AA139" i="5"/>
  <c r="AB139" i="5"/>
  <c r="AB172" i="5"/>
  <c r="AA172" i="5"/>
  <c r="AH340" i="5"/>
  <c r="AA340" i="5" s="1"/>
  <c r="AE340" i="5" s="1"/>
  <c r="AE778" i="5"/>
  <c r="AD778" i="5"/>
  <c r="AI246" i="5"/>
  <c r="AJ246" i="5"/>
  <c r="AK246" i="5"/>
  <c r="AA64" i="5"/>
  <c r="AB64" i="5"/>
  <c r="AE124" i="5"/>
  <c r="AD596" i="5"/>
  <c r="AE596" i="5"/>
  <c r="AE37" i="5"/>
  <c r="AD37" i="5"/>
  <c r="AD62" i="5"/>
  <c r="AE62" i="5"/>
  <c r="AH587" i="5"/>
  <c r="AE253" i="5"/>
  <c r="AD253" i="5"/>
  <c r="AA646" i="5"/>
  <c r="AD798" i="5"/>
  <c r="AE798" i="5"/>
  <c r="AB414" i="5"/>
  <c r="AB608" i="5"/>
  <c r="AH27" i="5"/>
  <c r="AE163" i="5"/>
  <c r="AD163" i="5"/>
  <c r="AH360" i="5"/>
  <c r="AE800" i="5"/>
  <c r="AD800" i="5"/>
  <c r="AI25" i="5"/>
  <c r="AK25" i="5"/>
  <c r="AJ25" i="5"/>
  <c r="AE657" i="5"/>
  <c r="AD657" i="5"/>
  <c r="AD626" i="5"/>
  <c r="AE626" i="5"/>
  <c r="AH215" i="5"/>
  <c r="AD59" i="5"/>
  <c r="AE59" i="5"/>
  <c r="AD438" i="5"/>
  <c r="AE438" i="5"/>
  <c r="AA820" i="5"/>
  <c r="AJ506" i="5"/>
  <c r="AK506" i="5"/>
  <c r="AI506" i="5"/>
  <c r="AH506" i="5" s="1"/>
  <c r="AE779" i="5"/>
  <c r="AB430" i="5"/>
  <c r="AE429" i="5"/>
  <c r="AH828" i="5"/>
  <c r="AE307" i="5"/>
  <c r="AD307" i="5"/>
  <c r="AH816" i="5"/>
  <c r="AA218" i="5"/>
  <c r="AB218" i="5"/>
  <c r="AD393" i="5"/>
  <c r="AE393" i="5"/>
  <c r="AH319" i="5"/>
  <c r="AH502" i="5"/>
  <c r="AH793" i="5"/>
  <c r="AE500" i="5"/>
  <c r="AD500" i="5"/>
  <c r="AD28" i="5"/>
  <c r="AE28" i="5"/>
  <c r="AH186" i="5"/>
  <c r="AE508" i="5"/>
  <c r="AA632" i="5"/>
  <c r="AB632" i="5"/>
  <c r="AH175" i="5"/>
  <c r="AD371" i="5"/>
  <c r="AE371" i="5"/>
  <c r="AE138" i="5"/>
  <c r="AD138" i="5"/>
  <c r="AA39" i="5"/>
  <c r="AH90" i="5"/>
  <c r="AH188" i="5"/>
  <c r="AA818" i="5"/>
  <c r="AA103" i="5"/>
  <c r="AB103" i="5"/>
  <c r="AI812" i="5"/>
  <c r="AJ812" i="5"/>
  <c r="AK812" i="5"/>
  <c r="AE147" i="5"/>
  <c r="AD147" i="5"/>
  <c r="AK388" i="5"/>
  <c r="AJ388" i="5"/>
  <c r="AI388" i="5"/>
  <c r="AK169" i="5"/>
  <c r="AI169" i="5"/>
  <c r="AJ169" i="5"/>
  <c r="AA350" i="5"/>
  <c r="AB350" i="5"/>
  <c r="AA254" i="5"/>
  <c r="AB254" i="5"/>
  <c r="AD297" i="5"/>
  <c r="AE297" i="5"/>
  <c r="AE397" i="5"/>
  <c r="AD397" i="5"/>
  <c r="AE180" i="5"/>
  <c r="AD180" i="5"/>
  <c r="AJ507" i="5"/>
  <c r="AK507" i="5"/>
  <c r="AI507" i="5"/>
  <c r="AH507" i="5" s="1"/>
  <c r="AE301" i="5"/>
  <c r="AD301" i="5"/>
  <c r="AA511" i="5"/>
  <c r="AB511" i="5"/>
  <c r="AH809" i="5"/>
  <c r="AH813" i="5"/>
  <c r="AD221" i="5"/>
  <c r="AE221" i="5"/>
  <c r="AH383" i="5"/>
  <c r="AE370" i="5"/>
  <c r="AD370" i="5"/>
  <c r="AE514" i="5"/>
  <c r="AD514" i="5"/>
  <c r="AA442" i="5"/>
  <c r="AB442" i="5"/>
  <c r="AH243" i="5"/>
  <c r="AB114" i="5"/>
  <c r="AA114" i="5"/>
  <c r="AD333" i="5"/>
  <c r="AE333" i="5"/>
  <c r="AE395" i="5"/>
  <c r="AD395" i="5"/>
  <c r="AA516" i="5"/>
  <c r="AH368" i="5"/>
  <c r="AH795" i="5"/>
  <c r="AH829" i="5"/>
  <c r="AH287" i="5"/>
  <c r="AE594" i="5"/>
  <c r="AD594" i="5"/>
  <c r="AD655" i="5"/>
  <c r="AE655" i="5"/>
  <c r="AE822" i="5"/>
  <c r="AD822" i="5"/>
  <c r="AE815" i="5"/>
  <c r="AD815" i="5"/>
  <c r="AD248" i="5"/>
  <c r="AE248" i="5"/>
  <c r="AH166" i="5"/>
  <c r="AD651" i="5"/>
  <c r="AE651" i="5"/>
  <c r="AE457" i="5"/>
  <c r="AD457" i="5"/>
  <c r="AH389" i="5"/>
  <c r="AA181" i="5"/>
  <c r="AB181" i="5"/>
  <c r="AI178" i="5"/>
  <c r="AK178" i="5"/>
  <c r="AJ178" i="5"/>
  <c r="AE281" i="5"/>
  <c r="AD281" i="5"/>
  <c r="AH436" i="5"/>
  <c r="AE804" i="5"/>
  <c r="AD804" i="5"/>
  <c r="AI858" i="5"/>
  <c r="AH858" i="5" s="1"/>
  <c r="AJ858" i="5"/>
  <c r="AK858" i="5"/>
  <c r="E14" i="5"/>
  <c r="AI134" i="5"/>
  <c r="AJ134" i="5"/>
  <c r="AK134" i="5"/>
  <c r="AI291" i="5"/>
  <c r="AK291" i="5"/>
  <c r="AJ291" i="5"/>
  <c r="AI503" i="5"/>
  <c r="AH503" i="5" s="1"/>
  <c r="AJ503" i="5"/>
  <c r="AK503" i="5"/>
  <c r="AI367" i="5"/>
  <c r="AH367" i="5" s="1"/>
  <c r="AK367" i="5"/>
  <c r="AJ367" i="5"/>
  <c r="AJ317" i="5"/>
  <c r="AI317" i="5"/>
  <c r="AK317" i="5"/>
  <c r="AK65" i="5"/>
  <c r="AJ65" i="5"/>
  <c r="AI65" i="5"/>
  <c r="AJ355" i="5"/>
  <c r="AI355" i="5"/>
  <c r="AK355" i="5"/>
  <c r="AJ209" i="5"/>
  <c r="AK209" i="5"/>
  <c r="AI209" i="5"/>
  <c r="AE788" i="5"/>
  <c r="AD788" i="5"/>
  <c r="AJ841" i="5"/>
  <c r="AH841" i="5" s="1"/>
  <c r="AK841" i="5"/>
  <c r="AI841" i="5"/>
  <c r="AE194" i="5"/>
  <c r="AD194" i="5"/>
  <c r="AK405" i="5"/>
  <c r="AJ405" i="5"/>
  <c r="AI405" i="5"/>
  <c r="AJ168" i="5"/>
  <c r="AI168" i="5"/>
  <c r="AK168" i="5"/>
  <c r="AJ292" i="5"/>
  <c r="AI292" i="5"/>
  <c r="AK292" i="5"/>
  <c r="AK216" i="5"/>
  <c r="AJ216" i="5"/>
  <c r="AI216" i="5"/>
  <c r="AI304" i="5"/>
  <c r="AJ304" i="5"/>
  <c r="AK304" i="5"/>
  <c r="AJ122" i="5"/>
  <c r="AI122" i="5"/>
  <c r="AK122" i="5"/>
  <c r="AI273" i="5"/>
  <c r="AJ273" i="5"/>
  <c r="AK273" i="5"/>
  <c r="AE363" i="5"/>
  <c r="AD363" i="5"/>
  <c r="AK334" i="5"/>
  <c r="AI334" i="5"/>
  <c r="AJ334" i="5"/>
  <c r="AE777" i="5"/>
  <c r="AD777" i="5"/>
  <c r="AI827" i="5"/>
  <c r="AK827" i="5"/>
  <c r="AJ827" i="5"/>
  <c r="AK351" i="5"/>
  <c r="AI351" i="5"/>
  <c r="AJ351" i="5"/>
  <c r="AJ234" i="5"/>
  <c r="AK234" i="5"/>
  <c r="AI234" i="5"/>
  <c r="AE418" i="5"/>
  <c r="AD418" i="5"/>
  <c r="AJ446" i="5"/>
  <c r="AK446" i="5"/>
  <c r="AI446" i="5"/>
  <c r="AK824" i="5"/>
  <c r="AJ824" i="5"/>
  <c r="AI824" i="5"/>
  <c r="AJ330" i="5"/>
  <c r="AK330" i="5"/>
  <c r="AI330" i="5"/>
  <c r="AH330" i="5" s="1"/>
  <c r="AI313" i="5"/>
  <c r="AJ313" i="5"/>
  <c r="AK313" i="5"/>
  <c r="AI496" i="5"/>
  <c r="AH496" i="5" s="1"/>
  <c r="AJ496" i="5"/>
  <c r="AK496" i="5"/>
  <c r="AJ347" i="5"/>
  <c r="AI347" i="5"/>
  <c r="AH347" i="5" s="1"/>
  <c r="AK347" i="5"/>
  <c r="AK174" i="5"/>
  <c r="AI174" i="5"/>
  <c r="AJ174" i="5"/>
  <c r="AK162" i="5"/>
  <c r="AJ162" i="5"/>
  <c r="AI162" i="5"/>
  <c r="AK146" i="5"/>
  <c r="AI146" i="5"/>
  <c r="AJ146" i="5"/>
  <c r="AK182" i="5"/>
  <c r="AI182" i="5"/>
  <c r="AH182" i="5" s="1"/>
  <c r="AJ182" i="5"/>
  <c r="AI343" i="5"/>
  <c r="AJ343" i="5"/>
  <c r="AK343" i="5"/>
  <c r="AK108" i="5"/>
  <c r="AJ108" i="5"/>
  <c r="AI108" i="5"/>
  <c r="AI852" i="5"/>
  <c r="AH852" i="5" s="1"/>
  <c r="AB852" i="5" s="1"/>
  <c r="AJ852" i="5"/>
  <c r="AK852" i="5"/>
  <c r="AI189" i="5"/>
  <c r="AJ189" i="5"/>
  <c r="AK189" i="5"/>
  <c r="AI241" i="5"/>
  <c r="AJ241" i="5"/>
  <c r="AK241" i="5"/>
  <c r="AI439" i="5"/>
  <c r="AK439" i="5"/>
  <c r="AJ439" i="5"/>
  <c r="AI267" i="5"/>
  <c r="AK267" i="5"/>
  <c r="AJ267" i="5"/>
  <c r="AI845" i="5"/>
  <c r="AJ845" i="5"/>
  <c r="AK845" i="5"/>
  <c r="AI283" i="5"/>
  <c r="AJ283" i="5"/>
  <c r="AK283" i="5"/>
  <c r="AI236" i="5"/>
  <c r="AK236" i="5"/>
  <c r="AJ236" i="5"/>
  <c r="AE362" i="5"/>
  <c r="AD362" i="5"/>
  <c r="AD225" i="5"/>
  <c r="AE225" i="5"/>
  <c r="AE352" i="5"/>
  <c r="AD352" i="5"/>
  <c r="AB177" i="5"/>
  <c r="AA177" i="5"/>
  <c r="AD153" i="5"/>
  <c r="AE153" i="5"/>
  <c r="AA285" i="5"/>
  <c r="AB285" i="5"/>
  <c r="AA668" i="5"/>
  <c r="AB668" i="5"/>
  <c r="AB777" i="5"/>
  <c r="AB522" i="5"/>
  <c r="AA522" i="5"/>
  <c r="AD408" i="5"/>
  <c r="AE408" i="5"/>
  <c r="AA398" i="5"/>
  <c r="AB398" i="5"/>
  <c r="AB112" i="5"/>
  <c r="AA112" i="5"/>
  <c r="AB681" i="5"/>
  <c r="AA681" i="5"/>
  <c r="AD407" i="5"/>
  <c r="AE407" i="5"/>
  <c r="AE228" i="5"/>
  <c r="AD228" i="5"/>
  <c r="AD825" i="5"/>
  <c r="AE825" i="5"/>
  <c r="AD510" i="5"/>
  <c r="AE510" i="5"/>
  <c r="AD266" i="5"/>
  <c r="AE266" i="5"/>
  <c r="AE296" i="5"/>
  <c r="AD296" i="5"/>
  <c r="AB734" i="5"/>
  <c r="AA734" i="5"/>
  <c r="AD695" i="5"/>
  <c r="AE695" i="5"/>
  <c r="AB595" i="5"/>
  <c r="AA595" i="5"/>
  <c r="AD518" i="5"/>
  <c r="AE518" i="5"/>
  <c r="AA755" i="5"/>
  <c r="AB755" i="5"/>
  <c r="AH826" i="5"/>
  <c r="AH859" i="5"/>
  <c r="AB859" i="5" s="1"/>
  <c r="AA299" i="5"/>
  <c r="AB299" i="5"/>
  <c r="AE268" i="5"/>
  <c r="AD268" i="5"/>
  <c r="AE396" i="5"/>
  <c r="AD396" i="5"/>
  <c r="AE454" i="5"/>
  <c r="AD454" i="5"/>
  <c r="AD88" i="5"/>
  <c r="AE88" i="5"/>
  <c r="AE390" i="5"/>
  <c r="AA535" i="5"/>
  <c r="AB535" i="5"/>
  <c r="AA154" i="5"/>
  <c r="AB154" i="5"/>
  <c r="AD115" i="5"/>
  <c r="AA379" i="5"/>
  <c r="AB379" i="5"/>
  <c r="AD245" i="5"/>
  <c r="AE245" i="5"/>
  <c r="AE658" i="5"/>
  <c r="AD658" i="5"/>
  <c r="AA638" i="5"/>
  <c r="AB638" i="5"/>
  <c r="AB642" i="5"/>
  <c r="AA642" i="5"/>
  <c r="AA650" i="5"/>
  <c r="AH803" i="5"/>
  <c r="AH799" i="5"/>
  <c r="AB232" i="5"/>
  <c r="AA232" i="5"/>
  <c r="AB194" i="5"/>
  <c r="AD337" i="5"/>
  <c r="AE337" i="5"/>
  <c r="AE523" i="5"/>
  <c r="AD523" i="5"/>
  <c r="AD206" i="5"/>
  <c r="AE206" i="5"/>
  <c r="AD72" i="5"/>
  <c r="AE72" i="5"/>
  <c r="AA665" i="5"/>
  <c r="AB665" i="5"/>
  <c r="AD219" i="5"/>
  <c r="AE219" i="5"/>
  <c r="AA265" i="5"/>
  <c r="AB265" i="5"/>
  <c r="AD329" i="5"/>
  <c r="AE329" i="5"/>
  <c r="AE279" i="5"/>
  <c r="AD279" i="5"/>
  <c r="AB418" i="5"/>
  <c r="AB536" i="5"/>
  <c r="AA536" i="5"/>
  <c r="AA809" i="5"/>
  <c r="AB809" i="5"/>
  <c r="AA813" i="5"/>
  <c r="AB813" i="5"/>
  <c r="AB399" i="5"/>
  <c r="AA399" i="5"/>
  <c r="AD275" i="5"/>
  <c r="AE275" i="5"/>
  <c r="AB191" i="5"/>
  <c r="AA191" i="5"/>
  <c r="AE277" i="5"/>
  <c r="AD277" i="5"/>
  <c r="AE91" i="5"/>
  <c r="AD91" i="5"/>
  <c r="AB390" i="5"/>
  <c r="AD102" i="5"/>
  <c r="AE102" i="5"/>
  <c r="AE306" i="5"/>
  <c r="AD75" i="5"/>
  <c r="AE75" i="5"/>
  <c r="AD261" i="5"/>
  <c r="AE261" i="5"/>
  <c r="AD210" i="5"/>
  <c r="AH811" i="5"/>
  <c r="AB262" i="5"/>
  <c r="AA262" i="5"/>
  <c r="AD844" i="5"/>
  <c r="AE844" i="5"/>
  <c r="AB419" i="5"/>
  <c r="AA419" i="5"/>
  <c r="AD512" i="5"/>
  <c r="AE512" i="5"/>
  <c r="AD406" i="5"/>
  <c r="AE406" i="5"/>
  <c r="AD416" i="5"/>
  <c r="AE416" i="5"/>
  <c r="AD787" i="5"/>
  <c r="AE787" i="5"/>
  <c r="AA795" i="5"/>
  <c r="AB795" i="5"/>
  <c r="AD148" i="5"/>
  <c r="AE148" i="5"/>
  <c r="AE806" i="5"/>
  <c r="AD806" i="5"/>
  <c r="AB662" i="5"/>
  <c r="AA662" i="5"/>
  <c r="AE152" i="5"/>
  <c r="AD152" i="5"/>
  <c r="AB306" i="5"/>
  <c r="AE513" i="5"/>
  <c r="AD801" i="5"/>
  <c r="AE801" i="5"/>
  <c r="AE23" i="5"/>
  <c r="AD23" i="5"/>
  <c r="AA158" i="5"/>
  <c r="AB158" i="5"/>
  <c r="AB210" i="5"/>
  <c r="AA831" i="5"/>
  <c r="AB831" i="5"/>
  <c r="AA842" i="5"/>
  <c r="AB842" i="5"/>
  <c r="AE199" i="5"/>
  <c r="AD199" i="5"/>
  <c r="AE654" i="5"/>
  <c r="AD654" i="5"/>
  <c r="AB69" i="5"/>
  <c r="AA69" i="5"/>
  <c r="AE85" i="5"/>
  <c r="AD85" i="5"/>
  <c r="AA212" i="5"/>
  <c r="AB212" i="5"/>
  <c r="AE129" i="5"/>
  <c r="AD129" i="5"/>
  <c r="AD645" i="5"/>
  <c r="AE645" i="5"/>
  <c r="AE519" i="5"/>
  <c r="AD519" i="5"/>
  <c r="AB363" i="5"/>
  <c r="AB577" i="5"/>
  <c r="AA577" i="5"/>
  <c r="AD73" i="5"/>
  <c r="AH810" i="5"/>
  <c r="AD493" i="5"/>
  <c r="AE493" i="5"/>
  <c r="AD644" i="5"/>
  <c r="AE644" i="5"/>
  <c r="AD517" i="5"/>
  <c r="AE517" i="5"/>
  <c r="AB394" i="5"/>
  <c r="AA394" i="5"/>
  <c r="AD315" i="5"/>
  <c r="AE315" i="5"/>
  <c r="AE184" i="5"/>
  <c r="AD184" i="5"/>
  <c r="AD440" i="5"/>
  <c r="AE440" i="5"/>
  <c r="AB159" i="5"/>
  <c r="AA159" i="5"/>
  <c r="AB513" i="5"/>
  <c r="AD68" i="5"/>
  <c r="AE68" i="5"/>
  <c r="AA42" i="5"/>
  <c r="AB42" i="5"/>
  <c r="AA823" i="5"/>
  <c r="AB823" i="5"/>
  <c r="AB834" i="5"/>
  <c r="AA834" i="5"/>
  <c r="AA840" i="5"/>
  <c r="AB840" i="5"/>
  <c r="AA833" i="5"/>
  <c r="AB833" i="5"/>
  <c r="F18" i="5"/>
  <c r="F19" i="5" s="1"/>
  <c r="AJ847" i="5"/>
  <c r="AK847" i="5"/>
  <c r="AI847" i="5"/>
  <c r="AI819" i="5"/>
  <c r="AJ819" i="5"/>
  <c r="AK819" i="5"/>
  <c r="AJ854" i="5"/>
  <c r="AK854" i="5"/>
  <c r="AI854" i="5"/>
  <c r="AI839" i="5"/>
  <c r="AJ839" i="5"/>
  <c r="AK839" i="5"/>
  <c r="AI849" i="5"/>
  <c r="AJ849" i="5"/>
  <c r="AK849" i="5"/>
  <c r="AJ835" i="5"/>
  <c r="AK835" i="5"/>
  <c r="AI835" i="5"/>
  <c r="AJ860" i="5"/>
  <c r="AK860" i="5"/>
  <c r="AI860" i="5"/>
  <c r="AI856" i="5"/>
  <c r="AJ856" i="5"/>
  <c r="AK856" i="5"/>
  <c r="AA851" i="5"/>
  <c r="AB851" i="5"/>
  <c r="AA859" i="5"/>
  <c r="AA852" i="5"/>
  <c r="F18" i="4"/>
  <c r="F19" i="4" s="1"/>
  <c r="R240" i="1"/>
  <c r="T240" i="1" s="1"/>
  <c r="R192" i="1"/>
  <c r="T192" i="1" s="1"/>
  <c r="R389" i="1"/>
  <c r="T389" i="1" s="1"/>
  <c r="R405" i="1"/>
  <c r="T405" i="1" s="1"/>
  <c r="R106" i="1"/>
  <c r="T106" i="1" s="1"/>
  <c r="R453" i="1"/>
  <c r="T453" i="1" s="1"/>
  <c r="R216" i="1"/>
  <c r="T216" i="1" s="1"/>
  <c r="R53" i="1"/>
  <c r="T53" i="1" s="1"/>
  <c r="R195" i="1"/>
  <c r="T195" i="1" s="1"/>
  <c r="R514" i="1"/>
  <c r="T514" i="1" s="1"/>
  <c r="R393" i="1"/>
  <c r="T393" i="1" s="1"/>
  <c r="R169" i="1"/>
  <c r="T169" i="1" s="1"/>
  <c r="R279" i="1"/>
  <c r="T279" i="1" s="1"/>
  <c r="R22" i="1"/>
  <c r="T22" i="1" s="1"/>
  <c r="M5" i="2"/>
  <c r="M3" i="2"/>
  <c r="M4" i="2"/>
  <c r="M2" i="2"/>
  <c r="M1" i="2"/>
  <c r="AA868" i="5" l="1"/>
  <c r="AB868" i="5"/>
  <c r="AB870" i="5"/>
  <c r="AA870" i="5"/>
  <c r="AB866" i="5"/>
  <c r="AA866" i="5"/>
  <c r="AB869" i="5"/>
  <c r="AA869" i="5"/>
  <c r="AB867" i="5"/>
  <c r="AA867" i="5"/>
  <c r="AA865" i="5"/>
  <c r="AB865" i="5"/>
  <c r="AH845" i="5"/>
  <c r="AA845" i="5" s="1"/>
  <c r="AH108" i="5"/>
  <c r="AA108" i="5" s="1"/>
  <c r="AE108" i="5" s="1"/>
  <c r="AH174" i="5"/>
  <c r="AH273" i="5"/>
  <c r="AH405" i="5"/>
  <c r="AH65" i="5"/>
  <c r="AH592" i="5"/>
  <c r="AH715" i="5"/>
  <c r="AA715" i="5" s="1"/>
  <c r="AH605" i="5"/>
  <c r="AD348" i="5"/>
  <c r="AE348" i="5"/>
  <c r="AH272" i="5"/>
  <c r="AA295" i="5"/>
  <c r="AB295" i="5"/>
  <c r="AH553" i="5"/>
  <c r="AH712" i="5"/>
  <c r="AB712" i="5" s="1"/>
  <c r="AH736" i="5"/>
  <c r="AH673" i="5"/>
  <c r="AH684" i="5"/>
  <c r="AH759" i="5"/>
  <c r="AH751" i="5"/>
  <c r="AH586" i="5"/>
  <c r="AH620" i="5"/>
  <c r="AH724" i="5"/>
  <c r="AB724" i="5" s="1"/>
  <c r="AB785" i="5"/>
  <c r="AA785" i="5"/>
  <c r="AB726" i="5"/>
  <c r="AA726" i="5"/>
  <c r="AB94" i="5"/>
  <c r="AA94" i="5"/>
  <c r="AA451" i="5"/>
  <c r="AB451" i="5"/>
  <c r="AH700" i="5"/>
  <c r="AB631" i="5"/>
  <c r="AA631" i="5"/>
  <c r="AH224" i="5"/>
  <c r="AE170" i="5"/>
  <c r="AD170" i="5"/>
  <c r="AE417" i="5"/>
  <c r="AD417" i="5"/>
  <c r="AB581" i="5"/>
  <c r="AA581" i="5"/>
  <c r="AA616" i="5"/>
  <c r="AB616" i="5"/>
  <c r="AA401" i="5"/>
  <c r="AB401" i="5"/>
  <c r="AA499" i="5"/>
  <c r="AB499" i="5"/>
  <c r="AH267" i="5"/>
  <c r="AH162" i="5"/>
  <c r="AH317" i="5"/>
  <c r="AH25" i="5"/>
  <c r="AH128" i="5"/>
  <c r="AH423" i="5"/>
  <c r="AH584" i="5"/>
  <c r="AB764" i="5"/>
  <c r="AA543" i="5"/>
  <c r="AH671" i="5"/>
  <c r="AB671" i="5" s="1"/>
  <c r="AH551" i="5"/>
  <c r="AB551" i="5" s="1"/>
  <c r="AH563" i="5"/>
  <c r="AA515" i="5"/>
  <c r="AB515" i="5"/>
  <c r="AH155" i="5"/>
  <c r="AH341" i="5"/>
  <c r="AB192" i="5"/>
  <c r="AA192" i="5"/>
  <c r="AH862" i="5"/>
  <c r="AB767" i="5"/>
  <c r="AH733" i="5"/>
  <c r="AA733" i="5" s="1"/>
  <c r="AA670" i="5"/>
  <c r="AB670" i="5"/>
  <c r="AA183" i="5"/>
  <c r="AB183" i="5"/>
  <c r="AH835" i="5"/>
  <c r="AB754" i="5"/>
  <c r="AH606" i="5"/>
  <c r="AH554" i="5"/>
  <c r="AA554" i="5" s="1"/>
  <c r="AH593" i="5"/>
  <c r="AH611" i="5"/>
  <c r="AH745" i="5"/>
  <c r="AA745" i="5" s="1"/>
  <c r="AH619" i="5"/>
  <c r="AA619" i="5" s="1"/>
  <c r="AH737" i="5"/>
  <c r="AH679" i="5"/>
  <c r="AH615" i="5"/>
  <c r="AH542" i="5"/>
  <c r="AB542" i="5" s="1"/>
  <c r="AH741" i="5"/>
  <c r="AH602" i="5"/>
  <c r="AA421" i="5"/>
  <c r="AB421" i="5"/>
  <c r="AB382" i="5"/>
  <c r="AA382" i="5"/>
  <c r="AB271" i="5"/>
  <c r="AA271" i="5"/>
  <c r="AE223" i="5"/>
  <c r="AD223" i="5"/>
  <c r="AH529" i="5"/>
  <c r="AB529" i="5" s="1"/>
  <c r="AH525" i="5"/>
  <c r="AH729" i="5"/>
  <c r="AA729" i="5" s="1"/>
  <c r="AE345" i="5"/>
  <c r="AD345" i="5"/>
  <c r="AB707" i="5"/>
  <c r="AA707" i="5"/>
  <c r="AB437" i="5"/>
  <c r="AA437" i="5"/>
  <c r="AA694" i="5"/>
  <c r="AB694" i="5"/>
  <c r="AA763" i="5"/>
  <c r="AB763" i="5"/>
  <c r="AA761" i="5"/>
  <c r="AB761" i="5"/>
  <c r="AA600" i="5"/>
  <c r="AB600" i="5"/>
  <c r="AB672" i="5"/>
  <c r="AA672" i="5"/>
  <c r="AA690" i="5"/>
  <c r="AB690" i="5"/>
  <c r="AD723" i="5"/>
  <c r="AE723" i="5"/>
  <c r="AE738" i="5"/>
  <c r="AD738" i="5"/>
  <c r="AH717" i="5"/>
  <c r="AH541" i="5"/>
  <c r="AH528" i="5"/>
  <c r="AH562" i="5"/>
  <c r="AB582" i="5"/>
  <c r="AA582" i="5"/>
  <c r="AH568" i="5"/>
  <c r="AB563" i="5"/>
  <c r="AA563" i="5"/>
  <c r="AH461" i="5"/>
  <c r="AA773" i="5"/>
  <c r="AB773" i="5"/>
  <c r="AB731" i="5"/>
  <c r="AA731" i="5"/>
  <c r="AA566" i="5"/>
  <c r="AB566" i="5"/>
  <c r="AE570" i="5"/>
  <c r="AD570" i="5"/>
  <c r="AE697" i="5"/>
  <c r="AD697" i="5"/>
  <c r="AA550" i="5"/>
  <c r="AB550" i="5"/>
  <c r="AB556" i="5"/>
  <c r="AA556" i="5"/>
  <c r="AD764" i="5"/>
  <c r="AE764" i="5"/>
  <c r="AB464" i="5"/>
  <c r="AA464" i="5"/>
  <c r="AH719" i="5"/>
  <c r="AH622" i="5"/>
  <c r="AH692" i="5"/>
  <c r="AH571" i="5"/>
  <c r="AH482" i="5"/>
  <c r="AH549" i="5"/>
  <c r="AH612" i="5"/>
  <c r="AH555" i="5"/>
  <c r="AA771" i="5"/>
  <c r="AB771" i="5"/>
  <c r="AA721" i="5"/>
  <c r="AB721" i="5"/>
  <c r="AH537" i="5"/>
  <c r="AB462" i="5"/>
  <c r="AA462" i="5"/>
  <c r="AH688" i="5"/>
  <c r="AH614" i="5"/>
  <c r="AH749" i="5"/>
  <c r="AH691" i="5"/>
  <c r="AH713" i="5"/>
  <c r="AB733" i="5"/>
  <c r="AH702" i="5"/>
  <c r="AA730" i="5"/>
  <c r="AB730" i="5"/>
  <c r="AB473" i="5"/>
  <c r="AA473" i="5"/>
  <c r="AB710" i="5"/>
  <c r="AA710" i="5"/>
  <c r="AB607" i="5"/>
  <c r="AA607" i="5"/>
  <c r="AA601" i="5"/>
  <c r="AB601" i="5"/>
  <c r="AD543" i="5"/>
  <c r="AE543" i="5"/>
  <c r="AH561" i="5"/>
  <c r="AH678" i="5"/>
  <c r="AH743" i="5"/>
  <c r="AA746" i="5"/>
  <c r="AB746" i="5"/>
  <c r="AD477" i="5"/>
  <c r="AE477" i="5"/>
  <c r="AD767" i="5"/>
  <c r="AE767" i="5"/>
  <c r="AB687" i="5"/>
  <c r="AA687" i="5"/>
  <c r="AE674" i="5"/>
  <c r="AD674" i="5"/>
  <c r="AE742" i="5"/>
  <c r="AD742" i="5"/>
  <c r="AA606" i="5"/>
  <c r="AB606" i="5"/>
  <c r="AB554" i="5"/>
  <c r="AA593" i="5"/>
  <c r="AB593" i="5"/>
  <c r="AA611" i="5"/>
  <c r="AB611" i="5"/>
  <c r="AH693" i="5"/>
  <c r="AA737" i="5"/>
  <c r="AB737" i="5"/>
  <c r="AB679" i="5"/>
  <c r="AA679" i="5"/>
  <c r="AA615" i="5"/>
  <c r="AB615" i="5"/>
  <c r="AH732" i="5"/>
  <c r="AA542" i="5"/>
  <c r="AB741" i="5"/>
  <c r="AA741" i="5"/>
  <c r="AB602" i="5"/>
  <c r="AA602" i="5"/>
  <c r="AD610" i="5"/>
  <c r="AE610" i="5"/>
  <c r="AA492" i="5"/>
  <c r="AB492" i="5"/>
  <c r="AA544" i="5"/>
  <c r="AB544" i="5"/>
  <c r="AB714" i="5"/>
  <c r="AA714" i="5"/>
  <c r="AE613" i="5"/>
  <c r="AD613" i="5"/>
  <c r="AB609" i="5"/>
  <c r="AA609" i="5"/>
  <c r="AE599" i="5"/>
  <c r="AD599" i="5"/>
  <c r="AD754" i="5"/>
  <c r="AE754" i="5"/>
  <c r="AB480" i="5"/>
  <c r="AA480" i="5"/>
  <c r="AD752" i="5"/>
  <c r="AE752" i="5"/>
  <c r="AD465" i="5"/>
  <c r="AE465" i="5"/>
  <c r="AH557" i="5"/>
  <c r="AH467" i="5"/>
  <c r="AH744" i="5"/>
  <c r="AA525" i="5"/>
  <c r="AB525" i="5"/>
  <c r="AH591" i="5"/>
  <c r="AH722" i="5"/>
  <c r="AH547" i="5"/>
  <c r="AH621" i="5"/>
  <c r="AH756" i="5"/>
  <c r="AH765" i="5"/>
  <c r="AH735" i="5"/>
  <c r="AH574" i="5"/>
  <c r="AH569" i="5"/>
  <c r="AH573" i="5"/>
  <c r="AH588" i="5"/>
  <c r="AH682" i="5"/>
  <c r="AH545" i="5"/>
  <c r="AE725" i="5"/>
  <c r="AD725" i="5"/>
  <c r="AB768" i="5"/>
  <c r="AA768" i="5"/>
  <c r="AD476" i="5"/>
  <c r="AE476" i="5"/>
  <c r="AA748" i="5"/>
  <c r="AB748" i="5"/>
  <c r="AD604" i="5"/>
  <c r="AE604" i="5"/>
  <c r="AE760" i="5"/>
  <c r="AD760" i="5"/>
  <c r="AD750" i="5"/>
  <c r="AE750" i="5"/>
  <c r="AE527" i="5"/>
  <c r="AD527" i="5"/>
  <c r="AE772" i="5"/>
  <c r="AD772" i="5"/>
  <c r="AA579" i="5"/>
  <c r="AB579" i="5"/>
  <c r="AB774" i="5"/>
  <c r="AA774" i="5"/>
  <c r="AA471" i="5"/>
  <c r="AB471" i="5"/>
  <c r="AB762" i="5"/>
  <c r="AA762" i="5"/>
  <c r="AB706" i="5"/>
  <c r="AA706" i="5"/>
  <c r="AA470" i="5"/>
  <c r="AB470" i="5"/>
  <c r="AA753" i="5"/>
  <c r="AB753" i="5"/>
  <c r="AA617" i="5"/>
  <c r="AB617" i="5"/>
  <c r="AD766" i="5"/>
  <c r="AE766" i="5"/>
  <c r="AB546" i="5"/>
  <c r="AA546" i="5"/>
  <c r="AA739" i="5"/>
  <c r="AB739" i="5"/>
  <c r="AH618" i="5"/>
  <c r="AH676" i="5"/>
  <c r="AA703" i="5"/>
  <c r="AB703" i="5"/>
  <c r="AA605" i="5"/>
  <c r="AB605" i="5"/>
  <c r="AH463" i="5"/>
  <c r="AD468" i="5"/>
  <c r="AE468" i="5"/>
  <c r="AA680" i="5"/>
  <c r="AB680" i="5"/>
  <c r="AB700" i="5"/>
  <c r="AA700" i="5"/>
  <c r="AA490" i="5"/>
  <c r="AB490" i="5"/>
  <c r="AB526" i="5"/>
  <c r="AA526" i="5"/>
  <c r="AB689" i="5"/>
  <c r="AA689" i="5"/>
  <c r="AA559" i="5"/>
  <c r="AB559" i="5"/>
  <c r="AA701" i="5"/>
  <c r="AB701" i="5"/>
  <c r="AA580" i="5"/>
  <c r="AB580" i="5"/>
  <c r="AA677" i="5"/>
  <c r="AB677" i="5"/>
  <c r="AA758" i="5"/>
  <c r="AB758" i="5"/>
  <c r="AA472" i="5"/>
  <c r="AB472" i="5"/>
  <c r="AH488" i="5"/>
  <c r="AH487" i="5"/>
  <c r="AH548" i="5"/>
  <c r="AH775" i="5"/>
  <c r="AH718" i="5"/>
  <c r="AH711" i="5"/>
  <c r="AH539" i="5"/>
  <c r="AH728" i="5"/>
  <c r="AH747" i="5"/>
  <c r="AH567" i="5"/>
  <c r="AH716" i="5"/>
  <c r="AD478" i="5"/>
  <c r="AE478" i="5"/>
  <c r="AB708" i="5"/>
  <c r="AA708" i="5"/>
  <c r="AB740" i="5"/>
  <c r="AA740" i="5"/>
  <c r="AB685" i="5"/>
  <c r="AA685" i="5"/>
  <c r="AB704" i="5"/>
  <c r="AA704" i="5"/>
  <c r="AA489" i="5"/>
  <c r="AB489" i="5"/>
  <c r="AA705" i="5"/>
  <c r="AB705" i="5"/>
  <c r="AB485" i="5"/>
  <c r="AA485" i="5"/>
  <c r="AA558" i="5"/>
  <c r="AB558" i="5"/>
  <c r="AA709" i="5"/>
  <c r="AB709" i="5"/>
  <c r="AB469" i="5"/>
  <c r="AA469" i="5"/>
  <c r="AA686" i="5"/>
  <c r="AB686" i="5"/>
  <c r="AE590" i="5"/>
  <c r="AD590" i="5"/>
  <c r="AA553" i="5"/>
  <c r="AB553" i="5"/>
  <c r="AH727" i="5"/>
  <c r="AA736" i="5"/>
  <c r="AB736" i="5"/>
  <c r="AH475" i="5"/>
  <c r="AH474" i="5"/>
  <c r="AB673" i="5"/>
  <c r="AA673" i="5"/>
  <c r="AA684" i="5"/>
  <c r="AB684" i="5"/>
  <c r="AH479" i="5"/>
  <c r="AA759" i="5"/>
  <c r="AB759" i="5"/>
  <c r="AH552" i="5"/>
  <c r="AB720" i="5"/>
  <c r="AA720" i="5"/>
  <c r="AH486" i="5"/>
  <c r="AA751" i="5"/>
  <c r="AB751" i="5"/>
  <c r="AH466" i="5"/>
  <c r="AA586" i="5"/>
  <c r="AB586" i="5"/>
  <c r="AA620" i="5"/>
  <c r="AB620" i="5"/>
  <c r="AH538" i="5"/>
  <c r="R296" i="1"/>
  <c r="T296" i="1" s="1"/>
  <c r="C18" i="1"/>
  <c r="F6" i="1"/>
  <c r="F8" i="1" s="1"/>
  <c r="AA861" i="5"/>
  <c r="AB861" i="5"/>
  <c r="AH863" i="5"/>
  <c r="AA862" i="5"/>
  <c r="AB862" i="5"/>
  <c r="AA864" i="5"/>
  <c r="AB864" i="5"/>
  <c r="AH839" i="5"/>
  <c r="AB383" i="5"/>
  <c r="AA383" i="5"/>
  <c r="AH812" i="5"/>
  <c r="AB27" i="5"/>
  <c r="AA27" i="5"/>
  <c r="AD843" i="5"/>
  <c r="AE843" i="5"/>
  <c r="AH375" i="5"/>
  <c r="AA140" i="5"/>
  <c r="AB140" i="5"/>
  <c r="AA282" i="5"/>
  <c r="AB282" i="5"/>
  <c r="AD572" i="5"/>
  <c r="AE572" i="5"/>
  <c r="AH380" i="5"/>
  <c r="AH240" i="5"/>
  <c r="AH276" i="5"/>
  <c r="AA368" i="5"/>
  <c r="AB368" i="5"/>
  <c r="AA243" i="5"/>
  <c r="AB243" i="5"/>
  <c r="AB507" i="5"/>
  <c r="AA507" i="5"/>
  <c r="AH388" i="5"/>
  <c r="AE74" i="5"/>
  <c r="AD74" i="5"/>
  <c r="AA432" i="5"/>
  <c r="AB432" i="5"/>
  <c r="AE516" i="5"/>
  <c r="AD516" i="5"/>
  <c r="AD103" i="5"/>
  <c r="AE103" i="5"/>
  <c r="AD218" i="5"/>
  <c r="AE218" i="5"/>
  <c r="AB506" i="5"/>
  <c r="AA506" i="5"/>
  <c r="AA25" i="5"/>
  <c r="AB25" i="5"/>
  <c r="AB587" i="5"/>
  <c r="AA587" i="5"/>
  <c r="AD172" i="5"/>
  <c r="AE172" i="5"/>
  <c r="AD255" i="5"/>
  <c r="AE255" i="5"/>
  <c r="AD111" i="5"/>
  <c r="AE111" i="5"/>
  <c r="AA128" i="5"/>
  <c r="AB128" i="5"/>
  <c r="AB423" i="5"/>
  <c r="AA423" i="5"/>
  <c r="AB584" i="5"/>
  <c r="AA584" i="5"/>
  <c r="AH250" i="5"/>
  <c r="AH178" i="5"/>
  <c r="AA166" i="5"/>
  <c r="AB166" i="5"/>
  <c r="AE442" i="5"/>
  <c r="AD442" i="5"/>
  <c r="AD254" i="5"/>
  <c r="AE254" i="5"/>
  <c r="AE818" i="5"/>
  <c r="AD818" i="5"/>
  <c r="AB175" i="5"/>
  <c r="AA175" i="5"/>
  <c r="AA816" i="5"/>
  <c r="AB816" i="5"/>
  <c r="AA215" i="5"/>
  <c r="AB215" i="5"/>
  <c r="AE64" i="5"/>
  <c r="AD64" i="5"/>
  <c r="AA481" i="5"/>
  <c r="AB481" i="5"/>
  <c r="AA280" i="5"/>
  <c r="AB280" i="5"/>
  <c r="AE29" i="5"/>
  <c r="AD29" i="5"/>
  <c r="AA49" i="5"/>
  <c r="AB49" i="5"/>
  <c r="AH832" i="5"/>
  <c r="AB302" i="5"/>
  <c r="AA302" i="5"/>
  <c r="AH217" i="5"/>
  <c r="AB845" i="5"/>
  <c r="AB188" i="5"/>
  <c r="AA188" i="5"/>
  <c r="AB793" i="5"/>
  <c r="AA793" i="5"/>
  <c r="AE850" i="5"/>
  <c r="AD850" i="5"/>
  <c r="AH252" i="5"/>
  <c r="AA790" i="5"/>
  <c r="AB790" i="5"/>
  <c r="AA110" i="5"/>
  <c r="AB110" i="5"/>
  <c r="AH79" i="5"/>
  <c r="AE181" i="5"/>
  <c r="AD181" i="5"/>
  <c r="AE350" i="5"/>
  <c r="AD350" i="5"/>
  <c r="AB90" i="5"/>
  <c r="AA90" i="5"/>
  <c r="AD632" i="5"/>
  <c r="AE632" i="5"/>
  <c r="AB502" i="5"/>
  <c r="AA502" i="5"/>
  <c r="AD820" i="5"/>
  <c r="AE820" i="5"/>
  <c r="AB360" i="5"/>
  <c r="AA360" i="5"/>
  <c r="AE139" i="5"/>
  <c r="AD139" i="5"/>
  <c r="AA848" i="5"/>
  <c r="AB848" i="5"/>
  <c r="AB195" i="5"/>
  <c r="AA195" i="5"/>
  <c r="AA237" i="5"/>
  <c r="AB237" i="5"/>
  <c r="AB70" i="5"/>
  <c r="AA70" i="5"/>
  <c r="AH274" i="5"/>
  <c r="AA316" i="5"/>
  <c r="AB316" i="5"/>
  <c r="AA436" i="5"/>
  <c r="AB436" i="5"/>
  <c r="AB389" i="5"/>
  <c r="AA389" i="5"/>
  <c r="AB287" i="5"/>
  <c r="AA287" i="5"/>
  <c r="AE511" i="5"/>
  <c r="AD511" i="5"/>
  <c r="AD39" i="5"/>
  <c r="AE39" i="5"/>
  <c r="AB319" i="5"/>
  <c r="AA319" i="5"/>
  <c r="AA828" i="5"/>
  <c r="AB828" i="5"/>
  <c r="AH246" i="5"/>
  <c r="AE125" i="5"/>
  <c r="AD125" i="5"/>
  <c r="AA269" i="5"/>
  <c r="AB269" i="5"/>
  <c r="AH447" i="5"/>
  <c r="AA592" i="5"/>
  <c r="AB592" i="5"/>
  <c r="AA127" i="5"/>
  <c r="AB127" i="5"/>
  <c r="AA829" i="5"/>
  <c r="AB829" i="5"/>
  <c r="AD114" i="5"/>
  <c r="AE114" i="5"/>
  <c r="AH169" i="5"/>
  <c r="AB186" i="5"/>
  <c r="AA186" i="5"/>
  <c r="AE646" i="5"/>
  <c r="AD646" i="5"/>
  <c r="AE242" i="5"/>
  <c r="AD242" i="5"/>
  <c r="AE327" i="5"/>
  <c r="AD327" i="5"/>
  <c r="AB791" i="5"/>
  <c r="AA791" i="5"/>
  <c r="AB415" i="5"/>
  <c r="AA415" i="5"/>
  <c r="AA204" i="5"/>
  <c r="AB204" i="5"/>
  <c r="AA501" i="5"/>
  <c r="AB501" i="5"/>
  <c r="AB858" i="5"/>
  <c r="AA858" i="5"/>
  <c r="AD823" i="5"/>
  <c r="AE823" i="5"/>
  <c r="AE577" i="5"/>
  <c r="AD577" i="5"/>
  <c r="AE262" i="5"/>
  <c r="AD262" i="5"/>
  <c r="AE665" i="5"/>
  <c r="AD665" i="5"/>
  <c r="AD650" i="5"/>
  <c r="AE650" i="5"/>
  <c r="AE398" i="5"/>
  <c r="AD398" i="5"/>
  <c r="AH236" i="5"/>
  <c r="AH146" i="5"/>
  <c r="AH313" i="5"/>
  <c r="AH351" i="5"/>
  <c r="AH334" i="5"/>
  <c r="AH122" i="5"/>
  <c r="AH209" i="5"/>
  <c r="AE158" i="5"/>
  <c r="AD158" i="5"/>
  <c r="AE813" i="5"/>
  <c r="AD813" i="5"/>
  <c r="AE642" i="5"/>
  <c r="AD642" i="5"/>
  <c r="AE285" i="5"/>
  <c r="AD285" i="5"/>
  <c r="AB267" i="5"/>
  <c r="AA267" i="5"/>
  <c r="AB347" i="5"/>
  <c r="AA347" i="5"/>
  <c r="AA330" i="5"/>
  <c r="AB330" i="5"/>
  <c r="AH292" i="5"/>
  <c r="AA503" i="5"/>
  <c r="AB503" i="5"/>
  <c r="AE833" i="5"/>
  <c r="AD833" i="5"/>
  <c r="AE42" i="5"/>
  <c r="AD42" i="5"/>
  <c r="AD212" i="5"/>
  <c r="AE212" i="5"/>
  <c r="AE662" i="5"/>
  <c r="AD662" i="5"/>
  <c r="AA811" i="5"/>
  <c r="AB811" i="5"/>
  <c r="AD191" i="5"/>
  <c r="AE191" i="5"/>
  <c r="AD379" i="5"/>
  <c r="AE379" i="5"/>
  <c r="AE299" i="5"/>
  <c r="AD299" i="5"/>
  <c r="AH189" i="5"/>
  <c r="AB162" i="5"/>
  <c r="AA162" i="5"/>
  <c r="AB317" i="5"/>
  <c r="AA317" i="5"/>
  <c r="AH860" i="5"/>
  <c r="AA860" i="5" s="1"/>
  <c r="AH849" i="5"/>
  <c r="AB849" i="5" s="1"/>
  <c r="AD795" i="5"/>
  <c r="AE795" i="5"/>
  <c r="AD809" i="5"/>
  <c r="AE809" i="5"/>
  <c r="AE595" i="5"/>
  <c r="AD595" i="5"/>
  <c r="AE681" i="5"/>
  <c r="AD681" i="5"/>
  <c r="AD522" i="5"/>
  <c r="AE522" i="5"/>
  <c r="AH283" i="5"/>
  <c r="AH343" i="5"/>
  <c r="AD840" i="5"/>
  <c r="AE840" i="5"/>
  <c r="AD842" i="5"/>
  <c r="AE842" i="5"/>
  <c r="AD419" i="5"/>
  <c r="AE419" i="5"/>
  <c r="AE536" i="5"/>
  <c r="AD536" i="5"/>
  <c r="AE265" i="5"/>
  <c r="AD265" i="5"/>
  <c r="AE232" i="5"/>
  <c r="AD232" i="5"/>
  <c r="AD638" i="5"/>
  <c r="AE638" i="5"/>
  <c r="AB826" i="5"/>
  <c r="AA826" i="5"/>
  <c r="AE177" i="5"/>
  <c r="AD177" i="5"/>
  <c r="AH439" i="5"/>
  <c r="AH824" i="5"/>
  <c r="AH234" i="5"/>
  <c r="AH827" i="5"/>
  <c r="AH304" i="5"/>
  <c r="AH168" i="5"/>
  <c r="AH355" i="5"/>
  <c r="AH291" i="5"/>
  <c r="AD834" i="5"/>
  <c r="AE834" i="5"/>
  <c r="AE69" i="5"/>
  <c r="AD69" i="5"/>
  <c r="AE154" i="5"/>
  <c r="AD154" i="5"/>
  <c r="AE112" i="5"/>
  <c r="AD112" i="5"/>
  <c r="AA182" i="5"/>
  <c r="AB182" i="5"/>
  <c r="AB496" i="5"/>
  <c r="AA496" i="5"/>
  <c r="AH216" i="5"/>
  <c r="AD159" i="5"/>
  <c r="AE159" i="5"/>
  <c r="AE394" i="5"/>
  <c r="AD394" i="5"/>
  <c r="AB810" i="5"/>
  <c r="AA810" i="5"/>
  <c r="AE831" i="5"/>
  <c r="AD831" i="5"/>
  <c r="AD399" i="5"/>
  <c r="AE399" i="5"/>
  <c r="AA799" i="5"/>
  <c r="AB799" i="5"/>
  <c r="AD755" i="5"/>
  <c r="AE755" i="5"/>
  <c r="AB174" i="5"/>
  <c r="AA174" i="5"/>
  <c r="AB273" i="5"/>
  <c r="AA273" i="5"/>
  <c r="AA405" i="5"/>
  <c r="AB405" i="5"/>
  <c r="AA65" i="5"/>
  <c r="AB65" i="5"/>
  <c r="AB367" i="5"/>
  <c r="AA367" i="5"/>
  <c r="AA803" i="5"/>
  <c r="AB803" i="5"/>
  <c r="AD535" i="5"/>
  <c r="AE535" i="5"/>
  <c r="AD734" i="5"/>
  <c r="AE734" i="5"/>
  <c r="AD668" i="5"/>
  <c r="AE668" i="5"/>
  <c r="AH241" i="5"/>
  <c r="AH446" i="5"/>
  <c r="AH134" i="5"/>
  <c r="AD859" i="5"/>
  <c r="AE859" i="5"/>
  <c r="AA841" i="5"/>
  <c r="AB841" i="5"/>
  <c r="AH856" i="5"/>
  <c r="AA849" i="5"/>
  <c r="AD845" i="5"/>
  <c r="AE845" i="5"/>
  <c r="AH819" i="5"/>
  <c r="AH847" i="5"/>
  <c r="AE852" i="5"/>
  <c r="AD852" i="5"/>
  <c r="AD851" i="5"/>
  <c r="AE851" i="5"/>
  <c r="AB835" i="5"/>
  <c r="AA835" i="5"/>
  <c r="AB839" i="5"/>
  <c r="AA839" i="5"/>
  <c r="AA857" i="5"/>
  <c r="AB857" i="5"/>
  <c r="AH854" i="5"/>
  <c r="M381" i="2"/>
  <c r="M267" i="2"/>
  <c r="M268" i="2"/>
  <c r="M391" i="2"/>
  <c r="M357" i="2"/>
  <c r="M342" i="2"/>
  <c r="M260" i="2"/>
  <c r="M253" i="2"/>
  <c r="M61" i="2"/>
  <c r="M84" i="2"/>
  <c r="M183" i="2"/>
  <c r="M334" i="2"/>
  <c r="M307" i="2"/>
  <c r="M218" i="2"/>
  <c r="M421" i="2"/>
  <c r="M388" i="2"/>
  <c r="M319" i="2"/>
  <c r="M349" i="2"/>
  <c r="M236" i="2"/>
  <c r="M257" i="2"/>
  <c r="M378" i="2"/>
  <c r="M173" i="2"/>
  <c r="M238" i="2"/>
  <c r="M186" i="2"/>
  <c r="M139" i="2"/>
  <c r="M210" i="2"/>
  <c r="M405" i="2"/>
  <c r="M62" i="2"/>
  <c r="M251" i="2"/>
  <c r="M292" i="2"/>
  <c r="M124" i="2"/>
  <c r="M264" i="2"/>
  <c r="M370" i="2"/>
  <c r="M184" i="2"/>
  <c r="M23" i="2"/>
  <c r="M148" i="2"/>
  <c r="M147" i="2"/>
  <c r="M26" i="2"/>
  <c r="M127" i="2"/>
  <c r="M282" i="2"/>
  <c r="M379" i="2"/>
  <c r="M43" i="2"/>
  <c r="M48" i="2"/>
  <c r="M308" i="2"/>
  <c r="M274" i="2"/>
  <c r="M355" i="2"/>
  <c r="M417" i="2"/>
  <c r="M327" i="2"/>
  <c r="M71" i="2"/>
  <c r="M313" i="2"/>
  <c r="M161" i="2"/>
  <c r="M230" i="2"/>
  <c r="M92" i="2"/>
  <c r="M91" i="2"/>
  <c r="M304" i="2"/>
  <c r="M206" i="2"/>
  <c r="M21" i="2"/>
  <c r="M369" i="2"/>
  <c r="M110" i="2"/>
  <c r="M395" i="2"/>
  <c r="M396" i="2"/>
  <c r="M285" i="2"/>
  <c r="M29" i="2"/>
  <c r="M52" i="2"/>
  <c r="M247" i="2"/>
  <c r="M93" i="2"/>
  <c r="M7" i="2"/>
  <c r="E4" i="2" s="1"/>
  <c r="M284" i="2"/>
  <c r="M165" i="2"/>
  <c r="M345" i="2"/>
  <c r="M362" i="2"/>
  <c r="M415" i="2"/>
  <c r="M295" i="2"/>
  <c r="M331" i="2"/>
  <c r="M136" i="2"/>
  <c r="M34" i="2"/>
  <c r="M303" i="2"/>
  <c r="M368" i="2"/>
  <c r="M243" i="2"/>
  <c r="M276" i="2"/>
  <c r="M401" i="2"/>
  <c r="M39" i="2"/>
  <c r="M118" i="2"/>
  <c r="M411" i="2"/>
  <c r="M33" i="2"/>
  <c r="M294" i="2"/>
  <c r="M27" i="2"/>
  <c r="M42" i="2"/>
  <c r="M279" i="2"/>
  <c r="M353" i="2"/>
  <c r="M340" i="2"/>
  <c r="M317" i="2"/>
  <c r="M347" i="2"/>
  <c r="M170" i="2"/>
  <c r="M408" i="2"/>
  <c r="M138" i="2"/>
  <c r="M80" i="2"/>
  <c r="M259" i="2"/>
  <c r="M64" i="2"/>
  <c r="M298" i="2"/>
  <c r="M348" i="2"/>
  <c r="M422" i="2"/>
  <c r="M133" i="2"/>
  <c r="M352" i="2"/>
  <c r="M377" i="2"/>
  <c r="M55" i="2"/>
  <c r="M157" i="2"/>
  <c r="M180" i="2"/>
  <c r="M145" i="2"/>
  <c r="M358" i="2"/>
  <c r="M224" i="2"/>
  <c r="M249" i="2"/>
  <c r="M78" i="2"/>
  <c r="M188" i="2"/>
  <c r="M187" i="2"/>
  <c r="M200" i="2"/>
  <c r="M192" i="2"/>
  <c r="M393" i="2"/>
  <c r="M175" i="2"/>
  <c r="M169" i="2"/>
  <c r="M407" i="2"/>
  <c r="M171" i="2"/>
  <c r="M68" i="2"/>
  <c r="M416" i="2"/>
  <c r="M245" i="2"/>
  <c r="M271" i="2"/>
  <c r="M225" i="2"/>
  <c r="M142" i="2"/>
  <c r="M364" i="2"/>
  <c r="M385" i="2"/>
  <c r="M113" i="2"/>
  <c r="M278" i="2"/>
  <c r="M399" i="2"/>
  <c r="M420" i="2"/>
  <c r="M419" i="2"/>
  <c r="M280" i="2"/>
  <c r="M290" i="2"/>
  <c r="M263" i="2"/>
  <c r="M252" i="2"/>
  <c r="M318" i="2"/>
  <c r="M201" i="2"/>
  <c r="M203" i="2"/>
  <c r="M382" i="2"/>
  <c r="M306" i="2"/>
  <c r="M397" i="2"/>
  <c r="M231" i="2"/>
  <c r="M356" i="2"/>
  <c r="M95" i="2"/>
  <c r="M51" i="2"/>
  <c r="M316" i="2"/>
  <c r="M130" i="2"/>
  <c r="M35" i="2"/>
  <c r="M216" i="2"/>
  <c r="M205" i="2"/>
  <c r="M226" i="2"/>
  <c r="M413" i="2"/>
  <c r="M299" i="2"/>
  <c r="M300" i="2"/>
  <c r="M176" i="2"/>
  <c r="M195" i="2"/>
  <c r="M135" i="2"/>
  <c r="M114" i="2"/>
  <c r="M390" i="2"/>
  <c r="M256" i="2"/>
  <c r="M281" i="2"/>
  <c r="M309" i="2"/>
  <c r="M301" i="2"/>
  <c r="M392" i="2"/>
  <c r="M121" i="2"/>
  <c r="M70" i="2"/>
  <c r="M241" i="2"/>
  <c r="M412" i="2"/>
  <c r="M66" i="2"/>
  <c r="M343" i="2"/>
  <c r="M94" i="2"/>
  <c r="M77" i="2"/>
  <c r="M228" i="2"/>
  <c r="M86" i="2"/>
  <c r="M37" i="2"/>
  <c r="M146" i="2"/>
  <c r="M129" i="2"/>
  <c r="M119" i="2"/>
  <c r="M371" i="2"/>
  <c r="M404" i="2"/>
  <c r="M90" i="2"/>
  <c r="M232" i="2"/>
  <c r="M389" i="2"/>
  <c r="M324" i="2"/>
  <c r="M220" i="2"/>
  <c r="M361" i="2"/>
  <c r="M63" i="2"/>
  <c r="M154" i="2"/>
  <c r="M204" i="2"/>
  <c r="M152" i="2"/>
  <c r="M49" i="2"/>
  <c r="M418" i="2"/>
  <c r="M360" i="2"/>
  <c r="M72" i="2"/>
  <c r="M209" i="2"/>
  <c r="M288" i="2"/>
  <c r="M289" i="2"/>
  <c r="M202" i="2"/>
  <c r="M367" i="2"/>
  <c r="M143" i="2"/>
  <c r="M158" i="2"/>
  <c r="M137" i="2"/>
  <c r="M262" i="2"/>
  <c r="M60" i="2"/>
  <c r="M59" i="2"/>
  <c r="M159" i="2"/>
  <c r="M344" i="2"/>
  <c r="M333" i="2"/>
  <c r="M354" i="2"/>
  <c r="M227" i="2"/>
  <c r="M103" i="2"/>
  <c r="M82" i="2"/>
  <c r="M414" i="2"/>
  <c r="M406" i="2"/>
  <c r="M286" i="2"/>
  <c r="M120" i="2"/>
  <c r="M235" i="2"/>
  <c r="M351" i="2"/>
  <c r="M98" i="2"/>
  <c r="M239" i="2"/>
  <c r="M336" i="2"/>
  <c r="M211" i="2"/>
  <c r="M212" i="2"/>
  <c r="M337" i="2"/>
  <c r="M394" i="2"/>
  <c r="M47" i="2"/>
  <c r="M41" i="2"/>
  <c r="M128" i="2"/>
  <c r="M198" i="2"/>
  <c r="M123" i="2"/>
  <c r="M106" i="2"/>
  <c r="M215" i="2"/>
  <c r="M115" i="2"/>
  <c r="M125" i="2"/>
  <c r="M81" i="2"/>
  <c r="M329" i="2"/>
  <c r="M153" i="2"/>
  <c r="M266" i="2"/>
  <c r="M380" i="2"/>
  <c r="M311" i="2"/>
  <c r="M109" i="2"/>
  <c r="M233" i="2"/>
  <c r="M350" i="2"/>
  <c r="M108" i="2"/>
  <c r="M338" i="2"/>
  <c r="M56" i="2"/>
  <c r="M88" i="2"/>
  <c r="M117" i="2"/>
  <c r="M208" i="2"/>
  <c r="M100" i="2"/>
  <c r="M325" i="2"/>
  <c r="M310" i="2"/>
  <c r="M196" i="2"/>
  <c r="M101" i="2"/>
  <c r="M384" i="2"/>
  <c r="M409" i="2"/>
  <c r="M54" i="2"/>
  <c r="M197" i="2"/>
  <c r="M30" i="2"/>
  <c r="M191" i="2"/>
  <c r="M376" i="2"/>
  <c r="M365" i="2"/>
  <c r="M386" i="2"/>
  <c r="M221" i="2"/>
  <c r="M116" i="2"/>
  <c r="M132" i="2"/>
  <c r="M67" i="2"/>
  <c r="M320" i="2"/>
  <c r="M31" i="2"/>
  <c r="M207" i="2"/>
  <c r="M372" i="2"/>
  <c r="M174" i="2"/>
  <c r="M332" i="2"/>
  <c r="M321" i="2"/>
  <c r="M177" i="2"/>
  <c r="M283" i="2"/>
  <c r="M270" i="2"/>
  <c r="M122" i="2"/>
  <c r="M75" i="2"/>
  <c r="M291" i="2"/>
  <c r="M194" i="2"/>
  <c r="M199" i="2"/>
  <c r="M32" i="2"/>
  <c r="M150" i="2"/>
  <c r="M28" i="2"/>
  <c r="M328" i="2"/>
  <c r="M185" i="2"/>
  <c r="M140" i="2"/>
  <c r="M151" i="2"/>
  <c r="M25" i="2"/>
  <c r="M193" i="2"/>
  <c r="M46" i="2"/>
  <c r="M387" i="2"/>
  <c r="M359" i="2"/>
  <c r="M261" i="2"/>
  <c r="M330" i="2"/>
  <c r="M335" i="2"/>
  <c r="M375" i="2"/>
  <c r="M65" i="2"/>
  <c r="M50" i="2"/>
  <c r="M45" i="2"/>
  <c r="M87" i="2"/>
  <c r="M189" i="2"/>
  <c r="M403" i="2"/>
  <c r="M410" i="2"/>
  <c r="M111" i="2"/>
  <c r="M126" i="2"/>
  <c r="M105" i="2"/>
  <c r="M400" i="2"/>
  <c r="M302" i="2"/>
  <c r="M275" i="2"/>
  <c r="M58" i="2"/>
  <c r="M134" i="2"/>
  <c r="M149" i="2"/>
  <c r="M99" i="2"/>
  <c r="M312" i="2"/>
  <c r="M322" i="2"/>
  <c r="M234" i="2"/>
  <c r="M240" i="2"/>
  <c r="M85" i="2"/>
  <c r="M44" i="2"/>
  <c r="M273" i="2"/>
  <c r="M74" i="2"/>
  <c r="M79" i="2"/>
  <c r="M73" i="2"/>
  <c r="M168" i="2"/>
  <c r="M107" i="2"/>
  <c r="M296" i="2"/>
  <c r="M167" i="2"/>
  <c r="M373" i="2"/>
  <c r="M323" i="2"/>
  <c r="M398" i="2"/>
  <c r="M346" i="2"/>
  <c r="M265" i="2"/>
  <c r="M402" i="2"/>
  <c r="M104" i="2"/>
  <c r="M374" i="2"/>
  <c r="M172" i="2"/>
  <c r="M131" i="2"/>
  <c r="M24" i="2"/>
  <c r="M339" i="2"/>
  <c r="M22" i="2"/>
  <c r="M314" i="2"/>
  <c r="M155" i="2"/>
  <c r="M244" i="2"/>
  <c r="M112" i="2"/>
  <c r="M255" i="2"/>
  <c r="M213" i="2"/>
  <c r="M182" i="2"/>
  <c r="M254" i="2"/>
  <c r="M341" i="2"/>
  <c r="M89" i="2"/>
  <c r="M305" i="2"/>
  <c r="M229" i="2"/>
  <c r="M141" i="2"/>
  <c r="M363" i="2"/>
  <c r="M269" i="2"/>
  <c r="M219" i="2"/>
  <c r="M248" i="2"/>
  <c r="M214" i="2"/>
  <c r="M36" i="2"/>
  <c r="M96" i="2"/>
  <c r="M222" i="2"/>
  <c r="M76" i="2"/>
  <c r="M237" i="2"/>
  <c r="M223" i="2"/>
  <c r="M277" i="2"/>
  <c r="M242" i="2"/>
  <c r="M164" i="2"/>
  <c r="M246" i="2"/>
  <c r="M258" i="2"/>
  <c r="M326" i="2"/>
  <c r="M69" i="2"/>
  <c r="M293" i="2"/>
  <c r="M383" i="2"/>
  <c r="M423" i="2"/>
  <c r="M315" i="2"/>
  <c r="M217" i="2"/>
  <c r="M178" i="2"/>
  <c r="M287" i="2"/>
  <c r="M366" i="2"/>
  <c r="M102" i="2"/>
  <c r="M272" i="2"/>
  <c r="M166" i="2"/>
  <c r="M83" i="2"/>
  <c r="M426" i="2"/>
  <c r="M40" i="2"/>
  <c r="M424" i="2"/>
  <c r="M179" i="2"/>
  <c r="M38" i="2"/>
  <c r="M181" i="2"/>
  <c r="M250" i="2"/>
  <c r="M160" i="2"/>
  <c r="M297" i="2"/>
  <c r="M162" i="2"/>
  <c r="M425" i="2"/>
  <c r="M53" i="2"/>
  <c r="M163" i="2"/>
  <c r="M190" i="2"/>
  <c r="M144" i="2"/>
  <c r="M97" i="2"/>
  <c r="M156" i="2"/>
  <c r="M57" i="2"/>
  <c r="N307" i="2"/>
  <c r="N324" i="2"/>
  <c r="N345" i="2"/>
  <c r="N42" i="2"/>
  <c r="N141" i="2"/>
  <c r="N124" i="2"/>
  <c r="N99" i="2"/>
  <c r="N75" i="2"/>
  <c r="N41" i="2"/>
  <c r="N89" i="2"/>
  <c r="N403" i="2"/>
  <c r="N420" i="2"/>
  <c r="N176" i="2"/>
  <c r="N360" i="2"/>
  <c r="N187" i="2"/>
  <c r="N416" i="2"/>
  <c r="N140" i="2"/>
  <c r="N119" i="2"/>
  <c r="N102" i="2"/>
  <c r="N81" i="2"/>
  <c r="N203" i="2"/>
  <c r="N285" i="2"/>
  <c r="N306" i="2"/>
  <c r="N323" i="2"/>
  <c r="N344" i="2"/>
  <c r="N226" i="2"/>
  <c r="N200" i="2"/>
  <c r="N340" i="2"/>
  <c r="N380" i="2"/>
  <c r="N100" i="2"/>
  <c r="N79" i="2"/>
  <c r="N58" i="2"/>
  <c r="N266" i="2"/>
  <c r="N283" i="2"/>
  <c r="N300" i="2"/>
  <c r="N128" i="2"/>
  <c r="N30" i="2"/>
  <c r="N72" i="2"/>
  <c r="N171" i="2"/>
  <c r="N210" i="2"/>
  <c r="N227" i="2"/>
  <c r="N248" i="2"/>
  <c r="N180" i="2"/>
  <c r="N415" i="2"/>
  <c r="N386" i="2"/>
  <c r="N284" i="2"/>
  <c r="N301" i="2"/>
  <c r="N326" i="2"/>
  <c r="N56" i="2"/>
  <c r="N192" i="2"/>
  <c r="N118" i="2"/>
  <c r="N101" i="2"/>
  <c r="N80" i="2"/>
  <c r="N65" i="2"/>
  <c r="N215" i="2"/>
  <c r="N405" i="2"/>
  <c r="N44" i="2"/>
  <c r="N23" i="2"/>
  <c r="N370" i="2"/>
  <c r="N125" i="2"/>
  <c r="N414" i="2"/>
  <c r="N78" i="2"/>
  <c r="N262" i="2"/>
  <c r="N373" i="2"/>
  <c r="N247" i="2"/>
  <c r="N63" i="2"/>
  <c r="N92" i="2"/>
  <c r="N113" i="2"/>
  <c r="N321" i="2"/>
  <c r="N213" i="2"/>
  <c r="N77" i="2"/>
  <c r="N259" i="2"/>
  <c r="N319" i="2"/>
  <c r="N265" i="2"/>
  <c r="N164" i="2"/>
  <c r="N189" i="2"/>
  <c r="N286" i="2"/>
  <c r="N115" i="2"/>
  <c r="N62" i="2"/>
  <c r="N174" i="2"/>
  <c r="N157" i="2"/>
  <c r="N406" i="2"/>
  <c r="N117" i="2"/>
  <c r="N155" i="2"/>
  <c r="N337" i="2"/>
  <c r="N34" i="2"/>
  <c r="N153" i="2"/>
  <c r="N312" i="2"/>
  <c r="N272" i="2"/>
  <c r="N230" i="2"/>
  <c r="N137" i="2"/>
  <c r="N70" i="2"/>
  <c r="N334" i="2"/>
  <c r="N362" i="2"/>
  <c r="N418" i="2"/>
  <c r="N66" i="2"/>
  <c r="N98" i="2"/>
  <c r="N208" i="2"/>
  <c r="N25" i="2"/>
  <c r="N131" i="2"/>
  <c r="N26" i="2"/>
  <c r="N219" i="2"/>
  <c r="N198" i="2"/>
  <c r="N413" i="2"/>
  <c r="N388" i="2"/>
  <c r="N367" i="2"/>
  <c r="N135" i="2"/>
  <c r="N352" i="2"/>
  <c r="N252" i="2"/>
  <c r="N378" i="2"/>
  <c r="N64" i="2"/>
  <c r="N82" i="2"/>
  <c r="N88" i="2"/>
  <c r="N389" i="2"/>
  <c r="N364" i="2"/>
  <c r="N424" i="2"/>
  <c r="N374" i="2"/>
  <c r="N55" i="2"/>
  <c r="N281" i="2"/>
  <c r="N391" i="2"/>
  <c r="N289" i="2"/>
  <c r="N317" i="2"/>
  <c r="N292" i="2"/>
  <c r="N313" i="2"/>
  <c r="N106" i="2"/>
  <c r="N40" i="2"/>
  <c r="N50" i="2"/>
  <c r="N211" i="2"/>
  <c r="N158" i="2"/>
  <c r="N339" i="2"/>
  <c r="N129" i="2"/>
  <c r="N277" i="2"/>
  <c r="N177" i="2"/>
  <c r="N148" i="2"/>
  <c r="N358" i="2"/>
  <c r="N73" i="2"/>
  <c r="N45" i="2"/>
  <c r="N238" i="2"/>
  <c r="N127" i="2"/>
  <c r="N267" i="2"/>
  <c r="N68" i="2"/>
  <c r="N156" i="2"/>
  <c r="N168" i="2"/>
  <c r="N299" i="2"/>
  <c r="N349" i="2"/>
  <c r="N142" i="2"/>
  <c r="N163" i="2"/>
  <c r="N95" i="2"/>
  <c r="N237" i="2"/>
  <c r="N216" i="2"/>
  <c r="N257" i="2"/>
  <c r="N212" i="2"/>
  <c r="N109" i="2"/>
  <c r="N134" i="2"/>
  <c r="N255" i="2"/>
  <c r="N201" i="2"/>
  <c r="N359" i="2"/>
  <c r="N242" i="2"/>
  <c r="N217" i="2"/>
  <c r="N263" i="2"/>
  <c r="N138" i="2"/>
  <c r="N411" i="2"/>
  <c r="N390" i="2"/>
  <c r="N121" i="2"/>
  <c r="N398" i="2"/>
  <c r="N426" i="2"/>
  <c r="N69" i="2"/>
  <c r="N48" i="2"/>
  <c r="N241" i="2"/>
  <c r="N279" i="2"/>
  <c r="N258" i="2"/>
  <c r="N421" i="2"/>
  <c r="N59" i="2"/>
  <c r="N253" i="2"/>
  <c r="N245" i="2"/>
  <c r="N404" i="2"/>
  <c r="N369" i="2"/>
  <c r="N235" i="2"/>
  <c r="N49" i="2"/>
  <c r="N322" i="2"/>
  <c r="N379" i="2"/>
  <c r="N329" i="2"/>
  <c r="N293" i="2"/>
  <c r="N302" i="2"/>
  <c r="N425" i="2"/>
  <c r="N139" i="2"/>
  <c r="N103" i="2"/>
  <c r="N185" i="2"/>
  <c r="N202" i="2"/>
  <c r="N37" i="2"/>
  <c r="N303" i="2"/>
  <c r="N371" i="2"/>
  <c r="N346" i="2"/>
  <c r="N145" i="2"/>
  <c r="N366" i="2"/>
  <c r="N273" i="2"/>
  <c r="N357" i="2"/>
  <c r="N332" i="2"/>
  <c r="N120" i="2"/>
  <c r="N310" i="2"/>
  <c r="N167" i="2"/>
  <c r="N347" i="2"/>
  <c r="N144" i="2"/>
  <c r="N368" i="2"/>
  <c r="N76" i="2"/>
  <c r="N260" i="2"/>
  <c r="N239" i="2"/>
  <c r="N331" i="2"/>
  <c r="N114" i="2"/>
  <c r="N275" i="2"/>
  <c r="N397" i="2"/>
  <c r="N422" i="2"/>
  <c r="N350" i="2"/>
  <c r="N384" i="2"/>
  <c r="N43" i="2"/>
  <c r="N228" i="2"/>
  <c r="N32" i="2"/>
  <c r="N150" i="2"/>
  <c r="N372" i="2"/>
  <c r="N381" i="2"/>
  <c r="N309" i="2"/>
  <c r="N295" i="2"/>
  <c r="N222" i="2"/>
  <c r="N126" i="2"/>
  <c r="N28" i="2"/>
  <c r="N392" i="2"/>
  <c r="N110" i="2"/>
  <c r="N96" i="2"/>
  <c r="N105" i="2"/>
  <c r="N328" i="2"/>
  <c r="N91" i="2"/>
  <c r="N354" i="2"/>
  <c r="N159" i="2"/>
  <c r="N188" i="2"/>
  <c r="N408" i="2"/>
  <c r="N220" i="2"/>
  <c r="N195" i="2"/>
  <c r="N191" i="2"/>
  <c r="N146" i="2"/>
  <c r="N84" i="2"/>
  <c r="N151" i="2"/>
  <c r="N29" i="2"/>
  <c r="N199" i="2"/>
  <c r="N97" i="2"/>
  <c r="N221" i="2"/>
  <c r="N196" i="2"/>
  <c r="N35" i="2"/>
  <c r="N116" i="2"/>
  <c r="N394" i="2"/>
  <c r="N365" i="2"/>
  <c r="N122" i="2"/>
  <c r="N181" i="2"/>
  <c r="N318" i="2"/>
  <c r="N86" i="2"/>
  <c r="N250" i="2"/>
  <c r="N271" i="2"/>
  <c r="N162" i="2"/>
  <c r="N160" i="2"/>
  <c r="N190" i="2"/>
  <c r="N175" i="2"/>
  <c r="N225" i="2"/>
  <c r="N274" i="2"/>
  <c r="N407" i="2"/>
  <c r="N22" i="2"/>
  <c r="N53" i="2"/>
  <c r="N108" i="2"/>
  <c r="N52" i="2"/>
  <c r="N341" i="2"/>
  <c r="N396" i="2"/>
  <c r="N27" i="2"/>
  <c r="N314" i="2"/>
  <c r="N33" i="2"/>
  <c r="N276" i="2"/>
  <c r="N401" i="2"/>
  <c r="N47" i="2"/>
  <c r="N343" i="2"/>
  <c r="N54" i="2"/>
  <c r="N282" i="2"/>
  <c r="N361" i="2"/>
  <c r="N325" i="2"/>
  <c r="N166" i="2"/>
  <c r="N296" i="2"/>
  <c r="N246" i="2"/>
  <c r="N107" i="2"/>
  <c r="N315" i="2"/>
  <c r="N294" i="2"/>
  <c r="N304" i="2"/>
  <c r="N206" i="2"/>
  <c r="N330" i="2"/>
  <c r="N165" i="2"/>
  <c r="N186" i="2"/>
  <c r="N308" i="2"/>
  <c r="N243" i="2"/>
  <c r="N218" i="2"/>
  <c r="N233" i="2"/>
  <c r="N104" i="2"/>
  <c r="N39" i="2"/>
  <c r="N229" i="2"/>
  <c r="N111" i="2"/>
  <c r="N90" i="2"/>
  <c r="N57" i="2"/>
  <c r="N51" i="2"/>
  <c r="N336" i="2"/>
  <c r="N249" i="2"/>
  <c r="N178" i="2"/>
  <c r="N133" i="2"/>
  <c r="N223" i="2"/>
  <c r="N402" i="2"/>
  <c r="N256" i="2"/>
  <c r="N316" i="2"/>
  <c r="N193" i="2"/>
  <c r="N234" i="2"/>
  <c r="N207" i="2"/>
  <c r="N363" i="2"/>
  <c r="N93" i="2"/>
  <c r="N375" i="2"/>
  <c r="N356" i="2"/>
  <c r="N377" i="2"/>
  <c r="N423" i="2"/>
  <c r="N417" i="2"/>
  <c r="N261" i="2"/>
  <c r="N236" i="2"/>
  <c r="N305" i="2"/>
  <c r="N183" i="2"/>
  <c r="N409" i="2"/>
  <c r="N240" i="2"/>
  <c r="N161" i="2"/>
  <c r="N298" i="2"/>
  <c r="N269" i="2"/>
  <c r="N399" i="2"/>
  <c r="N244" i="2"/>
  <c r="N149" i="2"/>
  <c r="N182" i="2"/>
  <c r="N410" i="2"/>
  <c r="N214" i="2"/>
  <c r="N123" i="2"/>
  <c r="N197" i="2"/>
  <c r="N38" i="2"/>
  <c r="N170" i="2"/>
  <c r="N393" i="2"/>
  <c r="N24" i="2"/>
  <c r="N338" i="2"/>
  <c r="N204" i="2"/>
  <c r="N297" i="2"/>
  <c r="N395" i="2"/>
  <c r="N353" i="2"/>
  <c r="N400" i="2"/>
  <c r="N383" i="2"/>
  <c r="N231" i="2"/>
  <c r="N112" i="2"/>
  <c r="N288" i="2"/>
  <c r="N419" i="2"/>
  <c r="N270" i="2"/>
  <c r="N333" i="2"/>
  <c r="N74" i="2"/>
  <c r="N251" i="2"/>
  <c r="N327" i="2"/>
  <c r="N254" i="2"/>
  <c r="N83" i="2"/>
  <c r="N382" i="2"/>
  <c r="N179" i="2"/>
  <c r="N224" i="2"/>
  <c r="N194" i="2"/>
  <c r="N351" i="2"/>
  <c r="N280" i="2"/>
  <c r="N355" i="2"/>
  <c r="N136" i="2"/>
  <c r="N335" i="2"/>
  <c r="N172" i="2"/>
  <c r="N385" i="2"/>
  <c r="N376" i="2"/>
  <c r="N205" i="2"/>
  <c r="N209" i="2"/>
  <c r="N412" i="2"/>
  <c r="N46" i="2"/>
  <c r="N348" i="2"/>
  <c r="N290" i="2"/>
  <c r="N287" i="2"/>
  <c r="N232" i="2"/>
  <c r="N387" i="2"/>
  <c r="N67" i="2"/>
  <c r="N143" i="2"/>
  <c r="N264" i="2"/>
  <c r="N87" i="2"/>
  <c r="N94" i="2"/>
  <c r="N147" i="2"/>
  <c r="N71" i="2"/>
  <c r="N342" i="2"/>
  <c r="N21" i="2"/>
  <c r="N169" i="2"/>
  <c r="N268" i="2"/>
  <c r="N36" i="2"/>
  <c r="N311" i="2"/>
  <c r="N320" i="2"/>
  <c r="N154" i="2"/>
  <c r="N173" i="2"/>
  <c r="N61" i="2"/>
  <c r="N31" i="2"/>
  <c r="N130" i="2"/>
  <c r="N152" i="2"/>
  <c r="N278" i="2"/>
  <c r="N184" i="2"/>
  <c r="N60" i="2"/>
  <c r="N132" i="2"/>
  <c r="N291" i="2"/>
  <c r="N85" i="2"/>
  <c r="O80" i="2"/>
  <c r="O97" i="2"/>
  <c r="O247" i="2"/>
  <c r="O336" i="2"/>
  <c r="O353" i="2"/>
  <c r="O342" i="2"/>
  <c r="O200" i="2"/>
  <c r="O217" i="2"/>
  <c r="O195" i="2"/>
  <c r="O120" i="2"/>
  <c r="O141" i="2"/>
  <c r="O340" i="2"/>
  <c r="O259" i="2"/>
  <c r="O369" i="2"/>
  <c r="O351" i="2"/>
  <c r="O424" i="2"/>
  <c r="O79" i="2"/>
  <c r="O99" i="2"/>
  <c r="O140" i="2"/>
  <c r="O42" i="2"/>
  <c r="O248" i="2"/>
  <c r="O269" i="2"/>
  <c r="O189" i="2"/>
  <c r="O112" i="2"/>
  <c r="O401" i="2"/>
  <c r="O423" i="2"/>
  <c r="O36" i="2"/>
  <c r="O199" i="2"/>
  <c r="O63" i="2"/>
  <c r="O83" i="2"/>
  <c r="O312" i="2"/>
  <c r="O255" i="2"/>
  <c r="O164" i="2"/>
  <c r="O305" i="2"/>
  <c r="O296" i="2"/>
  <c r="O122" i="2"/>
  <c r="O86" i="2"/>
  <c r="O328" i="2"/>
  <c r="O264" i="2"/>
  <c r="O68" i="2"/>
  <c r="O323" i="2"/>
  <c r="O291" i="2"/>
  <c r="O148" i="2"/>
  <c r="O51" i="2"/>
  <c r="O41" i="2"/>
  <c r="O387" i="2"/>
  <c r="O417" i="2"/>
  <c r="O212" i="2"/>
  <c r="O179" i="2"/>
  <c r="O105" i="2"/>
  <c r="O222" i="2"/>
  <c r="O382" i="2"/>
  <c r="O267" i="2"/>
  <c r="O367" i="2"/>
  <c r="O192" i="2"/>
  <c r="O286" i="2"/>
  <c r="O35" i="2"/>
  <c r="O114" i="2"/>
  <c r="O78" i="2"/>
  <c r="O256" i="2"/>
  <c r="O403" i="2"/>
  <c r="O352" i="2"/>
  <c r="O113" i="2"/>
  <c r="O28" i="2"/>
  <c r="O252" i="2"/>
  <c r="O71" i="2"/>
  <c r="O347" i="2"/>
  <c r="O356" i="2"/>
  <c r="O102" i="2"/>
  <c r="O280" i="2"/>
  <c r="O111" i="2"/>
  <c r="O67" i="2"/>
  <c r="O133" i="2"/>
  <c r="O363" i="2"/>
  <c r="O242" i="2"/>
  <c r="O320" i="2"/>
  <c r="O119" i="2"/>
  <c r="O306" i="2"/>
  <c r="O275" i="2"/>
  <c r="O294" i="2"/>
  <c r="O368" i="2"/>
  <c r="O208" i="2"/>
  <c r="O254" i="2"/>
  <c r="O395" i="2"/>
  <c r="O240" i="2"/>
  <c r="O366" i="2"/>
  <c r="O379" i="2"/>
  <c r="O24" i="2"/>
  <c r="O214" i="2"/>
  <c r="O103" i="2"/>
  <c r="O426" i="2"/>
  <c r="O419" i="2"/>
  <c r="O56" i="2"/>
  <c r="O278" i="2"/>
  <c r="O231" i="2"/>
  <c r="O52" i="2"/>
  <c r="O210" i="2"/>
  <c r="O58" i="2"/>
  <c r="O311" i="2"/>
  <c r="O197" i="2"/>
  <c r="O331" i="2"/>
  <c r="O37" i="2"/>
  <c r="O186" i="2"/>
  <c r="O375" i="2"/>
  <c r="O261" i="2"/>
  <c r="O50" i="2"/>
  <c r="O295" i="2"/>
  <c r="O117" i="2"/>
  <c r="O246" i="2"/>
  <c r="O196" i="2"/>
  <c r="O405" i="2"/>
  <c r="O88" i="2"/>
  <c r="O201" i="2"/>
  <c r="O383" i="2"/>
  <c r="O284" i="2"/>
  <c r="O39" i="2"/>
  <c r="O418" i="2"/>
  <c r="O64" i="2"/>
  <c r="O173" i="2"/>
  <c r="O203" i="2"/>
  <c r="O65" i="2"/>
  <c r="O206" i="2"/>
  <c r="O234" i="2"/>
  <c r="O389" i="2"/>
  <c r="O101" i="2"/>
  <c r="O202" i="2"/>
  <c r="O413" i="2"/>
  <c r="O57" i="2"/>
  <c r="O397" i="2"/>
  <c r="O158" i="2"/>
  <c r="O314" i="2"/>
  <c r="O127" i="2"/>
  <c r="O45" i="2"/>
  <c r="O299" i="2"/>
  <c r="O194" i="2"/>
  <c r="O409" i="2"/>
  <c r="O162" i="2"/>
  <c r="O393" i="2"/>
  <c r="O218" i="2"/>
  <c r="O184" i="2"/>
  <c r="O309" i="2"/>
  <c r="O364" i="2"/>
  <c r="O134" i="2"/>
  <c r="O223" i="2"/>
  <c r="O27" i="2"/>
  <c r="O308" i="2"/>
  <c r="O144" i="2"/>
  <c r="O341" i="2"/>
  <c r="O22" i="2"/>
  <c r="O233" i="2"/>
  <c r="O220" i="2"/>
  <c r="O249" i="2"/>
  <c r="O44" i="2"/>
  <c r="O109" i="2"/>
  <c r="O142" i="2"/>
  <c r="O54" i="2"/>
  <c r="O170" i="2"/>
  <c r="O85" i="2"/>
  <c r="O138" i="2"/>
  <c r="O384" i="2"/>
  <c r="O168" i="2"/>
  <c r="O420" i="2"/>
  <c r="O106" i="2"/>
  <c r="O313" i="2"/>
  <c r="O187" i="2"/>
  <c r="O362" i="2"/>
  <c r="O257" i="2"/>
  <c r="O272" i="2"/>
  <c r="O365" i="2"/>
  <c r="O224" i="2"/>
  <c r="O303" i="2"/>
  <c r="O211" i="2"/>
  <c r="O53" i="2"/>
  <c r="O172" i="2"/>
  <c r="O380" i="2"/>
  <c r="O129" i="2"/>
  <c r="O61" i="2"/>
  <c r="O135" i="2"/>
  <c r="O136" i="2"/>
  <c r="O330" i="2"/>
  <c r="O156" i="2"/>
  <c r="O23" i="2"/>
  <c r="O385" i="2"/>
  <c r="O116" i="2"/>
  <c r="O181" i="2"/>
  <c r="O165" i="2"/>
  <c r="O43" i="2"/>
  <c r="O152" i="2"/>
  <c r="O29" i="2"/>
  <c r="O315" i="2"/>
  <c r="O167" i="2"/>
  <c r="O274" i="2"/>
  <c r="O302" i="2"/>
  <c r="O178" i="2"/>
  <c r="O204" i="2"/>
  <c r="O371" i="2"/>
  <c r="O273" i="2"/>
  <c r="O34" i="2"/>
  <c r="O143" i="2"/>
  <c r="O335" i="2"/>
  <c r="O290" i="2"/>
  <c r="O89" i="2"/>
  <c r="O227" i="2"/>
  <c r="O377" i="2"/>
  <c r="O98" i="2"/>
  <c r="O329" i="2"/>
  <c r="O90" i="2"/>
  <c r="O408" i="2"/>
  <c r="O166" i="2"/>
  <c r="O277" i="2"/>
  <c r="O229" i="2"/>
  <c r="O95" i="2"/>
  <c r="O310" i="2"/>
  <c r="O244" i="2"/>
  <c r="O241" i="2"/>
  <c r="O324" i="2"/>
  <c r="O326" i="2"/>
  <c r="O219" i="2"/>
  <c r="O394" i="2"/>
  <c r="O169" i="2"/>
  <c r="O404" i="2"/>
  <c r="O337" i="2"/>
  <c r="O410" i="2"/>
  <c r="O190" i="2"/>
  <c r="O66" i="2"/>
  <c r="O343" i="2"/>
  <c r="O262" i="2"/>
  <c r="O239" i="2"/>
  <c r="O74" i="2"/>
  <c r="O151" i="2"/>
  <c r="O370" i="2"/>
  <c r="O350" i="2"/>
  <c r="O245" i="2"/>
  <c r="O238" i="2"/>
  <c r="O376" i="2"/>
  <c r="O396" i="2"/>
  <c r="O345" i="2"/>
  <c r="O388" i="2"/>
  <c r="O147" i="2"/>
  <c r="O332" i="2"/>
  <c r="O108" i="2"/>
  <c r="O235" i="2"/>
  <c r="O321" i="2"/>
  <c r="O215" i="2"/>
  <c r="O358" i="2"/>
  <c r="O104" i="2"/>
  <c r="O266" i="2"/>
  <c r="O92" i="2"/>
  <c r="O349" i="2"/>
  <c r="O48" i="2"/>
  <c r="O237" i="2"/>
  <c r="O32" i="2"/>
  <c r="O361" i="2"/>
  <c r="O183" i="2"/>
  <c r="O346" i="2"/>
  <c r="O70" i="2"/>
  <c r="O25" i="2"/>
  <c r="O391" i="2"/>
  <c r="O59" i="2"/>
  <c r="O175" i="2"/>
  <c r="O69" i="2"/>
  <c r="O271" i="2"/>
  <c r="O300" i="2"/>
  <c r="O301" i="2"/>
  <c r="O243" i="2"/>
  <c r="O411" i="2"/>
  <c r="O185" i="2"/>
  <c r="O84" i="2"/>
  <c r="O40" i="2"/>
  <c r="O225" i="2"/>
  <c r="O87" i="2"/>
  <c r="O399" i="2"/>
  <c r="O333" i="2"/>
  <c r="O344" i="2"/>
  <c r="O38" i="2"/>
  <c r="O213" i="2"/>
  <c r="O390" i="2"/>
  <c r="O126" i="2"/>
  <c r="O258" i="2"/>
  <c r="O157" i="2"/>
  <c r="O209" i="2"/>
  <c r="O260" i="2"/>
  <c r="O198" i="2"/>
  <c r="O91" i="2"/>
  <c r="O153" i="2"/>
  <c r="O251" i="2"/>
  <c r="O137" i="2"/>
  <c r="O115" i="2"/>
  <c r="O276" i="2"/>
  <c r="O60" i="2"/>
  <c r="O416" i="2"/>
  <c r="O287" i="2"/>
  <c r="O372" i="2"/>
  <c r="O327" i="2"/>
  <c r="O293" i="2"/>
  <c r="O146" i="2"/>
  <c r="O33" i="2"/>
  <c r="O285" i="2"/>
  <c r="O354" i="2"/>
  <c r="O82" i="2"/>
  <c r="O160" i="2"/>
  <c r="O174" i="2"/>
  <c r="O182" i="2"/>
  <c r="O145" i="2"/>
  <c r="O159" i="2"/>
  <c r="O283" i="2"/>
  <c r="O131" i="2"/>
  <c r="O150" i="2"/>
  <c r="O289" i="2"/>
  <c r="O381" i="2"/>
  <c r="O230" i="2"/>
  <c r="O392" i="2"/>
  <c r="O132" i="2"/>
  <c r="O412" i="2"/>
  <c r="O118" i="2"/>
  <c r="O421" i="2"/>
  <c r="O205" i="2"/>
  <c r="O402" i="2"/>
  <c r="O297" i="2"/>
  <c r="O110" i="2"/>
  <c r="O76" i="2"/>
  <c r="O282" i="2"/>
  <c r="O107" i="2"/>
  <c r="O386" i="2"/>
  <c r="O400" i="2"/>
  <c r="O26" i="2"/>
  <c r="O228" i="2"/>
  <c r="O47" i="2"/>
  <c r="O317" i="2"/>
  <c r="O30" i="2"/>
  <c r="O236" i="2"/>
  <c r="O163" i="2"/>
  <c r="O128" i="2"/>
  <c r="O155" i="2"/>
  <c r="O232" i="2"/>
  <c r="O334" i="2"/>
  <c r="O414" i="2"/>
  <c r="O319" i="2"/>
  <c r="O298" i="2"/>
  <c r="O292" i="2"/>
  <c r="O177" i="2"/>
  <c r="O281" i="2"/>
  <c r="O360" i="2"/>
  <c r="O100" i="2"/>
  <c r="O348" i="2"/>
  <c r="O407" i="2"/>
  <c r="O304" i="2"/>
  <c r="O55" i="2"/>
  <c r="O288" i="2"/>
  <c r="O425" i="2"/>
  <c r="O46" i="2"/>
  <c r="O415" i="2"/>
  <c r="O154" i="2"/>
  <c r="O357" i="2"/>
  <c r="O161" i="2"/>
  <c r="O125" i="2"/>
  <c r="O263" i="2"/>
  <c r="O81" i="2"/>
  <c r="O307" i="2"/>
  <c r="O31" i="2"/>
  <c r="O374" i="2"/>
  <c r="O253" i="2"/>
  <c r="O188" i="2"/>
  <c r="O265" i="2"/>
  <c r="O318" i="2"/>
  <c r="O221" i="2"/>
  <c r="O139" i="2"/>
  <c r="O124" i="2"/>
  <c r="O96" i="2"/>
  <c r="O193" i="2"/>
  <c r="O279" i="2"/>
  <c r="O49" i="2"/>
  <c r="O93" i="2"/>
  <c r="O398" i="2"/>
  <c r="O406" i="2"/>
  <c r="O339" i="2"/>
  <c r="O94" i="2"/>
  <c r="O191" i="2"/>
  <c r="O216" i="2"/>
  <c r="O316" i="2"/>
  <c r="O149" i="2"/>
  <c r="O355" i="2"/>
  <c r="O77" i="2"/>
  <c r="O373" i="2"/>
  <c r="O171" i="2"/>
  <c r="O72" i="2"/>
  <c r="O422" i="2"/>
  <c r="O21" i="2"/>
  <c r="O207" i="2"/>
  <c r="O176" i="2"/>
  <c r="O322" i="2"/>
  <c r="O338" i="2"/>
  <c r="O75" i="2"/>
  <c r="O268" i="2"/>
  <c r="O121" i="2"/>
  <c r="O359" i="2"/>
  <c r="O226" i="2"/>
  <c r="O62" i="2"/>
  <c r="O123" i="2"/>
  <c r="O250" i="2"/>
  <c r="O270" i="2"/>
  <c r="O378" i="2"/>
  <c r="O130" i="2"/>
  <c r="O73" i="2"/>
  <c r="O180" i="2"/>
  <c r="O325" i="2"/>
  <c r="N18" i="2"/>
  <c r="M18" i="2"/>
  <c r="O18" i="2"/>
  <c r="AE869" i="5" l="1"/>
  <c r="AD869" i="5"/>
  <c r="AD866" i="5"/>
  <c r="AE866" i="5"/>
  <c r="AD870" i="5"/>
  <c r="AE870" i="5"/>
  <c r="AD865" i="5"/>
  <c r="AE865" i="5"/>
  <c r="AD867" i="5"/>
  <c r="AE867" i="5"/>
  <c r="AD868" i="5"/>
  <c r="AE868" i="5"/>
  <c r="AD437" i="5"/>
  <c r="AE437" i="5"/>
  <c r="AE421" i="5"/>
  <c r="AD421" i="5"/>
  <c r="AE183" i="5"/>
  <c r="AD183" i="5"/>
  <c r="AA341" i="5"/>
  <c r="AB341" i="5"/>
  <c r="AB860" i="5"/>
  <c r="AB729" i="5"/>
  <c r="AB619" i="5"/>
  <c r="AA551" i="5"/>
  <c r="AB155" i="5"/>
  <c r="AA155" i="5"/>
  <c r="AD499" i="5"/>
  <c r="AE499" i="5"/>
  <c r="AD451" i="5"/>
  <c r="AE451" i="5"/>
  <c r="AA529" i="5"/>
  <c r="AD707" i="5"/>
  <c r="AE707" i="5"/>
  <c r="AD670" i="5"/>
  <c r="AE670" i="5"/>
  <c r="AD94" i="5"/>
  <c r="AE94" i="5"/>
  <c r="AA671" i="5"/>
  <c r="AE671" i="5" s="1"/>
  <c r="AE271" i="5"/>
  <c r="AD271" i="5"/>
  <c r="AD515" i="5"/>
  <c r="AE515" i="5"/>
  <c r="AD401" i="5"/>
  <c r="AE401" i="5"/>
  <c r="AD295" i="5"/>
  <c r="AE295" i="5"/>
  <c r="AA724" i="5"/>
  <c r="AE724" i="5" s="1"/>
  <c r="AB715" i="5"/>
  <c r="AB745" i="5"/>
  <c r="AA224" i="5"/>
  <c r="AB224" i="5"/>
  <c r="AD726" i="5"/>
  <c r="AE726" i="5"/>
  <c r="AA272" i="5"/>
  <c r="AB272" i="5"/>
  <c r="AE382" i="5"/>
  <c r="AD382" i="5"/>
  <c r="AE616" i="5"/>
  <c r="AD616" i="5"/>
  <c r="AD631" i="5"/>
  <c r="AE631" i="5"/>
  <c r="AA712" i="5"/>
  <c r="AD712" i="5" s="1"/>
  <c r="AD192" i="5"/>
  <c r="AE192" i="5"/>
  <c r="AD581" i="5"/>
  <c r="AE581" i="5"/>
  <c r="AD785" i="5"/>
  <c r="AE785" i="5"/>
  <c r="AD694" i="5"/>
  <c r="AE694" i="5"/>
  <c r="AD684" i="5"/>
  <c r="AE684" i="5"/>
  <c r="AB488" i="5"/>
  <c r="AA488" i="5"/>
  <c r="AD741" i="5"/>
  <c r="AE741" i="5"/>
  <c r="AD731" i="5"/>
  <c r="AE731" i="5"/>
  <c r="AE705" i="5"/>
  <c r="AD705" i="5"/>
  <c r="AA463" i="5"/>
  <c r="AB463" i="5"/>
  <c r="AE617" i="5"/>
  <c r="AD617" i="5"/>
  <c r="AD544" i="5"/>
  <c r="AE544" i="5"/>
  <c r="AE611" i="5"/>
  <c r="AD611" i="5"/>
  <c r="AA614" i="5"/>
  <c r="AB614" i="5"/>
  <c r="AE771" i="5"/>
  <c r="AD771" i="5"/>
  <c r="AA719" i="5"/>
  <c r="AB719" i="5"/>
  <c r="AD550" i="5"/>
  <c r="AE550" i="5"/>
  <c r="AB717" i="5"/>
  <c r="AA717" i="5"/>
  <c r="AE712" i="5"/>
  <c r="AD580" i="5"/>
  <c r="AE580" i="5"/>
  <c r="AD672" i="5"/>
  <c r="AE672" i="5"/>
  <c r="AE720" i="5"/>
  <c r="AD720" i="5"/>
  <c r="AB728" i="5"/>
  <c r="AA728" i="5"/>
  <c r="AD739" i="5"/>
  <c r="AE739" i="5"/>
  <c r="AD620" i="5"/>
  <c r="AE620" i="5"/>
  <c r="AD708" i="5"/>
  <c r="AE708" i="5"/>
  <c r="AA539" i="5"/>
  <c r="AB539" i="5"/>
  <c r="AD472" i="5"/>
  <c r="AE472" i="5"/>
  <c r="AE701" i="5"/>
  <c r="AD701" i="5"/>
  <c r="AD490" i="5"/>
  <c r="AE490" i="5"/>
  <c r="AE546" i="5"/>
  <c r="AD546" i="5"/>
  <c r="AA545" i="5"/>
  <c r="AB545" i="5"/>
  <c r="AA735" i="5"/>
  <c r="AB735" i="5"/>
  <c r="AE525" i="5"/>
  <c r="AD525" i="5"/>
  <c r="AE609" i="5"/>
  <c r="AD609" i="5"/>
  <c r="AE542" i="5"/>
  <c r="AD542" i="5"/>
  <c r="AD737" i="5"/>
  <c r="AE737" i="5"/>
  <c r="AD601" i="5"/>
  <c r="AE601" i="5"/>
  <c r="AE730" i="5"/>
  <c r="AD730" i="5"/>
  <c r="AA688" i="5"/>
  <c r="AB688" i="5"/>
  <c r="AB555" i="5"/>
  <c r="AA555" i="5"/>
  <c r="AE464" i="5"/>
  <c r="AD464" i="5"/>
  <c r="AB562" i="5"/>
  <c r="AA562" i="5"/>
  <c r="AD469" i="5"/>
  <c r="AE469" i="5"/>
  <c r="AB569" i="5"/>
  <c r="AA569" i="5"/>
  <c r="AB541" i="5"/>
  <c r="AA541" i="5"/>
  <c r="AA552" i="5"/>
  <c r="AB552" i="5"/>
  <c r="AB474" i="5"/>
  <c r="AA474" i="5"/>
  <c r="AD553" i="5"/>
  <c r="AE553" i="5"/>
  <c r="AE709" i="5"/>
  <c r="AD709" i="5"/>
  <c r="AD489" i="5"/>
  <c r="AE489" i="5"/>
  <c r="AA711" i="5"/>
  <c r="AB711" i="5"/>
  <c r="AD700" i="5"/>
  <c r="AE700" i="5"/>
  <c r="AD605" i="5"/>
  <c r="AE605" i="5"/>
  <c r="AD753" i="5"/>
  <c r="AE753" i="5"/>
  <c r="AD471" i="5"/>
  <c r="AE471" i="5"/>
  <c r="AD748" i="5"/>
  <c r="AE748" i="5"/>
  <c r="AA765" i="5"/>
  <c r="AB765" i="5"/>
  <c r="AB744" i="5"/>
  <c r="AA744" i="5"/>
  <c r="AE492" i="5"/>
  <c r="AD492" i="5"/>
  <c r="AE593" i="5"/>
  <c r="AD593" i="5"/>
  <c r="AD746" i="5"/>
  <c r="AE746" i="5"/>
  <c r="AD607" i="5"/>
  <c r="AE607" i="5"/>
  <c r="AB702" i="5"/>
  <c r="AA702" i="5"/>
  <c r="AE462" i="5"/>
  <c r="AD462" i="5"/>
  <c r="AB612" i="5"/>
  <c r="AA612" i="5"/>
  <c r="AD773" i="5"/>
  <c r="AE773" i="5"/>
  <c r="AD551" i="5"/>
  <c r="AE551" i="5"/>
  <c r="AE600" i="5"/>
  <c r="AD600" i="5"/>
  <c r="AA538" i="5"/>
  <c r="AB538" i="5"/>
  <c r="AE762" i="5"/>
  <c r="AD762" i="5"/>
  <c r="AB591" i="5"/>
  <c r="AA591" i="5"/>
  <c r="AB749" i="5"/>
  <c r="AA749" i="5"/>
  <c r="AA574" i="5"/>
  <c r="AB574" i="5"/>
  <c r="AD586" i="5"/>
  <c r="AE586" i="5"/>
  <c r="AA475" i="5"/>
  <c r="AB475" i="5"/>
  <c r="AE704" i="5"/>
  <c r="AD704" i="5"/>
  <c r="AA718" i="5"/>
  <c r="AB718" i="5"/>
  <c r="AD758" i="5"/>
  <c r="AE758" i="5"/>
  <c r="AD559" i="5"/>
  <c r="AE559" i="5"/>
  <c r="AE774" i="5"/>
  <c r="AD774" i="5"/>
  <c r="AE729" i="5"/>
  <c r="AD729" i="5"/>
  <c r="AA756" i="5"/>
  <c r="AB756" i="5"/>
  <c r="AE529" i="5"/>
  <c r="AD529" i="5"/>
  <c r="AD480" i="5"/>
  <c r="AE480" i="5"/>
  <c r="AA732" i="5"/>
  <c r="AB732" i="5"/>
  <c r="AE619" i="5"/>
  <c r="AD619" i="5"/>
  <c r="AD554" i="5"/>
  <c r="AE554" i="5"/>
  <c r="AE687" i="5"/>
  <c r="AD687" i="5"/>
  <c r="AB743" i="5"/>
  <c r="AA743" i="5"/>
  <c r="AD733" i="5"/>
  <c r="AE733" i="5"/>
  <c r="AB549" i="5"/>
  <c r="AA549" i="5"/>
  <c r="AB461" i="5"/>
  <c r="AA461" i="5"/>
  <c r="AD673" i="5"/>
  <c r="AE673" i="5"/>
  <c r="AA466" i="5"/>
  <c r="AB466" i="5"/>
  <c r="AD759" i="5"/>
  <c r="AE759" i="5"/>
  <c r="AD558" i="5"/>
  <c r="AE558" i="5"/>
  <c r="AB775" i="5"/>
  <c r="AA775" i="5"/>
  <c r="AE689" i="5"/>
  <c r="AD689" i="5"/>
  <c r="AD703" i="5"/>
  <c r="AE703" i="5"/>
  <c r="AD470" i="5"/>
  <c r="AE470" i="5"/>
  <c r="AA682" i="5"/>
  <c r="AB682" i="5"/>
  <c r="AA621" i="5"/>
  <c r="AB621" i="5"/>
  <c r="AB693" i="5"/>
  <c r="AA693" i="5"/>
  <c r="AB678" i="5"/>
  <c r="AA678" i="5"/>
  <c r="AE710" i="5"/>
  <c r="AD710" i="5"/>
  <c r="AB537" i="5"/>
  <c r="AA537" i="5"/>
  <c r="AB482" i="5"/>
  <c r="AA482" i="5"/>
  <c r="AD563" i="5"/>
  <c r="AE563" i="5"/>
  <c r="AD671" i="5"/>
  <c r="AD761" i="5"/>
  <c r="AE761" i="5"/>
  <c r="AA486" i="5"/>
  <c r="AB486" i="5"/>
  <c r="AB747" i="5"/>
  <c r="AA747" i="5"/>
  <c r="AD582" i="5"/>
  <c r="AE582" i="5"/>
  <c r="AD724" i="5"/>
  <c r="AB479" i="5"/>
  <c r="AA479" i="5"/>
  <c r="AD736" i="5"/>
  <c r="AE736" i="5"/>
  <c r="AD485" i="5"/>
  <c r="AE485" i="5"/>
  <c r="AE685" i="5"/>
  <c r="AD685" i="5"/>
  <c r="AA716" i="5"/>
  <c r="AB716" i="5"/>
  <c r="AA548" i="5"/>
  <c r="AB548" i="5"/>
  <c r="AE677" i="5"/>
  <c r="AD677" i="5"/>
  <c r="AD680" i="5"/>
  <c r="AE680" i="5"/>
  <c r="AB676" i="5"/>
  <c r="AA676" i="5"/>
  <c r="AE706" i="5"/>
  <c r="AD706" i="5"/>
  <c r="AD768" i="5"/>
  <c r="AE768" i="5"/>
  <c r="AA588" i="5"/>
  <c r="AB588" i="5"/>
  <c r="AB547" i="5"/>
  <c r="AA547" i="5"/>
  <c r="AA467" i="5"/>
  <c r="AB467" i="5"/>
  <c r="AD714" i="5"/>
  <c r="AE714" i="5"/>
  <c r="AE602" i="5"/>
  <c r="AD602" i="5"/>
  <c r="AD615" i="5"/>
  <c r="AE615" i="5"/>
  <c r="AB561" i="5"/>
  <c r="AA561" i="5"/>
  <c r="AA713" i="5"/>
  <c r="AB713" i="5"/>
  <c r="AA571" i="5"/>
  <c r="AB571" i="5"/>
  <c r="AE556" i="5"/>
  <c r="AD556" i="5"/>
  <c r="AD740" i="5"/>
  <c r="AE740" i="5"/>
  <c r="AB622" i="5"/>
  <c r="AA622" i="5"/>
  <c r="AD751" i="5"/>
  <c r="AE751" i="5"/>
  <c r="AA727" i="5"/>
  <c r="AB727" i="5"/>
  <c r="AD686" i="5"/>
  <c r="AE686" i="5"/>
  <c r="AB567" i="5"/>
  <c r="AA567" i="5"/>
  <c r="AA487" i="5"/>
  <c r="AB487" i="5"/>
  <c r="AD526" i="5"/>
  <c r="AE526" i="5"/>
  <c r="AA618" i="5"/>
  <c r="AB618" i="5"/>
  <c r="AD715" i="5"/>
  <c r="AE715" i="5"/>
  <c r="AD579" i="5"/>
  <c r="AE579" i="5"/>
  <c r="AB573" i="5"/>
  <c r="AA573" i="5"/>
  <c r="AA722" i="5"/>
  <c r="AB722" i="5"/>
  <c r="AB557" i="5"/>
  <c r="AA557" i="5"/>
  <c r="AD679" i="5"/>
  <c r="AE679" i="5"/>
  <c r="AD745" i="5"/>
  <c r="AE745" i="5"/>
  <c r="AD606" i="5"/>
  <c r="AE606" i="5"/>
  <c r="AD473" i="5"/>
  <c r="AE473" i="5"/>
  <c r="AA691" i="5"/>
  <c r="AB691" i="5"/>
  <c r="AD721" i="5"/>
  <c r="AE721" i="5"/>
  <c r="AB692" i="5"/>
  <c r="AA692" i="5"/>
  <c r="AE566" i="5"/>
  <c r="AD566" i="5"/>
  <c r="AB568" i="5"/>
  <c r="AA568" i="5"/>
  <c r="AB528" i="5"/>
  <c r="AA528" i="5"/>
  <c r="AD690" i="5"/>
  <c r="AE690" i="5"/>
  <c r="AD763" i="5"/>
  <c r="AE763" i="5"/>
  <c r="E14" i="1"/>
  <c r="E6" i="2"/>
  <c r="E9" i="2" s="1"/>
  <c r="F7" i="1"/>
  <c r="AE864" i="5"/>
  <c r="AD864" i="5"/>
  <c r="AD862" i="5"/>
  <c r="AE862" i="5"/>
  <c r="AB863" i="5"/>
  <c r="AA863" i="5"/>
  <c r="AD861" i="5"/>
  <c r="AE861" i="5"/>
  <c r="AB169" i="5"/>
  <c r="AA169" i="5"/>
  <c r="AE592" i="5"/>
  <c r="AD592" i="5"/>
  <c r="AD828" i="5"/>
  <c r="AE828" i="5"/>
  <c r="AE70" i="5"/>
  <c r="AD70" i="5"/>
  <c r="AA79" i="5"/>
  <c r="AB79" i="5"/>
  <c r="AE793" i="5"/>
  <c r="AD793" i="5"/>
  <c r="AB832" i="5"/>
  <c r="AA832" i="5"/>
  <c r="AE481" i="5"/>
  <c r="AD481" i="5"/>
  <c r="AE166" i="5"/>
  <c r="AD166" i="5"/>
  <c r="AD128" i="5"/>
  <c r="AE128" i="5"/>
  <c r="AE507" i="5"/>
  <c r="AD507" i="5"/>
  <c r="AB380" i="5"/>
  <c r="AA380" i="5"/>
  <c r="AE501" i="5"/>
  <c r="AD501" i="5"/>
  <c r="AA447" i="5"/>
  <c r="AB447" i="5"/>
  <c r="AD319" i="5"/>
  <c r="AE319" i="5"/>
  <c r="AE389" i="5"/>
  <c r="AD389" i="5"/>
  <c r="AA178" i="5"/>
  <c r="AB178" i="5"/>
  <c r="AE360" i="5"/>
  <c r="AD360" i="5"/>
  <c r="AE90" i="5"/>
  <c r="AD90" i="5"/>
  <c r="AD110" i="5"/>
  <c r="AE110" i="5"/>
  <c r="AE188" i="5"/>
  <c r="AD188" i="5"/>
  <c r="AD49" i="5"/>
  <c r="AE49" i="5"/>
  <c r="AB250" i="5"/>
  <c r="AA250" i="5"/>
  <c r="AD25" i="5"/>
  <c r="AE25" i="5"/>
  <c r="AD27" i="5"/>
  <c r="AE27" i="5"/>
  <c r="AD204" i="5"/>
  <c r="AE204" i="5"/>
  <c r="AE269" i="5"/>
  <c r="AD269" i="5"/>
  <c r="AD237" i="5"/>
  <c r="AE237" i="5"/>
  <c r="AD584" i="5"/>
  <c r="AE584" i="5"/>
  <c r="AD506" i="5"/>
  <c r="AE506" i="5"/>
  <c r="AD243" i="5"/>
  <c r="AE243" i="5"/>
  <c r="AE415" i="5"/>
  <c r="AD415" i="5"/>
  <c r="AE829" i="5"/>
  <c r="AD829" i="5"/>
  <c r="AE436" i="5"/>
  <c r="AD436" i="5"/>
  <c r="AE195" i="5"/>
  <c r="AD195" i="5"/>
  <c r="AD790" i="5"/>
  <c r="AE790" i="5"/>
  <c r="AE215" i="5"/>
  <c r="AD215" i="5"/>
  <c r="AE432" i="5"/>
  <c r="AD432" i="5"/>
  <c r="AD282" i="5"/>
  <c r="AE282" i="5"/>
  <c r="AA812" i="5"/>
  <c r="AB812" i="5"/>
  <c r="AA252" i="5"/>
  <c r="AB252" i="5"/>
  <c r="AA217" i="5"/>
  <c r="AB217" i="5"/>
  <c r="AE423" i="5"/>
  <c r="AD423" i="5"/>
  <c r="AD368" i="5"/>
  <c r="AE368" i="5"/>
  <c r="AD383" i="5"/>
  <c r="AE383" i="5"/>
  <c r="AE791" i="5"/>
  <c r="AD791" i="5"/>
  <c r="AD186" i="5"/>
  <c r="AE186" i="5"/>
  <c r="AD127" i="5"/>
  <c r="AE127" i="5"/>
  <c r="AA246" i="5"/>
  <c r="AB246" i="5"/>
  <c r="AE316" i="5"/>
  <c r="AD316" i="5"/>
  <c r="AD502" i="5"/>
  <c r="AE502" i="5"/>
  <c r="AE302" i="5"/>
  <c r="AD302" i="5"/>
  <c r="AE280" i="5"/>
  <c r="AD280" i="5"/>
  <c r="AD816" i="5"/>
  <c r="AE816" i="5"/>
  <c r="AB276" i="5"/>
  <c r="AA276" i="5"/>
  <c r="AE140" i="5"/>
  <c r="AD140" i="5"/>
  <c r="AD287" i="5"/>
  <c r="AE287" i="5"/>
  <c r="AB274" i="5"/>
  <c r="AA274" i="5"/>
  <c r="AE848" i="5"/>
  <c r="AD848" i="5"/>
  <c r="AD175" i="5"/>
  <c r="AE175" i="5"/>
  <c r="AE587" i="5"/>
  <c r="AD587" i="5"/>
  <c r="AA388" i="5"/>
  <c r="AB388" i="5"/>
  <c r="AA240" i="5"/>
  <c r="AB240" i="5"/>
  <c r="AA375" i="5"/>
  <c r="AB375" i="5"/>
  <c r="AD858" i="5"/>
  <c r="AE858" i="5"/>
  <c r="E5" i="2"/>
  <c r="AB134" i="5"/>
  <c r="AA134" i="5"/>
  <c r="AD405" i="5"/>
  <c r="AE405" i="5"/>
  <c r="AE799" i="5"/>
  <c r="AD799" i="5"/>
  <c r="AB291" i="5"/>
  <c r="AA291" i="5"/>
  <c r="AA146" i="5"/>
  <c r="AB146" i="5"/>
  <c r="AA446" i="5"/>
  <c r="AB446" i="5"/>
  <c r="AE273" i="5"/>
  <c r="AD273" i="5"/>
  <c r="AB355" i="5"/>
  <c r="AA355" i="5"/>
  <c r="AE317" i="5"/>
  <c r="AD317" i="5"/>
  <c r="AD503" i="5"/>
  <c r="AE503" i="5"/>
  <c r="AA236" i="5"/>
  <c r="AB236" i="5"/>
  <c r="AB241" i="5"/>
  <c r="AA241" i="5"/>
  <c r="AE803" i="5"/>
  <c r="AD803" i="5"/>
  <c r="AA168" i="5"/>
  <c r="AB168" i="5"/>
  <c r="AE826" i="5"/>
  <c r="AD826" i="5"/>
  <c r="AB343" i="5"/>
  <c r="AA343" i="5"/>
  <c r="AA292" i="5"/>
  <c r="AB292" i="5"/>
  <c r="AD367" i="5"/>
  <c r="AE367" i="5"/>
  <c r="AD174" i="5"/>
  <c r="AE174" i="5"/>
  <c r="AB216" i="5"/>
  <c r="AA216" i="5"/>
  <c r="AA304" i="5"/>
  <c r="AB304" i="5"/>
  <c r="AA283" i="5"/>
  <c r="AB283" i="5"/>
  <c r="AE162" i="5"/>
  <c r="AD162" i="5"/>
  <c r="AB209" i="5"/>
  <c r="AA209" i="5"/>
  <c r="AD496" i="5"/>
  <c r="AE496" i="5"/>
  <c r="AB827" i="5"/>
  <c r="AA827" i="5"/>
  <c r="AE330" i="5"/>
  <c r="AD330" i="5"/>
  <c r="AA122" i="5"/>
  <c r="AB122" i="5"/>
  <c r="AE810" i="5"/>
  <c r="AD810" i="5"/>
  <c r="AB234" i="5"/>
  <c r="AA234" i="5"/>
  <c r="AA189" i="5"/>
  <c r="AB189" i="5"/>
  <c r="AE347" i="5"/>
  <c r="AD347" i="5"/>
  <c r="AB334" i="5"/>
  <c r="AA334" i="5"/>
  <c r="AE65" i="5"/>
  <c r="AD65" i="5"/>
  <c r="AB824" i="5"/>
  <c r="AA824" i="5"/>
  <c r="AB351" i="5"/>
  <c r="AA351" i="5"/>
  <c r="AD182" i="5"/>
  <c r="AE182" i="5"/>
  <c r="AB439" i="5"/>
  <c r="AA439" i="5"/>
  <c r="AD811" i="5"/>
  <c r="AE811" i="5"/>
  <c r="AE267" i="5"/>
  <c r="AD267" i="5"/>
  <c r="AB313" i="5"/>
  <c r="AA313" i="5"/>
  <c r="AA854" i="5"/>
  <c r="AB854" i="5"/>
  <c r="AD839" i="5"/>
  <c r="AE839" i="5"/>
  <c r="AA847" i="5"/>
  <c r="AB847" i="5"/>
  <c r="AB856" i="5"/>
  <c r="AA856" i="5"/>
  <c r="AD860" i="5"/>
  <c r="AE860" i="5"/>
  <c r="AD857" i="5"/>
  <c r="AE857" i="5"/>
  <c r="AA819" i="5"/>
  <c r="AB819" i="5"/>
  <c r="AD835" i="5"/>
  <c r="AE835" i="5"/>
  <c r="AD841" i="5"/>
  <c r="AE841" i="5"/>
  <c r="AD849" i="5"/>
  <c r="AE849" i="5"/>
  <c r="AD341" i="5" l="1"/>
  <c r="AE341" i="5"/>
  <c r="AE224" i="5"/>
  <c r="AD224" i="5"/>
  <c r="AD155" i="5"/>
  <c r="AE155" i="5"/>
  <c r="AD272" i="5"/>
  <c r="AE272" i="5"/>
  <c r="AD528" i="5"/>
  <c r="AE528" i="5"/>
  <c r="AD573" i="5"/>
  <c r="AE573" i="5"/>
  <c r="AD547" i="5"/>
  <c r="AE547" i="5"/>
  <c r="AD676" i="5"/>
  <c r="AE676" i="5"/>
  <c r="AD479" i="5"/>
  <c r="AE479" i="5"/>
  <c r="AE482" i="5"/>
  <c r="AD482" i="5"/>
  <c r="AE693" i="5"/>
  <c r="AD693" i="5"/>
  <c r="AE549" i="5"/>
  <c r="AD549" i="5"/>
  <c r="AD591" i="5"/>
  <c r="AE591" i="5"/>
  <c r="AD702" i="5"/>
  <c r="AE702" i="5"/>
  <c r="AD474" i="5"/>
  <c r="AE474" i="5"/>
  <c r="AD727" i="5"/>
  <c r="AE727" i="5"/>
  <c r="AD716" i="5"/>
  <c r="AE716" i="5"/>
  <c r="AD486" i="5"/>
  <c r="AE486" i="5"/>
  <c r="AD475" i="5"/>
  <c r="AE475" i="5"/>
  <c r="AE711" i="5"/>
  <c r="AD711" i="5"/>
  <c r="AD688" i="5"/>
  <c r="AE688" i="5"/>
  <c r="AD545" i="5"/>
  <c r="AE545" i="5"/>
  <c r="AD719" i="5"/>
  <c r="AE719" i="5"/>
  <c r="AE562" i="5"/>
  <c r="AD562" i="5"/>
  <c r="AE728" i="5"/>
  <c r="AD728" i="5"/>
  <c r="AD568" i="5"/>
  <c r="AE568" i="5"/>
  <c r="AD466" i="5"/>
  <c r="AE466" i="5"/>
  <c r="AD756" i="5"/>
  <c r="AE756" i="5"/>
  <c r="AD552" i="5"/>
  <c r="AE552" i="5"/>
  <c r="AE539" i="5"/>
  <c r="AD539" i="5"/>
  <c r="AD537" i="5"/>
  <c r="AE537" i="5"/>
  <c r="AE744" i="5"/>
  <c r="AD744" i="5"/>
  <c r="AD691" i="5"/>
  <c r="AE691" i="5"/>
  <c r="AE487" i="5"/>
  <c r="AD487" i="5"/>
  <c r="AD571" i="5"/>
  <c r="AE571" i="5"/>
  <c r="AE588" i="5"/>
  <c r="AD588" i="5"/>
  <c r="AD621" i="5"/>
  <c r="AE621" i="5"/>
  <c r="AD557" i="5"/>
  <c r="AE557" i="5"/>
  <c r="AD567" i="5"/>
  <c r="AE567" i="5"/>
  <c r="AE622" i="5"/>
  <c r="AD622" i="5"/>
  <c r="AD775" i="5"/>
  <c r="AE775" i="5"/>
  <c r="AD743" i="5"/>
  <c r="AE743" i="5"/>
  <c r="AD612" i="5"/>
  <c r="AE612" i="5"/>
  <c r="AE541" i="5"/>
  <c r="AD541" i="5"/>
  <c r="AE717" i="5"/>
  <c r="AD717" i="5"/>
  <c r="AE488" i="5"/>
  <c r="AD488" i="5"/>
  <c r="AE713" i="5"/>
  <c r="AD713" i="5"/>
  <c r="AE682" i="5"/>
  <c r="AD682" i="5"/>
  <c r="AD732" i="5"/>
  <c r="AE732" i="5"/>
  <c r="AE718" i="5"/>
  <c r="AD718" i="5"/>
  <c r="AD574" i="5"/>
  <c r="AE574" i="5"/>
  <c r="AE538" i="5"/>
  <c r="AD538" i="5"/>
  <c r="AD765" i="5"/>
  <c r="AE765" i="5"/>
  <c r="AD614" i="5"/>
  <c r="AE614" i="5"/>
  <c r="AD463" i="5"/>
  <c r="AE463" i="5"/>
  <c r="AE561" i="5"/>
  <c r="AD561" i="5"/>
  <c r="AD678" i="5"/>
  <c r="AE678" i="5"/>
  <c r="AE749" i="5"/>
  <c r="AD749" i="5"/>
  <c r="AE569" i="5"/>
  <c r="AD569" i="5"/>
  <c r="AE555" i="5"/>
  <c r="AD555" i="5"/>
  <c r="AE692" i="5"/>
  <c r="AD692" i="5"/>
  <c r="AD747" i="5"/>
  <c r="AE747" i="5"/>
  <c r="AD461" i="5"/>
  <c r="AE461" i="5"/>
  <c r="AD722" i="5"/>
  <c r="AE722" i="5"/>
  <c r="AD618" i="5"/>
  <c r="AE618" i="5"/>
  <c r="AD467" i="5"/>
  <c r="AE467" i="5"/>
  <c r="AE548" i="5"/>
  <c r="AD548" i="5"/>
  <c r="AE735" i="5"/>
  <c r="AD735" i="5"/>
  <c r="K229" i="2"/>
  <c r="L229" i="2" s="1"/>
  <c r="AD863" i="5"/>
  <c r="AE863" i="5"/>
  <c r="K310" i="2"/>
  <c r="L310" i="2" s="1"/>
  <c r="K393" i="2"/>
  <c r="P393" i="2" s="1"/>
  <c r="K206" i="2"/>
  <c r="P206" i="2" s="1"/>
  <c r="K327" i="2"/>
  <c r="P327" i="2" s="1"/>
  <c r="K90" i="2"/>
  <c r="P90" i="2" s="1"/>
  <c r="K317" i="2"/>
  <c r="L317" i="2" s="1"/>
  <c r="K189" i="2"/>
  <c r="P189" i="2" s="1"/>
  <c r="K73" i="2"/>
  <c r="P73" i="2" s="1"/>
  <c r="K232" i="2"/>
  <c r="P232" i="2" s="1"/>
  <c r="K65" i="2"/>
  <c r="P65" i="2" s="1"/>
  <c r="K127" i="2"/>
  <c r="L127" i="2" s="1"/>
  <c r="K352" i="2"/>
  <c r="P352" i="2" s="1"/>
  <c r="K408" i="2"/>
  <c r="P408" i="2" s="1"/>
  <c r="K348" i="2"/>
  <c r="P348" i="2" s="1"/>
  <c r="K170" i="2"/>
  <c r="P170" i="2" s="1"/>
  <c r="K341" i="2"/>
  <c r="P341" i="2" s="1"/>
  <c r="K336" i="2"/>
  <c r="L336" i="2" s="1"/>
  <c r="AD169" i="5"/>
  <c r="AE169" i="5"/>
  <c r="K108" i="2"/>
  <c r="L108" i="2" s="1"/>
  <c r="K37" i="2"/>
  <c r="P37" i="2" s="1"/>
  <c r="K31" i="2"/>
  <c r="L31" i="2" s="1"/>
  <c r="K400" i="2"/>
  <c r="L400" i="2" s="1"/>
  <c r="K116" i="2"/>
  <c r="L116" i="2" s="1"/>
  <c r="K144" i="2"/>
  <c r="L144" i="2" s="1"/>
  <c r="AE246" i="5"/>
  <c r="AD246" i="5"/>
  <c r="AE252" i="5"/>
  <c r="AD252" i="5"/>
  <c r="AD178" i="5"/>
  <c r="AE178" i="5"/>
  <c r="AD79" i="5"/>
  <c r="AE79" i="5"/>
  <c r="K193" i="2"/>
  <c r="P193" i="2" s="1"/>
  <c r="K209" i="2"/>
  <c r="P209" i="2" s="1"/>
  <c r="K301" i="2"/>
  <c r="P301" i="2" s="1"/>
  <c r="K28" i="2"/>
  <c r="L28" i="2" s="1"/>
  <c r="K74" i="2"/>
  <c r="L74" i="2" s="1"/>
  <c r="K424" i="2"/>
  <c r="P424" i="2" s="1"/>
  <c r="K102" i="2"/>
  <c r="L102" i="2" s="1"/>
  <c r="AD380" i="5"/>
  <c r="AE380" i="5"/>
  <c r="AE812" i="5"/>
  <c r="AD812" i="5"/>
  <c r="K401" i="2"/>
  <c r="L401" i="2" s="1"/>
  <c r="K41" i="2"/>
  <c r="P41" i="2" s="1"/>
  <c r="K180" i="2"/>
  <c r="L180" i="2" s="1"/>
  <c r="K178" i="2"/>
  <c r="L178" i="2" s="1"/>
  <c r="AE276" i="5"/>
  <c r="AD276" i="5"/>
  <c r="AD832" i="5"/>
  <c r="AE832" i="5"/>
  <c r="K200" i="2"/>
  <c r="L200" i="2" s="1"/>
  <c r="AD375" i="5"/>
  <c r="AE375" i="5"/>
  <c r="K123" i="2"/>
  <c r="L123" i="2" s="1"/>
  <c r="K226" i="2"/>
  <c r="L226" i="2" s="1"/>
  <c r="K325" i="2"/>
  <c r="P325" i="2" s="1"/>
  <c r="AE250" i="5"/>
  <c r="AD250" i="5"/>
  <c r="K247" i="2"/>
  <c r="P247" i="2" s="1"/>
  <c r="K322" i="2"/>
  <c r="L322" i="2" s="1"/>
  <c r="K260" i="2"/>
  <c r="P260" i="2" s="1"/>
  <c r="K138" i="2"/>
  <c r="P138" i="2" s="1"/>
  <c r="K354" i="2"/>
  <c r="L354" i="2" s="1"/>
  <c r="K92" i="2"/>
  <c r="L92" i="2" s="1"/>
  <c r="AE240" i="5"/>
  <c r="AD240" i="5"/>
  <c r="K207" i="2"/>
  <c r="P207" i="2" s="1"/>
  <c r="K350" i="2"/>
  <c r="L350" i="2" s="1"/>
  <c r="K93" i="2"/>
  <c r="L93" i="2" s="1"/>
  <c r="K27" i="2"/>
  <c r="L27" i="2" s="1"/>
  <c r="K43" i="2"/>
  <c r="L43" i="2" s="1"/>
  <c r="K30" i="2"/>
  <c r="P30" i="2" s="1"/>
  <c r="K254" i="2"/>
  <c r="P254" i="2" s="1"/>
  <c r="AE274" i="5"/>
  <c r="AD274" i="5"/>
  <c r="AE388" i="5"/>
  <c r="AD388" i="5"/>
  <c r="AE217" i="5"/>
  <c r="AD217" i="5"/>
  <c r="AE447" i="5"/>
  <c r="AD447" i="5"/>
  <c r="K363" i="2"/>
  <c r="L363" i="2" s="1"/>
  <c r="K156" i="2"/>
  <c r="L156" i="2" s="1"/>
  <c r="K243" i="2"/>
  <c r="P243" i="2" s="1"/>
  <c r="K72" i="2"/>
  <c r="L72" i="2" s="1"/>
  <c r="K198" i="2"/>
  <c r="P198" i="2" s="1"/>
  <c r="K141" i="2"/>
  <c r="L141" i="2" s="1"/>
  <c r="K109" i="2"/>
  <c r="P109" i="2" s="1"/>
  <c r="K278" i="2"/>
  <c r="P278" i="2" s="1"/>
  <c r="K118" i="2"/>
  <c r="P118" i="2" s="1"/>
  <c r="K82" i="2"/>
  <c r="L82" i="2" s="1"/>
  <c r="K48" i="2"/>
  <c r="P48" i="2" s="1"/>
  <c r="K313" i="2"/>
  <c r="P313" i="2" s="1"/>
  <c r="K165" i="2"/>
  <c r="P165" i="2" s="1"/>
  <c r="K425" i="2"/>
  <c r="L425" i="2" s="1"/>
  <c r="K69" i="2"/>
  <c r="L69" i="2" s="1"/>
  <c r="K252" i="2"/>
  <c r="P252" i="2" s="1"/>
  <c r="K130" i="2"/>
  <c r="L130" i="2" s="1"/>
  <c r="K228" i="2"/>
  <c r="L228" i="2" s="1"/>
  <c r="K84" i="2"/>
  <c r="P84" i="2" s="1"/>
  <c r="K293" i="2"/>
  <c r="L293" i="2" s="1"/>
  <c r="K219" i="2"/>
  <c r="P219" i="2" s="1"/>
  <c r="K213" i="2"/>
  <c r="L213" i="2" s="1"/>
  <c r="K66" i="2"/>
  <c r="L66" i="2" s="1"/>
  <c r="K158" i="2"/>
  <c r="P158" i="2" s="1"/>
  <c r="K81" i="2"/>
  <c r="L81" i="2" s="1"/>
  <c r="K168" i="2"/>
  <c r="P168" i="2" s="1"/>
  <c r="K64" i="2"/>
  <c r="P64" i="2" s="1"/>
  <c r="K47" i="2"/>
  <c r="L47" i="2" s="1"/>
  <c r="K288" i="2"/>
  <c r="L288" i="2" s="1"/>
  <c r="K419" i="2"/>
  <c r="L419" i="2" s="1"/>
  <c r="K97" i="2"/>
  <c r="P97" i="2" s="1"/>
  <c r="K235" i="2"/>
  <c r="L235" i="2" s="1"/>
  <c r="K169" i="2"/>
  <c r="P169" i="2" s="1"/>
  <c r="K343" i="2"/>
  <c r="L343" i="2" s="1"/>
  <c r="K345" i="2"/>
  <c r="P345" i="2" s="1"/>
  <c r="K45" i="2"/>
  <c r="P45" i="2" s="1"/>
  <c r="K420" i="2"/>
  <c r="L420" i="2" s="1"/>
  <c r="K374" i="2"/>
  <c r="P374" i="2" s="1"/>
  <c r="K91" i="2"/>
  <c r="P91" i="2" s="1"/>
  <c r="K305" i="2"/>
  <c r="P305" i="2" s="1"/>
  <c r="K426" i="2"/>
  <c r="P426" i="2" s="1"/>
  <c r="K239" i="2"/>
  <c r="P239" i="2" s="1"/>
  <c r="K234" i="2"/>
  <c r="P234" i="2" s="1"/>
  <c r="K113" i="2"/>
  <c r="L113" i="2" s="1"/>
  <c r="K414" i="2"/>
  <c r="P414" i="2" s="1"/>
  <c r="K300" i="2"/>
  <c r="P300" i="2" s="1"/>
  <c r="K384" i="2"/>
  <c r="L384" i="2" s="1"/>
  <c r="K297" i="2"/>
  <c r="L297" i="2" s="1"/>
  <c r="K318" i="2"/>
  <c r="P318" i="2" s="1"/>
  <c r="K387" i="2"/>
  <c r="P387" i="2" s="1"/>
  <c r="K230" i="2"/>
  <c r="P230" i="2" s="1"/>
  <c r="K295" i="2"/>
  <c r="P295" i="2" s="1"/>
  <c r="K22" i="2"/>
  <c r="L22" i="2" s="1"/>
  <c r="K46" i="2"/>
  <c r="P46" i="2" s="1"/>
  <c r="K71" i="2"/>
  <c r="P71" i="2" s="1"/>
  <c r="K125" i="2"/>
  <c r="P125" i="2" s="1"/>
  <c r="K319" i="2"/>
  <c r="L319" i="2" s="1"/>
  <c r="K61" i="2"/>
  <c r="P61" i="2" s="1"/>
  <c r="K251" i="2"/>
  <c r="L251" i="2" s="1"/>
  <c r="K39" i="2"/>
  <c r="P39" i="2" s="1"/>
  <c r="K112" i="2"/>
  <c r="L112" i="2" s="1"/>
  <c r="K101" i="2"/>
  <c r="P101" i="2" s="1"/>
  <c r="K104" i="2"/>
  <c r="P104" i="2" s="1"/>
  <c r="K58" i="2"/>
  <c r="L58" i="2" s="1"/>
  <c r="K417" i="2"/>
  <c r="P417" i="2" s="1"/>
  <c r="K246" i="2"/>
  <c r="P246" i="2" s="1"/>
  <c r="K52" i="2"/>
  <c r="P52" i="2" s="1"/>
  <c r="K253" i="2"/>
  <c r="P253" i="2" s="1"/>
  <c r="K266" i="2"/>
  <c r="P266" i="2" s="1"/>
  <c r="K83" i="2"/>
  <c r="L83" i="2" s="1"/>
  <c r="K370" i="2"/>
  <c r="P370" i="2" s="1"/>
  <c r="K302" i="2"/>
  <c r="P302" i="2" s="1"/>
  <c r="K415" i="2"/>
  <c r="P415" i="2" s="1"/>
  <c r="K342" i="2"/>
  <c r="L342" i="2" s="1"/>
  <c r="K339" i="2"/>
  <c r="L339" i="2" s="1"/>
  <c r="K67" i="2"/>
  <c r="L67" i="2" s="1"/>
  <c r="K33" i="2"/>
  <c r="L33" i="2" s="1"/>
  <c r="K150" i="2"/>
  <c r="P150" i="2" s="1"/>
  <c r="K161" i="2"/>
  <c r="L161" i="2" s="1"/>
  <c r="K36" i="2"/>
  <c r="L36" i="2" s="1"/>
  <c r="K63" i="2"/>
  <c r="P63" i="2" s="1"/>
  <c r="K105" i="2"/>
  <c r="L105" i="2" s="1"/>
  <c r="K171" i="2"/>
  <c r="P171" i="2" s="1"/>
  <c r="K294" i="2"/>
  <c r="L294" i="2" s="1"/>
  <c r="K347" i="2"/>
  <c r="L347" i="2" s="1"/>
  <c r="K264" i="2"/>
  <c r="L264" i="2" s="1"/>
  <c r="K368" i="2"/>
  <c r="L368" i="2" s="1"/>
  <c r="K282" i="2"/>
  <c r="L282" i="2" s="1"/>
  <c r="K181" i="2"/>
  <c r="P181" i="2" s="1"/>
  <c r="K51" i="2"/>
  <c r="P51" i="2" s="1"/>
  <c r="K107" i="2"/>
  <c r="L107" i="2" s="1"/>
  <c r="K257" i="2"/>
  <c r="L257" i="2" s="1"/>
  <c r="K87" i="2"/>
  <c r="P87" i="2" s="1"/>
  <c r="K362" i="2"/>
  <c r="L362" i="2" s="1"/>
  <c r="K126" i="2"/>
  <c r="P126" i="2" s="1"/>
  <c r="K163" i="2"/>
  <c r="L163" i="2" s="1"/>
  <c r="K284" i="2"/>
  <c r="L284" i="2" s="1"/>
  <c r="K279" i="2"/>
  <c r="P279" i="2" s="1"/>
  <c r="K188" i="2"/>
  <c r="P188" i="2" s="1"/>
  <c r="K364" i="2"/>
  <c r="P364" i="2" s="1"/>
  <c r="K273" i="2"/>
  <c r="L273" i="2" s="1"/>
  <c r="K285" i="2"/>
  <c r="L285" i="2" s="1"/>
  <c r="K379" i="2"/>
  <c r="L379" i="2" s="1"/>
  <c r="K96" i="2"/>
  <c r="L96" i="2" s="1"/>
  <c r="K140" i="2"/>
  <c r="P140" i="2" s="1"/>
  <c r="K94" i="2"/>
  <c r="P94" i="2" s="1"/>
  <c r="K312" i="2"/>
  <c r="L312" i="2" s="1"/>
  <c r="K199" i="2"/>
  <c r="P199" i="2" s="1"/>
  <c r="K244" i="2"/>
  <c r="P244" i="2" s="1"/>
  <c r="K205" i="2"/>
  <c r="L205" i="2" s="1"/>
  <c r="K307" i="2"/>
  <c r="L307" i="2" s="1"/>
  <c r="K255" i="2"/>
  <c r="L255" i="2" s="1"/>
  <c r="K242" i="2"/>
  <c r="L242" i="2" s="1"/>
  <c r="K233" i="2"/>
  <c r="P233" i="2" s="1"/>
  <c r="K131" i="2"/>
  <c r="P131" i="2" s="1"/>
  <c r="K385" i="2"/>
  <c r="L385" i="2" s="1"/>
  <c r="K153" i="2"/>
  <c r="L153" i="2" s="1"/>
  <c r="K117" i="2"/>
  <c r="L117" i="2" s="1"/>
  <c r="K167" i="2"/>
  <c r="L167" i="2" s="1"/>
  <c r="K355" i="2"/>
  <c r="L355" i="2" s="1"/>
  <c r="K328" i="2"/>
  <c r="P328" i="2" s="1"/>
  <c r="K35" i="2"/>
  <c r="P35" i="2" s="1"/>
  <c r="K197" i="2"/>
  <c r="P197" i="2" s="1"/>
  <c r="K303" i="2"/>
  <c r="P303" i="2" s="1"/>
  <c r="K95" i="2"/>
  <c r="L95" i="2" s="1"/>
  <c r="K76" i="2"/>
  <c r="P76" i="2" s="1"/>
  <c r="K394" i="2"/>
  <c r="P394" i="2" s="1"/>
  <c r="K398" i="2"/>
  <c r="L398" i="2" s="1"/>
  <c r="K128" i="2"/>
  <c r="L128" i="2" s="1"/>
  <c r="K275" i="2"/>
  <c r="P275" i="2" s="1"/>
  <c r="K220" i="2"/>
  <c r="L220" i="2" s="1"/>
  <c r="K238" i="2"/>
  <c r="P238" i="2" s="1"/>
  <c r="K369" i="2"/>
  <c r="P369" i="2" s="1"/>
  <c r="K237" i="2"/>
  <c r="L237" i="2" s="1"/>
  <c r="K349" i="2"/>
  <c r="P349" i="2" s="1"/>
  <c r="K358" i="2"/>
  <c r="P358" i="2" s="1"/>
  <c r="K145" i="2"/>
  <c r="L145" i="2" s="1"/>
  <c r="K308" i="2"/>
  <c r="P308" i="2" s="1"/>
  <c r="K21" i="2"/>
  <c r="L21" i="2" s="1"/>
  <c r="K110" i="2"/>
  <c r="L110" i="2" s="1"/>
  <c r="K214" i="2"/>
  <c r="P214" i="2" s="1"/>
  <c r="K289" i="2"/>
  <c r="L289" i="2" s="1"/>
  <c r="K298" i="2"/>
  <c r="L298" i="2" s="1"/>
  <c r="K186" i="2"/>
  <c r="L186" i="2" s="1"/>
  <c r="K399" i="2"/>
  <c r="P399" i="2" s="1"/>
  <c r="K57" i="2"/>
  <c r="L57" i="2" s="1"/>
  <c r="K371" i="2"/>
  <c r="P371" i="2" s="1"/>
  <c r="K85" i="2"/>
  <c r="L85" i="2" s="1"/>
  <c r="K183" i="2"/>
  <c r="L183" i="2" s="1"/>
  <c r="K119" i="2"/>
  <c r="L119" i="2" s="1"/>
  <c r="K389" i="2"/>
  <c r="P389" i="2" s="1"/>
  <c r="K375" i="2"/>
  <c r="L375" i="2" s="1"/>
  <c r="K68" i="2"/>
  <c r="P68" i="2" s="1"/>
  <c r="K32" i="2"/>
  <c r="P32" i="2" s="1"/>
  <c r="K286" i="2"/>
  <c r="L286" i="2" s="1"/>
  <c r="K142" i="2"/>
  <c r="P142" i="2" s="1"/>
  <c r="K137" i="2"/>
  <c r="P137" i="2" s="1"/>
  <c r="K271" i="2"/>
  <c r="P271" i="2" s="1"/>
  <c r="K241" i="2"/>
  <c r="L241" i="2" s="1"/>
  <c r="K388" i="2"/>
  <c r="L388" i="2" s="1"/>
  <c r="K263" i="2"/>
  <c r="P263" i="2" s="1"/>
  <c r="K281" i="2"/>
  <c r="P281" i="2" s="1"/>
  <c r="K177" i="2"/>
  <c r="P177" i="2" s="1"/>
  <c r="K231" i="2"/>
  <c r="P231" i="2" s="1"/>
  <c r="K202" i="2"/>
  <c r="P202" i="2" s="1"/>
  <c r="K330" i="2"/>
  <c r="P330" i="2" s="1"/>
  <c r="K79" i="2"/>
  <c r="P79" i="2" s="1"/>
  <c r="K338" i="2"/>
  <c r="L338" i="2" s="1"/>
  <c r="K154" i="2"/>
  <c r="L154" i="2" s="1"/>
  <c r="K382" i="2"/>
  <c r="L382" i="2" s="1"/>
  <c r="K215" i="2"/>
  <c r="L215" i="2" s="1"/>
  <c r="K245" i="2"/>
  <c r="P245" i="2" s="1"/>
  <c r="K262" i="2"/>
  <c r="P262" i="2" s="1"/>
  <c r="K367" i="2"/>
  <c r="L367" i="2" s="1"/>
  <c r="K162" i="2"/>
  <c r="L162" i="2" s="1"/>
  <c r="K212" i="2"/>
  <c r="P212" i="2" s="1"/>
  <c r="K40" i="2"/>
  <c r="L40" i="2" s="1"/>
  <c r="K164" i="2"/>
  <c r="L164" i="2" s="1"/>
  <c r="K395" i="2"/>
  <c r="L395" i="2" s="1"/>
  <c r="K106" i="2"/>
  <c r="L106" i="2" s="1"/>
  <c r="K324" i="2"/>
  <c r="L324" i="2" s="1"/>
  <c r="K190" i="2"/>
  <c r="L190" i="2" s="1"/>
  <c r="K304" i="2"/>
  <c r="L304" i="2" s="1"/>
  <c r="K134" i="2"/>
  <c r="L134" i="2" s="1"/>
  <c r="K159" i="2"/>
  <c r="P159" i="2" s="1"/>
  <c r="K329" i="2"/>
  <c r="P329" i="2" s="1"/>
  <c r="K360" i="2"/>
  <c r="L360" i="2" s="1"/>
  <c r="K386" i="2"/>
  <c r="P386" i="2" s="1"/>
  <c r="K280" i="2"/>
  <c r="P280" i="2" s="1"/>
  <c r="K413" i="2"/>
  <c r="L413" i="2" s="1"/>
  <c r="K173" i="2"/>
  <c r="L173" i="2" s="1"/>
  <c r="K136" i="2"/>
  <c r="P136" i="2" s="1"/>
  <c r="K392" i="2"/>
  <c r="P392" i="2" s="1"/>
  <c r="K248" i="2"/>
  <c r="L248" i="2" s="1"/>
  <c r="K292" i="2"/>
  <c r="P292" i="2" s="1"/>
  <c r="K182" i="2"/>
  <c r="L182" i="2" s="1"/>
  <c r="K269" i="2"/>
  <c r="L269" i="2" s="1"/>
  <c r="K23" i="2"/>
  <c r="P23" i="2" s="1"/>
  <c r="K351" i="2"/>
  <c r="P351" i="2" s="1"/>
  <c r="K38" i="2"/>
  <c r="L38" i="2" s="1"/>
  <c r="K283" i="2"/>
  <c r="L283" i="2" s="1"/>
  <c r="K34" i="2"/>
  <c r="P34" i="2" s="1"/>
  <c r="K372" i="2"/>
  <c r="P372" i="2" s="1"/>
  <c r="K210" i="2"/>
  <c r="L210" i="2" s="1"/>
  <c r="K377" i="2"/>
  <c r="L377" i="2" s="1"/>
  <c r="K29" i="2"/>
  <c r="P29" i="2" s="1"/>
  <c r="K121" i="2"/>
  <c r="P121" i="2" s="1"/>
  <c r="K100" i="2"/>
  <c r="L100" i="2" s="1"/>
  <c r="K149" i="2"/>
  <c r="L149" i="2" s="1"/>
  <c r="K132" i="2"/>
  <c r="P132" i="2" s="1"/>
  <c r="K70" i="2"/>
  <c r="P70" i="2" s="1"/>
  <c r="K397" i="2"/>
  <c r="P397" i="2" s="1"/>
  <c r="K192" i="2"/>
  <c r="P192" i="2" s="1"/>
  <c r="K320" i="2"/>
  <c r="P320" i="2" s="1"/>
  <c r="K340" i="2"/>
  <c r="P340" i="2" s="1"/>
  <c r="K314" i="2"/>
  <c r="P314" i="2" s="1"/>
  <c r="K236" i="2"/>
  <c r="P236" i="2" s="1"/>
  <c r="K331" i="2"/>
  <c r="P331" i="2" s="1"/>
  <c r="K409" i="2"/>
  <c r="P409" i="2" s="1"/>
  <c r="K407" i="2"/>
  <c r="P407" i="2" s="1"/>
  <c r="K258" i="2"/>
  <c r="P258" i="2" s="1"/>
  <c r="K218" i="2"/>
  <c r="P218" i="2" s="1"/>
  <c r="K211" i="2"/>
  <c r="L211" i="2" s="1"/>
  <c r="K56" i="2"/>
  <c r="P56" i="2" s="1"/>
  <c r="K333" i="2"/>
  <c r="L333" i="2" s="1"/>
  <c r="K376" i="2"/>
  <c r="L376" i="2" s="1"/>
  <c r="K421" i="2"/>
  <c r="L421" i="2" s="1"/>
  <c r="K306" i="2"/>
  <c r="P306" i="2" s="1"/>
  <c r="K204" i="2"/>
  <c r="L204" i="2" s="1"/>
  <c r="K406" i="2"/>
  <c r="L406" i="2" s="1"/>
  <c r="K274" i="2"/>
  <c r="P274" i="2" s="1"/>
  <c r="K410" i="2"/>
  <c r="P410" i="2" s="1"/>
  <c r="K217" i="2"/>
  <c r="P217" i="2" s="1"/>
  <c r="K412" i="2"/>
  <c r="P412" i="2" s="1"/>
  <c r="K54" i="2"/>
  <c r="L54" i="2" s="1"/>
  <c r="K256" i="2"/>
  <c r="P256" i="2" s="1"/>
  <c r="K124" i="2"/>
  <c r="P124" i="2" s="1"/>
  <c r="K267" i="2"/>
  <c r="L267" i="2" s="1"/>
  <c r="K174" i="2"/>
  <c r="P174" i="2" s="1"/>
  <c r="K115" i="2"/>
  <c r="P115" i="2" s="1"/>
  <c r="K184" i="2"/>
  <c r="P184" i="2" s="1"/>
  <c r="K321" i="2"/>
  <c r="L321" i="2" s="1"/>
  <c r="K365" i="2"/>
  <c r="L365" i="2" s="1"/>
  <c r="K89" i="2"/>
  <c r="L89" i="2" s="1"/>
  <c r="K332" i="2"/>
  <c r="L332" i="2" s="1"/>
  <c r="K268" i="2"/>
  <c r="L268" i="2" s="1"/>
  <c r="K191" i="2"/>
  <c r="P191" i="2" s="1"/>
  <c r="K396" i="2"/>
  <c r="P396" i="2" s="1"/>
  <c r="K416" i="2"/>
  <c r="P416" i="2" s="1"/>
  <c r="K249" i="2"/>
  <c r="L249" i="2" s="1"/>
  <c r="K179" i="2"/>
  <c r="P179" i="2" s="1"/>
  <c r="K172" i="2"/>
  <c r="L172" i="2" s="1"/>
  <c r="K291" i="2"/>
  <c r="P291" i="2" s="1"/>
  <c r="K129" i="2"/>
  <c r="L129" i="2" s="1"/>
  <c r="K160" i="2"/>
  <c r="P160" i="2" s="1"/>
  <c r="K378" i="2"/>
  <c r="L378" i="2" s="1"/>
  <c r="K55" i="2"/>
  <c r="P55" i="2" s="1"/>
  <c r="K175" i="2"/>
  <c r="P175" i="2" s="1"/>
  <c r="K151" i="2"/>
  <c r="P151" i="2" s="1"/>
  <c r="K359" i="2"/>
  <c r="L359" i="2" s="1"/>
  <c r="K143" i="2"/>
  <c r="P143" i="2" s="1"/>
  <c r="K166" i="2"/>
  <c r="P166" i="2" s="1"/>
  <c r="K299" i="2"/>
  <c r="L299" i="2" s="1"/>
  <c r="K390" i="2"/>
  <c r="P390" i="2" s="1"/>
  <c r="K157" i="2"/>
  <c r="L157" i="2" s="1"/>
  <c r="K225" i="2"/>
  <c r="L225" i="2" s="1"/>
  <c r="K44" i="2"/>
  <c r="P44" i="2" s="1"/>
  <c r="K86" i="2"/>
  <c r="P86" i="2" s="1"/>
  <c r="K111" i="2"/>
  <c r="P111" i="2" s="1"/>
  <c r="K357" i="2"/>
  <c r="L357" i="2" s="1"/>
  <c r="K53" i="2"/>
  <c r="L53" i="2" s="1"/>
  <c r="K216" i="2"/>
  <c r="P216" i="2" s="1"/>
  <c r="K423" i="2"/>
  <c r="L423" i="2" s="1"/>
  <c r="K227" i="2"/>
  <c r="L227" i="2" s="1"/>
  <c r="K203" i="2"/>
  <c r="P203" i="2" s="1"/>
  <c r="K353" i="2"/>
  <c r="P353" i="2" s="1"/>
  <c r="K195" i="2"/>
  <c r="L195" i="2" s="1"/>
  <c r="K135" i="2"/>
  <c r="L135" i="2" s="1"/>
  <c r="K272" i="2"/>
  <c r="L272" i="2" s="1"/>
  <c r="K277" i="2"/>
  <c r="L277" i="2" s="1"/>
  <c r="K250" i="2"/>
  <c r="P250" i="2" s="1"/>
  <c r="K334" i="2"/>
  <c r="P334" i="2" s="1"/>
  <c r="K114" i="2"/>
  <c r="P114" i="2" s="1"/>
  <c r="K98" i="2"/>
  <c r="P98" i="2" s="1"/>
  <c r="K223" i="2"/>
  <c r="L223" i="2" s="1"/>
  <c r="K103" i="2"/>
  <c r="L103" i="2" s="1"/>
  <c r="K147" i="2"/>
  <c r="P147" i="2" s="1"/>
  <c r="K405" i="2"/>
  <c r="P405" i="2" s="1"/>
  <c r="K404" i="2"/>
  <c r="L404" i="2" s="1"/>
  <c r="K194" i="2"/>
  <c r="L194" i="2" s="1"/>
  <c r="K42" i="2"/>
  <c r="P42" i="2" s="1"/>
  <c r="K296" i="2"/>
  <c r="P296" i="2" s="1"/>
  <c r="K24" i="2"/>
  <c r="L24" i="2" s="1"/>
  <c r="K62" i="2"/>
  <c r="L62" i="2" s="1"/>
  <c r="K196" i="2"/>
  <c r="P196" i="2" s="1"/>
  <c r="K383" i="2"/>
  <c r="L383" i="2" s="1"/>
  <c r="K422" i="2"/>
  <c r="L422" i="2" s="1"/>
  <c r="K276" i="2"/>
  <c r="P276" i="2" s="1"/>
  <c r="K309" i="2"/>
  <c r="P309" i="2" s="1"/>
  <c r="K221" i="2"/>
  <c r="L221" i="2" s="1"/>
  <c r="K265" i="2"/>
  <c r="L265" i="2" s="1"/>
  <c r="K133" i="2"/>
  <c r="P133" i="2" s="1"/>
  <c r="K373" i="2"/>
  <c r="L373" i="2" s="1"/>
  <c r="K290" i="2"/>
  <c r="L290" i="2" s="1"/>
  <c r="K335" i="2"/>
  <c r="P335" i="2" s="1"/>
  <c r="K403" i="2"/>
  <c r="P403" i="2" s="1"/>
  <c r="K356" i="2"/>
  <c r="P356" i="2" s="1"/>
  <c r="K287" i="2"/>
  <c r="L287" i="2" s="1"/>
  <c r="K75" i="2"/>
  <c r="P75" i="2" s="1"/>
  <c r="K337" i="2"/>
  <c r="P337" i="2" s="1"/>
  <c r="K208" i="2"/>
  <c r="L208" i="2" s="1"/>
  <c r="K146" i="2"/>
  <c r="L146" i="2" s="1"/>
  <c r="K346" i="2"/>
  <c r="L346" i="2" s="1"/>
  <c r="K59" i="2"/>
  <c r="P59" i="2" s="1"/>
  <c r="K50" i="2"/>
  <c r="P50" i="2" s="1"/>
  <c r="K326" i="2"/>
  <c r="P326" i="2" s="1"/>
  <c r="K187" i="2"/>
  <c r="P187" i="2" s="1"/>
  <c r="K49" i="2"/>
  <c r="P49" i="2" s="1"/>
  <c r="K77" i="2"/>
  <c r="L77" i="2" s="1"/>
  <c r="K391" i="2"/>
  <c r="P391" i="2" s="1"/>
  <c r="K411" i="2"/>
  <c r="L411" i="2" s="1"/>
  <c r="K152" i="2"/>
  <c r="P152" i="2" s="1"/>
  <c r="K381" i="2"/>
  <c r="L381" i="2" s="1"/>
  <c r="K316" i="2"/>
  <c r="L316" i="2" s="1"/>
  <c r="K122" i="2"/>
  <c r="P122" i="2" s="1"/>
  <c r="K261" i="2"/>
  <c r="L261" i="2" s="1"/>
  <c r="K366" i="2"/>
  <c r="P366" i="2" s="1"/>
  <c r="K361" i="2"/>
  <c r="L361" i="2" s="1"/>
  <c r="K120" i="2"/>
  <c r="P120" i="2" s="1"/>
  <c r="K380" i="2"/>
  <c r="P380" i="2" s="1"/>
  <c r="K259" i="2"/>
  <c r="L259" i="2" s="1"/>
  <c r="K315" i="2"/>
  <c r="L315" i="2" s="1"/>
  <c r="K26" i="2"/>
  <c r="L26" i="2" s="1"/>
  <c r="K139" i="2"/>
  <c r="P139" i="2" s="1"/>
  <c r="K176" i="2"/>
  <c r="P176" i="2" s="1"/>
  <c r="K148" i="2"/>
  <c r="L148" i="2" s="1"/>
  <c r="K185" i="2"/>
  <c r="L185" i="2" s="1"/>
  <c r="K323" i="2"/>
  <c r="P323" i="2" s="1"/>
  <c r="K224" i="2"/>
  <c r="P224" i="2" s="1"/>
  <c r="K402" i="2"/>
  <c r="L402" i="2" s="1"/>
  <c r="K418" i="2"/>
  <c r="P418" i="2" s="1"/>
  <c r="K240" i="2"/>
  <c r="L240" i="2" s="1"/>
  <c r="K222" i="2"/>
  <c r="P222" i="2" s="1"/>
  <c r="K201" i="2"/>
  <c r="L201" i="2" s="1"/>
  <c r="K155" i="2"/>
  <c r="L155" i="2" s="1"/>
  <c r="K88" i="2"/>
  <c r="P88" i="2" s="1"/>
  <c r="K311" i="2"/>
  <c r="L311" i="2" s="1"/>
  <c r="K270" i="2"/>
  <c r="P270" i="2" s="1"/>
  <c r="K344" i="2"/>
  <c r="L344" i="2" s="1"/>
  <c r="K60" i="2"/>
  <c r="P60" i="2" s="1"/>
  <c r="K80" i="2"/>
  <c r="L80" i="2" s="1"/>
  <c r="K78" i="2"/>
  <c r="P78" i="2" s="1"/>
  <c r="K99" i="2"/>
  <c r="L99" i="2" s="1"/>
  <c r="K25" i="2"/>
  <c r="P25" i="2" s="1"/>
  <c r="AE122" i="5"/>
  <c r="AD122" i="5"/>
  <c r="AD824" i="5"/>
  <c r="AE824" i="5"/>
  <c r="AE189" i="5"/>
  <c r="AD189" i="5"/>
  <c r="AD236" i="5"/>
  <c r="AE236" i="5"/>
  <c r="AD439" i="5"/>
  <c r="AE439" i="5"/>
  <c r="AE234" i="5"/>
  <c r="AD234" i="5"/>
  <c r="AE827" i="5"/>
  <c r="AD827" i="5"/>
  <c r="AE168" i="5"/>
  <c r="AD168" i="5"/>
  <c r="AE446" i="5"/>
  <c r="AD446" i="5"/>
  <c r="AE283" i="5"/>
  <c r="AD283" i="5"/>
  <c r="AD313" i="5"/>
  <c r="AE313" i="5"/>
  <c r="AD334" i="5"/>
  <c r="AE334" i="5"/>
  <c r="AD134" i="5"/>
  <c r="AE134" i="5"/>
  <c r="AD304" i="5"/>
  <c r="AE304" i="5"/>
  <c r="AE292" i="5"/>
  <c r="AD292" i="5"/>
  <c r="AD146" i="5"/>
  <c r="AE146" i="5"/>
  <c r="AD351" i="5"/>
  <c r="AE351" i="5"/>
  <c r="AD209" i="5"/>
  <c r="AE209" i="5"/>
  <c r="AD216" i="5"/>
  <c r="AE216" i="5"/>
  <c r="AD343" i="5"/>
  <c r="AE343" i="5"/>
  <c r="AD241" i="5"/>
  <c r="AE241" i="5"/>
  <c r="AE355" i="5"/>
  <c r="AD355" i="5"/>
  <c r="AD291" i="5"/>
  <c r="AE291" i="5"/>
  <c r="AD856" i="5"/>
  <c r="AE856" i="5"/>
  <c r="AD819" i="5"/>
  <c r="AE819" i="5"/>
  <c r="AD847" i="5"/>
  <c r="AE847" i="5"/>
  <c r="AD854" i="5"/>
  <c r="AE854" i="5"/>
  <c r="P130" i="2"/>
  <c r="P310" i="2"/>
  <c r="L73" i="2"/>
  <c r="F8" i="2"/>
  <c r="L232" i="2" l="1"/>
  <c r="L393" i="2"/>
  <c r="P229" i="2"/>
  <c r="P127" i="2"/>
  <c r="L165" i="2"/>
  <c r="P213" i="2"/>
  <c r="L198" i="2"/>
  <c r="P27" i="2"/>
  <c r="L138" i="2"/>
  <c r="L266" i="2"/>
  <c r="L341" i="2"/>
  <c r="P178" i="2"/>
  <c r="L260" i="2"/>
  <c r="L278" i="2"/>
  <c r="L76" i="2"/>
  <c r="P284" i="2"/>
  <c r="L252" i="2"/>
  <c r="P163" i="2"/>
  <c r="P58" i="2"/>
  <c r="P282" i="2"/>
  <c r="L206" i="2"/>
  <c r="L352" i="2"/>
  <c r="L65" i="2"/>
  <c r="P108" i="2"/>
  <c r="L63" i="2"/>
  <c r="L327" i="2"/>
  <c r="L91" i="2"/>
  <c r="L150" i="2"/>
  <c r="L68" i="2"/>
  <c r="L181" i="2"/>
  <c r="L118" i="2"/>
  <c r="L236" i="2"/>
  <c r="L426" i="2"/>
  <c r="P145" i="2"/>
  <c r="L301" i="2"/>
  <c r="P319" i="2"/>
  <c r="L392" i="2"/>
  <c r="L71" i="2"/>
  <c r="P363" i="2"/>
  <c r="P128" i="2"/>
  <c r="L159" i="2"/>
  <c r="L417" i="2"/>
  <c r="L330" i="2"/>
  <c r="P112" i="2"/>
  <c r="P33" i="2"/>
  <c r="P28" i="2"/>
  <c r="P401" i="2"/>
  <c r="P248" i="2"/>
  <c r="L280" i="2"/>
  <c r="L250" i="2"/>
  <c r="L328" i="2"/>
  <c r="P154" i="2"/>
  <c r="L403" i="2"/>
  <c r="L59" i="2"/>
  <c r="L90" i="2"/>
  <c r="P164" i="2"/>
  <c r="L262" i="2"/>
  <c r="P156" i="2"/>
  <c r="P95" i="2"/>
  <c r="P343" i="2"/>
  <c r="P423" i="2"/>
  <c r="P333" i="2"/>
  <c r="L207" i="2"/>
  <c r="P404" i="2"/>
  <c r="L94" i="2"/>
  <c r="L335" i="2"/>
  <c r="L246" i="2"/>
  <c r="L37" i="2"/>
  <c r="L387" i="2"/>
  <c r="L140" i="2"/>
  <c r="L281" i="2"/>
  <c r="L247" i="2"/>
  <c r="L416" i="2"/>
  <c r="L75" i="2"/>
  <c r="L120" i="2"/>
  <c r="L101" i="2"/>
  <c r="L318" i="2"/>
  <c r="P81" i="2"/>
  <c r="P228" i="2"/>
  <c r="L291" i="2"/>
  <c r="P185" i="2"/>
  <c r="L380" i="2"/>
  <c r="L276" i="2"/>
  <c r="P148" i="2"/>
  <c r="P283" i="2"/>
  <c r="L415" i="2"/>
  <c r="L271" i="2"/>
  <c r="P242" i="2"/>
  <c r="L219" i="2"/>
  <c r="P123" i="2"/>
  <c r="L409" i="2"/>
  <c r="L41" i="2"/>
  <c r="P317" i="2"/>
  <c r="P24" i="2"/>
  <c r="L143" i="2"/>
  <c r="L87" i="2"/>
  <c r="L111" i="2"/>
  <c r="L369" i="2"/>
  <c r="P265" i="2"/>
  <c r="P102" i="2"/>
  <c r="P116" i="2"/>
  <c r="L414" i="2"/>
  <c r="L192" i="2"/>
  <c r="P183" i="2"/>
  <c r="P269" i="2"/>
  <c r="L122" i="2"/>
  <c r="P22" i="2"/>
  <c r="L176" i="2"/>
  <c r="P26" i="2"/>
  <c r="P420" i="2"/>
  <c r="P153" i="2"/>
  <c r="P413" i="2"/>
  <c r="P110" i="2"/>
  <c r="P180" i="2"/>
  <c r="L189" i="2"/>
  <c r="P210" i="2"/>
  <c r="L348" i="2"/>
  <c r="L29" i="2"/>
  <c r="P322" i="2"/>
  <c r="P21" i="2"/>
  <c r="L23" i="2"/>
  <c r="P85" i="2"/>
  <c r="L424" i="2"/>
  <c r="L121" i="2"/>
  <c r="P360" i="2"/>
  <c r="P67" i="2"/>
  <c r="P93" i="2"/>
  <c r="L303" i="2"/>
  <c r="L34" i="2"/>
  <c r="P80" i="2"/>
  <c r="L218" i="2"/>
  <c r="P237" i="2"/>
  <c r="P105" i="2"/>
  <c r="L97" i="2"/>
  <c r="P350" i="2"/>
  <c r="P227" i="2"/>
  <c r="P357" i="2"/>
  <c r="P103" i="2"/>
  <c r="L412" i="2"/>
  <c r="L329" i="2"/>
  <c r="L308" i="2"/>
  <c r="P77" i="2"/>
  <c r="P321" i="2"/>
  <c r="P354" i="2"/>
  <c r="P367" i="2"/>
  <c r="P119" i="2"/>
  <c r="P419" i="2"/>
  <c r="P135" i="2"/>
  <c r="P267" i="2"/>
  <c r="P362" i="2"/>
  <c r="L49" i="2"/>
  <c r="L374" i="2"/>
  <c r="P425" i="2"/>
  <c r="P144" i="2"/>
  <c r="P336" i="2"/>
  <c r="P117" i="2"/>
  <c r="P406" i="2"/>
  <c r="L46" i="2"/>
  <c r="L300" i="2"/>
  <c r="P268" i="2"/>
  <c r="P62" i="2"/>
  <c r="L337" i="2"/>
  <c r="P264" i="2"/>
  <c r="P141" i="2"/>
  <c r="P226" i="2"/>
  <c r="P83" i="2"/>
  <c r="P190" i="2"/>
  <c r="P289" i="2"/>
  <c r="L320" i="2"/>
  <c r="L133" i="2"/>
  <c r="L139" i="2"/>
  <c r="P285" i="2"/>
  <c r="P43" i="2"/>
  <c r="P240" i="2"/>
  <c r="P205" i="2"/>
  <c r="L166" i="2"/>
  <c r="P422" i="2"/>
  <c r="P324" i="2"/>
  <c r="L137" i="2"/>
  <c r="P40" i="2"/>
  <c r="P182" i="2"/>
  <c r="P377" i="2"/>
  <c r="L214" i="2"/>
  <c r="L238" i="2"/>
  <c r="P157" i="2"/>
  <c r="L55" i="2"/>
  <c r="L187" i="2"/>
  <c r="L399" i="2"/>
  <c r="L124" i="2"/>
  <c r="L244" i="2"/>
  <c r="P273" i="2"/>
  <c r="P359" i="2"/>
  <c r="P344" i="2"/>
  <c r="L263" i="2"/>
  <c r="P149" i="2"/>
  <c r="L407" i="2"/>
  <c r="L217" i="2"/>
  <c r="P347" i="2"/>
  <c r="L199" i="2"/>
  <c r="P332" i="2"/>
  <c r="L202" i="2"/>
  <c r="L224" i="2"/>
  <c r="L169" i="2"/>
  <c r="P288" i="2"/>
  <c r="P195" i="2"/>
  <c r="L203" i="2"/>
  <c r="L309" i="2"/>
  <c r="L188" i="2"/>
  <c r="L50" i="2"/>
  <c r="P107" i="2"/>
  <c r="P381" i="2"/>
  <c r="L48" i="2"/>
  <c r="L197" i="2"/>
  <c r="P355" i="2"/>
  <c r="P215" i="2"/>
  <c r="P134" i="2"/>
  <c r="P251" i="2"/>
  <c r="P220" i="2"/>
  <c r="L52" i="2"/>
  <c r="L131" i="2"/>
  <c r="L64" i="2"/>
  <c r="L114" i="2"/>
  <c r="P365" i="2"/>
  <c r="L151" i="2"/>
  <c r="P194" i="2"/>
  <c r="L32" i="2"/>
  <c r="P342" i="2"/>
  <c r="P74" i="2"/>
  <c r="L408" i="2"/>
  <c r="L209" i="2"/>
  <c r="P338" i="2"/>
  <c r="L25" i="2"/>
  <c r="L372" i="2"/>
  <c r="L132" i="2"/>
  <c r="P311" i="2"/>
  <c r="L230" i="2"/>
  <c r="P398" i="2"/>
  <c r="L35" i="2"/>
  <c r="L233" i="2"/>
  <c r="L171" i="2"/>
  <c r="L356" i="2"/>
  <c r="L51" i="2"/>
  <c r="P339" i="2"/>
  <c r="P82" i="2"/>
  <c r="L243" i="2"/>
  <c r="L371" i="2"/>
  <c r="P286" i="2"/>
  <c r="P57" i="2"/>
  <c r="P382" i="2"/>
  <c r="L292" i="2"/>
  <c r="P54" i="2"/>
  <c r="P376" i="2"/>
  <c r="L84" i="2"/>
  <c r="L88" i="2"/>
  <c r="L61" i="2"/>
  <c r="P312" i="2"/>
  <c r="L168" i="2"/>
  <c r="L279" i="2"/>
  <c r="L44" i="2"/>
  <c r="L234" i="2"/>
  <c r="L323" i="2"/>
  <c r="L42" i="2"/>
  <c r="L152" i="2"/>
  <c r="L391" i="2"/>
  <c r="P200" i="2"/>
  <c r="L239" i="2"/>
  <c r="L254" i="2"/>
  <c r="L177" i="2"/>
  <c r="P395" i="2"/>
  <c r="L70" i="2"/>
  <c r="L331" i="2"/>
  <c r="L275" i="2"/>
  <c r="P31" i="2"/>
  <c r="L345" i="2"/>
  <c r="L179" i="2"/>
  <c r="P388" i="2"/>
  <c r="L136" i="2"/>
  <c r="P421" i="2"/>
  <c r="P259" i="2"/>
  <c r="L142" i="2"/>
  <c r="P161" i="2"/>
  <c r="P316" i="2"/>
  <c r="P106" i="2"/>
  <c r="P66" i="2"/>
  <c r="P69" i="2"/>
  <c r="L174" i="2"/>
  <c r="L30" i="2"/>
  <c r="L394" i="2"/>
  <c r="L351" i="2"/>
  <c r="P162" i="2"/>
  <c r="L60" i="2"/>
  <c r="L274" i="2"/>
  <c r="L39" i="2"/>
  <c r="L295" i="2"/>
  <c r="P384" i="2"/>
  <c r="L45" i="2"/>
  <c r="P53" i="2"/>
  <c r="P129" i="2"/>
  <c r="P92" i="2"/>
  <c r="L325" i="2"/>
  <c r="L196" i="2"/>
  <c r="P373" i="2"/>
  <c r="P208" i="2"/>
  <c r="L313" i="2"/>
  <c r="P298" i="2"/>
  <c r="P400" i="2"/>
  <c r="L245" i="2"/>
  <c r="P304" i="2"/>
  <c r="P173" i="2"/>
  <c r="L79" i="2"/>
  <c r="L386" i="2"/>
  <c r="L340" i="2"/>
  <c r="L306" i="2"/>
  <c r="P293" i="2"/>
  <c r="L147" i="2"/>
  <c r="P307" i="2"/>
  <c r="P47" i="2"/>
  <c r="L193" i="2"/>
  <c r="L109" i="2"/>
  <c r="L191" i="2"/>
  <c r="L160" i="2"/>
  <c r="P299" i="2"/>
  <c r="L170" i="2"/>
  <c r="L104" i="2"/>
  <c r="P315" i="2"/>
  <c r="L349" i="2"/>
  <c r="P113" i="2"/>
  <c r="P385" i="2"/>
  <c r="L126" i="2"/>
  <c r="L253" i="2"/>
  <c r="P257" i="2"/>
  <c r="L370" i="2"/>
  <c r="L364" i="2"/>
  <c r="L296" i="2"/>
  <c r="P221" i="2"/>
  <c r="P287" i="2"/>
  <c r="L389" i="2"/>
  <c r="P72" i="2"/>
  <c r="L231" i="2"/>
  <c r="P241" i="2"/>
  <c r="L222" i="2"/>
  <c r="P294" i="2"/>
  <c r="P379" i="2"/>
  <c r="P272" i="2"/>
  <c r="L86" i="2"/>
  <c r="L366" i="2"/>
  <c r="P261" i="2"/>
  <c r="P368" i="2"/>
  <c r="L397" i="2"/>
  <c r="P211" i="2"/>
  <c r="P167" i="2"/>
  <c r="L256" i="2"/>
  <c r="L125" i="2"/>
  <c r="L396" i="2"/>
  <c r="L314" i="2"/>
  <c r="P186" i="2"/>
  <c r="P235" i="2"/>
  <c r="L334" i="2"/>
  <c r="L305" i="2"/>
  <c r="P38" i="2"/>
  <c r="P89" i="2"/>
  <c r="P249" i="2"/>
  <c r="P383" i="2"/>
  <c r="P297" i="2"/>
  <c r="L212" i="2"/>
  <c r="P36" i="2"/>
  <c r="L410" i="2"/>
  <c r="L158" i="2"/>
  <c r="P375" i="2"/>
  <c r="P96" i="2"/>
  <c r="P290" i="2"/>
  <c r="P100" i="2"/>
  <c r="L302" i="2"/>
  <c r="L175" i="2"/>
  <c r="P146" i="2"/>
  <c r="L56" i="2"/>
  <c r="P361" i="2"/>
  <c r="P255" i="2"/>
  <c r="L390" i="2"/>
  <c r="L358" i="2"/>
  <c r="L353" i="2"/>
  <c r="L405" i="2"/>
  <c r="P172" i="2"/>
  <c r="P225" i="2"/>
  <c r="L115" i="2"/>
  <c r="P346" i="2"/>
  <c r="L326" i="2"/>
  <c r="L258" i="2"/>
  <c r="P155" i="2"/>
  <c r="L184" i="2"/>
  <c r="P277" i="2"/>
  <c r="L98" i="2"/>
  <c r="L216" i="2"/>
  <c r="AC11" i="5"/>
  <c r="P223" i="2"/>
  <c r="P99" i="2"/>
  <c r="P204" i="2"/>
  <c r="L418" i="2"/>
  <c r="P378" i="2"/>
  <c r="P411" i="2"/>
  <c r="L78" i="2"/>
  <c r="G9" i="2"/>
  <c r="L270" i="2"/>
  <c r="P201" i="2"/>
  <c r="P402" i="2"/>
  <c r="L18" i="2"/>
  <c r="E7" i="2" l="1"/>
  <c r="F4" i="2" s="1"/>
  <c r="H4" i="2" s="1"/>
  <c r="F5" i="2" l="1"/>
  <c r="H5" i="2" s="1"/>
  <c r="F6" i="2"/>
  <c r="H6" i="2" s="1"/>
  <c r="F9" i="2" s="1"/>
</calcChain>
</file>

<file path=xl/sharedStrings.xml><?xml version="1.0" encoding="utf-8"?>
<sst xmlns="http://schemas.openxmlformats.org/spreadsheetml/2006/main" count="8627" uniqueCount="1433">
  <si>
    <t>JAVSO..47..105</t>
  </si>
  <si>
    <t>VSB-063</t>
  </si>
  <si>
    <t>Bad?</t>
  </si>
  <si>
    <t>IBVS 6244</t>
  </si>
  <si>
    <t>IBVS 6209</t>
  </si>
  <si>
    <t>OEJV 0179</t>
  </si>
  <si>
    <t>Quad</t>
  </si>
  <si>
    <t>Sine + Quad fit</t>
  </si>
  <si>
    <t>Multiplier</t>
  </si>
  <si>
    <t>Power of 10</t>
  </si>
  <si>
    <t>Q fit</t>
  </si>
  <si>
    <t>A.BOX</t>
  </si>
  <si>
    <t>1+e cos nu</t>
  </si>
  <si>
    <t>sin(nu + nu_o)</t>
  </si>
  <si>
    <t>nu</t>
  </si>
  <si>
    <t>tan (nu/2)</t>
  </si>
  <si>
    <t>B7</t>
  </si>
  <si>
    <t>B6</t>
  </si>
  <si>
    <t>B5</t>
  </si>
  <si>
    <t>B4</t>
  </si>
  <si>
    <t>B3</t>
  </si>
  <si>
    <t>B2</t>
  </si>
  <si>
    <t>B1</t>
  </si>
  <si>
    <t>Cnst</t>
  </si>
  <si>
    <t>Slope</t>
  </si>
  <si>
    <t xml:space="preserve">A (ampl) = </t>
  </si>
  <si>
    <t>rad/cycle</t>
  </si>
  <si>
    <t>e sin nu_o</t>
  </si>
  <si>
    <t>dP/dt =</t>
  </si>
  <si>
    <t>Q+S resid</t>
  </si>
  <si>
    <t xml:space="preserve"> e sin nu</t>
  </si>
  <si>
    <t>e (eccen)</t>
  </si>
  <si>
    <t>HJD</t>
  </si>
  <si>
    <t xml:space="preserve">To = </t>
  </si>
  <si>
    <t>cycle #</t>
  </si>
  <si>
    <t>Q+S fit</t>
  </si>
  <si>
    <t>degrees</t>
  </si>
  <si>
    <t>Q.+LTE fit</t>
  </si>
  <si>
    <t>LTE Resid</t>
  </si>
  <si>
    <t>Q. resid</t>
  </si>
  <si>
    <t>AU</t>
  </si>
  <si>
    <r>
      <t>HJD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</si>
  <si>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</si>
  <si>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</t>
    </r>
  </si>
  <si>
    <r>
      <t>ω</t>
    </r>
    <r>
      <rPr>
        <vertAlign val="subscript"/>
        <sz val="10"/>
        <rFont val="Arial"/>
        <family val="2"/>
      </rPr>
      <t xml:space="preserve">3 </t>
    </r>
    <r>
      <rPr>
        <sz val="10"/>
        <rFont val="Arial"/>
        <family val="2"/>
      </rPr>
      <t xml:space="preserve">(arg per) </t>
    </r>
    <r>
      <rPr>
        <sz val="10"/>
        <rFont val="Arial"/>
        <family val="2"/>
      </rPr>
      <t>=</t>
    </r>
  </si>
  <si>
    <r>
      <t>1-e</t>
    </r>
    <r>
      <rPr>
        <vertAlign val="superscript"/>
        <sz val="10"/>
        <rFont val="Arial"/>
        <family val="2"/>
      </rPr>
      <t>2</t>
    </r>
  </si>
  <si>
    <r>
      <t>&lt;&lt; Sum(wt.diff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)</t>
    </r>
  </si>
  <si>
    <r>
      <t>a</t>
    </r>
    <r>
      <rPr>
        <vertAlign val="subscript"/>
        <sz val="10"/>
        <color indexed="20"/>
        <rFont val="Arial"/>
        <family val="2"/>
      </rPr>
      <t>12</t>
    </r>
    <r>
      <rPr>
        <sz val="10"/>
        <color indexed="20"/>
        <rFont val="Arial"/>
        <family val="2"/>
      </rPr>
      <t xml:space="preserve"> sin i =</t>
    </r>
  </si>
  <si>
    <r>
      <t>n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</si>
  <si>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</si>
  <si>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r>
      <t>f (m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>) =</t>
    </r>
  </si>
  <si>
    <r>
      <t>Ang freq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</si>
  <si>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r>
      <t>wt.diff</t>
    </r>
    <r>
      <rPr>
        <b/>
        <vertAlign val="superscript"/>
        <sz val="10"/>
        <rFont val="Arial"/>
        <family val="2"/>
      </rPr>
      <t>2</t>
    </r>
  </si>
  <si>
    <t>days/year</t>
  </si>
  <si>
    <t>Q resid</t>
  </si>
  <si>
    <t>CCD </t>
  </si>
  <si>
    <t>vis </t>
  </si>
  <si>
    <t>PE </t>
  </si>
  <si>
    <t>pg</t>
  </si>
  <si>
    <t>PE</t>
  </si>
  <si>
    <t>CCD</t>
  </si>
  <si>
    <t>Q+Sin Fit</t>
  </si>
  <si>
    <t>Sin Ampl</t>
  </si>
  <si>
    <t>Ang.Freq</t>
  </si>
  <si>
    <t>Ph.Cnst</t>
  </si>
  <si>
    <t>P3 =</t>
  </si>
  <si>
    <t>cycles</t>
  </si>
  <si>
    <t>days</t>
  </si>
  <si>
    <t>years</t>
  </si>
  <si>
    <t>GCVS 4 Eph.</t>
  </si>
  <si>
    <t>--- Working ----</t>
  </si>
  <si>
    <t>Epoch =</t>
  </si>
  <si>
    <t>Period =</t>
  </si>
  <si>
    <t>New Period =</t>
  </si>
  <si>
    <t>Source</t>
  </si>
  <si>
    <t>Typ</t>
  </si>
  <si>
    <t>ToM</t>
  </si>
  <si>
    <t>n'</t>
  </si>
  <si>
    <t>n</t>
  </si>
  <si>
    <t>O-C</t>
  </si>
  <si>
    <t>GCVS 4</t>
  </si>
  <si>
    <t>error</t>
  </si>
  <si>
    <t>na</t>
  </si>
  <si>
    <t>Date</t>
  </si>
  <si>
    <t>LS Intercept =</t>
  </si>
  <si>
    <t>LS Slope =</t>
  </si>
  <si>
    <t>New epoch =</t>
  </si>
  <si>
    <t>LS Quadr term =</t>
  </si>
  <si>
    <t>Linear</t>
  </si>
  <si>
    <t>Quadratic</t>
  </si>
  <si>
    <t>Q. Fit</t>
  </si>
  <si>
    <t>Lin Fit</t>
  </si>
  <si>
    <t>Sum diff² =</t>
  </si>
  <si>
    <t>System Type:</t>
  </si>
  <si>
    <t>S5</t>
  </si>
  <si>
    <t>EW</t>
  </si>
  <si>
    <t>BBSAG Bull...24</t>
  </si>
  <si>
    <t>B</t>
  </si>
  <si>
    <t>BBSAG Bull...25</t>
  </si>
  <si>
    <t>BBSAG Bull...29</t>
  </si>
  <si>
    <t>BBSAG Bull.2</t>
  </si>
  <si>
    <t>BBSAG Bull.3</t>
  </si>
  <si>
    <t>BBSAG Bull.4</t>
  </si>
  <si>
    <t>BBSAG Bull.7</t>
  </si>
  <si>
    <t>BBSAG Bull.9</t>
  </si>
  <si>
    <t>BBSAG Bull.13</t>
  </si>
  <si>
    <t>BBSAG Bull.14</t>
  </si>
  <si>
    <t>BBSAG Bull.15</t>
  </si>
  <si>
    <t>:</t>
  </si>
  <si>
    <t>BBSAG Bull.18</t>
  </si>
  <si>
    <t>BBSAG 18</t>
  </si>
  <si>
    <t>K</t>
  </si>
  <si>
    <t>BBSAG Bull.19</t>
  </si>
  <si>
    <t>PASP 88,777</t>
  </si>
  <si>
    <t>BBSAG Bull.21</t>
  </si>
  <si>
    <t>BBSAG Bull.22</t>
  </si>
  <si>
    <t>BBSAG Bull.23</t>
  </si>
  <si>
    <t>BBSAG Bull.24</t>
  </si>
  <si>
    <t>AC 918</t>
  </si>
  <si>
    <t>BBSAG Bull.25</t>
  </si>
  <si>
    <t>BBSAG Bull.26</t>
  </si>
  <si>
    <t>BBSAG Bull.27</t>
  </si>
  <si>
    <t>BBSAG Bull.28</t>
  </si>
  <si>
    <t>BBSAG Bull.32</t>
  </si>
  <si>
    <t>AAVSO 3</t>
  </si>
  <si>
    <t>A</t>
  </si>
  <si>
    <t>BBSAG Bull.33</t>
  </si>
  <si>
    <t>GEOS EB 3</t>
  </si>
  <si>
    <t>BBSAG Bull.37</t>
  </si>
  <si>
    <t>BBSAG Bull.42</t>
  </si>
  <si>
    <t>BBSAG Bull.43</t>
  </si>
  <si>
    <t>BBSAG Bull.44</t>
  </si>
  <si>
    <t>AP SP SCI 86,113</t>
  </si>
  <si>
    <t>BBSAG Bull.47</t>
  </si>
  <si>
    <t>BBSAG Bull.48</t>
  </si>
  <si>
    <t>IBVS 2416</t>
  </si>
  <si>
    <t>BBSAG Bull.54</t>
  </si>
  <si>
    <t>BBSAG Bull.59</t>
  </si>
  <si>
    <t>BBSAG Bull.60</t>
  </si>
  <si>
    <t>BBSAG Bull.65</t>
  </si>
  <si>
    <t>BBSAG Bull.66</t>
  </si>
  <si>
    <t>BBSAG Bull.67</t>
  </si>
  <si>
    <t>BBSAG Bull.70</t>
  </si>
  <si>
    <t>BBSAG Bull.71</t>
  </si>
  <si>
    <t>BBSAG Bull.72</t>
  </si>
  <si>
    <t>BAAVSS 61,14</t>
  </si>
  <si>
    <t>BAAVSS 63,19</t>
  </si>
  <si>
    <t>BBSAG Bull.76</t>
  </si>
  <si>
    <t>BRNO 27</t>
  </si>
  <si>
    <t>BBSAG Bull.77</t>
  </si>
  <si>
    <t>BRNO 28</t>
  </si>
  <si>
    <t>BBSAG Bull.80</t>
  </si>
  <si>
    <t>BBSAG Bull.84</t>
  </si>
  <si>
    <t>BBSAG Bull.83</t>
  </si>
  <si>
    <t>BBSAG 83</t>
  </si>
  <si>
    <t>BRNO 30</t>
  </si>
  <si>
    <t>BAAVSS 72,22</t>
  </si>
  <si>
    <t>BBSAG Bull.88</t>
  </si>
  <si>
    <t>BBSAG Bull.89</t>
  </si>
  <si>
    <t>BBSAG Bull.91</t>
  </si>
  <si>
    <t>BBSAG Bull.92</t>
  </si>
  <si>
    <t>BBSAG Bull.94</t>
  </si>
  <si>
    <t>BBSAG Bull.95</t>
  </si>
  <si>
    <t>BBSAG Bull.97</t>
  </si>
  <si>
    <t>BBSAG Bull.98</t>
  </si>
  <si>
    <t>BBSAG Bull.101</t>
  </si>
  <si>
    <t>BBSAG Bull.103</t>
  </si>
  <si>
    <t>BBSAG Bull.104</t>
  </si>
  <si>
    <t>BRNO 31</t>
  </si>
  <si>
    <t>BBSAG Bull.106</t>
  </si>
  <si>
    <t>BBSAG Bull.107</t>
  </si>
  <si>
    <t>BBSAG Bull.108</t>
  </si>
  <si>
    <t>IBVS 4263</t>
  </si>
  <si>
    <t>BBSAG Bull.109</t>
  </si>
  <si>
    <t>IBVS 4383</t>
  </si>
  <si>
    <t>BBSAG Bull.111</t>
  </si>
  <si>
    <t>IBVS 4534</t>
  </si>
  <si>
    <t>BBSAG Bull.112</t>
  </si>
  <si>
    <t>IBVS 4472</t>
  </si>
  <si>
    <t>BBSAG Bull.114</t>
  </si>
  <si>
    <t>BAV-M 111</t>
  </si>
  <si>
    <t>BBSAG Bull.115</t>
  </si>
  <si>
    <t>BBSAG 115</t>
  </si>
  <si>
    <t>IBVS 4711</t>
  </si>
  <si>
    <t>BBSAG Bull.117</t>
  </si>
  <si>
    <t>BBSAG Bull.118</t>
  </si>
  <si>
    <t>Misc</t>
  </si>
  <si>
    <t>Diff^2</t>
  </si>
  <si>
    <t>IBVS 5263</t>
  </si>
  <si>
    <t>IBVS 4877</t>
  </si>
  <si>
    <t>IBVS 4888</t>
  </si>
  <si>
    <t>IBVS 4912</t>
  </si>
  <si>
    <t>Nelson</t>
  </si>
  <si>
    <t>IBVS 5484</t>
  </si>
  <si>
    <t>IBVS 5493</t>
  </si>
  <si>
    <t>I</t>
  </si>
  <si>
    <t>IBVS 5583</t>
  </si>
  <si>
    <t>II</t>
  </si>
  <si>
    <t>IBVS 5296</t>
  </si>
  <si>
    <t>IBVS 5643</t>
  </si>
  <si>
    <t>CC Com / GSC 1986-2106</t>
  </si>
  <si>
    <t>IBVS 5672</t>
  </si>
  <si>
    <t>IBVS 5657</t>
  </si>
  <si>
    <t>IBVS 5668</t>
  </si>
  <si>
    <t>IBVS 5694</t>
  </si>
  <si>
    <t>IBVS 5707</t>
  </si>
  <si>
    <t># of data points:</t>
  </si>
  <si>
    <t>IBVS 5731</t>
  </si>
  <si>
    <t>IBVS 5777</t>
  </si>
  <si>
    <t>IBVS 5795</t>
  </si>
  <si>
    <t>IBVS 5802</t>
  </si>
  <si>
    <t>IBVS 5870</t>
  </si>
  <si>
    <t>Start of linear fit (row #)</t>
  </si>
  <si>
    <t>IBVS 5875</t>
  </si>
  <si>
    <t>IBVS 5874</t>
  </si>
  <si>
    <t>IBVS 5894</t>
  </si>
  <si>
    <t>IBVS 5898</t>
  </si>
  <si>
    <t>OEJV 0074</t>
  </si>
  <si>
    <t>vis</t>
  </si>
  <si>
    <t>CCD+I</t>
  </si>
  <si>
    <t>OEJV 0094</t>
  </si>
  <si>
    <t>Quad Fit</t>
  </si>
  <si>
    <r>
      <t>Y = A + B.X + C.X</t>
    </r>
    <r>
      <rPr>
        <b/>
        <vertAlign val="superscript"/>
        <sz val="10"/>
        <rFont val="Arial"/>
        <family val="2"/>
      </rPr>
      <t>2</t>
    </r>
  </si>
  <si>
    <t>ZA =</t>
  </si>
  <si>
    <t>X2.X4-X3.X3</t>
  </si>
  <si>
    <t xml:space="preserve">ZB = </t>
  </si>
  <si>
    <t>X1.X4-X2.X3</t>
  </si>
  <si>
    <t>File:</t>
  </si>
  <si>
    <t>Quad_Fit.xls</t>
  </si>
  <si>
    <t>Quantity</t>
  </si>
  <si>
    <t>Error</t>
  </si>
  <si>
    <t>Power</t>
  </si>
  <si>
    <t>%</t>
  </si>
  <si>
    <t xml:space="preserve">ZC = </t>
  </si>
  <si>
    <t>X1.X3-X2.X2</t>
  </si>
  <si>
    <t>C</t>
  </si>
  <si>
    <t>By:</t>
  </si>
  <si>
    <t>Bob Nelson</t>
  </si>
  <si>
    <t xml:space="preserve">A = </t>
  </si>
  <si>
    <t xml:space="preserve">ZD = </t>
  </si>
  <si>
    <t>N.X4-X2.X2</t>
  </si>
  <si>
    <t>D</t>
  </si>
  <si>
    <t>Date:</t>
  </si>
  <si>
    <t xml:space="preserve">B = </t>
  </si>
  <si>
    <t xml:space="preserve">ZE = </t>
  </si>
  <si>
    <t>N.X3-X1.X2</t>
  </si>
  <si>
    <t>E</t>
  </si>
  <si>
    <t xml:space="preserve">C = </t>
  </si>
  <si>
    <t xml:space="preserve">ZF = </t>
  </si>
  <si>
    <t>N.X2-X1.X1</t>
  </si>
  <si>
    <t>F</t>
  </si>
  <si>
    <t xml:space="preserve">δy = </t>
  </si>
  <si>
    <t>MM =</t>
  </si>
  <si>
    <t>many terms</t>
  </si>
  <si>
    <t>G</t>
  </si>
  <si>
    <t>H</t>
  </si>
  <si>
    <t>J</t>
  </si>
  <si>
    <t>Start Row</t>
  </si>
  <si>
    <t>L</t>
  </si>
  <si>
    <t>End Row</t>
  </si>
  <si>
    <t>M</t>
  </si>
  <si>
    <t>N</t>
  </si>
  <si>
    <t>O</t>
  </si>
  <si>
    <t>P</t>
  </si>
  <si>
    <t>SCALE FACTORS</t>
  </si>
  <si>
    <t xml:space="preserve">N = </t>
  </si>
  <si>
    <t>Q</t>
  </si>
  <si>
    <t>Sum &gt;&gt;&gt;</t>
  </si>
  <si>
    <t>R</t>
  </si>
  <si>
    <t>DUMP DATA HERE</t>
  </si>
  <si>
    <t>X1</t>
  </si>
  <si>
    <t>Y1</t>
  </si>
  <si>
    <t>X2</t>
  </si>
  <si>
    <t>X3</t>
  </si>
  <si>
    <t>X4</t>
  </si>
  <si>
    <t>W1</t>
  </si>
  <si>
    <t>W2</t>
  </si>
  <si>
    <t>S</t>
  </si>
  <si>
    <t>X</t>
  </si>
  <si>
    <t>Y</t>
  </si>
  <si>
    <r>
      <t>X</t>
    </r>
    <r>
      <rPr>
        <b/>
        <vertAlign val="superscript"/>
        <sz val="10"/>
        <rFont val="Arial"/>
        <family val="2"/>
      </rPr>
      <t>2</t>
    </r>
  </si>
  <si>
    <r>
      <t>X</t>
    </r>
    <r>
      <rPr>
        <b/>
        <vertAlign val="superscript"/>
        <sz val="10"/>
        <rFont val="Arial"/>
        <family val="2"/>
      </rPr>
      <t>3</t>
    </r>
  </si>
  <si>
    <r>
      <t>X</t>
    </r>
    <r>
      <rPr>
        <b/>
        <vertAlign val="superscript"/>
        <sz val="10"/>
        <rFont val="Arial"/>
        <family val="2"/>
      </rPr>
      <t>4</t>
    </r>
  </si>
  <si>
    <t>YX</t>
  </si>
  <si>
    <r>
      <t>YX</t>
    </r>
    <r>
      <rPr>
        <b/>
        <vertAlign val="superscript"/>
        <sz val="10"/>
        <rFont val="Arial"/>
        <family val="2"/>
      </rPr>
      <t>2</t>
    </r>
  </si>
  <si>
    <t>Q.Fit</t>
  </si>
  <si>
    <r>
      <t>err</t>
    </r>
    <r>
      <rPr>
        <b/>
        <vertAlign val="superscript"/>
        <sz val="10"/>
        <rFont val="Arial"/>
        <family val="2"/>
      </rPr>
      <t>2</t>
    </r>
  </si>
  <si>
    <t>for δA</t>
  </si>
  <si>
    <t>for δB</t>
  </si>
  <si>
    <t>for δC</t>
  </si>
  <si>
    <t>Dev'n</t>
  </si>
  <si>
    <t>T</t>
  </si>
  <si>
    <t>U</t>
  </si>
  <si>
    <t>V</t>
  </si>
  <si>
    <t>W</t>
  </si>
  <si>
    <t>Z</t>
  </si>
  <si>
    <t xml:space="preserve">Correlation = </t>
  </si>
  <si>
    <t>Bad</t>
  </si>
  <si>
    <t>IBVS 5945</t>
  </si>
  <si>
    <t>Add cycle</t>
  </si>
  <si>
    <t>JD today</t>
  </si>
  <si>
    <t>Old Cycle</t>
  </si>
  <si>
    <t>New Cycle</t>
  </si>
  <si>
    <t>Next ToM</t>
  </si>
  <si>
    <t>Linear Ephemeris =</t>
  </si>
  <si>
    <t>Quad. Ephemeris =</t>
  </si>
  <si>
    <t>IBVS 5980</t>
  </si>
  <si>
    <t>IBVS 5835</t>
  </si>
  <si>
    <t>IBVS 5918</t>
  </si>
  <si>
    <t>IBVS 5992</t>
  </si>
  <si>
    <t>IBVS 6010</t>
  </si>
  <si>
    <t>JAVSO..36..186</t>
  </si>
  <si>
    <t>JAVSO..37...44</t>
  </si>
  <si>
    <t>JAVSO..38...85</t>
  </si>
  <si>
    <t>JAVSO..39...94</t>
  </si>
  <si>
    <t>JAVSO..39..177</t>
  </si>
  <si>
    <t>JAVSO..40....1</t>
  </si>
  <si>
    <t>IBVS 6029</t>
  </si>
  <si>
    <t>IBVS 6044</t>
  </si>
  <si>
    <t>2012JAVSO..40..975</t>
  </si>
  <si>
    <t>IBVS 6050</t>
  </si>
  <si>
    <t>IBVS 6070</t>
  </si>
  <si>
    <t>2013JAVSO..41..122</t>
  </si>
  <si>
    <t>2013JAVSO..41..328</t>
  </si>
  <si>
    <t> 12.02.1967 01:59 </t>
  </si>
  <si>
    <t> 0.0000 </t>
  </si>
  <si>
    <t>?</t>
  </si>
  <si>
    <t> W.Wenzel </t>
  </si>
  <si>
    <t> MVS 4.60 </t>
  </si>
  <si>
    <t> 21.04.1970 20:52 </t>
  </si>
  <si>
    <t> 0.005 </t>
  </si>
  <si>
    <t> K.Locher </t>
  </si>
  <si>
    <t> ORI 119 </t>
  </si>
  <si>
    <t> 04.05.1970 21:18 </t>
  </si>
  <si>
    <t> 0.002 </t>
  </si>
  <si>
    <t> R.Diethelm </t>
  </si>
  <si>
    <t> 05.05.1970 00:18 </t>
  </si>
  <si>
    <t> 0.017 </t>
  </si>
  <si>
    <t> 07.05.1970 21:01 </t>
  </si>
  <si>
    <t> 0.011 </t>
  </si>
  <si>
    <t> 07.05.1970 23:34 </t>
  </si>
  <si>
    <t> 0.007 </t>
  </si>
  <si>
    <t> ORI 120 </t>
  </si>
  <si>
    <t> 08.05.1970 20:29 </t>
  </si>
  <si>
    <t> -0.004 </t>
  </si>
  <si>
    <t> 02.06.1970 22:00 </t>
  </si>
  <si>
    <t> 03.06.1970 21:38 </t>
  </si>
  <si>
    <t> 0.003 </t>
  </si>
  <si>
    <t> M.Bosshard </t>
  </si>
  <si>
    <t> 04.06.1970 21:31 </t>
  </si>
  <si>
    <t> U.Kissling </t>
  </si>
  <si>
    <t> 29.01.1971 05:45 </t>
  </si>
  <si>
    <t> ORI 124 </t>
  </si>
  <si>
    <t> 12.04.1971 20:03 </t>
  </si>
  <si>
    <t> 0.004 </t>
  </si>
  <si>
    <t> 15.03.1972 22:17 </t>
  </si>
  <si>
    <t> BBS 2 </t>
  </si>
  <si>
    <t> 19.03.1972 21:36 </t>
  </si>
  <si>
    <t> 25.03.1972 02:06 </t>
  </si>
  <si>
    <t> 0.006 </t>
  </si>
  <si>
    <t> 03.04.1972 21:48 </t>
  </si>
  <si>
    <t> BBS 3 </t>
  </si>
  <si>
    <t> 26.04.1972 20:31 </t>
  </si>
  <si>
    <t> 0.001 </t>
  </si>
  <si>
    <t> 02.05.1972 21:54 </t>
  </si>
  <si>
    <t> -0.010 </t>
  </si>
  <si>
    <t> 05.05.1972 21:38 </t>
  </si>
  <si>
    <t> -0.000 </t>
  </si>
  <si>
    <t> 08.05.1972 21:14 </t>
  </si>
  <si>
    <t> 02.06.1972 22:19 </t>
  </si>
  <si>
    <t> H.Peter </t>
  </si>
  <si>
    <t> 02.06.1972 22:20 </t>
  </si>
  <si>
    <t> 03.06.1972 22:22 </t>
  </si>
  <si>
    <t> 0.010 </t>
  </si>
  <si>
    <t> 04.06.1972 22:07 </t>
  </si>
  <si>
    <t> 21.06.1972 21:59 </t>
  </si>
  <si>
    <t> 0.008 </t>
  </si>
  <si>
    <t> 25.06.1972 21:21 </t>
  </si>
  <si>
    <t> 0.009 </t>
  </si>
  <si>
    <t> 07.07.1972 21:50 </t>
  </si>
  <si>
    <t> BBS 4 </t>
  </si>
  <si>
    <t> 24.01.1973 01:49 </t>
  </si>
  <si>
    <t> BBS 7 </t>
  </si>
  <si>
    <t> 24.01.1973 04:26 </t>
  </si>
  <si>
    <t> 01.04.1973 22:45 </t>
  </si>
  <si>
    <t> BBS 9 </t>
  </si>
  <si>
    <t> 20.05.1973 22:39 </t>
  </si>
  <si>
    <t> 0.020 </t>
  </si>
  <si>
    <t> 10.12.1973 04:19 </t>
  </si>
  <si>
    <t> BBS 13 </t>
  </si>
  <si>
    <t> 07.01.1974 02:24 </t>
  </si>
  <si>
    <t> 26.02.1974 23:22 </t>
  </si>
  <si>
    <t> 0.013 </t>
  </si>
  <si>
    <t> BBS 14 </t>
  </si>
  <si>
    <t> 02.03.1974 22:33 </t>
  </si>
  <si>
    <t> 11.03.1974 21:51 </t>
  </si>
  <si>
    <t> 0.040 </t>
  </si>
  <si>
    <t> 12.03.1974 20:52 </t>
  </si>
  <si>
    <t> 15.03.1974 23:08 </t>
  </si>
  <si>
    <t> 18.04.1974 20:05 </t>
  </si>
  <si>
    <t> BBS 15 </t>
  </si>
  <si>
    <t> 19.04.1974 19:50 </t>
  </si>
  <si>
    <t> 20.04.1974 01:04 </t>
  </si>
  <si>
    <t> 15.05.1974 20:44 </t>
  </si>
  <si>
    <t> 18.05.1974 20:25 </t>
  </si>
  <si>
    <t> 10.11.1974 04:24 </t>
  </si>
  <si>
    <t> BBS 18 </t>
  </si>
  <si>
    <t> 23.11.1974 04:56 </t>
  </si>
  <si>
    <t> 09.12.1974 02:11 </t>
  </si>
  <si>
    <t> BBS 19 </t>
  </si>
  <si>
    <t> 16.02.1975 09:16 </t>
  </si>
  <si>
    <t> 0.0033 </t>
  </si>
  <si>
    <t> S.M.Rucinski </t>
  </si>
  <si>
    <t> PASP 88.780 </t>
  </si>
  <si>
    <t> 18.02.1975 08:55 </t>
  </si>
  <si>
    <t> 0.0029 </t>
  </si>
  <si>
    <t> 23.02.1975 08:06 </t>
  </si>
  <si>
    <t> 0.0028 </t>
  </si>
  <si>
    <t> 23.02.1975 10:45 </t>
  </si>
  <si>
    <t> 0.0030 </t>
  </si>
  <si>
    <t> 24.02.1975 07:56 </t>
  </si>
  <si>
    <t> 24.02.1975 10:34 </t>
  </si>
  <si>
    <t> 0.0025 </t>
  </si>
  <si>
    <t> 13.03.1975 07:45 </t>
  </si>
  <si>
    <t> 13.03.1975 10:23 </t>
  </si>
  <si>
    <t> 0.0020 </t>
  </si>
  <si>
    <t> 20.03.1975 01:27 </t>
  </si>
  <si>
    <t> BBS 21 </t>
  </si>
  <si>
    <t> 30.03.1975 20:54 </t>
  </si>
  <si>
    <t> 31.03.1975 20:47 </t>
  </si>
  <si>
    <t> 31.03.1975 23:24 </t>
  </si>
  <si>
    <t> 01.04.1975 23:16 </t>
  </si>
  <si>
    <t> BBS 22 </t>
  </si>
  <si>
    <t> 07.04.1975 01:16 </t>
  </si>
  <si>
    <t> 0.016 </t>
  </si>
  <si>
    <t> 08.04.1975 03:36 </t>
  </si>
  <si>
    <t> 26.04.1975 00:40 </t>
  </si>
  <si>
    <t> 27.04.1975 21:34 </t>
  </si>
  <si>
    <t> 01.05.1975 23:41 </t>
  </si>
  <si>
    <t> 0.012 </t>
  </si>
  <si>
    <t> 07.05.1975 22:29 </t>
  </si>
  <si>
    <t> 10.05.1975 21:57 </t>
  </si>
  <si>
    <t> 13.05.1975 21:33 </t>
  </si>
  <si>
    <t> 28.05.1975 21:48 </t>
  </si>
  <si>
    <t> 05.06.1975 22:56 </t>
  </si>
  <si>
    <t> BBS 23 </t>
  </si>
  <si>
    <t> 07.06.1975 22:37 </t>
  </si>
  <si>
    <t> 29.11.1975 04:26 </t>
  </si>
  <si>
    <t> BBS 24 </t>
  </si>
  <si>
    <t> 03.12.1975 03:29 </t>
  </si>
  <si>
    <t> 0.0011 </t>
  </si>
  <si>
    <t> G.V.Zhukov </t>
  </si>
  <si>
    <t> AC 918.8 </t>
  </si>
  <si>
    <t> 29.12.1975 02:02 </t>
  </si>
  <si>
    <t> BBS 25 </t>
  </si>
  <si>
    <t> 08.01.1976 02:51 </t>
  </si>
  <si>
    <t> TKZ 50.41 </t>
  </si>
  <si>
    <t> 29.01.1976 01:56 </t>
  </si>
  <si>
    <t> BBS 26 </t>
  </si>
  <si>
    <t> 03.02.1976 22:22 </t>
  </si>
  <si>
    <t> 0.0027 </t>
  </si>
  <si>
    <t> 04.02.1976 00:56 </t>
  </si>
  <si>
    <t> -0.0005 </t>
  </si>
  <si>
    <t> 07.02.1976 00:27 </t>
  </si>
  <si>
    <t> -0.0000 </t>
  </si>
  <si>
    <t> 21.02.1976 00:57 </t>
  </si>
  <si>
    <t> 03.03.1976 22:45 </t>
  </si>
  <si>
    <t> -0.002 </t>
  </si>
  <si>
    <t> BBS 27 </t>
  </si>
  <si>
    <t> 20.03.1976 22:43 </t>
  </si>
  <si>
    <t> 28.03.1976 21:46 </t>
  </si>
  <si>
    <t> 29.03.1976 00:05 </t>
  </si>
  <si>
    <t> 29.03.1976 21:07 </t>
  </si>
  <si>
    <t> 01.04.1976 20:42 </t>
  </si>
  <si>
    <t> 03.04.1976 20:29 </t>
  </si>
  <si>
    <t> 11.04.1976 21:44 </t>
  </si>
  <si>
    <t> 17.04.1976 20:54 </t>
  </si>
  <si>
    <t> 18.04.1976 20:26 </t>
  </si>
  <si>
    <t> 18.04.1976 20:38 </t>
  </si>
  <si>
    <t> 20.04.1976 22:45 </t>
  </si>
  <si>
    <t> -0.001 </t>
  </si>
  <si>
    <t> 29.04.1976 21:20 </t>
  </si>
  <si>
    <t> 01.05.1976 20:55 </t>
  </si>
  <si>
    <t> BBS 28 </t>
  </si>
  <si>
    <t> 05.05.1976 23:05 </t>
  </si>
  <si>
    <t> 14.05.1976 21:38 </t>
  </si>
  <si>
    <t> 15.05.1976 00:05 </t>
  </si>
  <si>
    <t> 0.000 </t>
  </si>
  <si>
    <t> 03.02.1977 04:07 </t>
  </si>
  <si>
    <t> BBS 32 </t>
  </si>
  <si>
    <t> 13.02.1977 23:38 </t>
  </si>
  <si>
    <t> 16.02.1977 10:01 </t>
  </si>
  <si>
    <t> G.Samolyk </t>
  </si>
  <si>
    <t> AOEB 3 </t>
  </si>
  <si>
    <t> 09.03.1977 22:14 </t>
  </si>
  <si>
    <t> BBS 33 </t>
  </si>
  <si>
    <t> 19.03.1977 23:13 </t>
  </si>
  <si>
    <t> 05.04.1977 23:00 </t>
  </si>
  <si>
    <t> 10.04.1977 19:50 </t>
  </si>
  <si>
    <t> 0.015 </t>
  </si>
  <si>
    <t> A.Royer </t>
  </si>
  <si>
    <t> GEOS 3 </t>
  </si>
  <si>
    <t> 10.04.1977 22:23 </t>
  </si>
  <si>
    <t> 15.04.1977 21:37 </t>
  </si>
  <si>
    <t> 16.04.1977 21:08 </t>
  </si>
  <si>
    <t> R.Germann </t>
  </si>
  <si>
    <t> 16.04.1977 21:25 </t>
  </si>
  <si>
    <t> 20.04.1977 23:12 </t>
  </si>
  <si>
    <t> 12.05.1977 03:57 </t>
  </si>
  <si>
    <t> 15.01.1978 20:32 </t>
  </si>
  <si>
    <t> -0.007 </t>
  </si>
  <si>
    <t> 30.01.1978 07:45 </t>
  </si>
  <si>
    <t> 07.03.1978 22:50 </t>
  </si>
  <si>
    <t> BBS 37 </t>
  </si>
  <si>
    <t> 12.04.1978 03:56 </t>
  </si>
  <si>
    <t> 12.04.1978 22:32 </t>
  </si>
  <si>
    <t> 13.04.1978 22:03 </t>
  </si>
  <si>
    <t> 13.05.1978 22:27 </t>
  </si>
  <si>
    <t> 28.05.1978 22:35 </t>
  </si>
  <si>
    <t> 03.06.1978 21:30 </t>
  </si>
  <si>
    <t> 13.06.1978 22:30 </t>
  </si>
  <si>
    <t> 21.03.1979 20:57 </t>
  </si>
  <si>
    <t> BBS 42 </t>
  </si>
  <si>
    <t> 24.03.1979 20:36 </t>
  </si>
  <si>
    <t> 07.04.1979 05:09 </t>
  </si>
  <si>
    <t> 0.014 </t>
  </si>
  <si>
    <t> 17.04.1979 21:51 </t>
  </si>
  <si>
    <t> BBS 43 </t>
  </si>
  <si>
    <t> 19.04.1979 05:44 </t>
  </si>
  <si>
    <t> 19.04.1979 21:27 </t>
  </si>
  <si>
    <t> 24.04.1979 20:38 </t>
  </si>
  <si>
    <t> 14.05.1979 22:36 </t>
  </si>
  <si>
    <t> 23.05.1979 21:17 </t>
  </si>
  <si>
    <t> 21.06.1979 21:27 </t>
  </si>
  <si>
    <t> -0.003 </t>
  </si>
  <si>
    <t> BBS 44 </t>
  </si>
  <si>
    <t> 10.02.1980 06:46 </t>
  </si>
  <si>
    <t> 19.02.1980 23:47 </t>
  </si>
  <si>
    <t> 0.0088 </t>
  </si>
  <si>
    <t> Breinhorst&amp;Hoffm. </t>
  </si>
  <si>
    <t> ASS 86.113 </t>
  </si>
  <si>
    <t> 20.02.1980 02:24 </t>
  </si>
  <si>
    <t> 0.0076 </t>
  </si>
  <si>
    <t> 20.02.1980 05:05 </t>
  </si>
  <si>
    <t> 06.04.1980 23:51 </t>
  </si>
  <si>
    <t> BBS 47 </t>
  </si>
  <si>
    <t> 07.04.1980 21:05 </t>
  </si>
  <si>
    <t> 09.04.1980 23:19 </t>
  </si>
  <si>
    <t> 12.04.1980 20:12 </t>
  </si>
  <si>
    <t> 12.04.1980 22:32 </t>
  </si>
  <si>
    <t> -0.008 </t>
  </si>
  <si>
    <t> 02.05.1980 22:10 </t>
  </si>
  <si>
    <t> BBS 48 </t>
  </si>
  <si>
    <t> 11.05.1980 20:35 </t>
  </si>
  <si>
    <t> 11.05.1980 23:12 </t>
  </si>
  <si>
    <t> 12.05.1980 23:06 </t>
  </si>
  <si>
    <t> 10.12.1980 22:21 </t>
  </si>
  <si>
    <t> 0.0017 </t>
  </si>
  <si>
    <t>IBVS 2416 </t>
  </si>
  <si>
    <t> 07.03.1981 07:58 </t>
  </si>
  <si>
    <t> 08.03.1981 21:01 </t>
  </si>
  <si>
    <t> 19.05.1981 22:13 </t>
  </si>
  <si>
    <t> BBS 54 </t>
  </si>
  <si>
    <t> 21.05.1981 03:37 </t>
  </si>
  <si>
    <t> 01.06.1981 22:33 </t>
  </si>
  <si>
    <t> 02.06.1981 06:44 </t>
  </si>
  <si>
    <t> 0.0021 </t>
  </si>
  <si>
    <t> D.H.Bradstreet </t>
  </si>
  <si>
    <t> APJS 58.417 </t>
  </si>
  <si>
    <t> 05.06.1981 06:15 </t>
  </si>
  <si>
    <t> 0.0026 </t>
  </si>
  <si>
    <t> 27.02.1982 20:09 </t>
  </si>
  <si>
    <t> BBS 59 </t>
  </si>
  <si>
    <t> 15.03.1982 20:15 </t>
  </si>
  <si>
    <t> 25.03.1982 21:14 </t>
  </si>
  <si>
    <t> 16.04.1982 20:24 </t>
  </si>
  <si>
    <t> BBS 60 </t>
  </si>
  <si>
    <t> 17.04.1982 19:49 </t>
  </si>
  <si>
    <t> 10.05.1982 21:37 </t>
  </si>
  <si>
    <t> 11.05.1982 21:21 </t>
  </si>
  <si>
    <t> 13.05.1982 20:49 </t>
  </si>
  <si>
    <t> -0.006 </t>
  </si>
  <si>
    <t> 14.05.1982 20:48 </t>
  </si>
  <si>
    <t> 25.05.1982 21:33 </t>
  </si>
  <si>
    <t> 26.05.1982 21:12 </t>
  </si>
  <si>
    <t> 03.03.1983 20:02 </t>
  </si>
  <si>
    <t> BBS 65 </t>
  </si>
  <si>
    <t> 05.03.1983 19:52 </t>
  </si>
  <si>
    <t> 05.03.1983 22:13 </t>
  </si>
  <si>
    <t> 07.03.1983 19:07 </t>
  </si>
  <si>
    <t> 10.03.1983 19:00 </t>
  </si>
  <si>
    <t> 10.03.1983 21:30 </t>
  </si>
  <si>
    <t> 23.03.1983 19:19 </t>
  </si>
  <si>
    <t> 10.04.1983 00:23 </t>
  </si>
  <si>
    <t> 11.04.1983 00:12 </t>
  </si>
  <si>
    <t> 0.0022 </t>
  </si>
  <si>
    <t> 11.04.1983 18:45 </t>
  </si>
  <si>
    <t> 14.04.1983 21:08 </t>
  </si>
  <si>
    <t> BBS 66 </t>
  </si>
  <si>
    <t> 16.04.1983 20:52 </t>
  </si>
  <si>
    <t> 18.04.1983 04:42 </t>
  </si>
  <si>
    <t> 16.05.1983 20:58 </t>
  </si>
  <si>
    <t> 10.06.1983 22:09 </t>
  </si>
  <si>
    <t> BBS 67 </t>
  </si>
  <si>
    <t> 12.12.1983 04:32 </t>
  </si>
  <si>
    <t> BBS 70 </t>
  </si>
  <si>
    <t> 06.03.1984 19:32 </t>
  </si>
  <si>
    <t> BBS 71 </t>
  </si>
  <si>
    <t> 21.03.1984 19:37 </t>
  </si>
  <si>
    <t> 19.04.1984 20:06 </t>
  </si>
  <si>
    <t> 21.04.1984 19:59 </t>
  </si>
  <si>
    <t> 21.04.1984 22:36 </t>
  </si>
  <si>
    <t> BBS 72 </t>
  </si>
  <si>
    <t> 22.04.1984 22:23 </t>
  </si>
  <si>
    <t> T.Brelstaff </t>
  </si>
  <si>
    <t> VSSC 61.17 </t>
  </si>
  <si>
    <t> 23.04.1984 22:00 </t>
  </si>
  <si>
    <t> 24.04.1984 22:09 </t>
  </si>
  <si>
    <t> 25.04.1984 00:53 </t>
  </si>
  <si>
    <t> 25.04.1984 21:53 </t>
  </si>
  <si>
    <t> 01.05.1984 20:55 </t>
  </si>
  <si>
    <t> 26.06.1984 22:16 </t>
  </si>
  <si>
    <t> 17.02.1985 22:56 </t>
  </si>
  <si>
    <t> VSSC 63.24 </t>
  </si>
  <si>
    <t> 10.03.1985 21:57 </t>
  </si>
  <si>
    <t> 11.03.1985 21:46 </t>
  </si>
  <si>
    <t> 20.03.1985 04:29 </t>
  </si>
  <si>
    <t> 11.04.1985 21:59 </t>
  </si>
  <si>
    <t> J.Borovicka </t>
  </si>
  <si>
    <t> BRNO 27 </t>
  </si>
  <si>
    <t> 12.04.1985 21:38 </t>
  </si>
  <si>
    <t> BBS 76 </t>
  </si>
  <si>
    <t> 17.04.1985 20:47 </t>
  </si>
  <si>
    <t> -0.005 </t>
  </si>
  <si>
    <t> 19.04.1985 20:51 </t>
  </si>
  <si>
    <t> 24.05.1985 22:52 </t>
  </si>
  <si>
    <t> BBS 77 </t>
  </si>
  <si>
    <t> 18.01.1986 01:52 </t>
  </si>
  <si>
    <t> P.Lutcha </t>
  </si>
  <si>
    <t> BRNO 28 </t>
  </si>
  <si>
    <t> 18.01.1986 02:02 </t>
  </si>
  <si>
    <t> 0.018 </t>
  </si>
  <si>
    <t> P.Svoboda </t>
  </si>
  <si>
    <t> 18.01.1986 02:03 </t>
  </si>
  <si>
    <t> 0.019 </t>
  </si>
  <si>
    <t> D.Hanzl </t>
  </si>
  <si>
    <t> 01.04.1986 21:14 </t>
  </si>
  <si>
    <t> P.Kucera </t>
  </si>
  <si>
    <t> R.Pleskac </t>
  </si>
  <si>
    <t> 02.04.1986 21:21 </t>
  </si>
  <si>
    <t> 02.04.1986 23:52 </t>
  </si>
  <si>
    <t> 03.04.1986 00:01 </t>
  </si>
  <si>
    <t> J.Horky </t>
  </si>
  <si>
    <t> 14.04.1986 21:51 </t>
  </si>
  <si>
    <t> 02.05.1986 21:30 </t>
  </si>
  <si>
    <t> BBS 80 </t>
  </si>
  <si>
    <t> 09.05.1986 23:02 </t>
  </si>
  <si>
    <t> 09.05.1986 23:06 </t>
  </si>
  <si>
    <t> 09.05.1986 23:09 </t>
  </si>
  <si>
    <t> M.Danes </t>
  </si>
  <si>
    <t> P.Wagner </t>
  </si>
  <si>
    <t> 09.05.1986 23:21 </t>
  </si>
  <si>
    <t> P.Hajek </t>
  </si>
  <si>
    <t> 12.05.1986 22:29 </t>
  </si>
  <si>
    <t> 12.05.1986 22:30 </t>
  </si>
  <si>
    <t> 22.05.1986 20:54 </t>
  </si>
  <si>
    <t> 03.03.1987 05:28 </t>
  </si>
  <si>
    <t> 06.04.1987 20:58 </t>
  </si>
  <si>
    <t> E.Blättler </t>
  </si>
  <si>
    <t> BBS 84 </t>
  </si>
  <si>
    <t> 17.04.1987 21:56 </t>
  </si>
  <si>
    <t> 22.04.1987 21:01 </t>
  </si>
  <si>
    <t> BBS 83 </t>
  </si>
  <si>
    <t> 23.04.1987 20:42 </t>
  </si>
  <si>
    <t> 24.04.1987 20:36 </t>
  </si>
  <si>
    <t> BBS 83/100 </t>
  </si>
  <si>
    <t> 30.04.1987 03:40 </t>
  </si>
  <si>
    <t> 30.04.1987 22:07 </t>
  </si>
  <si>
    <t> R.Vystavel </t>
  </si>
  <si>
    <t> BRNO 30 </t>
  </si>
  <si>
    <t> 01.05.1987 21:47 </t>
  </si>
  <si>
    <t> 21.05.1987 21:14 </t>
  </si>
  <si>
    <t> 03.03.1988 22:42 </t>
  </si>
  <si>
    <t> -0.054 </t>
  </si>
  <si>
    <t> G.Kirby </t>
  </si>
  <si>
    <t> VSSC 72.25 </t>
  </si>
  <si>
    <t> 19.03.1988 21:27 </t>
  </si>
  <si>
    <t> 10.04.1988 20:16 </t>
  </si>
  <si>
    <t> O.Beck </t>
  </si>
  <si>
    <t> 10.04.1988 20:28 </t>
  </si>
  <si>
    <t> A.Dedoch </t>
  </si>
  <si>
    <t> 11.04.1988 22:45 </t>
  </si>
  <si>
    <t> J.Manek </t>
  </si>
  <si>
    <t> 11.04.1988 22:58 </t>
  </si>
  <si>
    <t> V.Wagner </t>
  </si>
  <si>
    <t> 13.04.1988 22:32 </t>
  </si>
  <si>
    <t> 14.04.1988 22:20 </t>
  </si>
  <si>
    <t> 14.04.1988 22:27 </t>
  </si>
  <si>
    <t> 18.04.1988 21:38 </t>
  </si>
  <si>
    <t> BBS 88 </t>
  </si>
  <si>
    <t> 06.05.1988 21:17 </t>
  </si>
  <si>
    <t> 18.05.1988 06:10 </t>
  </si>
  <si>
    <t> 21.05.1988 21:30 </t>
  </si>
  <si>
    <t> 10.07.1988 21:07 </t>
  </si>
  <si>
    <t> BBS 89 </t>
  </si>
  <si>
    <t> 01.02.1989 21:24 </t>
  </si>
  <si>
    <t> M.Kohl </t>
  </si>
  <si>
    <t> BBS 91 </t>
  </si>
  <si>
    <t> 06.03.1989 21:04 </t>
  </si>
  <si>
    <t> 26.03.1989 20:44 </t>
  </si>
  <si>
    <t> 20.06.1989 22:09 </t>
  </si>
  <si>
    <t> BBS 92 </t>
  </si>
  <si>
    <t> 30.01.1990 21:59 </t>
  </si>
  <si>
    <t> BBS 94 </t>
  </si>
  <si>
    <t> 04.03.1990 21:48 </t>
  </si>
  <si>
    <t> 29.04.1990 23:06 </t>
  </si>
  <si>
    <t> BBS 95 </t>
  </si>
  <si>
    <t> 04.05.1990 22:33 </t>
  </si>
  <si>
    <t> 17.11.1990 10:37 </t>
  </si>
  <si>
    <t> -0.011 </t>
  </si>
  <si>
    <t> 15.03.1991 20:35 </t>
  </si>
  <si>
    <t> BBS 97 </t>
  </si>
  <si>
    <t> 20.03.1991 03:38 </t>
  </si>
  <si>
    <t> 11.04.1991 21:10 </t>
  </si>
  <si>
    <t> 30.06.1991 21:20 </t>
  </si>
  <si>
    <t> BBS 98 </t>
  </si>
  <si>
    <t> 02.02.1992 08:49 </t>
  </si>
  <si>
    <t> 06.03.1992 21:59 </t>
  </si>
  <si>
    <t> BBS 101 </t>
  </si>
  <si>
    <t> 28.03.1992 05:08 </t>
  </si>
  <si>
    <t> 12.04.1992 07:50 </t>
  </si>
  <si>
    <t> -0.009 </t>
  </si>
  <si>
    <t> 24.04.1992 21:53 </t>
  </si>
  <si>
    <t> 26.04.1992 21:38 </t>
  </si>
  <si>
    <t> 18.05.1992 20:47 </t>
  </si>
  <si>
    <t> 27.06.1992 21:44 </t>
  </si>
  <si>
    <t> 29.06.1992 21:25 </t>
  </si>
  <si>
    <t> 11.03.1993 21:36 </t>
  </si>
  <si>
    <t> BBS 103 </t>
  </si>
  <si>
    <t> 14.03.1993 04:59 </t>
  </si>
  <si>
    <t> -0.012 </t>
  </si>
  <si>
    <t> 14.03.1993 07:33 </t>
  </si>
  <si>
    <t> -0.015 </t>
  </si>
  <si>
    <t> 29.03.1993 21:10 </t>
  </si>
  <si>
    <t> BBS 104 </t>
  </si>
  <si>
    <t> 12.04.1993 21:31 </t>
  </si>
  <si>
    <t> 23.04.1993 22:29 </t>
  </si>
  <si>
    <t> A.Stuhl </t>
  </si>
  <si>
    <t> BRNO 31 </t>
  </si>
  <si>
    <t> 27.04.1993 03:04 </t>
  </si>
  <si>
    <t> 27.04.1993 21:38 </t>
  </si>
  <si>
    <t> 08.05.1993 22:23 </t>
  </si>
  <si>
    <t> 29.05.1993 21:46 </t>
  </si>
  <si>
    <t> 23.01.1994 03:08 </t>
  </si>
  <si>
    <t> A.Paschke </t>
  </si>
  <si>
    <t> BBS 106 </t>
  </si>
  <si>
    <t> 04.03.1994 20:34 </t>
  </si>
  <si>
    <t> 03.04.1994 20:55 </t>
  </si>
  <si>
    <t> 03.04.1994 21:05 </t>
  </si>
  <si>
    <t> M.Vetrovcova </t>
  </si>
  <si>
    <t> 28.04.1994 21:53 </t>
  </si>
  <si>
    <t> 29.04.1994 22:00 </t>
  </si>
  <si>
    <t> 06.05.1994 23:09 </t>
  </si>
  <si>
    <t> J.Jirout </t>
  </si>
  <si>
    <t> 06.05.1994 23:12 </t>
  </si>
  <si>
    <t> P.Skalak </t>
  </si>
  <si>
    <t> 07.05.1994 23:25 </t>
  </si>
  <si>
    <t> 08.05.1994 04:22 </t>
  </si>
  <si>
    <t> 08.05.1994 07:00 </t>
  </si>
  <si>
    <t> 11.05.1994 22:20 </t>
  </si>
  <si>
    <t> 16.06.1994 21:51 </t>
  </si>
  <si>
    <t> BBS 107 </t>
  </si>
  <si>
    <t> 02.07.1994 21:33 </t>
  </si>
  <si>
    <t> 01.03.1995 02:35 </t>
  </si>
  <si>
    <t> 01.03.1995 21:23 </t>
  </si>
  <si>
    <t> BBS 108 </t>
  </si>
  <si>
    <t> 10.03.1995 22:20 </t>
  </si>
  <si>
    <t> -0.0089 </t>
  </si>
  <si>
    <t> P.Nastaj&amp;W.Ogloza </t>
  </si>
  <si>
    <t>IBVS 4263 </t>
  </si>
  <si>
    <t> -0.0088 </t>
  </si>
  <si>
    <t> 10.03.1995 22:21 </t>
  </si>
  <si>
    <t> -0.0084 </t>
  </si>
  <si>
    <t> 11.03.1995 01:00 </t>
  </si>
  <si>
    <t> -0.0081 </t>
  </si>
  <si>
    <t> 11.03.1995 19:42 </t>
  </si>
  <si>
    <t> 25.03.1995 03:43 </t>
  </si>
  <si>
    <t> -0.019 </t>
  </si>
  <si>
    <t> 04.04.1995 21:02 </t>
  </si>
  <si>
    <t> BBS 109 </t>
  </si>
  <si>
    <t> 01.05.1995 21:41 </t>
  </si>
  <si>
    <t> -0.0078 </t>
  </si>
  <si>
    <t>o</t>
  </si>
  <si>
    <t> W.Kleikamp </t>
  </si>
  <si>
    <t>BAVM 91 </t>
  </si>
  <si>
    <t> 03.05.1995 21:21 </t>
  </si>
  <si>
    <t> 06.05.1995 04:59 </t>
  </si>
  <si>
    <t> 04.06.1995 05:21 </t>
  </si>
  <si>
    <t> 09.06.1995 23:15 </t>
  </si>
  <si>
    <t> 18.01.1996 04:46 </t>
  </si>
  <si>
    <t> BBS 111 </t>
  </si>
  <si>
    <t> 10.03.1996 06:28 </t>
  </si>
  <si>
    <t> -0.016 </t>
  </si>
  <si>
    <t> 10.03.1996 20:03 </t>
  </si>
  <si>
    <t> 15.03.1996 00:30 </t>
  </si>
  <si>
    <t> -0.0095 </t>
  </si>
  <si>
    <t> W.Ogloza </t>
  </si>
  <si>
    <t>IBVS 4534 </t>
  </si>
  <si>
    <t> 06.04.1996 20:48 </t>
  </si>
  <si>
    <t> BBS 112 </t>
  </si>
  <si>
    <t> 07.04.1996 20:36 </t>
  </si>
  <si>
    <t> -0.0065 </t>
  </si>
  <si>
    <t> 14.04.1996 22:02 </t>
  </si>
  <si>
    <t> -0.0086 </t>
  </si>
  <si>
    <t>BAVM 99 </t>
  </si>
  <si>
    <t> 18.04.1996 02:35 </t>
  </si>
  <si>
    <t> 19.04.1996 21:11 </t>
  </si>
  <si>
    <t> 30.05.1996 03:44 </t>
  </si>
  <si>
    <t> 14.06.1996 22:36 </t>
  </si>
  <si>
    <t> 15.06.1996 03:53 </t>
  </si>
  <si>
    <t> 08.02.1997 22:40 </t>
  </si>
  <si>
    <t> BBS 114 </t>
  </si>
  <si>
    <t> 01.03.1997 21:44 </t>
  </si>
  <si>
    <t> 16.03.1997 08:38 </t>
  </si>
  <si>
    <t> AOEB 6 </t>
  </si>
  <si>
    <t> 17.04.1997 21:53 </t>
  </si>
  <si>
    <t> -0.0091 </t>
  </si>
  <si>
    <t>BAVM 111 </t>
  </si>
  <si>
    <t> 02.05.1997 22:00 </t>
  </si>
  <si>
    <t> BBS 115 </t>
  </si>
  <si>
    <t> 29.05.1997 22:58 </t>
  </si>
  <si>
    <t> 30.05.1997 22:41 </t>
  </si>
  <si>
    <t> -0.0096 </t>
  </si>
  <si>
    <t> 05.02.1998 02:16 </t>
  </si>
  <si>
    <t> -0.0085 </t>
  </si>
  <si>
    <t> J.Safar </t>
  </si>
  <si>
    <t>IBVS 4888 </t>
  </si>
  <si>
    <t> 11.02.1998 01:01 </t>
  </si>
  <si>
    <t> -0.0189 </t>
  </si>
  <si>
    <t> L.Barinova </t>
  </si>
  <si>
    <t> BRNO 32 </t>
  </si>
  <si>
    <t> 11.02.1998 03:35 </t>
  </si>
  <si>
    <t> -0.0222 </t>
  </si>
  <si>
    <t> 08.03.1998 23:33 </t>
  </si>
  <si>
    <t> -0.0105 </t>
  </si>
  <si>
    <t>BAVM 117 </t>
  </si>
  <si>
    <t> 17.03.1998 14:06 </t>
  </si>
  <si>
    <t> H.Maehara </t>
  </si>
  <si>
    <t>VSB 47 </t>
  </si>
  <si>
    <t> 27.03.1998 20:16 </t>
  </si>
  <si>
    <t> BBS 117 </t>
  </si>
  <si>
    <t> 16.04.1998 01:11 </t>
  </si>
  <si>
    <t> -0.0109 </t>
  </si>
  <si>
    <t> M.Zejda </t>
  </si>
  <si>
    <t> 18.04.1998 06:11 </t>
  </si>
  <si>
    <t> 21.04.1998 21:34 </t>
  </si>
  <si>
    <t> -0.0101 </t>
  </si>
  <si>
    <t> 22.04.1998 02:52 </t>
  </si>
  <si>
    <t> G.Chaple </t>
  </si>
  <si>
    <t> 03.05.1998 22:14 </t>
  </si>
  <si>
    <t> -0.0098 </t>
  </si>
  <si>
    <t> 09.05.1998 21:12 </t>
  </si>
  <si>
    <t> BBS 118 </t>
  </si>
  <si>
    <t> 12.05.1998 20:45 </t>
  </si>
  <si>
    <t> -0.0094 </t>
  </si>
  <si>
    <t> 29.01.1999 01:06 </t>
  </si>
  <si>
    <t> -0.0103 </t>
  </si>
  <si>
    <t>IBVS 4877 </t>
  </si>
  <si>
    <t> 14.02.1999 06:12 </t>
  </si>
  <si>
    <t> -0.018 </t>
  </si>
  <si>
    <t> 08.03.1999 02:58 </t>
  </si>
  <si>
    <t> 11.03.1999 04:56 </t>
  </si>
  <si>
    <t> R.Berg </t>
  </si>
  <si>
    <t> 12.03.1999 20:51 </t>
  </si>
  <si>
    <t> R.Manak </t>
  </si>
  <si>
    <t> 12.03.1999 23:18 </t>
  </si>
  <si>
    <t> O.Bracek </t>
  </si>
  <si>
    <t> 12.03.1999 23:27 </t>
  </si>
  <si>
    <t> -0.0021 </t>
  </si>
  <si>
    <t> 19.03.1999 03:40 </t>
  </si>
  <si>
    <t> 19.03.1999 03:41 </t>
  </si>
  <si>
    <t> 24.03.1999 05:34 </t>
  </si>
  <si>
    <t> 28.03.1999 23:15 </t>
  </si>
  <si>
    <t> -0.0102 </t>
  </si>
  <si>
    <t>-I</t>
  </si>
  <si>
    <t>BAVM 128 </t>
  </si>
  <si>
    <t> 01.04.1999 19:57 </t>
  </si>
  <si>
    <t>53183</t>
  </si>
  <si>
    <t> -0.0097 </t>
  </si>
  <si>
    <t> K.&amp; M.Rätz </t>
  </si>
  <si>
    <t> 01.04.1999 19:59 </t>
  </si>
  <si>
    <t>IBVS 5263 </t>
  </si>
  <si>
    <t> 04.04.1999 00:57 </t>
  </si>
  <si>
    <t>53193</t>
  </si>
  <si>
    <t> -0.0087 </t>
  </si>
  <si>
    <t> 05.04.1999 21:55 </t>
  </si>
  <si>
    <t>53201.5</t>
  </si>
  <si>
    <t> -0.0106 </t>
  </si>
  <si>
    <t> 07.04.1999 03:00 </t>
  </si>
  <si>
    <t>53207</t>
  </si>
  <si>
    <t> -0.013 </t>
  </si>
  <si>
    <t> 21.06.1999 03:43 </t>
  </si>
  <si>
    <t>53547</t>
  </si>
  <si>
    <t> 18.02.2000 00:49 </t>
  </si>
  <si>
    <t>54643</t>
  </si>
  <si>
    <t> -0.0092 </t>
  </si>
  <si>
    <t> 06.03.2000 06:07 </t>
  </si>
  <si>
    <t>54721</t>
  </si>
  <si>
    <t> 08.03.2000 05:38 </t>
  </si>
  <si>
    <t>54730</t>
  </si>
  <si>
    <t> 24.03.2000 03:05 </t>
  </si>
  <si>
    <t>54802</t>
  </si>
  <si>
    <t> 26.03.2000 08:08 </t>
  </si>
  <si>
    <t>54812</t>
  </si>
  <si>
    <t> 30.03.2000 07:19 </t>
  </si>
  <si>
    <t>54830</t>
  </si>
  <si>
    <t> 05.04.2000 06:24 </t>
  </si>
  <si>
    <t>54857</t>
  </si>
  <si>
    <t> 06.04.2000 03:26 </t>
  </si>
  <si>
    <t>54861</t>
  </si>
  <si>
    <t>ns</t>
  </si>
  <si>
    <t> G.Lubcke </t>
  </si>
  <si>
    <t> AOEB 7 </t>
  </si>
  <si>
    <t> 09.04.2000 05:42 </t>
  </si>
  <si>
    <t>54875</t>
  </si>
  <si>
    <t> 23.04.2000 03:18 </t>
  </si>
  <si>
    <t>54938</t>
  </si>
  <si>
    <t> D.Williams </t>
  </si>
  <si>
    <t> 25.04.2000 21:28 </t>
  </si>
  <si>
    <t>54950.5</t>
  </si>
  <si>
    <t> -0.0093 </t>
  </si>
  <si>
    <t>BAVM 152 </t>
  </si>
  <si>
    <t> 30.04.2000 04:42 </t>
  </si>
  <si>
    <t>54970</t>
  </si>
  <si>
    <t> 05.05.2000 22:12 </t>
  </si>
  <si>
    <t>54996</t>
  </si>
  <si>
    <t> -0.021 </t>
  </si>
  <si>
    <t>OEJV 0074 </t>
  </si>
  <si>
    <t> 05.05.2000 22:21 </t>
  </si>
  <si>
    <t> -0.0139 </t>
  </si>
  <si>
    <t> J.Gozdal </t>
  </si>
  <si>
    <t> 03.06.2000 23:05 </t>
  </si>
  <si>
    <t>55127.5</t>
  </si>
  <si>
    <t> O.Pejcha </t>
  </si>
  <si>
    <t> 23.12.2000 02:34 </t>
  </si>
  <si>
    <t>56043.5</t>
  </si>
  <si>
    <t> 16.02.2001 03:58 </t>
  </si>
  <si>
    <t>56293</t>
  </si>
  <si>
    <t> -0.0099 </t>
  </si>
  <si>
    <t> S.Dvorak </t>
  </si>
  <si>
    <t> 18.02.2001 06:20 </t>
  </si>
  <si>
    <t>56302.5</t>
  </si>
  <si>
    <t> 26.02.2001 23:31 </t>
  </si>
  <si>
    <t>56342</t>
  </si>
  <si>
    <t> BBS 124 </t>
  </si>
  <si>
    <t> 09.03.2001 03:08 </t>
  </si>
  <si>
    <t>56388</t>
  </si>
  <si>
    <t> 18.03.2001 07:03 </t>
  </si>
  <si>
    <t>56429.5</t>
  </si>
  <si>
    <t> 21.03.2001 03:51 </t>
  </si>
  <si>
    <t>56442.5</t>
  </si>
  <si>
    <t> 28.03.2001 02:38 </t>
  </si>
  <si>
    <t>56474</t>
  </si>
  <si>
    <t> 02.04.2001 20:21 </t>
  </si>
  <si>
    <t>56500</t>
  </si>
  <si>
    <t>IBVS 5583 </t>
  </si>
  <si>
    <t> 02.04.2001 23:01 </t>
  </si>
  <si>
    <t>56500.5</t>
  </si>
  <si>
    <t> -0.0090 </t>
  </si>
  <si>
    <t> 14.04.2001 02:36 </t>
  </si>
  <si>
    <t>56551</t>
  </si>
  <si>
    <t> 20.04.2001 01:28 </t>
  </si>
  <si>
    <t>56578</t>
  </si>
  <si>
    <t> 09.05.2001 03:33 </t>
  </si>
  <si>
    <t>56664.5</t>
  </si>
  <si>
    <t> 09.05.2001 22:10 </t>
  </si>
  <si>
    <t>56668</t>
  </si>
  <si>
    <t> 13.05.2001 05:34 </t>
  </si>
  <si>
    <t>56683</t>
  </si>
  <si>
    <t> 13.05.2001 05:35 </t>
  </si>
  <si>
    <t> B.Manske </t>
  </si>
  <si>
    <t> 13.05.2001 05:38 </t>
  </si>
  <si>
    <t> D.Weier </t>
  </si>
  <si>
    <t> 17.06.2001 05:16 </t>
  </si>
  <si>
    <t>56841.5</t>
  </si>
  <si>
    <t> 01.12.2001 09:11 </t>
  </si>
  <si>
    <t>57599</t>
  </si>
  <si>
    <t> 05.01.2002 08:39 </t>
  </si>
  <si>
    <t>57757.5</t>
  </si>
  <si>
    <t> 02.02.2002 06:40 </t>
  </si>
  <si>
    <t>57884</t>
  </si>
  <si>
    <t> 12.03.2002 03:00 </t>
  </si>
  <si>
    <t>58055.5</t>
  </si>
  <si>
    <t> -0.0100 </t>
  </si>
  <si>
    <t> 06.04.2002 04:16 </t>
  </si>
  <si>
    <t>58169</t>
  </si>
  <si>
    <t> 06.04.2002 06:51 </t>
  </si>
  <si>
    <t>58169.5</t>
  </si>
  <si>
    <t> 16.04.2002 02:30 </t>
  </si>
  <si>
    <t>58214</t>
  </si>
  <si>
    <t> AOEB 10 </t>
  </si>
  <si>
    <t> 16.04.2002 02:35 </t>
  </si>
  <si>
    <t> 11.05.2002 03:43 </t>
  </si>
  <si>
    <t>58327.5</t>
  </si>
  <si>
    <t> C.Stephan </t>
  </si>
  <si>
    <t> 17.05.2002 23:31 </t>
  </si>
  <si>
    <t>58358.5</t>
  </si>
  <si>
    <t> -0.023 </t>
  </si>
  <si>
    <t> P.Novotná </t>
  </si>
  <si>
    <t> 22.05.2002 01:49 </t>
  </si>
  <si>
    <t>58377</t>
  </si>
  <si>
    <t> 16.12.2002 09:43 </t>
  </si>
  <si>
    <t>59321</t>
  </si>
  <si>
    <t> 04.01.2003 19:45 </t>
  </si>
  <si>
    <t>59409</t>
  </si>
  <si>
    <t> -0.0108 </t>
  </si>
  <si>
    <t> Maehara </t>
  </si>
  <si>
    <t>VSB 42 </t>
  </si>
  <si>
    <t> 09.01.2003 10:59 </t>
  </si>
  <si>
    <t>59430</t>
  </si>
  <si>
    <t> R.Nelson </t>
  </si>
  <si>
    <t>IBVS 5493 </t>
  </si>
  <si>
    <t> 13.02.2003 10:28 </t>
  </si>
  <si>
    <t>59588.5</t>
  </si>
  <si>
    <t> -0.0111 </t>
  </si>
  <si>
    <t> 09.03.2003 06:29 </t>
  </si>
  <si>
    <t>59696.5</t>
  </si>
  <si>
    <t> -0.0107 </t>
  </si>
  <si>
    <t> 22.03.2003 20:13 </t>
  </si>
  <si>
    <t>59758</t>
  </si>
  <si>
    <t> M.Dietrich </t>
  </si>
  <si>
    <t>BAVM 158 </t>
  </si>
  <si>
    <t> 24.03.2003 19:54 </t>
  </si>
  <si>
    <t>59767</t>
  </si>
  <si>
    <t> -0.01033 </t>
  </si>
  <si>
    <t> R.Ehrenberger </t>
  </si>
  <si>
    <t> 10.04.2003 06:28 </t>
  </si>
  <si>
    <t>59841.5</t>
  </si>
  <si>
    <t> -0.0112 </t>
  </si>
  <si>
    <t> 09.06.2003 12:23 </t>
  </si>
  <si>
    <t>60114.5</t>
  </si>
  <si>
    <t> -0.0119 </t>
  </si>
  <si>
    <t> C.-H.Kim et al. </t>
  </si>
  <si>
    <t>IBVS 5694 </t>
  </si>
  <si>
    <t> 29.02.2004 10:49 </t>
  </si>
  <si>
    <t>61315</t>
  </si>
  <si>
    <t> -0.0116 </t>
  </si>
  <si>
    <t> 04.03.2004 02:12 </t>
  </si>
  <si>
    <t>61331.5</t>
  </si>
  <si>
    <t> -0.0115 </t>
  </si>
  <si>
    <t> v.Poschinger </t>
  </si>
  <si>
    <t>BAVM 172 </t>
  </si>
  <si>
    <t> 13.03.2004 13:56 </t>
  </si>
  <si>
    <t>61374.5</t>
  </si>
  <si>
    <t> -0.0123 </t>
  </si>
  <si>
    <t>VSB 43 </t>
  </si>
  <si>
    <t> 13.03.2004 16:35 </t>
  </si>
  <si>
    <t>61375</t>
  </si>
  <si>
    <t> -0.0118 </t>
  </si>
  <si>
    <t> 28.03.2004 22:04 </t>
  </si>
  <si>
    <t>61444</t>
  </si>
  <si>
    <t> -0.0113 </t>
  </si>
  <si>
    <t> F.Agerer </t>
  </si>
  <si>
    <t> 29.03.2004 00:42 </t>
  </si>
  <si>
    <t>61444.5</t>
  </si>
  <si>
    <t> 09.04.2004 22:39 </t>
  </si>
  <si>
    <t>61498.5</t>
  </si>
  <si>
    <t> -0.01380 </t>
  </si>
  <si>
    <t> 10.04.2004 22:38 </t>
  </si>
  <si>
    <t>61503</t>
  </si>
  <si>
    <t> -0.0077 </t>
  </si>
  <si>
    <t>BAVM 173 </t>
  </si>
  <si>
    <t> 16.04.2004 16:08 </t>
  </si>
  <si>
    <t>61529</t>
  </si>
  <si>
    <t> -0.0162 </t>
  </si>
  <si>
    <t> Nakajima </t>
  </si>
  <si>
    <t> 20.04.2004 23:33 </t>
  </si>
  <si>
    <t>61548.5</t>
  </si>
  <si>
    <t> 26.04.2004 19:52 </t>
  </si>
  <si>
    <t>61575</t>
  </si>
  <si>
    <t> -0.0127 </t>
  </si>
  <si>
    <t> F.Walter </t>
  </si>
  <si>
    <t> 20.05.2004 21:14 </t>
  </si>
  <si>
    <t>61684</t>
  </si>
  <si>
    <t> -0.01071 </t>
  </si>
  <si>
    <t> 24.05.2004 04:50 </t>
  </si>
  <si>
    <t>61699</t>
  </si>
  <si>
    <t> R.Hill </t>
  </si>
  <si>
    <t> 03.07.2004 03:19 </t>
  </si>
  <si>
    <t>61880</t>
  </si>
  <si>
    <t> 30.11.2004 10:12 </t>
  </si>
  <si>
    <t>62561</t>
  </si>
  <si>
    <t> 08.03.2005 15:08 </t>
  </si>
  <si>
    <t>63006</t>
  </si>
  <si>
    <t> -0.0121 </t>
  </si>
  <si>
    <t>VSB 44 </t>
  </si>
  <si>
    <t> 08.03.2005 17:47 </t>
  </si>
  <si>
    <t>63006.5</t>
  </si>
  <si>
    <t> 13.03.2005 09:00 </t>
  </si>
  <si>
    <t>63027.5</t>
  </si>
  <si>
    <t> -0.0120 </t>
  </si>
  <si>
    <t> 16.03.2005 21:44 </t>
  </si>
  <si>
    <t>63043.5</t>
  </si>
  <si>
    <t> -0.0125 </t>
  </si>
  <si>
    <t> M.&amp; C.Rätz </t>
  </si>
  <si>
    <t>BAVM 178 </t>
  </si>
  <si>
    <t> 19.03.2005 21:15 </t>
  </si>
  <si>
    <t>63057</t>
  </si>
  <si>
    <t> -0.01187 </t>
  </si>
  <si>
    <t> 21.03.2005 20:53 </t>
  </si>
  <si>
    <t>63066</t>
  </si>
  <si>
    <t> -0.01334 </t>
  </si>
  <si>
    <t> 30.03.2005 16:46 </t>
  </si>
  <si>
    <t>63106</t>
  </si>
  <si>
    <t> 30.03.2005 19:26 </t>
  </si>
  <si>
    <t>63106.5</t>
  </si>
  <si>
    <t> 31.03.2005 00:44 </t>
  </si>
  <si>
    <t>63107.5</t>
  </si>
  <si>
    <t> 01.04.2005 21:45 </t>
  </si>
  <si>
    <t>63116</t>
  </si>
  <si>
    <t> -0.01177 </t>
  </si>
  <si>
    <t> 02.04.2005 00:24 </t>
  </si>
  <si>
    <t>63116.5</t>
  </si>
  <si>
    <t> -0.0117 </t>
  </si>
  <si>
    <t> 04.04.2005 00:04 </t>
  </si>
  <si>
    <t>63125.5</t>
  </si>
  <si>
    <t> 10.04.2005 07:00 </t>
  </si>
  <si>
    <t>63154</t>
  </si>
  <si>
    <t> 11.04.2005 22:43 </t>
  </si>
  <si>
    <t>63161.5</t>
  </si>
  <si>
    <t> -0.0124 </t>
  </si>
  <si>
    <t> 24.04.2005 23:13 </t>
  </si>
  <si>
    <t>63220.5</t>
  </si>
  <si>
    <t> 13.05.2005 20:04 </t>
  </si>
  <si>
    <t>63306</t>
  </si>
  <si>
    <t> T.Pribulla et al. </t>
  </si>
  <si>
    <t>IBVS 5668 </t>
  </si>
  <si>
    <t> 13.05.2005 22:42 </t>
  </si>
  <si>
    <t>63306.5</t>
  </si>
  <si>
    <t> 18.05.2005 21:52 </t>
  </si>
  <si>
    <t>63329</t>
  </si>
  <si>
    <t> -0.0132 </t>
  </si>
  <si>
    <t> J.Coloma </t>
  </si>
  <si>
    <t> 27.05.2005 07:09 </t>
  </si>
  <si>
    <t>63367</t>
  </si>
  <si>
    <t> -0.0122 </t>
  </si>
  <si>
    <t>IBVS 5672 </t>
  </si>
  <si>
    <t> 09.06.2005 07:39 </t>
  </si>
  <si>
    <t>63426</t>
  </si>
  <si>
    <t> 30.01.2006 00:25 </t>
  </si>
  <si>
    <t>64489.5</t>
  </si>
  <si>
    <t> -0.0129 </t>
  </si>
  <si>
    <t>BAVM 186 </t>
  </si>
  <si>
    <t> 05.03.2006 05:22 </t>
  </si>
  <si>
    <t>64644.5</t>
  </si>
  <si>
    <t> AOEB 12 </t>
  </si>
  <si>
    <t> 23.03.2006 20:55 </t>
  </si>
  <si>
    <t>64729</t>
  </si>
  <si>
    <t> -0.0135 </t>
  </si>
  <si>
    <t> 29.03.2006 06:50 </t>
  </si>
  <si>
    <t>64753.5</t>
  </si>
  <si>
    <t> -0.0071 </t>
  </si>
  <si>
    <t> S. Parimucha et al. </t>
  </si>
  <si>
    <t>IBVS 5777 </t>
  </si>
  <si>
    <t> 30.03.2006 06:37 </t>
  </si>
  <si>
    <t>64758</t>
  </si>
  <si>
    <t> 21.04.2006 21:24 </t>
  </si>
  <si>
    <t>64860.5</t>
  </si>
  <si>
    <t> -0.0134 </t>
  </si>
  <si>
    <t> 22.04.2006 05:21 </t>
  </si>
  <si>
    <t>64862</t>
  </si>
  <si>
    <t> 24.04.2006 20:52 </t>
  </si>
  <si>
    <t>64874</t>
  </si>
  <si>
    <t> -0.0152 </t>
  </si>
  <si>
    <t> S.Dogru et al. </t>
  </si>
  <si>
    <t>IBVS 5707 </t>
  </si>
  <si>
    <t> 11.05.2006 20:42 </t>
  </si>
  <si>
    <t>64951</t>
  </si>
  <si>
    <t> -0.01498 </t>
  </si>
  <si>
    <t> 02.03.2007 22:03 </t>
  </si>
  <si>
    <t>66288</t>
  </si>
  <si>
    <t> S.Parimucha et al. </t>
  </si>
  <si>
    <t>IBVS 5898 </t>
  </si>
  <si>
    <t> 03.03.2007 00:42 </t>
  </si>
  <si>
    <t>66288.5</t>
  </si>
  <si>
    <t> -0.0161 </t>
  </si>
  <si>
    <t> 11.03.2007 09:59 </t>
  </si>
  <si>
    <t>66326.5</t>
  </si>
  <si>
    <t> -0.0155 </t>
  </si>
  <si>
    <t> 15.03.2007 22:33 </t>
  </si>
  <si>
    <t>66347</t>
  </si>
  <si>
    <t> -0.0160 </t>
  </si>
  <si>
    <t> 16.03.2007 01:12 </t>
  </si>
  <si>
    <t>66347.5</t>
  </si>
  <si>
    <t> 01.04.2007 19:44 </t>
  </si>
  <si>
    <t>66423.5</t>
  </si>
  <si>
    <t> -0.0157 </t>
  </si>
  <si>
    <t> T.Borkovits et al. </t>
  </si>
  <si>
    <t>IBVS 5835 </t>
  </si>
  <si>
    <t> 01.04.2007 22:22 </t>
  </si>
  <si>
    <t>66424</t>
  </si>
  <si>
    <t> 06.04.2007 03:01 </t>
  </si>
  <si>
    <t>66443</t>
  </si>
  <si>
    <t> 07.04.2007 21:22 </t>
  </si>
  <si>
    <t>66451</t>
  </si>
  <si>
    <t> -0.0163 </t>
  </si>
  <si>
    <t>IBVS 5795 </t>
  </si>
  <si>
    <t> 11.04.2007 20:43 </t>
  </si>
  <si>
    <t>66469</t>
  </si>
  <si>
    <t> -0.0159 </t>
  </si>
  <si>
    <t> 12.04.2007 20:32 </t>
  </si>
  <si>
    <t>66473.5</t>
  </si>
  <si>
    <t> -0.0166 </t>
  </si>
  <si>
    <t>BAVM 201 </t>
  </si>
  <si>
    <t> 13.04.2007 20:28 </t>
  </si>
  <si>
    <t>66478</t>
  </si>
  <si>
    <t> 15.04.2007 20:03 </t>
  </si>
  <si>
    <t>66487</t>
  </si>
  <si>
    <t> 16.04.2007 19:53 </t>
  </si>
  <si>
    <t>66491.5</t>
  </si>
  <si>
    <t> -0.0158 </t>
  </si>
  <si>
    <t>m</t>
  </si>
  <si>
    <t> 16.04.2007 22:32 </t>
  </si>
  <si>
    <t>66492</t>
  </si>
  <si>
    <t> 17.04.2007 01:12 </t>
  </si>
  <si>
    <t>66492.5</t>
  </si>
  <si>
    <t> 18.04.2007 22:11 </t>
  </si>
  <si>
    <t>66501</t>
  </si>
  <si>
    <t> -0.0168 </t>
  </si>
  <si>
    <t> U.Schmidt </t>
  </si>
  <si>
    <t> 19.04.2007 00:49 </t>
  </si>
  <si>
    <t>66501.5</t>
  </si>
  <si>
    <t> -0.0169 </t>
  </si>
  <si>
    <t> 22.04.2007 21:32 </t>
  </si>
  <si>
    <t>66519</t>
  </si>
  <si>
    <t> 25.04.2007 21:02 </t>
  </si>
  <si>
    <t>66532.5</t>
  </si>
  <si>
    <t> -0.01596 </t>
  </si>
  <si>
    <t> 23.05.2007 21:43 </t>
  </si>
  <si>
    <t>66659.5</t>
  </si>
  <si>
    <t> -0.01512 </t>
  </si>
  <si>
    <t> 16.06.2007 04:23 </t>
  </si>
  <si>
    <t>66765</t>
  </si>
  <si>
    <t> -0.0192 </t>
  </si>
  <si>
    <t> 09.03.2008 02:32 </t>
  </si>
  <si>
    <t>67974.5</t>
  </si>
  <si>
    <t>JAAVSO 36(2);186 </t>
  </si>
  <si>
    <t> 10.03.2008 07:40 </t>
  </si>
  <si>
    <t>67980</t>
  </si>
  <si>
    <t> -0.02 </t>
  </si>
  <si>
    <t>IBVS 5875 </t>
  </si>
  <si>
    <t> 06.05.2008 22:03 </t>
  </si>
  <si>
    <t>68241</t>
  </si>
  <si>
    <t> -0.0164 </t>
  </si>
  <si>
    <t> J.Schirmer </t>
  </si>
  <si>
    <t> 08.05.2008 21:43 </t>
  </si>
  <si>
    <t>68250</t>
  </si>
  <si>
    <t> -0.0167 </t>
  </si>
  <si>
    <t> 10.05.2008 02:50 </t>
  </si>
  <si>
    <t>68255.5</t>
  </si>
  <si>
    <t> -0.0170 </t>
  </si>
  <si>
    <t>IBVS 5870 </t>
  </si>
  <si>
    <t> 29.05.2008 02:20 </t>
  </si>
  <si>
    <t>68341.5</t>
  </si>
  <si>
    <t> K.Menzies </t>
  </si>
  <si>
    <t> 14.12.2008 09:03 </t>
  </si>
  <si>
    <t>69244.5</t>
  </si>
  <si>
    <t> JAAVSO 37;44 </t>
  </si>
  <si>
    <t> 18.12.2008 11:03 </t>
  </si>
  <si>
    <t>69263</t>
  </si>
  <si>
    <t> 18.12.2008 13:41 </t>
  </si>
  <si>
    <t>69263.5</t>
  </si>
  <si>
    <t> -0.0165 </t>
  </si>
  <si>
    <t> 03.02.2009 08:32 </t>
  </si>
  <si>
    <t>69475.5</t>
  </si>
  <si>
    <t>IBVS 5894 </t>
  </si>
  <si>
    <t> 03.02.2009 11:10 </t>
  </si>
  <si>
    <t>69476</t>
  </si>
  <si>
    <t> -0.0174 </t>
  </si>
  <si>
    <t> 24.02.2009 20:58 </t>
  </si>
  <si>
    <t>69573</t>
  </si>
  <si>
    <t> 01.03.2009 09:33 </t>
  </si>
  <si>
    <t>69593.5</t>
  </si>
  <si>
    <t> 23.03.2009 03:14 </t>
  </si>
  <si>
    <t>69692</t>
  </si>
  <si>
    <t> JAAVSO 38;85 </t>
  </si>
  <si>
    <t> 09.04.2009 03:05 </t>
  </si>
  <si>
    <t>69769</t>
  </si>
  <si>
    <t> -0.0156 </t>
  </si>
  <si>
    <t> 12.04.2009 21:08 </t>
  </si>
  <si>
    <t>69786</t>
  </si>
  <si>
    <t> -0.0149 </t>
  </si>
  <si>
    <t>BAVM 209 </t>
  </si>
  <si>
    <t> 25.04.2009 03:04 </t>
  </si>
  <si>
    <t>69841.5</t>
  </si>
  <si>
    <t> 05.05.2009 04:05 </t>
  </si>
  <si>
    <t>69887</t>
  </si>
  <si>
    <t> -0.0148 </t>
  </si>
  <si>
    <t> R.Poklar </t>
  </si>
  <si>
    <t> 12.05.2009 21:26 </t>
  </si>
  <si>
    <t>69922</t>
  </si>
  <si>
    <t> -0.0154 </t>
  </si>
  <si>
    <t> 15.12.2009 04:01 </t>
  </si>
  <si>
    <t>70902</t>
  </si>
  <si>
    <t> -0.0140 </t>
  </si>
  <si>
    <t>IBVS 5980 </t>
  </si>
  <si>
    <t> 15.01.2010 04:10 </t>
  </si>
  <si>
    <t>71042.5</t>
  </si>
  <si>
    <t> -0.0142 </t>
  </si>
  <si>
    <t> 17.01.2010 01:12 </t>
  </si>
  <si>
    <t>71051</t>
  </si>
  <si>
    <t> -0.0138 </t>
  </si>
  <si>
    <t> 22.02.2010 03:09 </t>
  </si>
  <si>
    <t>71214.5</t>
  </si>
  <si>
    <t> 21.03.2010 04:00 </t>
  </si>
  <si>
    <t>71337</t>
  </si>
  <si>
    <t>IBVS 5945 </t>
  </si>
  <si>
    <t> 21.03.2010 06:36 </t>
  </si>
  <si>
    <t>71337.5</t>
  </si>
  <si>
    <t> 24.03.2010 03:28 </t>
  </si>
  <si>
    <t>71350.5</t>
  </si>
  <si>
    <t> JAAVSO 39;94 </t>
  </si>
  <si>
    <t> 18.04.2010 20:32 </t>
  </si>
  <si>
    <t>71467</t>
  </si>
  <si>
    <t> M.&amp; K.Rätz </t>
  </si>
  <si>
    <t>BAVM 220 </t>
  </si>
  <si>
    <t> 30.12.2010 09:51 </t>
  </si>
  <si>
    <t>72625</t>
  </si>
  <si>
    <t> JAAVSO 39;177 </t>
  </si>
  <si>
    <t> 15.02.2011 10:00 </t>
  </si>
  <si>
    <t>72838</t>
  </si>
  <si>
    <t>IBVS 5992 </t>
  </si>
  <si>
    <t> 02.03.2011 02:13 </t>
  </si>
  <si>
    <t>72904.5</t>
  </si>
  <si>
    <t> -0.0133 </t>
  </si>
  <si>
    <t>IBVS 6044 </t>
  </si>
  <si>
    <t> 05.04.2011 20:23 </t>
  </si>
  <si>
    <t>73062</t>
  </si>
  <si>
    <t> -0.0141 </t>
  </si>
  <si>
    <t> 09.04.2011 03:51 </t>
  </si>
  <si>
    <t>73077</t>
  </si>
  <si>
    <t> 09.04.2011 06:30 </t>
  </si>
  <si>
    <t>73077.5</t>
  </si>
  <si>
    <t> 13.04.2011 03:11 </t>
  </si>
  <si>
    <t>73095</t>
  </si>
  <si>
    <t> -0.0136 </t>
  </si>
  <si>
    <t> N.Simmons </t>
  </si>
  <si>
    <t> JAAVSO 40;975 </t>
  </si>
  <si>
    <t> 13.01.2012 10:28 </t>
  </si>
  <si>
    <t>74342.5</t>
  </si>
  <si>
    <t>c</t>
  </si>
  <si>
    <t>IBVS 6050 </t>
  </si>
  <si>
    <t> 02.02.2012 23:01 </t>
  </si>
  <si>
    <t>74435.5</t>
  </si>
  <si>
    <t> -0.0173 </t>
  </si>
  <si>
    <t>-Ir</t>
  </si>
  <si>
    <t>BAVM 231 </t>
  </si>
  <si>
    <t> 03.02.2012 01:42 </t>
  </si>
  <si>
    <t>74436</t>
  </si>
  <si>
    <t> 23.02.2012 08:56 </t>
  </si>
  <si>
    <t>74528</t>
  </si>
  <si>
    <t> -0.0176 </t>
  </si>
  <si>
    <t>IBVS 6029 </t>
  </si>
  <si>
    <t> 23.02.2012 11:36 </t>
  </si>
  <si>
    <t>74528.5</t>
  </si>
  <si>
    <t> 19.03.2012 02:15 </t>
  </si>
  <si>
    <t>74640</t>
  </si>
  <si>
    <t>VSB 55 </t>
  </si>
  <si>
    <t> 22.04.2012 04:25 </t>
  </si>
  <si>
    <t>74794.5</t>
  </si>
  <si>
    <t> -0.0183 </t>
  </si>
  <si>
    <t> 13.05.2012 22:12 </t>
  </si>
  <si>
    <t>74893</t>
  </si>
  <si>
    <t> 17.05.2012 02:57 </t>
  </si>
  <si>
    <t>74907.5</t>
  </si>
  <si>
    <t> JAAVSO 41;122 </t>
  </si>
  <si>
    <t> 24.01.2013 06:07 </t>
  </si>
  <si>
    <t>76050</t>
  </si>
  <si>
    <t> -0.0195 </t>
  </si>
  <si>
    <t> JAAVSO 41;328 </t>
  </si>
  <si>
    <t> 02.04.2013 02:47 </t>
  </si>
  <si>
    <t>76357.5</t>
  </si>
  <si>
    <t> -0.0191 </t>
  </si>
  <si>
    <t> 04.06.2013 03:01 </t>
  </si>
  <si>
    <t>76643</t>
  </si>
  <si>
    <t>VSB 56 </t>
  </si>
  <si>
    <t> 15.06.2013 03:46 </t>
  </si>
  <si>
    <t>76693</t>
  </si>
  <si>
    <t>IBVS 6125</t>
  </si>
  <si>
    <t>JAVSO..42..426</t>
  </si>
  <si>
    <t>JAVSO..41..328</t>
  </si>
  <si>
    <t>JAVSO..41..122</t>
  </si>
  <si>
    <t>BAV</t>
  </si>
  <si>
    <t>wt</t>
  </si>
  <si>
    <r>
      <t>diff</t>
    </r>
    <r>
      <rPr>
        <vertAlign val="superscript"/>
        <sz val="10"/>
        <rFont val="Arial"/>
        <family val="2"/>
      </rPr>
      <t>2</t>
    </r>
  </si>
  <si>
    <r>
      <t>wt.diff</t>
    </r>
    <r>
      <rPr>
        <vertAlign val="superscript"/>
        <sz val="10"/>
        <rFont val="Arial"/>
        <family val="2"/>
      </rPr>
      <t>2</t>
    </r>
  </si>
  <si>
    <t>OEJV 0168</t>
  </si>
  <si>
    <t>IBVS 6167</t>
  </si>
  <si>
    <t>IBVS 6154</t>
  </si>
  <si>
    <t>JAVSO..43..238</t>
  </si>
  <si>
    <t>JAVSO..44..164</t>
  </si>
  <si>
    <t>JAVSO..45..121</t>
  </si>
  <si>
    <t>JAVSO..45..215</t>
  </si>
  <si>
    <t>JAVSO..46…79 (2018)</t>
  </si>
  <si>
    <t>RHN 2020</t>
  </si>
  <si>
    <t>IBVS 6262</t>
  </si>
  <si>
    <t>JAVSO..46..184</t>
  </si>
  <si>
    <t>JAVSO..47..263</t>
  </si>
  <si>
    <t>JAVSO..48..256</t>
  </si>
  <si>
    <t>OEJV 0211</t>
  </si>
  <si>
    <t>VSB 069</t>
  </si>
  <si>
    <t>VSB 067</t>
  </si>
  <si>
    <t>JAVSO 49, 256</t>
  </si>
  <si>
    <t>My time zone &gt;&gt;&gt;&gt;&gt;&gt;</t>
  </si>
  <si>
    <t>My time zone &gt;&gt;&gt;&gt;&gt;</t>
  </si>
  <si>
    <t>My time zone &gt;&gt;&gt;&gt;&gt;&gt;&gt;</t>
  </si>
  <si>
    <t>IBVS, 63, 6262</t>
  </si>
  <si>
    <t>JAVSO, 48, 256</t>
  </si>
  <si>
    <t>JAVSO, 49, 265</t>
  </si>
  <si>
    <t>ii</t>
  </si>
  <si>
    <t>VSB, 91</t>
  </si>
  <si>
    <t>JAAVSO, 50, 255</t>
  </si>
  <si>
    <t>OEJV 234</t>
  </si>
  <si>
    <t>JAAVSO, 51, 250</t>
  </si>
  <si>
    <t xml:space="preserve">Mag </t>
  </si>
  <si>
    <t>Next ToM-P</t>
  </si>
  <si>
    <t>Next ToM-S</t>
  </si>
  <si>
    <t>11.61-12.20</t>
  </si>
  <si>
    <t>BAV Journal 94</t>
  </si>
  <si>
    <t>Nelson pc</t>
  </si>
  <si>
    <t>Nrlson pc</t>
  </si>
  <si>
    <t>WASP</t>
  </si>
  <si>
    <t>JAAVSO, 52, 243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</si>
</sst>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&quot;$&quot;#,##0_);\(&quot;$&quot;#,##0\)"/>
    <numFmt numFmtId="165" formatCode="0.0000"/>
    <numFmt numFmtId="166" formatCode="0.E+00"/>
    <numFmt numFmtId="167" formatCode="0.0%"/>
    <numFmt numFmtId="168" formatCode="0.00000"/>
    <numFmt numFmtId="169" formatCode="0.000E+00"/>
    <numFmt numFmtId="170" formatCode="0.0000000"/>
  </numFmts>
  <fonts count="61">
    <font>
      <sz val="10"/>
      <name val="Arial"/>
    </font>
    <font>
      <b/>
      <sz val="18"/>
      <name val="Arial"/>
      <family val="2"/>
    </font>
    <font>
      <b/>
      <sz val="12"/>
      <name val="Arial"/>
      <family val="2"/>
    </font>
    <font>
      <sz val="16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10"/>
      <name val="Arial"/>
      <family val="2"/>
    </font>
    <font>
      <b/>
      <sz val="10"/>
      <color indexed="20"/>
      <name val="Arial"/>
      <family val="2"/>
    </font>
    <font>
      <sz val="10"/>
      <color indexed="20"/>
      <name val="Arial"/>
      <family val="2"/>
    </font>
    <font>
      <sz val="14"/>
      <name val="Arial"/>
      <family val="2"/>
    </font>
    <font>
      <b/>
      <vertAlign val="superscript"/>
      <sz val="10"/>
      <name val="Arial"/>
      <family val="2"/>
    </font>
    <font>
      <sz val="10"/>
      <color indexed="16"/>
      <name val="Arial"/>
      <family val="2"/>
    </font>
    <font>
      <b/>
      <sz val="10"/>
      <color indexed="10"/>
      <name val="Arial"/>
      <family val="2"/>
    </font>
    <font>
      <b/>
      <sz val="10"/>
      <color indexed="12"/>
      <name val="Arial"/>
      <family val="2"/>
    </font>
    <font>
      <b/>
      <sz val="10"/>
      <color indexed="14"/>
      <name val="Arial"/>
      <family val="2"/>
    </font>
    <font>
      <sz val="10"/>
      <color indexed="16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color indexed="8"/>
      <name val="Arial"/>
      <family val="2"/>
    </font>
    <font>
      <sz val="10"/>
      <color indexed="17"/>
      <name val="Arial"/>
      <family val="2"/>
    </font>
    <font>
      <u/>
      <sz val="10"/>
      <color indexed="12"/>
      <name val="Arial"/>
      <family val="2"/>
    </font>
    <font>
      <sz val="10"/>
      <color indexed="12"/>
      <name val="Arial"/>
      <family val="2"/>
    </font>
    <font>
      <u/>
      <sz val="10"/>
      <color indexed="12"/>
      <name val="Arial"/>
      <family val="2"/>
    </font>
    <font>
      <sz val="10"/>
      <color indexed="14"/>
      <name val="Arial"/>
      <family val="2"/>
    </font>
    <font>
      <u/>
      <sz val="10"/>
      <color indexed="8"/>
      <name val="Arial"/>
      <family val="2"/>
    </font>
    <font>
      <sz val="10"/>
      <color indexed="12"/>
      <name val="Arial"/>
      <family val="2"/>
    </font>
    <font>
      <vertAlign val="superscript"/>
      <sz val="10"/>
      <name val="Arial"/>
      <family val="2"/>
    </font>
    <font>
      <b/>
      <sz val="10"/>
      <color indexed="17"/>
      <name val="Arial"/>
      <family val="2"/>
    </font>
    <font>
      <vertAlign val="subscript"/>
      <sz val="10"/>
      <name val="Arial"/>
      <family val="2"/>
    </font>
    <font>
      <vertAlign val="subscript"/>
      <sz val="10"/>
      <color indexed="20"/>
      <name val="Arial"/>
      <family val="2"/>
    </font>
    <font>
      <b/>
      <sz val="10"/>
      <color indexed="16"/>
      <name val="Arial"/>
      <family val="2"/>
    </font>
    <font>
      <sz val="10"/>
      <color indexed="13"/>
      <name val="Arial"/>
      <family val="2"/>
    </font>
    <font>
      <sz val="12"/>
      <color indexed="8"/>
      <name val="Arial"/>
      <family val="2"/>
    </font>
    <font>
      <sz val="12"/>
      <color indexed="9"/>
      <name val="Arial"/>
      <family val="2"/>
    </font>
    <font>
      <sz val="12"/>
      <color indexed="20"/>
      <name val="Arial"/>
      <family val="2"/>
    </font>
    <font>
      <b/>
      <sz val="12"/>
      <color indexed="52"/>
      <name val="Arial"/>
      <family val="2"/>
    </font>
    <font>
      <b/>
      <sz val="12"/>
      <color indexed="9"/>
      <name val="Arial"/>
      <family val="2"/>
    </font>
    <font>
      <i/>
      <sz val="12"/>
      <color indexed="23"/>
      <name val="Arial"/>
      <family val="2"/>
    </font>
    <font>
      <sz val="12"/>
      <color indexed="17"/>
      <name val="Arial"/>
      <family val="2"/>
    </font>
    <font>
      <b/>
      <sz val="11"/>
      <color indexed="56"/>
      <name val="Arial"/>
      <family val="2"/>
    </font>
    <font>
      <sz val="12"/>
      <color indexed="62"/>
      <name val="Arial"/>
      <family val="2"/>
    </font>
    <font>
      <sz val="12"/>
      <color indexed="52"/>
      <name val="Arial"/>
      <family val="2"/>
    </font>
    <font>
      <sz val="12"/>
      <color indexed="60"/>
      <name val="Arial"/>
      <family val="2"/>
    </font>
    <font>
      <b/>
      <sz val="12"/>
      <color indexed="63"/>
      <name val="Arial"/>
      <family val="2"/>
    </font>
    <font>
      <b/>
      <sz val="18"/>
      <color indexed="56"/>
      <name val="Cambria"/>
      <family val="2"/>
    </font>
    <font>
      <sz val="12"/>
      <color indexed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u/>
      <sz val="10"/>
      <color indexed="8"/>
      <name val="Arial"/>
      <family val="2"/>
    </font>
    <font>
      <sz val="9"/>
      <color indexed="8"/>
      <name val="CourierNewPSMT"/>
    </font>
    <font>
      <b/>
      <sz val="10"/>
      <color indexed="8"/>
      <name val="Arial"/>
      <family val="2"/>
    </font>
    <font>
      <b/>
      <sz val="10"/>
      <color indexed="30"/>
      <name val="Arial"/>
      <family val="2"/>
    </font>
    <font>
      <b/>
      <sz val="10"/>
      <color rgb="FF0070C0"/>
      <name val="Arial"/>
      <family val="2"/>
    </font>
    <font>
      <sz val="10"/>
      <color rgb="FF00B050"/>
      <name val="Arial"/>
      <family val="2"/>
    </font>
    <font>
      <sz val="10"/>
      <color rgb="FF7030A0"/>
      <name val="Arial"/>
      <family val="2"/>
    </font>
    <font>
      <sz val="10"/>
      <color rgb="FFFF0000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8"/>
      </patternFill>
    </fill>
    <fill>
      <patternFill patternType="solid">
        <fgColor indexed="43"/>
        <bgColor indexed="25"/>
      </patternFill>
    </fill>
    <fill>
      <patternFill patternType="solid">
        <fgColor indexed="43"/>
        <bgColor indexed="64"/>
      </patternFill>
    </fill>
    <fill>
      <patternFill patternType="solid">
        <fgColor theme="8" tint="0.59999389629810485"/>
        <bgColor indexed="64"/>
      </patternFill>
    </fill>
  </fills>
  <borders count="4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thin">
        <color indexed="22"/>
      </right>
      <top style="medium">
        <color indexed="64"/>
      </top>
      <bottom style="thin">
        <color indexed="22"/>
      </bottom>
      <diagonal/>
    </border>
    <border>
      <left style="thin">
        <color indexed="22"/>
      </left>
      <right style="medium">
        <color indexed="64"/>
      </right>
      <top style="medium">
        <color indexed="64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medium">
        <color indexed="64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thin">
        <color indexed="22"/>
      </right>
      <top style="thin">
        <color indexed="22"/>
      </top>
      <bottom style="medium">
        <color indexed="64"/>
      </bottom>
      <diagonal/>
    </border>
    <border>
      <left style="thin">
        <color indexed="22"/>
      </left>
      <right style="medium">
        <color indexed="64"/>
      </right>
      <top style="thin">
        <color indexed="22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22"/>
      </top>
      <bottom style="medium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medium">
        <color indexed="64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49">
    <xf numFmtId="0" fontId="0" fillId="0" borderId="0">
      <alignment vertical="top"/>
    </xf>
    <xf numFmtId="0" fontId="37" fillId="2" borderId="0" applyNumberFormat="0" applyBorder="0" applyAlignment="0" applyProtection="0"/>
    <xf numFmtId="0" fontId="37" fillId="3" borderId="0" applyNumberFormat="0" applyBorder="0" applyAlignment="0" applyProtection="0"/>
    <xf numFmtId="0" fontId="37" fillId="4" borderId="0" applyNumberFormat="0" applyBorder="0" applyAlignment="0" applyProtection="0"/>
    <xf numFmtId="0" fontId="37" fillId="5" borderId="0" applyNumberFormat="0" applyBorder="0" applyAlignment="0" applyProtection="0"/>
    <xf numFmtId="0" fontId="37" fillId="6" borderId="0" applyNumberFormat="0" applyBorder="0" applyAlignment="0" applyProtection="0"/>
    <xf numFmtId="0" fontId="37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5" borderId="0" applyNumberFormat="0" applyBorder="0" applyAlignment="0" applyProtection="0"/>
    <xf numFmtId="0" fontId="37" fillId="8" borderId="0" applyNumberFormat="0" applyBorder="0" applyAlignment="0" applyProtection="0"/>
    <xf numFmtId="0" fontId="37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6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9" borderId="0" applyNumberFormat="0" applyBorder="0" applyAlignment="0" applyProtection="0"/>
    <xf numFmtId="0" fontId="39" fillId="3" borderId="0" applyNumberFormat="0" applyBorder="0" applyAlignment="0" applyProtection="0"/>
    <xf numFmtId="0" fontId="40" fillId="20" borderId="1" applyNumberFormat="0" applyAlignment="0" applyProtection="0"/>
    <xf numFmtId="0" fontId="41" fillId="21" borderId="2" applyNumberFormat="0" applyAlignment="0" applyProtection="0"/>
    <xf numFmtId="3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0" fontId="51" fillId="0" borderId="0" applyFont="0" applyFill="0" applyBorder="0" applyAlignment="0" applyProtection="0"/>
    <xf numFmtId="0" fontId="42" fillId="0" borderId="0" applyNumberFormat="0" applyFill="0" applyBorder="0" applyAlignment="0" applyProtection="0"/>
    <xf numFmtId="2" fontId="51" fillId="0" borderId="0" applyFont="0" applyFill="0" applyBorder="0" applyAlignment="0" applyProtection="0"/>
    <xf numFmtId="0" fontId="43" fillId="4" borderId="0" applyNumberFormat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4" fillId="0" borderId="3" applyNumberFormat="0" applyFill="0" applyAlignment="0" applyProtection="0"/>
    <xf numFmtId="0" fontId="44" fillId="0" borderId="0" applyNumberForma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45" fillId="7" borderId="1" applyNumberFormat="0" applyAlignment="0" applyProtection="0"/>
    <xf numFmtId="0" fontId="46" fillId="0" borderId="4" applyNumberFormat="0" applyFill="0" applyAlignment="0" applyProtection="0"/>
    <xf numFmtId="0" fontId="47" fillId="22" borderId="0" applyNumberFormat="0" applyBorder="0" applyAlignment="0" applyProtection="0"/>
    <xf numFmtId="0" fontId="6" fillId="0" borderId="0"/>
    <xf numFmtId="0" fontId="21" fillId="0" borderId="0"/>
    <xf numFmtId="0" fontId="21" fillId="23" borderId="5" applyNumberFormat="0" applyFont="0" applyAlignment="0" applyProtection="0"/>
    <xf numFmtId="0" fontId="48" fillId="20" borderId="6" applyNumberFormat="0" applyAlignment="0" applyProtection="0"/>
    <xf numFmtId="0" fontId="49" fillId="0" borderId="0" applyNumberFormat="0" applyFill="0" applyBorder="0" applyAlignment="0" applyProtection="0"/>
    <xf numFmtId="0" fontId="51" fillId="0" borderId="7" applyNumberFormat="0" applyFont="0" applyFill="0" applyAlignment="0" applyProtection="0"/>
    <xf numFmtId="0" fontId="50" fillId="0" borderId="0" applyNumberFormat="0" applyFill="0" applyBorder="0" applyAlignment="0" applyProtection="0"/>
  </cellStyleXfs>
  <cellXfs count="224">
    <xf numFmtId="0" fontId="0" fillId="0" borderId="0" xfId="0" applyAlignment="1"/>
    <xf numFmtId="0" fontId="3" fillId="0" borderId="0" xfId="0" applyFont="1" applyAlignment="1"/>
    <xf numFmtId="0" fontId="0" fillId="0" borderId="0" xfId="0" applyAlignment="1">
      <alignment horizontal="center"/>
    </xf>
    <xf numFmtId="0" fontId="0" fillId="0" borderId="8" xfId="0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0" fillId="0" borderId="0" xfId="0">
      <alignment vertical="top"/>
    </xf>
    <xf numFmtId="0" fontId="0" fillId="0" borderId="0" xfId="0" applyAlignment="1">
      <alignment horizontal="left"/>
    </xf>
    <xf numFmtId="0" fontId="14" fillId="0" borderId="5" xfId="0" applyFont="1" applyBorder="1">
      <alignment vertical="top"/>
    </xf>
    <xf numFmtId="0" fontId="0" fillId="0" borderId="5" xfId="0" applyBorder="1">
      <alignment vertical="top"/>
    </xf>
    <xf numFmtId="0" fontId="7" fillId="0" borderId="5" xfId="0" applyFont="1" applyBorder="1">
      <alignment vertical="top"/>
    </xf>
    <xf numFmtId="0" fontId="16" fillId="0" borderId="5" xfId="0" applyFont="1" applyBorder="1">
      <alignment vertical="top"/>
    </xf>
    <xf numFmtId="0" fontId="7" fillId="0" borderId="12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13" xfId="0" applyFont="1" applyBorder="1">
      <alignment vertical="top"/>
    </xf>
    <xf numFmtId="0" fontId="17" fillId="0" borderId="14" xfId="0" applyFont="1" applyBorder="1">
      <alignment vertical="top"/>
    </xf>
    <xf numFmtId="0" fontId="11" fillId="0" borderId="15" xfId="0" applyFont="1" applyBorder="1">
      <alignment vertical="top"/>
    </xf>
    <xf numFmtId="166" fontId="11" fillId="0" borderId="16" xfId="0" applyNumberFormat="1" applyFont="1" applyBorder="1" applyAlignment="1">
      <alignment horizontal="center"/>
    </xf>
    <xf numFmtId="167" fontId="0" fillId="0" borderId="17" xfId="0" applyNumberFormat="1" applyBorder="1">
      <alignment vertical="top"/>
    </xf>
    <xf numFmtId="14" fontId="0" fillId="0" borderId="5" xfId="0" applyNumberFormat="1" applyBorder="1">
      <alignment vertical="top"/>
    </xf>
    <xf numFmtId="0" fontId="17" fillId="0" borderId="18" xfId="0" applyFont="1" applyBorder="1">
      <alignment vertical="top"/>
    </xf>
    <xf numFmtId="0" fontId="11" fillId="0" borderId="19" xfId="0" applyFont="1" applyBorder="1">
      <alignment vertical="top"/>
    </xf>
    <xf numFmtId="166" fontId="11" fillId="0" borderId="20" xfId="0" applyNumberFormat="1" applyFont="1" applyBorder="1" applyAlignment="1">
      <alignment horizontal="center"/>
    </xf>
    <xf numFmtId="0" fontId="17" fillId="0" borderId="21" xfId="0" applyFont="1" applyBorder="1">
      <alignment vertical="top"/>
    </xf>
    <xf numFmtId="0" fontId="11" fillId="0" borderId="22" xfId="0" applyFont="1" applyBorder="1">
      <alignment vertical="top"/>
    </xf>
    <xf numFmtId="166" fontId="11" fillId="0" borderId="23" xfId="0" applyNumberFormat="1" applyFont="1" applyBorder="1" applyAlignment="1">
      <alignment horizontal="center"/>
    </xf>
    <xf numFmtId="0" fontId="11" fillId="0" borderId="5" xfId="0" applyFont="1" applyBorder="1">
      <alignment vertical="top"/>
    </xf>
    <xf numFmtId="0" fontId="17" fillId="0" borderId="24" xfId="0" applyFont="1" applyBorder="1">
      <alignment vertical="top"/>
    </xf>
    <xf numFmtId="0" fontId="0" fillId="0" borderId="24" xfId="0" applyBorder="1">
      <alignment vertical="top"/>
    </xf>
    <xf numFmtId="166" fontId="11" fillId="0" borderId="24" xfId="0" applyNumberFormat="1" applyFont="1" applyBorder="1" applyAlignment="1">
      <alignment horizontal="center"/>
    </xf>
    <xf numFmtId="0" fontId="17" fillId="0" borderId="5" xfId="0" applyFont="1" applyBorder="1">
      <alignment vertical="top"/>
    </xf>
    <xf numFmtId="166" fontId="11" fillId="0" borderId="5" xfId="0" applyNumberFormat="1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18" fillId="0" borderId="5" xfId="0" applyFont="1" applyBorder="1">
      <alignment vertical="top"/>
    </xf>
    <xf numFmtId="0" fontId="18" fillId="0" borderId="5" xfId="0" applyFont="1" applyBorder="1" applyAlignment="1">
      <alignment horizontal="center"/>
    </xf>
    <xf numFmtId="0" fontId="19" fillId="0" borderId="5" xfId="0" applyFont="1" applyBorder="1">
      <alignment vertical="top"/>
    </xf>
    <xf numFmtId="0" fontId="20" fillId="0" borderId="5" xfId="0" applyFont="1" applyBorder="1" applyAlignment="1">
      <alignment horizontal="center"/>
    </xf>
    <xf numFmtId="0" fontId="21" fillId="0" borderId="5" xfId="0" applyFont="1" applyBorder="1">
      <alignment vertical="top"/>
    </xf>
    <xf numFmtId="0" fontId="0" fillId="0" borderId="25" xfId="0" applyBorder="1" applyAlignment="1">
      <alignment horizontal="center"/>
    </xf>
    <xf numFmtId="0" fontId="0" fillId="0" borderId="25" xfId="0" applyBorder="1">
      <alignment vertical="top"/>
    </xf>
    <xf numFmtId="0" fontId="7" fillId="0" borderId="25" xfId="0" applyFont="1" applyBorder="1" applyAlignment="1">
      <alignment horizontal="center"/>
    </xf>
    <xf numFmtId="0" fontId="12" fillId="0" borderId="25" xfId="0" applyFont="1" applyBorder="1" applyAlignment="1">
      <alignment horizontal="center"/>
    </xf>
    <xf numFmtId="0" fontId="18" fillId="24" borderId="24" xfId="0" applyFont="1" applyFill="1" applyBorder="1">
      <alignment vertical="top"/>
    </xf>
    <xf numFmtId="0" fontId="11" fillId="0" borderId="24" xfId="0" applyFont="1" applyBorder="1">
      <alignment vertical="top"/>
    </xf>
    <xf numFmtId="0" fontId="18" fillId="24" borderId="5" xfId="0" applyFont="1" applyFill="1" applyBorder="1">
      <alignment vertical="top"/>
    </xf>
    <xf numFmtId="0" fontId="7" fillId="0" borderId="0" xfId="0" applyFont="1">
      <alignment vertical="top"/>
    </xf>
    <xf numFmtId="10" fontId="21" fillId="0" borderId="0" xfId="0" applyNumberFormat="1" applyFont="1">
      <alignment vertical="top"/>
    </xf>
    <xf numFmtId="0" fontId="10" fillId="0" borderId="0" xfId="0" applyFont="1">
      <alignment vertical="top"/>
    </xf>
    <xf numFmtId="167" fontId="10" fillId="0" borderId="0" xfId="0" applyNumberFormat="1" applyFont="1">
      <alignment vertical="top"/>
    </xf>
    <xf numFmtId="10" fontId="10" fillId="0" borderId="0" xfId="0" applyNumberFormat="1" applyFont="1">
      <alignment vertical="top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 wrapText="1"/>
    </xf>
    <xf numFmtId="0" fontId="9" fillId="0" borderId="0" xfId="0" applyFont="1" applyAlignment="1">
      <alignment horizontal="center" vertical="center" wrapText="1"/>
    </xf>
    <xf numFmtId="0" fontId="9" fillId="0" borderId="0" xfId="0" applyFont="1" applyAlignment="1">
      <alignment vertical="center"/>
    </xf>
    <xf numFmtId="0" fontId="5" fillId="25" borderId="5" xfId="0" applyFont="1" applyFill="1" applyBorder="1" applyAlignment="1">
      <alignment horizontal="left" vertical="top" wrapText="1" indent="1"/>
    </xf>
    <xf numFmtId="0" fontId="5" fillId="25" borderId="5" xfId="0" applyFont="1" applyFill="1" applyBorder="1" applyAlignment="1">
      <alignment horizontal="center" vertical="top" wrapText="1"/>
    </xf>
    <xf numFmtId="0" fontId="5" fillId="25" borderId="5" xfId="0" applyFont="1" applyFill="1" applyBorder="1" applyAlignment="1">
      <alignment horizontal="right" vertical="top" wrapText="1"/>
    </xf>
    <xf numFmtId="0" fontId="5" fillId="25" borderId="0" xfId="0" applyFont="1" applyFill="1" applyAlignment="1">
      <alignment horizontal="left" vertical="top" wrapText="1" indent="1"/>
    </xf>
    <xf numFmtId="0" fontId="25" fillId="25" borderId="0" xfId="38" applyFill="1" applyBorder="1" applyAlignment="1" applyProtection="1">
      <alignment horizontal="center" vertical="top" wrapText="1"/>
    </xf>
    <xf numFmtId="0" fontId="25" fillId="25" borderId="5" xfId="38" applyFill="1" applyBorder="1" applyAlignment="1" applyProtection="1">
      <alignment horizontal="left" vertical="top" wrapText="1"/>
    </xf>
    <xf numFmtId="0" fontId="5" fillId="25" borderId="5" xfId="0" applyFont="1" applyFill="1" applyBorder="1" applyAlignment="1">
      <alignment horizontal="left" vertical="top" wrapText="1"/>
    </xf>
    <xf numFmtId="0" fontId="26" fillId="25" borderId="5" xfId="0" applyFont="1" applyFill="1" applyBorder="1" applyAlignment="1">
      <alignment horizontal="left" vertical="top" wrapText="1"/>
    </xf>
    <xf numFmtId="0" fontId="27" fillId="25" borderId="0" xfId="38" applyFont="1" applyFill="1" applyBorder="1" applyAlignment="1" applyProtection="1">
      <alignment horizontal="center" vertical="top" wrapText="1"/>
    </xf>
    <xf numFmtId="0" fontId="26" fillId="0" borderId="0" xfId="0" applyFont="1" applyAlignment="1">
      <alignment horizontal="left"/>
    </xf>
    <xf numFmtId="0" fontId="26" fillId="25" borderId="5" xfId="0" applyFont="1" applyFill="1" applyBorder="1" applyAlignment="1">
      <alignment horizontal="center" vertical="top" wrapText="1"/>
    </xf>
    <xf numFmtId="0" fontId="27" fillId="25" borderId="5" xfId="38" applyFont="1" applyFill="1" applyBorder="1" applyAlignment="1" applyProtection="1">
      <alignment horizontal="left" vertical="top" wrapText="1"/>
    </xf>
    <xf numFmtId="0" fontId="9" fillId="0" borderId="5" xfId="0" applyFont="1" applyBorder="1" applyAlignment="1">
      <alignment horizontal="left" vertical="center"/>
    </xf>
    <xf numFmtId="0" fontId="9" fillId="0" borderId="5" xfId="0" applyFont="1" applyBorder="1" applyAlignment="1">
      <alignment horizontal="left" vertical="center" wrapText="1"/>
    </xf>
    <xf numFmtId="0" fontId="7" fillId="0" borderId="30" xfId="0" applyFont="1" applyBorder="1" applyAlignment="1"/>
    <xf numFmtId="0" fontId="0" fillId="0" borderId="33" xfId="0" applyBorder="1" applyAlignment="1"/>
    <xf numFmtId="0" fontId="0" fillId="0" borderId="31" xfId="0" applyBorder="1" applyAlignment="1"/>
    <xf numFmtId="0" fontId="7" fillId="0" borderId="33" xfId="0" applyFont="1" applyBorder="1" applyAlignment="1">
      <alignment horizontal="center"/>
    </xf>
    <xf numFmtId="0" fontId="7" fillId="0" borderId="33" xfId="0" applyFont="1" applyBorder="1" applyAlignment="1">
      <alignment horizontal="left"/>
    </xf>
    <xf numFmtId="0" fontId="18" fillId="0" borderId="8" xfId="0" applyFont="1" applyBorder="1" applyAlignment="1">
      <alignment horizontal="center"/>
    </xf>
    <xf numFmtId="0" fontId="17" fillId="0" borderId="8" xfId="0" applyFont="1" applyBorder="1" applyAlignment="1">
      <alignment horizontal="center"/>
    </xf>
    <xf numFmtId="0" fontId="32" fillId="0" borderId="8" xfId="0" applyFont="1" applyBorder="1" applyAlignment="1">
      <alignment horizontal="center"/>
    </xf>
    <xf numFmtId="0" fontId="56" fillId="0" borderId="0" xfId="0" applyFont="1" applyAlignment="1">
      <alignment horizontal="left" vertical="center"/>
    </xf>
    <xf numFmtId="0" fontId="56" fillId="0" borderId="0" xfId="0" applyFont="1" applyAlignment="1">
      <alignment horizontal="center" vertical="center"/>
    </xf>
    <xf numFmtId="0" fontId="56" fillId="0" borderId="0" xfId="42" applyFont="1" applyAlignment="1">
      <alignment horizontal="left" vertical="center"/>
    </xf>
    <xf numFmtId="0" fontId="56" fillId="0" borderId="0" xfId="42" applyFont="1" applyAlignment="1">
      <alignment horizontal="center" vertical="center"/>
    </xf>
    <xf numFmtId="0" fontId="58" fillId="0" borderId="0" xfId="0" applyFont="1" applyAlignment="1">
      <alignment vertical="center" wrapText="1"/>
    </xf>
    <xf numFmtId="0" fontId="58" fillId="0" borderId="0" xfId="0" applyFont="1" applyAlignment="1">
      <alignment horizontal="center" vertical="center" wrapText="1"/>
    </xf>
    <xf numFmtId="0" fontId="58" fillId="0" borderId="0" xfId="0" applyFont="1" applyAlignment="1" applyProtection="1">
      <alignment vertical="center" wrapText="1"/>
      <protection locked="0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34" xfId="0" applyBorder="1" applyAlignment="1">
      <alignment vertical="center"/>
    </xf>
    <xf numFmtId="0" fontId="11" fillId="0" borderId="35" xfId="0" applyFont="1" applyBorder="1" applyAlignment="1">
      <alignment vertical="center"/>
    </xf>
    <xf numFmtId="0" fontId="0" fillId="0" borderId="35" xfId="0" applyBorder="1" applyAlignment="1">
      <alignment horizontal="right" vertical="center"/>
    </xf>
    <xf numFmtId="0" fontId="0" fillId="0" borderId="36" xfId="0" applyBorder="1" applyAlignment="1">
      <alignment vertical="center"/>
    </xf>
    <xf numFmtId="0" fontId="21" fillId="0" borderId="0" xfId="0" applyFont="1" applyAlignment="1">
      <alignment vertical="center"/>
    </xf>
    <xf numFmtId="0" fontId="0" fillId="26" borderId="34" xfId="0" applyFill="1" applyBorder="1" applyAlignment="1">
      <alignment vertical="center"/>
    </xf>
    <xf numFmtId="0" fontId="21" fillId="26" borderId="36" xfId="0" applyFont="1" applyFill="1" applyBorder="1" applyAlignment="1">
      <alignment vertical="center"/>
    </xf>
    <xf numFmtId="0" fontId="30" fillId="0" borderId="9" xfId="0" applyFont="1" applyBorder="1" applyAlignment="1">
      <alignment vertical="center"/>
    </xf>
    <xf numFmtId="0" fontId="0" fillId="0" borderId="37" xfId="0" applyBorder="1" applyAlignment="1">
      <alignment vertical="center"/>
    </xf>
    <xf numFmtId="0" fontId="7" fillId="0" borderId="0" xfId="0" applyFont="1" applyAlignment="1">
      <alignment vertical="center"/>
    </xf>
    <xf numFmtId="0" fontId="0" fillId="0" borderId="26" xfId="0" applyBorder="1" applyAlignment="1">
      <alignment horizontal="left" vertical="center"/>
    </xf>
    <xf numFmtId="0" fontId="0" fillId="0" borderId="27" xfId="0" applyBorder="1" applyAlignment="1">
      <alignment horizontal="left" vertical="center"/>
    </xf>
    <xf numFmtId="0" fontId="0" fillId="26" borderId="38" xfId="0" applyFill="1" applyBorder="1" applyAlignment="1">
      <alignment vertical="center"/>
    </xf>
    <xf numFmtId="0" fontId="21" fillId="26" borderId="37" xfId="0" applyFont="1" applyFill="1" applyBorder="1" applyAlignment="1">
      <alignment vertical="center"/>
    </xf>
    <xf numFmtId="0" fontId="30" fillId="0" borderId="10" xfId="0" applyFont="1" applyBorder="1" applyAlignment="1">
      <alignment vertical="center"/>
    </xf>
    <xf numFmtId="11" fontId="0" fillId="0" borderId="0" xfId="0" applyNumberFormat="1" applyAlignment="1">
      <alignment vertical="center"/>
    </xf>
    <xf numFmtId="0" fontId="6" fillId="0" borderId="0" xfId="0" applyFont="1" applyAlignment="1">
      <alignment vertical="center"/>
    </xf>
    <xf numFmtId="0" fontId="57" fillId="0" borderId="0" xfId="0" applyFont="1" applyAlignment="1">
      <alignment horizontal="right" vertical="center"/>
    </xf>
    <xf numFmtId="0" fontId="0" fillId="27" borderId="38" xfId="0" applyFill="1" applyBorder="1" applyAlignment="1">
      <alignment vertical="center"/>
    </xf>
    <xf numFmtId="0" fontId="21" fillId="28" borderId="37" xfId="0" applyFont="1" applyFill="1" applyBorder="1" applyAlignment="1">
      <alignment vertical="center"/>
    </xf>
    <xf numFmtId="0" fontId="12" fillId="0" borderId="0" xfId="0" applyFont="1" applyAlignment="1">
      <alignment vertical="center"/>
    </xf>
    <xf numFmtId="0" fontId="12" fillId="0" borderId="0" xfId="0" applyFont="1" applyAlignment="1">
      <alignment horizontal="left" vertical="center"/>
    </xf>
    <xf numFmtId="0" fontId="21" fillId="27" borderId="38" xfId="0" applyFont="1" applyFill="1" applyBorder="1" applyAlignment="1">
      <alignment vertical="center"/>
    </xf>
    <xf numFmtId="0" fontId="0" fillId="0" borderId="8" xfId="0" applyBorder="1" applyAlignment="1">
      <alignment horizontal="left" vertical="center"/>
    </xf>
    <xf numFmtId="0" fontId="0" fillId="26" borderId="39" xfId="0" applyFill="1" applyBorder="1" applyAlignment="1">
      <alignment vertical="center"/>
    </xf>
    <xf numFmtId="0" fontId="21" fillId="26" borderId="40" xfId="0" applyFont="1" applyFill="1" applyBorder="1" applyAlignment="1">
      <alignment vertical="center"/>
    </xf>
    <xf numFmtId="0" fontId="30" fillId="0" borderId="11" xfId="0" applyFont="1" applyBorder="1" applyAlignment="1">
      <alignment vertical="center"/>
    </xf>
    <xf numFmtId="0" fontId="13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0" fillId="0" borderId="9" xfId="0" applyBorder="1" applyAlignment="1">
      <alignment horizontal="center" vertical="center"/>
    </xf>
    <xf numFmtId="0" fontId="0" fillId="0" borderId="38" xfId="0" applyBorder="1" applyAlignment="1">
      <alignment vertical="center"/>
    </xf>
    <xf numFmtId="0" fontId="11" fillId="0" borderId="0" xfId="0" applyFont="1" applyAlignment="1">
      <alignment vertical="center"/>
    </xf>
    <xf numFmtId="0" fontId="0" fillId="0" borderId="10" xfId="0" applyBorder="1" applyAlignment="1">
      <alignment horizontal="center" vertical="center"/>
    </xf>
    <xf numFmtId="0" fontId="0" fillId="0" borderId="38" xfId="0" applyBorder="1" applyAlignment="1">
      <alignment horizontal="left" vertical="center"/>
    </xf>
    <xf numFmtId="0" fontId="0" fillId="0" borderId="11" xfId="0" applyBorder="1" applyAlignment="1">
      <alignment horizontal="center" vertical="center"/>
    </xf>
    <xf numFmtId="0" fontId="13" fillId="0" borderId="38" xfId="0" applyFont="1" applyBorder="1" applyAlignment="1">
      <alignment vertical="center"/>
    </xf>
    <xf numFmtId="2" fontId="11" fillId="0" borderId="0" xfId="0" applyNumberFormat="1" applyFont="1" applyAlignment="1">
      <alignment vertical="center"/>
    </xf>
    <xf numFmtId="0" fontId="4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1" fontId="11" fillId="0" borderId="0" xfId="0" applyNumberFormat="1" applyFont="1" applyAlignment="1">
      <alignment vertic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vertical="center"/>
    </xf>
    <xf numFmtId="169" fontId="11" fillId="0" borderId="0" xfId="0" applyNumberFormat="1" applyFont="1" applyAlignment="1">
      <alignment vertical="center"/>
    </xf>
    <xf numFmtId="0" fontId="7" fillId="0" borderId="28" xfId="0" applyFont="1" applyBorder="1" applyAlignment="1">
      <alignment horizontal="left" vertical="center"/>
    </xf>
    <xf numFmtId="0" fontId="7" fillId="0" borderId="29" xfId="0" applyFont="1" applyBorder="1" applyAlignment="1">
      <alignment horizontal="left" vertical="center"/>
    </xf>
    <xf numFmtId="0" fontId="21" fillId="0" borderId="39" xfId="0" applyFont="1" applyBorder="1" applyAlignment="1">
      <alignment vertical="center"/>
    </xf>
    <xf numFmtId="0" fontId="35" fillId="28" borderId="8" xfId="0" applyFont="1" applyFill="1" applyBorder="1" applyAlignment="1">
      <alignment vertical="center"/>
    </xf>
    <xf numFmtId="0" fontId="0" fillId="0" borderId="8" xfId="0" applyBorder="1" applyAlignment="1">
      <alignment vertical="center"/>
    </xf>
    <xf numFmtId="0" fontId="0" fillId="0" borderId="40" xfId="0" applyBorder="1" applyAlignment="1">
      <alignment vertical="center"/>
    </xf>
    <xf numFmtId="0" fontId="0" fillId="0" borderId="30" xfId="0" applyBorder="1" applyAlignment="1">
      <alignment horizontal="left" vertical="center"/>
    </xf>
    <xf numFmtId="0" fontId="0" fillId="0" borderId="31" xfId="0" applyBorder="1" applyAlignment="1">
      <alignment horizontal="left" vertical="center"/>
    </xf>
    <xf numFmtId="22" fontId="11" fillId="0" borderId="0" xfId="0" applyNumberFormat="1" applyFont="1" applyAlignment="1">
      <alignment vertical="center"/>
    </xf>
    <xf numFmtId="0" fontId="36" fillId="0" borderId="0" xfId="0" applyFont="1" applyAlignment="1">
      <alignment horizontal="left" vertical="center"/>
    </xf>
    <xf numFmtId="0" fontId="0" fillId="0" borderId="8" xfId="0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19" fillId="0" borderId="8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14" fontId="0" fillId="0" borderId="0" xfId="0" applyNumberFormat="1" applyAlignment="1">
      <alignment vertical="center"/>
    </xf>
    <xf numFmtId="0" fontId="21" fillId="0" borderId="0" xfId="0" applyFont="1" applyAlignment="1">
      <alignment horizontal="center" vertical="center"/>
    </xf>
    <xf numFmtId="0" fontId="28" fillId="0" borderId="0" xfId="0" applyFont="1" applyAlignment="1">
      <alignment vertical="center"/>
    </xf>
    <xf numFmtId="0" fontId="9" fillId="25" borderId="0" xfId="0" applyFont="1" applyFill="1" applyAlignment="1">
      <alignment horizontal="left" vertical="center" wrapText="1"/>
    </xf>
    <xf numFmtId="0" fontId="29" fillId="25" borderId="0" xfId="38" applyFont="1" applyFill="1" applyBorder="1" applyAlignment="1" applyProtection="1">
      <alignment horizontal="center" vertical="center" wrapText="1"/>
    </xf>
    <xf numFmtId="0" fontId="29" fillId="25" borderId="0" xfId="38" applyFont="1" applyFill="1" applyBorder="1" applyAlignment="1" applyProtection="1">
      <alignment horizontal="left" vertical="center" wrapText="1"/>
    </xf>
    <xf numFmtId="0" fontId="9" fillId="0" borderId="32" xfId="0" applyFont="1" applyBorder="1" applyAlignment="1">
      <alignment horizontal="left" vertical="center"/>
    </xf>
    <xf numFmtId="0" fontId="9" fillId="0" borderId="0" xfId="0" applyFont="1" applyAlignment="1">
      <alignment vertical="center" wrapText="1"/>
    </xf>
    <xf numFmtId="0" fontId="23" fillId="0" borderId="0" xfId="0" applyFont="1" applyAlignment="1">
      <alignment vertical="center"/>
    </xf>
    <xf numFmtId="0" fontId="9" fillId="25" borderId="5" xfId="0" applyFont="1" applyFill="1" applyBorder="1" applyAlignment="1">
      <alignment horizontal="left" vertical="center" wrapText="1"/>
    </xf>
    <xf numFmtId="0" fontId="9" fillId="0" borderId="5" xfId="0" applyFont="1" applyBorder="1" applyAlignment="1">
      <alignment vertical="center"/>
    </xf>
    <xf numFmtId="0" fontId="9" fillId="0" borderId="5" xfId="0" applyFont="1" applyBorder="1" applyAlignment="1">
      <alignment vertical="center" wrapText="1"/>
    </xf>
    <xf numFmtId="0" fontId="23" fillId="0" borderId="5" xfId="0" applyFont="1" applyBorder="1" applyAlignment="1">
      <alignment horizontal="left" vertical="center"/>
    </xf>
    <xf numFmtId="165" fontId="9" fillId="0" borderId="0" xfId="0" applyNumberFormat="1" applyFont="1" applyAlignment="1">
      <alignment horizontal="left" vertical="center"/>
    </xf>
    <xf numFmtId="0" fontId="29" fillId="25" borderId="5" xfId="38" applyFont="1" applyFill="1" applyBorder="1" applyAlignment="1" applyProtection="1">
      <alignment horizontal="left" vertical="center" wrapText="1"/>
    </xf>
    <xf numFmtId="0" fontId="52" fillId="0" borderId="0" xfId="0" applyFont="1" applyAlignment="1">
      <alignment vertical="center"/>
    </xf>
    <xf numFmtId="0" fontId="52" fillId="0" borderId="0" xfId="0" applyFont="1" applyAlignment="1">
      <alignment horizontal="center" vertical="center"/>
    </xf>
    <xf numFmtId="0" fontId="52" fillId="0" borderId="0" xfId="0" applyFont="1" applyAlignment="1">
      <alignment horizontal="left" vertical="center"/>
    </xf>
    <xf numFmtId="0" fontId="54" fillId="0" borderId="0" xfId="0" applyFont="1" applyAlignment="1">
      <alignment horizontal="left" vertical="center"/>
    </xf>
    <xf numFmtId="0" fontId="55" fillId="0" borderId="0" xfId="0" applyFont="1" applyAlignment="1">
      <alignment vertical="center"/>
    </xf>
    <xf numFmtId="0" fontId="52" fillId="0" borderId="0" xfId="42" applyFont="1" applyAlignment="1">
      <alignment vertical="center" wrapText="1"/>
    </xf>
    <xf numFmtId="0" fontId="52" fillId="0" borderId="0" xfId="42" applyFont="1" applyAlignment="1">
      <alignment horizontal="center" vertical="center" wrapText="1"/>
    </xf>
    <xf numFmtId="0" fontId="52" fillId="0" borderId="0" xfId="42" applyFont="1" applyAlignment="1">
      <alignment horizontal="left" vertical="center" wrapText="1"/>
    </xf>
    <xf numFmtId="0" fontId="52" fillId="0" borderId="0" xfId="43" applyFont="1" applyAlignment="1">
      <alignment vertical="center"/>
    </xf>
    <xf numFmtId="0" fontId="52" fillId="0" borderId="0" xfId="43" applyFont="1" applyAlignment="1">
      <alignment horizontal="center" vertical="center"/>
    </xf>
    <xf numFmtId="0" fontId="52" fillId="0" borderId="0" xfId="43" applyFont="1" applyAlignment="1">
      <alignment horizontal="left" vertical="center"/>
    </xf>
    <xf numFmtId="0" fontId="5" fillId="0" borderId="0" xfId="42" applyFont="1" applyAlignment="1">
      <alignment horizontal="left" vertical="center"/>
    </xf>
    <xf numFmtId="0" fontId="5" fillId="0" borderId="0" xfId="42" applyFont="1" applyAlignment="1">
      <alignment horizontal="center" vertical="center"/>
    </xf>
    <xf numFmtId="0" fontId="24" fillId="0" borderId="0" xfId="42" applyFont="1" applyAlignment="1">
      <alignment vertical="center"/>
    </xf>
    <xf numFmtId="0" fontId="24" fillId="0" borderId="0" xfId="42" applyFont="1" applyAlignment="1">
      <alignment horizontal="center" vertical="center"/>
    </xf>
    <xf numFmtId="0" fontId="24" fillId="0" borderId="0" xfId="42" applyFont="1" applyAlignment="1">
      <alignment horizontal="left" vertical="center"/>
    </xf>
    <xf numFmtId="0" fontId="5" fillId="0" borderId="0" xfId="42" applyFont="1" applyAlignment="1">
      <alignment horizontal="left" vertical="center" wrapText="1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horizontal="left" vertical="center"/>
    </xf>
    <xf numFmtId="0" fontId="10" fillId="0" borderId="0" xfId="0" applyFont="1" applyAlignment="1">
      <alignment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center" vertical="center"/>
    </xf>
    <xf numFmtId="0" fontId="58" fillId="0" borderId="0" xfId="0" applyFont="1" applyAlignment="1">
      <alignment horizontal="left" vertical="center"/>
    </xf>
    <xf numFmtId="14" fontId="21" fillId="0" borderId="0" xfId="0" applyNumberFormat="1" applyFont="1" applyAlignment="1">
      <alignment vertical="center"/>
    </xf>
    <xf numFmtId="0" fontId="0" fillId="0" borderId="9" xfId="0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11" xfId="0" applyBorder="1" applyAlignment="1">
      <alignment vertical="center"/>
    </xf>
    <xf numFmtId="0" fontId="26" fillId="25" borderId="0" xfId="0" applyFont="1" applyFill="1" applyAlignment="1">
      <alignment horizontal="left" vertical="center" wrapText="1"/>
    </xf>
    <xf numFmtId="0" fontId="27" fillId="25" borderId="0" xfId="38" applyFont="1" applyFill="1" applyBorder="1" applyAlignment="1" applyProtection="1">
      <alignment horizontal="center" vertical="center" wrapText="1"/>
    </xf>
    <xf numFmtId="0" fontId="26" fillId="0" borderId="0" xfId="0" applyFont="1" applyAlignment="1">
      <alignment horizontal="left" vertical="center"/>
    </xf>
    <xf numFmtId="0" fontId="27" fillId="25" borderId="0" xfId="38" applyFont="1" applyFill="1" applyBorder="1" applyAlignment="1" applyProtection="1">
      <alignment horizontal="left" vertical="center" wrapText="1"/>
    </xf>
    <xf numFmtId="0" fontId="26" fillId="0" borderId="32" xfId="0" applyFont="1" applyBorder="1" applyAlignment="1">
      <alignment horizontal="left" vertical="center"/>
    </xf>
    <xf numFmtId="0" fontId="26" fillId="25" borderId="5" xfId="0" applyFont="1" applyFill="1" applyBorder="1" applyAlignment="1">
      <alignment horizontal="left" vertical="center" wrapText="1"/>
    </xf>
    <xf numFmtId="0" fontId="27" fillId="25" borderId="5" xfId="38" applyFont="1" applyFill="1" applyBorder="1" applyAlignment="1" applyProtection="1">
      <alignment horizontal="left" vertical="center" wrapText="1"/>
    </xf>
    <xf numFmtId="0" fontId="18" fillId="0" borderId="0" xfId="0" applyFont="1" applyAlignment="1">
      <alignment horizontal="center" vertical="center"/>
    </xf>
    <xf numFmtId="0" fontId="0" fillId="0" borderId="0" xfId="0" applyAlignment="1">
      <alignment horizontal="right" vertical="center"/>
    </xf>
    <xf numFmtId="0" fontId="53" fillId="25" borderId="0" xfId="38" applyFont="1" applyFill="1" applyBorder="1" applyAlignment="1" applyProtection="1">
      <alignment horizontal="center" vertical="center" wrapText="1"/>
    </xf>
    <xf numFmtId="0" fontId="53" fillId="25" borderId="0" xfId="38" applyFont="1" applyFill="1" applyBorder="1" applyAlignment="1" applyProtection="1">
      <alignment horizontal="left" vertical="center" wrapText="1"/>
    </xf>
    <xf numFmtId="0" fontId="52" fillId="25" borderId="0" xfId="0" applyFont="1" applyFill="1" applyAlignment="1">
      <alignment horizontal="left" vertical="center" wrapText="1"/>
    </xf>
    <xf numFmtId="0" fontId="58" fillId="0" borderId="0" xfId="0" applyFont="1" applyAlignment="1" applyProtection="1">
      <protection locked="0"/>
    </xf>
    <xf numFmtId="0" fontId="58" fillId="0" borderId="0" xfId="0" applyFont="1" applyAlignment="1" applyProtection="1">
      <alignment horizontal="center"/>
      <protection locked="0"/>
    </xf>
    <xf numFmtId="0" fontId="58" fillId="0" borderId="0" xfId="0" applyFont="1" applyAlignment="1">
      <alignment horizontal="left" vertical="center" wrapText="1"/>
    </xf>
    <xf numFmtId="168" fontId="58" fillId="0" borderId="0" xfId="0" applyNumberFormat="1" applyFont="1" applyAlignment="1">
      <alignment horizontal="left" vertical="center" wrapText="1"/>
    </xf>
    <xf numFmtId="0" fontId="0" fillId="0" borderId="41" xfId="0" applyBorder="1" applyAlignment="1">
      <alignment horizontal="left" vertical="center"/>
    </xf>
    <xf numFmtId="0" fontId="59" fillId="0" borderId="44" xfId="0" applyFont="1" applyBorder="1" applyAlignment="1">
      <alignment horizontal="right" vertical="center"/>
    </xf>
    <xf numFmtId="0" fontId="59" fillId="0" borderId="46" xfId="0" applyFont="1" applyBorder="1" applyAlignment="1">
      <alignment horizontal="right" vertical="center"/>
    </xf>
    <xf numFmtId="0" fontId="6" fillId="29" borderId="42" xfId="0" applyFont="1" applyFill="1" applyBorder="1" applyAlignment="1">
      <alignment horizontal="right" vertical="center"/>
    </xf>
    <xf numFmtId="0" fontId="60" fillId="0" borderId="45" xfId="0" applyFont="1" applyBorder="1" applyAlignment="1">
      <alignment horizontal="right" vertical="center"/>
    </xf>
    <xf numFmtId="0" fontId="4" fillId="0" borderId="45" xfId="0" applyFont="1" applyBorder="1" applyAlignment="1">
      <alignment horizontal="right" vertical="center"/>
    </xf>
    <xf numFmtId="0" fontId="6" fillId="29" borderId="43" xfId="0" applyFont="1" applyFill="1" applyBorder="1" applyAlignment="1">
      <alignment horizontal="center" vertical="center"/>
    </xf>
    <xf numFmtId="22" fontId="60" fillId="0" borderId="45" xfId="0" applyNumberFormat="1" applyFont="1" applyBorder="1" applyAlignment="1">
      <alignment horizontal="right" vertical="center"/>
    </xf>
    <xf numFmtId="22" fontId="60" fillId="0" borderId="47" xfId="0" applyNumberFormat="1" applyFont="1" applyBorder="1" applyAlignment="1">
      <alignment horizontal="right" vertical="center"/>
    </xf>
    <xf numFmtId="0" fontId="58" fillId="0" borderId="0" xfId="0" applyFont="1" applyAlignment="1" applyProtection="1">
      <alignment horizontal="left" vertical="center" wrapText="1"/>
      <protection locked="0"/>
    </xf>
    <xf numFmtId="0" fontId="58" fillId="0" borderId="0" xfId="0" applyFont="1" applyAlignment="1">
      <alignment horizontal="center"/>
    </xf>
    <xf numFmtId="165" fontId="58" fillId="0" borderId="0" xfId="0" applyNumberFormat="1" applyFont="1" applyAlignment="1">
      <alignment horizontal="left" vertical="center"/>
    </xf>
    <xf numFmtId="0" fontId="58" fillId="0" borderId="5" xfId="0" applyFont="1" applyBorder="1" applyAlignment="1" applyProtection="1">
      <alignment horizontal="left" vertical="center" wrapText="1"/>
      <protection locked="0"/>
    </xf>
    <xf numFmtId="0" fontId="23" fillId="0" borderId="0" xfId="0" applyFont="1" applyAlignment="1">
      <alignment horizontal="left" vertical="center"/>
    </xf>
    <xf numFmtId="0" fontId="23" fillId="0" borderId="0" xfId="0" applyFont="1" applyAlignment="1">
      <alignment vertical="center" wrapText="1"/>
    </xf>
    <xf numFmtId="165" fontId="58" fillId="0" borderId="5" xfId="0" applyNumberFormat="1" applyFont="1" applyBorder="1" applyAlignment="1">
      <alignment horizontal="left" vertical="center"/>
    </xf>
    <xf numFmtId="170" fontId="58" fillId="0" borderId="0" xfId="0" applyNumberFormat="1" applyFont="1" applyAlignment="1" applyProtection="1">
      <alignment horizontal="left" vertical="center" wrapText="1"/>
      <protection locked="0"/>
    </xf>
    <xf numFmtId="168" fontId="58" fillId="0" borderId="0" xfId="0" applyNumberFormat="1" applyFont="1" applyAlignment="1" applyProtection="1">
      <alignment horizontal="left"/>
      <protection locked="0"/>
    </xf>
    <xf numFmtId="168" fontId="58" fillId="0" borderId="0" xfId="0" applyNumberFormat="1" applyFont="1" applyAlignment="1" applyProtection="1">
      <alignment horizontal="left" vertical="center" wrapText="1"/>
      <protection locked="0"/>
    </xf>
  </cellXfs>
  <cellStyles count="49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0" xfId="28" xr:uid="{00000000-0005-0000-0000-00001B000000}"/>
    <cellStyle name="Currency0" xfId="29" xr:uid="{00000000-0005-0000-0000-00001C000000}"/>
    <cellStyle name="Date" xfId="30" xr:uid="{00000000-0005-0000-0000-00001D000000}"/>
    <cellStyle name="Explanatory Text" xfId="31" builtinId="53" customBuiltin="1"/>
    <cellStyle name="Fixed" xfId="32" xr:uid="{00000000-0005-0000-0000-00001F000000}"/>
    <cellStyle name="Good" xfId="33" builtinId="26" customBuiltin="1"/>
    <cellStyle name="Heading 1" xfId="34" builtinId="16" customBuiltin="1"/>
    <cellStyle name="Heading 2" xfId="35" builtinId="17" customBuiltin="1"/>
    <cellStyle name="Heading 3" xfId="36" builtinId="18" customBuiltin="1"/>
    <cellStyle name="Heading 4" xfId="37" builtinId="19" customBuiltin="1"/>
    <cellStyle name="Hyperlink" xfId="38" builtinId="8"/>
    <cellStyle name="Input" xfId="39" builtinId="20" customBuiltin="1"/>
    <cellStyle name="Linked Cell" xfId="40" builtinId="24" customBuiltin="1"/>
    <cellStyle name="Neutral" xfId="41" builtinId="28" customBuiltin="1"/>
    <cellStyle name="Normal" xfId="0" builtinId="0"/>
    <cellStyle name="Normal_A" xfId="42" xr:uid="{00000000-0005-0000-0000-00002A000000}"/>
    <cellStyle name="Normal_A_1" xfId="43" xr:uid="{00000000-0005-0000-0000-00002B000000}"/>
    <cellStyle name="Note" xfId="44" builtinId="10" customBuiltin="1"/>
    <cellStyle name="Output" xfId="45" builtinId="21" customBuiltin="1"/>
    <cellStyle name="Title" xfId="46" builtinId="15" customBuiltin="1"/>
    <cellStyle name="Total" xfId="47" builtinId="25" customBuiltin="1"/>
    <cellStyle name="Warning Text" xfId="48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CC Com - O-C Diagr.</a:t>
            </a:r>
          </a:p>
        </c:rich>
      </c:tx>
      <c:layout>
        <c:manualLayout>
          <c:xMode val="edge"/>
          <c:yMode val="edge"/>
          <c:x val="0.3730163729533808"/>
          <c:y val="3.3132530120481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968275620466922"/>
          <c:y val="0.14759036144578314"/>
          <c:w val="0.81111236841574963"/>
          <c:h val="0.6325301204819276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1'!$F$21:$F$992</c:f>
              <c:numCache>
                <c:formatCode>General</c:formatCode>
                <c:ptCount val="972"/>
                <c:pt idx="0">
                  <c:v>0</c:v>
                </c:pt>
                <c:pt idx="1">
                  <c:v>5278</c:v>
                </c:pt>
                <c:pt idx="2">
                  <c:v>5337</c:v>
                </c:pt>
                <c:pt idx="3">
                  <c:v>5337.5</c:v>
                </c:pt>
                <c:pt idx="4">
                  <c:v>5350.5</c:v>
                </c:pt>
                <c:pt idx="5">
                  <c:v>5351</c:v>
                </c:pt>
                <c:pt idx="6">
                  <c:v>5355</c:v>
                </c:pt>
                <c:pt idx="7">
                  <c:v>5468.5</c:v>
                </c:pt>
                <c:pt idx="8">
                  <c:v>5473</c:v>
                </c:pt>
                <c:pt idx="9">
                  <c:v>5477.5</c:v>
                </c:pt>
                <c:pt idx="10">
                  <c:v>6557.5</c:v>
                </c:pt>
                <c:pt idx="11">
                  <c:v>6891</c:v>
                </c:pt>
                <c:pt idx="12">
                  <c:v>8423</c:v>
                </c:pt>
                <c:pt idx="13">
                  <c:v>8441</c:v>
                </c:pt>
                <c:pt idx="14">
                  <c:v>8464.5</c:v>
                </c:pt>
                <c:pt idx="15">
                  <c:v>8509</c:v>
                </c:pt>
                <c:pt idx="16">
                  <c:v>8613</c:v>
                </c:pt>
                <c:pt idx="17">
                  <c:v>8640.5</c:v>
                </c:pt>
                <c:pt idx="18">
                  <c:v>8654</c:v>
                </c:pt>
                <c:pt idx="19">
                  <c:v>8667.5</c:v>
                </c:pt>
                <c:pt idx="20">
                  <c:v>8781</c:v>
                </c:pt>
                <c:pt idx="21">
                  <c:v>8781</c:v>
                </c:pt>
                <c:pt idx="22">
                  <c:v>8785.5</c:v>
                </c:pt>
                <c:pt idx="23">
                  <c:v>8790</c:v>
                </c:pt>
                <c:pt idx="24">
                  <c:v>8867</c:v>
                </c:pt>
                <c:pt idx="25">
                  <c:v>8885</c:v>
                </c:pt>
                <c:pt idx="26">
                  <c:v>8939.5</c:v>
                </c:pt>
                <c:pt idx="27">
                  <c:v>9846.5</c:v>
                </c:pt>
                <c:pt idx="28">
                  <c:v>9847</c:v>
                </c:pt>
                <c:pt idx="29">
                  <c:v>10154</c:v>
                </c:pt>
                <c:pt idx="30">
                  <c:v>10376</c:v>
                </c:pt>
                <c:pt idx="31">
                  <c:v>11297</c:v>
                </c:pt>
                <c:pt idx="32">
                  <c:v>11423.5</c:v>
                </c:pt>
                <c:pt idx="33">
                  <c:v>11654</c:v>
                </c:pt>
                <c:pt idx="34">
                  <c:v>11672</c:v>
                </c:pt>
                <c:pt idx="35">
                  <c:v>11712.5</c:v>
                </c:pt>
                <c:pt idx="36">
                  <c:v>11717</c:v>
                </c:pt>
                <c:pt idx="37">
                  <c:v>11731</c:v>
                </c:pt>
                <c:pt idx="38">
                  <c:v>11884.5</c:v>
                </c:pt>
                <c:pt idx="39">
                  <c:v>11889</c:v>
                </c:pt>
                <c:pt idx="40">
                  <c:v>11890</c:v>
                </c:pt>
                <c:pt idx="41">
                  <c:v>12007</c:v>
                </c:pt>
                <c:pt idx="42">
                  <c:v>12020.5</c:v>
                </c:pt>
                <c:pt idx="43">
                  <c:v>12815</c:v>
                </c:pt>
                <c:pt idx="44">
                  <c:v>12869.5</c:v>
                </c:pt>
                <c:pt idx="45">
                  <c:v>12874</c:v>
                </c:pt>
                <c:pt idx="46">
                  <c:v>12946</c:v>
                </c:pt>
                <c:pt idx="47">
                  <c:v>13260</c:v>
                </c:pt>
                <c:pt idx="48">
                  <c:v>13269</c:v>
                </c:pt>
                <c:pt idx="49">
                  <c:v>13291.5</c:v>
                </c:pt>
                <c:pt idx="50">
                  <c:v>13292</c:v>
                </c:pt>
                <c:pt idx="51">
                  <c:v>13296</c:v>
                </c:pt>
                <c:pt idx="52">
                  <c:v>13296.5</c:v>
                </c:pt>
                <c:pt idx="53">
                  <c:v>13373</c:v>
                </c:pt>
                <c:pt idx="54">
                  <c:v>13373.5</c:v>
                </c:pt>
                <c:pt idx="55">
                  <c:v>13373.5</c:v>
                </c:pt>
                <c:pt idx="56">
                  <c:v>13403.5</c:v>
                </c:pt>
                <c:pt idx="57">
                  <c:v>13452.5</c:v>
                </c:pt>
                <c:pt idx="58">
                  <c:v>13457</c:v>
                </c:pt>
                <c:pt idx="59">
                  <c:v>13457.5</c:v>
                </c:pt>
                <c:pt idx="60">
                  <c:v>13462</c:v>
                </c:pt>
                <c:pt idx="61">
                  <c:v>13485</c:v>
                </c:pt>
                <c:pt idx="62">
                  <c:v>13490</c:v>
                </c:pt>
                <c:pt idx="63">
                  <c:v>13571</c:v>
                </c:pt>
                <c:pt idx="64">
                  <c:v>13579.5</c:v>
                </c:pt>
                <c:pt idx="65">
                  <c:v>13598</c:v>
                </c:pt>
                <c:pt idx="66">
                  <c:v>13625</c:v>
                </c:pt>
                <c:pt idx="67">
                  <c:v>13638.5</c:v>
                </c:pt>
                <c:pt idx="68">
                  <c:v>13652</c:v>
                </c:pt>
                <c:pt idx="69">
                  <c:v>13720</c:v>
                </c:pt>
                <c:pt idx="70">
                  <c:v>13756.5</c:v>
                </c:pt>
                <c:pt idx="71">
                  <c:v>13765.5</c:v>
                </c:pt>
                <c:pt idx="72">
                  <c:v>14555</c:v>
                </c:pt>
                <c:pt idx="73">
                  <c:v>14573</c:v>
                </c:pt>
                <c:pt idx="74">
                  <c:v>14690.5</c:v>
                </c:pt>
                <c:pt idx="75">
                  <c:v>14736</c:v>
                </c:pt>
                <c:pt idx="76">
                  <c:v>14736</c:v>
                </c:pt>
                <c:pt idx="77">
                  <c:v>14831</c:v>
                </c:pt>
                <c:pt idx="78">
                  <c:v>14857.5</c:v>
                </c:pt>
                <c:pt idx="79">
                  <c:v>14858</c:v>
                </c:pt>
                <c:pt idx="80">
                  <c:v>14858</c:v>
                </c:pt>
                <c:pt idx="81">
                  <c:v>14871.5</c:v>
                </c:pt>
                <c:pt idx="82">
                  <c:v>14935</c:v>
                </c:pt>
                <c:pt idx="83">
                  <c:v>14989</c:v>
                </c:pt>
                <c:pt idx="84">
                  <c:v>15066</c:v>
                </c:pt>
                <c:pt idx="85">
                  <c:v>15102</c:v>
                </c:pt>
                <c:pt idx="86">
                  <c:v>15102.5</c:v>
                </c:pt>
                <c:pt idx="87">
                  <c:v>15106.5</c:v>
                </c:pt>
                <c:pt idx="88">
                  <c:v>15120</c:v>
                </c:pt>
                <c:pt idx="89">
                  <c:v>15129</c:v>
                </c:pt>
                <c:pt idx="90">
                  <c:v>15165.5</c:v>
                </c:pt>
                <c:pt idx="91">
                  <c:v>15192.5</c:v>
                </c:pt>
                <c:pt idx="92">
                  <c:v>15197</c:v>
                </c:pt>
                <c:pt idx="93">
                  <c:v>15197</c:v>
                </c:pt>
                <c:pt idx="94">
                  <c:v>15206.5</c:v>
                </c:pt>
                <c:pt idx="95">
                  <c:v>15247</c:v>
                </c:pt>
                <c:pt idx="96">
                  <c:v>15256</c:v>
                </c:pt>
                <c:pt idx="97">
                  <c:v>15274.5</c:v>
                </c:pt>
                <c:pt idx="98">
                  <c:v>15315</c:v>
                </c:pt>
                <c:pt idx="99">
                  <c:v>15315.5</c:v>
                </c:pt>
                <c:pt idx="100">
                  <c:v>16512.5</c:v>
                </c:pt>
                <c:pt idx="101">
                  <c:v>16561.5</c:v>
                </c:pt>
                <c:pt idx="102">
                  <c:v>16572.5</c:v>
                </c:pt>
                <c:pt idx="103">
                  <c:v>16670</c:v>
                </c:pt>
                <c:pt idx="104">
                  <c:v>16715.5</c:v>
                </c:pt>
                <c:pt idx="105">
                  <c:v>16792.5</c:v>
                </c:pt>
                <c:pt idx="106">
                  <c:v>16814.5</c:v>
                </c:pt>
                <c:pt idx="107">
                  <c:v>16815</c:v>
                </c:pt>
                <c:pt idx="108">
                  <c:v>16837.5</c:v>
                </c:pt>
                <c:pt idx="109">
                  <c:v>16842</c:v>
                </c:pt>
                <c:pt idx="110">
                  <c:v>16842</c:v>
                </c:pt>
                <c:pt idx="111">
                  <c:v>16860</c:v>
                </c:pt>
                <c:pt idx="112">
                  <c:v>16860.5</c:v>
                </c:pt>
                <c:pt idx="113">
                  <c:v>16956.5</c:v>
                </c:pt>
                <c:pt idx="114">
                  <c:v>18083.5</c:v>
                </c:pt>
                <c:pt idx="115">
                  <c:v>18149</c:v>
                </c:pt>
                <c:pt idx="116">
                  <c:v>18315</c:v>
                </c:pt>
                <c:pt idx="117">
                  <c:v>18474.5</c:v>
                </c:pt>
                <c:pt idx="118">
                  <c:v>18478</c:v>
                </c:pt>
                <c:pt idx="119">
                  <c:v>18482.5</c:v>
                </c:pt>
                <c:pt idx="120">
                  <c:v>18618.5</c:v>
                </c:pt>
                <c:pt idx="121">
                  <c:v>18686.5</c:v>
                </c:pt>
                <c:pt idx="122">
                  <c:v>18713.5</c:v>
                </c:pt>
                <c:pt idx="123">
                  <c:v>18759</c:v>
                </c:pt>
                <c:pt idx="124">
                  <c:v>20032</c:v>
                </c:pt>
                <c:pt idx="125">
                  <c:v>20045.5</c:v>
                </c:pt>
                <c:pt idx="126">
                  <c:v>20106</c:v>
                </c:pt>
                <c:pt idx="127">
                  <c:v>20154.5</c:v>
                </c:pt>
                <c:pt idx="128">
                  <c:v>20160.5</c:v>
                </c:pt>
                <c:pt idx="129">
                  <c:v>20163.5</c:v>
                </c:pt>
                <c:pt idx="130">
                  <c:v>20186</c:v>
                </c:pt>
                <c:pt idx="131">
                  <c:v>20277</c:v>
                </c:pt>
                <c:pt idx="132">
                  <c:v>20317.5</c:v>
                </c:pt>
                <c:pt idx="133">
                  <c:v>20449</c:v>
                </c:pt>
                <c:pt idx="134">
                  <c:v>21506.5</c:v>
                </c:pt>
                <c:pt idx="135">
                  <c:v>21550.5</c:v>
                </c:pt>
                <c:pt idx="136">
                  <c:v>21551</c:v>
                </c:pt>
                <c:pt idx="137">
                  <c:v>21551.5</c:v>
                </c:pt>
                <c:pt idx="138">
                  <c:v>21763.5</c:v>
                </c:pt>
                <c:pt idx="139">
                  <c:v>21767.5</c:v>
                </c:pt>
                <c:pt idx="140">
                  <c:v>21777</c:v>
                </c:pt>
                <c:pt idx="141">
                  <c:v>21790</c:v>
                </c:pt>
                <c:pt idx="142">
                  <c:v>21790.5</c:v>
                </c:pt>
                <c:pt idx="143">
                  <c:v>21881</c:v>
                </c:pt>
                <c:pt idx="144">
                  <c:v>21921.5</c:v>
                </c:pt>
                <c:pt idx="145">
                  <c:v>21922</c:v>
                </c:pt>
                <c:pt idx="146">
                  <c:v>21926.5</c:v>
                </c:pt>
                <c:pt idx="147">
                  <c:v>22887</c:v>
                </c:pt>
                <c:pt idx="148">
                  <c:v>23278.5</c:v>
                </c:pt>
                <c:pt idx="149">
                  <c:v>23285.5</c:v>
                </c:pt>
                <c:pt idx="150">
                  <c:v>23612</c:v>
                </c:pt>
                <c:pt idx="151">
                  <c:v>23617.5</c:v>
                </c:pt>
                <c:pt idx="152">
                  <c:v>23671</c:v>
                </c:pt>
                <c:pt idx="153">
                  <c:v>23672.5</c:v>
                </c:pt>
                <c:pt idx="154">
                  <c:v>23686</c:v>
                </c:pt>
                <c:pt idx="155">
                  <c:v>24898.5</c:v>
                </c:pt>
                <c:pt idx="156">
                  <c:v>24971</c:v>
                </c:pt>
                <c:pt idx="157">
                  <c:v>25016.5</c:v>
                </c:pt>
                <c:pt idx="158">
                  <c:v>25116</c:v>
                </c:pt>
                <c:pt idx="159">
                  <c:v>25120.5</c:v>
                </c:pt>
                <c:pt idx="160">
                  <c:v>25225</c:v>
                </c:pt>
                <c:pt idx="161">
                  <c:v>25229.5</c:v>
                </c:pt>
                <c:pt idx="162">
                  <c:v>25238.5</c:v>
                </c:pt>
                <c:pt idx="163">
                  <c:v>25243</c:v>
                </c:pt>
                <c:pt idx="164">
                  <c:v>25293</c:v>
                </c:pt>
                <c:pt idx="165">
                  <c:v>25297.5</c:v>
                </c:pt>
                <c:pt idx="166">
                  <c:v>26570.5</c:v>
                </c:pt>
                <c:pt idx="167">
                  <c:v>26579.5</c:v>
                </c:pt>
                <c:pt idx="168">
                  <c:v>26580</c:v>
                </c:pt>
                <c:pt idx="169">
                  <c:v>26588.5</c:v>
                </c:pt>
                <c:pt idx="170">
                  <c:v>26602</c:v>
                </c:pt>
                <c:pt idx="171">
                  <c:v>26602.5</c:v>
                </c:pt>
                <c:pt idx="172">
                  <c:v>26661</c:v>
                </c:pt>
                <c:pt idx="173">
                  <c:v>26739</c:v>
                </c:pt>
                <c:pt idx="174">
                  <c:v>26743.5</c:v>
                </c:pt>
                <c:pt idx="175">
                  <c:v>26747</c:v>
                </c:pt>
                <c:pt idx="176">
                  <c:v>26761</c:v>
                </c:pt>
                <c:pt idx="177">
                  <c:v>26770</c:v>
                </c:pt>
                <c:pt idx="178">
                  <c:v>26776</c:v>
                </c:pt>
                <c:pt idx="179">
                  <c:v>26906</c:v>
                </c:pt>
                <c:pt idx="180">
                  <c:v>27019.5</c:v>
                </c:pt>
                <c:pt idx="181">
                  <c:v>27854.5</c:v>
                </c:pt>
                <c:pt idx="182">
                  <c:v>28242.5</c:v>
                </c:pt>
                <c:pt idx="183">
                  <c:v>28310.5</c:v>
                </c:pt>
                <c:pt idx="184">
                  <c:v>28442</c:v>
                </c:pt>
                <c:pt idx="185">
                  <c:v>28451</c:v>
                </c:pt>
                <c:pt idx="186">
                  <c:v>28451.5</c:v>
                </c:pt>
                <c:pt idx="187">
                  <c:v>28456</c:v>
                </c:pt>
                <c:pt idx="188">
                  <c:v>28460.5</c:v>
                </c:pt>
                <c:pt idx="189">
                  <c:v>28465</c:v>
                </c:pt>
                <c:pt idx="190">
                  <c:v>28465.5</c:v>
                </c:pt>
                <c:pt idx="191">
                  <c:v>28469.5</c:v>
                </c:pt>
                <c:pt idx="192">
                  <c:v>28496.5</c:v>
                </c:pt>
                <c:pt idx="193">
                  <c:v>28750.5</c:v>
                </c:pt>
                <c:pt idx="194">
                  <c:v>29820</c:v>
                </c:pt>
                <c:pt idx="195">
                  <c:v>29915</c:v>
                </c:pt>
                <c:pt idx="196">
                  <c:v>29919.5</c:v>
                </c:pt>
                <c:pt idx="197">
                  <c:v>29957</c:v>
                </c:pt>
                <c:pt idx="198">
                  <c:v>30060</c:v>
                </c:pt>
                <c:pt idx="199">
                  <c:v>30064.5</c:v>
                </c:pt>
                <c:pt idx="200">
                  <c:v>30087</c:v>
                </c:pt>
                <c:pt idx="201">
                  <c:v>30096</c:v>
                </c:pt>
                <c:pt idx="202">
                  <c:v>30101</c:v>
                </c:pt>
                <c:pt idx="203">
                  <c:v>30255</c:v>
                </c:pt>
                <c:pt idx="204">
                  <c:v>31334</c:v>
                </c:pt>
                <c:pt idx="205">
                  <c:v>31334</c:v>
                </c:pt>
                <c:pt idx="206">
                  <c:v>31334</c:v>
                </c:pt>
                <c:pt idx="207">
                  <c:v>31668.5</c:v>
                </c:pt>
                <c:pt idx="208">
                  <c:v>31668.5</c:v>
                </c:pt>
                <c:pt idx="209">
                  <c:v>31673</c:v>
                </c:pt>
                <c:pt idx="210">
                  <c:v>31673.5</c:v>
                </c:pt>
                <c:pt idx="211">
                  <c:v>31673.5</c:v>
                </c:pt>
                <c:pt idx="212">
                  <c:v>31727.5</c:v>
                </c:pt>
                <c:pt idx="213">
                  <c:v>31809</c:v>
                </c:pt>
                <c:pt idx="214">
                  <c:v>31841</c:v>
                </c:pt>
                <c:pt idx="215">
                  <c:v>31841</c:v>
                </c:pt>
                <c:pt idx="216">
                  <c:v>31841</c:v>
                </c:pt>
                <c:pt idx="217">
                  <c:v>31841</c:v>
                </c:pt>
                <c:pt idx="218">
                  <c:v>31841</c:v>
                </c:pt>
                <c:pt idx="219">
                  <c:v>31841</c:v>
                </c:pt>
                <c:pt idx="220">
                  <c:v>31854.5</c:v>
                </c:pt>
                <c:pt idx="221">
                  <c:v>31854.5</c:v>
                </c:pt>
                <c:pt idx="222">
                  <c:v>31899.5</c:v>
                </c:pt>
                <c:pt idx="223">
                  <c:v>33188</c:v>
                </c:pt>
                <c:pt idx="224">
                  <c:v>33345</c:v>
                </c:pt>
                <c:pt idx="225">
                  <c:v>33395</c:v>
                </c:pt>
                <c:pt idx="226">
                  <c:v>33417.5</c:v>
                </c:pt>
                <c:pt idx="227">
                  <c:v>33422</c:v>
                </c:pt>
                <c:pt idx="228">
                  <c:v>33426.5</c:v>
                </c:pt>
                <c:pt idx="229">
                  <c:v>33426.5</c:v>
                </c:pt>
                <c:pt idx="230">
                  <c:v>33450.5</c:v>
                </c:pt>
                <c:pt idx="231">
                  <c:v>33454</c:v>
                </c:pt>
                <c:pt idx="232">
                  <c:v>33458.5</c:v>
                </c:pt>
                <c:pt idx="233">
                  <c:v>33549</c:v>
                </c:pt>
                <c:pt idx="234">
                  <c:v>34850</c:v>
                </c:pt>
                <c:pt idx="235">
                  <c:v>34922</c:v>
                </c:pt>
                <c:pt idx="236">
                  <c:v>35021.5</c:v>
                </c:pt>
                <c:pt idx="237">
                  <c:v>35021.5</c:v>
                </c:pt>
                <c:pt idx="238">
                  <c:v>35026.5</c:v>
                </c:pt>
                <c:pt idx="239">
                  <c:v>35026.5</c:v>
                </c:pt>
                <c:pt idx="240">
                  <c:v>35035.5</c:v>
                </c:pt>
                <c:pt idx="241">
                  <c:v>35040</c:v>
                </c:pt>
                <c:pt idx="242">
                  <c:v>35040</c:v>
                </c:pt>
                <c:pt idx="243">
                  <c:v>35058</c:v>
                </c:pt>
                <c:pt idx="244">
                  <c:v>35139.5</c:v>
                </c:pt>
                <c:pt idx="245">
                  <c:v>35191</c:v>
                </c:pt>
                <c:pt idx="246">
                  <c:v>35207.5</c:v>
                </c:pt>
                <c:pt idx="247">
                  <c:v>35434</c:v>
                </c:pt>
                <c:pt idx="248">
                  <c:v>36367.5</c:v>
                </c:pt>
                <c:pt idx="249">
                  <c:v>36517</c:v>
                </c:pt>
                <c:pt idx="250">
                  <c:v>36607.5</c:v>
                </c:pt>
                <c:pt idx="251">
                  <c:v>36997.5</c:v>
                </c:pt>
                <c:pt idx="252">
                  <c:v>38012.5</c:v>
                </c:pt>
                <c:pt idx="253">
                  <c:v>38162</c:v>
                </c:pt>
                <c:pt idx="254">
                  <c:v>38416</c:v>
                </c:pt>
                <c:pt idx="255">
                  <c:v>38438.5</c:v>
                </c:pt>
                <c:pt idx="256">
                  <c:v>39329</c:v>
                </c:pt>
                <c:pt idx="257">
                  <c:v>39865.5</c:v>
                </c:pt>
                <c:pt idx="258">
                  <c:v>39885</c:v>
                </c:pt>
                <c:pt idx="259">
                  <c:v>39988</c:v>
                </c:pt>
                <c:pt idx="260">
                  <c:v>40350.5</c:v>
                </c:pt>
                <c:pt idx="261">
                  <c:v>41331.5</c:v>
                </c:pt>
                <c:pt idx="262">
                  <c:v>41483.5</c:v>
                </c:pt>
                <c:pt idx="263">
                  <c:v>41580</c:v>
                </c:pt>
                <c:pt idx="264">
                  <c:v>41648.5</c:v>
                </c:pt>
                <c:pt idx="265">
                  <c:v>41705.5</c:v>
                </c:pt>
                <c:pt idx="266">
                  <c:v>41714.5</c:v>
                </c:pt>
                <c:pt idx="267">
                  <c:v>41814</c:v>
                </c:pt>
                <c:pt idx="268">
                  <c:v>41995.5</c:v>
                </c:pt>
                <c:pt idx="269">
                  <c:v>42004.5</c:v>
                </c:pt>
                <c:pt idx="270">
                  <c:v>43160</c:v>
                </c:pt>
                <c:pt idx="271">
                  <c:v>43170.5</c:v>
                </c:pt>
                <c:pt idx="272">
                  <c:v>43171</c:v>
                </c:pt>
                <c:pt idx="273">
                  <c:v>43241.5</c:v>
                </c:pt>
                <c:pt idx="274">
                  <c:v>43305</c:v>
                </c:pt>
                <c:pt idx="275">
                  <c:v>43355</c:v>
                </c:pt>
                <c:pt idx="276">
                  <c:v>43369.5</c:v>
                </c:pt>
                <c:pt idx="277">
                  <c:v>43373</c:v>
                </c:pt>
                <c:pt idx="278">
                  <c:v>43423</c:v>
                </c:pt>
                <c:pt idx="279">
                  <c:v>43518</c:v>
                </c:pt>
                <c:pt idx="280">
                  <c:v>44597.5</c:v>
                </c:pt>
                <c:pt idx="281">
                  <c:v>44782</c:v>
                </c:pt>
                <c:pt idx="282">
                  <c:v>44918</c:v>
                </c:pt>
                <c:pt idx="283">
                  <c:v>44918</c:v>
                </c:pt>
                <c:pt idx="284">
                  <c:v>45031.5</c:v>
                </c:pt>
                <c:pt idx="285">
                  <c:v>45036</c:v>
                </c:pt>
                <c:pt idx="286">
                  <c:v>45068</c:v>
                </c:pt>
                <c:pt idx="287">
                  <c:v>45068</c:v>
                </c:pt>
                <c:pt idx="288">
                  <c:v>45072.5</c:v>
                </c:pt>
                <c:pt idx="289">
                  <c:v>45073.5</c:v>
                </c:pt>
                <c:pt idx="290">
                  <c:v>45074</c:v>
                </c:pt>
                <c:pt idx="291">
                  <c:v>45090.5</c:v>
                </c:pt>
                <c:pt idx="292">
                  <c:v>45253.5</c:v>
                </c:pt>
                <c:pt idx="293">
                  <c:v>45326</c:v>
                </c:pt>
                <c:pt idx="294">
                  <c:v>46419</c:v>
                </c:pt>
                <c:pt idx="295">
                  <c:v>46422.5</c:v>
                </c:pt>
                <c:pt idx="296">
                  <c:v>46463.5</c:v>
                </c:pt>
                <c:pt idx="297">
                  <c:v>46463.5</c:v>
                </c:pt>
                <c:pt idx="298">
                  <c:v>46463.5</c:v>
                </c:pt>
                <c:pt idx="299">
                  <c:v>46464</c:v>
                </c:pt>
                <c:pt idx="300">
                  <c:v>46464</c:v>
                </c:pt>
                <c:pt idx="301">
                  <c:v>46464</c:v>
                </c:pt>
                <c:pt idx="302">
                  <c:v>46467.5</c:v>
                </c:pt>
                <c:pt idx="303">
                  <c:v>46528</c:v>
                </c:pt>
                <c:pt idx="304">
                  <c:v>46576.5</c:v>
                </c:pt>
                <c:pt idx="305">
                  <c:v>46699</c:v>
                </c:pt>
                <c:pt idx="306">
                  <c:v>46708</c:v>
                </c:pt>
                <c:pt idx="307">
                  <c:v>46718.5</c:v>
                </c:pt>
                <c:pt idx="308">
                  <c:v>46850</c:v>
                </c:pt>
                <c:pt idx="309">
                  <c:v>46850</c:v>
                </c:pt>
                <c:pt idx="310">
                  <c:v>46876</c:v>
                </c:pt>
                <c:pt idx="311">
                  <c:v>47883</c:v>
                </c:pt>
                <c:pt idx="312">
                  <c:v>48119</c:v>
                </c:pt>
                <c:pt idx="313">
                  <c:v>48121.5</c:v>
                </c:pt>
                <c:pt idx="314">
                  <c:v>48140.5</c:v>
                </c:pt>
                <c:pt idx="315">
                  <c:v>48244</c:v>
                </c:pt>
                <c:pt idx="316">
                  <c:v>48248.5</c:v>
                </c:pt>
                <c:pt idx="317">
                  <c:v>48248.5</c:v>
                </c:pt>
                <c:pt idx="318">
                  <c:v>48280.5</c:v>
                </c:pt>
                <c:pt idx="319">
                  <c:v>48295</c:v>
                </c:pt>
                <c:pt idx="320">
                  <c:v>48303</c:v>
                </c:pt>
                <c:pt idx="321">
                  <c:v>48485.5</c:v>
                </c:pt>
                <c:pt idx="322">
                  <c:v>48557</c:v>
                </c:pt>
                <c:pt idx="323">
                  <c:v>48558</c:v>
                </c:pt>
                <c:pt idx="324">
                  <c:v>48566.5</c:v>
                </c:pt>
                <c:pt idx="325">
                  <c:v>48566.5</c:v>
                </c:pt>
                <c:pt idx="326">
                  <c:v>48747.5</c:v>
                </c:pt>
                <c:pt idx="327">
                  <c:v>48747.5</c:v>
                </c:pt>
                <c:pt idx="328">
                  <c:v>49640</c:v>
                </c:pt>
                <c:pt idx="329">
                  <c:v>49735</c:v>
                </c:pt>
                <c:pt idx="330">
                  <c:v>49800.5</c:v>
                </c:pt>
                <c:pt idx="331">
                  <c:v>49948</c:v>
                </c:pt>
                <c:pt idx="332">
                  <c:v>50016</c:v>
                </c:pt>
                <c:pt idx="333">
                  <c:v>50138.5</c:v>
                </c:pt>
                <c:pt idx="334">
                  <c:v>50143</c:v>
                </c:pt>
                <c:pt idx="335">
                  <c:v>50143</c:v>
                </c:pt>
                <c:pt idx="336">
                  <c:v>51276.5</c:v>
                </c:pt>
                <c:pt idx="337">
                  <c:v>51303.5</c:v>
                </c:pt>
                <c:pt idx="338">
                  <c:v>51304</c:v>
                </c:pt>
                <c:pt idx="339">
                  <c:v>51421</c:v>
                </c:pt>
                <c:pt idx="340">
                  <c:v>51460</c:v>
                </c:pt>
                <c:pt idx="341">
                  <c:v>51506.5</c:v>
                </c:pt>
                <c:pt idx="342">
                  <c:v>51593.5</c:v>
                </c:pt>
                <c:pt idx="343">
                  <c:v>51603.5</c:v>
                </c:pt>
                <c:pt idx="344">
                  <c:v>51620</c:v>
                </c:pt>
                <c:pt idx="345">
                  <c:v>51621</c:v>
                </c:pt>
                <c:pt idx="346">
                  <c:v>51674.5</c:v>
                </c:pt>
                <c:pt idx="347">
                  <c:v>51701.5</c:v>
                </c:pt>
                <c:pt idx="348">
                  <c:v>51715</c:v>
                </c:pt>
                <c:pt idx="349">
                  <c:v>52898.5</c:v>
                </c:pt>
                <c:pt idx="350">
                  <c:v>52972</c:v>
                </c:pt>
                <c:pt idx="351">
                  <c:v>53071</c:v>
                </c:pt>
                <c:pt idx="352">
                  <c:v>53085</c:v>
                </c:pt>
                <c:pt idx="353">
                  <c:v>53092.5</c:v>
                </c:pt>
                <c:pt idx="354">
                  <c:v>53093</c:v>
                </c:pt>
                <c:pt idx="355">
                  <c:v>53093</c:v>
                </c:pt>
                <c:pt idx="356">
                  <c:v>53121</c:v>
                </c:pt>
                <c:pt idx="357">
                  <c:v>53121</c:v>
                </c:pt>
                <c:pt idx="358">
                  <c:v>53144</c:v>
                </c:pt>
                <c:pt idx="359">
                  <c:v>53165.5</c:v>
                </c:pt>
                <c:pt idx="360">
                  <c:v>53183</c:v>
                </c:pt>
                <c:pt idx="361">
                  <c:v>53183</c:v>
                </c:pt>
                <c:pt idx="362">
                  <c:v>53193</c:v>
                </c:pt>
                <c:pt idx="363">
                  <c:v>53201.5</c:v>
                </c:pt>
                <c:pt idx="364">
                  <c:v>53207</c:v>
                </c:pt>
                <c:pt idx="365">
                  <c:v>53547</c:v>
                </c:pt>
                <c:pt idx="366">
                  <c:v>54643</c:v>
                </c:pt>
                <c:pt idx="367">
                  <c:v>54721</c:v>
                </c:pt>
                <c:pt idx="368">
                  <c:v>54730</c:v>
                </c:pt>
                <c:pt idx="369">
                  <c:v>54802</c:v>
                </c:pt>
                <c:pt idx="370">
                  <c:v>54812</c:v>
                </c:pt>
                <c:pt idx="371">
                  <c:v>54830</c:v>
                </c:pt>
                <c:pt idx="372">
                  <c:v>54857</c:v>
                </c:pt>
                <c:pt idx="373">
                  <c:v>54861</c:v>
                </c:pt>
                <c:pt idx="374">
                  <c:v>54875</c:v>
                </c:pt>
                <c:pt idx="375">
                  <c:v>54938</c:v>
                </c:pt>
                <c:pt idx="376">
                  <c:v>54950.5</c:v>
                </c:pt>
                <c:pt idx="377">
                  <c:v>54970</c:v>
                </c:pt>
                <c:pt idx="378">
                  <c:v>54996</c:v>
                </c:pt>
                <c:pt idx="379">
                  <c:v>54996</c:v>
                </c:pt>
                <c:pt idx="380">
                  <c:v>54996</c:v>
                </c:pt>
                <c:pt idx="381">
                  <c:v>55127.5</c:v>
                </c:pt>
                <c:pt idx="382">
                  <c:v>55127.5</c:v>
                </c:pt>
                <c:pt idx="383">
                  <c:v>55572</c:v>
                </c:pt>
                <c:pt idx="384">
                  <c:v>56043.5</c:v>
                </c:pt>
                <c:pt idx="385">
                  <c:v>56043.5</c:v>
                </c:pt>
                <c:pt idx="386">
                  <c:v>56293</c:v>
                </c:pt>
                <c:pt idx="387">
                  <c:v>56302.5</c:v>
                </c:pt>
                <c:pt idx="388">
                  <c:v>56342</c:v>
                </c:pt>
                <c:pt idx="389">
                  <c:v>56388</c:v>
                </c:pt>
                <c:pt idx="390">
                  <c:v>56429.5</c:v>
                </c:pt>
                <c:pt idx="391">
                  <c:v>56442.5</c:v>
                </c:pt>
                <c:pt idx="392">
                  <c:v>56474</c:v>
                </c:pt>
                <c:pt idx="393">
                  <c:v>56500</c:v>
                </c:pt>
                <c:pt idx="394">
                  <c:v>56500.5</c:v>
                </c:pt>
                <c:pt idx="395">
                  <c:v>56551</c:v>
                </c:pt>
                <c:pt idx="396">
                  <c:v>56578</c:v>
                </c:pt>
                <c:pt idx="397">
                  <c:v>56664.5</c:v>
                </c:pt>
                <c:pt idx="398">
                  <c:v>56668</c:v>
                </c:pt>
                <c:pt idx="399">
                  <c:v>56683</c:v>
                </c:pt>
                <c:pt idx="400">
                  <c:v>56683</c:v>
                </c:pt>
                <c:pt idx="401">
                  <c:v>56683</c:v>
                </c:pt>
                <c:pt idx="402">
                  <c:v>56841.5</c:v>
                </c:pt>
                <c:pt idx="403">
                  <c:v>57599</c:v>
                </c:pt>
                <c:pt idx="404">
                  <c:v>57757.5</c:v>
                </c:pt>
                <c:pt idx="405">
                  <c:v>57884</c:v>
                </c:pt>
                <c:pt idx="406">
                  <c:v>58055.5</c:v>
                </c:pt>
                <c:pt idx="407">
                  <c:v>58169</c:v>
                </c:pt>
                <c:pt idx="408">
                  <c:v>58169.5</c:v>
                </c:pt>
                <c:pt idx="409">
                  <c:v>58214</c:v>
                </c:pt>
                <c:pt idx="410">
                  <c:v>58214</c:v>
                </c:pt>
                <c:pt idx="411">
                  <c:v>58327.5</c:v>
                </c:pt>
                <c:pt idx="412">
                  <c:v>58327.5</c:v>
                </c:pt>
                <c:pt idx="413">
                  <c:v>58358.5</c:v>
                </c:pt>
                <c:pt idx="414">
                  <c:v>58358.5</c:v>
                </c:pt>
                <c:pt idx="415">
                  <c:v>58377</c:v>
                </c:pt>
                <c:pt idx="416">
                  <c:v>59321</c:v>
                </c:pt>
                <c:pt idx="417">
                  <c:v>59409</c:v>
                </c:pt>
                <c:pt idx="418">
                  <c:v>59430</c:v>
                </c:pt>
                <c:pt idx="419">
                  <c:v>59588.5</c:v>
                </c:pt>
                <c:pt idx="420">
                  <c:v>59696.5</c:v>
                </c:pt>
                <c:pt idx="421">
                  <c:v>59758</c:v>
                </c:pt>
                <c:pt idx="422">
                  <c:v>59767</c:v>
                </c:pt>
                <c:pt idx="423">
                  <c:v>59841.5</c:v>
                </c:pt>
                <c:pt idx="424">
                  <c:v>60114.5</c:v>
                </c:pt>
                <c:pt idx="425">
                  <c:v>60114.5</c:v>
                </c:pt>
                <c:pt idx="426">
                  <c:v>60114.5</c:v>
                </c:pt>
                <c:pt idx="427">
                  <c:v>60334</c:v>
                </c:pt>
                <c:pt idx="428">
                  <c:v>60334</c:v>
                </c:pt>
                <c:pt idx="429">
                  <c:v>61315</c:v>
                </c:pt>
                <c:pt idx="430">
                  <c:v>61331.5</c:v>
                </c:pt>
                <c:pt idx="431">
                  <c:v>61374.5</c:v>
                </c:pt>
                <c:pt idx="432">
                  <c:v>61375</c:v>
                </c:pt>
                <c:pt idx="433">
                  <c:v>61444</c:v>
                </c:pt>
                <c:pt idx="434">
                  <c:v>61444.5</c:v>
                </c:pt>
                <c:pt idx="435">
                  <c:v>61498.5</c:v>
                </c:pt>
                <c:pt idx="436">
                  <c:v>61503</c:v>
                </c:pt>
                <c:pt idx="437">
                  <c:v>61529</c:v>
                </c:pt>
                <c:pt idx="438">
                  <c:v>61548.5</c:v>
                </c:pt>
                <c:pt idx="439">
                  <c:v>61575</c:v>
                </c:pt>
                <c:pt idx="440">
                  <c:v>61602.5</c:v>
                </c:pt>
                <c:pt idx="441">
                  <c:v>61603</c:v>
                </c:pt>
                <c:pt idx="442">
                  <c:v>61607.5</c:v>
                </c:pt>
                <c:pt idx="443">
                  <c:v>61611.5</c:v>
                </c:pt>
                <c:pt idx="444">
                  <c:v>61612</c:v>
                </c:pt>
                <c:pt idx="445">
                  <c:v>61621</c:v>
                </c:pt>
                <c:pt idx="446">
                  <c:v>61634.5</c:v>
                </c:pt>
                <c:pt idx="447">
                  <c:v>61643.5</c:v>
                </c:pt>
                <c:pt idx="448">
                  <c:v>61644</c:v>
                </c:pt>
                <c:pt idx="449">
                  <c:v>61648</c:v>
                </c:pt>
                <c:pt idx="450">
                  <c:v>61648.5</c:v>
                </c:pt>
                <c:pt idx="451">
                  <c:v>61652.5</c:v>
                </c:pt>
                <c:pt idx="452">
                  <c:v>61653</c:v>
                </c:pt>
                <c:pt idx="453">
                  <c:v>61661.5</c:v>
                </c:pt>
                <c:pt idx="454">
                  <c:v>61662</c:v>
                </c:pt>
                <c:pt idx="455">
                  <c:v>61666</c:v>
                </c:pt>
                <c:pt idx="456">
                  <c:v>61666.5</c:v>
                </c:pt>
                <c:pt idx="457">
                  <c:v>61670.5</c:v>
                </c:pt>
                <c:pt idx="458">
                  <c:v>61671</c:v>
                </c:pt>
                <c:pt idx="459">
                  <c:v>61684</c:v>
                </c:pt>
                <c:pt idx="460">
                  <c:v>61684</c:v>
                </c:pt>
                <c:pt idx="461">
                  <c:v>61684.5</c:v>
                </c:pt>
                <c:pt idx="462">
                  <c:v>61699</c:v>
                </c:pt>
                <c:pt idx="463">
                  <c:v>61784</c:v>
                </c:pt>
                <c:pt idx="464">
                  <c:v>61788.5</c:v>
                </c:pt>
                <c:pt idx="465">
                  <c:v>61793</c:v>
                </c:pt>
                <c:pt idx="466">
                  <c:v>61797.5</c:v>
                </c:pt>
                <c:pt idx="467">
                  <c:v>61802</c:v>
                </c:pt>
                <c:pt idx="468">
                  <c:v>61806.5</c:v>
                </c:pt>
                <c:pt idx="469">
                  <c:v>61811</c:v>
                </c:pt>
                <c:pt idx="470">
                  <c:v>61880</c:v>
                </c:pt>
                <c:pt idx="471">
                  <c:v>61892.5</c:v>
                </c:pt>
                <c:pt idx="472">
                  <c:v>62092</c:v>
                </c:pt>
                <c:pt idx="473">
                  <c:v>62092</c:v>
                </c:pt>
                <c:pt idx="474">
                  <c:v>62561</c:v>
                </c:pt>
                <c:pt idx="475">
                  <c:v>63006</c:v>
                </c:pt>
                <c:pt idx="476">
                  <c:v>63006.5</c:v>
                </c:pt>
                <c:pt idx="477">
                  <c:v>63027.5</c:v>
                </c:pt>
                <c:pt idx="478">
                  <c:v>63043.5</c:v>
                </c:pt>
                <c:pt idx="479">
                  <c:v>63057</c:v>
                </c:pt>
                <c:pt idx="480">
                  <c:v>63066</c:v>
                </c:pt>
                <c:pt idx="481">
                  <c:v>63106</c:v>
                </c:pt>
                <c:pt idx="482">
                  <c:v>63106</c:v>
                </c:pt>
                <c:pt idx="483">
                  <c:v>63106.5</c:v>
                </c:pt>
                <c:pt idx="484">
                  <c:v>63106.5</c:v>
                </c:pt>
                <c:pt idx="485">
                  <c:v>63107.5</c:v>
                </c:pt>
                <c:pt idx="486">
                  <c:v>63116</c:v>
                </c:pt>
                <c:pt idx="487">
                  <c:v>63116</c:v>
                </c:pt>
                <c:pt idx="488">
                  <c:v>63116.5</c:v>
                </c:pt>
                <c:pt idx="489">
                  <c:v>63125.5</c:v>
                </c:pt>
                <c:pt idx="490">
                  <c:v>63154</c:v>
                </c:pt>
                <c:pt idx="491">
                  <c:v>63161.5</c:v>
                </c:pt>
                <c:pt idx="492">
                  <c:v>63220.5</c:v>
                </c:pt>
                <c:pt idx="493">
                  <c:v>63306</c:v>
                </c:pt>
                <c:pt idx="494">
                  <c:v>63306.5</c:v>
                </c:pt>
                <c:pt idx="495">
                  <c:v>63329</c:v>
                </c:pt>
                <c:pt idx="496">
                  <c:v>63367</c:v>
                </c:pt>
                <c:pt idx="497">
                  <c:v>63426</c:v>
                </c:pt>
                <c:pt idx="498">
                  <c:v>64489.5</c:v>
                </c:pt>
                <c:pt idx="499">
                  <c:v>64493</c:v>
                </c:pt>
                <c:pt idx="500">
                  <c:v>64644.5</c:v>
                </c:pt>
                <c:pt idx="501">
                  <c:v>64729</c:v>
                </c:pt>
                <c:pt idx="502">
                  <c:v>64753.5</c:v>
                </c:pt>
                <c:pt idx="503">
                  <c:v>64758</c:v>
                </c:pt>
                <c:pt idx="504">
                  <c:v>64783.5</c:v>
                </c:pt>
                <c:pt idx="505">
                  <c:v>64788</c:v>
                </c:pt>
                <c:pt idx="506">
                  <c:v>64792.5</c:v>
                </c:pt>
                <c:pt idx="507">
                  <c:v>64793</c:v>
                </c:pt>
                <c:pt idx="508">
                  <c:v>64797</c:v>
                </c:pt>
                <c:pt idx="509">
                  <c:v>64860.5</c:v>
                </c:pt>
                <c:pt idx="510">
                  <c:v>64862</c:v>
                </c:pt>
                <c:pt idx="511">
                  <c:v>64874</c:v>
                </c:pt>
                <c:pt idx="512">
                  <c:v>64874</c:v>
                </c:pt>
                <c:pt idx="513">
                  <c:v>64951</c:v>
                </c:pt>
                <c:pt idx="514">
                  <c:v>65250.5</c:v>
                </c:pt>
                <c:pt idx="515">
                  <c:v>65677</c:v>
                </c:pt>
                <c:pt idx="516">
                  <c:v>66008.5</c:v>
                </c:pt>
                <c:pt idx="517">
                  <c:v>66013</c:v>
                </c:pt>
                <c:pt idx="518">
                  <c:v>66022</c:v>
                </c:pt>
                <c:pt idx="519">
                  <c:v>66058</c:v>
                </c:pt>
                <c:pt idx="520">
                  <c:v>66071.5</c:v>
                </c:pt>
                <c:pt idx="521">
                  <c:v>66076.5</c:v>
                </c:pt>
                <c:pt idx="522">
                  <c:v>66090</c:v>
                </c:pt>
                <c:pt idx="523">
                  <c:v>66098.5</c:v>
                </c:pt>
                <c:pt idx="524">
                  <c:v>66099</c:v>
                </c:pt>
                <c:pt idx="525">
                  <c:v>66103.5</c:v>
                </c:pt>
                <c:pt idx="526">
                  <c:v>66108</c:v>
                </c:pt>
                <c:pt idx="527">
                  <c:v>66112.5</c:v>
                </c:pt>
                <c:pt idx="528">
                  <c:v>66189.5</c:v>
                </c:pt>
                <c:pt idx="529">
                  <c:v>66194</c:v>
                </c:pt>
                <c:pt idx="530">
                  <c:v>66194.5</c:v>
                </c:pt>
                <c:pt idx="531">
                  <c:v>66216</c:v>
                </c:pt>
                <c:pt idx="532">
                  <c:v>66216.5</c:v>
                </c:pt>
                <c:pt idx="533">
                  <c:v>66230.5</c:v>
                </c:pt>
                <c:pt idx="534">
                  <c:v>66234.5</c:v>
                </c:pt>
                <c:pt idx="535">
                  <c:v>66248.5</c:v>
                </c:pt>
                <c:pt idx="536">
                  <c:v>66253</c:v>
                </c:pt>
                <c:pt idx="537">
                  <c:v>66257.5</c:v>
                </c:pt>
                <c:pt idx="538">
                  <c:v>66261.5</c:v>
                </c:pt>
                <c:pt idx="539">
                  <c:v>66279.5</c:v>
                </c:pt>
                <c:pt idx="540">
                  <c:v>66280</c:v>
                </c:pt>
                <c:pt idx="541">
                  <c:v>66284</c:v>
                </c:pt>
                <c:pt idx="542">
                  <c:v>66284.5</c:v>
                </c:pt>
                <c:pt idx="543">
                  <c:v>66288</c:v>
                </c:pt>
                <c:pt idx="544">
                  <c:v>66288.5</c:v>
                </c:pt>
                <c:pt idx="545">
                  <c:v>66302.5</c:v>
                </c:pt>
                <c:pt idx="546">
                  <c:v>66307</c:v>
                </c:pt>
                <c:pt idx="547">
                  <c:v>66307.5</c:v>
                </c:pt>
                <c:pt idx="548">
                  <c:v>66311</c:v>
                </c:pt>
                <c:pt idx="549">
                  <c:v>66312</c:v>
                </c:pt>
                <c:pt idx="550">
                  <c:v>66325.5</c:v>
                </c:pt>
                <c:pt idx="551">
                  <c:v>66326.5</c:v>
                </c:pt>
                <c:pt idx="552">
                  <c:v>66329.5</c:v>
                </c:pt>
                <c:pt idx="553">
                  <c:v>66330</c:v>
                </c:pt>
                <c:pt idx="554">
                  <c:v>66347</c:v>
                </c:pt>
                <c:pt idx="555">
                  <c:v>66347.5</c:v>
                </c:pt>
                <c:pt idx="556">
                  <c:v>66423.5</c:v>
                </c:pt>
                <c:pt idx="557">
                  <c:v>66424</c:v>
                </c:pt>
                <c:pt idx="558">
                  <c:v>66433</c:v>
                </c:pt>
                <c:pt idx="559">
                  <c:v>66437.5</c:v>
                </c:pt>
                <c:pt idx="560">
                  <c:v>66438</c:v>
                </c:pt>
                <c:pt idx="561">
                  <c:v>66438.5</c:v>
                </c:pt>
                <c:pt idx="562">
                  <c:v>66443</c:v>
                </c:pt>
                <c:pt idx="563">
                  <c:v>66451</c:v>
                </c:pt>
                <c:pt idx="564">
                  <c:v>66469</c:v>
                </c:pt>
                <c:pt idx="565">
                  <c:v>66469.5</c:v>
                </c:pt>
                <c:pt idx="566">
                  <c:v>66473.5</c:v>
                </c:pt>
                <c:pt idx="567">
                  <c:v>66474</c:v>
                </c:pt>
                <c:pt idx="568">
                  <c:v>66478</c:v>
                </c:pt>
                <c:pt idx="569">
                  <c:v>66478.5</c:v>
                </c:pt>
                <c:pt idx="570">
                  <c:v>66483</c:v>
                </c:pt>
                <c:pt idx="571">
                  <c:v>66487</c:v>
                </c:pt>
                <c:pt idx="572">
                  <c:v>66487.5</c:v>
                </c:pt>
                <c:pt idx="573">
                  <c:v>66491.5</c:v>
                </c:pt>
                <c:pt idx="574">
                  <c:v>66492</c:v>
                </c:pt>
                <c:pt idx="575">
                  <c:v>66492.5</c:v>
                </c:pt>
                <c:pt idx="576">
                  <c:v>66501</c:v>
                </c:pt>
                <c:pt idx="577">
                  <c:v>66501.5</c:v>
                </c:pt>
                <c:pt idx="578">
                  <c:v>66505.5</c:v>
                </c:pt>
                <c:pt idx="579">
                  <c:v>66510</c:v>
                </c:pt>
                <c:pt idx="580">
                  <c:v>66514.5</c:v>
                </c:pt>
                <c:pt idx="581">
                  <c:v>66519</c:v>
                </c:pt>
                <c:pt idx="582">
                  <c:v>66519</c:v>
                </c:pt>
                <c:pt idx="583">
                  <c:v>66523.5</c:v>
                </c:pt>
                <c:pt idx="584">
                  <c:v>66528</c:v>
                </c:pt>
                <c:pt idx="585">
                  <c:v>66528.5</c:v>
                </c:pt>
                <c:pt idx="586">
                  <c:v>66532.5</c:v>
                </c:pt>
                <c:pt idx="587">
                  <c:v>66532.5</c:v>
                </c:pt>
                <c:pt idx="588">
                  <c:v>66533</c:v>
                </c:pt>
                <c:pt idx="589">
                  <c:v>66537.5</c:v>
                </c:pt>
                <c:pt idx="590">
                  <c:v>66551</c:v>
                </c:pt>
                <c:pt idx="591">
                  <c:v>66555.5</c:v>
                </c:pt>
                <c:pt idx="592">
                  <c:v>66564.5</c:v>
                </c:pt>
                <c:pt idx="593">
                  <c:v>66569</c:v>
                </c:pt>
                <c:pt idx="594">
                  <c:v>66573.5</c:v>
                </c:pt>
                <c:pt idx="595">
                  <c:v>66578</c:v>
                </c:pt>
                <c:pt idx="596">
                  <c:v>66582.5</c:v>
                </c:pt>
                <c:pt idx="597">
                  <c:v>66596</c:v>
                </c:pt>
                <c:pt idx="598">
                  <c:v>66600.5</c:v>
                </c:pt>
                <c:pt idx="599">
                  <c:v>66614.5</c:v>
                </c:pt>
                <c:pt idx="600">
                  <c:v>66619</c:v>
                </c:pt>
                <c:pt idx="601">
                  <c:v>66623.5</c:v>
                </c:pt>
                <c:pt idx="602">
                  <c:v>66659.5</c:v>
                </c:pt>
                <c:pt idx="603">
                  <c:v>66765</c:v>
                </c:pt>
                <c:pt idx="604">
                  <c:v>67914</c:v>
                </c:pt>
                <c:pt idx="605">
                  <c:v>67914</c:v>
                </c:pt>
                <c:pt idx="606">
                  <c:v>67914</c:v>
                </c:pt>
                <c:pt idx="607">
                  <c:v>67914</c:v>
                </c:pt>
                <c:pt idx="608">
                  <c:v>67974.5</c:v>
                </c:pt>
                <c:pt idx="609">
                  <c:v>67980</c:v>
                </c:pt>
                <c:pt idx="610">
                  <c:v>67980</c:v>
                </c:pt>
                <c:pt idx="611">
                  <c:v>68073</c:v>
                </c:pt>
                <c:pt idx="612">
                  <c:v>68128</c:v>
                </c:pt>
                <c:pt idx="613">
                  <c:v>68128</c:v>
                </c:pt>
                <c:pt idx="614">
                  <c:v>68128</c:v>
                </c:pt>
                <c:pt idx="615">
                  <c:v>68132.5</c:v>
                </c:pt>
                <c:pt idx="616">
                  <c:v>68132.5</c:v>
                </c:pt>
                <c:pt idx="617">
                  <c:v>68241</c:v>
                </c:pt>
                <c:pt idx="618">
                  <c:v>68250</c:v>
                </c:pt>
                <c:pt idx="619">
                  <c:v>68255.5</c:v>
                </c:pt>
                <c:pt idx="620">
                  <c:v>68341.5</c:v>
                </c:pt>
                <c:pt idx="621">
                  <c:v>68395</c:v>
                </c:pt>
                <c:pt idx="622">
                  <c:v>68395</c:v>
                </c:pt>
                <c:pt idx="623">
                  <c:v>68395</c:v>
                </c:pt>
                <c:pt idx="624">
                  <c:v>68485.5</c:v>
                </c:pt>
                <c:pt idx="625">
                  <c:v>69244.5</c:v>
                </c:pt>
                <c:pt idx="626">
                  <c:v>69263</c:v>
                </c:pt>
                <c:pt idx="627">
                  <c:v>69263.5</c:v>
                </c:pt>
                <c:pt idx="628">
                  <c:v>69475.5</c:v>
                </c:pt>
                <c:pt idx="629">
                  <c:v>69476</c:v>
                </c:pt>
                <c:pt idx="630">
                  <c:v>69573</c:v>
                </c:pt>
                <c:pt idx="631">
                  <c:v>69593.5</c:v>
                </c:pt>
                <c:pt idx="632">
                  <c:v>69692</c:v>
                </c:pt>
                <c:pt idx="633">
                  <c:v>69769</c:v>
                </c:pt>
                <c:pt idx="634">
                  <c:v>69786</c:v>
                </c:pt>
                <c:pt idx="635">
                  <c:v>69841.5</c:v>
                </c:pt>
                <c:pt idx="636">
                  <c:v>69887</c:v>
                </c:pt>
                <c:pt idx="637">
                  <c:v>69922</c:v>
                </c:pt>
                <c:pt idx="638">
                  <c:v>70902</c:v>
                </c:pt>
                <c:pt idx="639">
                  <c:v>71042.5</c:v>
                </c:pt>
                <c:pt idx="640">
                  <c:v>71051</c:v>
                </c:pt>
                <c:pt idx="641">
                  <c:v>71214.5</c:v>
                </c:pt>
                <c:pt idx="642">
                  <c:v>71337</c:v>
                </c:pt>
                <c:pt idx="643">
                  <c:v>71337.5</c:v>
                </c:pt>
                <c:pt idx="644">
                  <c:v>71350.5</c:v>
                </c:pt>
                <c:pt idx="645">
                  <c:v>71467</c:v>
                </c:pt>
                <c:pt idx="646">
                  <c:v>72625</c:v>
                </c:pt>
                <c:pt idx="647">
                  <c:v>72838</c:v>
                </c:pt>
                <c:pt idx="648">
                  <c:v>72904.5</c:v>
                </c:pt>
                <c:pt idx="649">
                  <c:v>73035.5</c:v>
                </c:pt>
                <c:pt idx="650">
                  <c:v>73040</c:v>
                </c:pt>
                <c:pt idx="651">
                  <c:v>73040.5</c:v>
                </c:pt>
                <c:pt idx="652">
                  <c:v>73053.5</c:v>
                </c:pt>
                <c:pt idx="653">
                  <c:v>73054</c:v>
                </c:pt>
                <c:pt idx="654">
                  <c:v>73062</c:v>
                </c:pt>
                <c:pt idx="655">
                  <c:v>73062.5</c:v>
                </c:pt>
                <c:pt idx="656">
                  <c:v>73067</c:v>
                </c:pt>
                <c:pt idx="657">
                  <c:v>73067.5</c:v>
                </c:pt>
                <c:pt idx="658">
                  <c:v>73076</c:v>
                </c:pt>
                <c:pt idx="659">
                  <c:v>73076.5</c:v>
                </c:pt>
                <c:pt idx="660">
                  <c:v>73077</c:v>
                </c:pt>
                <c:pt idx="661">
                  <c:v>73077</c:v>
                </c:pt>
                <c:pt idx="662">
                  <c:v>73077.5</c:v>
                </c:pt>
                <c:pt idx="663">
                  <c:v>73080.5</c:v>
                </c:pt>
                <c:pt idx="664">
                  <c:v>73081</c:v>
                </c:pt>
                <c:pt idx="665">
                  <c:v>73081.5</c:v>
                </c:pt>
                <c:pt idx="666">
                  <c:v>73085</c:v>
                </c:pt>
                <c:pt idx="667">
                  <c:v>73085.5</c:v>
                </c:pt>
                <c:pt idx="668">
                  <c:v>73089.5</c:v>
                </c:pt>
                <c:pt idx="669">
                  <c:v>73090</c:v>
                </c:pt>
                <c:pt idx="670">
                  <c:v>73090.5</c:v>
                </c:pt>
                <c:pt idx="671">
                  <c:v>73094</c:v>
                </c:pt>
                <c:pt idx="672">
                  <c:v>73094.5</c:v>
                </c:pt>
                <c:pt idx="673">
                  <c:v>73095</c:v>
                </c:pt>
                <c:pt idx="674">
                  <c:v>73095</c:v>
                </c:pt>
                <c:pt idx="675">
                  <c:v>73095</c:v>
                </c:pt>
                <c:pt idx="676">
                  <c:v>73098.5</c:v>
                </c:pt>
                <c:pt idx="677">
                  <c:v>73099</c:v>
                </c:pt>
                <c:pt idx="678">
                  <c:v>73099.5</c:v>
                </c:pt>
                <c:pt idx="679">
                  <c:v>73103.5</c:v>
                </c:pt>
                <c:pt idx="680">
                  <c:v>73135</c:v>
                </c:pt>
                <c:pt idx="681">
                  <c:v>73135.5</c:v>
                </c:pt>
                <c:pt idx="682">
                  <c:v>73144</c:v>
                </c:pt>
                <c:pt idx="683">
                  <c:v>73144.5</c:v>
                </c:pt>
                <c:pt idx="684">
                  <c:v>73148.5</c:v>
                </c:pt>
                <c:pt idx="685">
                  <c:v>73158</c:v>
                </c:pt>
                <c:pt idx="686">
                  <c:v>73185</c:v>
                </c:pt>
                <c:pt idx="687">
                  <c:v>73189</c:v>
                </c:pt>
                <c:pt idx="688">
                  <c:v>73189.5</c:v>
                </c:pt>
                <c:pt idx="689">
                  <c:v>73190</c:v>
                </c:pt>
                <c:pt idx="690">
                  <c:v>73194</c:v>
                </c:pt>
                <c:pt idx="691">
                  <c:v>73194.5</c:v>
                </c:pt>
                <c:pt idx="692">
                  <c:v>73207.5</c:v>
                </c:pt>
                <c:pt idx="693">
                  <c:v>73212</c:v>
                </c:pt>
                <c:pt idx="694">
                  <c:v>73212.5</c:v>
                </c:pt>
                <c:pt idx="695">
                  <c:v>73221</c:v>
                </c:pt>
                <c:pt idx="696">
                  <c:v>73221.5</c:v>
                </c:pt>
                <c:pt idx="697">
                  <c:v>73230</c:v>
                </c:pt>
                <c:pt idx="698">
                  <c:v>73230.5</c:v>
                </c:pt>
                <c:pt idx="699">
                  <c:v>73239</c:v>
                </c:pt>
                <c:pt idx="700">
                  <c:v>73243.5</c:v>
                </c:pt>
                <c:pt idx="701">
                  <c:v>73248</c:v>
                </c:pt>
                <c:pt idx="702">
                  <c:v>73248.5</c:v>
                </c:pt>
                <c:pt idx="703">
                  <c:v>73252.5</c:v>
                </c:pt>
                <c:pt idx="704">
                  <c:v>73253</c:v>
                </c:pt>
                <c:pt idx="705">
                  <c:v>73262</c:v>
                </c:pt>
                <c:pt idx="706">
                  <c:v>73271</c:v>
                </c:pt>
                <c:pt idx="707">
                  <c:v>73275.5</c:v>
                </c:pt>
                <c:pt idx="708">
                  <c:v>73280</c:v>
                </c:pt>
                <c:pt idx="709">
                  <c:v>73289</c:v>
                </c:pt>
                <c:pt idx="710">
                  <c:v>74310</c:v>
                </c:pt>
                <c:pt idx="711">
                  <c:v>74327.5</c:v>
                </c:pt>
                <c:pt idx="712">
                  <c:v>74328</c:v>
                </c:pt>
                <c:pt idx="713">
                  <c:v>74342.5</c:v>
                </c:pt>
                <c:pt idx="714">
                  <c:v>74355</c:v>
                </c:pt>
                <c:pt idx="715">
                  <c:v>74359.5</c:v>
                </c:pt>
                <c:pt idx="716">
                  <c:v>74368.5</c:v>
                </c:pt>
                <c:pt idx="717">
                  <c:v>74369</c:v>
                </c:pt>
                <c:pt idx="718">
                  <c:v>74373.5</c:v>
                </c:pt>
                <c:pt idx="719">
                  <c:v>74377.5</c:v>
                </c:pt>
                <c:pt idx="720">
                  <c:v>74378</c:v>
                </c:pt>
                <c:pt idx="721">
                  <c:v>74382</c:v>
                </c:pt>
                <c:pt idx="722">
                  <c:v>74382.5</c:v>
                </c:pt>
                <c:pt idx="723">
                  <c:v>74386.5</c:v>
                </c:pt>
                <c:pt idx="724">
                  <c:v>74387</c:v>
                </c:pt>
                <c:pt idx="725">
                  <c:v>74391</c:v>
                </c:pt>
                <c:pt idx="726">
                  <c:v>74404.5</c:v>
                </c:pt>
                <c:pt idx="727">
                  <c:v>74405</c:v>
                </c:pt>
                <c:pt idx="728">
                  <c:v>74409</c:v>
                </c:pt>
                <c:pt idx="729">
                  <c:v>74409.5</c:v>
                </c:pt>
                <c:pt idx="730">
                  <c:v>74413.5</c:v>
                </c:pt>
                <c:pt idx="731">
                  <c:v>74414</c:v>
                </c:pt>
                <c:pt idx="732">
                  <c:v>74431.5</c:v>
                </c:pt>
                <c:pt idx="733">
                  <c:v>74432</c:v>
                </c:pt>
                <c:pt idx="734">
                  <c:v>74435.5</c:v>
                </c:pt>
                <c:pt idx="735">
                  <c:v>74436</c:v>
                </c:pt>
                <c:pt idx="736">
                  <c:v>74436</c:v>
                </c:pt>
                <c:pt idx="737">
                  <c:v>74436.5</c:v>
                </c:pt>
                <c:pt idx="738">
                  <c:v>74437</c:v>
                </c:pt>
                <c:pt idx="739">
                  <c:v>74440.5</c:v>
                </c:pt>
                <c:pt idx="740">
                  <c:v>74441</c:v>
                </c:pt>
                <c:pt idx="741">
                  <c:v>74464</c:v>
                </c:pt>
                <c:pt idx="742">
                  <c:v>74472.5</c:v>
                </c:pt>
                <c:pt idx="743">
                  <c:v>74517.5</c:v>
                </c:pt>
                <c:pt idx="744">
                  <c:v>74518</c:v>
                </c:pt>
                <c:pt idx="745">
                  <c:v>74518.5</c:v>
                </c:pt>
                <c:pt idx="746">
                  <c:v>74522.5</c:v>
                </c:pt>
                <c:pt idx="747">
                  <c:v>74523</c:v>
                </c:pt>
                <c:pt idx="748">
                  <c:v>74528</c:v>
                </c:pt>
                <c:pt idx="749">
                  <c:v>74528.5</c:v>
                </c:pt>
                <c:pt idx="750">
                  <c:v>74536</c:v>
                </c:pt>
                <c:pt idx="751">
                  <c:v>74536.5</c:v>
                </c:pt>
                <c:pt idx="752">
                  <c:v>74540</c:v>
                </c:pt>
                <c:pt idx="753">
                  <c:v>74558.5</c:v>
                </c:pt>
                <c:pt idx="754">
                  <c:v>74559</c:v>
                </c:pt>
                <c:pt idx="755">
                  <c:v>74640</c:v>
                </c:pt>
                <c:pt idx="756">
                  <c:v>74794.5</c:v>
                </c:pt>
                <c:pt idx="757">
                  <c:v>74893</c:v>
                </c:pt>
                <c:pt idx="758">
                  <c:v>74907.5</c:v>
                </c:pt>
                <c:pt idx="759">
                  <c:v>74907.5</c:v>
                </c:pt>
                <c:pt idx="760">
                  <c:v>76050</c:v>
                </c:pt>
                <c:pt idx="761">
                  <c:v>76050</c:v>
                </c:pt>
                <c:pt idx="762">
                  <c:v>76357.5</c:v>
                </c:pt>
                <c:pt idx="763">
                  <c:v>76357.5</c:v>
                </c:pt>
                <c:pt idx="764">
                  <c:v>76533</c:v>
                </c:pt>
                <c:pt idx="765">
                  <c:v>76643</c:v>
                </c:pt>
                <c:pt idx="766">
                  <c:v>76693</c:v>
                </c:pt>
                <c:pt idx="767">
                  <c:v>77623.5</c:v>
                </c:pt>
                <c:pt idx="768">
                  <c:v>77744</c:v>
                </c:pt>
                <c:pt idx="769">
                  <c:v>77768</c:v>
                </c:pt>
                <c:pt idx="770">
                  <c:v>77997.5</c:v>
                </c:pt>
                <c:pt idx="771">
                  <c:v>79452</c:v>
                </c:pt>
                <c:pt idx="772">
                  <c:v>79452.5</c:v>
                </c:pt>
                <c:pt idx="773">
                  <c:v>79471.5</c:v>
                </c:pt>
                <c:pt idx="774">
                  <c:v>79592</c:v>
                </c:pt>
                <c:pt idx="775">
                  <c:v>79592.5</c:v>
                </c:pt>
                <c:pt idx="776">
                  <c:v>79669</c:v>
                </c:pt>
                <c:pt idx="777">
                  <c:v>79675</c:v>
                </c:pt>
                <c:pt idx="778">
                  <c:v>79675.5</c:v>
                </c:pt>
                <c:pt idx="779">
                  <c:v>79755</c:v>
                </c:pt>
                <c:pt idx="780">
                  <c:v>81024.5</c:v>
                </c:pt>
                <c:pt idx="781">
                  <c:v>81166.5</c:v>
                </c:pt>
                <c:pt idx="782">
                  <c:v>81309.5</c:v>
                </c:pt>
                <c:pt idx="783">
                  <c:v>81387.5</c:v>
                </c:pt>
                <c:pt idx="784">
                  <c:v>81491.5</c:v>
                </c:pt>
                <c:pt idx="785">
                  <c:v>81559.5</c:v>
                </c:pt>
                <c:pt idx="786">
                  <c:v>82449</c:v>
                </c:pt>
                <c:pt idx="787">
                  <c:v>82551.5</c:v>
                </c:pt>
                <c:pt idx="788">
                  <c:v>82552</c:v>
                </c:pt>
                <c:pt idx="789">
                  <c:v>82797.5</c:v>
                </c:pt>
                <c:pt idx="790">
                  <c:v>82949.5</c:v>
                </c:pt>
                <c:pt idx="791">
                  <c:v>82977</c:v>
                </c:pt>
                <c:pt idx="792">
                  <c:v>83073</c:v>
                </c:pt>
                <c:pt idx="793">
                  <c:v>83268</c:v>
                </c:pt>
                <c:pt idx="794">
                  <c:v>84225.5</c:v>
                </c:pt>
                <c:pt idx="795">
                  <c:v>84288.5</c:v>
                </c:pt>
                <c:pt idx="796">
                  <c:v>84338.5</c:v>
                </c:pt>
                <c:pt idx="797">
                  <c:v>84370</c:v>
                </c:pt>
                <c:pt idx="798">
                  <c:v>84569</c:v>
                </c:pt>
                <c:pt idx="799">
                  <c:v>84569</c:v>
                </c:pt>
                <c:pt idx="800">
                  <c:v>84581.5</c:v>
                </c:pt>
                <c:pt idx="801">
                  <c:v>84582</c:v>
                </c:pt>
                <c:pt idx="802">
                  <c:v>84712.5</c:v>
                </c:pt>
                <c:pt idx="803">
                  <c:v>84726</c:v>
                </c:pt>
                <c:pt idx="804">
                  <c:v>84827</c:v>
                </c:pt>
                <c:pt idx="805">
                  <c:v>85915.5</c:v>
                </c:pt>
                <c:pt idx="806">
                  <c:v>86082.5</c:v>
                </c:pt>
                <c:pt idx="807">
                  <c:v>86083</c:v>
                </c:pt>
                <c:pt idx="808">
                  <c:v>86228</c:v>
                </c:pt>
                <c:pt idx="809">
                  <c:v>86266.5</c:v>
                </c:pt>
                <c:pt idx="810">
                  <c:v>86267</c:v>
                </c:pt>
                <c:pt idx="811">
                  <c:v>86294</c:v>
                </c:pt>
                <c:pt idx="812">
                  <c:v>86381</c:v>
                </c:pt>
                <c:pt idx="813">
                  <c:v>86521.5</c:v>
                </c:pt>
                <c:pt idx="814">
                  <c:v>87795.5</c:v>
                </c:pt>
                <c:pt idx="815">
                  <c:v>87795.5</c:v>
                </c:pt>
                <c:pt idx="816">
                  <c:v>87847</c:v>
                </c:pt>
                <c:pt idx="817">
                  <c:v>87858.5</c:v>
                </c:pt>
                <c:pt idx="818">
                  <c:v>88002</c:v>
                </c:pt>
                <c:pt idx="819">
                  <c:v>88002</c:v>
                </c:pt>
                <c:pt idx="820">
                  <c:v>88057.5</c:v>
                </c:pt>
                <c:pt idx="821">
                  <c:v>88057.5</c:v>
                </c:pt>
                <c:pt idx="822">
                  <c:v>88062</c:v>
                </c:pt>
                <c:pt idx="823">
                  <c:v>88108</c:v>
                </c:pt>
                <c:pt idx="824">
                  <c:v>88160.5</c:v>
                </c:pt>
                <c:pt idx="825">
                  <c:v>88160.5</c:v>
                </c:pt>
                <c:pt idx="826">
                  <c:v>88161</c:v>
                </c:pt>
                <c:pt idx="827">
                  <c:v>88161</c:v>
                </c:pt>
                <c:pt idx="828">
                  <c:v>88266</c:v>
                </c:pt>
                <c:pt idx="829">
                  <c:v>88266</c:v>
                </c:pt>
                <c:pt idx="830">
                  <c:v>89336.5</c:v>
                </c:pt>
                <c:pt idx="831">
                  <c:v>89336.5</c:v>
                </c:pt>
                <c:pt idx="832">
                  <c:v>89510</c:v>
                </c:pt>
                <c:pt idx="833">
                  <c:v>89626</c:v>
                </c:pt>
                <c:pt idx="834">
                  <c:v>89751</c:v>
                </c:pt>
                <c:pt idx="835">
                  <c:v>90981.5</c:v>
                </c:pt>
                <c:pt idx="836">
                  <c:v>91144</c:v>
                </c:pt>
                <c:pt idx="837">
                  <c:v>91194</c:v>
                </c:pt>
                <c:pt idx="838">
                  <c:v>91401</c:v>
                </c:pt>
                <c:pt idx="839">
                  <c:v>92874.5</c:v>
                </c:pt>
                <c:pt idx="840">
                  <c:v>92875</c:v>
                </c:pt>
                <c:pt idx="841">
                  <c:v>92875.5</c:v>
                </c:pt>
                <c:pt idx="842">
                  <c:v>93146</c:v>
                </c:pt>
                <c:pt idx="843">
                  <c:v>94429</c:v>
                </c:pt>
                <c:pt idx="844">
                  <c:v>94429.5</c:v>
                </c:pt>
                <c:pt idx="845">
                  <c:v>94546.5</c:v>
                </c:pt>
                <c:pt idx="846">
                  <c:v>94586.5</c:v>
                </c:pt>
                <c:pt idx="847">
                  <c:v>94722</c:v>
                </c:pt>
                <c:pt idx="848">
                  <c:v>94900</c:v>
                </c:pt>
              </c:numCache>
            </c:numRef>
          </c:xVal>
          <c:yVal>
            <c:numRef>
              <c:f>'Active 1'!$H$21:$H$992</c:f>
              <c:numCache>
                <c:formatCode>General</c:formatCode>
                <c:ptCount val="972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CD6-4565-AE47-B5E782DEE1AE}"/>
            </c:ext>
          </c:extLst>
        </c:ser>
        <c:ser>
          <c:idx val="1"/>
          <c:order val="1"/>
          <c:tx>
            <c:strRef>
              <c:f>'Active 1'!$I$20:$I$20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1'!$D$22:$D$47</c:f>
                <c:numCache>
                  <c:formatCode>General</c:formatCode>
                  <c:ptCount val="26"/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1'!$F$21:$F$992</c:f>
              <c:numCache>
                <c:formatCode>General</c:formatCode>
                <c:ptCount val="972"/>
                <c:pt idx="0">
                  <c:v>0</c:v>
                </c:pt>
                <c:pt idx="1">
                  <c:v>5278</c:v>
                </c:pt>
                <c:pt idx="2">
                  <c:v>5337</c:v>
                </c:pt>
                <c:pt idx="3">
                  <c:v>5337.5</c:v>
                </c:pt>
                <c:pt idx="4">
                  <c:v>5350.5</c:v>
                </c:pt>
                <c:pt idx="5">
                  <c:v>5351</c:v>
                </c:pt>
                <c:pt idx="6">
                  <c:v>5355</c:v>
                </c:pt>
                <c:pt idx="7">
                  <c:v>5468.5</c:v>
                </c:pt>
                <c:pt idx="8">
                  <c:v>5473</c:v>
                </c:pt>
                <c:pt idx="9">
                  <c:v>5477.5</c:v>
                </c:pt>
                <c:pt idx="10">
                  <c:v>6557.5</c:v>
                </c:pt>
                <c:pt idx="11">
                  <c:v>6891</c:v>
                </c:pt>
                <c:pt idx="12">
                  <c:v>8423</c:v>
                </c:pt>
                <c:pt idx="13">
                  <c:v>8441</c:v>
                </c:pt>
                <c:pt idx="14">
                  <c:v>8464.5</c:v>
                </c:pt>
                <c:pt idx="15">
                  <c:v>8509</c:v>
                </c:pt>
                <c:pt idx="16">
                  <c:v>8613</c:v>
                </c:pt>
                <c:pt idx="17">
                  <c:v>8640.5</c:v>
                </c:pt>
                <c:pt idx="18">
                  <c:v>8654</c:v>
                </c:pt>
                <c:pt idx="19">
                  <c:v>8667.5</c:v>
                </c:pt>
                <c:pt idx="20">
                  <c:v>8781</c:v>
                </c:pt>
                <c:pt idx="21">
                  <c:v>8781</c:v>
                </c:pt>
                <c:pt idx="22">
                  <c:v>8785.5</c:v>
                </c:pt>
                <c:pt idx="23">
                  <c:v>8790</c:v>
                </c:pt>
                <c:pt idx="24">
                  <c:v>8867</c:v>
                </c:pt>
                <c:pt idx="25">
                  <c:v>8885</c:v>
                </c:pt>
                <c:pt idx="26">
                  <c:v>8939.5</c:v>
                </c:pt>
                <c:pt idx="27">
                  <c:v>9846.5</c:v>
                </c:pt>
                <c:pt idx="28">
                  <c:v>9847</c:v>
                </c:pt>
                <c:pt idx="29">
                  <c:v>10154</c:v>
                </c:pt>
                <c:pt idx="30">
                  <c:v>10376</c:v>
                </c:pt>
                <c:pt idx="31">
                  <c:v>11297</c:v>
                </c:pt>
                <c:pt idx="32">
                  <c:v>11423.5</c:v>
                </c:pt>
                <c:pt idx="33">
                  <c:v>11654</c:v>
                </c:pt>
                <c:pt idx="34">
                  <c:v>11672</c:v>
                </c:pt>
                <c:pt idx="35">
                  <c:v>11712.5</c:v>
                </c:pt>
                <c:pt idx="36">
                  <c:v>11717</c:v>
                </c:pt>
                <c:pt idx="37">
                  <c:v>11731</c:v>
                </c:pt>
                <c:pt idx="38">
                  <c:v>11884.5</c:v>
                </c:pt>
                <c:pt idx="39">
                  <c:v>11889</c:v>
                </c:pt>
                <c:pt idx="40">
                  <c:v>11890</c:v>
                </c:pt>
                <c:pt idx="41">
                  <c:v>12007</c:v>
                </c:pt>
                <c:pt idx="42">
                  <c:v>12020.5</c:v>
                </c:pt>
                <c:pt idx="43">
                  <c:v>12815</c:v>
                </c:pt>
                <c:pt idx="44">
                  <c:v>12869.5</c:v>
                </c:pt>
                <c:pt idx="45">
                  <c:v>12874</c:v>
                </c:pt>
                <c:pt idx="46">
                  <c:v>12946</c:v>
                </c:pt>
                <c:pt idx="47">
                  <c:v>13260</c:v>
                </c:pt>
                <c:pt idx="48">
                  <c:v>13269</c:v>
                </c:pt>
                <c:pt idx="49">
                  <c:v>13291.5</c:v>
                </c:pt>
                <c:pt idx="50">
                  <c:v>13292</c:v>
                </c:pt>
                <c:pt idx="51">
                  <c:v>13296</c:v>
                </c:pt>
                <c:pt idx="52">
                  <c:v>13296.5</c:v>
                </c:pt>
                <c:pt idx="53">
                  <c:v>13373</c:v>
                </c:pt>
                <c:pt idx="54">
                  <c:v>13373.5</c:v>
                </c:pt>
                <c:pt idx="55">
                  <c:v>13373.5</c:v>
                </c:pt>
                <c:pt idx="56">
                  <c:v>13403.5</c:v>
                </c:pt>
                <c:pt idx="57">
                  <c:v>13452.5</c:v>
                </c:pt>
                <c:pt idx="58">
                  <c:v>13457</c:v>
                </c:pt>
                <c:pt idx="59">
                  <c:v>13457.5</c:v>
                </c:pt>
                <c:pt idx="60">
                  <c:v>13462</c:v>
                </c:pt>
                <c:pt idx="61">
                  <c:v>13485</c:v>
                </c:pt>
                <c:pt idx="62">
                  <c:v>13490</c:v>
                </c:pt>
                <c:pt idx="63">
                  <c:v>13571</c:v>
                </c:pt>
                <c:pt idx="64">
                  <c:v>13579.5</c:v>
                </c:pt>
                <c:pt idx="65">
                  <c:v>13598</c:v>
                </c:pt>
                <c:pt idx="66">
                  <c:v>13625</c:v>
                </c:pt>
                <c:pt idx="67">
                  <c:v>13638.5</c:v>
                </c:pt>
                <c:pt idx="68">
                  <c:v>13652</c:v>
                </c:pt>
                <c:pt idx="69">
                  <c:v>13720</c:v>
                </c:pt>
                <c:pt idx="70">
                  <c:v>13756.5</c:v>
                </c:pt>
                <c:pt idx="71">
                  <c:v>13765.5</c:v>
                </c:pt>
                <c:pt idx="72">
                  <c:v>14555</c:v>
                </c:pt>
                <c:pt idx="73">
                  <c:v>14573</c:v>
                </c:pt>
                <c:pt idx="74">
                  <c:v>14690.5</c:v>
                </c:pt>
                <c:pt idx="75">
                  <c:v>14736</c:v>
                </c:pt>
                <c:pt idx="76">
                  <c:v>14736</c:v>
                </c:pt>
                <c:pt idx="77">
                  <c:v>14831</c:v>
                </c:pt>
                <c:pt idx="78">
                  <c:v>14857.5</c:v>
                </c:pt>
                <c:pt idx="79">
                  <c:v>14858</c:v>
                </c:pt>
                <c:pt idx="80">
                  <c:v>14858</c:v>
                </c:pt>
                <c:pt idx="81">
                  <c:v>14871.5</c:v>
                </c:pt>
                <c:pt idx="82">
                  <c:v>14935</c:v>
                </c:pt>
                <c:pt idx="83">
                  <c:v>14989</c:v>
                </c:pt>
                <c:pt idx="84">
                  <c:v>15066</c:v>
                </c:pt>
                <c:pt idx="85">
                  <c:v>15102</c:v>
                </c:pt>
                <c:pt idx="86">
                  <c:v>15102.5</c:v>
                </c:pt>
                <c:pt idx="87">
                  <c:v>15106.5</c:v>
                </c:pt>
                <c:pt idx="88">
                  <c:v>15120</c:v>
                </c:pt>
                <c:pt idx="89">
                  <c:v>15129</c:v>
                </c:pt>
                <c:pt idx="90">
                  <c:v>15165.5</c:v>
                </c:pt>
                <c:pt idx="91">
                  <c:v>15192.5</c:v>
                </c:pt>
                <c:pt idx="92">
                  <c:v>15197</c:v>
                </c:pt>
                <c:pt idx="93">
                  <c:v>15197</c:v>
                </c:pt>
                <c:pt idx="94">
                  <c:v>15206.5</c:v>
                </c:pt>
                <c:pt idx="95">
                  <c:v>15247</c:v>
                </c:pt>
                <c:pt idx="96">
                  <c:v>15256</c:v>
                </c:pt>
                <c:pt idx="97">
                  <c:v>15274.5</c:v>
                </c:pt>
                <c:pt idx="98">
                  <c:v>15315</c:v>
                </c:pt>
                <c:pt idx="99">
                  <c:v>15315.5</c:v>
                </c:pt>
                <c:pt idx="100">
                  <c:v>16512.5</c:v>
                </c:pt>
                <c:pt idx="101">
                  <c:v>16561.5</c:v>
                </c:pt>
                <c:pt idx="102">
                  <c:v>16572.5</c:v>
                </c:pt>
                <c:pt idx="103">
                  <c:v>16670</c:v>
                </c:pt>
                <c:pt idx="104">
                  <c:v>16715.5</c:v>
                </c:pt>
                <c:pt idx="105">
                  <c:v>16792.5</c:v>
                </c:pt>
                <c:pt idx="106">
                  <c:v>16814.5</c:v>
                </c:pt>
                <c:pt idx="107">
                  <c:v>16815</c:v>
                </c:pt>
                <c:pt idx="108">
                  <c:v>16837.5</c:v>
                </c:pt>
                <c:pt idx="109">
                  <c:v>16842</c:v>
                </c:pt>
                <c:pt idx="110">
                  <c:v>16842</c:v>
                </c:pt>
                <c:pt idx="111">
                  <c:v>16860</c:v>
                </c:pt>
                <c:pt idx="112">
                  <c:v>16860.5</c:v>
                </c:pt>
                <c:pt idx="113">
                  <c:v>16956.5</c:v>
                </c:pt>
                <c:pt idx="114">
                  <c:v>18083.5</c:v>
                </c:pt>
                <c:pt idx="115">
                  <c:v>18149</c:v>
                </c:pt>
                <c:pt idx="116">
                  <c:v>18315</c:v>
                </c:pt>
                <c:pt idx="117">
                  <c:v>18474.5</c:v>
                </c:pt>
                <c:pt idx="118">
                  <c:v>18478</c:v>
                </c:pt>
                <c:pt idx="119">
                  <c:v>18482.5</c:v>
                </c:pt>
                <c:pt idx="120">
                  <c:v>18618.5</c:v>
                </c:pt>
                <c:pt idx="121">
                  <c:v>18686.5</c:v>
                </c:pt>
                <c:pt idx="122">
                  <c:v>18713.5</c:v>
                </c:pt>
                <c:pt idx="123">
                  <c:v>18759</c:v>
                </c:pt>
                <c:pt idx="124">
                  <c:v>20032</c:v>
                </c:pt>
                <c:pt idx="125">
                  <c:v>20045.5</c:v>
                </c:pt>
                <c:pt idx="126">
                  <c:v>20106</c:v>
                </c:pt>
                <c:pt idx="127">
                  <c:v>20154.5</c:v>
                </c:pt>
                <c:pt idx="128">
                  <c:v>20160.5</c:v>
                </c:pt>
                <c:pt idx="129">
                  <c:v>20163.5</c:v>
                </c:pt>
                <c:pt idx="130">
                  <c:v>20186</c:v>
                </c:pt>
                <c:pt idx="131">
                  <c:v>20277</c:v>
                </c:pt>
                <c:pt idx="132">
                  <c:v>20317.5</c:v>
                </c:pt>
                <c:pt idx="133">
                  <c:v>20449</c:v>
                </c:pt>
                <c:pt idx="134">
                  <c:v>21506.5</c:v>
                </c:pt>
                <c:pt idx="135">
                  <c:v>21550.5</c:v>
                </c:pt>
                <c:pt idx="136">
                  <c:v>21551</c:v>
                </c:pt>
                <c:pt idx="137">
                  <c:v>21551.5</c:v>
                </c:pt>
                <c:pt idx="138">
                  <c:v>21763.5</c:v>
                </c:pt>
                <c:pt idx="139">
                  <c:v>21767.5</c:v>
                </c:pt>
                <c:pt idx="140">
                  <c:v>21777</c:v>
                </c:pt>
                <c:pt idx="141">
                  <c:v>21790</c:v>
                </c:pt>
                <c:pt idx="142">
                  <c:v>21790.5</c:v>
                </c:pt>
                <c:pt idx="143">
                  <c:v>21881</c:v>
                </c:pt>
                <c:pt idx="144">
                  <c:v>21921.5</c:v>
                </c:pt>
                <c:pt idx="145">
                  <c:v>21922</c:v>
                </c:pt>
                <c:pt idx="146">
                  <c:v>21926.5</c:v>
                </c:pt>
                <c:pt idx="147">
                  <c:v>22887</c:v>
                </c:pt>
                <c:pt idx="148">
                  <c:v>23278.5</c:v>
                </c:pt>
                <c:pt idx="149">
                  <c:v>23285.5</c:v>
                </c:pt>
                <c:pt idx="150">
                  <c:v>23612</c:v>
                </c:pt>
                <c:pt idx="151">
                  <c:v>23617.5</c:v>
                </c:pt>
                <c:pt idx="152">
                  <c:v>23671</c:v>
                </c:pt>
                <c:pt idx="153">
                  <c:v>23672.5</c:v>
                </c:pt>
                <c:pt idx="154">
                  <c:v>23686</c:v>
                </c:pt>
                <c:pt idx="155">
                  <c:v>24898.5</c:v>
                </c:pt>
                <c:pt idx="156">
                  <c:v>24971</c:v>
                </c:pt>
                <c:pt idx="157">
                  <c:v>25016.5</c:v>
                </c:pt>
                <c:pt idx="158">
                  <c:v>25116</c:v>
                </c:pt>
                <c:pt idx="159">
                  <c:v>25120.5</c:v>
                </c:pt>
                <c:pt idx="160">
                  <c:v>25225</c:v>
                </c:pt>
                <c:pt idx="161">
                  <c:v>25229.5</c:v>
                </c:pt>
                <c:pt idx="162">
                  <c:v>25238.5</c:v>
                </c:pt>
                <c:pt idx="163">
                  <c:v>25243</c:v>
                </c:pt>
                <c:pt idx="164">
                  <c:v>25293</c:v>
                </c:pt>
                <c:pt idx="165">
                  <c:v>25297.5</c:v>
                </c:pt>
                <c:pt idx="166">
                  <c:v>26570.5</c:v>
                </c:pt>
                <c:pt idx="167">
                  <c:v>26579.5</c:v>
                </c:pt>
                <c:pt idx="168">
                  <c:v>26580</c:v>
                </c:pt>
                <c:pt idx="169">
                  <c:v>26588.5</c:v>
                </c:pt>
                <c:pt idx="170">
                  <c:v>26602</c:v>
                </c:pt>
                <c:pt idx="171">
                  <c:v>26602.5</c:v>
                </c:pt>
                <c:pt idx="172">
                  <c:v>26661</c:v>
                </c:pt>
                <c:pt idx="173">
                  <c:v>26739</c:v>
                </c:pt>
                <c:pt idx="174">
                  <c:v>26743.5</c:v>
                </c:pt>
                <c:pt idx="175">
                  <c:v>26747</c:v>
                </c:pt>
                <c:pt idx="176">
                  <c:v>26761</c:v>
                </c:pt>
                <c:pt idx="177">
                  <c:v>26770</c:v>
                </c:pt>
                <c:pt idx="178">
                  <c:v>26776</c:v>
                </c:pt>
                <c:pt idx="179">
                  <c:v>26906</c:v>
                </c:pt>
                <c:pt idx="180">
                  <c:v>27019.5</c:v>
                </c:pt>
                <c:pt idx="181">
                  <c:v>27854.5</c:v>
                </c:pt>
                <c:pt idx="182">
                  <c:v>28242.5</c:v>
                </c:pt>
                <c:pt idx="183">
                  <c:v>28310.5</c:v>
                </c:pt>
                <c:pt idx="184">
                  <c:v>28442</c:v>
                </c:pt>
                <c:pt idx="185">
                  <c:v>28451</c:v>
                </c:pt>
                <c:pt idx="186">
                  <c:v>28451.5</c:v>
                </c:pt>
                <c:pt idx="187">
                  <c:v>28456</c:v>
                </c:pt>
                <c:pt idx="188">
                  <c:v>28460.5</c:v>
                </c:pt>
                <c:pt idx="189">
                  <c:v>28465</c:v>
                </c:pt>
                <c:pt idx="190">
                  <c:v>28465.5</c:v>
                </c:pt>
                <c:pt idx="191">
                  <c:v>28469.5</c:v>
                </c:pt>
                <c:pt idx="192">
                  <c:v>28496.5</c:v>
                </c:pt>
                <c:pt idx="193">
                  <c:v>28750.5</c:v>
                </c:pt>
                <c:pt idx="194">
                  <c:v>29820</c:v>
                </c:pt>
                <c:pt idx="195">
                  <c:v>29915</c:v>
                </c:pt>
                <c:pt idx="196">
                  <c:v>29919.5</c:v>
                </c:pt>
                <c:pt idx="197">
                  <c:v>29957</c:v>
                </c:pt>
                <c:pt idx="198">
                  <c:v>30060</c:v>
                </c:pt>
                <c:pt idx="199">
                  <c:v>30064.5</c:v>
                </c:pt>
                <c:pt idx="200">
                  <c:v>30087</c:v>
                </c:pt>
                <c:pt idx="201">
                  <c:v>30096</c:v>
                </c:pt>
                <c:pt idx="202">
                  <c:v>30101</c:v>
                </c:pt>
                <c:pt idx="203">
                  <c:v>30255</c:v>
                </c:pt>
                <c:pt idx="204">
                  <c:v>31334</c:v>
                </c:pt>
                <c:pt idx="205">
                  <c:v>31334</c:v>
                </c:pt>
                <c:pt idx="206">
                  <c:v>31334</c:v>
                </c:pt>
                <c:pt idx="207">
                  <c:v>31668.5</c:v>
                </c:pt>
                <c:pt idx="208">
                  <c:v>31668.5</c:v>
                </c:pt>
                <c:pt idx="209">
                  <c:v>31673</c:v>
                </c:pt>
                <c:pt idx="210">
                  <c:v>31673.5</c:v>
                </c:pt>
                <c:pt idx="211">
                  <c:v>31673.5</c:v>
                </c:pt>
                <c:pt idx="212">
                  <c:v>31727.5</c:v>
                </c:pt>
                <c:pt idx="213">
                  <c:v>31809</c:v>
                </c:pt>
                <c:pt idx="214">
                  <c:v>31841</c:v>
                </c:pt>
                <c:pt idx="215">
                  <c:v>31841</c:v>
                </c:pt>
                <c:pt idx="216">
                  <c:v>31841</c:v>
                </c:pt>
                <c:pt idx="217">
                  <c:v>31841</c:v>
                </c:pt>
                <c:pt idx="218">
                  <c:v>31841</c:v>
                </c:pt>
                <c:pt idx="219">
                  <c:v>31841</c:v>
                </c:pt>
                <c:pt idx="220">
                  <c:v>31854.5</c:v>
                </c:pt>
                <c:pt idx="221">
                  <c:v>31854.5</c:v>
                </c:pt>
                <c:pt idx="222">
                  <c:v>31899.5</c:v>
                </c:pt>
                <c:pt idx="223">
                  <c:v>33188</c:v>
                </c:pt>
                <c:pt idx="224">
                  <c:v>33345</c:v>
                </c:pt>
                <c:pt idx="225">
                  <c:v>33395</c:v>
                </c:pt>
                <c:pt idx="226">
                  <c:v>33417.5</c:v>
                </c:pt>
                <c:pt idx="227">
                  <c:v>33422</c:v>
                </c:pt>
                <c:pt idx="228">
                  <c:v>33426.5</c:v>
                </c:pt>
                <c:pt idx="229">
                  <c:v>33426.5</c:v>
                </c:pt>
                <c:pt idx="230">
                  <c:v>33450.5</c:v>
                </c:pt>
                <c:pt idx="231">
                  <c:v>33454</c:v>
                </c:pt>
                <c:pt idx="232">
                  <c:v>33458.5</c:v>
                </c:pt>
                <c:pt idx="233">
                  <c:v>33549</c:v>
                </c:pt>
                <c:pt idx="234">
                  <c:v>34850</c:v>
                </c:pt>
                <c:pt idx="235">
                  <c:v>34922</c:v>
                </c:pt>
                <c:pt idx="236">
                  <c:v>35021.5</c:v>
                </c:pt>
                <c:pt idx="237">
                  <c:v>35021.5</c:v>
                </c:pt>
                <c:pt idx="238">
                  <c:v>35026.5</c:v>
                </c:pt>
                <c:pt idx="239">
                  <c:v>35026.5</c:v>
                </c:pt>
                <c:pt idx="240">
                  <c:v>35035.5</c:v>
                </c:pt>
                <c:pt idx="241">
                  <c:v>35040</c:v>
                </c:pt>
                <c:pt idx="242">
                  <c:v>35040</c:v>
                </c:pt>
                <c:pt idx="243">
                  <c:v>35058</c:v>
                </c:pt>
                <c:pt idx="244">
                  <c:v>35139.5</c:v>
                </c:pt>
                <c:pt idx="245">
                  <c:v>35191</c:v>
                </c:pt>
                <c:pt idx="246">
                  <c:v>35207.5</c:v>
                </c:pt>
                <c:pt idx="247">
                  <c:v>35434</c:v>
                </c:pt>
                <c:pt idx="248">
                  <c:v>36367.5</c:v>
                </c:pt>
                <c:pt idx="249">
                  <c:v>36517</c:v>
                </c:pt>
                <c:pt idx="250">
                  <c:v>36607.5</c:v>
                </c:pt>
                <c:pt idx="251">
                  <c:v>36997.5</c:v>
                </c:pt>
                <c:pt idx="252">
                  <c:v>38012.5</c:v>
                </c:pt>
                <c:pt idx="253">
                  <c:v>38162</c:v>
                </c:pt>
                <c:pt idx="254">
                  <c:v>38416</c:v>
                </c:pt>
                <c:pt idx="255">
                  <c:v>38438.5</c:v>
                </c:pt>
                <c:pt idx="256">
                  <c:v>39329</c:v>
                </c:pt>
                <c:pt idx="257">
                  <c:v>39865.5</c:v>
                </c:pt>
                <c:pt idx="258">
                  <c:v>39885</c:v>
                </c:pt>
                <c:pt idx="259">
                  <c:v>39988</c:v>
                </c:pt>
                <c:pt idx="260">
                  <c:v>40350.5</c:v>
                </c:pt>
                <c:pt idx="261">
                  <c:v>41331.5</c:v>
                </c:pt>
                <c:pt idx="262">
                  <c:v>41483.5</c:v>
                </c:pt>
                <c:pt idx="263">
                  <c:v>41580</c:v>
                </c:pt>
                <c:pt idx="264">
                  <c:v>41648.5</c:v>
                </c:pt>
                <c:pt idx="265">
                  <c:v>41705.5</c:v>
                </c:pt>
                <c:pt idx="266">
                  <c:v>41714.5</c:v>
                </c:pt>
                <c:pt idx="267">
                  <c:v>41814</c:v>
                </c:pt>
                <c:pt idx="268">
                  <c:v>41995.5</c:v>
                </c:pt>
                <c:pt idx="269">
                  <c:v>42004.5</c:v>
                </c:pt>
                <c:pt idx="270">
                  <c:v>43160</c:v>
                </c:pt>
                <c:pt idx="271">
                  <c:v>43170.5</c:v>
                </c:pt>
                <c:pt idx="272">
                  <c:v>43171</c:v>
                </c:pt>
                <c:pt idx="273">
                  <c:v>43241.5</c:v>
                </c:pt>
                <c:pt idx="274">
                  <c:v>43305</c:v>
                </c:pt>
                <c:pt idx="275">
                  <c:v>43355</c:v>
                </c:pt>
                <c:pt idx="276">
                  <c:v>43369.5</c:v>
                </c:pt>
                <c:pt idx="277">
                  <c:v>43373</c:v>
                </c:pt>
                <c:pt idx="278">
                  <c:v>43423</c:v>
                </c:pt>
                <c:pt idx="279">
                  <c:v>43518</c:v>
                </c:pt>
                <c:pt idx="280">
                  <c:v>44597.5</c:v>
                </c:pt>
                <c:pt idx="281">
                  <c:v>44782</c:v>
                </c:pt>
                <c:pt idx="282">
                  <c:v>44918</c:v>
                </c:pt>
                <c:pt idx="283">
                  <c:v>44918</c:v>
                </c:pt>
                <c:pt idx="284">
                  <c:v>45031.5</c:v>
                </c:pt>
                <c:pt idx="285">
                  <c:v>45036</c:v>
                </c:pt>
                <c:pt idx="286">
                  <c:v>45068</c:v>
                </c:pt>
                <c:pt idx="287">
                  <c:v>45068</c:v>
                </c:pt>
                <c:pt idx="288">
                  <c:v>45072.5</c:v>
                </c:pt>
                <c:pt idx="289">
                  <c:v>45073.5</c:v>
                </c:pt>
                <c:pt idx="290">
                  <c:v>45074</c:v>
                </c:pt>
                <c:pt idx="291">
                  <c:v>45090.5</c:v>
                </c:pt>
                <c:pt idx="292">
                  <c:v>45253.5</c:v>
                </c:pt>
                <c:pt idx="293">
                  <c:v>45326</c:v>
                </c:pt>
                <c:pt idx="294">
                  <c:v>46419</c:v>
                </c:pt>
                <c:pt idx="295">
                  <c:v>46422.5</c:v>
                </c:pt>
                <c:pt idx="296">
                  <c:v>46463.5</c:v>
                </c:pt>
                <c:pt idx="297">
                  <c:v>46463.5</c:v>
                </c:pt>
                <c:pt idx="298">
                  <c:v>46463.5</c:v>
                </c:pt>
                <c:pt idx="299">
                  <c:v>46464</c:v>
                </c:pt>
                <c:pt idx="300">
                  <c:v>46464</c:v>
                </c:pt>
                <c:pt idx="301">
                  <c:v>46464</c:v>
                </c:pt>
                <c:pt idx="302">
                  <c:v>46467.5</c:v>
                </c:pt>
                <c:pt idx="303">
                  <c:v>46528</c:v>
                </c:pt>
                <c:pt idx="304">
                  <c:v>46576.5</c:v>
                </c:pt>
                <c:pt idx="305">
                  <c:v>46699</c:v>
                </c:pt>
                <c:pt idx="306">
                  <c:v>46708</c:v>
                </c:pt>
                <c:pt idx="307">
                  <c:v>46718.5</c:v>
                </c:pt>
                <c:pt idx="308">
                  <c:v>46850</c:v>
                </c:pt>
                <c:pt idx="309">
                  <c:v>46850</c:v>
                </c:pt>
                <c:pt idx="310">
                  <c:v>46876</c:v>
                </c:pt>
                <c:pt idx="311">
                  <c:v>47883</c:v>
                </c:pt>
                <c:pt idx="312">
                  <c:v>48119</c:v>
                </c:pt>
                <c:pt idx="313">
                  <c:v>48121.5</c:v>
                </c:pt>
                <c:pt idx="314">
                  <c:v>48140.5</c:v>
                </c:pt>
                <c:pt idx="315">
                  <c:v>48244</c:v>
                </c:pt>
                <c:pt idx="316">
                  <c:v>48248.5</c:v>
                </c:pt>
                <c:pt idx="317">
                  <c:v>48248.5</c:v>
                </c:pt>
                <c:pt idx="318">
                  <c:v>48280.5</c:v>
                </c:pt>
                <c:pt idx="319">
                  <c:v>48295</c:v>
                </c:pt>
                <c:pt idx="320">
                  <c:v>48303</c:v>
                </c:pt>
                <c:pt idx="321">
                  <c:v>48485.5</c:v>
                </c:pt>
                <c:pt idx="322">
                  <c:v>48557</c:v>
                </c:pt>
                <c:pt idx="323">
                  <c:v>48558</c:v>
                </c:pt>
                <c:pt idx="324">
                  <c:v>48566.5</c:v>
                </c:pt>
                <c:pt idx="325">
                  <c:v>48566.5</c:v>
                </c:pt>
                <c:pt idx="326">
                  <c:v>48747.5</c:v>
                </c:pt>
                <c:pt idx="327">
                  <c:v>48747.5</c:v>
                </c:pt>
                <c:pt idx="328">
                  <c:v>49640</c:v>
                </c:pt>
                <c:pt idx="329">
                  <c:v>49735</c:v>
                </c:pt>
                <c:pt idx="330">
                  <c:v>49800.5</c:v>
                </c:pt>
                <c:pt idx="331">
                  <c:v>49948</c:v>
                </c:pt>
                <c:pt idx="332">
                  <c:v>50016</c:v>
                </c:pt>
                <c:pt idx="333">
                  <c:v>50138.5</c:v>
                </c:pt>
                <c:pt idx="334">
                  <c:v>50143</c:v>
                </c:pt>
                <c:pt idx="335">
                  <c:v>50143</c:v>
                </c:pt>
                <c:pt idx="336">
                  <c:v>51276.5</c:v>
                </c:pt>
                <c:pt idx="337">
                  <c:v>51303.5</c:v>
                </c:pt>
                <c:pt idx="338">
                  <c:v>51304</c:v>
                </c:pt>
                <c:pt idx="339">
                  <c:v>51421</c:v>
                </c:pt>
                <c:pt idx="340">
                  <c:v>51460</c:v>
                </c:pt>
                <c:pt idx="341">
                  <c:v>51506.5</c:v>
                </c:pt>
                <c:pt idx="342">
                  <c:v>51593.5</c:v>
                </c:pt>
                <c:pt idx="343">
                  <c:v>51603.5</c:v>
                </c:pt>
                <c:pt idx="344">
                  <c:v>51620</c:v>
                </c:pt>
                <c:pt idx="345">
                  <c:v>51621</c:v>
                </c:pt>
                <c:pt idx="346">
                  <c:v>51674.5</c:v>
                </c:pt>
                <c:pt idx="347">
                  <c:v>51701.5</c:v>
                </c:pt>
                <c:pt idx="348">
                  <c:v>51715</c:v>
                </c:pt>
                <c:pt idx="349">
                  <c:v>52898.5</c:v>
                </c:pt>
                <c:pt idx="350">
                  <c:v>52972</c:v>
                </c:pt>
                <c:pt idx="351">
                  <c:v>53071</c:v>
                </c:pt>
                <c:pt idx="352">
                  <c:v>53085</c:v>
                </c:pt>
                <c:pt idx="353">
                  <c:v>53092.5</c:v>
                </c:pt>
                <c:pt idx="354">
                  <c:v>53093</c:v>
                </c:pt>
                <c:pt idx="355">
                  <c:v>53093</c:v>
                </c:pt>
                <c:pt idx="356">
                  <c:v>53121</c:v>
                </c:pt>
                <c:pt idx="357">
                  <c:v>53121</c:v>
                </c:pt>
                <c:pt idx="358">
                  <c:v>53144</c:v>
                </c:pt>
                <c:pt idx="359">
                  <c:v>53165.5</c:v>
                </c:pt>
                <c:pt idx="360">
                  <c:v>53183</c:v>
                </c:pt>
                <c:pt idx="361">
                  <c:v>53183</c:v>
                </c:pt>
                <c:pt idx="362">
                  <c:v>53193</c:v>
                </c:pt>
                <c:pt idx="363">
                  <c:v>53201.5</c:v>
                </c:pt>
                <c:pt idx="364">
                  <c:v>53207</c:v>
                </c:pt>
                <c:pt idx="365">
                  <c:v>53547</c:v>
                </c:pt>
                <c:pt idx="366">
                  <c:v>54643</c:v>
                </c:pt>
                <c:pt idx="367">
                  <c:v>54721</c:v>
                </c:pt>
                <c:pt idx="368">
                  <c:v>54730</c:v>
                </c:pt>
                <c:pt idx="369">
                  <c:v>54802</c:v>
                </c:pt>
                <c:pt idx="370">
                  <c:v>54812</c:v>
                </c:pt>
                <c:pt idx="371">
                  <c:v>54830</c:v>
                </c:pt>
                <c:pt idx="372">
                  <c:v>54857</c:v>
                </c:pt>
                <c:pt idx="373">
                  <c:v>54861</c:v>
                </c:pt>
                <c:pt idx="374">
                  <c:v>54875</c:v>
                </c:pt>
                <c:pt idx="375">
                  <c:v>54938</c:v>
                </c:pt>
                <c:pt idx="376">
                  <c:v>54950.5</c:v>
                </c:pt>
                <c:pt idx="377">
                  <c:v>54970</c:v>
                </c:pt>
                <c:pt idx="378">
                  <c:v>54996</c:v>
                </c:pt>
                <c:pt idx="379">
                  <c:v>54996</c:v>
                </c:pt>
                <c:pt idx="380">
                  <c:v>54996</c:v>
                </c:pt>
                <c:pt idx="381">
                  <c:v>55127.5</c:v>
                </c:pt>
                <c:pt idx="382">
                  <c:v>55127.5</c:v>
                </c:pt>
                <c:pt idx="383">
                  <c:v>55572</c:v>
                </c:pt>
                <c:pt idx="384">
                  <c:v>56043.5</c:v>
                </c:pt>
                <c:pt idx="385">
                  <c:v>56043.5</c:v>
                </c:pt>
                <c:pt idx="386">
                  <c:v>56293</c:v>
                </c:pt>
                <c:pt idx="387">
                  <c:v>56302.5</c:v>
                </c:pt>
                <c:pt idx="388">
                  <c:v>56342</c:v>
                </c:pt>
                <c:pt idx="389">
                  <c:v>56388</c:v>
                </c:pt>
                <c:pt idx="390">
                  <c:v>56429.5</c:v>
                </c:pt>
                <c:pt idx="391">
                  <c:v>56442.5</c:v>
                </c:pt>
                <c:pt idx="392">
                  <c:v>56474</c:v>
                </c:pt>
                <c:pt idx="393">
                  <c:v>56500</c:v>
                </c:pt>
                <c:pt idx="394">
                  <c:v>56500.5</c:v>
                </c:pt>
                <c:pt idx="395">
                  <c:v>56551</c:v>
                </c:pt>
                <c:pt idx="396">
                  <c:v>56578</c:v>
                </c:pt>
                <c:pt idx="397">
                  <c:v>56664.5</c:v>
                </c:pt>
                <c:pt idx="398">
                  <c:v>56668</c:v>
                </c:pt>
                <c:pt idx="399">
                  <c:v>56683</c:v>
                </c:pt>
                <c:pt idx="400">
                  <c:v>56683</c:v>
                </c:pt>
                <c:pt idx="401">
                  <c:v>56683</c:v>
                </c:pt>
                <c:pt idx="402">
                  <c:v>56841.5</c:v>
                </c:pt>
                <c:pt idx="403">
                  <c:v>57599</c:v>
                </c:pt>
                <c:pt idx="404">
                  <c:v>57757.5</c:v>
                </c:pt>
                <c:pt idx="405">
                  <c:v>57884</c:v>
                </c:pt>
                <c:pt idx="406">
                  <c:v>58055.5</c:v>
                </c:pt>
                <c:pt idx="407">
                  <c:v>58169</c:v>
                </c:pt>
                <c:pt idx="408">
                  <c:v>58169.5</c:v>
                </c:pt>
                <c:pt idx="409">
                  <c:v>58214</c:v>
                </c:pt>
                <c:pt idx="410">
                  <c:v>58214</c:v>
                </c:pt>
                <c:pt idx="411">
                  <c:v>58327.5</c:v>
                </c:pt>
                <c:pt idx="412">
                  <c:v>58327.5</c:v>
                </c:pt>
                <c:pt idx="413">
                  <c:v>58358.5</c:v>
                </c:pt>
                <c:pt idx="414">
                  <c:v>58358.5</c:v>
                </c:pt>
                <c:pt idx="415">
                  <c:v>58377</c:v>
                </c:pt>
                <c:pt idx="416">
                  <c:v>59321</c:v>
                </c:pt>
                <c:pt idx="417">
                  <c:v>59409</c:v>
                </c:pt>
                <c:pt idx="418">
                  <c:v>59430</c:v>
                </c:pt>
                <c:pt idx="419">
                  <c:v>59588.5</c:v>
                </c:pt>
                <c:pt idx="420">
                  <c:v>59696.5</c:v>
                </c:pt>
                <c:pt idx="421">
                  <c:v>59758</c:v>
                </c:pt>
                <c:pt idx="422">
                  <c:v>59767</c:v>
                </c:pt>
                <c:pt idx="423">
                  <c:v>59841.5</c:v>
                </c:pt>
                <c:pt idx="424">
                  <c:v>60114.5</c:v>
                </c:pt>
                <c:pt idx="425">
                  <c:v>60114.5</c:v>
                </c:pt>
                <c:pt idx="426">
                  <c:v>60114.5</c:v>
                </c:pt>
                <c:pt idx="427">
                  <c:v>60334</c:v>
                </c:pt>
                <c:pt idx="428">
                  <c:v>60334</c:v>
                </c:pt>
                <c:pt idx="429">
                  <c:v>61315</c:v>
                </c:pt>
                <c:pt idx="430">
                  <c:v>61331.5</c:v>
                </c:pt>
                <c:pt idx="431">
                  <c:v>61374.5</c:v>
                </c:pt>
                <c:pt idx="432">
                  <c:v>61375</c:v>
                </c:pt>
                <c:pt idx="433">
                  <c:v>61444</c:v>
                </c:pt>
                <c:pt idx="434">
                  <c:v>61444.5</c:v>
                </c:pt>
                <c:pt idx="435">
                  <c:v>61498.5</c:v>
                </c:pt>
                <c:pt idx="436">
                  <c:v>61503</c:v>
                </c:pt>
                <c:pt idx="437">
                  <c:v>61529</c:v>
                </c:pt>
                <c:pt idx="438">
                  <c:v>61548.5</c:v>
                </c:pt>
                <c:pt idx="439">
                  <c:v>61575</c:v>
                </c:pt>
                <c:pt idx="440">
                  <c:v>61602.5</c:v>
                </c:pt>
                <c:pt idx="441">
                  <c:v>61603</c:v>
                </c:pt>
                <c:pt idx="442">
                  <c:v>61607.5</c:v>
                </c:pt>
                <c:pt idx="443">
                  <c:v>61611.5</c:v>
                </c:pt>
                <c:pt idx="444">
                  <c:v>61612</c:v>
                </c:pt>
                <c:pt idx="445">
                  <c:v>61621</c:v>
                </c:pt>
                <c:pt idx="446">
                  <c:v>61634.5</c:v>
                </c:pt>
                <c:pt idx="447">
                  <c:v>61643.5</c:v>
                </c:pt>
                <c:pt idx="448">
                  <c:v>61644</c:v>
                </c:pt>
                <c:pt idx="449">
                  <c:v>61648</c:v>
                </c:pt>
                <c:pt idx="450">
                  <c:v>61648.5</c:v>
                </c:pt>
                <c:pt idx="451">
                  <c:v>61652.5</c:v>
                </c:pt>
                <c:pt idx="452">
                  <c:v>61653</c:v>
                </c:pt>
                <c:pt idx="453">
                  <c:v>61661.5</c:v>
                </c:pt>
                <c:pt idx="454">
                  <c:v>61662</c:v>
                </c:pt>
                <c:pt idx="455">
                  <c:v>61666</c:v>
                </c:pt>
                <c:pt idx="456">
                  <c:v>61666.5</c:v>
                </c:pt>
                <c:pt idx="457">
                  <c:v>61670.5</c:v>
                </c:pt>
                <c:pt idx="458">
                  <c:v>61671</c:v>
                </c:pt>
                <c:pt idx="459">
                  <c:v>61684</c:v>
                </c:pt>
                <c:pt idx="460">
                  <c:v>61684</c:v>
                </c:pt>
                <c:pt idx="461">
                  <c:v>61684.5</c:v>
                </c:pt>
                <c:pt idx="462">
                  <c:v>61699</c:v>
                </c:pt>
                <c:pt idx="463">
                  <c:v>61784</c:v>
                </c:pt>
                <c:pt idx="464">
                  <c:v>61788.5</c:v>
                </c:pt>
                <c:pt idx="465">
                  <c:v>61793</c:v>
                </c:pt>
                <c:pt idx="466">
                  <c:v>61797.5</c:v>
                </c:pt>
                <c:pt idx="467">
                  <c:v>61802</c:v>
                </c:pt>
                <c:pt idx="468">
                  <c:v>61806.5</c:v>
                </c:pt>
                <c:pt idx="469">
                  <c:v>61811</c:v>
                </c:pt>
                <c:pt idx="470">
                  <c:v>61880</c:v>
                </c:pt>
                <c:pt idx="471">
                  <c:v>61892.5</c:v>
                </c:pt>
                <c:pt idx="472">
                  <c:v>62092</c:v>
                </c:pt>
                <c:pt idx="473">
                  <c:v>62092</c:v>
                </c:pt>
                <c:pt idx="474">
                  <c:v>62561</c:v>
                </c:pt>
                <c:pt idx="475">
                  <c:v>63006</c:v>
                </c:pt>
                <c:pt idx="476">
                  <c:v>63006.5</c:v>
                </c:pt>
                <c:pt idx="477">
                  <c:v>63027.5</c:v>
                </c:pt>
                <c:pt idx="478">
                  <c:v>63043.5</c:v>
                </c:pt>
                <c:pt idx="479">
                  <c:v>63057</c:v>
                </c:pt>
                <c:pt idx="480">
                  <c:v>63066</c:v>
                </c:pt>
                <c:pt idx="481">
                  <c:v>63106</c:v>
                </c:pt>
                <c:pt idx="482">
                  <c:v>63106</c:v>
                </c:pt>
                <c:pt idx="483">
                  <c:v>63106.5</c:v>
                </c:pt>
                <c:pt idx="484">
                  <c:v>63106.5</c:v>
                </c:pt>
                <c:pt idx="485">
                  <c:v>63107.5</c:v>
                </c:pt>
                <c:pt idx="486">
                  <c:v>63116</c:v>
                </c:pt>
                <c:pt idx="487">
                  <c:v>63116</c:v>
                </c:pt>
                <c:pt idx="488">
                  <c:v>63116.5</c:v>
                </c:pt>
                <c:pt idx="489">
                  <c:v>63125.5</c:v>
                </c:pt>
                <c:pt idx="490">
                  <c:v>63154</c:v>
                </c:pt>
                <c:pt idx="491">
                  <c:v>63161.5</c:v>
                </c:pt>
                <c:pt idx="492">
                  <c:v>63220.5</c:v>
                </c:pt>
                <c:pt idx="493">
                  <c:v>63306</c:v>
                </c:pt>
                <c:pt idx="494">
                  <c:v>63306.5</c:v>
                </c:pt>
                <c:pt idx="495">
                  <c:v>63329</c:v>
                </c:pt>
                <c:pt idx="496">
                  <c:v>63367</c:v>
                </c:pt>
                <c:pt idx="497">
                  <c:v>63426</c:v>
                </c:pt>
                <c:pt idx="498">
                  <c:v>64489.5</c:v>
                </c:pt>
                <c:pt idx="499">
                  <c:v>64493</c:v>
                </c:pt>
                <c:pt idx="500">
                  <c:v>64644.5</c:v>
                </c:pt>
                <c:pt idx="501">
                  <c:v>64729</c:v>
                </c:pt>
                <c:pt idx="502">
                  <c:v>64753.5</c:v>
                </c:pt>
                <c:pt idx="503">
                  <c:v>64758</c:v>
                </c:pt>
                <c:pt idx="504">
                  <c:v>64783.5</c:v>
                </c:pt>
                <c:pt idx="505">
                  <c:v>64788</c:v>
                </c:pt>
                <c:pt idx="506">
                  <c:v>64792.5</c:v>
                </c:pt>
                <c:pt idx="507">
                  <c:v>64793</c:v>
                </c:pt>
                <c:pt idx="508">
                  <c:v>64797</c:v>
                </c:pt>
                <c:pt idx="509">
                  <c:v>64860.5</c:v>
                </c:pt>
                <c:pt idx="510">
                  <c:v>64862</c:v>
                </c:pt>
                <c:pt idx="511">
                  <c:v>64874</c:v>
                </c:pt>
                <c:pt idx="512">
                  <c:v>64874</c:v>
                </c:pt>
                <c:pt idx="513">
                  <c:v>64951</c:v>
                </c:pt>
                <c:pt idx="514">
                  <c:v>65250.5</c:v>
                </c:pt>
                <c:pt idx="515">
                  <c:v>65677</c:v>
                </c:pt>
                <c:pt idx="516">
                  <c:v>66008.5</c:v>
                </c:pt>
                <c:pt idx="517">
                  <c:v>66013</c:v>
                </c:pt>
                <c:pt idx="518">
                  <c:v>66022</c:v>
                </c:pt>
                <c:pt idx="519">
                  <c:v>66058</c:v>
                </c:pt>
                <c:pt idx="520">
                  <c:v>66071.5</c:v>
                </c:pt>
                <c:pt idx="521">
                  <c:v>66076.5</c:v>
                </c:pt>
                <c:pt idx="522">
                  <c:v>66090</c:v>
                </c:pt>
                <c:pt idx="523">
                  <c:v>66098.5</c:v>
                </c:pt>
                <c:pt idx="524">
                  <c:v>66099</c:v>
                </c:pt>
                <c:pt idx="525">
                  <c:v>66103.5</c:v>
                </c:pt>
                <c:pt idx="526">
                  <c:v>66108</c:v>
                </c:pt>
                <c:pt idx="527">
                  <c:v>66112.5</c:v>
                </c:pt>
                <c:pt idx="528">
                  <c:v>66189.5</c:v>
                </c:pt>
                <c:pt idx="529">
                  <c:v>66194</c:v>
                </c:pt>
                <c:pt idx="530">
                  <c:v>66194.5</c:v>
                </c:pt>
                <c:pt idx="531">
                  <c:v>66216</c:v>
                </c:pt>
                <c:pt idx="532">
                  <c:v>66216.5</c:v>
                </c:pt>
                <c:pt idx="533">
                  <c:v>66230.5</c:v>
                </c:pt>
                <c:pt idx="534">
                  <c:v>66234.5</c:v>
                </c:pt>
                <c:pt idx="535">
                  <c:v>66248.5</c:v>
                </c:pt>
                <c:pt idx="536">
                  <c:v>66253</c:v>
                </c:pt>
                <c:pt idx="537">
                  <c:v>66257.5</c:v>
                </c:pt>
                <c:pt idx="538">
                  <c:v>66261.5</c:v>
                </c:pt>
                <c:pt idx="539">
                  <c:v>66279.5</c:v>
                </c:pt>
                <c:pt idx="540">
                  <c:v>66280</c:v>
                </c:pt>
                <c:pt idx="541">
                  <c:v>66284</c:v>
                </c:pt>
                <c:pt idx="542">
                  <c:v>66284.5</c:v>
                </c:pt>
                <c:pt idx="543">
                  <c:v>66288</c:v>
                </c:pt>
                <c:pt idx="544">
                  <c:v>66288.5</c:v>
                </c:pt>
                <c:pt idx="545">
                  <c:v>66302.5</c:v>
                </c:pt>
                <c:pt idx="546">
                  <c:v>66307</c:v>
                </c:pt>
                <c:pt idx="547">
                  <c:v>66307.5</c:v>
                </c:pt>
                <c:pt idx="548">
                  <c:v>66311</c:v>
                </c:pt>
                <c:pt idx="549">
                  <c:v>66312</c:v>
                </c:pt>
                <c:pt idx="550">
                  <c:v>66325.5</c:v>
                </c:pt>
                <c:pt idx="551">
                  <c:v>66326.5</c:v>
                </c:pt>
                <c:pt idx="552">
                  <c:v>66329.5</c:v>
                </c:pt>
                <c:pt idx="553">
                  <c:v>66330</c:v>
                </c:pt>
                <c:pt idx="554">
                  <c:v>66347</c:v>
                </c:pt>
                <c:pt idx="555">
                  <c:v>66347.5</c:v>
                </c:pt>
                <c:pt idx="556">
                  <c:v>66423.5</c:v>
                </c:pt>
                <c:pt idx="557">
                  <c:v>66424</c:v>
                </c:pt>
                <c:pt idx="558">
                  <c:v>66433</c:v>
                </c:pt>
                <c:pt idx="559">
                  <c:v>66437.5</c:v>
                </c:pt>
                <c:pt idx="560">
                  <c:v>66438</c:v>
                </c:pt>
                <c:pt idx="561">
                  <c:v>66438.5</c:v>
                </c:pt>
                <c:pt idx="562">
                  <c:v>66443</c:v>
                </c:pt>
                <c:pt idx="563">
                  <c:v>66451</c:v>
                </c:pt>
                <c:pt idx="564">
                  <c:v>66469</c:v>
                </c:pt>
                <c:pt idx="565">
                  <c:v>66469.5</c:v>
                </c:pt>
                <c:pt idx="566">
                  <c:v>66473.5</c:v>
                </c:pt>
                <c:pt idx="567">
                  <c:v>66474</c:v>
                </c:pt>
                <c:pt idx="568">
                  <c:v>66478</c:v>
                </c:pt>
                <c:pt idx="569">
                  <c:v>66478.5</c:v>
                </c:pt>
                <c:pt idx="570">
                  <c:v>66483</c:v>
                </c:pt>
                <c:pt idx="571">
                  <c:v>66487</c:v>
                </c:pt>
                <c:pt idx="572">
                  <c:v>66487.5</c:v>
                </c:pt>
                <c:pt idx="573">
                  <c:v>66491.5</c:v>
                </c:pt>
                <c:pt idx="574">
                  <c:v>66492</c:v>
                </c:pt>
                <c:pt idx="575">
                  <c:v>66492.5</c:v>
                </c:pt>
                <c:pt idx="576">
                  <c:v>66501</c:v>
                </c:pt>
                <c:pt idx="577">
                  <c:v>66501.5</c:v>
                </c:pt>
                <c:pt idx="578">
                  <c:v>66505.5</c:v>
                </c:pt>
                <c:pt idx="579">
                  <c:v>66510</c:v>
                </c:pt>
                <c:pt idx="580">
                  <c:v>66514.5</c:v>
                </c:pt>
                <c:pt idx="581">
                  <c:v>66519</c:v>
                </c:pt>
                <c:pt idx="582">
                  <c:v>66519</c:v>
                </c:pt>
                <c:pt idx="583">
                  <c:v>66523.5</c:v>
                </c:pt>
                <c:pt idx="584">
                  <c:v>66528</c:v>
                </c:pt>
                <c:pt idx="585">
                  <c:v>66528.5</c:v>
                </c:pt>
                <c:pt idx="586">
                  <c:v>66532.5</c:v>
                </c:pt>
                <c:pt idx="587">
                  <c:v>66532.5</c:v>
                </c:pt>
                <c:pt idx="588">
                  <c:v>66533</c:v>
                </c:pt>
                <c:pt idx="589">
                  <c:v>66537.5</c:v>
                </c:pt>
                <c:pt idx="590">
                  <c:v>66551</c:v>
                </c:pt>
                <c:pt idx="591">
                  <c:v>66555.5</c:v>
                </c:pt>
                <c:pt idx="592">
                  <c:v>66564.5</c:v>
                </c:pt>
                <c:pt idx="593">
                  <c:v>66569</c:v>
                </c:pt>
                <c:pt idx="594">
                  <c:v>66573.5</c:v>
                </c:pt>
                <c:pt idx="595">
                  <c:v>66578</c:v>
                </c:pt>
                <c:pt idx="596">
                  <c:v>66582.5</c:v>
                </c:pt>
                <c:pt idx="597">
                  <c:v>66596</c:v>
                </c:pt>
                <c:pt idx="598">
                  <c:v>66600.5</c:v>
                </c:pt>
                <c:pt idx="599">
                  <c:v>66614.5</c:v>
                </c:pt>
                <c:pt idx="600">
                  <c:v>66619</c:v>
                </c:pt>
                <c:pt idx="601">
                  <c:v>66623.5</c:v>
                </c:pt>
                <c:pt idx="602">
                  <c:v>66659.5</c:v>
                </c:pt>
                <c:pt idx="603">
                  <c:v>66765</c:v>
                </c:pt>
                <c:pt idx="604">
                  <c:v>67914</c:v>
                </c:pt>
                <c:pt idx="605">
                  <c:v>67914</c:v>
                </c:pt>
                <c:pt idx="606">
                  <c:v>67914</c:v>
                </c:pt>
                <c:pt idx="607">
                  <c:v>67914</c:v>
                </c:pt>
                <c:pt idx="608">
                  <c:v>67974.5</c:v>
                </c:pt>
                <c:pt idx="609">
                  <c:v>67980</c:v>
                </c:pt>
                <c:pt idx="610">
                  <c:v>67980</c:v>
                </c:pt>
                <c:pt idx="611">
                  <c:v>68073</c:v>
                </c:pt>
                <c:pt idx="612">
                  <c:v>68128</c:v>
                </c:pt>
                <c:pt idx="613">
                  <c:v>68128</c:v>
                </c:pt>
                <c:pt idx="614">
                  <c:v>68128</c:v>
                </c:pt>
                <c:pt idx="615">
                  <c:v>68132.5</c:v>
                </c:pt>
                <c:pt idx="616">
                  <c:v>68132.5</c:v>
                </c:pt>
                <c:pt idx="617">
                  <c:v>68241</c:v>
                </c:pt>
                <c:pt idx="618">
                  <c:v>68250</c:v>
                </c:pt>
                <c:pt idx="619">
                  <c:v>68255.5</c:v>
                </c:pt>
                <c:pt idx="620">
                  <c:v>68341.5</c:v>
                </c:pt>
                <c:pt idx="621">
                  <c:v>68395</c:v>
                </c:pt>
                <c:pt idx="622">
                  <c:v>68395</c:v>
                </c:pt>
                <c:pt idx="623">
                  <c:v>68395</c:v>
                </c:pt>
                <c:pt idx="624">
                  <c:v>68485.5</c:v>
                </c:pt>
                <c:pt idx="625">
                  <c:v>69244.5</c:v>
                </c:pt>
                <c:pt idx="626">
                  <c:v>69263</c:v>
                </c:pt>
                <c:pt idx="627">
                  <c:v>69263.5</c:v>
                </c:pt>
                <c:pt idx="628">
                  <c:v>69475.5</c:v>
                </c:pt>
                <c:pt idx="629">
                  <c:v>69476</c:v>
                </c:pt>
                <c:pt idx="630">
                  <c:v>69573</c:v>
                </c:pt>
                <c:pt idx="631">
                  <c:v>69593.5</c:v>
                </c:pt>
                <c:pt idx="632">
                  <c:v>69692</c:v>
                </c:pt>
                <c:pt idx="633">
                  <c:v>69769</c:v>
                </c:pt>
                <c:pt idx="634">
                  <c:v>69786</c:v>
                </c:pt>
                <c:pt idx="635">
                  <c:v>69841.5</c:v>
                </c:pt>
                <c:pt idx="636">
                  <c:v>69887</c:v>
                </c:pt>
                <c:pt idx="637">
                  <c:v>69922</c:v>
                </c:pt>
                <c:pt idx="638">
                  <c:v>70902</c:v>
                </c:pt>
                <c:pt idx="639">
                  <c:v>71042.5</c:v>
                </c:pt>
                <c:pt idx="640">
                  <c:v>71051</c:v>
                </c:pt>
                <c:pt idx="641">
                  <c:v>71214.5</c:v>
                </c:pt>
                <c:pt idx="642">
                  <c:v>71337</c:v>
                </c:pt>
                <c:pt idx="643">
                  <c:v>71337.5</c:v>
                </c:pt>
                <c:pt idx="644">
                  <c:v>71350.5</c:v>
                </c:pt>
                <c:pt idx="645">
                  <c:v>71467</c:v>
                </c:pt>
                <c:pt idx="646">
                  <c:v>72625</c:v>
                </c:pt>
                <c:pt idx="647">
                  <c:v>72838</c:v>
                </c:pt>
                <c:pt idx="648">
                  <c:v>72904.5</c:v>
                </c:pt>
                <c:pt idx="649">
                  <c:v>73035.5</c:v>
                </c:pt>
                <c:pt idx="650">
                  <c:v>73040</c:v>
                </c:pt>
                <c:pt idx="651">
                  <c:v>73040.5</c:v>
                </c:pt>
                <c:pt idx="652">
                  <c:v>73053.5</c:v>
                </c:pt>
                <c:pt idx="653">
                  <c:v>73054</c:v>
                </c:pt>
                <c:pt idx="654">
                  <c:v>73062</c:v>
                </c:pt>
                <c:pt idx="655">
                  <c:v>73062.5</c:v>
                </c:pt>
                <c:pt idx="656">
                  <c:v>73067</c:v>
                </c:pt>
                <c:pt idx="657">
                  <c:v>73067.5</c:v>
                </c:pt>
                <c:pt idx="658">
                  <c:v>73076</c:v>
                </c:pt>
                <c:pt idx="659">
                  <c:v>73076.5</c:v>
                </c:pt>
                <c:pt idx="660">
                  <c:v>73077</c:v>
                </c:pt>
                <c:pt idx="661">
                  <c:v>73077</c:v>
                </c:pt>
                <c:pt idx="662">
                  <c:v>73077.5</c:v>
                </c:pt>
                <c:pt idx="663">
                  <c:v>73080.5</c:v>
                </c:pt>
                <c:pt idx="664">
                  <c:v>73081</c:v>
                </c:pt>
                <c:pt idx="665">
                  <c:v>73081.5</c:v>
                </c:pt>
                <c:pt idx="666">
                  <c:v>73085</c:v>
                </c:pt>
                <c:pt idx="667">
                  <c:v>73085.5</c:v>
                </c:pt>
                <c:pt idx="668">
                  <c:v>73089.5</c:v>
                </c:pt>
                <c:pt idx="669">
                  <c:v>73090</c:v>
                </c:pt>
                <c:pt idx="670">
                  <c:v>73090.5</c:v>
                </c:pt>
                <c:pt idx="671">
                  <c:v>73094</c:v>
                </c:pt>
                <c:pt idx="672">
                  <c:v>73094.5</c:v>
                </c:pt>
                <c:pt idx="673">
                  <c:v>73095</c:v>
                </c:pt>
                <c:pt idx="674">
                  <c:v>73095</c:v>
                </c:pt>
                <c:pt idx="675">
                  <c:v>73095</c:v>
                </c:pt>
                <c:pt idx="676">
                  <c:v>73098.5</c:v>
                </c:pt>
                <c:pt idx="677">
                  <c:v>73099</c:v>
                </c:pt>
                <c:pt idx="678">
                  <c:v>73099.5</c:v>
                </c:pt>
                <c:pt idx="679">
                  <c:v>73103.5</c:v>
                </c:pt>
                <c:pt idx="680">
                  <c:v>73135</c:v>
                </c:pt>
                <c:pt idx="681">
                  <c:v>73135.5</c:v>
                </c:pt>
                <c:pt idx="682">
                  <c:v>73144</c:v>
                </c:pt>
                <c:pt idx="683">
                  <c:v>73144.5</c:v>
                </c:pt>
                <c:pt idx="684">
                  <c:v>73148.5</c:v>
                </c:pt>
                <c:pt idx="685">
                  <c:v>73158</c:v>
                </c:pt>
                <c:pt idx="686">
                  <c:v>73185</c:v>
                </c:pt>
                <c:pt idx="687">
                  <c:v>73189</c:v>
                </c:pt>
                <c:pt idx="688">
                  <c:v>73189.5</c:v>
                </c:pt>
                <c:pt idx="689">
                  <c:v>73190</c:v>
                </c:pt>
                <c:pt idx="690">
                  <c:v>73194</c:v>
                </c:pt>
                <c:pt idx="691">
                  <c:v>73194.5</c:v>
                </c:pt>
                <c:pt idx="692">
                  <c:v>73207.5</c:v>
                </c:pt>
                <c:pt idx="693">
                  <c:v>73212</c:v>
                </c:pt>
                <c:pt idx="694">
                  <c:v>73212.5</c:v>
                </c:pt>
                <c:pt idx="695">
                  <c:v>73221</c:v>
                </c:pt>
                <c:pt idx="696">
                  <c:v>73221.5</c:v>
                </c:pt>
                <c:pt idx="697">
                  <c:v>73230</c:v>
                </c:pt>
                <c:pt idx="698">
                  <c:v>73230.5</c:v>
                </c:pt>
                <c:pt idx="699">
                  <c:v>73239</c:v>
                </c:pt>
                <c:pt idx="700">
                  <c:v>73243.5</c:v>
                </c:pt>
                <c:pt idx="701">
                  <c:v>73248</c:v>
                </c:pt>
                <c:pt idx="702">
                  <c:v>73248.5</c:v>
                </c:pt>
                <c:pt idx="703">
                  <c:v>73252.5</c:v>
                </c:pt>
                <c:pt idx="704">
                  <c:v>73253</c:v>
                </c:pt>
                <c:pt idx="705">
                  <c:v>73262</c:v>
                </c:pt>
                <c:pt idx="706">
                  <c:v>73271</c:v>
                </c:pt>
                <c:pt idx="707">
                  <c:v>73275.5</c:v>
                </c:pt>
                <c:pt idx="708">
                  <c:v>73280</c:v>
                </c:pt>
                <c:pt idx="709">
                  <c:v>73289</c:v>
                </c:pt>
                <c:pt idx="710">
                  <c:v>74310</c:v>
                </c:pt>
                <c:pt idx="711">
                  <c:v>74327.5</c:v>
                </c:pt>
                <c:pt idx="712">
                  <c:v>74328</c:v>
                </c:pt>
                <c:pt idx="713">
                  <c:v>74342.5</c:v>
                </c:pt>
                <c:pt idx="714">
                  <c:v>74355</c:v>
                </c:pt>
                <c:pt idx="715">
                  <c:v>74359.5</c:v>
                </c:pt>
                <c:pt idx="716">
                  <c:v>74368.5</c:v>
                </c:pt>
                <c:pt idx="717">
                  <c:v>74369</c:v>
                </c:pt>
                <c:pt idx="718">
                  <c:v>74373.5</c:v>
                </c:pt>
                <c:pt idx="719">
                  <c:v>74377.5</c:v>
                </c:pt>
                <c:pt idx="720">
                  <c:v>74378</c:v>
                </c:pt>
                <c:pt idx="721">
                  <c:v>74382</c:v>
                </c:pt>
                <c:pt idx="722">
                  <c:v>74382.5</c:v>
                </c:pt>
                <c:pt idx="723">
                  <c:v>74386.5</c:v>
                </c:pt>
                <c:pt idx="724">
                  <c:v>74387</c:v>
                </c:pt>
                <c:pt idx="725">
                  <c:v>74391</c:v>
                </c:pt>
                <c:pt idx="726">
                  <c:v>74404.5</c:v>
                </c:pt>
                <c:pt idx="727">
                  <c:v>74405</c:v>
                </c:pt>
                <c:pt idx="728">
                  <c:v>74409</c:v>
                </c:pt>
                <c:pt idx="729">
                  <c:v>74409.5</c:v>
                </c:pt>
                <c:pt idx="730">
                  <c:v>74413.5</c:v>
                </c:pt>
                <c:pt idx="731">
                  <c:v>74414</c:v>
                </c:pt>
                <c:pt idx="732">
                  <c:v>74431.5</c:v>
                </c:pt>
                <c:pt idx="733">
                  <c:v>74432</c:v>
                </c:pt>
                <c:pt idx="734">
                  <c:v>74435.5</c:v>
                </c:pt>
                <c:pt idx="735">
                  <c:v>74436</c:v>
                </c:pt>
                <c:pt idx="736">
                  <c:v>74436</c:v>
                </c:pt>
                <c:pt idx="737">
                  <c:v>74436.5</c:v>
                </c:pt>
                <c:pt idx="738">
                  <c:v>74437</c:v>
                </c:pt>
                <c:pt idx="739">
                  <c:v>74440.5</c:v>
                </c:pt>
                <c:pt idx="740">
                  <c:v>74441</c:v>
                </c:pt>
                <c:pt idx="741">
                  <c:v>74464</c:v>
                </c:pt>
                <c:pt idx="742">
                  <c:v>74472.5</c:v>
                </c:pt>
                <c:pt idx="743">
                  <c:v>74517.5</c:v>
                </c:pt>
                <c:pt idx="744">
                  <c:v>74518</c:v>
                </c:pt>
                <c:pt idx="745">
                  <c:v>74518.5</c:v>
                </c:pt>
                <c:pt idx="746">
                  <c:v>74522.5</c:v>
                </c:pt>
                <c:pt idx="747">
                  <c:v>74523</c:v>
                </c:pt>
                <c:pt idx="748">
                  <c:v>74528</c:v>
                </c:pt>
                <c:pt idx="749">
                  <c:v>74528.5</c:v>
                </c:pt>
                <c:pt idx="750">
                  <c:v>74536</c:v>
                </c:pt>
                <c:pt idx="751">
                  <c:v>74536.5</c:v>
                </c:pt>
                <c:pt idx="752">
                  <c:v>74540</c:v>
                </c:pt>
                <c:pt idx="753">
                  <c:v>74558.5</c:v>
                </c:pt>
                <c:pt idx="754">
                  <c:v>74559</c:v>
                </c:pt>
                <c:pt idx="755">
                  <c:v>74640</c:v>
                </c:pt>
                <c:pt idx="756">
                  <c:v>74794.5</c:v>
                </c:pt>
                <c:pt idx="757">
                  <c:v>74893</c:v>
                </c:pt>
                <c:pt idx="758">
                  <c:v>74907.5</c:v>
                </c:pt>
                <c:pt idx="759">
                  <c:v>74907.5</c:v>
                </c:pt>
                <c:pt idx="760">
                  <c:v>76050</c:v>
                </c:pt>
                <c:pt idx="761">
                  <c:v>76050</c:v>
                </c:pt>
                <c:pt idx="762">
                  <c:v>76357.5</c:v>
                </c:pt>
                <c:pt idx="763">
                  <c:v>76357.5</c:v>
                </c:pt>
                <c:pt idx="764">
                  <c:v>76533</c:v>
                </c:pt>
                <c:pt idx="765">
                  <c:v>76643</c:v>
                </c:pt>
                <c:pt idx="766">
                  <c:v>76693</c:v>
                </c:pt>
                <c:pt idx="767">
                  <c:v>77623.5</c:v>
                </c:pt>
                <c:pt idx="768">
                  <c:v>77744</c:v>
                </c:pt>
                <c:pt idx="769">
                  <c:v>77768</c:v>
                </c:pt>
                <c:pt idx="770">
                  <c:v>77997.5</c:v>
                </c:pt>
                <c:pt idx="771">
                  <c:v>79452</c:v>
                </c:pt>
                <c:pt idx="772">
                  <c:v>79452.5</c:v>
                </c:pt>
                <c:pt idx="773">
                  <c:v>79471.5</c:v>
                </c:pt>
                <c:pt idx="774">
                  <c:v>79592</c:v>
                </c:pt>
                <c:pt idx="775">
                  <c:v>79592.5</c:v>
                </c:pt>
                <c:pt idx="776">
                  <c:v>79669</c:v>
                </c:pt>
                <c:pt idx="777">
                  <c:v>79675</c:v>
                </c:pt>
                <c:pt idx="778">
                  <c:v>79675.5</c:v>
                </c:pt>
                <c:pt idx="779">
                  <c:v>79755</c:v>
                </c:pt>
                <c:pt idx="780">
                  <c:v>81024.5</c:v>
                </c:pt>
                <c:pt idx="781">
                  <c:v>81166.5</c:v>
                </c:pt>
                <c:pt idx="782">
                  <c:v>81309.5</c:v>
                </c:pt>
                <c:pt idx="783">
                  <c:v>81387.5</c:v>
                </c:pt>
                <c:pt idx="784">
                  <c:v>81491.5</c:v>
                </c:pt>
                <c:pt idx="785">
                  <c:v>81559.5</c:v>
                </c:pt>
                <c:pt idx="786">
                  <c:v>82449</c:v>
                </c:pt>
                <c:pt idx="787">
                  <c:v>82551.5</c:v>
                </c:pt>
                <c:pt idx="788">
                  <c:v>82552</c:v>
                </c:pt>
                <c:pt idx="789">
                  <c:v>82797.5</c:v>
                </c:pt>
                <c:pt idx="790">
                  <c:v>82949.5</c:v>
                </c:pt>
                <c:pt idx="791">
                  <c:v>82977</c:v>
                </c:pt>
                <c:pt idx="792">
                  <c:v>83073</c:v>
                </c:pt>
                <c:pt idx="793">
                  <c:v>83268</c:v>
                </c:pt>
                <c:pt idx="794">
                  <c:v>84225.5</c:v>
                </c:pt>
                <c:pt idx="795">
                  <c:v>84288.5</c:v>
                </c:pt>
                <c:pt idx="796">
                  <c:v>84338.5</c:v>
                </c:pt>
                <c:pt idx="797">
                  <c:v>84370</c:v>
                </c:pt>
                <c:pt idx="798">
                  <c:v>84569</c:v>
                </c:pt>
                <c:pt idx="799">
                  <c:v>84569</c:v>
                </c:pt>
                <c:pt idx="800">
                  <c:v>84581.5</c:v>
                </c:pt>
                <c:pt idx="801">
                  <c:v>84582</c:v>
                </c:pt>
                <c:pt idx="802">
                  <c:v>84712.5</c:v>
                </c:pt>
                <c:pt idx="803">
                  <c:v>84726</c:v>
                </c:pt>
                <c:pt idx="804">
                  <c:v>84827</c:v>
                </c:pt>
                <c:pt idx="805">
                  <c:v>85915.5</c:v>
                </c:pt>
                <c:pt idx="806">
                  <c:v>86082.5</c:v>
                </c:pt>
                <c:pt idx="807">
                  <c:v>86083</c:v>
                </c:pt>
                <c:pt idx="808">
                  <c:v>86228</c:v>
                </c:pt>
                <c:pt idx="809">
                  <c:v>86266.5</c:v>
                </c:pt>
                <c:pt idx="810">
                  <c:v>86267</c:v>
                </c:pt>
                <c:pt idx="811">
                  <c:v>86294</c:v>
                </c:pt>
                <c:pt idx="812">
                  <c:v>86381</c:v>
                </c:pt>
                <c:pt idx="813">
                  <c:v>86521.5</c:v>
                </c:pt>
                <c:pt idx="814">
                  <c:v>87795.5</c:v>
                </c:pt>
                <c:pt idx="815">
                  <c:v>87795.5</c:v>
                </c:pt>
                <c:pt idx="816">
                  <c:v>87847</c:v>
                </c:pt>
                <c:pt idx="817">
                  <c:v>87858.5</c:v>
                </c:pt>
                <c:pt idx="818">
                  <c:v>88002</c:v>
                </c:pt>
                <c:pt idx="819">
                  <c:v>88002</c:v>
                </c:pt>
                <c:pt idx="820">
                  <c:v>88057.5</c:v>
                </c:pt>
                <c:pt idx="821">
                  <c:v>88057.5</c:v>
                </c:pt>
                <c:pt idx="822">
                  <c:v>88062</c:v>
                </c:pt>
                <c:pt idx="823">
                  <c:v>88108</c:v>
                </c:pt>
                <c:pt idx="824">
                  <c:v>88160.5</c:v>
                </c:pt>
                <c:pt idx="825">
                  <c:v>88160.5</c:v>
                </c:pt>
                <c:pt idx="826">
                  <c:v>88161</c:v>
                </c:pt>
                <c:pt idx="827">
                  <c:v>88161</c:v>
                </c:pt>
                <c:pt idx="828">
                  <c:v>88266</c:v>
                </c:pt>
                <c:pt idx="829">
                  <c:v>88266</c:v>
                </c:pt>
                <c:pt idx="830">
                  <c:v>89336.5</c:v>
                </c:pt>
                <c:pt idx="831">
                  <c:v>89336.5</c:v>
                </c:pt>
                <c:pt idx="832">
                  <c:v>89510</c:v>
                </c:pt>
                <c:pt idx="833">
                  <c:v>89626</c:v>
                </c:pt>
                <c:pt idx="834">
                  <c:v>89751</c:v>
                </c:pt>
                <c:pt idx="835">
                  <c:v>90981.5</c:v>
                </c:pt>
                <c:pt idx="836">
                  <c:v>91144</c:v>
                </c:pt>
                <c:pt idx="837">
                  <c:v>91194</c:v>
                </c:pt>
                <c:pt idx="838">
                  <c:v>91401</c:v>
                </c:pt>
                <c:pt idx="839">
                  <c:v>92874.5</c:v>
                </c:pt>
                <c:pt idx="840">
                  <c:v>92875</c:v>
                </c:pt>
                <c:pt idx="841">
                  <c:v>92875.5</c:v>
                </c:pt>
                <c:pt idx="842">
                  <c:v>93146</c:v>
                </c:pt>
                <c:pt idx="843">
                  <c:v>94429</c:v>
                </c:pt>
                <c:pt idx="844">
                  <c:v>94429.5</c:v>
                </c:pt>
                <c:pt idx="845">
                  <c:v>94546.5</c:v>
                </c:pt>
                <c:pt idx="846">
                  <c:v>94586.5</c:v>
                </c:pt>
                <c:pt idx="847">
                  <c:v>94722</c:v>
                </c:pt>
                <c:pt idx="848">
                  <c:v>94900</c:v>
                </c:pt>
              </c:numCache>
            </c:numRef>
          </c:xVal>
          <c:yVal>
            <c:numRef>
              <c:f>'Active 1'!$I$21:$I$992</c:f>
              <c:numCache>
                <c:formatCode>General</c:formatCode>
                <c:ptCount val="972"/>
                <c:pt idx="1">
                  <c:v>4.8141600054805167E-3</c:v>
                </c:pt>
                <c:pt idx="2">
                  <c:v>2.3236400011228397E-3</c:v>
                </c:pt>
                <c:pt idx="3">
                  <c:v>1.6980499996861909E-2</c:v>
                </c:pt>
                <c:pt idx="4">
                  <c:v>1.1058860000048298E-2</c:v>
                </c:pt>
                <c:pt idx="5">
                  <c:v>6.7157200028304942E-3</c:v>
                </c:pt>
                <c:pt idx="6">
                  <c:v>-4.0293999991263263E-3</c:v>
                </c:pt>
                <c:pt idx="7">
                  <c:v>1.1077820003265515E-2</c:v>
                </c:pt>
                <c:pt idx="8">
                  <c:v>2.9895600018789992E-3</c:v>
                </c:pt>
                <c:pt idx="9">
                  <c:v>4.9012999952537939E-3</c:v>
                </c:pt>
                <c:pt idx="10">
                  <c:v>6.7188999964855611E-3</c:v>
                </c:pt>
                <c:pt idx="11">
                  <c:v>3.8445200043497607E-3</c:v>
                </c:pt>
                <c:pt idx="14">
                  <c:v>5.9829400051967241E-3</c:v>
                </c:pt>
                <c:pt idx="15">
                  <c:v>6.4434800005983561E-3</c:v>
                </c:pt>
                <c:pt idx="16">
                  <c:v>1.0703600055421703E-3</c:v>
                </c:pt>
                <c:pt idx="17">
                  <c:v>-9.8023399987141602E-3</c:v>
                </c:pt>
                <c:pt idx="18">
                  <c:v>-6.7119995946995914E-5</c:v>
                </c:pt>
                <c:pt idx="19">
                  <c:v>3.6681000055978075E-3</c:v>
                </c:pt>
                <c:pt idx="20">
                  <c:v>7.7532000432256609E-4</c:v>
                </c:pt>
                <c:pt idx="21">
                  <c:v>1.7753200008883141E-3</c:v>
                </c:pt>
                <c:pt idx="22">
                  <c:v>9.6870600027614273E-3</c:v>
                </c:pt>
                <c:pt idx="27">
                  <c:v>5.5439800053136423E-3</c:v>
                </c:pt>
                <c:pt idx="28">
                  <c:v>4.2008399977930821E-3</c:v>
                </c:pt>
                <c:pt idx="29">
                  <c:v>1.6512879999936558E-2</c:v>
                </c:pt>
                <c:pt idx="30">
                  <c:v>2.0158720006293152E-2</c:v>
                </c:pt>
                <c:pt idx="31">
                  <c:v>4.0948399982880801E-3</c:v>
                </c:pt>
                <c:pt idx="32">
                  <c:v>7.2804200026439503E-3</c:v>
                </c:pt>
                <c:pt idx="33">
                  <c:v>1.3092880006297491E-2</c:v>
                </c:pt>
                <c:pt idx="34">
                  <c:v>6.7398400060483254E-3</c:v>
                </c:pt>
                <c:pt idx="37">
                  <c:v>1.0249320002913009E-2</c:v>
                </c:pt>
                <c:pt idx="38">
                  <c:v>7.9053400040720589E-3</c:v>
                </c:pt>
                <c:pt idx="39">
                  <c:v>4.8170800000661984E-3</c:v>
                </c:pt>
                <c:pt idx="40">
                  <c:v>2.1307999995769933E-3</c:v>
                </c:pt>
                <c:pt idx="41">
                  <c:v>8.3604000246850774E-4</c:v>
                </c:pt>
                <c:pt idx="42">
                  <c:v>8.5712600048282184E-3</c:v>
                </c:pt>
                <c:pt idx="43">
                  <c:v>6.3217999995686114E-3</c:v>
                </c:pt>
                <c:pt idx="44">
                  <c:v>9.1953999799443409E-4</c:v>
                </c:pt>
                <c:pt idx="45">
                  <c:v>7.8312799960258417E-3</c:v>
                </c:pt>
                <c:pt idx="46">
                  <c:v>3.4191200029454194E-3</c:v>
                </c:pt>
                <c:pt idx="56">
                  <c:v>9.4460200052708387E-3</c:v>
                </c:pt>
                <c:pt idx="57">
                  <c:v>5.8183000001008622E-3</c:v>
                </c:pt>
                <c:pt idx="58">
                  <c:v>7.7300400007516146E-3</c:v>
                </c:pt>
                <c:pt idx="59">
                  <c:v>6.386900000507012E-3</c:v>
                </c:pt>
                <c:pt idx="60">
                  <c:v>8.2986400011577643E-3</c:v>
                </c:pt>
                <c:pt idx="61">
                  <c:v>1.5514200000325218E-2</c:v>
                </c:pt>
                <c:pt idx="62">
                  <c:v>9.0828000029432587E-3</c:v>
                </c:pt>
                <c:pt idx="63">
                  <c:v>1.1494120000861585E-2</c:v>
                </c:pt>
                <c:pt idx="64">
                  <c:v>6.6607400003704242E-3</c:v>
                </c:pt>
                <c:pt idx="65">
                  <c:v>1.1964559998887125E-2</c:v>
                </c:pt>
                <c:pt idx="66">
                  <c:v>3.4349999987171032E-3</c:v>
                </c:pt>
                <c:pt idx="67">
                  <c:v>2.1702200028812513E-3</c:v>
                </c:pt>
                <c:pt idx="68">
                  <c:v>5.9054400044260547E-3</c:v>
                </c:pt>
                <c:pt idx="69">
                  <c:v>1.0238399998343084E-2</c:v>
                </c:pt>
                <c:pt idx="70">
                  <c:v>2.1891799988225102E-3</c:v>
                </c:pt>
                <c:pt idx="71">
                  <c:v>3.0126600031508133E-3</c:v>
                </c:pt>
                <c:pt idx="72">
                  <c:v>1.3194599996495526E-2</c:v>
                </c:pt>
                <c:pt idx="77">
                  <c:v>-2.1867999748792499E-4</c:v>
                </c:pt>
                <c:pt idx="82">
                  <c:v>7.4081999991904013E-3</c:v>
                </c:pt>
                <c:pt idx="83">
                  <c:v>-1.6509199995198287E-3</c:v>
                </c:pt>
                <c:pt idx="84">
                  <c:v>4.5055200025672093E-3</c:v>
                </c:pt>
                <c:pt idx="85">
                  <c:v>1.979944000049727E-2</c:v>
                </c:pt>
                <c:pt idx="86">
                  <c:v>6.4563000050839037E-3</c:v>
                </c:pt>
                <c:pt idx="89">
                  <c:v>8.2698800033540465E-3</c:v>
                </c:pt>
                <c:pt idx="90">
                  <c:v>5.220660001214128E-3</c:v>
                </c:pt>
                <c:pt idx="91">
                  <c:v>1.1691100000462029E-2</c:v>
                </c:pt>
                <c:pt idx="92">
                  <c:v>-3.9716000173939392E-4</c:v>
                </c:pt>
                <c:pt idx="93">
                  <c:v>7.6028399998904206E-3</c:v>
                </c:pt>
                <c:pt idx="94">
                  <c:v>-9.1682000493165106E-4</c:v>
                </c:pt>
                <c:pt idx="95">
                  <c:v>2.2888400053489022E-3</c:v>
                </c:pt>
                <c:pt idx="96">
                  <c:v>-8.8767999841365963E-4</c:v>
                </c:pt>
                <c:pt idx="97">
                  <c:v>6.4161400005104952E-3</c:v>
                </c:pt>
                <c:pt idx="98">
                  <c:v>8.6217999996733852E-3</c:v>
                </c:pt>
                <c:pt idx="99">
                  <c:v>2.7866000164067373E-4</c:v>
                </c:pt>
                <c:pt idx="101">
                  <c:v>6.1737799987895414E-3</c:v>
                </c:pt>
                <c:pt idx="102">
                  <c:v>1.1624699996900745E-2</c:v>
                </c:pt>
                <c:pt idx="103">
                  <c:v>3.7124000009498559E-3</c:v>
                </c:pt>
                <c:pt idx="104">
                  <c:v>3.4866600035456941E-3</c:v>
                </c:pt>
                <c:pt idx="106">
                  <c:v>1.4544940000632778E-2</c:v>
                </c:pt>
                <c:pt idx="107">
                  <c:v>1.0201799996139016E-2</c:v>
                </c:pt>
                <c:pt idx="108">
                  <c:v>1.2760500001604669E-2</c:v>
                </c:pt>
                <c:pt idx="110">
                  <c:v>1.1672239998006262E-2</c:v>
                </c:pt>
                <c:pt idx="113">
                  <c:v>1.5093180001713336E-2</c:v>
                </c:pt>
                <c:pt idx="114">
                  <c:v>-7.344379999267403E-3</c:v>
                </c:pt>
                <c:pt idx="115">
                  <c:v>4.7042799997143447E-3</c:v>
                </c:pt>
                <c:pt idx="117">
                  <c:v>1.2320139998337254E-2</c:v>
                </c:pt>
                <c:pt idx="118">
                  <c:v>1.4918159999069758E-2</c:v>
                </c:pt>
                <c:pt idx="119">
                  <c:v>1.8299000003025867E-3</c:v>
                </c:pt>
                <c:pt idx="120">
                  <c:v>5.4958200053079054E-3</c:v>
                </c:pt>
                <c:pt idx="121">
                  <c:v>3.8287799980025738E-3</c:v>
                </c:pt>
                <c:pt idx="122">
                  <c:v>2.9922000248916447E-4</c:v>
                </c:pt>
                <c:pt idx="125">
                  <c:v>9.1742599979625084E-3</c:v>
                </c:pt>
                <c:pt idx="126">
                  <c:v>1.3654319998749997E-2</c:v>
                </c:pt>
                <c:pt idx="127">
                  <c:v>6.3697400037199259E-3</c:v>
                </c:pt>
                <c:pt idx="128">
                  <c:v>1.0252060004859231E-2</c:v>
                </c:pt>
                <c:pt idx="129">
                  <c:v>3.1932199999573641E-3</c:v>
                </c:pt>
                <c:pt idx="130">
                  <c:v>3.7519199977396056E-3</c:v>
                </c:pt>
                <c:pt idx="131">
                  <c:v>3.3004400029312819E-3</c:v>
                </c:pt>
                <c:pt idx="132">
                  <c:v>1.0506100006750785E-2</c:v>
                </c:pt>
                <c:pt idx="133">
                  <c:v>-2.7397199955885299E-3</c:v>
                </c:pt>
                <c:pt idx="134">
                  <c:v>9.5191799991880544E-3</c:v>
                </c:pt>
                <c:pt idx="138">
                  <c:v>5.1452199986670166E-3</c:v>
                </c:pt>
                <c:pt idx="139">
                  <c:v>7.4001000029966235E-3</c:v>
                </c:pt>
                <c:pt idx="140">
                  <c:v>3.8804400028311647E-3</c:v>
                </c:pt>
                <c:pt idx="141">
                  <c:v>4.9587999965297058E-3</c:v>
                </c:pt>
                <c:pt idx="142">
                  <c:v>-8.3843399988836609E-3</c:v>
                </c:pt>
                <c:pt idx="143">
                  <c:v>4.5073200017213821E-3</c:v>
                </c:pt>
                <c:pt idx="144">
                  <c:v>7.1297999966191128E-4</c:v>
                </c:pt>
                <c:pt idx="145">
                  <c:v>-6.3016000058269128E-4</c:v>
                </c:pt>
                <c:pt idx="146">
                  <c:v>2.2815800039097667E-3</c:v>
                </c:pt>
                <c:pt idx="148">
                  <c:v>3.4310200062463991E-3</c:v>
                </c:pt>
                <c:pt idx="150">
                  <c:v>-1.4433600008487701E-3</c:v>
                </c:pt>
                <c:pt idx="151">
                  <c:v>9.7821000017574988E-3</c:v>
                </c:pt>
                <c:pt idx="152">
                  <c:v>-7.9338799987453967E-3</c:v>
                </c:pt>
                <c:pt idx="155">
                  <c:v>-3.4258000232512131E-4</c:v>
                </c:pt>
                <c:pt idx="156">
                  <c:v>3.9021199991111644E-3</c:v>
                </c:pt>
                <c:pt idx="157">
                  <c:v>3.6763800017070025E-3</c:v>
                </c:pt>
                <c:pt idx="158">
                  <c:v>1.0391520001576282E-2</c:v>
                </c:pt>
                <c:pt idx="159">
                  <c:v>-6.6967399980057962E-3</c:v>
                </c:pt>
                <c:pt idx="160">
                  <c:v>6.5869999962160364E-3</c:v>
                </c:pt>
                <c:pt idx="161">
                  <c:v>2.4987400029203855E-3</c:v>
                </c:pt>
                <c:pt idx="162">
                  <c:v>-5.6777799982228316E-3</c:v>
                </c:pt>
                <c:pt idx="163">
                  <c:v>2.3396000324282795E-4</c:v>
                </c:pt>
                <c:pt idx="164">
                  <c:v>-3.0800399981671944E-3</c:v>
                </c:pt>
                <c:pt idx="165">
                  <c:v>-1.0168300002987962E-2</c:v>
                </c:pt>
                <c:pt idx="166">
                  <c:v>7.1972599980654195E-3</c:v>
                </c:pt>
                <c:pt idx="167">
                  <c:v>1.4020740003616083E-2</c:v>
                </c:pt>
                <c:pt idx="168">
                  <c:v>1.6775999974925071E-3</c:v>
                </c:pt>
                <c:pt idx="169">
                  <c:v>-3.1557800029986538E-3</c:v>
                </c:pt>
                <c:pt idx="170">
                  <c:v>1.2579440000990871E-2</c:v>
                </c:pt>
                <c:pt idx="171">
                  <c:v>6.2363000033656135E-3</c:v>
                </c:pt>
                <c:pt idx="172">
                  <c:v>5.0889199992525391E-3</c:v>
                </c:pt>
                <c:pt idx="176">
                  <c:v>1.246091999928467E-2</c:v>
                </c:pt>
                <c:pt idx="177">
                  <c:v>1.5284400004020426E-2</c:v>
                </c:pt>
                <c:pt idx="178">
                  <c:v>1.7166720004752278E-2</c:v>
                </c:pt>
                <c:pt idx="179">
                  <c:v>5.9503200027393177E-3</c:v>
                </c:pt>
                <c:pt idx="180">
                  <c:v>7.0575400022789836E-3</c:v>
                </c:pt>
                <c:pt idx="181">
                  <c:v>1.3739998394157737E-5</c:v>
                </c:pt>
                <c:pt idx="182">
                  <c:v>-1.2628999975277111E-3</c:v>
                </c:pt>
                <c:pt idx="183">
                  <c:v>-3.9299400013987906E-3</c:v>
                </c:pt>
                <c:pt idx="184">
                  <c:v>-4.1757599974516779E-3</c:v>
                </c:pt>
                <c:pt idx="185">
                  <c:v>4.647720001230482E-3</c:v>
                </c:pt>
                <c:pt idx="186">
                  <c:v>3.3045800009858795E-3</c:v>
                </c:pt>
                <c:pt idx="187">
                  <c:v>1.2163200008217245E-3</c:v>
                </c:pt>
                <c:pt idx="188">
                  <c:v>-7.8719399971305393E-3</c:v>
                </c:pt>
                <c:pt idx="189">
                  <c:v>5.0398000021232292E-3</c:v>
                </c:pt>
                <c:pt idx="190">
                  <c:v>8.6966599992592819E-3</c:v>
                </c:pt>
                <c:pt idx="191">
                  <c:v>9.5154000155162066E-4</c:v>
                </c:pt>
                <c:pt idx="192">
                  <c:v>2.4219800034188665E-3</c:v>
                </c:pt>
                <c:pt idx="193">
                  <c:v>4.1068600039579906E-3</c:v>
                </c:pt>
                <c:pt idx="194">
                  <c:v>8.1303999977535568E-3</c:v>
                </c:pt>
                <c:pt idx="195">
                  <c:v>1.9338000056450255E-3</c:v>
                </c:pt>
                <c:pt idx="196">
                  <c:v>8.4554000204661861E-4</c:v>
                </c:pt>
                <c:pt idx="197">
                  <c:v>5.1100400014547631E-3</c:v>
                </c:pt>
                <c:pt idx="198">
                  <c:v>3.4231999961775728E-3</c:v>
                </c:pt>
                <c:pt idx="199">
                  <c:v>-3.6650599940912798E-3</c:v>
                </c:pt>
                <c:pt idx="200">
                  <c:v>-5.1063599967164919E-3</c:v>
                </c:pt>
                <c:pt idx="201">
                  <c:v>1.1717120003595483E-2</c:v>
                </c:pt>
                <c:pt idx="202">
                  <c:v>0</c:v>
                </c:pt>
                <c:pt idx="203">
                  <c:v>6.5986000045086257E-3</c:v>
                </c:pt>
                <c:pt idx="204">
                  <c:v>1.1102480006229598E-2</c:v>
                </c:pt>
                <c:pt idx="205">
                  <c:v>1.8102480004017707E-2</c:v>
                </c:pt>
                <c:pt idx="206">
                  <c:v>1.9102480007859413E-2</c:v>
                </c:pt>
                <c:pt idx="207">
                  <c:v>-1.4581799987354316E-3</c:v>
                </c:pt>
                <c:pt idx="208">
                  <c:v>-1.4581799987354316E-3</c:v>
                </c:pt>
                <c:pt idx="209">
                  <c:v>1.0453559996676631E-2</c:v>
                </c:pt>
                <c:pt idx="210">
                  <c:v>5.1104200028930791E-3</c:v>
                </c:pt>
                <c:pt idx="211">
                  <c:v>1.1110419996839482E-2</c:v>
                </c:pt>
                <c:pt idx="212">
                  <c:v>4.051299998536706E-3</c:v>
                </c:pt>
                <c:pt idx="213">
                  <c:v>3.1194800030789338E-3</c:v>
                </c:pt>
                <c:pt idx="214">
                  <c:v>5.1585199980763718E-3</c:v>
                </c:pt>
                <c:pt idx="215">
                  <c:v>8.1585200023255311E-3</c:v>
                </c:pt>
                <c:pt idx="216">
                  <c:v>1.0158519995457027E-2</c:v>
                </c:pt>
                <c:pt idx="217">
                  <c:v>1.0158519995457027E-2</c:v>
                </c:pt>
                <c:pt idx="218">
                  <c:v>1.8158519902499393E-2</c:v>
                </c:pt>
                <c:pt idx="219">
                  <c:v>1.8158519997086842E-2</c:v>
                </c:pt>
                <c:pt idx="220">
                  <c:v>2.8937399983988144E-3</c:v>
                </c:pt>
                <c:pt idx="221">
                  <c:v>3.89374000224052E-3</c:v>
                </c:pt>
                <c:pt idx="222">
                  <c:v>6.0111400016467087E-3</c:v>
                </c:pt>
                <c:pt idx="223">
                  <c:v>8.7393600042560138E-3</c:v>
                </c:pt>
                <c:pt idx="224">
                  <c:v>6.9934000057401136E-3</c:v>
                </c:pt>
                <c:pt idx="225">
                  <c:v>1.2679399995249696E-2</c:v>
                </c:pt>
                <c:pt idx="226">
                  <c:v>9.238099999492988E-3</c:v>
                </c:pt>
                <c:pt idx="227">
                  <c:v>3.1498399985139258E-3</c:v>
                </c:pt>
                <c:pt idx="228">
                  <c:v>6.0615799957304262E-3</c:v>
                </c:pt>
                <c:pt idx="230">
                  <c:v>3.5908599966205657E-3</c:v>
                </c:pt>
                <c:pt idx="231">
                  <c:v>1.8887999613070861E-4</c:v>
                </c:pt>
                <c:pt idx="232">
                  <c:v>-6.899379994138144E-3</c:v>
                </c:pt>
                <c:pt idx="233">
                  <c:v>-2.0077199951629154E-3</c:v>
                </c:pt>
                <c:pt idx="235">
                  <c:v>4.7298400022555143E-3</c:v>
                </c:pt>
                <c:pt idx="236">
                  <c:v>-2.5550200007273816E-3</c:v>
                </c:pt>
                <c:pt idx="237">
                  <c:v>5.4449800009024329E-3</c:v>
                </c:pt>
                <c:pt idx="238">
                  <c:v>-2.9864200041629374E-3</c:v>
                </c:pt>
                <c:pt idx="239">
                  <c:v>6.0135800013085827E-3</c:v>
                </c:pt>
                <c:pt idx="240">
                  <c:v>1.8370600009802729E-3</c:v>
                </c:pt>
                <c:pt idx="241">
                  <c:v>7.4879999738186598E-4</c:v>
                </c:pt>
                <c:pt idx="242">
                  <c:v>5.7488000020384789E-3</c:v>
                </c:pt>
                <c:pt idx="243">
                  <c:v>-6.0423999821068719E-4</c:v>
                </c:pt>
                <c:pt idx="244">
                  <c:v>-1.5360599936684594E-3</c:v>
                </c:pt>
                <c:pt idx="245">
                  <c:v>3.1205199993564747E-3</c:v>
                </c:pt>
                <c:pt idx="246">
                  <c:v>7.9689999984111637E-4</c:v>
                </c:pt>
                <c:pt idx="247">
                  <c:v>-6.4551999821560457E-4</c:v>
                </c:pt>
                <c:pt idx="248">
                  <c:v>7.1210000169230625E-4</c:v>
                </c:pt>
                <c:pt idx="249">
                  <c:v>-5.8867600018857047E-3</c:v>
                </c:pt>
                <c:pt idx="250">
                  <c:v>8.0049000025610439E-3</c:v>
                </c:pt>
                <c:pt idx="251">
                  <c:v>-6.4429999474668875E-4</c:v>
                </c:pt>
                <c:pt idx="252">
                  <c:v>-4.2185000056633726E-3</c:v>
                </c:pt>
                <c:pt idx="253">
                  <c:v>-3.8173599969013594E-3</c:v>
                </c:pt>
                <c:pt idx="254">
                  <c:v>-4.132479996769689E-3</c:v>
                </c:pt>
                <c:pt idx="255">
                  <c:v>7.4262200068915263E-3</c:v>
                </c:pt>
                <c:pt idx="256">
                  <c:v>-1.0706119996029884E-2</c:v>
                </c:pt>
                <c:pt idx="257">
                  <c:v>6.104660002165474E-3</c:v>
                </c:pt>
                <c:pt idx="258">
                  <c:v>-3.2777999949757941E-3</c:v>
                </c:pt>
                <c:pt idx="259">
                  <c:v>-3.9646400036872365E-3</c:v>
                </c:pt>
                <c:pt idx="260">
                  <c:v>4.2588600044837222E-3</c:v>
                </c:pt>
                <c:pt idx="261">
                  <c:v>-9.9818199960282072E-3</c:v>
                </c:pt>
                <c:pt idx="262">
                  <c:v>-6.296380001003854E-3</c:v>
                </c:pt>
                <c:pt idx="263">
                  <c:v>-4.5223999986774288E-3</c:v>
                </c:pt>
                <c:pt idx="264">
                  <c:v>-8.5325800027931109E-3</c:v>
                </c:pt>
                <c:pt idx="265">
                  <c:v>-2.6505400019232184E-3</c:v>
                </c:pt>
                <c:pt idx="266">
                  <c:v>1.1729399993782863E-3</c:v>
                </c:pt>
                <c:pt idx="267">
                  <c:v>6.8880800026818179E-3</c:v>
                </c:pt>
                <c:pt idx="268">
                  <c:v>-7.6717399933841079E-3</c:v>
                </c:pt>
                <c:pt idx="269">
                  <c:v>-6.8482600036077201E-3</c:v>
                </c:pt>
                <c:pt idx="270">
                  <c:v>-2.8448000011849217E-3</c:v>
                </c:pt>
                <c:pt idx="271">
                  <c:v>-1.2050739998812787E-2</c:v>
                </c:pt>
                <c:pt idx="272">
                  <c:v>-1.5393879999464843E-2</c:v>
                </c:pt>
                <c:pt idx="273">
                  <c:v>-6.7766200008918531E-3</c:v>
                </c:pt>
                <c:pt idx="274">
                  <c:v>-5.3554000041913241E-3</c:v>
                </c:pt>
                <c:pt idx="275">
                  <c:v>3.3059999987017363E-4</c:v>
                </c:pt>
                <c:pt idx="276">
                  <c:v>-8.6204600011114962E-3</c:v>
                </c:pt>
                <c:pt idx="277">
                  <c:v>-7.0224399969447404E-3</c:v>
                </c:pt>
                <c:pt idx="278">
                  <c:v>-1.033644000563072E-2</c:v>
                </c:pt>
                <c:pt idx="279">
                  <c:v>-1.5330399983213283E-3</c:v>
                </c:pt>
                <c:pt idx="280">
                  <c:v>-8.3722999988822266E-3</c:v>
                </c:pt>
                <c:pt idx="281">
                  <c:v>1.0090400028275326E-3</c:v>
                </c:pt>
                <c:pt idx="282">
                  <c:v>2.6749600074253976E-3</c:v>
                </c:pt>
                <c:pt idx="283">
                  <c:v>9.6749600052135065E-3</c:v>
                </c:pt>
                <c:pt idx="284">
                  <c:v>-5.2178199985064566E-3</c:v>
                </c:pt>
                <c:pt idx="285">
                  <c:v>6.6939200041815639E-3</c:v>
                </c:pt>
                <c:pt idx="286">
                  <c:v>-7.2670400040806271E-3</c:v>
                </c:pt>
                <c:pt idx="287">
                  <c:v>-5.2670400036731735E-3</c:v>
                </c:pt>
                <c:pt idx="288">
                  <c:v>1.0644700007105712E-2</c:v>
                </c:pt>
                <c:pt idx="289">
                  <c:v>-4.0415800031041726E-3</c:v>
                </c:pt>
                <c:pt idx="290">
                  <c:v>-4.3847199995070696E-3</c:v>
                </c:pt>
                <c:pt idx="291">
                  <c:v>-6.7083400062983856E-3</c:v>
                </c:pt>
                <c:pt idx="292">
                  <c:v>1.4280200048233382E-3</c:v>
                </c:pt>
                <c:pt idx="293">
                  <c:v>-1.1327280000841711E-2</c:v>
                </c:pt>
                <c:pt idx="294">
                  <c:v>-1.1431319995608646E-2</c:v>
                </c:pt>
                <c:pt idx="295">
                  <c:v>-8.333000005222857E-4</c:v>
                </c:pt>
                <c:pt idx="302">
                  <c:v>-1.7158999980892986E-3</c:v>
                </c:pt>
                <c:pt idx="303">
                  <c:v>-1.9235840001783799E-2</c:v>
                </c:pt>
                <c:pt idx="304">
                  <c:v>-5.2041999879293144E-4</c:v>
                </c:pt>
                <c:pt idx="306">
                  <c:v>-7.7662399999098852E-3</c:v>
                </c:pt>
                <c:pt idx="307">
                  <c:v>-6.9721800027764402E-3</c:v>
                </c:pt>
                <c:pt idx="308">
                  <c:v>-1.2218000098073389E-2</c:v>
                </c:pt>
                <c:pt idx="309">
                  <c:v>-1.221800000348594E-2</c:v>
                </c:pt>
                <c:pt idx="310">
                  <c:v>-4.0612800003145821E-3</c:v>
                </c:pt>
                <c:pt idx="311">
                  <c:v>-5.145240000274498E-3</c:v>
                </c:pt>
                <c:pt idx="312">
                  <c:v>-1.6107320006994996E-2</c:v>
                </c:pt>
                <c:pt idx="313">
                  <c:v>-1.8230200003017671E-3</c:v>
                </c:pt>
                <c:pt idx="315">
                  <c:v>-4.8923200010904111E-3</c:v>
                </c:pt>
                <c:pt idx="316">
                  <c:v>-6.980580001254566E-3</c:v>
                </c:pt>
                <c:pt idx="320">
                  <c:v>-9.3828399985795841E-3</c:v>
                </c:pt>
                <c:pt idx="322">
                  <c:v>-4.6979599937913008E-3</c:v>
                </c:pt>
                <c:pt idx="323">
                  <c:v>-5.3842400011490099E-3</c:v>
                </c:pt>
                <c:pt idx="328">
                  <c:v>-4.9392000000807457E-3</c:v>
                </c:pt>
                <c:pt idx="329">
                  <c:v>-9.135799999057781E-3</c:v>
                </c:pt>
                <c:pt idx="330">
                  <c:v>-1.0087139999086503E-2</c:v>
                </c:pt>
                <c:pt idx="332">
                  <c:v>-1.0980480001308024E-2</c:v>
                </c:pt>
                <c:pt idx="333">
                  <c:v>-5.0497799966251478E-3</c:v>
                </c:pt>
                <c:pt idx="334">
                  <c:v>-1.0138040001038462E-2</c:v>
                </c:pt>
                <c:pt idx="340">
                  <c:v>-1.0968799993861467E-2</c:v>
                </c:pt>
                <c:pt idx="341">
                  <c:v>-1.5880819999438245E-2</c:v>
                </c:pt>
                <c:pt idx="343">
                  <c:v>-9.4499799961340614E-3</c:v>
                </c:pt>
                <c:pt idx="345">
                  <c:v>-9.4598799987579696E-3</c:v>
                </c:pt>
                <c:pt idx="347">
                  <c:v>-1.0705419997975696E-2</c:v>
                </c:pt>
                <c:pt idx="350">
                  <c:v>-1.7624160005652811E-2</c:v>
                </c:pt>
                <c:pt idx="351">
                  <c:v>-5.6588000006740913E-4</c:v>
                </c:pt>
                <c:pt idx="352">
                  <c:v>-8.1738000008044764E-3</c:v>
                </c:pt>
                <c:pt idx="356">
                  <c:v>-5.8798800018848851E-3</c:v>
                </c:pt>
                <c:pt idx="357">
                  <c:v>-4.8798799980431795E-3</c:v>
                </c:pt>
                <c:pt idx="358">
                  <c:v>-2.6643199962563813E-3</c:v>
                </c:pt>
                <c:pt idx="364">
                  <c:v>-1.2899959998321719E-2</c:v>
                </c:pt>
                <c:pt idx="365">
                  <c:v>-1.6235160001087934E-2</c:v>
                </c:pt>
                <c:pt idx="367">
                  <c:v>-1.9278800027677789E-3</c:v>
                </c:pt>
                <c:pt idx="368">
                  <c:v>-8.1043999962275848E-3</c:v>
                </c:pt>
                <c:pt idx="369">
                  <c:v>-3.5165599983884022E-3</c:v>
                </c:pt>
                <c:pt idx="370">
                  <c:v>-3.7935999716864899E-4</c:v>
                </c:pt>
                <c:pt idx="371">
                  <c:v>-6.732399997417815E-3</c:v>
                </c:pt>
                <c:pt idx="372">
                  <c:v>-3.2619600024190731E-3</c:v>
                </c:pt>
                <c:pt idx="374">
                  <c:v>-4.6149999980116263E-3</c:v>
                </c:pt>
                <c:pt idx="375">
                  <c:v>-7.8506400022888556E-3</c:v>
                </c:pt>
                <c:pt idx="377">
                  <c:v>-1.1811599993961863E-2</c:v>
                </c:pt>
                <c:pt idx="378">
                  <c:v>-2.065487999789184E-2</c:v>
                </c:pt>
                <c:pt idx="381">
                  <c:v>-3.9007000013953075E-3</c:v>
                </c:pt>
                <c:pt idx="384">
                  <c:v>-7.5331799962441437E-3</c:v>
                </c:pt>
                <c:pt idx="385">
                  <c:v>-6.9331799968495034E-3</c:v>
                </c:pt>
                <c:pt idx="387">
                  <c:v>-8.2796999995480292E-3</c:v>
                </c:pt>
                <c:pt idx="390">
                  <c:v>-5.4372599988710135E-3</c:v>
                </c:pt>
                <c:pt idx="391">
                  <c:v>-7.3589000021456741E-3</c:v>
                </c:pt>
                <c:pt idx="392">
                  <c:v>-9.9767200008500367E-3</c:v>
                </c:pt>
                <c:pt idx="395">
                  <c:v>-3.8202800060389563E-3</c:v>
                </c:pt>
                <c:pt idx="397">
                  <c:v>-1.2713060001260601E-2</c:v>
                </c:pt>
                <c:pt idx="399">
                  <c:v>-1.1409239996282849E-2</c:v>
                </c:pt>
                <c:pt idx="400">
                  <c:v>-1.0409239999717101E-2</c:v>
                </c:pt>
                <c:pt idx="401">
                  <c:v>-8.4092399993096478E-3</c:v>
                </c:pt>
                <c:pt idx="402">
                  <c:v>-2.184619996114634E-3</c:v>
                </c:pt>
                <c:pt idx="405">
                  <c:v>-9.531519994197879E-3</c:v>
                </c:pt>
                <c:pt idx="407">
                  <c:v>-5.221319996053353E-3</c:v>
                </c:pt>
                <c:pt idx="408">
                  <c:v>-7.5644600001396611E-3</c:v>
                </c:pt>
                <c:pt idx="410">
                  <c:v>-6.1039200008963235E-3</c:v>
                </c:pt>
                <c:pt idx="411">
                  <c:v>-6.9967000017641112E-3</c:v>
                </c:pt>
                <c:pt idx="412">
                  <c:v>-6.9967000017641112E-3</c:v>
                </c:pt>
                <c:pt idx="413">
                  <c:v>-2.3271379999641795E-2</c:v>
                </c:pt>
                <c:pt idx="462">
                  <c:v>-3.789720001805108E-3</c:v>
                </c:pt>
                <c:pt idx="497">
                  <c:v>-1.1995279994152952E-2</c:v>
                </c:pt>
                <c:pt idx="510">
                  <c:v>-1.3493360005668364E-2</c:v>
                </c:pt>
                <c:pt idx="562">
                  <c:v>-1.550204000523081E-2</c:v>
                </c:pt>
                <c:pt idx="755">
                  <c:v>-1.293920000171056E-2</c:v>
                </c:pt>
                <c:pt idx="765">
                  <c:v>-1.555804000236094E-2</c:v>
                </c:pt>
                <c:pt idx="766">
                  <c:v>-1.8872039996495005E-2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CD6-4565-AE47-B5E782DEE1AE}"/>
            </c:ext>
          </c:extLst>
        </c:ser>
        <c:ser>
          <c:idx val="3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1'!$D$21:$D$47</c:f>
                <c:numCache>
                  <c:formatCode>General</c:formatCode>
                  <c:ptCount val="27"/>
                  <c:pt idx="0">
                    <c:v>0</c:v>
                  </c:pt>
                </c:numCache>
              </c:numRef>
            </c:plus>
            <c:minus>
              <c:numRef>
                <c:f>'Active 1'!$D$21:$D$47</c:f>
                <c:numCache>
                  <c:formatCode>General</c:formatCode>
                  <c:ptCount val="27"/>
                  <c:pt idx="0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1'!$F$21:$F$992</c:f>
              <c:numCache>
                <c:formatCode>General</c:formatCode>
                <c:ptCount val="972"/>
                <c:pt idx="0">
                  <c:v>0</c:v>
                </c:pt>
                <c:pt idx="1">
                  <c:v>5278</c:v>
                </c:pt>
                <c:pt idx="2">
                  <c:v>5337</c:v>
                </c:pt>
                <c:pt idx="3">
                  <c:v>5337.5</c:v>
                </c:pt>
                <c:pt idx="4">
                  <c:v>5350.5</c:v>
                </c:pt>
                <c:pt idx="5">
                  <c:v>5351</c:v>
                </c:pt>
                <c:pt idx="6">
                  <c:v>5355</c:v>
                </c:pt>
                <c:pt idx="7">
                  <c:v>5468.5</c:v>
                </c:pt>
                <c:pt idx="8">
                  <c:v>5473</c:v>
                </c:pt>
                <c:pt idx="9">
                  <c:v>5477.5</c:v>
                </c:pt>
                <c:pt idx="10">
                  <c:v>6557.5</c:v>
                </c:pt>
                <c:pt idx="11">
                  <c:v>6891</c:v>
                </c:pt>
                <c:pt idx="12">
                  <c:v>8423</c:v>
                </c:pt>
                <c:pt idx="13">
                  <c:v>8441</c:v>
                </c:pt>
                <c:pt idx="14">
                  <c:v>8464.5</c:v>
                </c:pt>
                <c:pt idx="15">
                  <c:v>8509</c:v>
                </c:pt>
                <c:pt idx="16">
                  <c:v>8613</c:v>
                </c:pt>
                <c:pt idx="17">
                  <c:v>8640.5</c:v>
                </c:pt>
                <c:pt idx="18">
                  <c:v>8654</c:v>
                </c:pt>
                <c:pt idx="19">
                  <c:v>8667.5</c:v>
                </c:pt>
                <c:pt idx="20">
                  <c:v>8781</c:v>
                </c:pt>
                <c:pt idx="21">
                  <c:v>8781</c:v>
                </c:pt>
                <c:pt idx="22">
                  <c:v>8785.5</c:v>
                </c:pt>
                <c:pt idx="23">
                  <c:v>8790</c:v>
                </c:pt>
                <c:pt idx="24">
                  <c:v>8867</c:v>
                </c:pt>
                <c:pt idx="25">
                  <c:v>8885</c:v>
                </c:pt>
                <c:pt idx="26">
                  <c:v>8939.5</c:v>
                </c:pt>
                <c:pt idx="27">
                  <c:v>9846.5</c:v>
                </c:pt>
                <c:pt idx="28">
                  <c:v>9847</c:v>
                </c:pt>
                <c:pt idx="29">
                  <c:v>10154</c:v>
                </c:pt>
                <c:pt idx="30">
                  <c:v>10376</c:v>
                </c:pt>
                <c:pt idx="31">
                  <c:v>11297</c:v>
                </c:pt>
                <c:pt idx="32">
                  <c:v>11423.5</c:v>
                </c:pt>
                <c:pt idx="33">
                  <c:v>11654</c:v>
                </c:pt>
                <c:pt idx="34">
                  <c:v>11672</c:v>
                </c:pt>
                <c:pt idx="35">
                  <c:v>11712.5</c:v>
                </c:pt>
                <c:pt idx="36">
                  <c:v>11717</c:v>
                </c:pt>
                <c:pt idx="37">
                  <c:v>11731</c:v>
                </c:pt>
                <c:pt idx="38">
                  <c:v>11884.5</c:v>
                </c:pt>
                <c:pt idx="39">
                  <c:v>11889</c:v>
                </c:pt>
                <c:pt idx="40">
                  <c:v>11890</c:v>
                </c:pt>
                <c:pt idx="41">
                  <c:v>12007</c:v>
                </c:pt>
                <c:pt idx="42">
                  <c:v>12020.5</c:v>
                </c:pt>
                <c:pt idx="43">
                  <c:v>12815</c:v>
                </c:pt>
                <c:pt idx="44">
                  <c:v>12869.5</c:v>
                </c:pt>
                <c:pt idx="45">
                  <c:v>12874</c:v>
                </c:pt>
                <c:pt idx="46">
                  <c:v>12946</c:v>
                </c:pt>
                <c:pt idx="47">
                  <c:v>13260</c:v>
                </c:pt>
                <c:pt idx="48">
                  <c:v>13269</c:v>
                </c:pt>
                <c:pt idx="49">
                  <c:v>13291.5</c:v>
                </c:pt>
                <c:pt idx="50">
                  <c:v>13292</c:v>
                </c:pt>
                <c:pt idx="51">
                  <c:v>13296</c:v>
                </c:pt>
                <c:pt idx="52">
                  <c:v>13296.5</c:v>
                </c:pt>
                <c:pt idx="53">
                  <c:v>13373</c:v>
                </c:pt>
                <c:pt idx="54">
                  <c:v>13373.5</c:v>
                </c:pt>
                <c:pt idx="55">
                  <c:v>13373.5</c:v>
                </c:pt>
                <c:pt idx="56">
                  <c:v>13403.5</c:v>
                </c:pt>
                <c:pt idx="57">
                  <c:v>13452.5</c:v>
                </c:pt>
                <c:pt idx="58">
                  <c:v>13457</c:v>
                </c:pt>
                <c:pt idx="59">
                  <c:v>13457.5</c:v>
                </c:pt>
                <c:pt idx="60">
                  <c:v>13462</c:v>
                </c:pt>
                <c:pt idx="61">
                  <c:v>13485</c:v>
                </c:pt>
                <c:pt idx="62">
                  <c:v>13490</c:v>
                </c:pt>
                <c:pt idx="63">
                  <c:v>13571</c:v>
                </c:pt>
                <c:pt idx="64">
                  <c:v>13579.5</c:v>
                </c:pt>
                <c:pt idx="65">
                  <c:v>13598</c:v>
                </c:pt>
                <c:pt idx="66">
                  <c:v>13625</c:v>
                </c:pt>
                <c:pt idx="67">
                  <c:v>13638.5</c:v>
                </c:pt>
                <c:pt idx="68">
                  <c:v>13652</c:v>
                </c:pt>
                <c:pt idx="69">
                  <c:v>13720</c:v>
                </c:pt>
                <c:pt idx="70">
                  <c:v>13756.5</c:v>
                </c:pt>
                <c:pt idx="71">
                  <c:v>13765.5</c:v>
                </c:pt>
                <c:pt idx="72">
                  <c:v>14555</c:v>
                </c:pt>
                <c:pt idx="73">
                  <c:v>14573</c:v>
                </c:pt>
                <c:pt idx="74">
                  <c:v>14690.5</c:v>
                </c:pt>
                <c:pt idx="75">
                  <c:v>14736</c:v>
                </c:pt>
                <c:pt idx="76">
                  <c:v>14736</c:v>
                </c:pt>
                <c:pt idx="77">
                  <c:v>14831</c:v>
                </c:pt>
                <c:pt idx="78">
                  <c:v>14857.5</c:v>
                </c:pt>
                <c:pt idx="79">
                  <c:v>14858</c:v>
                </c:pt>
                <c:pt idx="80">
                  <c:v>14858</c:v>
                </c:pt>
                <c:pt idx="81">
                  <c:v>14871.5</c:v>
                </c:pt>
                <c:pt idx="82">
                  <c:v>14935</c:v>
                </c:pt>
                <c:pt idx="83">
                  <c:v>14989</c:v>
                </c:pt>
                <c:pt idx="84">
                  <c:v>15066</c:v>
                </c:pt>
                <c:pt idx="85">
                  <c:v>15102</c:v>
                </c:pt>
                <c:pt idx="86">
                  <c:v>15102.5</c:v>
                </c:pt>
                <c:pt idx="87">
                  <c:v>15106.5</c:v>
                </c:pt>
                <c:pt idx="88">
                  <c:v>15120</c:v>
                </c:pt>
                <c:pt idx="89">
                  <c:v>15129</c:v>
                </c:pt>
                <c:pt idx="90">
                  <c:v>15165.5</c:v>
                </c:pt>
                <c:pt idx="91">
                  <c:v>15192.5</c:v>
                </c:pt>
                <c:pt idx="92">
                  <c:v>15197</c:v>
                </c:pt>
                <c:pt idx="93">
                  <c:v>15197</c:v>
                </c:pt>
                <c:pt idx="94">
                  <c:v>15206.5</c:v>
                </c:pt>
                <c:pt idx="95">
                  <c:v>15247</c:v>
                </c:pt>
                <c:pt idx="96">
                  <c:v>15256</c:v>
                </c:pt>
                <c:pt idx="97">
                  <c:v>15274.5</c:v>
                </c:pt>
                <c:pt idx="98">
                  <c:v>15315</c:v>
                </c:pt>
                <c:pt idx="99">
                  <c:v>15315.5</c:v>
                </c:pt>
                <c:pt idx="100">
                  <c:v>16512.5</c:v>
                </c:pt>
                <c:pt idx="101">
                  <c:v>16561.5</c:v>
                </c:pt>
                <c:pt idx="102">
                  <c:v>16572.5</c:v>
                </c:pt>
                <c:pt idx="103">
                  <c:v>16670</c:v>
                </c:pt>
                <c:pt idx="104">
                  <c:v>16715.5</c:v>
                </c:pt>
                <c:pt idx="105">
                  <c:v>16792.5</c:v>
                </c:pt>
                <c:pt idx="106">
                  <c:v>16814.5</c:v>
                </c:pt>
                <c:pt idx="107">
                  <c:v>16815</c:v>
                </c:pt>
                <c:pt idx="108">
                  <c:v>16837.5</c:v>
                </c:pt>
                <c:pt idx="109">
                  <c:v>16842</c:v>
                </c:pt>
                <c:pt idx="110">
                  <c:v>16842</c:v>
                </c:pt>
                <c:pt idx="111">
                  <c:v>16860</c:v>
                </c:pt>
                <c:pt idx="112">
                  <c:v>16860.5</c:v>
                </c:pt>
                <c:pt idx="113">
                  <c:v>16956.5</c:v>
                </c:pt>
                <c:pt idx="114">
                  <c:v>18083.5</c:v>
                </c:pt>
                <c:pt idx="115">
                  <c:v>18149</c:v>
                </c:pt>
                <c:pt idx="116">
                  <c:v>18315</c:v>
                </c:pt>
                <c:pt idx="117">
                  <c:v>18474.5</c:v>
                </c:pt>
                <c:pt idx="118">
                  <c:v>18478</c:v>
                </c:pt>
                <c:pt idx="119">
                  <c:v>18482.5</c:v>
                </c:pt>
                <c:pt idx="120">
                  <c:v>18618.5</c:v>
                </c:pt>
                <c:pt idx="121">
                  <c:v>18686.5</c:v>
                </c:pt>
                <c:pt idx="122">
                  <c:v>18713.5</c:v>
                </c:pt>
                <c:pt idx="123">
                  <c:v>18759</c:v>
                </c:pt>
                <c:pt idx="124">
                  <c:v>20032</c:v>
                </c:pt>
                <c:pt idx="125">
                  <c:v>20045.5</c:v>
                </c:pt>
                <c:pt idx="126">
                  <c:v>20106</c:v>
                </c:pt>
                <c:pt idx="127">
                  <c:v>20154.5</c:v>
                </c:pt>
                <c:pt idx="128">
                  <c:v>20160.5</c:v>
                </c:pt>
                <c:pt idx="129">
                  <c:v>20163.5</c:v>
                </c:pt>
                <c:pt idx="130">
                  <c:v>20186</c:v>
                </c:pt>
                <c:pt idx="131">
                  <c:v>20277</c:v>
                </c:pt>
                <c:pt idx="132">
                  <c:v>20317.5</c:v>
                </c:pt>
                <c:pt idx="133">
                  <c:v>20449</c:v>
                </c:pt>
                <c:pt idx="134">
                  <c:v>21506.5</c:v>
                </c:pt>
                <c:pt idx="135">
                  <c:v>21550.5</c:v>
                </c:pt>
                <c:pt idx="136">
                  <c:v>21551</c:v>
                </c:pt>
                <c:pt idx="137">
                  <c:v>21551.5</c:v>
                </c:pt>
                <c:pt idx="138">
                  <c:v>21763.5</c:v>
                </c:pt>
                <c:pt idx="139">
                  <c:v>21767.5</c:v>
                </c:pt>
                <c:pt idx="140">
                  <c:v>21777</c:v>
                </c:pt>
                <c:pt idx="141">
                  <c:v>21790</c:v>
                </c:pt>
                <c:pt idx="142">
                  <c:v>21790.5</c:v>
                </c:pt>
                <c:pt idx="143">
                  <c:v>21881</c:v>
                </c:pt>
                <c:pt idx="144">
                  <c:v>21921.5</c:v>
                </c:pt>
                <c:pt idx="145">
                  <c:v>21922</c:v>
                </c:pt>
                <c:pt idx="146">
                  <c:v>21926.5</c:v>
                </c:pt>
                <c:pt idx="147">
                  <c:v>22887</c:v>
                </c:pt>
                <c:pt idx="148">
                  <c:v>23278.5</c:v>
                </c:pt>
                <c:pt idx="149">
                  <c:v>23285.5</c:v>
                </c:pt>
                <c:pt idx="150">
                  <c:v>23612</c:v>
                </c:pt>
                <c:pt idx="151">
                  <c:v>23617.5</c:v>
                </c:pt>
                <c:pt idx="152">
                  <c:v>23671</c:v>
                </c:pt>
                <c:pt idx="153">
                  <c:v>23672.5</c:v>
                </c:pt>
                <c:pt idx="154">
                  <c:v>23686</c:v>
                </c:pt>
                <c:pt idx="155">
                  <c:v>24898.5</c:v>
                </c:pt>
                <c:pt idx="156">
                  <c:v>24971</c:v>
                </c:pt>
                <c:pt idx="157">
                  <c:v>25016.5</c:v>
                </c:pt>
                <c:pt idx="158">
                  <c:v>25116</c:v>
                </c:pt>
                <c:pt idx="159">
                  <c:v>25120.5</c:v>
                </c:pt>
                <c:pt idx="160">
                  <c:v>25225</c:v>
                </c:pt>
                <c:pt idx="161">
                  <c:v>25229.5</c:v>
                </c:pt>
                <c:pt idx="162">
                  <c:v>25238.5</c:v>
                </c:pt>
                <c:pt idx="163">
                  <c:v>25243</c:v>
                </c:pt>
                <c:pt idx="164">
                  <c:v>25293</c:v>
                </c:pt>
                <c:pt idx="165">
                  <c:v>25297.5</c:v>
                </c:pt>
                <c:pt idx="166">
                  <c:v>26570.5</c:v>
                </c:pt>
                <c:pt idx="167">
                  <c:v>26579.5</c:v>
                </c:pt>
                <c:pt idx="168">
                  <c:v>26580</c:v>
                </c:pt>
                <c:pt idx="169">
                  <c:v>26588.5</c:v>
                </c:pt>
                <c:pt idx="170">
                  <c:v>26602</c:v>
                </c:pt>
                <c:pt idx="171">
                  <c:v>26602.5</c:v>
                </c:pt>
                <c:pt idx="172">
                  <c:v>26661</c:v>
                </c:pt>
                <c:pt idx="173">
                  <c:v>26739</c:v>
                </c:pt>
                <c:pt idx="174">
                  <c:v>26743.5</c:v>
                </c:pt>
                <c:pt idx="175">
                  <c:v>26747</c:v>
                </c:pt>
                <c:pt idx="176">
                  <c:v>26761</c:v>
                </c:pt>
                <c:pt idx="177">
                  <c:v>26770</c:v>
                </c:pt>
                <c:pt idx="178">
                  <c:v>26776</c:v>
                </c:pt>
                <c:pt idx="179">
                  <c:v>26906</c:v>
                </c:pt>
                <c:pt idx="180">
                  <c:v>27019.5</c:v>
                </c:pt>
                <c:pt idx="181">
                  <c:v>27854.5</c:v>
                </c:pt>
                <c:pt idx="182">
                  <c:v>28242.5</c:v>
                </c:pt>
                <c:pt idx="183">
                  <c:v>28310.5</c:v>
                </c:pt>
                <c:pt idx="184">
                  <c:v>28442</c:v>
                </c:pt>
                <c:pt idx="185">
                  <c:v>28451</c:v>
                </c:pt>
                <c:pt idx="186">
                  <c:v>28451.5</c:v>
                </c:pt>
                <c:pt idx="187">
                  <c:v>28456</c:v>
                </c:pt>
                <c:pt idx="188">
                  <c:v>28460.5</c:v>
                </c:pt>
                <c:pt idx="189">
                  <c:v>28465</c:v>
                </c:pt>
                <c:pt idx="190">
                  <c:v>28465.5</c:v>
                </c:pt>
                <c:pt idx="191">
                  <c:v>28469.5</c:v>
                </c:pt>
                <c:pt idx="192">
                  <c:v>28496.5</c:v>
                </c:pt>
                <c:pt idx="193">
                  <c:v>28750.5</c:v>
                </c:pt>
                <c:pt idx="194">
                  <c:v>29820</c:v>
                </c:pt>
                <c:pt idx="195">
                  <c:v>29915</c:v>
                </c:pt>
                <c:pt idx="196">
                  <c:v>29919.5</c:v>
                </c:pt>
                <c:pt idx="197">
                  <c:v>29957</c:v>
                </c:pt>
                <c:pt idx="198">
                  <c:v>30060</c:v>
                </c:pt>
                <c:pt idx="199">
                  <c:v>30064.5</c:v>
                </c:pt>
                <c:pt idx="200">
                  <c:v>30087</c:v>
                </c:pt>
                <c:pt idx="201">
                  <c:v>30096</c:v>
                </c:pt>
                <c:pt idx="202">
                  <c:v>30101</c:v>
                </c:pt>
                <c:pt idx="203">
                  <c:v>30255</c:v>
                </c:pt>
                <c:pt idx="204">
                  <c:v>31334</c:v>
                </c:pt>
                <c:pt idx="205">
                  <c:v>31334</c:v>
                </c:pt>
                <c:pt idx="206">
                  <c:v>31334</c:v>
                </c:pt>
                <c:pt idx="207">
                  <c:v>31668.5</c:v>
                </c:pt>
                <c:pt idx="208">
                  <c:v>31668.5</c:v>
                </c:pt>
                <c:pt idx="209">
                  <c:v>31673</c:v>
                </c:pt>
                <c:pt idx="210">
                  <c:v>31673.5</c:v>
                </c:pt>
                <c:pt idx="211">
                  <c:v>31673.5</c:v>
                </c:pt>
                <c:pt idx="212">
                  <c:v>31727.5</c:v>
                </c:pt>
                <c:pt idx="213">
                  <c:v>31809</c:v>
                </c:pt>
                <c:pt idx="214">
                  <c:v>31841</c:v>
                </c:pt>
                <c:pt idx="215">
                  <c:v>31841</c:v>
                </c:pt>
                <c:pt idx="216">
                  <c:v>31841</c:v>
                </c:pt>
                <c:pt idx="217">
                  <c:v>31841</c:v>
                </c:pt>
                <c:pt idx="218">
                  <c:v>31841</c:v>
                </c:pt>
                <c:pt idx="219">
                  <c:v>31841</c:v>
                </c:pt>
                <c:pt idx="220">
                  <c:v>31854.5</c:v>
                </c:pt>
                <c:pt idx="221">
                  <c:v>31854.5</c:v>
                </c:pt>
                <c:pt idx="222">
                  <c:v>31899.5</c:v>
                </c:pt>
                <c:pt idx="223">
                  <c:v>33188</c:v>
                </c:pt>
                <c:pt idx="224">
                  <c:v>33345</c:v>
                </c:pt>
                <c:pt idx="225">
                  <c:v>33395</c:v>
                </c:pt>
                <c:pt idx="226">
                  <c:v>33417.5</c:v>
                </c:pt>
                <c:pt idx="227">
                  <c:v>33422</c:v>
                </c:pt>
                <c:pt idx="228">
                  <c:v>33426.5</c:v>
                </c:pt>
                <c:pt idx="229">
                  <c:v>33426.5</c:v>
                </c:pt>
                <c:pt idx="230">
                  <c:v>33450.5</c:v>
                </c:pt>
                <c:pt idx="231">
                  <c:v>33454</c:v>
                </c:pt>
                <c:pt idx="232">
                  <c:v>33458.5</c:v>
                </c:pt>
                <c:pt idx="233">
                  <c:v>33549</c:v>
                </c:pt>
                <c:pt idx="234">
                  <c:v>34850</c:v>
                </c:pt>
                <c:pt idx="235">
                  <c:v>34922</c:v>
                </c:pt>
                <c:pt idx="236">
                  <c:v>35021.5</c:v>
                </c:pt>
                <c:pt idx="237">
                  <c:v>35021.5</c:v>
                </c:pt>
                <c:pt idx="238">
                  <c:v>35026.5</c:v>
                </c:pt>
                <c:pt idx="239">
                  <c:v>35026.5</c:v>
                </c:pt>
                <c:pt idx="240">
                  <c:v>35035.5</c:v>
                </c:pt>
                <c:pt idx="241">
                  <c:v>35040</c:v>
                </c:pt>
                <c:pt idx="242">
                  <c:v>35040</c:v>
                </c:pt>
                <c:pt idx="243">
                  <c:v>35058</c:v>
                </c:pt>
                <c:pt idx="244">
                  <c:v>35139.5</c:v>
                </c:pt>
                <c:pt idx="245">
                  <c:v>35191</c:v>
                </c:pt>
                <c:pt idx="246">
                  <c:v>35207.5</c:v>
                </c:pt>
                <c:pt idx="247">
                  <c:v>35434</c:v>
                </c:pt>
                <c:pt idx="248">
                  <c:v>36367.5</c:v>
                </c:pt>
                <c:pt idx="249">
                  <c:v>36517</c:v>
                </c:pt>
                <c:pt idx="250">
                  <c:v>36607.5</c:v>
                </c:pt>
                <c:pt idx="251">
                  <c:v>36997.5</c:v>
                </c:pt>
                <c:pt idx="252">
                  <c:v>38012.5</c:v>
                </c:pt>
                <c:pt idx="253">
                  <c:v>38162</c:v>
                </c:pt>
                <c:pt idx="254">
                  <c:v>38416</c:v>
                </c:pt>
                <c:pt idx="255">
                  <c:v>38438.5</c:v>
                </c:pt>
                <c:pt idx="256">
                  <c:v>39329</c:v>
                </c:pt>
                <c:pt idx="257">
                  <c:v>39865.5</c:v>
                </c:pt>
                <c:pt idx="258">
                  <c:v>39885</c:v>
                </c:pt>
                <c:pt idx="259">
                  <c:v>39988</c:v>
                </c:pt>
                <c:pt idx="260">
                  <c:v>40350.5</c:v>
                </c:pt>
                <c:pt idx="261">
                  <c:v>41331.5</c:v>
                </c:pt>
                <c:pt idx="262">
                  <c:v>41483.5</c:v>
                </c:pt>
                <c:pt idx="263">
                  <c:v>41580</c:v>
                </c:pt>
                <c:pt idx="264">
                  <c:v>41648.5</c:v>
                </c:pt>
                <c:pt idx="265">
                  <c:v>41705.5</c:v>
                </c:pt>
                <c:pt idx="266">
                  <c:v>41714.5</c:v>
                </c:pt>
                <c:pt idx="267">
                  <c:v>41814</c:v>
                </c:pt>
                <c:pt idx="268">
                  <c:v>41995.5</c:v>
                </c:pt>
                <c:pt idx="269">
                  <c:v>42004.5</c:v>
                </c:pt>
                <c:pt idx="270">
                  <c:v>43160</c:v>
                </c:pt>
                <c:pt idx="271">
                  <c:v>43170.5</c:v>
                </c:pt>
                <c:pt idx="272">
                  <c:v>43171</c:v>
                </c:pt>
                <c:pt idx="273">
                  <c:v>43241.5</c:v>
                </c:pt>
                <c:pt idx="274">
                  <c:v>43305</c:v>
                </c:pt>
                <c:pt idx="275">
                  <c:v>43355</c:v>
                </c:pt>
                <c:pt idx="276">
                  <c:v>43369.5</c:v>
                </c:pt>
                <c:pt idx="277">
                  <c:v>43373</c:v>
                </c:pt>
                <c:pt idx="278">
                  <c:v>43423</c:v>
                </c:pt>
                <c:pt idx="279">
                  <c:v>43518</c:v>
                </c:pt>
                <c:pt idx="280">
                  <c:v>44597.5</c:v>
                </c:pt>
                <c:pt idx="281">
                  <c:v>44782</c:v>
                </c:pt>
                <c:pt idx="282">
                  <c:v>44918</c:v>
                </c:pt>
                <c:pt idx="283">
                  <c:v>44918</c:v>
                </c:pt>
                <c:pt idx="284">
                  <c:v>45031.5</c:v>
                </c:pt>
                <c:pt idx="285">
                  <c:v>45036</c:v>
                </c:pt>
                <c:pt idx="286">
                  <c:v>45068</c:v>
                </c:pt>
                <c:pt idx="287">
                  <c:v>45068</c:v>
                </c:pt>
                <c:pt idx="288">
                  <c:v>45072.5</c:v>
                </c:pt>
                <c:pt idx="289">
                  <c:v>45073.5</c:v>
                </c:pt>
                <c:pt idx="290">
                  <c:v>45074</c:v>
                </c:pt>
                <c:pt idx="291">
                  <c:v>45090.5</c:v>
                </c:pt>
                <c:pt idx="292">
                  <c:v>45253.5</c:v>
                </c:pt>
                <c:pt idx="293">
                  <c:v>45326</c:v>
                </c:pt>
                <c:pt idx="294">
                  <c:v>46419</c:v>
                </c:pt>
                <c:pt idx="295">
                  <c:v>46422.5</c:v>
                </c:pt>
                <c:pt idx="296">
                  <c:v>46463.5</c:v>
                </c:pt>
                <c:pt idx="297">
                  <c:v>46463.5</c:v>
                </c:pt>
                <c:pt idx="298">
                  <c:v>46463.5</c:v>
                </c:pt>
                <c:pt idx="299">
                  <c:v>46464</c:v>
                </c:pt>
                <c:pt idx="300">
                  <c:v>46464</c:v>
                </c:pt>
                <c:pt idx="301">
                  <c:v>46464</c:v>
                </c:pt>
                <c:pt idx="302">
                  <c:v>46467.5</c:v>
                </c:pt>
                <c:pt idx="303">
                  <c:v>46528</c:v>
                </c:pt>
                <c:pt idx="304">
                  <c:v>46576.5</c:v>
                </c:pt>
                <c:pt idx="305">
                  <c:v>46699</c:v>
                </c:pt>
                <c:pt idx="306">
                  <c:v>46708</c:v>
                </c:pt>
                <c:pt idx="307">
                  <c:v>46718.5</c:v>
                </c:pt>
                <c:pt idx="308">
                  <c:v>46850</c:v>
                </c:pt>
                <c:pt idx="309">
                  <c:v>46850</c:v>
                </c:pt>
                <c:pt idx="310">
                  <c:v>46876</c:v>
                </c:pt>
                <c:pt idx="311">
                  <c:v>47883</c:v>
                </c:pt>
                <c:pt idx="312">
                  <c:v>48119</c:v>
                </c:pt>
                <c:pt idx="313">
                  <c:v>48121.5</c:v>
                </c:pt>
                <c:pt idx="314">
                  <c:v>48140.5</c:v>
                </c:pt>
                <c:pt idx="315">
                  <c:v>48244</c:v>
                </c:pt>
                <c:pt idx="316">
                  <c:v>48248.5</c:v>
                </c:pt>
                <c:pt idx="317">
                  <c:v>48248.5</c:v>
                </c:pt>
                <c:pt idx="318">
                  <c:v>48280.5</c:v>
                </c:pt>
                <c:pt idx="319">
                  <c:v>48295</c:v>
                </c:pt>
                <c:pt idx="320">
                  <c:v>48303</c:v>
                </c:pt>
                <c:pt idx="321">
                  <c:v>48485.5</c:v>
                </c:pt>
                <c:pt idx="322">
                  <c:v>48557</c:v>
                </c:pt>
                <c:pt idx="323">
                  <c:v>48558</c:v>
                </c:pt>
                <c:pt idx="324">
                  <c:v>48566.5</c:v>
                </c:pt>
                <c:pt idx="325">
                  <c:v>48566.5</c:v>
                </c:pt>
                <c:pt idx="326">
                  <c:v>48747.5</c:v>
                </c:pt>
                <c:pt idx="327">
                  <c:v>48747.5</c:v>
                </c:pt>
                <c:pt idx="328">
                  <c:v>49640</c:v>
                </c:pt>
                <c:pt idx="329">
                  <c:v>49735</c:v>
                </c:pt>
                <c:pt idx="330">
                  <c:v>49800.5</c:v>
                </c:pt>
                <c:pt idx="331">
                  <c:v>49948</c:v>
                </c:pt>
                <c:pt idx="332">
                  <c:v>50016</c:v>
                </c:pt>
                <c:pt idx="333">
                  <c:v>50138.5</c:v>
                </c:pt>
                <c:pt idx="334">
                  <c:v>50143</c:v>
                </c:pt>
                <c:pt idx="335">
                  <c:v>50143</c:v>
                </c:pt>
                <c:pt idx="336">
                  <c:v>51276.5</c:v>
                </c:pt>
                <c:pt idx="337">
                  <c:v>51303.5</c:v>
                </c:pt>
                <c:pt idx="338">
                  <c:v>51304</c:v>
                </c:pt>
                <c:pt idx="339">
                  <c:v>51421</c:v>
                </c:pt>
                <c:pt idx="340">
                  <c:v>51460</c:v>
                </c:pt>
                <c:pt idx="341">
                  <c:v>51506.5</c:v>
                </c:pt>
                <c:pt idx="342">
                  <c:v>51593.5</c:v>
                </c:pt>
                <c:pt idx="343">
                  <c:v>51603.5</c:v>
                </c:pt>
                <c:pt idx="344">
                  <c:v>51620</c:v>
                </c:pt>
                <c:pt idx="345">
                  <c:v>51621</c:v>
                </c:pt>
                <c:pt idx="346">
                  <c:v>51674.5</c:v>
                </c:pt>
                <c:pt idx="347">
                  <c:v>51701.5</c:v>
                </c:pt>
                <c:pt idx="348">
                  <c:v>51715</c:v>
                </c:pt>
                <c:pt idx="349">
                  <c:v>52898.5</c:v>
                </c:pt>
                <c:pt idx="350">
                  <c:v>52972</c:v>
                </c:pt>
                <c:pt idx="351">
                  <c:v>53071</c:v>
                </c:pt>
                <c:pt idx="352">
                  <c:v>53085</c:v>
                </c:pt>
                <c:pt idx="353">
                  <c:v>53092.5</c:v>
                </c:pt>
                <c:pt idx="354">
                  <c:v>53093</c:v>
                </c:pt>
                <c:pt idx="355">
                  <c:v>53093</c:v>
                </c:pt>
                <c:pt idx="356">
                  <c:v>53121</c:v>
                </c:pt>
                <c:pt idx="357">
                  <c:v>53121</c:v>
                </c:pt>
                <c:pt idx="358">
                  <c:v>53144</c:v>
                </c:pt>
                <c:pt idx="359">
                  <c:v>53165.5</c:v>
                </c:pt>
                <c:pt idx="360">
                  <c:v>53183</c:v>
                </c:pt>
                <c:pt idx="361">
                  <c:v>53183</c:v>
                </c:pt>
                <c:pt idx="362">
                  <c:v>53193</c:v>
                </c:pt>
                <c:pt idx="363">
                  <c:v>53201.5</c:v>
                </c:pt>
                <c:pt idx="364">
                  <c:v>53207</c:v>
                </c:pt>
                <c:pt idx="365">
                  <c:v>53547</c:v>
                </c:pt>
                <c:pt idx="366">
                  <c:v>54643</c:v>
                </c:pt>
                <c:pt idx="367">
                  <c:v>54721</c:v>
                </c:pt>
                <c:pt idx="368">
                  <c:v>54730</c:v>
                </c:pt>
                <c:pt idx="369">
                  <c:v>54802</c:v>
                </c:pt>
                <c:pt idx="370">
                  <c:v>54812</c:v>
                </c:pt>
                <c:pt idx="371">
                  <c:v>54830</c:v>
                </c:pt>
                <c:pt idx="372">
                  <c:v>54857</c:v>
                </c:pt>
                <c:pt idx="373">
                  <c:v>54861</c:v>
                </c:pt>
                <c:pt idx="374">
                  <c:v>54875</c:v>
                </c:pt>
                <c:pt idx="375">
                  <c:v>54938</c:v>
                </c:pt>
                <c:pt idx="376">
                  <c:v>54950.5</c:v>
                </c:pt>
                <c:pt idx="377">
                  <c:v>54970</c:v>
                </c:pt>
                <c:pt idx="378">
                  <c:v>54996</c:v>
                </c:pt>
                <c:pt idx="379">
                  <c:v>54996</c:v>
                </c:pt>
                <c:pt idx="380">
                  <c:v>54996</c:v>
                </c:pt>
                <c:pt idx="381">
                  <c:v>55127.5</c:v>
                </c:pt>
                <c:pt idx="382">
                  <c:v>55127.5</c:v>
                </c:pt>
                <c:pt idx="383">
                  <c:v>55572</c:v>
                </c:pt>
                <c:pt idx="384">
                  <c:v>56043.5</c:v>
                </c:pt>
                <c:pt idx="385">
                  <c:v>56043.5</c:v>
                </c:pt>
                <c:pt idx="386">
                  <c:v>56293</c:v>
                </c:pt>
                <c:pt idx="387">
                  <c:v>56302.5</c:v>
                </c:pt>
                <c:pt idx="388">
                  <c:v>56342</c:v>
                </c:pt>
                <c:pt idx="389">
                  <c:v>56388</c:v>
                </c:pt>
                <c:pt idx="390">
                  <c:v>56429.5</c:v>
                </c:pt>
                <c:pt idx="391">
                  <c:v>56442.5</c:v>
                </c:pt>
                <c:pt idx="392">
                  <c:v>56474</c:v>
                </c:pt>
                <c:pt idx="393">
                  <c:v>56500</c:v>
                </c:pt>
                <c:pt idx="394">
                  <c:v>56500.5</c:v>
                </c:pt>
                <c:pt idx="395">
                  <c:v>56551</c:v>
                </c:pt>
                <c:pt idx="396">
                  <c:v>56578</c:v>
                </c:pt>
                <c:pt idx="397">
                  <c:v>56664.5</c:v>
                </c:pt>
                <c:pt idx="398">
                  <c:v>56668</c:v>
                </c:pt>
                <c:pt idx="399">
                  <c:v>56683</c:v>
                </c:pt>
                <c:pt idx="400">
                  <c:v>56683</c:v>
                </c:pt>
                <c:pt idx="401">
                  <c:v>56683</c:v>
                </c:pt>
                <c:pt idx="402">
                  <c:v>56841.5</c:v>
                </c:pt>
                <c:pt idx="403">
                  <c:v>57599</c:v>
                </c:pt>
                <c:pt idx="404">
                  <c:v>57757.5</c:v>
                </c:pt>
                <c:pt idx="405">
                  <c:v>57884</c:v>
                </c:pt>
                <c:pt idx="406">
                  <c:v>58055.5</c:v>
                </c:pt>
                <c:pt idx="407">
                  <c:v>58169</c:v>
                </c:pt>
                <c:pt idx="408">
                  <c:v>58169.5</c:v>
                </c:pt>
                <c:pt idx="409">
                  <c:v>58214</c:v>
                </c:pt>
                <c:pt idx="410">
                  <c:v>58214</c:v>
                </c:pt>
                <c:pt idx="411">
                  <c:v>58327.5</c:v>
                </c:pt>
                <c:pt idx="412">
                  <c:v>58327.5</c:v>
                </c:pt>
                <c:pt idx="413">
                  <c:v>58358.5</c:v>
                </c:pt>
                <c:pt idx="414">
                  <c:v>58358.5</c:v>
                </c:pt>
                <c:pt idx="415">
                  <c:v>58377</c:v>
                </c:pt>
                <c:pt idx="416">
                  <c:v>59321</c:v>
                </c:pt>
                <c:pt idx="417">
                  <c:v>59409</c:v>
                </c:pt>
                <c:pt idx="418">
                  <c:v>59430</c:v>
                </c:pt>
                <c:pt idx="419">
                  <c:v>59588.5</c:v>
                </c:pt>
                <c:pt idx="420">
                  <c:v>59696.5</c:v>
                </c:pt>
                <c:pt idx="421">
                  <c:v>59758</c:v>
                </c:pt>
                <c:pt idx="422">
                  <c:v>59767</c:v>
                </c:pt>
                <c:pt idx="423">
                  <c:v>59841.5</c:v>
                </c:pt>
                <c:pt idx="424">
                  <c:v>60114.5</c:v>
                </c:pt>
                <c:pt idx="425">
                  <c:v>60114.5</c:v>
                </c:pt>
                <c:pt idx="426">
                  <c:v>60114.5</c:v>
                </c:pt>
                <c:pt idx="427">
                  <c:v>60334</c:v>
                </c:pt>
                <c:pt idx="428">
                  <c:v>60334</c:v>
                </c:pt>
                <c:pt idx="429">
                  <c:v>61315</c:v>
                </c:pt>
                <c:pt idx="430">
                  <c:v>61331.5</c:v>
                </c:pt>
                <c:pt idx="431">
                  <c:v>61374.5</c:v>
                </c:pt>
                <c:pt idx="432">
                  <c:v>61375</c:v>
                </c:pt>
                <c:pt idx="433">
                  <c:v>61444</c:v>
                </c:pt>
                <c:pt idx="434">
                  <c:v>61444.5</c:v>
                </c:pt>
                <c:pt idx="435">
                  <c:v>61498.5</c:v>
                </c:pt>
                <c:pt idx="436">
                  <c:v>61503</c:v>
                </c:pt>
                <c:pt idx="437">
                  <c:v>61529</c:v>
                </c:pt>
                <c:pt idx="438">
                  <c:v>61548.5</c:v>
                </c:pt>
                <c:pt idx="439">
                  <c:v>61575</c:v>
                </c:pt>
                <c:pt idx="440">
                  <c:v>61602.5</c:v>
                </c:pt>
                <c:pt idx="441">
                  <c:v>61603</c:v>
                </c:pt>
                <c:pt idx="442">
                  <c:v>61607.5</c:v>
                </c:pt>
                <c:pt idx="443">
                  <c:v>61611.5</c:v>
                </c:pt>
                <c:pt idx="444">
                  <c:v>61612</c:v>
                </c:pt>
                <c:pt idx="445">
                  <c:v>61621</c:v>
                </c:pt>
                <c:pt idx="446">
                  <c:v>61634.5</c:v>
                </c:pt>
                <c:pt idx="447">
                  <c:v>61643.5</c:v>
                </c:pt>
                <c:pt idx="448">
                  <c:v>61644</c:v>
                </c:pt>
                <c:pt idx="449">
                  <c:v>61648</c:v>
                </c:pt>
                <c:pt idx="450">
                  <c:v>61648.5</c:v>
                </c:pt>
                <c:pt idx="451">
                  <c:v>61652.5</c:v>
                </c:pt>
                <c:pt idx="452">
                  <c:v>61653</c:v>
                </c:pt>
                <c:pt idx="453">
                  <c:v>61661.5</c:v>
                </c:pt>
                <c:pt idx="454">
                  <c:v>61662</c:v>
                </c:pt>
                <c:pt idx="455">
                  <c:v>61666</c:v>
                </c:pt>
                <c:pt idx="456">
                  <c:v>61666.5</c:v>
                </c:pt>
                <c:pt idx="457">
                  <c:v>61670.5</c:v>
                </c:pt>
                <c:pt idx="458">
                  <c:v>61671</c:v>
                </c:pt>
                <c:pt idx="459">
                  <c:v>61684</c:v>
                </c:pt>
                <c:pt idx="460">
                  <c:v>61684</c:v>
                </c:pt>
                <c:pt idx="461">
                  <c:v>61684.5</c:v>
                </c:pt>
                <c:pt idx="462">
                  <c:v>61699</c:v>
                </c:pt>
                <c:pt idx="463">
                  <c:v>61784</c:v>
                </c:pt>
                <c:pt idx="464">
                  <c:v>61788.5</c:v>
                </c:pt>
                <c:pt idx="465">
                  <c:v>61793</c:v>
                </c:pt>
                <c:pt idx="466">
                  <c:v>61797.5</c:v>
                </c:pt>
                <c:pt idx="467">
                  <c:v>61802</c:v>
                </c:pt>
                <c:pt idx="468">
                  <c:v>61806.5</c:v>
                </c:pt>
                <c:pt idx="469">
                  <c:v>61811</c:v>
                </c:pt>
                <c:pt idx="470">
                  <c:v>61880</c:v>
                </c:pt>
                <c:pt idx="471">
                  <c:v>61892.5</c:v>
                </c:pt>
                <c:pt idx="472">
                  <c:v>62092</c:v>
                </c:pt>
                <c:pt idx="473">
                  <c:v>62092</c:v>
                </c:pt>
                <c:pt idx="474">
                  <c:v>62561</c:v>
                </c:pt>
                <c:pt idx="475">
                  <c:v>63006</c:v>
                </c:pt>
                <c:pt idx="476">
                  <c:v>63006.5</c:v>
                </c:pt>
                <c:pt idx="477">
                  <c:v>63027.5</c:v>
                </c:pt>
                <c:pt idx="478">
                  <c:v>63043.5</c:v>
                </c:pt>
                <c:pt idx="479">
                  <c:v>63057</c:v>
                </c:pt>
                <c:pt idx="480">
                  <c:v>63066</c:v>
                </c:pt>
                <c:pt idx="481">
                  <c:v>63106</c:v>
                </c:pt>
                <c:pt idx="482">
                  <c:v>63106</c:v>
                </c:pt>
                <c:pt idx="483">
                  <c:v>63106.5</c:v>
                </c:pt>
                <c:pt idx="484">
                  <c:v>63106.5</c:v>
                </c:pt>
                <c:pt idx="485">
                  <c:v>63107.5</c:v>
                </c:pt>
                <c:pt idx="486">
                  <c:v>63116</c:v>
                </c:pt>
                <c:pt idx="487">
                  <c:v>63116</c:v>
                </c:pt>
                <c:pt idx="488">
                  <c:v>63116.5</c:v>
                </c:pt>
                <c:pt idx="489">
                  <c:v>63125.5</c:v>
                </c:pt>
                <c:pt idx="490">
                  <c:v>63154</c:v>
                </c:pt>
                <c:pt idx="491">
                  <c:v>63161.5</c:v>
                </c:pt>
                <c:pt idx="492">
                  <c:v>63220.5</c:v>
                </c:pt>
                <c:pt idx="493">
                  <c:v>63306</c:v>
                </c:pt>
                <c:pt idx="494">
                  <c:v>63306.5</c:v>
                </c:pt>
                <c:pt idx="495">
                  <c:v>63329</c:v>
                </c:pt>
                <c:pt idx="496">
                  <c:v>63367</c:v>
                </c:pt>
                <c:pt idx="497">
                  <c:v>63426</c:v>
                </c:pt>
                <c:pt idx="498">
                  <c:v>64489.5</c:v>
                </c:pt>
                <c:pt idx="499">
                  <c:v>64493</c:v>
                </c:pt>
                <c:pt idx="500">
                  <c:v>64644.5</c:v>
                </c:pt>
                <c:pt idx="501">
                  <c:v>64729</c:v>
                </c:pt>
                <c:pt idx="502">
                  <c:v>64753.5</c:v>
                </c:pt>
                <c:pt idx="503">
                  <c:v>64758</c:v>
                </c:pt>
                <c:pt idx="504">
                  <c:v>64783.5</c:v>
                </c:pt>
                <c:pt idx="505">
                  <c:v>64788</c:v>
                </c:pt>
                <c:pt idx="506">
                  <c:v>64792.5</c:v>
                </c:pt>
                <c:pt idx="507">
                  <c:v>64793</c:v>
                </c:pt>
                <c:pt idx="508">
                  <c:v>64797</c:v>
                </c:pt>
                <c:pt idx="509">
                  <c:v>64860.5</c:v>
                </c:pt>
                <c:pt idx="510">
                  <c:v>64862</c:v>
                </c:pt>
                <c:pt idx="511">
                  <c:v>64874</c:v>
                </c:pt>
                <c:pt idx="512">
                  <c:v>64874</c:v>
                </c:pt>
                <c:pt idx="513">
                  <c:v>64951</c:v>
                </c:pt>
                <c:pt idx="514">
                  <c:v>65250.5</c:v>
                </c:pt>
                <c:pt idx="515">
                  <c:v>65677</c:v>
                </c:pt>
                <c:pt idx="516">
                  <c:v>66008.5</c:v>
                </c:pt>
                <c:pt idx="517">
                  <c:v>66013</c:v>
                </c:pt>
                <c:pt idx="518">
                  <c:v>66022</c:v>
                </c:pt>
                <c:pt idx="519">
                  <c:v>66058</c:v>
                </c:pt>
                <c:pt idx="520">
                  <c:v>66071.5</c:v>
                </c:pt>
                <c:pt idx="521">
                  <c:v>66076.5</c:v>
                </c:pt>
                <c:pt idx="522">
                  <c:v>66090</c:v>
                </c:pt>
                <c:pt idx="523">
                  <c:v>66098.5</c:v>
                </c:pt>
                <c:pt idx="524">
                  <c:v>66099</c:v>
                </c:pt>
                <c:pt idx="525">
                  <c:v>66103.5</c:v>
                </c:pt>
                <c:pt idx="526">
                  <c:v>66108</c:v>
                </c:pt>
                <c:pt idx="527">
                  <c:v>66112.5</c:v>
                </c:pt>
                <c:pt idx="528">
                  <c:v>66189.5</c:v>
                </c:pt>
                <c:pt idx="529">
                  <c:v>66194</c:v>
                </c:pt>
                <c:pt idx="530">
                  <c:v>66194.5</c:v>
                </c:pt>
                <c:pt idx="531">
                  <c:v>66216</c:v>
                </c:pt>
                <c:pt idx="532">
                  <c:v>66216.5</c:v>
                </c:pt>
                <c:pt idx="533">
                  <c:v>66230.5</c:v>
                </c:pt>
                <c:pt idx="534">
                  <c:v>66234.5</c:v>
                </c:pt>
                <c:pt idx="535">
                  <c:v>66248.5</c:v>
                </c:pt>
                <c:pt idx="536">
                  <c:v>66253</c:v>
                </c:pt>
                <c:pt idx="537">
                  <c:v>66257.5</c:v>
                </c:pt>
                <c:pt idx="538">
                  <c:v>66261.5</c:v>
                </c:pt>
                <c:pt idx="539">
                  <c:v>66279.5</c:v>
                </c:pt>
                <c:pt idx="540">
                  <c:v>66280</c:v>
                </c:pt>
                <c:pt idx="541">
                  <c:v>66284</c:v>
                </c:pt>
                <c:pt idx="542">
                  <c:v>66284.5</c:v>
                </c:pt>
                <c:pt idx="543">
                  <c:v>66288</c:v>
                </c:pt>
                <c:pt idx="544">
                  <c:v>66288.5</c:v>
                </c:pt>
                <c:pt idx="545">
                  <c:v>66302.5</c:v>
                </c:pt>
                <c:pt idx="546">
                  <c:v>66307</c:v>
                </c:pt>
                <c:pt idx="547">
                  <c:v>66307.5</c:v>
                </c:pt>
                <c:pt idx="548">
                  <c:v>66311</c:v>
                </c:pt>
                <c:pt idx="549">
                  <c:v>66312</c:v>
                </c:pt>
                <c:pt idx="550">
                  <c:v>66325.5</c:v>
                </c:pt>
                <c:pt idx="551">
                  <c:v>66326.5</c:v>
                </c:pt>
                <c:pt idx="552">
                  <c:v>66329.5</c:v>
                </c:pt>
                <c:pt idx="553">
                  <c:v>66330</c:v>
                </c:pt>
                <c:pt idx="554">
                  <c:v>66347</c:v>
                </c:pt>
                <c:pt idx="555">
                  <c:v>66347.5</c:v>
                </c:pt>
                <c:pt idx="556">
                  <c:v>66423.5</c:v>
                </c:pt>
                <c:pt idx="557">
                  <c:v>66424</c:v>
                </c:pt>
                <c:pt idx="558">
                  <c:v>66433</c:v>
                </c:pt>
                <c:pt idx="559">
                  <c:v>66437.5</c:v>
                </c:pt>
                <c:pt idx="560">
                  <c:v>66438</c:v>
                </c:pt>
                <c:pt idx="561">
                  <c:v>66438.5</c:v>
                </c:pt>
                <c:pt idx="562">
                  <c:v>66443</c:v>
                </c:pt>
                <c:pt idx="563">
                  <c:v>66451</c:v>
                </c:pt>
                <c:pt idx="564">
                  <c:v>66469</c:v>
                </c:pt>
                <c:pt idx="565">
                  <c:v>66469.5</c:v>
                </c:pt>
                <c:pt idx="566">
                  <c:v>66473.5</c:v>
                </c:pt>
                <c:pt idx="567">
                  <c:v>66474</c:v>
                </c:pt>
                <c:pt idx="568">
                  <c:v>66478</c:v>
                </c:pt>
                <c:pt idx="569">
                  <c:v>66478.5</c:v>
                </c:pt>
                <c:pt idx="570">
                  <c:v>66483</c:v>
                </c:pt>
                <c:pt idx="571">
                  <c:v>66487</c:v>
                </c:pt>
                <c:pt idx="572">
                  <c:v>66487.5</c:v>
                </c:pt>
                <c:pt idx="573">
                  <c:v>66491.5</c:v>
                </c:pt>
                <c:pt idx="574">
                  <c:v>66492</c:v>
                </c:pt>
                <c:pt idx="575">
                  <c:v>66492.5</c:v>
                </c:pt>
                <c:pt idx="576">
                  <c:v>66501</c:v>
                </c:pt>
                <c:pt idx="577">
                  <c:v>66501.5</c:v>
                </c:pt>
                <c:pt idx="578">
                  <c:v>66505.5</c:v>
                </c:pt>
                <c:pt idx="579">
                  <c:v>66510</c:v>
                </c:pt>
                <c:pt idx="580">
                  <c:v>66514.5</c:v>
                </c:pt>
                <c:pt idx="581">
                  <c:v>66519</c:v>
                </c:pt>
                <c:pt idx="582">
                  <c:v>66519</c:v>
                </c:pt>
                <c:pt idx="583">
                  <c:v>66523.5</c:v>
                </c:pt>
                <c:pt idx="584">
                  <c:v>66528</c:v>
                </c:pt>
                <c:pt idx="585">
                  <c:v>66528.5</c:v>
                </c:pt>
                <c:pt idx="586">
                  <c:v>66532.5</c:v>
                </c:pt>
                <c:pt idx="587">
                  <c:v>66532.5</c:v>
                </c:pt>
                <c:pt idx="588">
                  <c:v>66533</c:v>
                </c:pt>
                <c:pt idx="589">
                  <c:v>66537.5</c:v>
                </c:pt>
                <c:pt idx="590">
                  <c:v>66551</c:v>
                </c:pt>
                <c:pt idx="591">
                  <c:v>66555.5</c:v>
                </c:pt>
                <c:pt idx="592">
                  <c:v>66564.5</c:v>
                </c:pt>
                <c:pt idx="593">
                  <c:v>66569</c:v>
                </c:pt>
                <c:pt idx="594">
                  <c:v>66573.5</c:v>
                </c:pt>
                <c:pt idx="595">
                  <c:v>66578</c:v>
                </c:pt>
                <c:pt idx="596">
                  <c:v>66582.5</c:v>
                </c:pt>
                <c:pt idx="597">
                  <c:v>66596</c:v>
                </c:pt>
                <c:pt idx="598">
                  <c:v>66600.5</c:v>
                </c:pt>
                <c:pt idx="599">
                  <c:v>66614.5</c:v>
                </c:pt>
                <c:pt idx="600">
                  <c:v>66619</c:v>
                </c:pt>
                <c:pt idx="601">
                  <c:v>66623.5</c:v>
                </c:pt>
                <c:pt idx="602">
                  <c:v>66659.5</c:v>
                </c:pt>
                <c:pt idx="603">
                  <c:v>66765</c:v>
                </c:pt>
                <c:pt idx="604">
                  <c:v>67914</c:v>
                </c:pt>
                <c:pt idx="605">
                  <c:v>67914</c:v>
                </c:pt>
                <c:pt idx="606">
                  <c:v>67914</c:v>
                </c:pt>
                <c:pt idx="607">
                  <c:v>67914</c:v>
                </c:pt>
                <c:pt idx="608">
                  <c:v>67974.5</c:v>
                </c:pt>
                <c:pt idx="609">
                  <c:v>67980</c:v>
                </c:pt>
                <c:pt idx="610">
                  <c:v>67980</c:v>
                </c:pt>
                <c:pt idx="611">
                  <c:v>68073</c:v>
                </c:pt>
                <c:pt idx="612">
                  <c:v>68128</c:v>
                </c:pt>
                <c:pt idx="613">
                  <c:v>68128</c:v>
                </c:pt>
                <c:pt idx="614">
                  <c:v>68128</c:v>
                </c:pt>
                <c:pt idx="615">
                  <c:v>68132.5</c:v>
                </c:pt>
                <c:pt idx="616">
                  <c:v>68132.5</c:v>
                </c:pt>
                <c:pt idx="617">
                  <c:v>68241</c:v>
                </c:pt>
                <c:pt idx="618">
                  <c:v>68250</c:v>
                </c:pt>
                <c:pt idx="619">
                  <c:v>68255.5</c:v>
                </c:pt>
                <c:pt idx="620">
                  <c:v>68341.5</c:v>
                </c:pt>
                <c:pt idx="621">
                  <c:v>68395</c:v>
                </c:pt>
                <c:pt idx="622">
                  <c:v>68395</c:v>
                </c:pt>
                <c:pt idx="623">
                  <c:v>68395</c:v>
                </c:pt>
                <c:pt idx="624">
                  <c:v>68485.5</c:v>
                </c:pt>
                <c:pt idx="625">
                  <c:v>69244.5</c:v>
                </c:pt>
                <c:pt idx="626">
                  <c:v>69263</c:v>
                </c:pt>
                <c:pt idx="627">
                  <c:v>69263.5</c:v>
                </c:pt>
                <c:pt idx="628">
                  <c:v>69475.5</c:v>
                </c:pt>
                <c:pt idx="629">
                  <c:v>69476</c:v>
                </c:pt>
                <c:pt idx="630">
                  <c:v>69573</c:v>
                </c:pt>
                <c:pt idx="631">
                  <c:v>69593.5</c:v>
                </c:pt>
                <c:pt idx="632">
                  <c:v>69692</c:v>
                </c:pt>
                <c:pt idx="633">
                  <c:v>69769</c:v>
                </c:pt>
                <c:pt idx="634">
                  <c:v>69786</c:v>
                </c:pt>
                <c:pt idx="635">
                  <c:v>69841.5</c:v>
                </c:pt>
                <c:pt idx="636">
                  <c:v>69887</c:v>
                </c:pt>
                <c:pt idx="637">
                  <c:v>69922</c:v>
                </c:pt>
                <c:pt idx="638">
                  <c:v>70902</c:v>
                </c:pt>
                <c:pt idx="639">
                  <c:v>71042.5</c:v>
                </c:pt>
                <c:pt idx="640">
                  <c:v>71051</c:v>
                </c:pt>
                <c:pt idx="641">
                  <c:v>71214.5</c:v>
                </c:pt>
                <c:pt idx="642">
                  <c:v>71337</c:v>
                </c:pt>
                <c:pt idx="643">
                  <c:v>71337.5</c:v>
                </c:pt>
                <c:pt idx="644">
                  <c:v>71350.5</c:v>
                </c:pt>
                <c:pt idx="645">
                  <c:v>71467</c:v>
                </c:pt>
                <c:pt idx="646">
                  <c:v>72625</c:v>
                </c:pt>
                <c:pt idx="647">
                  <c:v>72838</c:v>
                </c:pt>
                <c:pt idx="648">
                  <c:v>72904.5</c:v>
                </c:pt>
                <c:pt idx="649">
                  <c:v>73035.5</c:v>
                </c:pt>
                <c:pt idx="650">
                  <c:v>73040</c:v>
                </c:pt>
                <c:pt idx="651">
                  <c:v>73040.5</c:v>
                </c:pt>
                <c:pt idx="652">
                  <c:v>73053.5</c:v>
                </c:pt>
                <c:pt idx="653">
                  <c:v>73054</c:v>
                </c:pt>
                <c:pt idx="654">
                  <c:v>73062</c:v>
                </c:pt>
                <c:pt idx="655">
                  <c:v>73062.5</c:v>
                </c:pt>
                <c:pt idx="656">
                  <c:v>73067</c:v>
                </c:pt>
                <c:pt idx="657">
                  <c:v>73067.5</c:v>
                </c:pt>
                <c:pt idx="658">
                  <c:v>73076</c:v>
                </c:pt>
                <c:pt idx="659">
                  <c:v>73076.5</c:v>
                </c:pt>
                <c:pt idx="660">
                  <c:v>73077</c:v>
                </c:pt>
                <c:pt idx="661">
                  <c:v>73077</c:v>
                </c:pt>
                <c:pt idx="662">
                  <c:v>73077.5</c:v>
                </c:pt>
                <c:pt idx="663">
                  <c:v>73080.5</c:v>
                </c:pt>
                <c:pt idx="664">
                  <c:v>73081</c:v>
                </c:pt>
                <c:pt idx="665">
                  <c:v>73081.5</c:v>
                </c:pt>
                <c:pt idx="666">
                  <c:v>73085</c:v>
                </c:pt>
                <c:pt idx="667">
                  <c:v>73085.5</c:v>
                </c:pt>
                <c:pt idx="668">
                  <c:v>73089.5</c:v>
                </c:pt>
                <c:pt idx="669">
                  <c:v>73090</c:v>
                </c:pt>
                <c:pt idx="670">
                  <c:v>73090.5</c:v>
                </c:pt>
                <c:pt idx="671">
                  <c:v>73094</c:v>
                </c:pt>
                <c:pt idx="672">
                  <c:v>73094.5</c:v>
                </c:pt>
                <c:pt idx="673">
                  <c:v>73095</c:v>
                </c:pt>
                <c:pt idx="674">
                  <c:v>73095</c:v>
                </c:pt>
                <c:pt idx="675">
                  <c:v>73095</c:v>
                </c:pt>
                <c:pt idx="676">
                  <c:v>73098.5</c:v>
                </c:pt>
                <c:pt idx="677">
                  <c:v>73099</c:v>
                </c:pt>
                <c:pt idx="678">
                  <c:v>73099.5</c:v>
                </c:pt>
                <c:pt idx="679">
                  <c:v>73103.5</c:v>
                </c:pt>
                <c:pt idx="680">
                  <c:v>73135</c:v>
                </c:pt>
                <c:pt idx="681">
                  <c:v>73135.5</c:v>
                </c:pt>
                <c:pt idx="682">
                  <c:v>73144</c:v>
                </c:pt>
                <c:pt idx="683">
                  <c:v>73144.5</c:v>
                </c:pt>
                <c:pt idx="684">
                  <c:v>73148.5</c:v>
                </c:pt>
                <c:pt idx="685">
                  <c:v>73158</c:v>
                </c:pt>
                <c:pt idx="686">
                  <c:v>73185</c:v>
                </c:pt>
                <c:pt idx="687">
                  <c:v>73189</c:v>
                </c:pt>
                <c:pt idx="688">
                  <c:v>73189.5</c:v>
                </c:pt>
                <c:pt idx="689">
                  <c:v>73190</c:v>
                </c:pt>
                <c:pt idx="690">
                  <c:v>73194</c:v>
                </c:pt>
                <c:pt idx="691">
                  <c:v>73194.5</c:v>
                </c:pt>
                <c:pt idx="692">
                  <c:v>73207.5</c:v>
                </c:pt>
                <c:pt idx="693">
                  <c:v>73212</c:v>
                </c:pt>
                <c:pt idx="694">
                  <c:v>73212.5</c:v>
                </c:pt>
                <c:pt idx="695">
                  <c:v>73221</c:v>
                </c:pt>
                <c:pt idx="696">
                  <c:v>73221.5</c:v>
                </c:pt>
                <c:pt idx="697">
                  <c:v>73230</c:v>
                </c:pt>
                <c:pt idx="698">
                  <c:v>73230.5</c:v>
                </c:pt>
                <c:pt idx="699">
                  <c:v>73239</c:v>
                </c:pt>
                <c:pt idx="700">
                  <c:v>73243.5</c:v>
                </c:pt>
                <c:pt idx="701">
                  <c:v>73248</c:v>
                </c:pt>
                <c:pt idx="702">
                  <c:v>73248.5</c:v>
                </c:pt>
                <c:pt idx="703">
                  <c:v>73252.5</c:v>
                </c:pt>
                <c:pt idx="704">
                  <c:v>73253</c:v>
                </c:pt>
                <c:pt idx="705">
                  <c:v>73262</c:v>
                </c:pt>
                <c:pt idx="706">
                  <c:v>73271</c:v>
                </c:pt>
                <c:pt idx="707">
                  <c:v>73275.5</c:v>
                </c:pt>
                <c:pt idx="708">
                  <c:v>73280</c:v>
                </c:pt>
                <c:pt idx="709">
                  <c:v>73289</c:v>
                </c:pt>
                <c:pt idx="710">
                  <c:v>74310</c:v>
                </c:pt>
                <c:pt idx="711">
                  <c:v>74327.5</c:v>
                </c:pt>
                <c:pt idx="712">
                  <c:v>74328</c:v>
                </c:pt>
                <c:pt idx="713">
                  <c:v>74342.5</c:v>
                </c:pt>
                <c:pt idx="714">
                  <c:v>74355</c:v>
                </c:pt>
                <c:pt idx="715">
                  <c:v>74359.5</c:v>
                </c:pt>
                <c:pt idx="716">
                  <c:v>74368.5</c:v>
                </c:pt>
                <c:pt idx="717">
                  <c:v>74369</c:v>
                </c:pt>
                <c:pt idx="718">
                  <c:v>74373.5</c:v>
                </c:pt>
                <c:pt idx="719">
                  <c:v>74377.5</c:v>
                </c:pt>
                <c:pt idx="720">
                  <c:v>74378</c:v>
                </c:pt>
                <c:pt idx="721">
                  <c:v>74382</c:v>
                </c:pt>
                <c:pt idx="722">
                  <c:v>74382.5</c:v>
                </c:pt>
                <c:pt idx="723">
                  <c:v>74386.5</c:v>
                </c:pt>
                <c:pt idx="724">
                  <c:v>74387</c:v>
                </c:pt>
                <c:pt idx="725">
                  <c:v>74391</c:v>
                </c:pt>
                <c:pt idx="726">
                  <c:v>74404.5</c:v>
                </c:pt>
                <c:pt idx="727">
                  <c:v>74405</c:v>
                </c:pt>
                <c:pt idx="728">
                  <c:v>74409</c:v>
                </c:pt>
                <c:pt idx="729">
                  <c:v>74409.5</c:v>
                </c:pt>
                <c:pt idx="730">
                  <c:v>74413.5</c:v>
                </c:pt>
                <c:pt idx="731">
                  <c:v>74414</c:v>
                </c:pt>
                <c:pt idx="732">
                  <c:v>74431.5</c:v>
                </c:pt>
                <c:pt idx="733">
                  <c:v>74432</c:v>
                </c:pt>
                <c:pt idx="734">
                  <c:v>74435.5</c:v>
                </c:pt>
                <c:pt idx="735">
                  <c:v>74436</c:v>
                </c:pt>
                <c:pt idx="736">
                  <c:v>74436</c:v>
                </c:pt>
                <c:pt idx="737">
                  <c:v>74436.5</c:v>
                </c:pt>
                <c:pt idx="738">
                  <c:v>74437</c:v>
                </c:pt>
                <c:pt idx="739">
                  <c:v>74440.5</c:v>
                </c:pt>
                <c:pt idx="740">
                  <c:v>74441</c:v>
                </c:pt>
                <c:pt idx="741">
                  <c:v>74464</c:v>
                </c:pt>
                <c:pt idx="742">
                  <c:v>74472.5</c:v>
                </c:pt>
                <c:pt idx="743">
                  <c:v>74517.5</c:v>
                </c:pt>
                <c:pt idx="744">
                  <c:v>74518</c:v>
                </c:pt>
                <c:pt idx="745">
                  <c:v>74518.5</c:v>
                </c:pt>
                <c:pt idx="746">
                  <c:v>74522.5</c:v>
                </c:pt>
                <c:pt idx="747">
                  <c:v>74523</c:v>
                </c:pt>
                <c:pt idx="748">
                  <c:v>74528</c:v>
                </c:pt>
                <c:pt idx="749">
                  <c:v>74528.5</c:v>
                </c:pt>
                <c:pt idx="750">
                  <c:v>74536</c:v>
                </c:pt>
                <c:pt idx="751">
                  <c:v>74536.5</c:v>
                </c:pt>
                <c:pt idx="752">
                  <c:v>74540</c:v>
                </c:pt>
                <c:pt idx="753">
                  <c:v>74558.5</c:v>
                </c:pt>
                <c:pt idx="754">
                  <c:v>74559</c:v>
                </c:pt>
                <c:pt idx="755">
                  <c:v>74640</c:v>
                </c:pt>
                <c:pt idx="756">
                  <c:v>74794.5</c:v>
                </c:pt>
                <c:pt idx="757">
                  <c:v>74893</c:v>
                </c:pt>
                <c:pt idx="758">
                  <c:v>74907.5</c:v>
                </c:pt>
                <c:pt idx="759">
                  <c:v>74907.5</c:v>
                </c:pt>
                <c:pt idx="760">
                  <c:v>76050</c:v>
                </c:pt>
                <c:pt idx="761">
                  <c:v>76050</c:v>
                </c:pt>
                <c:pt idx="762">
                  <c:v>76357.5</c:v>
                </c:pt>
                <c:pt idx="763">
                  <c:v>76357.5</c:v>
                </c:pt>
                <c:pt idx="764">
                  <c:v>76533</c:v>
                </c:pt>
                <c:pt idx="765">
                  <c:v>76643</c:v>
                </c:pt>
                <c:pt idx="766">
                  <c:v>76693</c:v>
                </c:pt>
                <c:pt idx="767">
                  <c:v>77623.5</c:v>
                </c:pt>
                <c:pt idx="768">
                  <c:v>77744</c:v>
                </c:pt>
                <c:pt idx="769">
                  <c:v>77768</c:v>
                </c:pt>
                <c:pt idx="770">
                  <c:v>77997.5</c:v>
                </c:pt>
                <c:pt idx="771">
                  <c:v>79452</c:v>
                </c:pt>
                <c:pt idx="772">
                  <c:v>79452.5</c:v>
                </c:pt>
                <c:pt idx="773">
                  <c:v>79471.5</c:v>
                </c:pt>
                <c:pt idx="774">
                  <c:v>79592</c:v>
                </c:pt>
                <c:pt idx="775">
                  <c:v>79592.5</c:v>
                </c:pt>
                <c:pt idx="776">
                  <c:v>79669</c:v>
                </c:pt>
                <c:pt idx="777">
                  <c:v>79675</c:v>
                </c:pt>
                <c:pt idx="778">
                  <c:v>79675.5</c:v>
                </c:pt>
                <c:pt idx="779">
                  <c:v>79755</c:v>
                </c:pt>
                <c:pt idx="780">
                  <c:v>81024.5</c:v>
                </c:pt>
                <c:pt idx="781">
                  <c:v>81166.5</c:v>
                </c:pt>
                <c:pt idx="782">
                  <c:v>81309.5</c:v>
                </c:pt>
                <c:pt idx="783">
                  <c:v>81387.5</c:v>
                </c:pt>
                <c:pt idx="784">
                  <c:v>81491.5</c:v>
                </c:pt>
                <c:pt idx="785">
                  <c:v>81559.5</c:v>
                </c:pt>
                <c:pt idx="786">
                  <c:v>82449</c:v>
                </c:pt>
                <c:pt idx="787">
                  <c:v>82551.5</c:v>
                </c:pt>
                <c:pt idx="788">
                  <c:v>82552</c:v>
                </c:pt>
                <c:pt idx="789">
                  <c:v>82797.5</c:v>
                </c:pt>
                <c:pt idx="790">
                  <c:v>82949.5</c:v>
                </c:pt>
                <c:pt idx="791">
                  <c:v>82977</c:v>
                </c:pt>
                <c:pt idx="792">
                  <c:v>83073</c:v>
                </c:pt>
                <c:pt idx="793">
                  <c:v>83268</c:v>
                </c:pt>
                <c:pt idx="794">
                  <c:v>84225.5</c:v>
                </c:pt>
                <c:pt idx="795">
                  <c:v>84288.5</c:v>
                </c:pt>
                <c:pt idx="796">
                  <c:v>84338.5</c:v>
                </c:pt>
                <c:pt idx="797">
                  <c:v>84370</c:v>
                </c:pt>
                <c:pt idx="798">
                  <c:v>84569</c:v>
                </c:pt>
                <c:pt idx="799">
                  <c:v>84569</c:v>
                </c:pt>
                <c:pt idx="800">
                  <c:v>84581.5</c:v>
                </c:pt>
                <c:pt idx="801">
                  <c:v>84582</c:v>
                </c:pt>
                <c:pt idx="802">
                  <c:v>84712.5</c:v>
                </c:pt>
                <c:pt idx="803">
                  <c:v>84726</c:v>
                </c:pt>
                <c:pt idx="804">
                  <c:v>84827</c:v>
                </c:pt>
                <c:pt idx="805">
                  <c:v>85915.5</c:v>
                </c:pt>
                <c:pt idx="806">
                  <c:v>86082.5</c:v>
                </c:pt>
                <c:pt idx="807">
                  <c:v>86083</c:v>
                </c:pt>
                <c:pt idx="808">
                  <c:v>86228</c:v>
                </c:pt>
                <c:pt idx="809">
                  <c:v>86266.5</c:v>
                </c:pt>
                <c:pt idx="810">
                  <c:v>86267</c:v>
                </c:pt>
                <c:pt idx="811">
                  <c:v>86294</c:v>
                </c:pt>
                <c:pt idx="812">
                  <c:v>86381</c:v>
                </c:pt>
                <c:pt idx="813">
                  <c:v>86521.5</c:v>
                </c:pt>
                <c:pt idx="814">
                  <c:v>87795.5</c:v>
                </c:pt>
                <c:pt idx="815">
                  <c:v>87795.5</c:v>
                </c:pt>
                <c:pt idx="816">
                  <c:v>87847</c:v>
                </c:pt>
                <c:pt idx="817">
                  <c:v>87858.5</c:v>
                </c:pt>
                <c:pt idx="818">
                  <c:v>88002</c:v>
                </c:pt>
                <c:pt idx="819">
                  <c:v>88002</c:v>
                </c:pt>
                <c:pt idx="820">
                  <c:v>88057.5</c:v>
                </c:pt>
                <c:pt idx="821">
                  <c:v>88057.5</c:v>
                </c:pt>
                <c:pt idx="822">
                  <c:v>88062</c:v>
                </c:pt>
                <c:pt idx="823">
                  <c:v>88108</c:v>
                </c:pt>
                <c:pt idx="824">
                  <c:v>88160.5</c:v>
                </c:pt>
                <c:pt idx="825">
                  <c:v>88160.5</c:v>
                </c:pt>
                <c:pt idx="826">
                  <c:v>88161</c:v>
                </c:pt>
                <c:pt idx="827">
                  <c:v>88161</c:v>
                </c:pt>
                <c:pt idx="828">
                  <c:v>88266</c:v>
                </c:pt>
                <c:pt idx="829">
                  <c:v>88266</c:v>
                </c:pt>
                <c:pt idx="830">
                  <c:v>89336.5</c:v>
                </c:pt>
                <c:pt idx="831">
                  <c:v>89336.5</c:v>
                </c:pt>
                <c:pt idx="832">
                  <c:v>89510</c:v>
                </c:pt>
                <c:pt idx="833">
                  <c:v>89626</c:v>
                </c:pt>
                <c:pt idx="834">
                  <c:v>89751</c:v>
                </c:pt>
                <c:pt idx="835">
                  <c:v>90981.5</c:v>
                </c:pt>
                <c:pt idx="836">
                  <c:v>91144</c:v>
                </c:pt>
                <c:pt idx="837">
                  <c:v>91194</c:v>
                </c:pt>
                <c:pt idx="838">
                  <c:v>91401</c:v>
                </c:pt>
                <c:pt idx="839">
                  <c:v>92874.5</c:v>
                </c:pt>
                <c:pt idx="840">
                  <c:v>92875</c:v>
                </c:pt>
                <c:pt idx="841">
                  <c:v>92875.5</c:v>
                </c:pt>
                <c:pt idx="842">
                  <c:v>93146</c:v>
                </c:pt>
                <c:pt idx="843">
                  <c:v>94429</c:v>
                </c:pt>
                <c:pt idx="844">
                  <c:v>94429.5</c:v>
                </c:pt>
                <c:pt idx="845">
                  <c:v>94546.5</c:v>
                </c:pt>
                <c:pt idx="846">
                  <c:v>94586.5</c:v>
                </c:pt>
                <c:pt idx="847">
                  <c:v>94722</c:v>
                </c:pt>
                <c:pt idx="848">
                  <c:v>94900</c:v>
                </c:pt>
              </c:numCache>
            </c:numRef>
          </c:xVal>
          <c:yVal>
            <c:numRef>
              <c:f>'Active 1'!$J$21:$J$992</c:f>
              <c:numCache>
                <c:formatCode>General</c:formatCode>
                <c:ptCount val="972"/>
                <c:pt idx="47">
                  <c:v>3.3272000073338859E-3</c:v>
                </c:pt>
                <c:pt idx="48">
                  <c:v>2.8506800008472055E-3</c:v>
                </c:pt>
                <c:pt idx="49">
                  <c:v>2.8093799992348067E-3</c:v>
                </c:pt>
                <c:pt idx="50">
                  <c:v>2.966239997476805E-3</c:v>
                </c:pt>
                <c:pt idx="51">
                  <c:v>3.0211200064513832E-3</c:v>
                </c:pt>
                <c:pt idx="52">
                  <c:v>2.477980000548996E-3</c:v>
                </c:pt>
                <c:pt idx="53">
                  <c:v>2.7775600028689951E-3</c:v>
                </c:pt>
                <c:pt idx="54">
                  <c:v>2.0344199947430752E-3</c:v>
                </c:pt>
                <c:pt idx="55">
                  <c:v>2.3344199944403954E-3</c:v>
                </c:pt>
                <c:pt idx="73">
                  <c:v>1.1415599947213195E-3</c:v>
                </c:pt>
                <c:pt idx="75">
                  <c:v>7.7919998147990555E-5</c:v>
                </c:pt>
                <c:pt idx="76">
                  <c:v>2.777919995423872E-3</c:v>
                </c:pt>
                <c:pt idx="78">
                  <c:v>2.694900002097711E-3</c:v>
                </c:pt>
                <c:pt idx="79">
                  <c:v>-5.482401029439643E-4</c:v>
                </c:pt>
                <c:pt idx="80">
                  <c:v>-5.482400010805577E-4</c:v>
                </c:pt>
                <c:pt idx="81">
                  <c:v>-1.3019998732488602E-5</c:v>
                </c:pt>
                <c:pt idx="135">
                  <c:v>8.8228599997819401E-3</c:v>
                </c:pt>
                <c:pt idx="136">
                  <c:v>7.5797199970111251E-3</c:v>
                </c:pt>
                <c:pt idx="137">
                  <c:v>8.8365800038445741E-3</c:v>
                </c:pt>
                <c:pt idx="147">
                  <c:v>1.7096400042646565E-3</c:v>
                </c:pt>
                <c:pt idx="149">
                  <c:v>2.9270600061863661E-3</c:v>
                </c:pt>
                <c:pt idx="153">
                  <c:v>2.1367000008467585E-3</c:v>
                </c:pt>
                <c:pt idx="154">
                  <c:v>2.5719199984450825E-3</c:v>
                </c:pt>
                <c:pt idx="173">
                  <c:v>2.7590800018515438E-3</c:v>
                </c:pt>
                <c:pt idx="174">
                  <c:v>2.1708200001739897E-3</c:v>
                </c:pt>
                <c:pt idx="175">
                  <c:v>2.4688400008017197E-3</c:v>
                </c:pt>
                <c:pt idx="296">
                  <c:v>-8.8707799950498156E-3</c:v>
                </c:pt>
                <c:pt idx="297">
                  <c:v>-8.7707799975760281E-3</c:v>
                </c:pt>
                <c:pt idx="298">
                  <c:v>-8.3707799931289628E-3</c:v>
                </c:pt>
                <c:pt idx="299">
                  <c:v>-8.4139200043864548E-3</c:v>
                </c:pt>
                <c:pt idx="300">
                  <c:v>-8.113919997413177E-3</c:v>
                </c:pt>
                <c:pt idx="301">
                  <c:v>-8.113919997413177E-3</c:v>
                </c:pt>
                <c:pt idx="305">
                  <c:v>-7.7897199953440577E-3</c:v>
                </c:pt>
                <c:pt idx="314">
                  <c:v>-9.462340000027325E-3</c:v>
                </c:pt>
                <c:pt idx="317">
                  <c:v>-6.4805799993337132E-3</c:v>
                </c:pt>
                <c:pt idx="318">
                  <c:v>-8.6415400000987574E-3</c:v>
                </c:pt>
                <c:pt idx="326">
                  <c:v>1.665700001467485E-3</c:v>
                </c:pt>
                <c:pt idx="327">
                  <c:v>4.9657000054139644E-3</c:v>
                </c:pt>
                <c:pt idx="337">
                  <c:v>-1.8865979996917304E-2</c:v>
                </c:pt>
                <c:pt idx="338">
                  <c:v>-2.220911999756936E-2</c:v>
                </c:pt>
                <c:pt idx="339">
                  <c:v>-1.0503880002943333E-2</c:v>
                </c:pt>
                <c:pt idx="349">
                  <c:v>-1.0282579998602159E-2</c:v>
                </c:pt>
                <c:pt idx="353">
                  <c:v>-2.0899999071843922E-5</c:v>
                </c:pt>
                <c:pt idx="355">
                  <c:v>-2.0640400034608319E-3</c:v>
                </c:pt>
                <c:pt idx="359">
                  <c:v>-1.0219340001640376E-2</c:v>
                </c:pt>
                <c:pt idx="360">
                  <c:v>-9.7292399950674735E-3</c:v>
                </c:pt>
                <c:pt idx="366">
                  <c:v>-9.1980399956810288E-3</c:v>
                </c:pt>
                <c:pt idx="376">
                  <c:v>-9.3291399971349165E-3</c:v>
                </c:pt>
                <c:pt idx="388">
                  <c:v>-9.1877599988947622E-3</c:v>
                </c:pt>
                <c:pt idx="417">
                  <c:v>-1.080851999722654E-2</c:v>
                </c:pt>
                <c:pt idx="421">
                  <c:v>-1.0820240000612102E-2</c:v>
                </c:pt>
                <c:pt idx="430">
                  <c:v>-1.1481820001790766E-2</c:v>
                </c:pt>
                <c:pt idx="431">
                  <c:v>-1.2291859995457344E-2</c:v>
                </c:pt>
                <c:pt idx="432">
                  <c:v>-1.1835000004793983E-2</c:v>
                </c:pt>
                <c:pt idx="433">
                  <c:v>-1.1288319998129737E-2</c:v>
                </c:pt>
                <c:pt idx="434">
                  <c:v>-1.1331460002111271E-2</c:v>
                </c:pt>
                <c:pt idx="436">
                  <c:v>-7.6788400037912652E-3</c:v>
                </c:pt>
                <c:pt idx="437">
                  <c:v>-1.6222120000747964E-2</c:v>
                </c:pt>
                <c:pt idx="438">
                  <c:v>-1.0604579998471308E-2</c:v>
                </c:pt>
                <c:pt idx="439">
                  <c:v>-1.2690999996266328E-2</c:v>
                </c:pt>
                <c:pt idx="475">
                  <c:v>-1.2057679996360093E-2</c:v>
                </c:pt>
                <c:pt idx="476">
                  <c:v>-1.1500820000946987E-2</c:v>
                </c:pt>
                <c:pt idx="478">
                  <c:v>-1.2493179994635284E-2</c:v>
                </c:pt>
                <c:pt idx="485">
                  <c:v>-1.1215099999390077E-2</c:v>
                </c:pt>
                <c:pt idx="486">
                  <c:v>-1.1948479994316585E-2</c:v>
                </c:pt>
                <c:pt idx="488">
                  <c:v>-1.16916199986008E-2</c:v>
                </c:pt>
                <c:pt idx="489">
                  <c:v>-1.1768140000640415E-2</c:v>
                </c:pt>
                <c:pt idx="491">
                  <c:v>-1.2374220001220237E-2</c:v>
                </c:pt>
                <c:pt idx="492">
                  <c:v>-1.2264739998499863E-2</c:v>
                </c:pt>
                <c:pt idx="498">
                  <c:v>-1.2854060005338397E-2</c:v>
                </c:pt>
                <c:pt idx="501">
                  <c:v>-1.3518119994841982E-2</c:v>
                </c:pt>
                <c:pt idx="509">
                  <c:v>-1.3363940000999719E-2</c:v>
                </c:pt>
                <c:pt idx="554">
                  <c:v>-1.6019160000723787E-2</c:v>
                </c:pt>
                <c:pt idx="555">
                  <c:v>-1.5462299998034723E-2</c:v>
                </c:pt>
                <c:pt idx="564">
                  <c:v>-1.5945319995807949E-2</c:v>
                </c:pt>
                <c:pt idx="566">
                  <c:v>-1.6633580002235249E-2</c:v>
                </c:pt>
                <c:pt idx="568">
                  <c:v>-1.2421840001479723E-2</c:v>
                </c:pt>
                <c:pt idx="571">
                  <c:v>-1.5898359997663647E-2</c:v>
                </c:pt>
                <c:pt idx="576">
                  <c:v>-1.6806280000309926E-2</c:v>
                </c:pt>
                <c:pt idx="577">
                  <c:v>-1.6949420001765247E-2</c:v>
                </c:pt>
                <c:pt idx="617">
                  <c:v>-1.6433479999250267E-2</c:v>
                </c:pt>
                <c:pt idx="618">
                  <c:v>-1.6709999996237457E-2</c:v>
                </c:pt>
                <c:pt idx="634">
                  <c:v>-1.4936079998733476E-2</c:v>
                </c:pt>
                <c:pt idx="645">
                  <c:v>-1.3372760004131123E-2</c:v>
                </c:pt>
                <c:pt idx="734">
                  <c:v>-1.7294940000283532E-2</c:v>
                </c:pt>
                <c:pt idx="736">
                  <c:v>-1.5938079995976295E-2</c:v>
                </c:pt>
                <c:pt idx="757">
                  <c:v>-1.556803999847034E-2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CD6-4565-AE47-B5E782DEE1AE}"/>
            </c:ext>
          </c:extLst>
        </c:ser>
        <c:ser>
          <c:idx val="4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1'!$F$21:$F$992</c:f>
              <c:numCache>
                <c:formatCode>General</c:formatCode>
                <c:ptCount val="972"/>
                <c:pt idx="0">
                  <c:v>0</c:v>
                </c:pt>
                <c:pt idx="1">
                  <c:v>5278</c:v>
                </c:pt>
                <c:pt idx="2">
                  <c:v>5337</c:v>
                </c:pt>
                <c:pt idx="3">
                  <c:v>5337.5</c:v>
                </c:pt>
                <c:pt idx="4">
                  <c:v>5350.5</c:v>
                </c:pt>
                <c:pt idx="5">
                  <c:v>5351</c:v>
                </c:pt>
                <c:pt idx="6">
                  <c:v>5355</c:v>
                </c:pt>
                <c:pt idx="7">
                  <c:v>5468.5</c:v>
                </c:pt>
                <c:pt idx="8">
                  <c:v>5473</c:v>
                </c:pt>
                <c:pt idx="9">
                  <c:v>5477.5</c:v>
                </c:pt>
                <c:pt idx="10">
                  <c:v>6557.5</c:v>
                </c:pt>
                <c:pt idx="11">
                  <c:v>6891</c:v>
                </c:pt>
                <c:pt idx="12">
                  <c:v>8423</c:v>
                </c:pt>
                <c:pt idx="13">
                  <c:v>8441</c:v>
                </c:pt>
                <c:pt idx="14">
                  <c:v>8464.5</c:v>
                </c:pt>
                <c:pt idx="15">
                  <c:v>8509</c:v>
                </c:pt>
                <c:pt idx="16">
                  <c:v>8613</c:v>
                </c:pt>
                <c:pt idx="17">
                  <c:v>8640.5</c:v>
                </c:pt>
                <c:pt idx="18">
                  <c:v>8654</c:v>
                </c:pt>
                <c:pt idx="19">
                  <c:v>8667.5</c:v>
                </c:pt>
                <c:pt idx="20">
                  <c:v>8781</c:v>
                </c:pt>
                <c:pt idx="21">
                  <c:v>8781</c:v>
                </c:pt>
                <c:pt idx="22">
                  <c:v>8785.5</c:v>
                </c:pt>
                <c:pt idx="23">
                  <c:v>8790</c:v>
                </c:pt>
                <c:pt idx="24">
                  <c:v>8867</c:v>
                </c:pt>
                <c:pt idx="25">
                  <c:v>8885</c:v>
                </c:pt>
                <c:pt idx="26">
                  <c:v>8939.5</c:v>
                </c:pt>
                <c:pt idx="27">
                  <c:v>9846.5</c:v>
                </c:pt>
                <c:pt idx="28">
                  <c:v>9847</c:v>
                </c:pt>
                <c:pt idx="29">
                  <c:v>10154</c:v>
                </c:pt>
                <c:pt idx="30">
                  <c:v>10376</c:v>
                </c:pt>
                <c:pt idx="31">
                  <c:v>11297</c:v>
                </c:pt>
                <c:pt idx="32">
                  <c:v>11423.5</c:v>
                </c:pt>
                <c:pt idx="33">
                  <c:v>11654</c:v>
                </c:pt>
                <c:pt idx="34">
                  <c:v>11672</c:v>
                </c:pt>
                <c:pt idx="35">
                  <c:v>11712.5</c:v>
                </c:pt>
                <c:pt idx="36">
                  <c:v>11717</c:v>
                </c:pt>
                <c:pt idx="37">
                  <c:v>11731</c:v>
                </c:pt>
                <c:pt idx="38">
                  <c:v>11884.5</c:v>
                </c:pt>
                <c:pt idx="39">
                  <c:v>11889</c:v>
                </c:pt>
                <c:pt idx="40">
                  <c:v>11890</c:v>
                </c:pt>
                <c:pt idx="41">
                  <c:v>12007</c:v>
                </c:pt>
                <c:pt idx="42">
                  <c:v>12020.5</c:v>
                </c:pt>
                <c:pt idx="43">
                  <c:v>12815</c:v>
                </c:pt>
                <c:pt idx="44">
                  <c:v>12869.5</c:v>
                </c:pt>
                <c:pt idx="45">
                  <c:v>12874</c:v>
                </c:pt>
                <c:pt idx="46">
                  <c:v>12946</c:v>
                </c:pt>
                <c:pt idx="47">
                  <c:v>13260</c:v>
                </c:pt>
                <c:pt idx="48">
                  <c:v>13269</c:v>
                </c:pt>
                <c:pt idx="49">
                  <c:v>13291.5</c:v>
                </c:pt>
                <c:pt idx="50">
                  <c:v>13292</c:v>
                </c:pt>
                <c:pt idx="51">
                  <c:v>13296</c:v>
                </c:pt>
                <c:pt idx="52">
                  <c:v>13296.5</c:v>
                </c:pt>
                <c:pt idx="53">
                  <c:v>13373</c:v>
                </c:pt>
                <c:pt idx="54">
                  <c:v>13373.5</c:v>
                </c:pt>
                <c:pt idx="55">
                  <c:v>13373.5</c:v>
                </c:pt>
                <c:pt idx="56">
                  <c:v>13403.5</c:v>
                </c:pt>
                <c:pt idx="57">
                  <c:v>13452.5</c:v>
                </c:pt>
                <c:pt idx="58">
                  <c:v>13457</c:v>
                </c:pt>
                <c:pt idx="59">
                  <c:v>13457.5</c:v>
                </c:pt>
                <c:pt idx="60">
                  <c:v>13462</c:v>
                </c:pt>
                <c:pt idx="61">
                  <c:v>13485</c:v>
                </c:pt>
                <c:pt idx="62">
                  <c:v>13490</c:v>
                </c:pt>
                <c:pt idx="63">
                  <c:v>13571</c:v>
                </c:pt>
                <c:pt idx="64">
                  <c:v>13579.5</c:v>
                </c:pt>
                <c:pt idx="65">
                  <c:v>13598</c:v>
                </c:pt>
                <c:pt idx="66">
                  <c:v>13625</c:v>
                </c:pt>
                <c:pt idx="67">
                  <c:v>13638.5</c:v>
                </c:pt>
                <c:pt idx="68">
                  <c:v>13652</c:v>
                </c:pt>
                <c:pt idx="69">
                  <c:v>13720</c:v>
                </c:pt>
                <c:pt idx="70">
                  <c:v>13756.5</c:v>
                </c:pt>
                <c:pt idx="71">
                  <c:v>13765.5</c:v>
                </c:pt>
                <c:pt idx="72">
                  <c:v>14555</c:v>
                </c:pt>
                <c:pt idx="73">
                  <c:v>14573</c:v>
                </c:pt>
                <c:pt idx="74">
                  <c:v>14690.5</c:v>
                </c:pt>
                <c:pt idx="75">
                  <c:v>14736</c:v>
                </c:pt>
                <c:pt idx="76">
                  <c:v>14736</c:v>
                </c:pt>
                <c:pt idx="77">
                  <c:v>14831</c:v>
                </c:pt>
                <c:pt idx="78">
                  <c:v>14857.5</c:v>
                </c:pt>
                <c:pt idx="79">
                  <c:v>14858</c:v>
                </c:pt>
                <c:pt idx="80">
                  <c:v>14858</c:v>
                </c:pt>
                <c:pt idx="81">
                  <c:v>14871.5</c:v>
                </c:pt>
                <c:pt idx="82">
                  <c:v>14935</c:v>
                </c:pt>
                <c:pt idx="83">
                  <c:v>14989</c:v>
                </c:pt>
                <c:pt idx="84">
                  <c:v>15066</c:v>
                </c:pt>
                <c:pt idx="85">
                  <c:v>15102</c:v>
                </c:pt>
                <c:pt idx="86">
                  <c:v>15102.5</c:v>
                </c:pt>
                <c:pt idx="87">
                  <c:v>15106.5</c:v>
                </c:pt>
                <c:pt idx="88">
                  <c:v>15120</c:v>
                </c:pt>
                <c:pt idx="89">
                  <c:v>15129</c:v>
                </c:pt>
                <c:pt idx="90">
                  <c:v>15165.5</c:v>
                </c:pt>
                <c:pt idx="91">
                  <c:v>15192.5</c:v>
                </c:pt>
                <c:pt idx="92">
                  <c:v>15197</c:v>
                </c:pt>
                <c:pt idx="93">
                  <c:v>15197</c:v>
                </c:pt>
                <c:pt idx="94">
                  <c:v>15206.5</c:v>
                </c:pt>
                <c:pt idx="95">
                  <c:v>15247</c:v>
                </c:pt>
                <c:pt idx="96">
                  <c:v>15256</c:v>
                </c:pt>
                <c:pt idx="97">
                  <c:v>15274.5</c:v>
                </c:pt>
                <c:pt idx="98">
                  <c:v>15315</c:v>
                </c:pt>
                <c:pt idx="99">
                  <c:v>15315.5</c:v>
                </c:pt>
                <c:pt idx="100">
                  <c:v>16512.5</c:v>
                </c:pt>
                <c:pt idx="101">
                  <c:v>16561.5</c:v>
                </c:pt>
                <c:pt idx="102">
                  <c:v>16572.5</c:v>
                </c:pt>
                <c:pt idx="103">
                  <c:v>16670</c:v>
                </c:pt>
                <c:pt idx="104">
                  <c:v>16715.5</c:v>
                </c:pt>
                <c:pt idx="105">
                  <c:v>16792.5</c:v>
                </c:pt>
                <c:pt idx="106">
                  <c:v>16814.5</c:v>
                </c:pt>
                <c:pt idx="107">
                  <c:v>16815</c:v>
                </c:pt>
                <c:pt idx="108">
                  <c:v>16837.5</c:v>
                </c:pt>
                <c:pt idx="109">
                  <c:v>16842</c:v>
                </c:pt>
                <c:pt idx="110">
                  <c:v>16842</c:v>
                </c:pt>
                <c:pt idx="111">
                  <c:v>16860</c:v>
                </c:pt>
                <c:pt idx="112">
                  <c:v>16860.5</c:v>
                </c:pt>
                <c:pt idx="113">
                  <c:v>16956.5</c:v>
                </c:pt>
                <c:pt idx="114">
                  <c:v>18083.5</c:v>
                </c:pt>
                <c:pt idx="115">
                  <c:v>18149</c:v>
                </c:pt>
                <c:pt idx="116">
                  <c:v>18315</c:v>
                </c:pt>
                <c:pt idx="117">
                  <c:v>18474.5</c:v>
                </c:pt>
                <c:pt idx="118">
                  <c:v>18478</c:v>
                </c:pt>
                <c:pt idx="119">
                  <c:v>18482.5</c:v>
                </c:pt>
                <c:pt idx="120">
                  <c:v>18618.5</c:v>
                </c:pt>
                <c:pt idx="121">
                  <c:v>18686.5</c:v>
                </c:pt>
                <c:pt idx="122">
                  <c:v>18713.5</c:v>
                </c:pt>
                <c:pt idx="123">
                  <c:v>18759</c:v>
                </c:pt>
                <c:pt idx="124">
                  <c:v>20032</c:v>
                </c:pt>
                <c:pt idx="125">
                  <c:v>20045.5</c:v>
                </c:pt>
                <c:pt idx="126">
                  <c:v>20106</c:v>
                </c:pt>
                <c:pt idx="127">
                  <c:v>20154.5</c:v>
                </c:pt>
                <c:pt idx="128">
                  <c:v>20160.5</c:v>
                </c:pt>
                <c:pt idx="129">
                  <c:v>20163.5</c:v>
                </c:pt>
                <c:pt idx="130">
                  <c:v>20186</c:v>
                </c:pt>
                <c:pt idx="131">
                  <c:v>20277</c:v>
                </c:pt>
                <c:pt idx="132">
                  <c:v>20317.5</c:v>
                </c:pt>
                <c:pt idx="133">
                  <c:v>20449</c:v>
                </c:pt>
                <c:pt idx="134">
                  <c:v>21506.5</c:v>
                </c:pt>
                <c:pt idx="135">
                  <c:v>21550.5</c:v>
                </c:pt>
                <c:pt idx="136">
                  <c:v>21551</c:v>
                </c:pt>
                <c:pt idx="137">
                  <c:v>21551.5</c:v>
                </c:pt>
                <c:pt idx="138">
                  <c:v>21763.5</c:v>
                </c:pt>
                <c:pt idx="139">
                  <c:v>21767.5</c:v>
                </c:pt>
                <c:pt idx="140">
                  <c:v>21777</c:v>
                </c:pt>
                <c:pt idx="141">
                  <c:v>21790</c:v>
                </c:pt>
                <c:pt idx="142">
                  <c:v>21790.5</c:v>
                </c:pt>
                <c:pt idx="143">
                  <c:v>21881</c:v>
                </c:pt>
                <c:pt idx="144">
                  <c:v>21921.5</c:v>
                </c:pt>
                <c:pt idx="145">
                  <c:v>21922</c:v>
                </c:pt>
                <c:pt idx="146">
                  <c:v>21926.5</c:v>
                </c:pt>
                <c:pt idx="147">
                  <c:v>22887</c:v>
                </c:pt>
                <c:pt idx="148">
                  <c:v>23278.5</c:v>
                </c:pt>
                <c:pt idx="149">
                  <c:v>23285.5</c:v>
                </c:pt>
                <c:pt idx="150">
                  <c:v>23612</c:v>
                </c:pt>
                <c:pt idx="151">
                  <c:v>23617.5</c:v>
                </c:pt>
                <c:pt idx="152">
                  <c:v>23671</c:v>
                </c:pt>
                <c:pt idx="153">
                  <c:v>23672.5</c:v>
                </c:pt>
                <c:pt idx="154">
                  <c:v>23686</c:v>
                </c:pt>
                <c:pt idx="155">
                  <c:v>24898.5</c:v>
                </c:pt>
                <c:pt idx="156">
                  <c:v>24971</c:v>
                </c:pt>
                <c:pt idx="157">
                  <c:v>25016.5</c:v>
                </c:pt>
                <c:pt idx="158">
                  <c:v>25116</c:v>
                </c:pt>
                <c:pt idx="159">
                  <c:v>25120.5</c:v>
                </c:pt>
                <c:pt idx="160">
                  <c:v>25225</c:v>
                </c:pt>
                <c:pt idx="161">
                  <c:v>25229.5</c:v>
                </c:pt>
                <c:pt idx="162">
                  <c:v>25238.5</c:v>
                </c:pt>
                <c:pt idx="163">
                  <c:v>25243</c:v>
                </c:pt>
                <c:pt idx="164">
                  <c:v>25293</c:v>
                </c:pt>
                <c:pt idx="165">
                  <c:v>25297.5</c:v>
                </c:pt>
                <c:pt idx="166">
                  <c:v>26570.5</c:v>
                </c:pt>
                <c:pt idx="167">
                  <c:v>26579.5</c:v>
                </c:pt>
                <c:pt idx="168">
                  <c:v>26580</c:v>
                </c:pt>
                <c:pt idx="169">
                  <c:v>26588.5</c:v>
                </c:pt>
                <c:pt idx="170">
                  <c:v>26602</c:v>
                </c:pt>
                <c:pt idx="171">
                  <c:v>26602.5</c:v>
                </c:pt>
                <c:pt idx="172">
                  <c:v>26661</c:v>
                </c:pt>
                <c:pt idx="173">
                  <c:v>26739</c:v>
                </c:pt>
                <c:pt idx="174">
                  <c:v>26743.5</c:v>
                </c:pt>
                <c:pt idx="175">
                  <c:v>26747</c:v>
                </c:pt>
                <c:pt idx="176">
                  <c:v>26761</c:v>
                </c:pt>
                <c:pt idx="177">
                  <c:v>26770</c:v>
                </c:pt>
                <c:pt idx="178">
                  <c:v>26776</c:v>
                </c:pt>
                <c:pt idx="179">
                  <c:v>26906</c:v>
                </c:pt>
                <c:pt idx="180">
                  <c:v>27019.5</c:v>
                </c:pt>
                <c:pt idx="181">
                  <c:v>27854.5</c:v>
                </c:pt>
                <c:pt idx="182">
                  <c:v>28242.5</c:v>
                </c:pt>
                <c:pt idx="183">
                  <c:v>28310.5</c:v>
                </c:pt>
                <c:pt idx="184">
                  <c:v>28442</c:v>
                </c:pt>
                <c:pt idx="185">
                  <c:v>28451</c:v>
                </c:pt>
                <c:pt idx="186">
                  <c:v>28451.5</c:v>
                </c:pt>
                <c:pt idx="187">
                  <c:v>28456</c:v>
                </c:pt>
                <c:pt idx="188">
                  <c:v>28460.5</c:v>
                </c:pt>
                <c:pt idx="189">
                  <c:v>28465</c:v>
                </c:pt>
                <c:pt idx="190">
                  <c:v>28465.5</c:v>
                </c:pt>
                <c:pt idx="191">
                  <c:v>28469.5</c:v>
                </c:pt>
                <c:pt idx="192">
                  <c:v>28496.5</c:v>
                </c:pt>
                <c:pt idx="193">
                  <c:v>28750.5</c:v>
                </c:pt>
                <c:pt idx="194">
                  <c:v>29820</c:v>
                </c:pt>
                <c:pt idx="195">
                  <c:v>29915</c:v>
                </c:pt>
                <c:pt idx="196">
                  <c:v>29919.5</c:v>
                </c:pt>
                <c:pt idx="197">
                  <c:v>29957</c:v>
                </c:pt>
                <c:pt idx="198">
                  <c:v>30060</c:v>
                </c:pt>
                <c:pt idx="199">
                  <c:v>30064.5</c:v>
                </c:pt>
                <c:pt idx="200">
                  <c:v>30087</c:v>
                </c:pt>
                <c:pt idx="201">
                  <c:v>30096</c:v>
                </c:pt>
                <c:pt idx="202">
                  <c:v>30101</c:v>
                </c:pt>
                <c:pt idx="203">
                  <c:v>30255</c:v>
                </c:pt>
                <c:pt idx="204">
                  <c:v>31334</c:v>
                </c:pt>
                <c:pt idx="205">
                  <c:v>31334</c:v>
                </c:pt>
                <c:pt idx="206">
                  <c:v>31334</c:v>
                </c:pt>
                <c:pt idx="207">
                  <c:v>31668.5</c:v>
                </c:pt>
                <c:pt idx="208">
                  <c:v>31668.5</c:v>
                </c:pt>
                <c:pt idx="209">
                  <c:v>31673</c:v>
                </c:pt>
                <c:pt idx="210">
                  <c:v>31673.5</c:v>
                </c:pt>
                <c:pt idx="211">
                  <c:v>31673.5</c:v>
                </c:pt>
                <c:pt idx="212">
                  <c:v>31727.5</c:v>
                </c:pt>
                <c:pt idx="213">
                  <c:v>31809</c:v>
                </c:pt>
                <c:pt idx="214">
                  <c:v>31841</c:v>
                </c:pt>
                <c:pt idx="215">
                  <c:v>31841</c:v>
                </c:pt>
                <c:pt idx="216">
                  <c:v>31841</c:v>
                </c:pt>
                <c:pt idx="217">
                  <c:v>31841</c:v>
                </c:pt>
                <c:pt idx="218">
                  <c:v>31841</c:v>
                </c:pt>
                <c:pt idx="219">
                  <c:v>31841</c:v>
                </c:pt>
                <c:pt idx="220">
                  <c:v>31854.5</c:v>
                </c:pt>
                <c:pt idx="221">
                  <c:v>31854.5</c:v>
                </c:pt>
                <c:pt idx="222">
                  <c:v>31899.5</c:v>
                </c:pt>
                <c:pt idx="223">
                  <c:v>33188</c:v>
                </c:pt>
                <c:pt idx="224">
                  <c:v>33345</c:v>
                </c:pt>
                <c:pt idx="225">
                  <c:v>33395</c:v>
                </c:pt>
                <c:pt idx="226">
                  <c:v>33417.5</c:v>
                </c:pt>
                <c:pt idx="227">
                  <c:v>33422</c:v>
                </c:pt>
                <c:pt idx="228">
                  <c:v>33426.5</c:v>
                </c:pt>
                <c:pt idx="229">
                  <c:v>33426.5</c:v>
                </c:pt>
                <c:pt idx="230">
                  <c:v>33450.5</c:v>
                </c:pt>
                <c:pt idx="231">
                  <c:v>33454</c:v>
                </c:pt>
                <c:pt idx="232">
                  <c:v>33458.5</c:v>
                </c:pt>
                <c:pt idx="233">
                  <c:v>33549</c:v>
                </c:pt>
                <c:pt idx="234">
                  <c:v>34850</c:v>
                </c:pt>
                <c:pt idx="235">
                  <c:v>34922</c:v>
                </c:pt>
                <c:pt idx="236">
                  <c:v>35021.5</c:v>
                </c:pt>
                <c:pt idx="237">
                  <c:v>35021.5</c:v>
                </c:pt>
                <c:pt idx="238">
                  <c:v>35026.5</c:v>
                </c:pt>
                <c:pt idx="239">
                  <c:v>35026.5</c:v>
                </c:pt>
                <c:pt idx="240">
                  <c:v>35035.5</c:v>
                </c:pt>
                <c:pt idx="241">
                  <c:v>35040</c:v>
                </c:pt>
                <c:pt idx="242">
                  <c:v>35040</c:v>
                </c:pt>
                <c:pt idx="243">
                  <c:v>35058</c:v>
                </c:pt>
                <c:pt idx="244">
                  <c:v>35139.5</c:v>
                </c:pt>
                <c:pt idx="245">
                  <c:v>35191</c:v>
                </c:pt>
                <c:pt idx="246">
                  <c:v>35207.5</c:v>
                </c:pt>
                <c:pt idx="247">
                  <c:v>35434</c:v>
                </c:pt>
                <c:pt idx="248">
                  <c:v>36367.5</c:v>
                </c:pt>
                <c:pt idx="249">
                  <c:v>36517</c:v>
                </c:pt>
                <c:pt idx="250">
                  <c:v>36607.5</c:v>
                </c:pt>
                <c:pt idx="251">
                  <c:v>36997.5</c:v>
                </c:pt>
                <c:pt idx="252">
                  <c:v>38012.5</c:v>
                </c:pt>
                <c:pt idx="253">
                  <c:v>38162</c:v>
                </c:pt>
                <c:pt idx="254">
                  <c:v>38416</c:v>
                </c:pt>
                <c:pt idx="255">
                  <c:v>38438.5</c:v>
                </c:pt>
                <c:pt idx="256">
                  <c:v>39329</c:v>
                </c:pt>
                <c:pt idx="257">
                  <c:v>39865.5</c:v>
                </c:pt>
                <c:pt idx="258">
                  <c:v>39885</c:v>
                </c:pt>
                <c:pt idx="259">
                  <c:v>39988</c:v>
                </c:pt>
                <c:pt idx="260">
                  <c:v>40350.5</c:v>
                </c:pt>
                <c:pt idx="261">
                  <c:v>41331.5</c:v>
                </c:pt>
                <c:pt idx="262">
                  <c:v>41483.5</c:v>
                </c:pt>
                <c:pt idx="263">
                  <c:v>41580</c:v>
                </c:pt>
                <c:pt idx="264">
                  <c:v>41648.5</c:v>
                </c:pt>
                <c:pt idx="265">
                  <c:v>41705.5</c:v>
                </c:pt>
                <c:pt idx="266">
                  <c:v>41714.5</c:v>
                </c:pt>
                <c:pt idx="267">
                  <c:v>41814</c:v>
                </c:pt>
                <c:pt idx="268">
                  <c:v>41995.5</c:v>
                </c:pt>
                <c:pt idx="269">
                  <c:v>42004.5</c:v>
                </c:pt>
                <c:pt idx="270">
                  <c:v>43160</c:v>
                </c:pt>
                <c:pt idx="271">
                  <c:v>43170.5</c:v>
                </c:pt>
                <c:pt idx="272">
                  <c:v>43171</c:v>
                </c:pt>
                <c:pt idx="273">
                  <c:v>43241.5</c:v>
                </c:pt>
                <c:pt idx="274">
                  <c:v>43305</c:v>
                </c:pt>
                <c:pt idx="275">
                  <c:v>43355</c:v>
                </c:pt>
                <c:pt idx="276">
                  <c:v>43369.5</c:v>
                </c:pt>
                <c:pt idx="277">
                  <c:v>43373</c:v>
                </c:pt>
                <c:pt idx="278">
                  <c:v>43423</c:v>
                </c:pt>
                <c:pt idx="279">
                  <c:v>43518</c:v>
                </c:pt>
                <c:pt idx="280">
                  <c:v>44597.5</c:v>
                </c:pt>
                <c:pt idx="281">
                  <c:v>44782</c:v>
                </c:pt>
                <c:pt idx="282">
                  <c:v>44918</c:v>
                </c:pt>
                <c:pt idx="283">
                  <c:v>44918</c:v>
                </c:pt>
                <c:pt idx="284">
                  <c:v>45031.5</c:v>
                </c:pt>
                <c:pt idx="285">
                  <c:v>45036</c:v>
                </c:pt>
                <c:pt idx="286">
                  <c:v>45068</c:v>
                </c:pt>
                <c:pt idx="287">
                  <c:v>45068</c:v>
                </c:pt>
                <c:pt idx="288">
                  <c:v>45072.5</c:v>
                </c:pt>
                <c:pt idx="289">
                  <c:v>45073.5</c:v>
                </c:pt>
                <c:pt idx="290">
                  <c:v>45074</c:v>
                </c:pt>
                <c:pt idx="291">
                  <c:v>45090.5</c:v>
                </c:pt>
                <c:pt idx="292">
                  <c:v>45253.5</c:v>
                </c:pt>
                <c:pt idx="293">
                  <c:v>45326</c:v>
                </c:pt>
                <c:pt idx="294">
                  <c:v>46419</c:v>
                </c:pt>
                <c:pt idx="295">
                  <c:v>46422.5</c:v>
                </c:pt>
                <c:pt idx="296">
                  <c:v>46463.5</c:v>
                </c:pt>
                <c:pt idx="297">
                  <c:v>46463.5</c:v>
                </c:pt>
                <c:pt idx="298">
                  <c:v>46463.5</c:v>
                </c:pt>
                <c:pt idx="299">
                  <c:v>46464</c:v>
                </c:pt>
                <c:pt idx="300">
                  <c:v>46464</c:v>
                </c:pt>
                <c:pt idx="301">
                  <c:v>46464</c:v>
                </c:pt>
                <c:pt idx="302">
                  <c:v>46467.5</c:v>
                </c:pt>
                <c:pt idx="303">
                  <c:v>46528</c:v>
                </c:pt>
                <c:pt idx="304">
                  <c:v>46576.5</c:v>
                </c:pt>
                <c:pt idx="305">
                  <c:v>46699</c:v>
                </c:pt>
                <c:pt idx="306">
                  <c:v>46708</c:v>
                </c:pt>
                <c:pt idx="307">
                  <c:v>46718.5</c:v>
                </c:pt>
                <c:pt idx="308">
                  <c:v>46850</c:v>
                </c:pt>
                <c:pt idx="309">
                  <c:v>46850</c:v>
                </c:pt>
                <c:pt idx="310">
                  <c:v>46876</c:v>
                </c:pt>
                <c:pt idx="311">
                  <c:v>47883</c:v>
                </c:pt>
                <c:pt idx="312">
                  <c:v>48119</c:v>
                </c:pt>
                <c:pt idx="313">
                  <c:v>48121.5</c:v>
                </c:pt>
                <c:pt idx="314">
                  <c:v>48140.5</c:v>
                </c:pt>
                <c:pt idx="315">
                  <c:v>48244</c:v>
                </c:pt>
                <c:pt idx="316">
                  <c:v>48248.5</c:v>
                </c:pt>
                <c:pt idx="317">
                  <c:v>48248.5</c:v>
                </c:pt>
                <c:pt idx="318">
                  <c:v>48280.5</c:v>
                </c:pt>
                <c:pt idx="319">
                  <c:v>48295</c:v>
                </c:pt>
                <c:pt idx="320">
                  <c:v>48303</c:v>
                </c:pt>
                <c:pt idx="321">
                  <c:v>48485.5</c:v>
                </c:pt>
                <c:pt idx="322">
                  <c:v>48557</c:v>
                </c:pt>
                <c:pt idx="323">
                  <c:v>48558</c:v>
                </c:pt>
                <c:pt idx="324">
                  <c:v>48566.5</c:v>
                </c:pt>
                <c:pt idx="325">
                  <c:v>48566.5</c:v>
                </c:pt>
                <c:pt idx="326">
                  <c:v>48747.5</c:v>
                </c:pt>
                <c:pt idx="327">
                  <c:v>48747.5</c:v>
                </c:pt>
                <c:pt idx="328">
                  <c:v>49640</c:v>
                </c:pt>
                <c:pt idx="329">
                  <c:v>49735</c:v>
                </c:pt>
                <c:pt idx="330">
                  <c:v>49800.5</c:v>
                </c:pt>
                <c:pt idx="331">
                  <c:v>49948</c:v>
                </c:pt>
                <c:pt idx="332">
                  <c:v>50016</c:v>
                </c:pt>
                <c:pt idx="333">
                  <c:v>50138.5</c:v>
                </c:pt>
                <c:pt idx="334">
                  <c:v>50143</c:v>
                </c:pt>
                <c:pt idx="335">
                  <c:v>50143</c:v>
                </c:pt>
                <c:pt idx="336">
                  <c:v>51276.5</c:v>
                </c:pt>
                <c:pt idx="337">
                  <c:v>51303.5</c:v>
                </c:pt>
                <c:pt idx="338">
                  <c:v>51304</c:v>
                </c:pt>
                <c:pt idx="339">
                  <c:v>51421</c:v>
                </c:pt>
                <c:pt idx="340">
                  <c:v>51460</c:v>
                </c:pt>
                <c:pt idx="341">
                  <c:v>51506.5</c:v>
                </c:pt>
                <c:pt idx="342">
                  <c:v>51593.5</c:v>
                </c:pt>
                <c:pt idx="343">
                  <c:v>51603.5</c:v>
                </c:pt>
                <c:pt idx="344">
                  <c:v>51620</c:v>
                </c:pt>
                <c:pt idx="345">
                  <c:v>51621</c:v>
                </c:pt>
                <c:pt idx="346">
                  <c:v>51674.5</c:v>
                </c:pt>
                <c:pt idx="347">
                  <c:v>51701.5</c:v>
                </c:pt>
                <c:pt idx="348">
                  <c:v>51715</c:v>
                </c:pt>
                <c:pt idx="349">
                  <c:v>52898.5</c:v>
                </c:pt>
                <c:pt idx="350">
                  <c:v>52972</c:v>
                </c:pt>
                <c:pt idx="351">
                  <c:v>53071</c:v>
                </c:pt>
                <c:pt idx="352">
                  <c:v>53085</c:v>
                </c:pt>
                <c:pt idx="353">
                  <c:v>53092.5</c:v>
                </c:pt>
                <c:pt idx="354">
                  <c:v>53093</c:v>
                </c:pt>
                <c:pt idx="355">
                  <c:v>53093</c:v>
                </c:pt>
                <c:pt idx="356">
                  <c:v>53121</c:v>
                </c:pt>
                <c:pt idx="357">
                  <c:v>53121</c:v>
                </c:pt>
                <c:pt idx="358">
                  <c:v>53144</c:v>
                </c:pt>
                <c:pt idx="359">
                  <c:v>53165.5</c:v>
                </c:pt>
                <c:pt idx="360">
                  <c:v>53183</c:v>
                </c:pt>
                <c:pt idx="361">
                  <c:v>53183</c:v>
                </c:pt>
                <c:pt idx="362">
                  <c:v>53193</c:v>
                </c:pt>
                <c:pt idx="363">
                  <c:v>53201.5</c:v>
                </c:pt>
                <c:pt idx="364">
                  <c:v>53207</c:v>
                </c:pt>
                <c:pt idx="365">
                  <c:v>53547</c:v>
                </c:pt>
                <c:pt idx="366">
                  <c:v>54643</c:v>
                </c:pt>
                <c:pt idx="367">
                  <c:v>54721</c:v>
                </c:pt>
                <c:pt idx="368">
                  <c:v>54730</c:v>
                </c:pt>
                <c:pt idx="369">
                  <c:v>54802</c:v>
                </c:pt>
                <c:pt idx="370">
                  <c:v>54812</c:v>
                </c:pt>
                <c:pt idx="371">
                  <c:v>54830</c:v>
                </c:pt>
                <c:pt idx="372">
                  <c:v>54857</c:v>
                </c:pt>
                <c:pt idx="373">
                  <c:v>54861</c:v>
                </c:pt>
                <c:pt idx="374">
                  <c:v>54875</c:v>
                </c:pt>
                <c:pt idx="375">
                  <c:v>54938</c:v>
                </c:pt>
                <c:pt idx="376">
                  <c:v>54950.5</c:v>
                </c:pt>
                <c:pt idx="377">
                  <c:v>54970</c:v>
                </c:pt>
                <c:pt idx="378">
                  <c:v>54996</c:v>
                </c:pt>
                <c:pt idx="379">
                  <c:v>54996</c:v>
                </c:pt>
                <c:pt idx="380">
                  <c:v>54996</c:v>
                </c:pt>
                <c:pt idx="381">
                  <c:v>55127.5</c:v>
                </c:pt>
                <c:pt idx="382">
                  <c:v>55127.5</c:v>
                </c:pt>
                <c:pt idx="383">
                  <c:v>55572</c:v>
                </c:pt>
                <c:pt idx="384">
                  <c:v>56043.5</c:v>
                </c:pt>
                <c:pt idx="385">
                  <c:v>56043.5</c:v>
                </c:pt>
                <c:pt idx="386">
                  <c:v>56293</c:v>
                </c:pt>
                <c:pt idx="387">
                  <c:v>56302.5</c:v>
                </c:pt>
                <c:pt idx="388">
                  <c:v>56342</c:v>
                </c:pt>
                <c:pt idx="389">
                  <c:v>56388</c:v>
                </c:pt>
                <c:pt idx="390">
                  <c:v>56429.5</c:v>
                </c:pt>
                <c:pt idx="391">
                  <c:v>56442.5</c:v>
                </c:pt>
                <c:pt idx="392">
                  <c:v>56474</c:v>
                </c:pt>
                <c:pt idx="393">
                  <c:v>56500</c:v>
                </c:pt>
                <c:pt idx="394">
                  <c:v>56500.5</c:v>
                </c:pt>
                <c:pt idx="395">
                  <c:v>56551</c:v>
                </c:pt>
                <c:pt idx="396">
                  <c:v>56578</c:v>
                </c:pt>
                <c:pt idx="397">
                  <c:v>56664.5</c:v>
                </c:pt>
                <c:pt idx="398">
                  <c:v>56668</c:v>
                </c:pt>
                <c:pt idx="399">
                  <c:v>56683</c:v>
                </c:pt>
                <c:pt idx="400">
                  <c:v>56683</c:v>
                </c:pt>
                <c:pt idx="401">
                  <c:v>56683</c:v>
                </c:pt>
                <c:pt idx="402">
                  <c:v>56841.5</c:v>
                </c:pt>
                <c:pt idx="403">
                  <c:v>57599</c:v>
                </c:pt>
                <c:pt idx="404">
                  <c:v>57757.5</c:v>
                </c:pt>
                <c:pt idx="405">
                  <c:v>57884</c:v>
                </c:pt>
                <c:pt idx="406">
                  <c:v>58055.5</c:v>
                </c:pt>
                <c:pt idx="407">
                  <c:v>58169</c:v>
                </c:pt>
                <c:pt idx="408">
                  <c:v>58169.5</c:v>
                </c:pt>
                <c:pt idx="409">
                  <c:v>58214</c:v>
                </c:pt>
                <c:pt idx="410">
                  <c:v>58214</c:v>
                </c:pt>
                <c:pt idx="411">
                  <c:v>58327.5</c:v>
                </c:pt>
                <c:pt idx="412">
                  <c:v>58327.5</c:v>
                </c:pt>
                <c:pt idx="413">
                  <c:v>58358.5</c:v>
                </c:pt>
                <c:pt idx="414">
                  <c:v>58358.5</c:v>
                </c:pt>
                <c:pt idx="415">
                  <c:v>58377</c:v>
                </c:pt>
                <c:pt idx="416">
                  <c:v>59321</c:v>
                </c:pt>
                <c:pt idx="417">
                  <c:v>59409</c:v>
                </c:pt>
                <c:pt idx="418">
                  <c:v>59430</c:v>
                </c:pt>
                <c:pt idx="419">
                  <c:v>59588.5</c:v>
                </c:pt>
                <c:pt idx="420">
                  <c:v>59696.5</c:v>
                </c:pt>
                <c:pt idx="421">
                  <c:v>59758</c:v>
                </c:pt>
                <c:pt idx="422">
                  <c:v>59767</c:v>
                </c:pt>
                <c:pt idx="423">
                  <c:v>59841.5</c:v>
                </c:pt>
                <c:pt idx="424">
                  <c:v>60114.5</c:v>
                </c:pt>
                <c:pt idx="425">
                  <c:v>60114.5</c:v>
                </c:pt>
                <c:pt idx="426">
                  <c:v>60114.5</c:v>
                </c:pt>
                <c:pt idx="427">
                  <c:v>60334</c:v>
                </c:pt>
                <c:pt idx="428">
                  <c:v>60334</c:v>
                </c:pt>
                <c:pt idx="429">
                  <c:v>61315</c:v>
                </c:pt>
                <c:pt idx="430">
                  <c:v>61331.5</c:v>
                </c:pt>
                <c:pt idx="431">
                  <c:v>61374.5</c:v>
                </c:pt>
                <c:pt idx="432">
                  <c:v>61375</c:v>
                </c:pt>
                <c:pt idx="433">
                  <c:v>61444</c:v>
                </c:pt>
                <c:pt idx="434">
                  <c:v>61444.5</c:v>
                </c:pt>
                <c:pt idx="435">
                  <c:v>61498.5</c:v>
                </c:pt>
                <c:pt idx="436">
                  <c:v>61503</c:v>
                </c:pt>
                <c:pt idx="437">
                  <c:v>61529</c:v>
                </c:pt>
                <c:pt idx="438">
                  <c:v>61548.5</c:v>
                </c:pt>
                <c:pt idx="439">
                  <c:v>61575</c:v>
                </c:pt>
                <c:pt idx="440">
                  <c:v>61602.5</c:v>
                </c:pt>
                <c:pt idx="441">
                  <c:v>61603</c:v>
                </c:pt>
                <c:pt idx="442">
                  <c:v>61607.5</c:v>
                </c:pt>
                <c:pt idx="443">
                  <c:v>61611.5</c:v>
                </c:pt>
                <c:pt idx="444">
                  <c:v>61612</c:v>
                </c:pt>
                <c:pt idx="445">
                  <c:v>61621</c:v>
                </c:pt>
                <c:pt idx="446">
                  <c:v>61634.5</c:v>
                </c:pt>
                <c:pt idx="447">
                  <c:v>61643.5</c:v>
                </c:pt>
                <c:pt idx="448">
                  <c:v>61644</c:v>
                </c:pt>
                <c:pt idx="449">
                  <c:v>61648</c:v>
                </c:pt>
                <c:pt idx="450">
                  <c:v>61648.5</c:v>
                </c:pt>
                <c:pt idx="451">
                  <c:v>61652.5</c:v>
                </c:pt>
                <c:pt idx="452">
                  <c:v>61653</c:v>
                </c:pt>
                <c:pt idx="453">
                  <c:v>61661.5</c:v>
                </c:pt>
                <c:pt idx="454">
                  <c:v>61662</c:v>
                </c:pt>
                <c:pt idx="455">
                  <c:v>61666</c:v>
                </c:pt>
                <c:pt idx="456">
                  <c:v>61666.5</c:v>
                </c:pt>
                <c:pt idx="457">
                  <c:v>61670.5</c:v>
                </c:pt>
                <c:pt idx="458">
                  <c:v>61671</c:v>
                </c:pt>
                <c:pt idx="459">
                  <c:v>61684</c:v>
                </c:pt>
                <c:pt idx="460">
                  <c:v>61684</c:v>
                </c:pt>
                <c:pt idx="461">
                  <c:v>61684.5</c:v>
                </c:pt>
                <c:pt idx="462">
                  <c:v>61699</c:v>
                </c:pt>
                <c:pt idx="463">
                  <c:v>61784</c:v>
                </c:pt>
                <c:pt idx="464">
                  <c:v>61788.5</c:v>
                </c:pt>
                <c:pt idx="465">
                  <c:v>61793</c:v>
                </c:pt>
                <c:pt idx="466">
                  <c:v>61797.5</c:v>
                </c:pt>
                <c:pt idx="467">
                  <c:v>61802</c:v>
                </c:pt>
                <c:pt idx="468">
                  <c:v>61806.5</c:v>
                </c:pt>
                <c:pt idx="469">
                  <c:v>61811</c:v>
                </c:pt>
                <c:pt idx="470">
                  <c:v>61880</c:v>
                </c:pt>
                <c:pt idx="471">
                  <c:v>61892.5</c:v>
                </c:pt>
                <c:pt idx="472">
                  <c:v>62092</c:v>
                </c:pt>
                <c:pt idx="473">
                  <c:v>62092</c:v>
                </c:pt>
                <c:pt idx="474">
                  <c:v>62561</c:v>
                </c:pt>
                <c:pt idx="475">
                  <c:v>63006</c:v>
                </c:pt>
                <c:pt idx="476">
                  <c:v>63006.5</c:v>
                </c:pt>
                <c:pt idx="477">
                  <c:v>63027.5</c:v>
                </c:pt>
                <c:pt idx="478">
                  <c:v>63043.5</c:v>
                </c:pt>
                <c:pt idx="479">
                  <c:v>63057</c:v>
                </c:pt>
                <c:pt idx="480">
                  <c:v>63066</c:v>
                </c:pt>
                <c:pt idx="481">
                  <c:v>63106</c:v>
                </c:pt>
                <c:pt idx="482">
                  <c:v>63106</c:v>
                </c:pt>
                <c:pt idx="483">
                  <c:v>63106.5</c:v>
                </c:pt>
                <c:pt idx="484">
                  <c:v>63106.5</c:v>
                </c:pt>
                <c:pt idx="485">
                  <c:v>63107.5</c:v>
                </c:pt>
                <c:pt idx="486">
                  <c:v>63116</c:v>
                </c:pt>
                <c:pt idx="487">
                  <c:v>63116</c:v>
                </c:pt>
                <c:pt idx="488">
                  <c:v>63116.5</c:v>
                </c:pt>
                <c:pt idx="489">
                  <c:v>63125.5</c:v>
                </c:pt>
                <c:pt idx="490">
                  <c:v>63154</c:v>
                </c:pt>
                <c:pt idx="491">
                  <c:v>63161.5</c:v>
                </c:pt>
                <c:pt idx="492">
                  <c:v>63220.5</c:v>
                </c:pt>
                <c:pt idx="493">
                  <c:v>63306</c:v>
                </c:pt>
                <c:pt idx="494">
                  <c:v>63306.5</c:v>
                </c:pt>
                <c:pt idx="495">
                  <c:v>63329</c:v>
                </c:pt>
                <c:pt idx="496">
                  <c:v>63367</c:v>
                </c:pt>
                <c:pt idx="497">
                  <c:v>63426</c:v>
                </c:pt>
                <c:pt idx="498">
                  <c:v>64489.5</c:v>
                </c:pt>
                <c:pt idx="499">
                  <c:v>64493</c:v>
                </c:pt>
                <c:pt idx="500">
                  <c:v>64644.5</c:v>
                </c:pt>
                <c:pt idx="501">
                  <c:v>64729</c:v>
                </c:pt>
                <c:pt idx="502">
                  <c:v>64753.5</c:v>
                </c:pt>
                <c:pt idx="503">
                  <c:v>64758</c:v>
                </c:pt>
                <c:pt idx="504">
                  <c:v>64783.5</c:v>
                </c:pt>
                <c:pt idx="505">
                  <c:v>64788</c:v>
                </c:pt>
                <c:pt idx="506">
                  <c:v>64792.5</c:v>
                </c:pt>
                <c:pt idx="507">
                  <c:v>64793</c:v>
                </c:pt>
                <c:pt idx="508">
                  <c:v>64797</c:v>
                </c:pt>
                <c:pt idx="509">
                  <c:v>64860.5</c:v>
                </c:pt>
                <c:pt idx="510">
                  <c:v>64862</c:v>
                </c:pt>
                <c:pt idx="511">
                  <c:v>64874</c:v>
                </c:pt>
                <c:pt idx="512">
                  <c:v>64874</c:v>
                </c:pt>
                <c:pt idx="513">
                  <c:v>64951</c:v>
                </c:pt>
                <c:pt idx="514">
                  <c:v>65250.5</c:v>
                </c:pt>
                <c:pt idx="515">
                  <c:v>65677</c:v>
                </c:pt>
                <c:pt idx="516">
                  <c:v>66008.5</c:v>
                </c:pt>
                <c:pt idx="517">
                  <c:v>66013</c:v>
                </c:pt>
                <c:pt idx="518">
                  <c:v>66022</c:v>
                </c:pt>
                <c:pt idx="519">
                  <c:v>66058</c:v>
                </c:pt>
                <c:pt idx="520">
                  <c:v>66071.5</c:v>
                </c:pt>
                <c:pt idx="521">
                  <c:v>66076.5</c:v>
                </c:pt>
                <c:pt idx="522">
                  <c:v>66090</c:v>
                </c:pt>
                <c:pt idx="523">
                  <c:v>66098.5</c:v>
                </c:pt>
                <c:pt idx="524">
                  <c:v>66099</c:v>
                </c:pt>
                <c:pt idx="525">
                  <c:v>66103.5</c:v>
                </c:pt>
                <c:pt idx="526">
                  <c:v>66108</c:v>
                </c:pt>
                <c:pt idx="527">
                  <c:v>66112.5</c:v>
                </c:pt>
                <c:pt idx="528">
                  <c:v>66189.5</c:v>
                </c:pt>
                <c:pt idx="529">
                  <c:v>66194</c:v>
                </c:pt>
                <c:pt idx="530">
                  <c:v>66194.5</c:v>
                </c:pt>
                <c:pt idx="531">
                  <c:v>66216</c:v>
                </c:pt>
                <c:pt idx="532">
                  <c:v>66216.5</c:v>
                </c:pt>
                <c:pt idx="533">
                  <c:v>66230.5</c:v>
                </c:pt>
                <c:pt idx="534">
                  <c:v>66234.5</c:v>
                </c:pt>
                <c:pt idx="535">
                  <c:v>66248.5</c:v>
                </c:pt>
                <c:pt idx="536">
                  <c:v>66253</c:v>
                </c:pt>
                <c:pt idx="537">
                  <c:v>66257.5</c:v>
                </c:pt>
                <c:pt idx="538">
                  <c:v>66261.5</c:v>
                </c:pt>
                <c:pt idx="539">
                  <c:v>66279.5</c:v>
                </c:pt>
                <c:pt idx="540">
                  <c:v>66280</c:v>
                </c:pt>
                <c:pt idx="541">
                  <c:v>66284</c:v>
                </c:pt>
                <c:pt idx="542">
                  <c:v>66284.5</c:v>
                </c:pt>
                <c:pt idx="543">
                  <c:v>66288</c:v>
                </c:pt>
                <c:pt idx="544">
                  <c:v>66288.5</c:v>
                </c:pt>
                <c:pt idx="545">
                  <c:v>66302.5</c:v>
                </c:pt>
                <c:pt idx="546">
                  <c:v>66307</c:v>
                </c:pt>
                <c:pt idx="547">
                  <c:v>66307.5</c:v>
                </c:pt>
                <c:pt idx="548">
                  <c:v>66311</c:v>
                </c:pt>
                <c:pt idx="549">
                  <c:v>66312</c:v>
                </c:pt>
                <c:pt idx="550">
                  <c:v>66325.5</c:v>
                </c:pt>
                <c:pt idx="551">
                  <c:v>66326.5</c:v>
                </c:pt>
                <c:pt idx="552">
                  <c:v>66329.5</c:v>
                </c:pt>
                <c:pt idx="553">
                  <c:v>66330</c:v>
                </c:pt>
                <c:pt idx="554">
                  <c:v>66347</c:v>
                </c:pt>
                <c:pt idx="555">
                  <c:v>66347.5</c:v>
                </c:pt>
                <c:pt idx="556">
                  <c:v>66423.5</c:v>
                </c:pt>
                <c:pt idx="557">
                  <c:v>66424</c:v>
                </c:pt>
                <c:pt idx="558">
                  <c:v>66433</c:v>
                </c:pt>
                <c:pt idx="559">
                  <c:v>66437.5</c:v>
                </c:pt>
                <c:pt idx="560">
                  <c:v>66438</c:v>
                </c:pt>
                <c:pt idx="561">
                  <c:v>66438.5</c:v>
                </c:pt>
                <c:pt idx="562">
                  <c:v>66443</c:v>
                </c:pt>
                <c:pt idx="563">
                  <c:v>66451</c:v>
                </c:pt>
                <c:pt idx="564">
                  <c:v>66469</c:v>
                </c:pt>
                <c:pt idx="565">
                  <c:v>66469.5</c:v>
                </c:pt>
                <c:pt idx="566">
                  <c:v>66473.5</c:v>
                </c:pt>
                <c:pt idx="567">
                  <c:v>66474</c:v>
                </c:pt>
                <c:pt idx="568">
                  <c:v>66478</c:v>
                </c:pt>
                <c:pt idx="569">
                  <c:v>66478.5</c:v>
                </c:pt>
                <c:pt idx="570">
                  <c:v>66483</c:v>
                </c:pt>
                <c:pt idx="571">
                  <c:v>66487</c:v>
                </c:pt>
                <c:pt idx="572">
                  <c:v>66487.5</c:v>
                </c:pt>
                <c:pt idx="573">
                  <c:v>66491.5</c:v>
                </c:pt>
                <c:pt idx="574">
                  <c:v>66492</c:v>
                </c:pt>
                <c:pt idx="575">
                  <c:v>66492.5</c:v>
                </c:pt>
                <c:pt idx="576">
                  <c:v>66501</c:v>
                </c:pt>
                <c:pt idx="577">
                  <c:v>66501.5</c:v>
                </c:pt>
                <c:pt idx="578">
                  <c:v>66505.5</c:v>
                </c:pt>
                <c:pt idx="579">
                  <c:v>66510</c:v>
                </c:pt>
                <c:pt idx="580">
                  <c:v>66514.5</c:v>
                </c:pt>
                <c:pt idx="581">
                  <c:v>66519</c:v>
                </c:pt>
                <c:pt idx="582">
                  <c:v>66519</c:v>
                </c:pt>
                <c:pt idx="583">
                  <c:v>66523.5</c:v>
                </c:pt>
                <c:pt idx="584">
                  <c:v>66528</c:v>
                </c:pt>
                <c:pt idx="585">
                  <c:v>66528.5</c:v>
                </c:pt>
                <c:pt idx="586">
                  <c:v>66532.5</c:v>
                </c:pt>
                <c:pt idx="587">
                  <c:v>66532.5</c:v>
                </c:pt>
                <c:pt idx="588">
                  <c:v>66533</c:v>
                </c:pt>
                <c:pt idx="589">
                  <c:v>66537.5</c:v>
                </c:pt>
                <c:pt idx="590">
                  <c:v>66551</c:v>
                </c:pt>
                <c:pt idx="591">
                  <c:v>66555.5</c:v>
                </c:pt>
                <c:pt idx="592">
                  <c:v>66564.5</c:v>
                </c:pt>
                <c:pt idx="593">
                  <c:v>66569</c:v>
                </c:pt>
                <c:pt idx="594">
                  <c:v>66573.5</c:v>
                </c:pt>
                <c:pt idx="595">
                  <c:v>66578</c:v>
                </c:pt>
                <c:pt idx="596">
                  <c:v>66582.5</c:v>
                </c:pt>
                <c:pt idx="597">
                  <c:v>66596</c:v>
                </c:pt>
                <c:pt idx="598">
                  <c:v>66600.5</c:v>
                </c:pt>
                <c:pt idx="599">
                  <c:v>66614.5</c:v>
                </c:pt>
                <c:pt idx="600">
                  <c:v>66619</c:v>
                </c:pt>
                <c:pt idx="601">
                  <c:v>66623.5</c:v>
                </c:pt>
                <c:pt idx="602">
                  <c:v>66659.5</c:v>
                </c:pt>
                <c:pt idx="603">
                  <c:v>66765</c:v>
                </c:pt>
                <c:pt idx="604">
                  <c:v>67914</c:v>
                </c:pt>
                <c:pt idx="605">
                  <c:v>67914</c:v>
                </c:pt>
                <c:pt idx="606">
                  <c:v>67914</c:v>
                </c:pt>
                <c:pt idx="607">
                  <c:v>67914</c:v>
                </c:pt>
                <c:pt idx="608">
                  <c:v>67974.5</c:v>
                </c:pt>
                <c:pt idx="609">
                  <c:v>67980</c:v>
                </c:pt>
                <c:pt idx="610">
                  <c:v>67980</c:v>
                </c:pt>
                <c:pt idx="611">
                  <c:v>68073</c:v>
                </c:pt>
                <c:pt idx="612">
                  <c:v>68128</c:v>
                </c:pt>
                <c:pt idx="613">
                  <c:v>68128</c:v>
                </c:pt>
                <c:pt idx="614">
                  <c:v>68128</c:v>
                </c:pt>
                <c:pt idx="615">
                  <c:v>68132.5</c:v>
                </c:pt>
                <c:pt idx="616">
                  <c:v>68132.5</c:v>
                </c:pt>
                <c:pt idx="617">
                  <c:v>68241</c:v>
                </c:pt>
                <c:pt idx="618">
                  <c:v>68250</c:v>
                </c:pt>
                <c:pt idx="619">
                  <c:v>68255.5</c:v>
                </c:pt>
                <c:pt idx="620">
                  <c:v>68341.5</c:v>
                </c:pt>
                <c:pt idx="621">
                  <c:v>68395</c:v>
                </c:pt>
                <c:pt idx="622">
                  <c:v>68395</c:v>
                </c:pt>
                <c:pt idx="623">
                  <c:v>68395</c:v>
                </c:pt>
                <c:pt idx="624">
                  <c:v>68485.5</c:v>
                </c:pt>
                <c:pt idx="625">
                  <c:v>69244.5</c:v>
                </c:pt>
                <c:pt idx="626">
                  <c:v>69263</c:v>
                </c:pt>
                <c:pt idx="627">
                  <c:v>69263.5</c:v>
                </c:pt>
                <c:pt idx="628">
                  <c:v>69475.5</c:v>
                </c:pt>
                <c:pt idx="629">
                  <c:v>69476</c:v>
                </c:pt>
                <c:pt idx="630">
                  <c:v>69573</c:v>
                </c:pt>
                <c:pt idx="631">
                  <c:v>69593.5</c:v>
                </c:pt>
                <c:pt idx="632">
                  <c:v>69692</c:v>
                </c:pt>
                <c:pt idx="633">
                  <c:v>69769</c:v>
                </c:pt>
                <c:pt idx="634">
                  <c:v>69786</c:v>
                </c:pt>
                <c:pt idx="635">
                  <c:v>69841.5</c:v>
                </c:pt>
                <c:pt idx="636">
                  <c:v>69887</c:v>
                </c:pt>
                <c:pt idx="637">
                  <c:v>69922</c:v>
                </c:pt>
                <c:pt idx="638">
                  <c:v>70902</c:v>
                </c:pt>
                <c:pt idx="639">
                  <c:v>71042.5</c:v>
                </c:pt>
                <c:pt idx="640">
                  <c:v>71051</c:v>
                </c:pt>
                <c:pt idx="641">
                  <c:v>71214.5</c:v>
                </c:pt>
                <c:pt idx="642">
                  <c:v>71337</c:v>
                </c:pt>
                <c:pt idx="643">
                  <c:v>71337.5</c:v>
                </c:pt>
                <c:pt idx="644">
                  <c:v>71350.5</c:v>
                </c:pt>
                <c:pt idx="645">
                  <c:v>71467</c:v>
                </c:pt>
                <c:pt idx="646">
                  <c:v>72625</c:v>
                </c:pt>
                <c:pt idx="647">
                  <c:v>72838</c:v>
                </c:pt>
                <c:pt idx="648">
                  <c:v>72904.5</c:v>
                </c:pt>
                <c:pt idx="649">
                  <c:v>73035.5</c:v>
                </c:pt>
                <c:pt idx="650">
                  <c:v>73040</c:v>
                </c:pt>
                <c:pt idx="651">
                  <c:v>73040.5</c:v>
                </c:pt>
                <c:pt idx="652">
                  <c:v>73053.5</c:v>
                </c:pt>
                <c:pt idx="653">
                  <c:v>73054</c:v>
                </c:pt>
                <c:pt idx="654">
                  <c:v>73062</c:v>
                </c:pt>
                <c:pt idx="655">
                  <c:v>73062.5</c:v>
                </c:pt>
                <c:pt idx="656">
                  <c:v>73067</c:v>
                </c:pt>
                <c:pt idx="657">
                  <c:v>73067.5</c:v>
                </c:pt>
                <c:pt idx="658">
                  <c:v>73076</c:v>
                </c:pt>
                <c:pt idx="659">
                  <c:v>73076.5</c:v>
                </c:pt>
                <c:pt idx="660">
                  <c:v>73077</c:v>
                </c:pt>
                <c:pt idx="661">
                  <c:v>73077</c:v>
                </c:pt>
                <c:pt idx="662">
                  <c:v>73077.5</c:v>
                </c:pt>
                <c:pt idx="663">
                  <c:v>73080.5</c:v>
                </c:pt>
                <c:pt idx="664">
                  <c:v>73081</c:v>
                </c:pt>
                <c:pt idx="665">
                  <c:v>73081.5</c:v>
                </c:pt>
                <c:pt idx="666">
                  <c:v>73085</c:v>
                </c:pt>
                <c:pt idx="667">
                  <c:v>73085.5</c:v>
                </c:pt>
                <c:pt idx="668">
                  <c:v>73089.5</c:v>
                </c:pt>
                <c:pt idx="669">
                  <c:v>73090</c:v>
                </c:pt>
                <c:pt idx="670">
                  <c:v>73090.5</c:v>
                </c:pt>
                <c:pt idx="671">
                  <c:v>73094</c:v>
                </c:pt>
                <c:pt idx="672">
                  <c:v>73094.5</c:v>
                </c:pt>
                <c:pt idx="673">
                  <c:v>73095</c:v>
                </c:pt>
                <c:pt idx="674">
                  <c:v>73095</c:v>
                </c:pt>
                <c:pt idx="675">
                  <c:v>73095</c:v>
                </c:pt>
                <c:pt idx="676">
                  <c:v>73098.5</c:v>
                </c:pt>
                <c:pt idx="677">
                  <c:v>73099</c:v>
                </c:pt>
                <c:pt idx="678">
                  <c:v>73099.5</c:v>
                </c:pt>
                <c:pt idx="679">
                  <c:v>73103.5</c:v>
                </c:pt>
                <c:pt idx="680">
                  <c:v>73135</c:v>
                </c:pt>
                <c:pt idx="681">
                  <c:v>73135.5</c:v>
                </c:pt>
                <c:pt idx="682">
                  <c:v>73144</c:v>
                </c:pt>
                <c:pt idx="683">
                  <c:v>73144.5</c:v>
                </c:pt>
                <c:pt idx="684">
                  <c:v>73148.5</c:v>
                </c:pt>
                <c:pt idx="685">
                  <c:v>73158</c:v>
                </c:pt>
                <c:pt idx="686">
                  <c:v>73185</c:v>
                </c:pt>
                <c:pt idx="687">
                  <c:v>73189</c:v>
                </c:pt>
                <c:pt idx="688">
                  <c:v>73189.5</c:v>
                </c:pt>
                <c:pt idx="689">
                  <c:v>73190</c:v>
                </c:pt>
                <c:pt idx="690">
                  <c:v>73194</c:v>
                </c:pt>
                <c:pt idx="691">
                  <c:v>73194.5</c:v>
                </c:pt>
                <c:pt idx="692">
                  <c:v>73207.5</c:v>
                </c:pt>
                <c:pt idx="693">
                  <c:v>73212</c:v>
                </c:pt>
                <c:pt idx="694">
                  <c:v>73212.5</c:v>
                </c:pt>
                <c:pt idx="695">
                  <c:v>73221</c:v>
                </c:pt>
                <c:pt idx="696">
                  <c:v>73221.5</c:v>
                </c:pt>
                <c:pt idx="697">
                  <c:v>73230</c:v>
                </c:pt>
                <c:pt idx="698">
                  <c:v>73230.5</c:v>
                </c:pt>
                <c:pt idx="699">
                  <c:v>73239</c:v>
                </c:pt>
                <c:pt idx="700">
                  <c:v>73243.5</c:v>
                </c:pt>
                <c:pt idx="701">
                  <c:v>73248</c:v>
                </c:pt>
                <c:pt idx="702">
                  <c:v>73248.5</c:v>
                </c:pt>
                <c:pt idx="703">
                  <c:v>73252.5</c:v>
                </c:pt>
                <c:pt idx="704">
                  <c:v>73253</c:v>
                </c:pt>
                <c:pt idx="705">
                  <c:v>73262</c:v>
                </c:pt>
                <c:pt idx="706">
                  <c:v>73271</c:v>
                </c:pt>
                <c:pt idx="707">
                  <c:v>73275.5</c:v>
                </c:pt>
                <c:pt idx="708">
                  <c:v>73280</c:v>
                </c:pt>
                <c:pt idx="709">
                  <c:v>73289</c:v>
                </c:pt>
                <c:pt idx="710">
                  <c:v>74310</c:v>
                </c:pt>
                <c:pt idx="711">
                  <c:v>74327.5</c:v>
                </c:pt>
                <c:pt idx="712">
                  <c:v>74328</c:v>
                </c:pt>
                <c:pt idx="713">
                  <c:v>74342.5</c:v>
                </c:pt>
                <c:pt idx="714">
                  <c:v>74355</c:v>
                </c:pt>
                <c:pt idx="715">
                  <c:v>74359.5</c:v>
                </c:pt>
                <c:pt idx="716">
                  <c:v>74368.5</c:v>
                </c:pt>
                <c:pt idx="717">
                  <c:v>74369</c:v>
                </c:pt>
                <c:pt idx="718">
                  <c:v>74373.5</c:v>
                </c:pt>
                <c:pt idx="719">
                  <c:v>74377.5</c:v>
                </c:pt>
                <c:pt idx="720">
                  <c:v>74378</c:v>
                </c:pt>
                <c:pt idx="721">
                  <c:v>74382</c:v>
                </c:pt>
                <c:pt idx="722">
                  <c:v>74382.5</c:v>
                </c:pt>
                <c:pt idx="723">
                  <c:v>74386.5</c:v>
                </c:pt>
                <c:pt idx="724">
                  <c:v>74387</c:v>
                </c:pt>
                <c:pt idx="725">
                  <c:v>74391</c:v>
                </c:pt>
                <c:pt idx="726">
                  <c:v>74404.5</c:v>
                </c:pt>
                <c:pt idx="727">
                  <c:v>74405</c:v>
                </c:pt>
                <c:pt idx="728">
                  <c:v>74409</c:v>
                </c:pt>
                <c:pt idx="729">
                  <c:v>74409.5</c:v>
                </c:pt>
                <c:pt idx="730">
                  <c:v>74413.5</c:v>
                </c:pt>
                <c:pt idx="731">
                  <c:v>74414</c:v>
                </c:pt>
                <c:pt idx="732">
                  <c:v>74431.5</c:v>
                </c:pt>
                <c:pt idx="733">
                  <c:v>74432</c:v>
                </c:pt>
                <c:pt idx="734">
                  <c:v>74435.5</c:v>
                </c:pt>
                <c:pt idx="735">
                  <c:v>74436</c:v>
                </c:pt>
                <c:pt idx="736">
                  <c:v>74436</c:v>
                </c:pt>
                <c:pt idx="737">
                  <c:v>74436.5</c:v>
                </c:pt>
                <c:pt idx="738">
                  <c:v>74437</c:v>
                </c:pt>
                <c:pt idx="739">
                  <c:v>74440.5</c:v>
                </c:pt>
                <c:pt idx="740">
                  <c:v>74441</c:v>
                </c:pt>
                <c:pt idx="741">
                  <c:v>74464</c:v>
                </c:pt>
                <c:pt idx="742">
                  <c:v>74472.5</c:v>
                </c:pt>
                <c:pt idx="743">
                  <c:v>74517.5</c:v>
                </c:pt>
                <c:pt idx="744">
                  <c:v>74518</c:v>
                </c:pt>
                <c:pt idx="745">
                  <c:v>74518.5</c:v>
                </c:pt>
                <c:pt idx="746">
                  <c:v>74522.5</c:v>
                </c:pt>
                <c:pt idx="747">
                  <c:v>74523</c:v>
                </c:pt>
                <c:pt idx="748">
                  <c:v>74528</c:v>
                </c:pt>
                <c:pt idx="749">
                  <c:v>74528.5</c:v>
                </c:pt>
                <c:pt idx="750">
                  <c:v>74536</c:v>
                </c:pt>
                <c:pt idx="751">
                  <c:v>74536.5</c:v>
                </c:pt>
                <c:pt idx="752">
                  <c:v>74540</c:v>
                </c:pt>
                <c:pt idx="753">
                  <c:v>74558.5</c:v>
                </c:pt>
                <c:pt idx="754">
                  <c:v>74559</c:v>
                </c:pt>
                <c:pt idx="755">
                  <c:v>74640</c:v>
                </c:pt>
                <c:pt idx="756">
                  <c:v>74794.5</c:v>
                </c:pt>
                <c:pt idx="757">
                  <c:v>74893</c:v>
                </c:pt>
                <c:pt idx="758">
                  <c:v>74907.5</c:v>
                </c:pt>
                <c:pt idx="759">
                  <c:v>74907.5</c:v>
                </c:pt>
                <c:pt idx="760">
                  <c:v>76050</c:v>
                </c:pt>
                <c:pt idx="761">
                  <c:v>76050</c:v>
                </c:pt>
                <c:pt idx="762">
                  <c:v>76357.5</c:v>
                </c:pt>
                <c:pt idx="763">
                  <c:v>76357.5</c:v>
                </c:pt>
                <c:pt idx="764">
                  <c:v>76533</c:v>
                </c:pt>
                <c:pt idx="765">
                  <c:v>76643</c:v>
                </c:pt>
                <c:pt idx="766">
                  <c:v>76693</c:v>
                </c:pt>
                <c:pt idx="767">
                  <c:v>77623.5</c:v>
                </c:pt>
                <c:pt idx="768">
                  <c:v>77744</c:v>
                </c:pt>
                <c:pt idx="769">
                  <c:v>77768</c:v>
                </c:pt>
                <c:pt idx="770">
                  <c:v>77997.5</c:v>
                </c:pt>
                <c:pt idx="771">
                  <c:v>79452</c:v>
                </c:pt>
                <c:pt idx="772">
                  <c:v>79452.5</c:v>
                </c:pt>
                <c:pt idx="773">
                  <c:v>79471.5</c:v>
                </c:pt>
                <c:pt idx="774">
                  <c:v>79592</c:v>
                </c:pt>
                <c:pt idx="775">
                  <c:v>79592.5</c:v>
                </c:pt>
                <c:pt idx="776">
                  <c:v>79669</c:v>
                </c:pt>
                <c:pt idx="777">
                  <c:v>79675</c:v>
                </c:pt>
                <c:pt idx="778">
                  <c:v>79675.5</c:v>
                </c:pt>
                <c:pt idx="779">
                  <c:v>79755</c:v>
                </c:pt>
                <c:pt idx="780">
                  <c:v>81024.5</c:v>
                </c:pt>
                <c:pt idx="781">
                  <c:v>81166.5</c:v>
                </c:pt>
                <c:pt idx="782">
                  <c:v>81309.5</c:v>
                </c:pt>
                <c:pt idx="783">
                  <c:v>81387.5</c:v>
                </c:pt>
                <c:pt idx="784">
                  <c:v>81491.5</c:v>
                </c:pt>
                <c:pt idx="785">
                  <c:v>81559.5</c:v>
                </c:pt>
                <c:pt idx="786">
                  <c:v>82449</c:v>
                </c:pt>
                <c:pt idx="787">
                  <c:v>82551.5</c:v>
                </c:pt>
                <c:pt idx="788">
                  <c:v>82552</c:v>
                </c:pt>
                <c:pt idx="789">
                  <c:v>82797.5</c:v>
                </c:pt>
                <c:pt idx="790">
                  <c:v>82949.5</c:v>
                </c:pt>
                <c:pt idx="791">
                  <c:v>82977</c:v>
                </c:pt>
                <c:pt idx="792">
                  <c:v>83073</c:v>
                </c:pt>
                <c:pt idx="793">
                  <c:v>83268</c:v>
                </c:pt>
                <c:pt idx="794">
                  <c:v>84225.5</c:v>
                </c:pt>
                <c:pt idx="795">
                  <c:v>84288.5</c:v>
                </c:pt>
                <c:pt idx="796">
                  <c:v>84338.5</c:v>
                </c:pt>
                <c:pt idx="797">
                  <c:v>84370</c:v>
                </c:pt>
                <c:pt idx="798">
                  <c:v>84569</c:v>
                </c:pt>
                <c:pt idx="799">
                  <c:v>84569</c:v>
                </c:pt>
                <c:pt idx="800">
                  <c:v>84581.5</c:v>
                </c:pt>
                <c:pt idx="801">
                  <c:v>84582</c:v>
                </c:pt>
                <c:pt idx="802">
                  <c:v>84712.5</c:v>
                </c:pt>
                <c:pt idx="803">
                  <c:v>84726</c:v>
                </c:pt>
                <c:pt idx="804">
                  <c:v>84827</c:v>
                </c:pt>
                <c:pt idx="805">
                  <c:v>85915.5</c:v>
                </c:pt>
                <c:pt idx="806">
                  <c:v>86082.5</c:v>
                </c:pt>
                <c:pt idx="807">
                  <c:v>86083</c:v>
                </c:pt>
                <c:pt idx="808">
                  <c:v>86228</c:v>
                </c:pt>
                <c:pt idx="809">
                  <c:v>86266.5</c:v>
                </c:pt>
                <c:pt idx="810">
                  <c:v>86267</c:v>
                </c:pt>
                <c:pt idx="811">
                  <c:v>86294</c:v>
                </c:pt>
                <c:pt idx="812">
                  <c:v>86381</c:v>
                </c:pt>
                <c:pt idx="813">
                  <c:v>86521.5</c:v>
                </c:pt>
                <c:pt idx="814">
                  <c:v>87795.5</c:v>
                </c:pt>
                <c:pt idx="815">
                  <c:v>87795.5</c:v>
                </c:pt>
                <c:pt idx="816">
                  <c:v>87847</c:v>
                </c:pt>
                <c:pt idx="817">
                  <c:v>87858.5</c:v>
                </c:pt>
                <c:pt idx="818">
                  <c:v>88002</c:v>
                </c:pt>
                <c:pt idx="819">
                  <c:v>88002</c:v>
                </c:pt>
                <c:pt idx="820">
                  <c:v>88057.5</c:v>
                </c:pt>
                <c:pt idx="821">
                  <c:v>88057.5</c:v>
                </c:pt>
                <c:pt idx="822">
                  <c:v>88062</c:v>
                </c:pt>
                <c:pt idx="823">
                  <c:v>88108</c:v>
                </c:pt>
                <c:pt idx="824">
                  <c:v>88160.5</c:v>
                </c:pt>
                <c:pt idx="825">
                  <c:v>88160.5</c:v>
                </c:pt>
                <c:pt idx="826">
                  <c:v>88161</c:v>
                </c:pt>
                <c:pt idx="827">
                  <c:v>88161</c:v>
                </c:pt>
                <c:pt idx="828">
                  <c:v>88266</c:v>
                </c:pt>
                <c:pt idx="829">
                  <c:v>88266</c:v>
                </c:pt>
                <c:pt idx="830">
                  <c:v>89336.5</c:v>
                </c:pt>
                <c:pt idx="831">
                  <c:v>89336.5</c:v>
                </c:pt>
                <c:pt idx="832">
                  <c:v>89510</c:v>
                </c:pt>
                <c:pt idx="833">
                  <c:v>89626</c:v>
                </c:pt>
                <c:pt idx="834">
                  <c:v>89751</c:v>
                </c:pt>
                <c:pt idx="835">
                  <c:v>90981.5</c:v>
                </c:pt>
                <c:pt idx="836">
                  <c:v>91144</c:v>
                </c:pt>
                <c:pt idx="837">
                  <c:v>91194</c:v>
                </c:pt>
                <c:pt idx="838">
                  <c:v>91401</c:v>
                </c:pt>
                <c:pt idx="839">
                  <c:v>92874.5</c:v>
                </c:pt>
                <c:pt idx="840">
                  <c:v>92875</c:v>
                </c:pt>
                <c:pt idx="841">
                  <c:v>92875.5</c:v>
                </c:pt>
                <c:pt idx="842">
                  <c:v>93146</c:v>
                </c:pt>
                <c:pt idx="843">
                  <c:v>94429</c:v>
                </c:pt>
                <c:pt idx="844">
                  <c:v>94429.5</c:v>
                </c:pt>
                <c:pt idx="845">
                  <c:v>94546.5</c:v>
                </c:pt>
                <c:pt idx="846">
                  <c:v>94586.5</c:v>
                </c:pt>
                <c:pt idx="847">
                  <c:v>94722</c:v>
                </c:pt>
                <c:pt idx="848">
                  <c:v>94900</c:v>
                </c:pt>
              </c:numCache>
            </c:numRef>
          </c:xVal>
          <c:yVal>
            <c:numRef>
              <c:f>'Active 1'!$K$21:$K$992</c:f>
              <c:numCache>
                <c:formatCode>General</c:formatCode>
                <c:ptCount val="972"/>
                <c:pt idx="331">
                  <c:v>-9.1134399990551174E-3</c:v>
                </c:pt>
                <c:pt idx="335">
                  <c:v>-9.6380399991176091E-3</c:v>
                </c:pt>
                <c:pt idx="336">
                  <c:v>-8.5364199985633604E-3</c:v>
                </c:pt>
                <c:pt idx="342">
                  <c:v>-1.0887179996643681E-2</c:v>
                </c:pt>
                <c:pt idx="344">
                  <c:v>-1.0073600002215244E-2</c:v>
                </c:pt>
                <c:pt idx="346">
                  <c:v>-9.7758600022643805E-3</c:v>
                </c:pt>
                <c:pt idx="348">
                  <c:v>-9.3702000012854114E-3</c:v>
                </c:pt>
                <c:pt idx="354">
                  <c:v>-8.364040004380513E-3</c:v>
                </c:pt>
                <c:pt idx="361">
                  <c:v>-8.5292399962781928E-3</c:v>
                </c:pt>
                <c:pt idx="362">
                  <c:v>-8.6920399990049191E-3</c:v>
                </c:pt>
                <c:pt idx="363">
                  <c:v>-1.0625419999996666E-2</c:v>
                </c:pt>
                <c:pt idx="373">
                  <c:v>-9.4070799968903884E-3</c:v>
                </c:pt>
                <c:pt idx="379">
                  <c:v>-2.0154880003246944E-2</c:v>
                </c:pt>
                <c:pt idx="380">
                  <c:v>-1.3854880002327263E-2</c:v>
                </c:pt>
                <c:pt idx="383">
                  <c:v>-2.0552160000079311E-2</c:v>
                </c:pt>
                <c:pt idx="386">
                  <c:v>-9.8600400015129708E-3</c:v>
                </c:pt>
                <c:pt idx="389">
                  <c:v>-9.8566399974515662E-3</c:v>
                </c:pt>
                <c:pt idx="393">
                  <c:v>-9.4199999948614277E-3</c:v>
                </c:pt>
                <c:pt idx="394">
                  <c:v>-8.9631400041980669E-3</c:v>
                </c:pt>
                <c:pt idx="396">
                  <c:v>-9.5498399969073944E-3</c:v>
                </c:pt>
                <c:pt idx="398">
                  <c:v>-9.3150399989099242E-3</c:v>
                </c:pt>
                <c:pt idx="403">
                  <c:v>-9.3417199968826026E-3</c:v>
                </c:pt>
                <c:pt idx="404">
                  <c:v>0</c:v>
                </c:pt>
                <c:pt idx="406">
                  <c:v>-1.0028539996710606E-2</c:v>
                </c:pt>
                <c:pt idx="409">
                  <c:v>-9.703920004540123E-3</c:v>
                </c:pt>
                <c:pt idx="415">
                  <c:v>-9.967559999495279E-3</c:v>
                </c:pt>
                <c:pt idx="416">
                  <c:v>-8.4158799945726059E-3</c:v>
                </c:pt>
                <c:pt idx="418">
                  <c:v>-1.0620400003972463E-2</c:v>
                </c:pt>
                <c:pt idx="419">
                  <c:v>-1.1095779998868238E-2</c:v>
                </c:pt>
                <c:pt idx="420">
                  <c:v>-1.071401999797672E-2</c:v>
                </c:pt>
                <c:pt idx="422">
                  <c:v>-1.0326759998861235E-2</c:v>
                </c:pt>
                <c:pt idx="423">
                  <c:v>-1.1224619993299711E-2</c:v>
                </c:pt>
                <c:pt idx="424">
                  <c:v>-1.1889059998793527E-2</c:v>
                </c:pt>
                <c:pt idx="425">
                  <c:v>-1.1889059998793527E-2</c:v>
                </c:pt>
                <c:pt idx="426">
                  <c:v>-1.1879060002684128E-2</c:v>
                </c:pt>
                <c:pt idx="429">
                  <c:v>-1.1558199999853969E-2</c:v>
                </c:pt>
                <c:pt idx="435">
                  <c:v>-1.3800580003589857E-2</c:v>
                </c:pt>
                <c:pt idx="460">
                  <c:v>-1.0705520006013103E-2</c:v>
                </c:pt>
                <c:pt idx="470">
                  <c:v>-1.1806399998022243E-2</c:v>
                </c:pt>
                <c:pt idx="474">
                  <c:v>-1.1763079994125292E-2</c:v>
                </c:pt>
                <c:pt idx="477">
                  <c:v>-1.2012699997285381E-2</c:v>
                </c:pt>
                <c:pt idx="479">
                  <c:v>-1.1867960005474743E-2</c:v>
                </c:pt>
                <c:pt idx="480">
                  <c:v>-1.3344480001251213E-2</c:v>
                </c:pt>
                <c:pt idx="481">
                  <c:v>-1.2085679998563137E-2</c:v>
                </c:pt>
                <c:pt idx="482">
                  <c:v>-1.2085679998563137E-2</c:v>
                </c:pt>
                <c:pt idx="483">
                  <c:v>-1.1628819993347861E-2</c:v>
                </c:pt>
                <c:pt idx="484">
                  <c:v>-1.1628819993347861E-2</c:v>
                </c:pt>
                <c:pt idx="487">
                  <c:v>-1.1768479998863768E-2</c:v>
                </c:pt>
                <c:pt idx="490">
                  <c:v>-1.2327119999099523E-2</c:v>
                </c:pt>
                <c:pt idx="493">
                  <c:v>-1.2141680002969224E-2</c:v>
                </c:pt>
                <c:pt idx="494">
                  <c:v>-1.2484819999372121E-2</c:v>
                </c:pt>
                <c:pt idx="495">
                  <c:v>-1.3226119997852948E-2</c:v>
                </c:pt>
                <c:pt idx="496">
                  <c:v>-1.2204759994347114E-2</c:v>
                </c:pt>
                <c:pt idx="500">
                  <c:v>-1.3227459996414836E-2</c:v>
                </c:pt>
                <c:pt idx="502">
                  <c:v>-7.1319800044875592E-3</c:v>
                </c:pt>
                <c:pt idx="503">
                  <c:v>-9.320239994849544E-3</c:v>
                </c:pt>
                <c:pt idx="511">
                  <c:v>-1.5228719996230211E-2</c:v>
                </c:pt>
                <c:pt idx="512">
                  <c:v>-1.5208719996735454E-2</c:v>
                </c:pt>
                <c:pt idx="513">
                  <c:v>-1.4982280001277104E-2</c:v>
                </c:pt>
                <c:pt idx="543">
                  <c:v>-1.6228640000917949E-2</c:v>
                </c:pt>
                <c:pt idx="544">
                  <c:v>-1.6071780002675951E-2</c:v>
                </c:pt>
                <c:pt idx="551">
                  <c:v>-1.5450419996341225E-2</c:v>
                </c:pt>
                <c:pt idx="556">
                  <c:v>-1.5719580005679745E-2</c:v>
                </c:pt>
                <c:pt idx="557">
                  <c:v>-1.5962719997332897E-2</c:v>
                </c:pt>
                <c:pt idx="563">
                  <c:v>-1.6292279993649572E-2</c:v>
                </c:pt>
                <c:pt idx="573">
                  <c:v>-1.5786620002472773E-2</c:v>
                </c:pt>
                <c:pt idx="574">
                  <c:v>-1.582975999917835E-2</c:v>
                </c:pt>
                <c:pt idx="575">
                  <c:v>-1.5472899998712819E-2</c:v>
                </c:pt>
                <c:pt idx="582">
                  <c:v>-1.5759319998323917E-2</c:v>
                </c:pt>
                <c:pt idx="587">
                  <c:v>-1.5964099999109749E-2</c:v>
                </c:pt>
                <c:pt idx="602">
                  <c:v>-1.5121659998840187E-2</c:v>
                </c:pt>
                <c:pt idx="603">
                  <c:v>-1.918419999856269E-2</c:v>
                </c:pt>
                <c:pt idx="608">
                  <c:v>-1.6939859997364692E-2</c:v>
                </c:pt>
                <c:pt idx="609">
                  <c:v>-1.6314400003466289E-2</c:v>
                </c:pt>
                <c:pt idx="610">
                  <c:v>-1.6288969505694695E-2</c:v>
                </c:pt>
                <c:pt idx="616">
                  <c:v>-2.7942100001382641E-2</c:v>
                </c:pt>
                <c:pt idx="619">
                  <c:v>-1.6984540001431014E-2</c:v>
                </c:pt>
                <c:pt idx="620">
                  <c:v>-1.700462000007974E-2</c:v>
                </c:pt>
                <c:pt idx="624">
                  <c:v>-8.1489399963174947E-3</c:v>
                </c:pt>
                <c:pt idx="625">
                  <c:v>-1.6815460003272165E-2</c:v>
                </c:pt>
                <c:pt idx="626">
                  <c:v>-1.6011640000215266E-2</c:v>
                </c:pt>
                <c:pt idx="627">
                  <c:v>-1.6454780001367908E-2</c:v>
                </c:pt>
                <c:pt idx="628">
                  <c:v>-1.6846140002598986E-2</c:v>
                </c:pt>
                <c:pt idx="629">
                  <c:v>-1.7389279993949458E-2</c:v>
                </c:pt>
                <c:pt idx="630">
                  <c:v>-1.5758440000354312E-2</c:v>
                </c:pt>
                <c:pt idx="631">
                  <c:v>-1.5627180000592489E-2</c:v>
                </c:pt>
                <c:pt idx="633">
                  <c:v>-1.5569319999485742E-2</c:v>
                </c:pt>
                <c:pt idx="635">
                  <c:v>-1.6024619995732792E-2</c:v>
                </c:pt>
                <c:pt idx="636">
                  <c:v>-1.475036000192631E-2</c:v>
                </c:pt>
                <c:pt idx="637">
                  <c:v>-1.537015999929281E-2</c:v>
                </c:pt>
                <c:pt idx="638">
                  <c:v>-1.4024559997778852E-2</c:v>
                </c:pt>
                <c:pt idx="639">
                  <c:v>-1.4246900005673524E-2</c:v>
                </c:pt>
                <c:pt idx="640">
                  <c:v>-1.3780280001810752E-2</c:v>
                </c:pt>
                <c:pt idx="641">
                  <c:v>-1.418705999822123E-2</c:v>
                </c:pt>
                <c:pt idx="642">
                  <c:v>-1.3156360000721179E-2</c:v>
                </c:pt>
                <c:pt idx="643">
                  <c:v>-1.549949999753153E-2</c:v>
                </c:pt>
                <c:pt idx="644">
                  <c:v>-1.4921139998477884E-2</c:v>
                </c:pt>
                <c:pt idx="646">
                  <c:v>-1.3184999996155966E-2</c:v>
                </c:pt>
                <c:pt idx="647">
                  <c:v>-1.316264000342926E-2</c:v>
                </c:pt>
                <c:pt idx="648">
                  <c:v>-1.3300259997777175E-2</c:v>
                </c:pt>
                <c:pt idx="654">
                  <c:v>-1.4089359996432904E-2</c:v>
                </c:pt>
                <c:pt idx="660">
                  <c:v>-1.338355999905616E-2</c:v>
                </c:pt>
                <c:pt idx="662">
                  <c:v>-1.3426699995761737E-2</c:v>
                </c:pt>
                <c:pt idx="675">
                  <c:v>-1.3636600000609178E-2</c:v>
                </c:pt>
                <c:pt idx="713">
                  <c:v>-1.5970899992680643E-2</c:v>
                </c:pt>
                <c:pt idx="748">
                  <c:v>-1.7575840000063181E-2</c:v>
                </c:pt>
                <c:pt idx="749">
                  <c:v>-1.6618979992927052E-2</c:v>
                </c:pt>
                <c:pt idx="756">
                  <c:v>-1.8269460000738036E-2</c:v>
                </c:pt>
                <c:pt idx="758">
                  <c:v>-1.6919100002269261E-2</c:v>
                </c:pt>
                <c:pt idx="759">
                  <c:v>-1.6819100004795473E-2</c:v>
                </c:pt>
                <c:pt idx="760">
                  <c:v>-1.9494000000122469E-2</c:v>
                </c:pt>
                <c:pt idx="761">
                  <c:v>-1.9494000000122469E-2</c:v>
                </c:pt>
                <c:pt idx="762">
                  <c:v>-1.9125099999655504E-2</c:v>
                </c:pt>
                <c:pt idx="763">
                  <c:v>-1.9125099999655504E-2</c:v>
                </c:pt>
                <c:pt idx="764">
                  <c:v>-1.9667239997943398E-2</c:v>
                </c:pt>
                <c:pt idx="767">
                  <c:v>-2.1355580000090413E-2</c:v>
                </c:pt>
                <c:pt idx="768">
                  <c:v>-2.0792319999600295E-2</c:v>
                </c:pt>
                <c:pt idx="769">
                  <c:v>-2.1023040004365612E-2</c:v>
                </c:pt>
                <c:pt idx="770">
                  <c:v>-2.134430000296561E-2</c:v>
                </c:pt>
                <c:pt idx="771">
                  <c:v>-2.3018560001219157E-2</c:v>
                </c:pt>
                <c:pt idx="772">
                  <c:v>-2.3461700002371799E-2</c:v>
                </c:pt>
                <c:pt idx="773">
                  <c:v>-2.31010200077435E-2</c:v>
                </c:pt>
                <c:pt idx="774">
                  <c:v>-2.309776000038255E-2</c:v>
                </c:pt>
                <c:pt idx="775">
                  <c:v>-2.3740900003758725E-2</c:v>
                </c:pt>
                <c:pt idx="776">
                  <c:v>-2.3191319996840321E-2</c:v>
                </c:pt>
                <c:pt idx="777">
                  <c:v>-2.3058999999193475E-2</c:v>
                </c:pt>
                <c:pt idx="778">
                  <c:v>-2.1702139994886238E-2</c:v>
                </c:pt>
                <c:pt idx="779">
                  <c:v>-2.3501399999076966E-2</c:v>
                </c:pt>
                <c:pt idx="780">
                  <c:v>-2.2723859998222906E-2</c:v>
                </c:pt>
                <c:pt idx="781">
                  <c:v>-2.524561999598518E-2</c:v>
                </c:pt>
                <c:pt idx="782">
                  <c:v>-2.5783659999433439E-2</c:v>
                </c:pt>
                <c:pt idx="783">
                  <c:v>-2.6113499996426981E-2</c:v>
                </c:pt>
                <c:pt idx="784">
                  <c:v>-2.5986620006733574E-2</c:v>
                </c:pt>
                <c:pt idx="786">
                  <c:v>-2.6499719999264926E-2</c:v>
                </c:pt>
                <c:pt idx="787">
                  <c:v>-2.680341991072055E-2</c:v>
                </c:pt>
                <c:pt idx="788">
                  <c:v>-2.6756559862405993E-2</c:v>
                </c:pt>
                <c:pt idx="789">
                  <c:v>-2.7368300005036872E-2</c:v>
                </c:pt>
                <c:pt idx="790">
                  <c:v>-2.7282859999104403E-2</c:v>
                </c:pt>
                <c:pt idx="791">
                  <c:v>-2.7325559829478152E-2</c:v>
                </c:pt>
                <c:pt idx="792">
                  <c:v>-2.6838439996936359E-2</c:v>
                </c:pt>
                <c:pt idx="793">
                  <c:v>-2.7463040001748595E-2</c:v>
                </c:pt>
                <c:pt idx="794">
                  <c:v>-2.8076139999029692E-2</c:v>
                </c:pt>
                <c:pt idx="795">
                  <c:v>-2.8211780001583975E-2</c:v>
                </c:pt>
                <c:pt idx="796">
                  <c:v>-2.812578000157373E-2</c:v>
                </c:pt>
                <c:pt idx="797">
                  <c:v>-2.8443600000173319E-2</c:v>
                </c:pt>
                <c:pt idx="798">
                  <c:v>-2.861331999883987E-2</c:v>
                </c:pt>
                <c:pt idx="799">
                  <c:v>-2.861331999883987E-2</c:v>
                </c:pt>
                <c:pt idx="800">
                  <c:v>-2.8391820000251755E-2</c:v>
                </c:pt>
                <c:pt idx="801">
                  <c:v>-2.8334959992207587E-2</c:v>
                </c:pt>
                <c:pt idx="802">
                  <c:v>-2.8794500001822598E-2</c:v>
                </c:pt>
                <c:pt idx="803">
                  <c:v>-2.8359279996948317E-2</c:v>
                </c:pt>
                <c:pt idx="804">
                  <c:v>-2.9473560003680177E-2</c:v>
                </c:pt>
                <c:pt idx="805">
                  <c:v>-2.9789339998387732E-2</c:v>
                </c:pt>
                <c:pt idx="806">
                  <c:v>-3.0098099996394012E-2</c:v>
                </c:pt>
                <c:pt idx="807">
                  <c:v>-2.9541239993704949E-2</c:v>
                </c:pt>
                <c:pt idx="808">
                  <c:v>-3.0651840002974495E-2</c:v>
                </c:pt>
                <c:pt idx="809">
                  <c:v>-2.9873619991121814E-2</c:v>
                </c:pt>
                <c:pt idx="810">
                  <c:v>-3.0516760001773946E-2</c:v>
                </c:pt>
                <c:pt idx="811">
                  <c:v>-3.0846320005366579E-2</c:v>
                </c:pt>
                <c:pt idx="812">
                  <c:v>-3.2552680000662804E-2</c:v>
                </c:pt>
                <c:pt idx="813">
                  <c:v>-3.0775020000874065E-2</c:v>
                </c:pt>
                <c:pt idx="814">
                  <c:v>-3.2395740003266837E-2</c:v>
                </c:pt>
                <c:pt idx="815">
                  <c:v>-3.2395740003266837E-2</c:v>
                </c:pt>
                <c:pt idx="816">
                  <c:v>-3.1739159996504895E-2</c:v>
                </c:pt>
                <c:pt idx="817">
                  <c:v>-3.263137999601895E-2</c:v>
                </c:pt>
                <c:pt idx="818">
                  <c:v>-3.3312560000922531E-2</c:v>
                </c:pt>
                <c:pt idx="819">
                  <c:v>-3.3312560000922531E-2</c:v>
                </c:pt>
                <c:pt idx="820">
                  <c:v>-3.2601099999737926E-2</c:v>
                </c:pt>
                <c:pt idx="821">
                  <c:v>-3.2601099999737926E-2</c:v>
                </c:pt>
                <c:pt idx="822">
                  <c:v>-3.5189360001822934E-2</c:v>
                </c:pt>
                <c:pt idx="823">
                  <c:v>-3.3658239997748751E-2</c:v>
                </c:pt>
                <c:pt idx="824">
                  <c:v>-3.3287939993897453E-2</c:v>
                </c:pt>
                <c:pt idx="825">
                  <c:v>-3.3287939993897453E-2</c:v>
                </c:pt>
                <c:pt idx="826">
                  <c:v>-3.4031080002023373E-2</c:v>
                </c:pt>
                <c:pt idx="827">
                  <c:v>-3.4031080002023373E-2</c:v>
                </c:pt>
                <c:pt idx="828">
                  <c:v>-3.3990479998465162E-2</c:v>
                </c:pt>
                <c:pt idx="829">
                  <c:v>-3.3990479998465162E-2</c:v>
                </c:pt>
                <c:pt idx="830">
                  <c:v>-3.6153219996776897E-2</c:v>
                </c:pt>
                <c:pt idx="831">
                  <c:v>-3.6153219996776897E-2</c:v>
                </c:pt>
                <c:pt idx="832">
                  <c:v>-3.7022800017439295E-2</c:v>
                </c:pt>
                <c:pt idx="833">
                  <c:v>-3.7931279999611434E-2</c:v>
                </c:pt>
                <c:pt idx="834">
                  <c:v>-3.7716279992309865E-2</c:v>
                </c:pt>
                <c:pt idx="835">
                  <c:v>-4.0483819997461978E-2</c:v>
                </c:pt>
                <c:pt idx="836">
                  <c:v>-4.2004319999250583E-2</c:v>
                </c:pt>
                <c:pt idx="837">
                  <c:v>-4.2018319996714126E-2</c:v>
                </c:pt>
                <c:pt idx="838">
                  <c:v>-4.2878280000877567E-2</c:v>
                </c:pt>
                <c:pt idx="839">
                  <c:v>-4.551186000026064E-2</c:v>
                </c:pt>
                <c:pt idx="840">
                  <c:v>-4.6955000005254988E-2</c:v>
                </c:pt>
                <c:pt idx="841">
                  <c:v>-4.5598140000947751E-2</c:v>
                </c:pt>
                <c:pt idx="842">
                  <c:v>-4.4136879994766787E-2</c:v>
                </c:pt>
                <c:pt idx="843">
                  <c:v>-5.0834120003855787E-2</c:v>
                </c:pt>
                <c:pt idx="844">
                  <c:v>-4.9777259999245871E-2</c:v>
                </c:pt>
                <c:pt idx="845">
                  <c:v>-5.0472019996959716E-2</c:v>
                </c:pt>
                <c:pt idx="847">
                  <c:v>-5.3514159997575916E-2</c:v>
                </c:pt>
                <c:pt idx="848">
                  <c:v>-5.1672000001417473E-2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CD6-4565-AE47-B5E782DEE1AE}"/>
            </c:ext>
          </c:extLst>
        </c:ser>
        <c:ser>
          <c:idx val="2"/>
          <c:order val="4"/>
          <c:tx>
            <c:strRef>
              <c:f>'Active 1'!$L$20</c:f>
              <c:strCache>
                <c:ptCount val="1"/>
                <c:pt idx="0">
                  <c:v>WASP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1'!$F$21:$F$992</c:f>
              <c:numCache>
                <c:formatCode>General</c:formatCode>
                <c:ptCount val="972"/>
                <c:pt idx="0">
                  <c:v>0</c:v>
                </c:pt>
                <c:pt idx="1">
                  <c:v>5278</c:v>
                </c:pt>
                <c:pt idx="2">
                  <c:v>5337</c:v>
                </c:pt>
                <c:pt idx="3">
                  <c:v>5337.5</c:v>
                </c:pt>
                <c:pt idx="4">
                  <c:v>5350.5</c:v>
                </c:pt>
                <c:pt idx="5">
                  <c:v>5351</c:v>
                </c:pt>
                <c:pt idx="6">
                  <c:v>5355</c:v>
                </c:pt>
                <c:pt idx="7">
                  <c:v>5468.5</c:v>
                </c:pt>
                <c:pt idx="8">
                  <c:v>5473</c:v>
                </c:pt>
                <c:pt idx="9">
                  <c:v>5477.5</c:v>
                </c:pt>
                <c:pt idx="10">
                  <c:v>6557.5</c:v>
                </c:pt>
                <c:pt idx="11">
                  <c:v>6891</c:v>
                </c:pt>
                <c:pt idx="12">
                  <c:v>8423</c:v>
                </c:pt>
                <c:pt idx="13">
                  <c:v>8441</c:v>
                </c:pt>
                <c:pt idx="14">
                  <c:v>8464.5</c:v>
                </c:pt>
                <c:pt idx="15">
                  <c:v>8509</c:v>
                </c:pt>
                <c:pt idx="16">
                  <c:v>8613</c:v>
                </c:pt>
                <c:pt idx="17">
                  <c:v>8640.5</c:v>
                </c:pt>
                <c:pt idx="18">
                  <c:v>8654</c:v>
                </c:pt>
                <c:pt idx="19">
                  <c:v>8667.5</c:v>
                </c:pt>
                <c:pt idx="20">
                  <c:v>8781</c:v>
                </c:pt>
                <c:pt idx="21">
                  <c:v>8781</c:v>
                </c:pt>
                <c:pt idx="22">
                  <c:v>8785.5</c:v>
                </c:pt>
                <c:pt idx="23">
                  <c:v>8790</c:v>
                </c:pt>
                <c:pt idx="24">
                  <c:v>8867</c:v>
                </c:pt>
                <c:pt idx="25">
                  <c:v>8885</c:v>
                </c:pt>
                <c:pt idx="26">
                  <c:v>8939.5</c:v>
                </c:pt>
                <c:pt idx="27">
                  <c:v>9846.5</c:v>
                </c:pt>
                <c:pt idx="28">
                  <c:v>9847</c:v>
                </c:pt>
                <c:pt idx="29">
                  <c:v>10154</c:v>
                </c:pt>
                <c:pt idx="30">
                  <c:v>10376</c:v>
                </c:pt>
                <c:pt idx="31">
                  <c:v>11297</c:v>
                </c:pt>
                <c:pt idx="32">
                  <c:v>11423.5</c:v>
                </c:pt>
                <c:pt idx="33">
                  <c:v>11654</c:v>
                </c:pt>
                <c:pt idx="34">
                  <c:v>11672</c:v>
                </c:pt>
                <c:pt idx="35">
                  <c:v>11712.5</c:v>
                </c:pt>
                <c:pt idx="36">
                  <c:v>11717</c:v>
                </c:pt>
                <c:pt idx="37">
                  <c:v>11731</c:v>
                </c:pt>
                <c:pt idx="38">
                  <c:v>11884.5</c:v>
                </c:pt>
                <c:pt idx="39">
                  <c:v>11889</c:v>
                </c:pt>
                <c:pt idx="40">
                  <c:v>11890</c:v>
                </c:pt>
                <c:pt idx="41">
                  <c:v>12007</c:v>
                </c:pt>
                <c:pt idx="42">
                  <c:v>12020.5</c:v>
                </c:pt>
                <c:pt idx="43">
                  <c:v>12815</c:v>
                </c:pt>
                <c:pt idx="44">
                  <c:v>12869.5</c:v>
                </c:pt>
                <c:pt idx="45">
                  <c:v>12874</c:v>
                </c:pt>
                <c:pt idx="46">
                  <c:v>12946</c:v>
                </c:pt>
                <c:pt idx="47">
                  <c:v>13260</c:v>
                </c:pt>
                <c:pt idx="48">
                  <c:v>13269</c:v>
                </c:pt>
                <c:pt idx="49">
                  <c:v>13291.5</c:v>
                </c:pt>
                <c:pt idx="50">
                  <c:v>13292</c:v>
                </c:pt>
                <c:pt idx="51">
                  <c:v>13296</c:v>
                </c:pt>
                <c:pt idx="52">
                  <c:v>13296.5</c:v>
                </c:pt>
                <c:pt idx="53">
                  <c:v>13373</c:v>
                </c:pt>
                <c:pt idx="54">
                  <c:v>13373.5</c:v>
                </c:pt>
                <c:pt idx="55">
                  <c:v>13373.5</c:v>
                </c:pt>
                <c:pt idx="56">
                  <c:v>13403.5</c:v>
                </c:pt>
                <c:pt idx="57">
                  <c:v>13452.5</c:v>
                </c:pt>
                <c:pt idx="58">
                  <c:v>13457</c:v>
                </c:pt>
                <c:pt idx="59">
                  <c:v>13457.5</c:v>
                </c:pt>
                <c:pt idx="60">
                  <c:v>13462</c:v>
                </c:pt>
                <c:pt idx="61">
                  <c:v>13485</c:v>
                </c:pt>
                <c:pt idx="62">
                  <c:v>13490</c:v>
                </c:pt>
                <c:pt idx="63">
                  <c:v>13571</c:v>
                </c:pt>
                <c:pt idx="64">
                  <c:v>13579.5</c:v>
                </c:pt>
                <c:pt idx="65">
                  <c:v>13598</c:v>
                </c:pt>
                <c:pt idx="66">
                  <c:v>13625</c:v>
                </c:pt>
                <c:pt idx="67">
                  <c:v>13638.5</c:v>
                </c:pt>
                <c:pt idx="68">
                  <c:v>13652</c:v>
                </c:pt>
                <c:pt idx="69">
                  <c:v>13720</c:v>
                </c:pt>
                <c:pt idx="70">
                  <c:v>13756.5</c:v>
                </c:pt>
                <c:pt idx="71">
                  <c:v>13765.5</c:v>
                </c:pt>
                <c:pt idx="72">
                  <c:v>14555</c:v>
                </c:pt>
                <c:pt idx="73">
                  <c:v>14573</c:v>
                </c:pt>
                <c:pt idx="74">
                  <c:v>14690.5</c:v>
                </c:pt>
                <c:pt idx="75">
                  <c:v>14736</c:v>
                </c:pt>
                <c:pt idx="76">
                  <c:v>14736</c:v>
                </c:pt>
                <c:pt idx="77">
                  <c:v>14831</c:v>
                </c:pt>
                <c:pt idx="78">
                  <c:v>14857.5</c:v>
                </c:pt>
                <c:pt idx="79">
                  <c:v>14858</c:v>
                </c:pt>
                <c:pt idx="80">
                  <c:v>14858</c:v>
                </c:pt>
                <c:pt idx="81">
                  <c:v>14871.5</c:v>
                </c:pt>
                <c:pt idx="82">
                  <c:v>14935</c:v>
                </c:pt>
                <c:pt idx="83">
                  <c:v>14989</c:v>
                </c:pt>
                <c:pt idx="84">
                  <c:v>15066</c:v>
                </c:pt>
                <c:pt idx="85">
                  <c:v>15102</c:v>
                </c:pt>
                <c:pt idx="86">
                  <c:v>15102.5</c:v>
                </c:pt>
                <c:pt idx="87">
                  <c:v>15106.5</c:v>
                </c:pt>
                <c:pt idx="88">
                  <c:v>15120</c:v>
                </c:pt>
                <c:pt idx="89">
                  <c:v>15129</c:v>
                </c:pt>
                <c:pt idx="90">
                  <c:v>15165.5</c:v>
                </c:pt>
                <c:pt idx="91">
                  <c:v>15192.5</c:v>
                </c:pt>
                <c:pt idx="92">
                  <c:v>15197</c:v>
                </c:pt>
                <c:pt idx="93">
                  <c:v>15197</c:v>
                </c:pt>
                <c:pt idx="94">
                  <c:v>15206.5</c:v>
                </c:pt>
                <c:pt idx="95">
                  <c:v>15247</c:v>
                </c:pt>
                <c:pt idx="96">
                  <c:v>15256</c:v>
                </c:pt>
                <c:pt idx="97">
                  <c:v>15274.5</c:v>
                </c:pt>
                <c:pt idx="98">
                  <c:v>15315</c:v>
                </c:pt>
                <c:pt idx="99">
                  <c:v>15315.5</c:v>
                </c:pt>
                <c:pt idx="100">
                  <c:v>16512.5</c:v>
                </c:pt>
                <c:pt idx="101">
                  <c:v>16561.5</c:v>
                </c:pt>
                <c:pt idx="102">
                  <c:v>16572.5</c:v>
                </c:pt>
                <c:pt idx="103">
                  <c:v>16670</c:v>
                </c:pt>
                <c:pt idx="104">
                  <c:v>16715.5</c:v>
                </c:pt>
                <c:pt idx="105">
                  <c:v>16792.5</c:v>
                </c:pt>
                <c:pt idx="106">
                  <c:v>16814.5</c:v>
                </c:pt>
                <c:pt idx="107">
                  <c:v>16815</c:v>
                </c:pt>
                <c:pt idx="108">
                  <c:v>16837.5</c:v>
                </c:pt>
                <c:pt idx="109">
                  <c:v>16842</c:v>
                </c:pt>
                <c:pt idx="110">
                  <c:v>16842</c:v>
                </c:pt>
                <c:pt idx="111">
                  <c:v>16860</c:v>
                </c:pt>
                <c:pt idx="112">
                  <c:v>16860.5</c:v>
                </c:pt>
                <c:pt idx="113">
                  <c:v>16956.5</c:v>
                </c:pt>
                <c:pt idx="114">
                  <c:v>18083.5</c:v>
                </c:pt>
                <c:pt idx="115">
                  <c:v>18149</c:v>
                </c:pt>
                <c:pt idx="116">
                  <c:v>18315</c:v>
                </c:pt>
                <c:pt idx="117">
                  <c:v>18474.5</c:v>
                </c:pt>
                <c:pt idx="118">
                  <c:v>18478</c:v>
                </c:pt>
                <c:pt idx="119">
                  <c:v>18482.5</c:v>
                </c:pt>
                <c:pt idx="120">
                  <c:v>18618.5</c:v>
                </c:pt>
                <c:pt idx="121">
                  <c:v>18686.5</c:v>
                </c:pt>
                <c:pt idx="122">
                  <c:v>18713.5</c:v>
                </c:pt>
                <c:pt idx="123">
                  <c:v>18759</c:v>
                </c:pt>
                <c:pt idx="124">
                  <c:v>20032</c:v>
                </c:pt>
                <c:pt idx="125">
                  <c:v>20045.5</c:v>
                </c:pt>
                <c:pt idx="126">
                  <c:v>20106</c:v>
                </c:pt>
                <c:pt idx="127">
                  <c:v>20154.5</c:v>
                </c:pt>
                <c:pt idx="128">
                  <c:v>20160.5</c:v>
                </c:pt>
                <c:pt idx="129">
                  <c:v>20163.5</c:v>
                </c:pt>
                <c:pt idx="130">
                  <c:v>20186</c:v>
                </c:pt>
                <c:pt idx="131">
                  <c:v>20277</c:v>
                </c:pt>
                <c:pt idx="132">
                  <c:v>20317.5</c:v>
                </c:pt>
                <c:pt idx="133">
                  <c:v>20449</c:v>
                </c:pt>
                <c:pt idx="134">
                  <c:v>21506.5</c:v>
                </c:pt>
                <c:pt idx="135">
                  <c:v>21550.5</c:v>
                </c:pt>
                <c:pt idx="136">
                  <c:v>21551</c:v>
                </c:pt>
                <c:pt idx="137">
                  <c:v>21551.5</c:v>
                </c:pt>
                <c:pt idx="138">
                  <c:v>21763.5</c:v>
                </c:pt>
                <c:pt idx="139">
                  <c:v>21767.5</c:v>
                </c:pt>
                <c:pt idx="140">
                  <c:v>21777</c:v>
                </c:pt>
                <c:pt idx="141">
                  <c:v>21790</c:v>
                </c:pt>
                <c:pt idx="142">
                  <c:v>21790.5</c:v>
                </c:pt>
                <c:pt idx="143">
                  <c:v>21881</c:v>
                </c:pt>
                <c:pt idx="144">
                  <c:v>21921.5</c:v>
                </c:pt>
                <c:pt idx="145">
                  <c:v>21922</c:v>
                </c:pt>
                <c:pt idx="146">
                  <c:v>21926.5</c:v>
                </c:pt>
                <c:pt idx="147">
                  <c:v>22887</c:v>
                </c:pt>
                <c:pt idx="148">
                  <c:v>23278.5</c:v>
                </c:pt>
                <c:pt idx="149">
                  <c:v>23285.5</c:v>
                </c:pt>
                <c:pt idx="150">
                  <c:v>23612</c:v>
                </c:pt>
                <c:pt idx="151">
                  <c:v>23617.5</c:v>
                </c:pt>
                <c:pt idx="152">
                  <c:v>23671</c:v>
                </c:pt>
                <c:pt idx="153">
                  <c:v>23672.5</c:v>
                </c:pt>
                <c:pt idx="154">
                  <c:v>23686</c:v>
                </c:pt>
                <c:pt idx="155">
                  <c:v>24898.5</c:v>
                </c:pt>
                <c:pt idx="156">
                  <c:v>24971</c:v>
                </c:pt>
                <c:pt idx="157">
                  <c:v>25016.5</c:v>
                </c:pt>
                <c:pt idx="158">
                  <c:v>25116</c:v>
                </c:pt>
                <c:pt idx="159">
                  <c:v>25120.5</c:v>
                </c:pt>
                <c:pt idx="160">
                  <c:v>25225</c:v>
                </c:pt>
                <c:pt idx="161">
                  <c:v>25229.5</c:v>
                </c:pt>
                <c:pt idx="162">
                  <c:v>25238.5</c:v>
                </c:pt>
                <c:pt idx="163">
                  <c:v>25243</c:v>
                </c:pt>
                <c:pt idx="164">
                  <c:v>25293</c:v>
                </c:pt>
                <c:pt idx="165">
                  <c:v>25297.5</c:v>
                </c:pt>
                <c:pt idx="166">
                  <c:v>26570.5</c:v>
                </c:pt>
                <c:pt idx="167">
                  <c:v>26579.5</c:v>
                </c:pt>
                <c:pt idx="168">
                  <c:v>26580</c:v>
                </c:pt>
                <c:pt idx="169">
                  <c:v>26588.5</c:v>
                </c:pt>
                <c:pt idx="170">
                  <c:v>26602</c:v>
                </c:pt>
                <c:pt idx="171">
                  <c:v>26602.5</c:v>
                </c:pt>
                <c:pt idx="172">
                  <c:v>26661</c:v>
                </c:pt>
                <c:pt idx="173">
                  <c:v>26739</c:v>
                </c:pt>
                <c:pt idx="174">
                  <c:v>26743.5</c:v>
                </c:pt>
                <c:pt idx="175">
                  <c:v>26747</c:v>
                </c:pt>
                <c:pt idx="176">
                  <c:v>26761</c:v>
                </c:pt>
                <c:pt idx="177">
                  <c:v>26770</c:v>
                </c:pt>
                <c:pt idx="178">
                  <c:v>26776</c:v>
                </c:pt>
                <c:pt idx="179">
                  <c:v>26906</c:v>
                </c:pt>
                <c:pt idx="180">
                  <c:v>27019.5</c:v>
                </c:pt>
                <c:pt idx="181">
                  <c:v>27854.5</c:v>
                </c:pt>
                <c:pt idx="182">
                  <c:v>28242.5</c:v>
                </c:pt>
                <c:pt idx="183">
                  <c:v>28310.5</c:v>
                </c:pt>
                <c:pt idx="184">
                  <c:v>28442</c:v>
                </c:pt>
                <c:pt idx="185">
                  <c:v>28451</c:v>
                </c:pt>
                <c:pt idx="186">
                  <c:v>28451.5</c:v>
                </c:pt>
                <c:pt idx="187">
                  <c:v>28456</c:v>
                </c:pt>
                <c:pt idx="188">
                  <c:v>28460.5</c:v>
                </c:pt>
                <c:pt idx="189">
                  <c:v>28465</c:v>
                </c:pt>
                <c:pt idx="190">
                  <c:v>28465.5</c:v>
                </c:pt>
                <c:pt idx="191">
                  <c:v>28469.5</c:v>
                </c:pt>
                <c:pt idx="192">
                  <c:v>28496.5</c:v>
                </c:pt>
                <c:pt idx="193">
                  <c:v>28750.5</c:v>
                </c:pt>
                <c:pt idx="194">
                  <c:v>29820</c:v>
                </c:pt>
                <c:pt idx="195">
                  <c:v>29915</c:v>
                </c:pt>
                <c:pt idx="196">
                  <c:v>29919.5</c:v>
                </c:pt>
                <c:pt idx="197">
                  <c:v>29957</c:v>
                </c:pt>
                <c:pt idx="198">
                  <c:v>30060</c:v>
                </c:pt>
                <c:pt idx="199">
                  <c:v>30064.5</c:v>
                </c:pt>
                <c:pt idx="200">
                  <c:v>30087</c:v>
                </c:pt>
                <c:pt idx="201">
                  <c:v>30096</c:v>
                </c:pt>
                <c:pt idx="202">
                  <c:v>30101</c:v>
                </c:pt>
                <c:pt idx="203">
                  <c:v>30255</c:v>
                </c:pt>
                <c:pt idx="204">
                  <c:v>31334</c:v>
                </c:pt>
                <c:pt idx="205">
                  <c:v>31334</c:v>
                </c:pt>
                <c:pt idx="206">
                  <c:v>31334</c:v>
                </c:pt>
                <c:pt idx="207">
                  <c:v>31668.5</c:v>
                </c:pt>
                <c:pt idx="208">
                  <c:v>31668.5</c:v>
                </c:pt>
                <c:pt idx="209">
                  <c:v>31673</c:v>
                </c:pt>
                <c:pt idx="210">
                  <c:v>31673.5</c:v>
                </c:pt>
                <c:pt idx="211">
                  <c:v>31673.5</c:v>
                </c:pt>
                <c:pt idx="212">
                  <c:v>31727.5</c:v>
                </c:pt>
                <c:pt idx="213">
                  <c:v>31809</c:v>
                </c:pt>
                <c:pt idx="214">
                  <c:v>31841</c:v>
                </c:pt>
                <c:pt idx="215">
                  <c:v>31841</c:v>
                </c:pt>
                <c:pt idx="216">
                  <c:v>31841</c:v>
                </c:pt>
                <c:pt idx="217">
                  <c:v>31841</c:v>
                </c:pt>
                <c:pt idx="218">
                  <c:v>31841</c:v>
                </c:pt>
                <c:pt idx="219">
                  <c:v>31841</c:v>
                </c:pt>
                <c:pt idx="220">
                  <c:v>31854.5</c:v>
                </c:pt>
                <c:pt idx="221">
                  <c:v>31854.5</c:v>
                </c:pt>
                <c:pt idx="222">
                  <c:v>31899.5</c:v>
                </c:pt>
                <c:pt idx="223">
                  <c:v>33188</c:v>
                </c:pt>
                <c:pt idx="224">
                  <c:v>33345</c:v>
                </c:pt>
                <c:pt idx="225">
                  <c:v>33395</c:v>
                </c:pt>
                <c:pt idx="226">
                  <c:v>33417.5</c:v>
                </c:pt>
                <c:pt idx="227">
                  <c:v>33422</c:v>
                </c:pt>
                <c:pt idx="228">
                  <c:v>33426.5</c:v>
                </c:pt>
                <c:pt idx="229">
                  <c:v>33426.5</c:v>
                </c:pt>
                <c:pt idx="230">
                  <c:v>33450.5</c:v>
                </c:pt>
                <c:pt idx="231">
                  <c:v>33454</c:v>
                </c:pt>
                <c:pt idx="232">
                  <c:v>33458.5</c:v>
                </c:pt>
                <c:pt idx="233">
                  <c:v>33549</c:v>
                </c:pt>
                <c:pt idx="234">
                  <c:v>34850</c:v>
                </c:pt>
                <c:pt idx="235">
                  <c:v>34922</c:v>
                </c:pt>
                <c:pt idx="236">
                  <c:v>35021.5</c:v>
                </c:pt>
                <c:pt idx="237">
                  <c:v>35021.5</c:v>
                </c:pt>
                <c:pt idx="238">
                  <c:v>35026.5</c:v>
                </c:pt>
                <c:pt idx="239">
                  <c:v>35026.5</c:v>
                </c:pt>
                <c:pt idx="240">
                  <c:v>35035.5</c:v>
                </c:pt>
                <c:pt idx="241">
                  <c:v>35040</c:v>
                </c:pt>
                <c:pt idx="242">
                  <c:v>35040</c:v>
                </c:pt>
                <c:pt idx="243">
                  <c:v>35058</c:v>
                </c:pt>
                <c:pt idx="244">
                  <c:v>35139.5</c:v>
                </c:pt>
                <c:pt idx="245">
                  <c:v>35191</c:v>
                </c:pt>
                <c:pt idx="246">
                  <c:v>35207.5</c:v>
                </c:pt>
                <c:pt idx="247">
                  <c:v>35434</c:v>
                </c:pt>
                <c:pt idx="248">
                  <c:v>36367.5</c:v>
                </c:pt>
                <c:pt idx="249">
                  <c:v>36517</c:v>
                </c:pt>
                <c:pt idx="250">
                  <c:v>36607.5</c:v>
                </c:pt>
                <c:pt idx="251">
                  <c:v>36997.5</c:v>
                </c:pt>
                <c:pt idx="252">
                  <c:v>38012.5</c:v>
                </c:pt>
                <c:pt idx="253">
                  <c:v>38162</c:v>
                </c:pt>
                <c:pt idx="254">
                  <c:v>38416</c:v>
                </c:pt>
                <c:pt idx="255">
                  <c:v>38438.5</c:v>
                </c:pt>
                <c:pt idx="256">
                  <c:v>39329</c:v>
                </c:pt>
                <c:pt idx="257">
                  <c:v>39865.5</c:v>
                </c:pt>
                <c:pt idx="258">
                  <c:v>39885</c:v>
                </c:pt>
                <c:pt idx="259">
                  <c:v>39988</c:v>
                </c:pt>
                <c:pt idx="260">
                  <c:v>40350.5</c:v>
                </c:pt>
                <c:pt idx="261">
                  <c:v>41331.5</c:v>
                </c:pt>
                <c:pt idx="262">
                  <c:v>41483.5</c:v>
                </c:pt>
                <c:pt idx="263">
                  <c:v>41580</c:v>
                </c:pt>
                <c:pt idx="264">
                  <c:v>41648.5</c:v>
                </c:pt>
                <c:pt idx="265">
                  <c:v>41705.5</c:v>
                </c:pt>
                <c:pt idx="266">
                  <c:v>41714.5</c:v>
                </c:pt>
                <c:pt idx="267">
                  <c:v>41814</c:v>
                </c:pt>
                <c:pt idx="268">
                  <c:v>41995.5</c:v>
                </c:pt>
                <c:pt idx="269">
                  <c:v>42004.5</c:v>
                </c:pt>
                <c:pt idx="270">
                  <c:v>43160</c:v>
                </c:pt>
                <c:pt idx="271">
                  <c:v>43170.5</c:v>
                </c:pt>
                <c:pt idx="272">
                  <c:v>43171</c:v>
                </c:pt>
                <c:pt idx="273">
                  <c:v>43241.5</c:v>
                </c:pt>
                <c:pt idx="274">
                  <c:v>43305</c:v>
                </c:pt>
                <c:pt idx="275">
                  <c:v>43355</c:v>
                </c:pt>
                <c:pt idx="276">
                  <c:v>43369.5</c:v>
                </c:pt>
                <c:pt idx="277">
                  <c:v>43373</c:v>
                </c:pt>
                <c:pt idx="278">
                  <c:v>43423</c:v>
                </c:pt>
                <c:pt idx="279">
                  <c:v>43518</c:v>
                </c:pt>
                <c:pt idx="280">
                  <c:v>44597.5</c:v>
                </c:pt>
                <c:pt idx="281">
                  <c:v>44782</c:v>
                </c:pt>
                <c:pt idx="282">
                  <c:v>44918</c:v>
                </c:pt>
                <c:pt idx="283">
                  <c:v>44918</c:v>
                </c:pt>
                <c:pt idx="284">
                  <c:v>45031.5</c:v>
                </c:pt>
                <c:pt idx="285">
                  <c:v>45036</c:v>
                </c:pt>
                <c:pt idx="286">
                  <c:v>45068</c:v>
                </c:pt>
                <c:pt idx="287">
                  <c:v>45068</c:v>
                </c:pt>
                <c:pt idx="288">
                  <c:v>45072.5</c:v>
                </c:pt>
                <c:pt idx="289">
                  <c:v>45073.5</c:v>
                </c:pt>
                <c:pt idx="290">
                  <c:v>45074</c:v>
                </c:pt>
                <c:pt idx="291">
                  <c:v>45090.5</c:v>
                </c:pt>
                <c:pt idx="292">
                  <c:v>45253.5</c:v>
                </c:pt>
                <c:pt idx="293">
                  <c:v>45326</c:v>
                </c:pt>
                <c:pt idx="294">
                  <c:v>46419</c:v>
                </c:pt>
                <c:pt idx="295">
                  <c:v>46422.5</c:v>
                </c:pt>
                <c:pt idx="296">
                  <c:v>46463.5</c:v>
                </c:pt>
                <c:pt idx="297">
                  <c:v>46463.5</c:v>
                </c:pt>
                <c:pt idx="298">
                  <c:v>46463.5</c:v>
                </c:pt>
                <c:pt idx="299">
                  <c:v>46464</c:v>
                </c:pt>
                <c:pt idx="300">
                  <c:v>46464</c:v>
                </c:pt>
                <c:pt idx="301">
                  <c:v>46464</c:v>
                </c:pt>
                <c:pt idx="302">
                  <c:v>46467.5</c:v>
                </c:pt>
                <c:pt idx="303">
                  <c:v>46528</c:v>
                </c:pt>
                <c:pt idx="304">
                  <c:v>46576.5</c:v>
                </c:pt>
                <c:pt idx="305">
                  <c:v>46699</c:v>
                </c:pt>
                <c:pt idx="306">
                  <c:v>46708</c:v>
                </c:pt>
                <c:pt idx="307">
                  <c:v>46718.5</c:v>
                </c:pt>
                <c:pt idx="308">
                  <c:v>46850</c:v>
                </c:pt>
                <c:pt idx="309">
                  <c:v>46850</c:v>
                </c:pt>
                <c:pt idx="310">
                  <c:v>46876</c:v>
                </c:pt>
                <c:pt idx="311">
                  <c:v>47883</c:v>
                </c:pt>
                <c:pt idx="312">
                  <c:v>48119</c:v>
                </c:pt>
                <c:pt idx="313">
                  <c:v>48121.5</c:v>
                </c:pt>
                <c:pt idx="314">
                  <c:v>48140.5</c:v>
                </c:pt>
                <c:pt idx="315">
                  <c:v>48244</c:v>
                </c:pt>
                <c:pt idx="316">
                  <c:v>48248.5</c:v>
                </c:pt>
                <c:pt idx="317">
                  <c:v>48248.5</c:v>
                </c:pt>
                <c:pt idx="318">
                  <c:v>48280.5</c:v>
                </c:pt>
                <c:pt idx="319">
                  <c:v>48295</c:v>
                </c:pt>
                <c:pt idx="320">
                  <c:v>48303</c:v>
                </c:pt>
                <c:pt idx="321">
                  <c:v>48485.5</c:v>
                </c:pt>
                <c:pt idx="322">
                  <c:v>48557</c:v>
                </c:pt>
                <c:pt idx="323">
                  <c:v>48558</c:v>
                </c:pt>
                <c:pt idx="324">
                  <c:v>48566.5</c:v>
                </c:pt>
                <c:pt idx="325">
                  <c:v>48566.5</c:v>
                </c:pt>
                <c:pt idx="326">
                  <c:v>48747.5</c:v>
                </c:pt>
                <c:pt idx="327">
                  <c:v>48747.5</c:v>
                </c:pt>
                <c:pt idx="328">
                  <c:v>49640</c:v>
                </c:pt>
                <c:pt idx="329">
                  <c:v>49735</c:v>
                </c:pt>
                <c:pt idx="330">
                  <c:v>49800.5</c:v>
                </c:pt>
                <c:pt idx="331">
                  <c:v>49948</c:v>
                </c:pt>
                <c:pt idx="332">
                  <c:v>50016</c:v>
                </c:pt>
                <c:pt idx="333">
                  <c:v>50138.5</c:v>
                </c:pt>
                <c:pt idx="334">
                  <c:v>50143</c:v>
                </c:pt>
                <c:pt idx="335">
                  <c:v>50143</c:v>
                </c:pt>
                <c:pt idx="336">
                  <c:v>51276.5</c:v>
                </c:pt>
                <c:pt idx="337">
                  <c:v>51303.5</c:v>
                </c:pt>
                <c:pt idx="338">
                  <c:v>51304</c:v>
                </c:pt>
                <c:pt idx="339">
                  <c:v>51421</c:v>
                </c:pt>
                <c:pt idx="340">
                  <c:v>51460</c:v>
                </c:pt>
                <c:pt idx="341">
                  <c:v>51506.5</c:v>
                </c:pt>
                <c:pt idx="342">
                  <c:v>51593.5</c:v>
                </c:pt>
                <c:pt idx="343">
                  <c:v>51603.5</c:v>
                </c:pt>
                <c:pt idx="344">
                  <c:v>51620</c:v>
                </c:pt>
                <c:pt idx="345">
                  <c:v>51621</c:v>
                </c:pt>
                <c:pt idx="346">
                  <c:v>51674.5</c:v>
                </c:pt>
                <c:pt idx="347">
                  <c:v>51701.5</c:v>
                </c:pt>
                <c:pt idx="348">
                  <c:v>51715</c:v>
                </c:pt>
                <c:pt idx="349">
                  <c:v>52898.5</c:v>
                </c:pt>
                <c:pt idx="350">
                  <c:v>52972</c:v>
                </c:pt>
                <c:pt idx="351">
                  <c:v>53071</c:v>
                </c:pt>
                <c:pt idx="352">
                  <c:v>53085</c:v>
                </c:pt>
                <c:pt idx="353">
                  <c:v>53092.5</c:v>
                </c:pt>
                <c:pt idx="354">
                  <c:v>53093</c:v>
                </c:pt>
                <c:pt idx="355">
                  <c:v>53093</c:v>
                </c:pt>
                <c:pt idx="356">
                  <c:v>53121</c:v>
                </c:pt>
                <c:pt idx="357">
                  <c:v>53121</c:v>
                </c:pt>
                <c:pt idx="358">
                  <c:v>53144</c:v>
                </c:pt>
                <c:pt idx="359">
                  <c:v>53165.5</c:v>
                </c:pt>
                <c:pt idx="360">
                  <c:v>53183</c:v>
                </c:pt>
                <c:pt idx="361">
                  <c:v>53183</c:v>
                </c:pt>
                <c:pt idx="362">
                  <c:v>53193</c:v>
                </c:pt>
                <c:pt idx="363">
                  <c:v>53201.5</c:v>
                </c:pt>
                <c:pt idx="364">
                  <c:v>53207</c:v>
                </c:pt>
                <c:pt idx="365">
                  <c:v>53547</c:v>
                </c:pt>
                <c:pt idx="366">
                  <c:v>54643</c:v>
                </c:pt>
                <c:pt idx="367">
                  <c:v>54721</c:v>
                </c:pt>
                <c:pt idx="368">
                  <c:v>54730</c:v>
                </c:pt>
                <c:pt idx="369">
                  <c:v>54802</c:v>
                </c:pt>
                <c:pt idx="370">
                  <c:v>54812</c:v>
                </c:pt>
                <c:pt idx="371">
                  <c:v>54830</c:v>
                </c:pt>
                <c:pt idx="372">
                  <c:v>54857</c:v>
                </c:pt>
                <c:pt idx="373">
                  <c:v>54861</c:v>
                </c:pt>
                <c:pt idx="374">
                  <c:v>54875</c:v>
                </c:pt>
                <c:pt idx="375">
                  <c:v>54938</c:v>
                </c:pt>
                <c:pt idx="376">
                  <c:v>54950.5</c:v>
                </c:pt>
                <c:pt idx="377">
                  <c:v>54970</c:v>
                </c:pt>
                <c:pt idx="378">
                  <c:v>54996</c:v>
                </c:pt>
                <c:pt idx="379">
                  <c:v>54996</c:v>
                </c:pt>
                <c:pt idx="380">
                  <c:v>54996</c:v>
                </c:pt>
                <c:pt idx="381">
                  <c:v>55127.5</c:v>
                </c:pt>
                <c:pt idx="382">
                  <c:v>55127.5</c:v>
                </c:pt>
                <c:pt idx="383">
                  <c:v>55572</c:v>
                </c:pt>
                <c:pt idx="384">
                  <c:v>56043.5</c:v>
                </c:pt>
                <c:pt idx="385">
                  <c:v>56043.5</c:v>
                </c:pt>
                <c:pt idx="386">
                  <c:v>56293</c:v>
                </c:pt>
                <c:pt idx="387">
                  <c:v>56302.5</c:v>
                </c:pt>
                <c:pt idx="388">
                  <c:v>56342</c:v>
                </c:pt>
                <c:pt idx="389">
                  <c:v>56388</c:v>
                </c:pt>
                <c:pt idx="390">
                  <c:v>56429.5</c:v>
                </c:pt>
                <c:pt idx="391">
                  <c:v>56442.5</c:v>
                </c:pt>
                <c:pt idx="392">
                  <c:v>56474</c:v>
                </c:pt>
                <c:pt idx="393">
                  <c:v>56500</c:v>
                </c:pt>
                <c:pt idx="394">
                  <c:v>56500.5</c:v>
                </c:pt>
                <c:pt idx="395">
                  <c:v>56551</c:v>
                </c:pt>
                <c:pt idx="396">
                  <c:v>56578</c:v>
                </c:pt>
                <c:pt idx="397">
                  <c:v>56664.5</c:v>
                </c:pt>
                <c:pt idx="398">
                  <c:v>56668</c:v>
                </c:pt>
                <c:pt idx="399">
                  <c:v>56683</c:v>
                </c:pt>
                <c:pt idx="400">
                  <c:v>56683</c:v>
                </c:pt>
                <c:pt idx="401">
                  <c:v>56683</c:v>
                </c:pt>
                <c:pt idx="402">
                  <c:v>56841.5</c:v>
                </c:pt>
                <c:pt idx="403">
                  <c:v>57599</c:v>
                </c:pt>
                <c:pt idx="404">
                  <c:v>57757.5</c:v>
                </c:pt>
                <c:pt idx="405">
                  <c:v>57884</c:v>
                </c:pt>
                <c:pt idx="406">
                  <c:v>58055.5</c:v>
                </c:pt>
                <c:pt idx="407">
                  <c:v>58169</c:v>
                </c:pt>
                <c:pt idx="408">
                  <c:v>58169.5</c:v>
                </c:pt>
                <c:pt idx="409">
                  <c:v>58214</c:v>
                </c:pt>
                <c:pt idx="410">
                  <c:v>58214</c:v>
                </c:pt>
                <c:pt idx="411">
                  <c:v>58327.5</c:v>
                </c:pt>
                <c:pt idx="412">
                  <c:v>58327.5</c:v>
                </c:pt>
                <c:pt idx="413">
                  <c:v>58358.5</c:v>
                </c:pt>
                <c:pt idx="414">
                  <c:v>58358.5</c:v>
                </c:pt>
                <c:pt idx="415">
                  <c:v>58377</c:v>
                </c:pt>
                <c:pt idx="416">
                  <c:v>59321</c:v>
                </c:pt>
                <c:pt idx="417">
                  <c:v>59409</c:v>
                </c:pt>
                <c:pt idx="418">
                  <c:v>59430</c:v>
                </c:pt>
                <c:pt idx="419">
                  <c:v>59588.5</c:v>
                </c:pt>
                <c:pt idx="420">
                  <c:v>59696.5</c:v>
                </c:pt>
                <c:pt idx="421">
                  <c:v>59758</c:v>
                </c:pt>
                <c:pt idx="422">
                  <c:v>59767</c:v>
                </c:pt>
                <c:pt idx="423">
                  <c:v>59841.5</c:v>
                </c:pt>
                <c:pt idx="424">
                  <c:v>60114.5</c:v>
                </c:pt>
                <c:pt idx="425">
                  <c:v>60114.5</c:v>
                </c:pt>
                <c:pt idx="426">
                  <c:v>60114.5</c:v>
                </c:pt>
                <c:pt idx="427">
                  <c:v>60334</c:v>
                </c:pt>
                <c:pt idx="428">
                  <c:v>60334</c:v>
                </c:pt>
                <c:pt idx="429">
                  <c:v>61315</c:v>
                </c:pt>
                <c:pt idx="430">
                  <c:v>61331.5</c:v>
                </c:pt>
                <c:pt idx="431">
                  <c:v>61374.5</c:v>
                </c:pt>
                <c:pt idx="432">
                  <c:v>61375</c:v>
                </c:pt>
                <c:pt idx="433">
                  <c:v>61444</c:v>
                </c:pt>
                <c:pt idx="434">
                  <c:v>61444.5</c:v>
                </c:pt>
                <c:pt idx="435">
                  <c:v>61498.5</c:v>
                </c:pt>
                <c:pt idx="436">
                  <c:v>61503</c:v>
                </c:pt>
                <c:pt idx="437">
                  <c:v>61529</c:v>
                </c:pt>
                <c:pt idx="438">
                  <c:v>61548.5</c:v>
                </c:pt>
                <c:pt idx="439">
                  <c:v>61575</c:v>
                </c:pt>
                <c:pt idx="440">
                  <c:v>61602.5</c:v>
                </c:pt>
                <c:pt idx="441">
                  <c:v>61603</c:v>
                </c:pt>
                <c:pt idx="442">
                  <c:v>61607.5</c:v>
                </c:pt>
                <c:pt idx="443">
                  <c:v>61611.5</c:v>
                </c:pt>
                <c:pt idx="444">
                  <c:v>61612</c:v>
                </c:pt>
                <c:pt idx="445">
                  <c:v>61621</c:v>
                </c:pt>
                <c:pt idx="446">
                  <c:v>61634.5</c:v>
                </c:pt>
                <c:pt idx="447">
                  <c:v>61643.5</c:v>
                </c:pt>
                <c:pt idx="448">
                  <c:v>61644</c:v>
                </c:pt>
                <c:pt idx="449">
                  <c:v>61648</c:v>
                </c:pt>
                <c:pt idx="450">
                  <c:v>61648.5</c:v>
                </c:pt>
                <c:pt idx="451">
                  <c:v>61652.5</c:v>
                </c:pt>
                <c:pt idx="452">
                  <c:v>61653</c:v>
                </c:pt>
                <c:pt idx="453">
                  <c:v>61661.5</c:v>
                </c:pt>
                <c:pt idx="454">
                  <c:v>61662</c:v>
                </c:pt>
                <c:pt idx="455">
                  <c:v>61666</c:v>
                </c:pt>
                <c:pt idx="456">
                  <c:v>61666.5</c:v>
                </c:pt>
                <c:pt idx="457">
                  <c:v>61670.5</c:v>
                </c:pt>
                <c:pt idx="458">
                  <c:v>61671</c:v>
                </c:pt>
                <c:pt idx="459">
                  <c:v>61684</c:v>
                </c:pt>
                <c:pt idx="460">
                  <c:v>61684</c:v>
                </c:pt>
                <c:pt idx="461">
                  <c:v>61684.5</c:v>
                </c:pt>
                <c:pt idx="462">
                  <c:v>61699</c:v>
                </c:pt>
                <c:pt idx="463">
                  <c:v>61784</c:v>
                </c:pt>
                <c:pt idx="464">
                  <c:v>61788.5</c:v>
                </c:pt>
                <c:pt idx="465">
                  <c:v>61793</c:v>
                </c:pt>
                <c:pt idx="466">
                  <c:v>61797.5</c:v>
                </c:pt>
                <c:pt idx="467">
                  <c:v>61802</c:v>
                </c:pt>
                <c:pt idx="468">
                  <c:v>61806.5</c:v>
                </c:pt>
                <c:pt idx="469">
                  <c:v>61811</c:v>
                </c:pt>
                <c:pt idx="470">
                  <c:v>61880</c:v>
                </c:pt>
                <c:pt idx="471">
                  <c:v>61892.5</c:v>
                </c:pt>
                <c:pt idx="472">
                  <c:v>62092</c:v>
                </c:pt>
                <c:pt idx="473">
                  <c:v>62092</c:v>
                </c:pt>
                <c:pt idx="474">
                  <c:v>62561</c:v>
                </c:pt>
                <c:pt idx="475">
                  <c:v>63006</c:v>
                </c:pt>
                <c:pt idx="476">
                  <c:v>63006.5</c:v>
                </c:pt>
                <c:pt idx="477">
                  <c:v>63027.5</c:v>
                </c:pt>
                <c:pt idx="478">
                  <c:v>63043.5</c:v>
                </c:pt>
                <c:pt idx="479">
                  <c:v>63057</c:v>
                </c:pt>
                <c:pt idx="480">
                  <c:v>63066</c:v>
                </c:pt>
                <c:pt idx="481">
                  <c:v>63106</c:v>
                </c:pt>
                <c:pt idx="482">
                  <c:v>63106</c:v>
                </c:pt>
                <c:pt idx="483">
                  <c:v>63106.5</c:v>
                </c:pt>
                <c:pt idx="484">
                  <c:v>63106.5</c:v>
                </c:pt>
                <c:pt idx="485">
                  <c:v>63107.5</c:v>
                </c:pt>
                <c:pt idx="486">
                  <c:v>63116</c:v>
                </c:pt>
                <c:pt idx="487">
                  <c:v>63116</c:v>
                </c:pt>
                <c:pt idx="488">
                  <c:v>63116.5</c:v>
                </c:pt>
                <c:pt idx="489">
                  <c:v>63125.5</c:v>
                </c:pt>
                <c:pt idx="490">
                  <c:v>63154</c:v>
                </c:pt>
                <c:pt idx="491">
                  <c:v>63161.5</c:v>
                </c:pt>
                <c:pt idx="492">
                  <c:v>63220.5</c:v>
                </c:pt>
                <c:pt idx="493">
                  <c:v>63306</c:v>
                </c:pt>
                <c:pt idx="494">
                  <c:v>63306.5</c:v>
                </c:pt>
                <c:pt idx="495">
                  <c:v>63329</c:v>
                </c:pt>
                <c:pt idx="496">
                  <c:v>63367</c:v>
                </c:pt>
                <c:pt idx="497">
                  <c:v>63426</c:v>
                </c:pt>
                <c:pt idx="498">
                  <c:v>64489.5</c:v>
                </c:pt>
                <c:pt idx="499">
                  <c:v>64493</c:v>
                </c:pt>
                <c:pt idx="500">
                  <c:v>64644.5</c:v>
                </c:pt>
                <c:pt idx="501">
                  <c:v>64729</c:v>
                </c:pt>
                <c:pt idx="502">
                  <c:v>64753.5</c:v>
                </c:pt>
                <c:pt idx="503">
                  <c:v>64758</c:v>
                </c:pt>
                <c:pt idx="504">
                  <c:v>64783.5</c:v>
                </c:pt>
                <c:pt idx="505">
                  <c:v>64788</c:v>
                </c:pt>
                <c:pt idx="506">
                  <c:v>64792.5</c:v>
                </c:pt>
                <c:pt idx="507">
                  <c:v>64793</c:v>
                </c:pt>
                <c:pt idx="508">
                  <c:v>64797</c:v>
                </c:pt>
                <c:pt idx="509">
                  <c:v>64860.5</c:v>
                </c:pt>
                <c:pt idx="510">
                  <c:v>64862</c:v>
                </c:pt>
                <c:pt idx="511">
                  <c:v>64874</c:v>
                </c:pt>
                <c:pt idx="512">
                  <c:v>64874</c:v>
                </c:pt>
                <c:pt idx="513">
                  <c:v>64951</c:v>
                </c:pt>
                <c:pt idx="514">
                  <c:v>65250.5</c:v>
                </c:pt>
                <c:pt idx="515">
                  <c:v>65677</c:v>
                </c:pt>
                <c:pt idx="516">
                  <c:v>66008.5</c:v>
                </c:pt>
                <c:pt idx="517">
                  <c:v>66013</c:v>
                </c:pt>
                <c:pt idx="518">
                  <c:v>66022</c:v>
                </c:pt>
                <c:pt idx="519">
                  <c:v>66058</c:v>
                </c:pt>
                <c:pt idx="520">
                  <c:v>66071.5</c:v>
                </c:pt>
                <c:pt idx="521">
                  <c:v>66076.5</c:v>
                </c:pt>
                <c:pt idx="522">
                  <c:v>66090</c:v>
                </c:pt>
                <c:pt idx="523">
                  <c:v>66098.5</c:v>
                </c:pt>
                <c:pt idx="524">
                  <c:v>66099</c:v>
                </c:pt>
                <c:pt idx="525">
                  <c:v>66103.5</c:v>
                </c:pt>
                <c:pt idx="526">
                  <c:v>66108</c:v>
                </c:pt>
                <c:pt idx="527">
                  <c:v>66112.5</c:v>
                </c:pt>
                <c:pt idx="528">
                  <c:v>66189.5</c:v>
                </c:pt>
                <c:pt idx="529">
                  <c:v>66194</c:v>
                </c:pt>
                <c:pt idx="530">
                  <c:v>66194.5</c:v>
                </c:pt>
                <c:pt idx="531">
                  <c:v>66216</c:v>
                </c:pt>
                <c:pt idx="532">
                  <c:v>66216.5</c:v>
                </c:pt>
                <c:pt idx="533">
                  <c:v>66230.5</c:v>
                </c:pt>
                <c:pt idx="534">
                  <c:v>66234.5</c:v>
                </c:pt>
                <c:pt idx="535">
                  <c:v>66248.5</c:v>
                </c:pt>
                <c:pt idx="536">
                  <c:v>66253</c:v>
                </c:pt>
                <c:pt idx="537">
                  <c:v>66257.5</c:v>
                </c:pt>
                <c:pt idx="538">
                  <c:v>66261.5</c:v>
                </c:pt>
                <c:pt idx="539">
                  <c:v>66279.5</c:v>
                </c:pt>
                <c:pt idx="540">
                  <c:v>66280</c:v>
                </c:pt>
                <c:pt idx="541">
                  <c:v>66284</c:v>
                </c:pt>
                <c:pt idx="542">
                  <c:v>66284.5</c:v>
                </c:pt>
                <c:pt idx="543">
                  <c:v>66288</c:v>
                </c:pt>
                <c:pt idx="544">
                  <c:v>66288.5</c:v>
                </c:pt>
                <c:pt idx="545">
                  <c:v>66302.5</c:v>
                </c:pt>
                <c:pt idx="546">
                  <c:v>66307</c:v>
                </c:pt>
                <c:pt idx="547">
                  <c:v>66307.5</c:v>
                </c:pt>
                <c:pt idx="548">
                  <c:v>66311</c:v>
                </c:pt>
                <c:pt idx="549">
                  <c:v>66312</c:v>
                </c:pt>
                <c:pt idx="550">
                  <c:v>66325.5</c:v>
                </c:pt>
                <c:pt idx="551">
                  <c:v>66326.5</c:v>
                </c:pt>
                <c:pt idx="552">
                  <c:v>66329.5</c:v>
                </c:pt>
                <c:pt idx="553">
                  <c:v>66330</c:v>
                </c:pt>
                <c:pt idx="554">
                  <c:v>66347</c:v>
                </c:pt>
                <c:pt idx="555">
                  <c:v>66347.5</c:v>
                </c:pt>
                <c:pt idx="556">
                  <c:v>66423.5</c:v>
                </c:pt>
                <c:pt idx="557">
                  <c:v>66424</c:v>
                </c:pt>
                <c:pt idx="558">
                  <c:v>66433</c:v>
                </c:pt>
                <c:pt idx="559">
                  <c:v>66437.5</c:v>
                </c:pt>
                <c:pt idx="560">
                  <c:v>66438</c:v>
                </c:pt>
                <c:pt idx="561">
                  <c:v>66438.5</c:v>
                </c:pt>
                <c:pt idx="562">
                  <c:v>66443</c:v>
                </c:pt>
                <c:pt idx="563">
                  <c:v>66451</c:v>
                </c:pt>
                <c:pt idx="564">
                  <c:v>66469</c:v>
                </c:pt>
                <c:pt idx="565">
                  <c:v>66469.5</c:v>
                </c:pt>
                <c:pt idx="566">
                  <c:v>66473.5</c:v>
                </c:pt>
                <c:pt idx="567">
                  <c:v>66474</c:v>
                </c:pt>
                <c:pt idx="568">
                  <c:v>66478</c:v>
                </c:pt>
                <c:pt idx="569">
                  <c:v>66478.5</c:v>
                </c:pt>
                <c:pt idx="570">
                  <c:v>66483</c:v>
                </c:pt>
                <c:pt idx="571">
                  <c:v>66487</c:v>
                </c:pt>
                <c:pt idx="572">
                  <c:v>66487.5</c:v>
                </c:pt>
                <c:pt idx="573">
                  <c:v>66491.5</c:v>
                </c:pt>
                <c:pt idx="574">
                  <c:v>66492</c:v>
                </c:pt>
                <c:pt idx="575">
                  <c:v>66492.5</c:v>
                </c:pt>
                <c:pt idx="576">
                  <c:v>66501</c:v>
                </c:pt>
                <c:pt idx="577">
                  <c:v>66501.5</c:v>
                </c:pt>
                <c:pt idx="578">
                  <c:v>66505.5</c:v>
                </c:pt>
                <c:pt idx="579">
                  <c:v>66510</c:v>
                </c:pt>
                <c:pt idx="580">
                  <c:v>66514.5</c:v>
                </c:pt>
                <c:pt idx="581">
                  <c:v>66519</c:v>
                </c:pt>
                <c:pt idx="582">
                  <c:v>66519</c:v>
                </c:pt>
                <c:pt idx="583">
                  <c:v>66523.5</c:v>
                </c:pt>
                <c:pt idx="584">
                  <c:v>66528</c:v>
                </c:pt>
                <c:pt idx="585">
                  <c:v>66528.5</c:v>
                </c:pt>
                <c:pt idx="586">
                  <c:v>66532.5</c:v>
                </c:pt>
                <c:pt idx="587">
                  <c:v>66532.5</c:v>
                </c:pt>
                <c:pt idx="588">
                  <c:v>66533</c:v>
                </c:pt>
                <c:pt idx="589">
                  <c:v>66537.5</c:v>
                </c:pt>
                <c:pt idx="590">
                  <c:v>66551</c:v>
                </c:pt>
                <c:pt idx="591">
                  <c:v>66555.5</c:v>
                </c:pt>
                <c:pt idx="592">
                  <c:v>66564.5</c:v>
                </c:pt>
                <c:pt idx="593">
                  <c:v>66569</c:v>
                </c:pt>
                <c:pt idx="594">
                  <c:v>66573.5</c:v>
                </c:pt>
                <c:pt idx="595">
                  <c:v>66578</c:v>
                </c:pt>
                <c:pt idx="596">
                  <c:v>66582.5</c:v>
                </c:pt>
                <c:pt idx="597">
                  <c:v>66596</c:v>
                </c:pt>
                <c:pt idx="598">
                  <c:v>66600.5</c:v>
                </c:pt>
                <c:pt idx="599">
                  <c:v>66614.5</c:v>
                </c:pt>
                <c:pt idx="600">
                  <c:v>66619</c:v>
                </c:pt>
                <c:pt idx="601">
                  <c:v>66623.5</c:v>
                </c:pt>
                <c:pt idx="602">
                  <c:v>66659.5</c:v>
                </c:pt>
                <c:pt idx="603">
                  <c:v>66765</c:v>
                </c:pt>
                <c:pt idx="604">
                  <c:v>67914</c:v>
                </c:pt>
                <c:pt idx="605">
                  <c:v>67914</c:v>
                </c:pt>
                <c:pt idx="606">
                  <c:v>67914</c:v>
                </c:pt>
                <c:pt idx="607">
                  <c:v>67914</c:v>
                </c:pt>
                <c:pt idx="608">
                  <c:v>67974.5</c:v>
                </c:pt>
                <c:pt idx="609">
                  <c:v>67980</c:v>
                </c:pt>
                <c:pt idx="610">
                  <c:v>67980</c:v>
                </c:pt>
                <c:pt idx="611">
                  <c:v>68073</c:v>
                </c:pt>
                <c:pt idx="612">
                  <c:v>68128</c:v>
                </c:pt>
                <c:pt idx="613">
                  <c:v>68128</c:v>
                </c:pt>
                <c:pt idx="614">
                  <c:v>68128</c:v>
                </c:pt>
                <c:pt idx="615">
                  <c:v>68132.5</c:v>
                </c:pt>
                <c:pt idx="616">
                  <c:v>68132.5</c:v>
                </c:pt>
                <c:pt idx="617">
                  <c:v>68241</c:v>
                </c:pt>
                <c:pt idx="618">
                  <c:v>68250</c:v>
                </c:pt>
                <c:pt idx="619">
                  <c:v>68255.5</c:v>
                </c:pt>
                <c:pt idx="620">
                  <c:v>68341.5</c:v>
                </c:pt>
                <c:pt idx="621">
                  <c:v>68395</c:v>
                </c:pt>
                <c:pt idx="622">
                  <c:v>68395</c:v>
                </c:pt>
                <c:pt idx="623">
                  <c:v>68395</c:v>
                </c:pt>
                <c:pt idx="624">
                  <c:v>68485.5</c:v>
                </c:pt>
                <c:pt idx="625">
                  <c:v>69244.5</c:v>
                </c:pt>
                <c:pt idx="626">
                  <c:v>69263</c:v>
                </c:pt>
                <c:pt idx="627">
                  <c:v>69263.5</c:v>
                </c:pt>
                <c:pt idx="628">
                  <c:v>69475.5</c:v>
                </c:pt>
                <c:pt idx="629">
                  <c:v>69476</c:v>
                </c:pt>
                <c:pt idx="630">
                  <c:v>69573</c:v>
                </c:pt>
                <c:pt idx="631">
                  <c:v>69593.5</c:v>
                </c:pt>
                <c:pt idx="632">
                  <c:v>69692</c:v>
                </c:pt>
                <c:pt idx="633">
                  <c:v>69769</c:v>
                </c:pt>
                <c:pt idx="634">
                  <c:v>69786</c:v>
                </c:pt>
                <c:pt idx="635">
                  <c:v>69841.5</c:v>
                </c:pt>
                <c:pt idx="636">
                  <c:v>69887</c:v>
                </c:pt>
                <c:pt idx="637">
                  <c:v>69922</c:v>
                </c:pt>
                <c:pt idx="638">
                  <c:v>70902</c:v>
                </c:pt>
                <c:pt idx="639">
                  <c:v>71042.5</c:v>
                </c:pt>
                <c:pt idx="640">
                  <c:v>71051</c:v>
                </c:pt>
                <c:pt idx="641">
                  <c:v>71214.5</c:v>
                </c:pt>
                <c:pt idx="642">
                  <c:v>71337</c:v>
                </c:pt>
                <c:pt idx="643">
                  <c:v>71337.5</c:v>
                </c:pt>
                <c:pt idx="644">
                  <c:v>71350.5</c:v>
                </c:pt>
                <c:pt idx="645">
                  <c:v>71467</c:v>
                </c:pt>
                <c:pt idx="646">
                  <c:v>72625</c:v>
                </c:pt>
                <c:pt idx="647">
                  <c:v>72838</c:v>
                </c:pt>
                <c:pt idx="648">
                  <c:v>72904.5</c:v>
                </c:pt>
                <c:pt idx="649">
                  <c:v>73035.5</c:v>
                </c:pt>
                <c:pt idx="650">
                  <c:v>73040</c:v>
                </c:pt>
                <c:pt idx="651">
                  <c:v>73040.5</c:v>
                </c:pt>
                <c:pt idx="652">
                  <c:v>73053.5</c:v>
                </c:pt>
                <c:pt idx="653">
                  <c:v>73054</c:v>
                </c:pt>
                <c:pt idx="654">
                  <c:v>73062</c:v>
                </c:pt>
                <c:pt idx="655">
                  <c:v>73062.5</c:v>
                </c:pt>
                <c:pt idx="656">
                  <c:v>73067</c:v>
                </c:pt>
                <c:pt idx="657">
                  <c:v>73067.5</c:v>
                </c:pt>
                <c:pt idx="658">
                  <c:v>73076</c:v>
                </c:pt>
                <c:pt idx="659">
                  <c:v>73076.5</c:v>
                </c:pt>
                <c:pt idx="660">
                  <c:v>73077</c:v>
                </c:pt>
                <c:pt idx="661">
                  <c:v>73077</c:v>
                </c:pt>
                <c:pt idx="662">
                  <c:v>73077.5</c:v>
                </c:pt>
                <c:pt idx="663">
                  <c:v>73080.5</c:v>
                </c:pt>
                <c:pt idx="664">
                  <c:v>73081</c:v>
                </c:pt>
                <c:pt idx="665">
                  <c:v>73081.5</c:v>
                </c:pt>
                <c:pt idx="666">
                  <c:v>73085</c:v>
                </c:pt>
                <c:pt idx="667">
                  <c:v>73085.5</c:v>
                </c:pt>
                <c:pt idx="668">
                  <c:v>73089.5</c:v>
                </c:pt>
                <c:pt idx="669">
                  <c:v>73090</c:v>
                </c:pt>
                <c:pt idx="670">
                  <c:v>73090.5</c:v>
                </c:pt>
                <c:pt idx="671">
                  <c:v>73094</c:v>
                </c:pt>
                <c:pt idx="672">
                  <c:v>73094.5</c:v>
                </c:pt>
                <c:pt idx="673">
                  <c:v>73095</c:v>
                </c:pt>
                <c:pt idx="674">
                  <c:v>73095</c:v>
                </c:pt>
                <c:pt idx="675">
                  <c:v>73095</c:v>
                </c:pt>
                <c:pt idx="676">
                  <c:v>73098.5</c:v>
                </c:pt>
                <c:pt idx="677">
                  <c:v>73099</c:v>
                </c:pt>
                <c:pt idx="678">
                  <c:v>73099.5</c:v>
                </c:pt>
                <c:pt idx="679">
                  <c:v>73103.5</c:v>
                </c:pt>
                <c:pt idx="680">
                  <c:v>73135</c:v>
                </c:pt>
                <c:pt idx="681">
                  <c:v>73135.5</c:v>
                </c:pt>
                <c:pt idx="682">
                  <c:v>73144</c:v>
                </c:pt>
                <c:pt idx="683">
                  <c:v>73144.5</c:v>
                </c:pt>
                <c:pt idx="684">
                  <c:v>73148.5</c:v>
                </c:pt>
                <c:pt idx="685">
                  <c:v>73158</c:v>
                </c:pt>
                <c:pt idx="686">
                  <c:v>73185</c:v>
                </c:pt>
                <c:pt idx="687">
                  <c:v>73189</c:v>
                </c:pt>
                <c:pt idx="688">
                  <c:v>73189.5</c:v>
                </c:pt>
                <c:pt idx="689">
                  <c:v>73190</c:v>
                </c:pt>
                <c:pt idx="690">
                  <c:v>73194</c:v>
                </c:pt>
                <c:pt idx="691">
                  <c:v>73194.5</c:v>
                </c:pt>
                <c:pt idx="692">
                  <c:v>73207.5</c:v>
                </c:pt>
                <c:pt idx="693">
                  <c:v>73212</c:v>
                </c:pt>
                <c:pt idx="694">
                  <c:v>73212.5</c:v>
                </c:pt>
                <c:pt idx="695">
                  <c:v>73221</c:v>
                </c:pt>
                <c:pt idx="696">
                  <c:v>73221.5</c:v>
                </c:pt>
                <c:pt idx="697">
                  <c:v>73230</c:v>
                </c:pt>
                <c:pt idx="698">
                  <c:v>73230.5</c:v>
                </c:pt>
                <c:pt idx="699">
                  <c:v>73239</c:v>
                </c:pt>
                <c:pt idx="700">
                  <c:v>73243.5</c:v>
                </c:pt>
                <c:pt idx="701">
                  <c:v>73248</c:v>
                </c:pt>
                <c:pt idx="702">
                  <c:v>73248.5</c:v>
                </c:pt>
                <c:pt idx="703">
                  <c:v>73252.5</c:v>
                </c:pt>
                <c:pt idx="704">
                  <c:v>73253</c:v>
                </c:pt>
                <c:pt idx="705">
                  <c:v>73262</c:v>
                </c:pt>
                <c:pt idx="706">
                  <c:v>73271</c:v>
                </c:pt>
                <c:pt idx="707">
                  <c:v>73275.5</c:v>
                </c:pt>
                <c:pt idx="708">
                  <c:v>73280</c:v>
                </c:pt>
                <c:pt idx="709">
                  <c:v>73289</c:v>
                </c:pt>
                <c:pt idx="710">
                  <c:v>74310</c:v>
                </c:pt>
                <c:pt idx="711">
                  <c:v>74327.5</c:v>
                </c:pt>
                <c:pt idx="712">
                  <c:v>74328</c:v>
                </c:pt>
                <c:pt idx="713">
                  <c:v>74342.5</c:v>
                </c:pt>
                <c:pt idx="714">
                  <c:v>74355</c:v>
                </c:pt>
                <c:pt idx="715">
                  <c:v>74359.5</c:v>
                </c:pt>
                <c:pt idx="716">
                  <c:v>74368.5</c:v>
                </c:pt>
                <c:pt idx="717">
                  <c:v>74369</c:v>
                </c:pt>
                <c:pt idx="718">
                  <c:v>74373.5</c:v>
                </c:pt>
                <c:pt idx="719">
                  <c:v>74377.5</c:v>
                </c:pt>
                <c:pt idx="720">
                  <c:v>74378</c:v>
                </c:pt>
                <c:pt idx="721">
                  <c:v>74382</c:v>
                </c:pt>
                <c:pt idx="722">
                  <c:v>74382.5</c:v>
                </c:pt>
                <c:pt idx="723">
                  <c:v>74386.5</c:v>
                </c:pt>
                <c:pt idx="724">
                  <c:v>74387</c:v>
                </c:pt>
                <c:pt idx="725">
                  <c:v>74391</c:v>
                </c:pt>
                <c:pt idx="726">
                  <c:v>74404.5</c:v>
                </c:pt>
                <c:pt idx="727">
                  <c:v>74405</c:v>
                </c:pt>
                <c:pt idx="728">
                  <c:v>74409</c:v>
                </c:pt>
                <c:pt idx="729">
                  <c:v>74409.5</c:v>
                </c:pt>
                <c:pt idx="730">
                  <c:v>74413.5</c:v>
                </c:pt>
                <c:pt idx="731">
                  <c:v>74414</c:v>
                </c:pt>
                <c:pt idx="732">
                  <c:v>74431.5</c:v>
                </c:pt>
                <c:pt idx="733">
                  <c:v>74432</c:v>
                </c:pt>
                <c:pt idx="734">
                  <c:v>74435.5</c:v>
                </c:pt>
                <c:pt idx="735">
                  <c:v>74436</c:v>
                </c:pt>
                <c:pt idx="736">
                  <c:v>74436</c:v>
                </c:pt>
                <c:pt idx="737">
                  <c:v>74436.5</c:v>
                </c:pt>
                <c:pt idx="738">
                  <c:v>74437</c:v>
                </c:pt>
                <c:pt idx="739">
                  <c:v>74440.5</c:v>
                </c:pt>
                <c:pt idx="740">
                  <c:v>74441</c:v>
                </c:pt>
                <c:pt idx="741">
                  <c:v>74464</c:v>
                </c:pt>
                <c:pt idx="742">
                  <c:v>74472.5</c:v>
                </c:pt>
                <c:pt idx="743">
                  <c:v>74517.5</c:v>
                </c:pt>
                <c:pt idx="744">
                  <c:v>74518</c:v>
                </c:pt>
                <c:pt idx="745">
                  <c:v>74518.5</c:v>
                </c:pt>
                <c:pt idx="746">
                  <c:v>74522.5</c:v>
                </c:pt>
                <c:pt idx="747">
                  <c:v>74523</c:v>
                </c:pt>
                <c:pt idx="748">
                  <c:v>74528</c:v>
                </c:pt>
                <c:pt idx="749">
                  <c:v>74528.5</c:v>
                </c:pt>
                <c:pt idx="750">
                  <c:v>74536</c:v>
                </c:pt>
                <c:pt idx="751">
                  <c:v>74536.5</c:v>
                </c:pt>
                <c:pt idx="752">
                  <c:v>74540</c:v>
                </c:pt>
                <c:pt idx="753">
                  <c:v>74558.5</c:v>
                </c:pt>
                <c:pt idx="754">
                  <c:v>74559</c:v>
                </c:pt>
                <c:pt idx="755">
                  <c:v>74640</c:v>
                </c:pt>
                <c:pt idx="756">
                  <c:v>74794.5</c:v>
                </c:pt>
                <c:pt idx="757">
                  <c:v>74893</c:v>
                </c:pt>
                <c:pt idx="758">
                  <c:v>74907.5</c:v>
                </c:pt>
                <c:pt idx="759">
                  <c:v>74907.5</c:v>
                </c:pt>
                <c:pt idx="760">
                  <c:v>76050</c:v>
                </c:pt>
                <c:pt idx="761">
                  <c:v>76050</c:v>
                </c:pt>
                <c:pt idx="762">
                  <c:v>76357.5</c:v>
                </c:pt>
                <c:pt idx="763">
                  <c:v>76357.5</c:v>
                </c:pt>
                <c:pt idx="764">
                  <c:v>76533</c:v>
                </c:pt>
                <c:pt idx="765">
                  <c:v>76643</c:v>
                </c:pt>
                <c:pt idx="766">
                  <c:v>76693</c:v>
                </c:pt>
                <c:pt idx="767">
                  <c:v>77623.5</c:v>
                </c:pt>
                <c:pt idx="768">
                  <c:v>77744</c:v>
                </c:pt>
                <c:pt idx="769">
                  <c:v>77768</c:v>
                </c:pt>
                <c:pt idx="770">
                  <c:v>77997.5</c:v>
                </c:pt>
                <c:pt idx="771">
                  <c:v>79452</c:v>
                </c:pt>
                <c:pt idx="772">
                  <c:v>79452.5</c:v>
                </c:pt>
                <c:pt idx="773">
                  <c:v>79471.5</c:v>
                </c:pt>
                <c:pt idx="774">
                  <c:v>79592</c:v>
                </c:pt>
                <c:pt idx="775">
                  <c:v>79592.5</c:v>
                </c:pt>
                <c:pt idx="776">
                  <c:v>79669</c:v>
                </c:pt>
                <c:pt idx="777">
                  <c:v>79675</c:v>
                </c:pt>
                <c:pt idx="778">
                  <c:v>79675.5</c:v>
                </c:pt>
                <c:pt idx="779">
                  <c:v>79755</c:v>
                </c:pt>
                <c:pt idx="780">
                  <c:v>81024.5</c:v>
                </c:pt>
                <c:pt idx="781">
                  <c:v>81166.5</c:v>
                </c:pt>
                <c:pt idx="782">
                  <c:v>81309.5</c:v>
                </c:pt>
                <c:pt idx="783">
                  <c:v>81387.5</c:v>
                </c:pt>
                <c:pt idx="784">
                  <c:v>81491.5</c:v>
                </c:pt>
                <c:pt idx="785">
                  <c:v>81559.5</c:v>
                </c:pt>
                <c:pt idx="786">
                  <c:v>82449</c:v>
                </c:pt>
                <c:pt idx="787">
                  <c:v>82551.5</c:v>
                </c:pt>
                <c:pt idx="788">
                  <c:v>82552</c:v>
                </c:pt>
                <c:pt idx="789">
                  <c:v>82797.5</c:v>
                </c:pt>
                <c:pt idx="790">
                  <c:v>82949.5</c:v>
                </c:pt>
                <c:pt idx="791">
                  <c:v>82977</c:v>
                </c:pt>
                <c:pt idx="792">
                  <c:v>83073</c:v>
                </c:pt>
                <c:pt idx="793">
                  <c:v>83268</c:v>
                </c:pt>
                <c:pt idx="794">
                  <c:v>84225.5</c:v>
                </c:pt>
                <c:pt idx="795">
                  <c:v>84288.5</c:v>
                </c:pt>
                <c:pt idx="796">
                  <c:v>84338.5</c:v>
                </c:pt>
                <c:pt idx="797">
                  <c:v>84370</c:v>
                </c:pt>
                <c:pt idx="798">
                  <c:v>84569</c:v>
                </c:pt>
                <c:pt idx="799">
                  <c:v>84569</c:v>
                </c:pt>
                <c:pt idx="800">
                  <c:v>84581.5</c:v>
                </c:pt>
                <c:pt idx="801">
                  <c:v>84582</c:v>
                </c:pt>
                <c:pt idx="802">
                  <c:v>84712.5</c:v>
                </c:pt>
                <c:pt idx="803">
                  <c:v>84726</c:v>
                </c:pt>
                <c:pt idx="804">
                  <c:v>84827</c:v>
                </c:pt>
                <c:pt idx="805">
                  <c:v>85915.5</c:v>
                </c:pt>
                <c:pt idx="806">
                  <c:v>86082.5</c:v>
                </c:pt>
                <c:pt idx="807">
                  <c:v>86083</c:v>
                </c:pt>
                <c:pt idx="808">
                  <c:v>86228</c:v>
                </c:pt>
                <c:pt idx="809">
                  <c:v>86266.5</c:v>
                </c:pt>
                <c:pt idx="810">
                  <c:v>86267</c:v>
                </c:pt>
                <c:pt idx="811">
                  <c:v>86294</c:v>
                </c:pt>
                <c:pt idx="812">
                  <c:v>86381</c:v>
                </c:pt>
                <c:pt idx="813">
                  <c:v>86521.5</c:v>
                </c:pt>
                <c:pt idx="814">
                  <c:v>87795.5</c:v>
                </c:pt>
                <c:pt idx="815">
                  <c:v>87795.5</c:v>
                </c:pt>
                <c:pt idx="816">
                  <c:v>87847</c:v>
                </c:pt>
                <c:pt idx="817">
                  <c:v>87858.5</c:v>
                </c:pt>
                <c:pt idx="818">
                  <c:v>88002</c:v>
                </c:pt>
                <c:pt idx="819">
                  <c:v>88002</c:v>
                </c:pt>
                <c:pt idx="820">
                  <c:v>88057.5</c:v>
                </c:pt>
                <c:pt idx="821">
                  <c:v>88057.5</c:v>
                </c:pt>
                <c:pt idx="822">
                  <c:v>88062</c:v>
                </c:pt>
                <c:pt idx="823">
                  <c:v>88108</c:v>
                </c:pt>
                <c:pt idx="824">
                  <c:v>88160.5</c:v>
                </c:pt>
                <c:pt idx="825">
                  <c:v>88160.5</c:v>
                </c:pt>
                <c:pt idx="826">
                  <c:v>88161</c:v>
                </c:pt>
                <c:pt idx="827">
                  <c:v>88161</c:v>
                </c:pt>
                <c:pt idx="828">
                  <c:v>88266</c:v>
                </c:pt>
                <c:pt idx="829">
                  <c:v>88266</c:v>
                </c:pt>
                <c:pt idx="830">
                  <c:v>89336.5</c:v>
                </c:pt>
                <c:pt idx="831">
                  <c:v>89336.5</c:v>
                </c:pt>
                <c:pt idx="832">
                  <c:v>89510</c:v>
                </c:pt>
                <c:pt idx="833">
                  <c:v>89626</c:v>
                </c:pt>
                <c:pt idx="834">
                  <c:v>89751</c:v>
                </c:pt>
                <c:pt idx="835">
                  <c:v>90981.5</c:v>
                </c:pt>
                <c:pt idx="836">
                  <c:v>91144</c:v>
                </c:pt>
                <c:pt idx="837">
                  <c:v>91194</c:v>
                </c:pt>
                <c:pt idx="838">
                  <c:v>91401</c:v>
                </c:pt>
                <c:pt idx="839">
                  <c:v>92874.5</c:v>
                </c:pt>
                <c:pt idx="840">
                  <c:v>92875</c:v>
                </c:pt>
                <c:pt idx="841">
                  <c:v>92875.5</c:v>
                </c:pt>
                <c:pt idx="842">
                  <c:v>93146</c:v>
                </c:pt>
                <c:pt idx="843">
                  <c:v>94429</c:v>
                </c:pt>
                <c:pt idx="844">
                  <c:v>94429.5</c:v>
                </c:pt>
                <c:pt idx="845">
                  <c:v>94546.5</c:v>
                </c:pt>
                <c:pt idx="846">
                  <c:v>94586.5</c:v>
                </c:pt>
                <c:pt idx="847">
                  <c:v>94722</c:v>
                </c:pt>
                <c:pt idx="848">
                  <c:v>94900</c:v>
                </c:pt>
              </c:numCache>
            </c:numRef>
          </c:xVal>
          <c:yVal>
            <c:numRef>
              <c:f>'Active 1'!$L$21:$L$992</c:f>
              <c:numCache>
                <c:formatCode>General</c:formatCode>
                <c:ptCount val="972"/>
                <c:pt idx="440">
                  <c:v>-1.1763700080337003E-2</c:v>
                </c:pt>
                <c:pt idx="441">
                  <c:v>-1.1706839955877513E-2</c:v>
                </c:pt>
                <c:pt idx="442">
                  <c:v>-1.1195099796168506E-2</c:v>
                </c:pt>
                <c:pt idx="443">
                  <c:v>-1.1840220220619813E-2</c:v>
                </c:pt>
                <c:pt idx="444">
                  <c:v>-1.1383359844330698E-2</c:v>
                </c:pt>
                <c:pt idx="445">
                  <c:v>-1.1359880154486746E-2</c:v>
                </c:pt>
                <c:pt idx="446">
                  <c:v>-1.2324660070589744E-2</c:v>
                </c:pt>
                <c:pt idx="447">
                  <c:v>-1.1901180128916167E-2</c:v>
                </c:pt>
                <c:pt idx="448">
                  <c:v>-1.144432021828834E-2</c:v>
                </c:pt>
                <c:pt idx="449">
                  <c:v>-1.1789440221036784E-2</c:v>
                </c:pt>
                <c:pt idx="450">
                  <c:v>-1.1632579800789244E-2</c:v>
                </c:pt>
                <c:pt idx="451">
                  <c:v>-1.1677699847496115E-2</c:v>
                </c:pt>
                <c:pt idx="452">
                  <c:v>-1.0920839980826713E-2</c:v>
                </c:pt>
                <c:pt idx="453">
                  <c:v>-1.2054219936544541E-2</c:v>
                </c:pt>
                <c:pt idx="454">
                  <c:v>-1.1497360195789952E-2</c:v>
                </c:pt>
                <c:pt idx="455">
                  <c:v>-1.1642480072623584E-2</c:v>
                </c:pt>
                <c:pt idx="456">
                  <c:v>-1.1785620074078906E-2</c:v>
                </c:pt>
                <c:pt idx="457">
                  <c:v>-1.1530740157468244E-2</c:v>
                </c:pt>
                <c:pt idx="458">
                  <c:v>-1.1373880210157949E-2</c:v>
                </c:pt>
                <c:pt idx="459">
                  <c:v>-1.1495519924210384E-2</c:v>
                </c:pt>
                <c:pt idx="461">
                  <c:v>-1.1638659925665706E-2</c:v>
                </c:pt>
                <c:pt idx="463">
                  <c:v>-1.1923519821721129E-2</c:v>
                </c:pt>
                <c:pt idx="464">
                  <c:v>-1.1911780209629796E-2</c:v>
                </c:pt>
                <c:pt idx="465">
                  <c:v>-1.1600040175835602E-2</c:v>
                </c:pt>
                <c:pt idx="466">
                  <c:v>-1.2488299966207705E-2</c:v>
                </c:pt>
                <c:pt idx="467">
                  <c:v>-1.1976559806498699E-2</c:v>
                </c:pt>
                <c:pt idx="468">
                  <c:v>-1.2064820017258171E-2</c:v>
                </c:pt>
                <c:pt idx="469">
                  <c:v>-1.1853079813590739E-2</c:v>
                </c:pt>
                <c:pt idx="471">
                  <c:v>-1.1784899776102975E-2</c:v>
                </c:pt>
                <c:pt idx="504">
                  <c:v>-1.4020380040165037E-2</c:v>
                </c:pt>
                <c:pt idx="505">
                  <c:v>-1.4108639792539179E-2</c:v>
                </c:pt>
                <c:pt idx="506">
                  <c:v>-1.4396900136489421E-2</c:v>
                </c:pt>
                <c:pt idx="507">
                  <c:v>-1.5840039792237803E-2</c:v>
                </c:pt>
                <c:pt idx="508">
                  <c:v>-1.5585159882903099E-2</c:v>
                </c:pt>
                <c:pt idx="516">
                  <c:v>-1.5513380232732743E-2</c:v>
                </c:pt>
                <c:pt idx="517">
                  <c:v>-1.5601639977830928E-2</c:v>
                </c:pt>
                <c:pt idx="518">
                  <c:v>-1.5878159778367262E-2</c:v>
                </c:pt>
                <c:pt idx="519">
                  <c:v>-1.5884239895967767E-2</c:v>
                </c:pt>
                <c:pt idx="520">
                  <c:v>-1.5749019832583144E-2</c:v>
                </c:pt>
                <c:pt idx="521">
                  <c:v>-1.5280419844202697E-2</c:v>
                </c:pt>
                <c:pt idx="522">
                  <c:v>-1.5945199811540078E-2</c:v>
                </c:pt>
                <c:pt idx="523">
                  <c:v>-1.527858003100846E-2</c:v>
                </c:pt>
                <c:pt idx="524">
                  <c:v>-1.5921720114420168E-2</c:v>
                </c:pt>
                <c:pt idx="525">
                  <c:v>-1.5909980036667548E-2</c:v>
                </c:pt>
                <c:pt idx="526">
                  <c:v>-1.609824008482974E-2</c:v>
                </c:pt>
                <c:pt idx="527">
                  <c:v>-1.5886499881162308E-2</c:v>
                </c:pt>
                <c:pt idx="528">
                  <c:v>-1.5830059928703122E-2</c:v>
                </c:pt>
                <c:pt idx="529">
                  <c:v>-1.5918320139462594E-2</c:v>
                </c:pt>
                <c:pt idx="530">
                  <c:v>-1.5261460110195912E-2</c:v>
                </c:pt>
                <c:pt idx="531">
                  <c:v>-1.6116479993797839E-2</c:v>
                </c:pt>
                <c:pt idx="532">
                  <c:v>-1.5659620083170012E-2</c:v>
                </c:pt>
                <c:pt idx="533">
                  <c:v>-1.6067539807409048E-2</c:v>
                </c:pt>
                <c:pt idx="534">
                  <c:v>-1.5412660104630049E-2</c:v>
                </c:pt>
                <c:pt idx="535">
                  <c:v>-1.5720579991466366E-2</c:v>
                </c:pt>
                <c:pt idx="536">
                  <c:v>-1.6208839995670132E-2</c:v>
                </c:pt>
                <c:pt idx="537">
                  <c:v>-1.5797100131749175E-2</c:v>
                </c:pt>
                <c:pt idx="538">
                  <c:v>-1.5642220045265276E-2</c:v>
                </c:pt>
                <c:pt idx="539">
                  <c:v>-1.5795259852893651E-2</c:v>
                </c:pt>
                <c:pt idx="540">
                  <c:v>-1.6338400106178597E-2</c:v>
                </c:pt>
                <c:pt idx="541">
                  <c:v>-1.6183520026970655E-2</c:v>
                </c:pt>
                <c:pt idx="542">
                  <c:v>-1.6526660154340789E-2</c:v>
                </c:pt>
                <c:pt idx="545">
                  <c:v>-1.5079699885973241E-2</c:v>
                </c:pt>
                <c:pt idx="546">
                  <c:v>-1.6467960223963019E-2</c:v>
                </c:pt>
                <c:pt idx="547">
                  <c:v>-1.6211099980864674E-2</c:v>
                </c:pt>
                <c:pt idx="548">
                  <c:v>-1.6213079841691069E-2</c:v>
                </c:pt>
                <c:pt idx="549">
                  <c:v>-1.6199359895836096E-2</c:v>
                </c:pt>
                <c:pt idx="550">
                  <c:v>-1.5864140164921992E-2</c:v>
                </c:pt>
                <c:pt idx="552">
                  <c:v>-1.6409259827923961E-2</c:v>
                </c:pt>
                <c:pt idx="553">
                  <c:v>-1.6752399955294095E-2</c:v>
                </c:pt>
                <c:pt idx="558">
                  <c:v>-1.6239240154391155E-2</c:v>
                </c:pt>
                <c:pt idx="559">
                  <c:v>-1.6227500069362577E-2</c:v>
                </c:pt>
                <c:pt idx="560">
                  <c:v>-1.6070640122052282E-2</c:v>
                </c:pt>
                <c:pt idx="561">
                  <c:v>-1.5413780085509643E-2</c:v>
                </c:pt>
                <c:pt idx="565">
                  <c:v>-1.5988460028893314E-2</c:v>
                </c:pt>
                <c:pt idx="567">
                  <c:v>-1.5976719951140694E-2</c:v>
                </c:pt>
                <c:pt idx="569">
                  <c:v>-1.5664979910070542E-2</c:v>
                </c:pt>
                <c:pt idx="570">
                  <c:v>-1.6053240084147546E-2</c:v>
                </c:pt>
                <c:pt idx="572">
                  <c:v>-1.5741500043077394E-2</c:v>
                </c:pt>
                <c:pt idx="578">
                  <c:v>-1.5794540027854964E-2</c:v>
                </c:pt>
                <c:pt idx="579">
                  <c:v>-1.6082799898867961E-2</c:v>
                </c:pt>
                <c:pt idx="580">
                  <c:v>-1.6271059947030153E-2</c:v>
                </c:pt>
                <c:pt idx="581">
                  <c:v>-1.6459319995192345E-2</c:v>
                </c:pt>
                <c:pt idx="583">
                  <c:v>-1.5347579916124232E-2</c:v>
                </c:pt>
                <c:pt idx="584">
                  <c:v>-1.6535840128199197E-2</c:v>
                </c:pt>
                <c:pt idx="585">
                  <c:v>-1.5878980091656558E-2</c:v>
                </c:pt>
                <c:pt idx="586">
                  <c:v>-1.6024099968490191E-2</c:v>
                </c:pt>
                <c:pt idx="588">
                  <c:v>-1.6267239800072275E-2</c:v>
                </c:pt>
                <c:pt idx="589">
                  <c:v>-1.5955500231939368E-2</c:v>
                </c:pt>
                <c:pt idx="590">
                  <c:v>-1.7020279985445086E-2</c:v>
                </c:pt>
                <c:pt idx="591">
                  <c:v>-1.6208539869694505E-2</c:v>
                </c:pt>
                <c:pt idx="592">
                  <c:v>-1.6085059876786545E-2</c:v>
                </c:pt>
                <c:pt idx="593">
                  <c:v>-1.6073319799033925E-2</c:v>
                </c:pt>
                <c:pt idx="594">
                  <c:v>-1.5961579891154543E-2</c:v>
                </c:pt>
                <c:pt idx="595">
                  <c:v>-1.6449839895358309E-2</c:v>
                </c:pt>
                <c:pt idx="596">
                  <c:v>-1.6038100024161395E-2</c:v>
                </c:pt>
                <c:pt idx="597">
                  <c:v>-1.6402880035457201E-2</c:v>
                </c:pt>
                <c:pt idx="598">
                  <c:v>-1.5791140045621432E-2</c:v>
                </c:pt>
                <c:pt idx="599">
                  <c:v>-1.5899059813818894E-2</c:v>
                </c:pt>
                <c:pt idx="600">
                  <c:v>-1.6087319861981086E-2</c:v>
                </c:pt>
                <c:pt idx="601">
                  <c:v>-1.5975579946825746E-2</c:v>
                </c:pt>
                <c:pt idx="649">
                  <c:v>-1.3802940135065001E-2</c:v>
                </c:pt>
                <c:pt idx="650">
                  <c:v>-1.3691200227185618E-2</c:v>
                </c:pt>
                <c:pt idx="651">
                  <c:v>-1.4234340022085235E-2</c:v>
                </c:pt>
                <c:pt idx="652">
                  <c:v>-1.3855980112566613E-2</c:v>
                </c:pt>
                <c:pt idx="653">
                  <c:v>-1.3999120121297892E-2</c:v>
                </c:pt>
                <c:pt idx="655">
                  <c:v>-1.3632499831146561E-2</c:v>
                </c:pt>
                <c:pt idx="656">
                  <c:v>-1.372076004918199E-2</c:v>
                </c:pt>
                <c:pt idx="657">
                  <c:v>-1.36638999247225E-2</c:v>
                </c:pt>
                <c:pt idx="658">
                  <c:v>-1.3797280182188842E-2</c:v>
                </c:pt>
                <c:pt idx="659">
                  <c:v>-1.3740420057729352E-2</c:v>
                </c:pt>
                <c:pt idx="661">
                  <c:v>-1.2983560198335908E-2</c:v>
                </c:pt>
                <c:pt idx="663">
                  <c:v>-1.4085540053201839E-2</c:v>
                </c:pt>
                <c:pt idx="664">
                  <c:v>-1.3128680067893583E-2</c:v>
                </c:pt>
                <c:pt idx="665">
                  <c:v>-1.3571820032666437E-2</c:v>
                </c:pt>
                <c:pt idx="666">
                  <c:v>-1.3973800145322457E-2</c:v>
                </c:pt>
                <c:pt idx="667">
                  <c:v>-1.3916940028138924E-2</c:v>
                </c:pt>
                <c:pt idx="668">
                  <c:v>-1.3662060111528262E-2</c:v>
                </c:pt>
                <c:pt idx="669">
                  <c:v>-1.3905199943110347E-2</c:v>
                </c:pt>
                <c:pt idx="670">
                  <c:v>-1.4048339951841626E-2</c:v>
                </c:pt>
                <c:pt idx="671">
                  <c:v>-1.3750319863902405E-2</c:v>
                </c:pt>
                <c:pt idx="672">
                  <c:v>-1.4093459991272539E-2</c:v>
                </c:pt>
                <c:pt idx="673">
                  <c:v>-1.3936600043962244E-2</c:v>
                </c:pt>
                <c:pt idx="676">
                  <c:v>-1.3838580081937835E-2</c:v>
                </c:pt>
                <c:pt idx="677">
                  <c:v>-1.3881719787605107E-2</c:v>
                </c:pt>
                <c:pt idx="678">
                  <c:v>-1.3524860172765329E-2</c:v>
                </c:pt>
                <c:pt idx="679">
                  <c:v>-1.35699802194722E-2</c:v>
                </c:pt>
                <c:pt idx="680">
                  <c:v>-1.3987800208269618E-2</c:v>
                </c:pt>
                <c:pt idx="681">
                  <c:v>-1.3930940083810128E-2</c:v>
                </c:pt>
                <c:pt idx="682">
                  <c:v>-1.3564319793658797E-2</c:v>
                </c:pt>
                <c:pt idx="683">
                  <c:v>-1.3807460098178126E-2</c:v>
                </c:pt>
                <c:pt idx="684">
                  <c:v>-1.3652580011694226E-2</c:v>
                </c:pt>
                <c:pt idx="685">
                  <c:v>-1.4272239939600695E-2</c:v>
                </c:pt>
                <c:pt idx="686">
                  <c:v>-1.3101799930154812E-2</c:v>
                </c:pt>
                <c:pt idx="687">
                  <c:v>-1.3946920007583685E-2</c:v>
                </c:pt>
                <c:pt idx="688">
                  <c:v>-1.3890059890400153E-2</c:v>
                </c:pt>
                <c:pt idx="689">
                  <c:v>-1.3833199765940662E-2</c:v>
                </c:pt>
                <c:pt idx="690">
                  <c:v>-1.4178320234350394E-2</c:v>
                </c:pt>
                <c:pt idx="691">
                  <c:v>-1.4021459814102855E-2</c:v>
                </c:pt>
                <c:pt idx="692">
                  <c:v>-1.3943099867901765E-2</c:v>
                </c:pt>
                <c:pt idx="693">
                  <c:v>-1.4131359916063957E-2</c:v>
                </c:pt>
                <c:pt idx="694">
                  <c:v>-1.367450000543613E-2</c:v>
                </c:pt>
                <c:pt idx="695">
                  <c:v>-1.3907880093029235E-2</c:v>
                </c:pt>
                <c:pt idx="696">
                  <c:v>-1.4051020101760514E-2</c:v>
                </c:pt>
                <c:pt idx="697">
                  <c:v>-1.4484399842331186E-2</c:v>
                </c:pt>
                <c:pt idx="698">
                  <c:v>-1.4427540190808941E-2</c:v>
                </c:pt>
                <c:pt idx="699">
                  <c:v>-1.3860919774742797E-2</c:v>
                </c:pt>
                <c:pt idx="700">
                  <c:v>-1.3949179992778227E-2</c:v>
                </c:pt>
                <c:pt idx="701">
                  <c:v>-1.3837440084898844E-2</c:v>
                </c:pt>
                <c:pt idx="702">
                  <c:v>-1.348058000439778E-2</c:v>
                </c:pt>
                <c:pt idx="703">
                  <c:v>-1.4225699786038604E-2</c:v>
                </c:pt>
                <c:pt idx="704">
                  <c:v>-1.4068839838728309E-2</c:v>
                </c:pt>
                <c:pt idx="705">
                  <c:v>-1.4045360141608398E-2</c:v>
                </c:pt>
                <c:pt idx="706">
                  <c:v>-1.4021879978827201E-2</c:v>
                </c:pt>
                <c:pt idx="707">
                  <c:v>-1.4810139939072542E-2</c:v>
                </c:pt>
                <c:pt idx="708">
                  <c:v>-1.4498399905278347E-2</c:v>
                </c:pt>
                <c:pt idx="709">
                  <c:v>-1.4274920089519583E-2</c:v>
                </c:pt>
                <c:pt idx="710">
                  <c:v>-1.446680017397739E-2</c:v>
                </c:pt>
                <c:pt idx="711">
                  <c:v>-1.5876699922955595E-2</c:v>
                </c:pt>
                <c:pt idx="712">
                  <c:v>-1.5719839968369342E-2</c:v>
                </c:pt>
                <c:pt idx="714">
                  <c:v>-1.5949399916280527E-2</c:v>
                </c:pt>
                <c:pt idx="715">
                  <c:v>-1.6237659787293524E-2</c:v>
                </c:pt>
                <c:pt idx="716">
                  <c:v>-1.5914180141407996E-2</c:v>
                </c:pt>
                <c:pt idx="717">
                  <c:v>-1.6157319972990081E-2</c:v>
                </c:pt>
                <c:pt idx="718">
                  <c:v>-1.5945579769322649E-2</c:v>
                </c:pt>
                <c:pt idx="719">
                  <c:v>-1.6290699772071093E-2</c:v>
                </c:pt>
                <c:pt idx="720">
                  <c:v>-1.623384011327289E-2</c:v>
                </c:pt>
                <c:pt idx="721">
                  <c:v>-1.6078960034064949E-2</c:v>
                </c:pt>
                <c:pt idx="722">
                  <c:v>-1.6022099909605458E-2</c:v>
                </c:pt>
                <c:pt idx="723">
                  <c:v>-1.6367219905077945E-2</c:v>
                </c:pt>
                <c:pt idx="724">
                  <c:v>-1.621035995776765E-2</c:v>
                </c:pt>
                <c:pt idx="725">
                  <c:v>-1.6255479989922605E-2</c:v>
                </c:pt>
                <c:pt idx="726">
                  <c:v>-1.6220260222326033E-2</c:v>
                </c:pt>
                <c:pt idx="727">
                  <c:v>-1.6163400097866543E-2</c:v>
                </c:pt>
                <c:pt idx="728">
                  <c:v>-1.660851993074175E-2</c:v>
                </c:pt>
                <c:pt idx="729">
                  <c:v>-1.6251659850240685E-2</c:v>
                </c:pt>
                <c:pt idx="730">
                  <c:v>-1.6196780066820793E-2</c:v>
                </c:pt>
                <c:pt idx="731">
                  <c:v>-1.6239919772488065E-2</c:v>
                </c:pt>
                <c:pt idx="732">
                  <c:v>-1.634981986717321E-2</c:v>
                </c:pt>
                <c:pt idx="733">
                  <c:v>-1.6292960208375007E-2</c:v>
                </c:pt>
                <c:pt idx="735">
                  <c:v>-1.6538079915335402E-2</c:v>
                </c:pt>
                <c:pt idx="737">
                  <c:v>-1.6381219960749149E-2</c:v>
                </c:pt>
                <c:pt idx="738">
                  <c:v>-1.6524359969480429E-2</c:v>
                </c:pt>
                <c:pt idx="739">
                  <c:v>-1.5826340095372871E-2</c:v>
                </c:pt>
                <c:pt idx="740">
                  <c:v>-1.6269480052869767E-2</c:v>
                </c:pt>
                <c:pt idx="741">
                  <c:v>-1.6253919828159269E-2</c:v>
                </c:pt>
                <c:pt idx="742">
                  <c:v>-1.5987299833795987E-2</c:v>
                </c:pt>
                <c:pt idx="743">
                  <c:v>-1.6169899929082021E-2</c:v>
                </c:pt>
                <c:pt idx="744">
                  <c:v>-1.6513040056452155E-2</c:v>
                </c:pt>
                <c:pt idx="745">
                  <c:v>-1.6456179931992665E-2</c:v>
                </c:pt>
                <c:pt idx="746">
                  <c:v>-1.6301299852784723E-2</c:v>
                </c:pt>
                <c:pt idx="747">
                  <c:v>-1.6344440024113283E-2</c:v>
                </c:pt>
                <c:pt idx="750">
                  <c:v>-1.5766079995955806E-2</c:v>
                </c:pt>
                <c:pt idx="751">
                  <c:v>-1.6309219790855423E-2</c:v>
                </c:pt>
                <c:pt idx="752">
                  <c:v>-1.661120007338468E-2</c:v>
                </c:pt>
                <c:pt idx="753">
                  <c:v>-1.6707380229490809E-2</c:v>
                </c:pt>
                <c:pt idx="754">
                  <c:v>-1.6350520148989744E-2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CD6-4565-AE47-B5E782DEE1AE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1'!$F$21:$F$992</c:f>
              <c:numCache>
                <c:formatCode>General</c:formatCode>
                <c:ptCount val="972"/>
                <c:pt idx="0">
                  <c:v>0</c:v>
                </c:pt>
                <c:pt idx="1">
                  <c:v>5278</c:v>
                </c:pt>
                <c:pt idx="2">
                  <c:v>5337</c:v>
                </c:pt>
                <c:pt idx="3">
                  <c:v>5337.5</c:v>
                </c:pt>
                <c:pt idx="4">
                  <c:v>5350.5</c:v>
                </c:pt>
                <c:pt idx="5">
                  <c:v>5351</c:v>
                </c:pt>
                <c:pt idx="6">
                  <c:v>5355</c:v>
                </c:pt>
                <c:pt idx="7">
                  <c:v>5468.5</c:v>
                </c:pt>
                <c:pt idx="8">
                  <c:v>5473</c:v>
                </c:pt>
                <c:pt idx="9">
                  <c:v>5477.5</c:v>
                </c:pt>
                <c:pt idx="10">
                  <c:v>6557.5</c:v>
                </c:pt>
                <c:pt idx="11">
                  <c:v>6891</c:v>
                </c:pt>
                <c:pt idx="12">
                  <c:v>8423</c:v>
                </c:pt>
                <c:pt idx="13">
                  <c:v>8441</c:v>
                </c:pt>
                <c:pt idx="14">
                  <c:v>8464.5</c:v>
                </c:pt>
                <c:pt idx="15">
                  <c:v>8509</c:v>
                </c:pt>
                <c:pt idx="16">
                  <c:v>8613</c:v>
                </c:pt>
                <c:pt idx="17">
                  <c:v>8640.5</c:v>
                </c:pt>
                <c:pt idx="18">
                  <c:v>8654</c:v>
                </c:pt>
                <c:pt idx="19">
                  <c:v>8667.5</c:v>
                </c:pt>
                <c:pt idx="20">
                  <c:v>8781</c:v>
                </c:pt>
                <c:pt idx="21">
                  <c:v>8781</c:v>
                </c:pt>
                <c:pt idx="22">
                  <c:v>8785.5</c:v>
                </c:pt>
                <c:pt idx="23">
                  <c:v>8790</c:v>
                </c:pt>
                <c:pt idx="24">
                  <c:v>8867</c:v>
                </c:pt>
                <c:pt idx="25">
                  <c:v>8885</c:v>
                </c:pt>
                <c:pt idx="26">
                  <c:v>8939.5</c:v>
                </c:pt>
                <c:pt idx="27">
                  <c:v>9846.5</c:v>
                </c:pt>
                <c:pt idx="28">
                  <c:v>9847</c:v>
                </c:pt>
                <c:pt idx="29">
                  <c:v>10154</c:v>
                </c:pt>
                <c:pt idx="30">
                  <c:v>10376</c:v>
                </c:pt>
                <c:pt idx="31">
                  <c:v>11297</c:v>
                </c:pt>
                <c:pt idx="32">
                  <c:v>11423.5</c:v>
                </c:pt>
                <c:pt idx="33">
                  <c:v>11654</c:v>
                </c:pt>
                <c:pt idx="34">
                  <c:v>11672</c:v>
                </c:pt>
                <c:pt idx="35">
                  <c:v>11712.5</c:v>
                </c:pt>
                <c:pt idx="36">
                  <c:v>11717</c:v>
                </c:pt>
                <c:pt idx="37">
                  <c:v>11731</c:v>
                </c:pt>
                <c:pt idx="38">
                  <c:v>11884.5</c:v>
                </c:pt>
                <c:pt idx="39">
                  <c:v>11889</c:v>
                </c:pt>
                <c:pt idx="40">
                  <c:v>11890</c:v>
                </c:pt>
                <c:pt idx="41">
                  <c:v>12007</c:v>
                </c:pt>
                <c:pt idx="42">
                  <c:v>12020.5</c:v>
                </c:pt>
                <c:pt idx="43">
                  <c:v>12815</c:v>
                </c:pt>
                <c:pt idx="44">
                  <c:v>12869.5</c:v>
                </c:pt>
                <c:pt idx="45">
                  <c:v>12874</c:v>
                </c:pt>
                <c:pt idx="46">
                  <c:v>12946</c:v>
                </c:pt>
                <c:pt idx="47">
                  <c:v>13260</c:v>
                </c:pt>
                <c:pt idx="48">
                  <c:v>13269</c:v>
                </c:pt>
                <c:pt idx="49">
                  <c:v>13291.5</c:v>
                </c:pt>
                <c:pt idx="50">
                  <c:v>13292</c:v>
                </c:pt>
                <c:pt idx="51">
                  <c:v>13296</c:v>
                </c:pt>
                <c:pt idx="52">
                  <c:v>13296.5</c:v>
                </c:pt>
                <c:pt idx="53">
                  <c:v>13373</c:v>
                </c:pt>
                <c:pt idx="54">
                  <c:v>13373.5</c:v>
                </c:pt>
                <c:pt idx="55">
                  <c:v>13373.5</c:v>
                </c:pt>
                <c:pt idx="56">
                  <c:v>13403.5</c:v>
                </c:pt>
                <c:pt idx="57">
                  <c:v>13452.5</c:v>
                </c:pt>
                <c:pt idx="58">
                  <c:v>13457</c:v>
                </c:pt>
                <c:pt idx="59">
                  <c:v>13457.5</c:v>
                </c:pt>
                <c:pt idx="60">
                  <c:v>13462</c:v>
                </c:pt>
                <c:pt idx="61">
                  <c:v>13485</c:v>
                </c:pt>
                <c:pt idx="62">
                  <c:v>13490</c:v>
                </c:pt>
                <c:pt idx="63">
                  <c:v>13571</c:v>
                </c:pt>
                <c:pt idx="64">
                  <c:v>13579.5</c:v>
                </c:pt>
                <c:pt idx="65">
                  <c:v>13598</c:v>
                </c:pt>
                <c:pt idx="66">
                  <c:v>13625</c:v>
                </c:pt>
                <c:pt idx="67">
                  <c:v>13638.5</c:v>
                </c:pt>
                <c:pt idx="68">
                  <c:v>13652</c:v>
                </c:pt>
                <c:pt idx="69">
                  <c:v>13720</c:v>
                </c:pt>
                <c:pt idx="70">
                  <c:v>13756.5</c:v>
                </c:pt>
                <c:pt idx="71">
                  <c:v>13765.5</c:v>
                </c:pt>
                <c:pt idx="72">
                  <c:v>14555</c:v>
                </c:pt>
                <c:pt idx="73">
                  <c:v>14573</c:v>
                </c:pt>
                <c:pt idx="74">
                  <c:v>14690.5</c:v>
                </c:pt>
                <c:pt idx="75">
                  <c:v>14736</c:v>
                </c:pt>
                <c:pt idx="76">
                  <c:v>14736</c:v>
                </c:pt>
                <c:pt idx="77">
                  <c:v>14831</c:v>
                </c:pt>
                <c:pt idx="78">
                  <c:v>14857.5</c:v>
                </c:pt>
                <c:pt idx="79">
                  <c:v>14858</c:v>
                </c:pt>
                <c:pt idx="80">
                  <c:v>14858</c:v>
                </c:pt>
                <c:pt idx="81">
                  <c:v>14871.5</c:v>
                </c:pt>
                <c:pt idx="82">
                  <c:v>14935</c:v>
                </c:pt>
                <c:pt idx="83">
                  <c:v>14989</c:v>
                </c:pt>
                <c:pt idx="84">
                  <c:v>15066</c:v>
                </c:pt>
                <c:pt idx="85">
                  <c:v>15102</c:v>
                </c:pt>
                <c:pt idx="86">
                  <c:v>15102.5</c:v>
                </c:pt>
                <c:pt idx="87">
                  <c:v>15106.5</c:v>
                </c:pt>
                <c:pt idx="88">
                  <c:v>15120</c:v>
                </c:pt>
                <c:pt idx="89">
                  <c:v>15129</c:v>
                </c:pt>
                <c:pt idx="90">
                  <c:v>15165.5</c:v>
                </c:pt>
                <c:pt idx="91">
                  <c:v>15192.5</c:v>
                </c:pt>
                <c:pt idx="92">
                  <c:v>15197</c:v>
                </c:pt>
                <c:pt idx="93">
                  <c:v>15197</c:v>
                </c:pt>
                <c:pt idx="94">
                  <c:v>15206.5</c:v>
                </c:pt>
                <c:pt idx="95">
                  <c:v>15247</c:v>
                </c:pt>
                <c:pt idx="96">
                  <c:v>15256</c:v>
                </c:pt>
                <c:pt idx="97">
                  <c:v>15274.5</c:v>
                </c:pt>
                <c:pt idx="98">
                  <c:v>15315</c:v>
                </c:pt>
                <c:pt idx="99">
                  <c:v>15315.5</c:v>
                </c:pt>
                <c:pt idx="100">
                  <c:v>16512.5</c:v>
                </c:pt>
                <c:pt idx="101">
                  <c:v>16561.5</c:v>
                </c:pt>
                <c:pt idx="102">
                  <c:v>16572.5</c:v>
                </c:pt>
                <c:pt idx="103">
                  <c:v>16670</c:v>
                </c:pt>
                <c:pt idx="104">
                  <c:v>16715.5</c:v>
                </c:pt>
                <c:pt idx="105">
                  <c:v>16792.5</c:v>
                </c:pt>
                <c:pt idx="106">
                  <c:v>16814.5</c:v>
                </c:pt>
                <c:pt idx="107">
                  <c:v>16815</c:v>
                </c:pt>
                <c:pt idx="108">
                  <c:v>16837.5</c:v>
                </c:pt>
                <c:pt idx="109">
                  <c:v>16842</c:v>
                </c:pt>
                <c:pt idx="110">
                  <c:v>16842</c:v>
                </c:pt>
                <c:pt idx="111">
                  <c:v>16860</c:v>
                </c:pt>
                <c:pt idx="112">
                  <c:v>16860.5</c:v>
                </c:pt>
                <c:pt idx="113">
                  <c:v>16956.5</c:v>
                </c:pt>
                <c:pt idx="114">
                  <c:v>18083.5</c:v>
                </c:pt>
                <c:pt idx="115">
                  <c:v>18149</c:v>
                </c:pt>
                <c:pt idx="116">
                  <c:v>18315</c:v>
                </c:pt>
                <c:pt idx="117">
                  <c:v>18474.5</c:v>
                </c:pt>
                <c:pt idx="118">
                  <c:v>18478</c:v>
                </c:pt>
                <c:pt idx="119">
                  <c:v>18482.5</c:v>
                </c:pt>
                <c:pt idx="120">
                  <c:v>18618.5</c:v>
                </c:pt>
                <c:pt idx="121">
                  <c:v>18686.5</c:v>
                </c:pt>
                <c:pt idx="122">
                  <c:v>18713.5</c:v>
                </c:pt>
                <c:pt idx="123">
                  <c:v>18759</c:v>
                </c:pt>
                <c:pt idx="124">
                  <c:v>20032</c:v>
                </c:pt>
                <c:pt idx="125">
                  <c:v>20045.5</c:v>
                </c:pt>
                <c:pt idx="126">
                  <c:v>20106</c:v>
                </c:pt>
                <c:pt idx="127">
                  <c:v>20154.5</c:v>
                </c:pt>
                <c:pt idx="128">
                  <c:v>20160.5</c:v>
                </c:pt>
                <c:pt idx="129">
                  <c:v>20163.5</c:v>
                </c:pt>
                <c:pt idx="130">
                  <c:v>20186</c:v>
                </c:pt>
                <c:pt idx="131">
                  <c:v>20277</c:v>
                </c:pt>
                <c:pt idx="132">
                  <c:v>20317.5</c:v>
                </c:pt>
                <c:pt idx="133">
                  <c:v>20449</c:v>
                </c:pt>
                <c:pt idx="134">
                  <c:v>21506.5</c:v>
                </c:pt>
                <c:pt idx="135">
                  <c:v>21550.5</c:v>
                </c:pt>
                <c:pt idx="136">
                  <c:v>21551</c:v>
                </c:pt>
                <c:pt idx="137">
                  <c:v>21551.5</c:v>
                </c:pt>
                <c:pt idx="138">
                  <c:v>21763.5</c:v>
                </c:pt>
                <c:pt idx="139">
                  <c:v>21767.5</c:v>
                </c:pt>
                <c:pt idx="140">
                  <c:v>21777</c:v>
                </c:pt>
                <c:pt idx="141">
                  <c:v>21790</c:v>
                </c:pt>
                <c:pt idx="142">
                  <c:v>21790.5</c:v>
                </c:pt>
                <c:pt idx="143">
                  <c:v>21881</c:v>
                </c:pt>
                <c:pt idx="144">
                  <c:v>21921.5</c:v>
                </c:pt>
                <c:pt idx="145">
                  <c:v>21922</c:v>
                </c:pt>
                <c:pt idx="146">
                  <c:v>21926.5</c:v>
                </c:pt>
                <c:pt idx="147">
                  <c:v>22887</c:v>
                </c:pt>
                <c:pt idx="148">
                  <c:v>23278.5</c:v>
                </c:pt>
                <c:pt idx="149">
                  <c:v>23285.5</c:v>
                </c:pt>
                <c:pt idx="150">
                  <c:v>23612</c:v>
                </c:pt>
                <c:pt idx="151">
                  <c:v>23617.5</c:v>
                </c:pt>
                <c:pt idx="152">
                  <c:v>23671</c:v>
                </c:pt>
                <c:pt idx="153">
                  <c:v>23672.5</c:v>
                </c:pt>
                <c:pt idx="154">
                  <c:v>23686</c:v>
                </c:pt>
                <c:pt idx="155">
                  <c:v>24898.5</c:v>
                </c:pt>
                <c:pt idx="156">
                  <c:v>24971</c:v>
                </c:pt>
                <c:pt idx="157">
                  <c:v>25016.5</c:v>
                </c:pt>
                <c:pt idx="158">
                  <c:v>25116</c:v>
                </c:pt>
                <c:pt idx="159">
                  <c:v>25120.5</c:v>
                </c:pt>
                <c:pt idx="160">
                  <c:v>25225</c:v>
                </c:pt>
                <c:pt idx="161">
                  <c:v>25229.5</c:v>
                </c:pt>
                <c:pt idx="162">
                  <c:v>25238.5</c:v>
                </c:pt>
                <c:pt idx="163">
                  <c:v>25243</c:v>
                </c:pt>
                <c:pt idx="164">
                  <c:v>25293</c:v>
                </c:pt>
                <c:pt idx="165">
                  <c:v>25297.5</c:v>
                </c:pt>
                <c:pt idx="166">
                  <c:v>26570.5</c:v>
                </c:pt>
                <c:pt idx="167">
                  <c:v>26579.5</c:v>
                </c:pt>
                <c:pt idx="168">
                  <c:v>26580</c:v>
                </c:pt>
                <c:pt idx="169">
                  <c:v>26588.5</c:v>
                </c:pt>
                <c:pt idx="170">
                  <c:v>26602</c:v>
                </c:pt>
                <c:pt idx="171">
                  <c:v>26602.5</c:v>
                </c:pt>
                <c:pt idx="172">
                  <c:v>26661</c:v>
                </c:pt>
                <c:pt idx="173">
                  <c:v>26739</c:v>
                </c:pt>
                <c:pt idx="174">
                  <c:v>26743.5</c:v>
                </c:pt>
                <c:pt idx="175">
                  <c:v>26747</c:v>
                </c:pt>
                <c:pt idx="176">
                  <c:v>26761</c:v>
                </c:pt>
                <c:pt idx="177">
                  <c:v>26770</c:v>
                </c:pt>
                <c:pt idx="178">
                  <c:v>26776</c:v>
                </c:pt>
                <c:pt idx="179">
                  <c:v>26906</c:v>
                </c:pt>
                <c:pt idx="180">
                  <c:v>27019.5</c:v>
                </c:pt>
                <c:pt idx="181">
                  <c:v>27854.5</c:v>
                </c:pt>
                <c:pt idx="182">
                  <c:v>28242.5</c:v>
                </c:pt>
                <c:pt idx="183">
                  <c:v>28310.5</c:v>
                </c:pt>
                <c:pt idx="184">
                  <c:v>28442</c:v>
                </c:pt>
                <c:pt idx="185">
                  <c:v>28451</c:v>
                </c:pt>
                <c:pt idx="186">
                  <c:v>28451.5</c:v>
                </c:pt>
                <c:pt idx="187">
                  <c:v>28456</c:v>
                </c:pt>
                <c:pt idx="188">
                  <c:v>28460.5</c:v>
                </c:pt>
                <c:pt idx="189">
                  <c:v>28465</c:v>
                </c:pt>
                <c:pt idx="190">
                  <c:v>28465.5</c:v>
                </c:pt>
                <c:pt idx="191">
                  <c:v>28469.5</c:v>
                </c:pt>
                <c:pt idx="192">
                  <c:v>28496.5</c:v>
                </c:pt>
                <c:pt idx="193">
                  <c:v>28750.5</c:v>
                </c:pt>
                <c:pt idx="194">
                  <c:v>29820</c:v>
                </c:pt>
                <c:pt idx="195">
                  <c:v>29915</c:v>
                </c:pt>
                <c:pt idx="196">
                  <c:v>29919.5</c:v>
                </c:pt>
                <c:pt idx="197">
                  <c:v>29957</c:v>
                </c:pt>
                <c:pt idx="198">
                  <c:v>30060</c:v>
                </c:pt>
                <c:pt idx="199">
                  <c:v>30064.5</c:v>
                </c:pt>
                <c:pt idx="200">
                  <c:v>30087</c:v>
                </c:pt>
                <c:pt idx="201">
                  <c:v>30096</c:v>
                </c:pt>
                <c:pt idx="202">
                  <c:v>30101</c:v>
                </c:pt>
                <c:pt idx="203">
                  <c:v>30255</c:v>
                </c:pt>
                <c:pt idx="204">
                  <c:v>31334</c:v>
                </c:pt>
                <c:pt idx="205">
                  <c:v>31334</c:v>
                </c:pt>
                <c:pt idx="206">
                  <c:v>31334</c:v>
                </c:pt>
                <c:pt idx="207">
                  <c:v>31668.5</c:v>
                </c:pt>
                <c:pt idx="208">
                  <c:v>31668.5</c:v>
                </c:pt>
                <c:pt idx="209">
                  <c:v>31673</c:v>
                </c:pt>
                <c:pt idx="210">
                  <c:v>31673.5</c:v>
                </c:pt>
                <c:pt idx="211">
                  <c:v>31673.5</c:v>
                </c:pt>
                <c:pt idx="212">
                  <c:v>31727.5</c:v>
                </c:pt>
                <c:pt idx="213">
                  <c:v>31809</c:v>
                </c:pt>
                <c:pt idx="214">
                  <c:v>31841</c:v>
                </c:pt>
                <c:pt idx="215">
                  <c:v>31841</c:v>
                </c:pt>
                <c:pt idx="216">
                  <c:v>31841</c:v>
                </c:pt>
                <c:pt idx="217">
                  <c:v>31841</c:v>
                </c:pt>
                <c:pt idx="218">
                  <c:v>31841</c:v>
                </c:pt>
                <c:pt idx="219">
                  <c:v>31841</c:v>
                </c:pt>
                <c:pt idx="220">
                  <c:v>31854.5</c:v>
                </c:pt>
                <c:pt idx="221">
                  <c:v>31854.5</c:v>
                </c:pt>
                <c:pt idx="222">
                  <c:v>31899.5</c:v>
                </c:pt>
                <c:pt idx="223">
                  <c:v>33188</c:v>
                </c:pt>
                <c:pt idx="224">
                  <c:v>33345</c:v>
                </c:pt>
                <c:pt idx="225">
                  <c:v>33395</c:v>
                </c:pt>
                <c:pt idx="226">
                  <c:v>33417.5</c:v>
                </c:pt>
                <c:pt idx="227">
                  <c:v>33422</c:v>
                </c:pt>
                <c:pt idx="228">
                  <c:v>33426.5</c:v>
                </c:pt>
                <c:pt idx="229">
                  <c:v>33426.5</c:v>
                </c:pt>
                <c:pt idx="230">
                  <c:v>33450.5</c:v>
                </c:pt>
                <c:pt idx="231">
                  <c:v>33454</c:v>
                </c:pt>
                <c:pt idx="232">
                  <c:v>33458.5</c:v>
                </c:pt>
                <c:pt idx="233">
                  <c:v>33549</c:v>
                </c:pt>
                <c:pt idx="234">
                  <c:v>34850</c:v>
                </c:pt>
                <c:pt idx="235">
                  <c:v>34922</c:v>
                </c:pt>
                <c:pt idx="236">
                  <c:v>35021.5</c:v>
                </c:pt>
                <c:pt idx="237">
                  <c:v>35021.5</c:v>
                </c:pt>
                <c:pt idx="238">
                  <c:v>35026.5</c:v>
                </c:pt>
                <c:pt idx="239">
                  <c:v>35026.5</c:v>
                </c:pt>
                <c:pt idx="240">
                  <c:v>35035.5</c:v>
                </c:pt>
                <c:pt idx="241">
                  <c:v>35040</c:v>
                </c:pt>
                <c:pt idx="242">
                  <c:v>35040</c:v>
                </c:pt>
                <c:pt idx="243">
                  <c:v>35058</c:v>
                </c:pt>
                <c:pt idx="244">
                  <c:v>35139.5</c:v>
                </c:pt>
                <c:pt idx="245">
                  <c:v>35191</c:v>
                </c:pt>
                <c:pt idx="246">
                  <c:v>35207.5</c:v>
                </c:pt>
                <c:pt idx="247">
                  <c:v>35434</c:v>
                </c:pt>
                <c:pt idx="248">
                  <c:v>36367.5</c:v>
                </c:pt>
                <c:pt idx="249">
                  <c:v>36517</c:v>
                </c:pt>
                <c:pt idx="250">
                  <c:v>36607.5</c:v>
                </c:pt>
                <c:pt idx="251">
                  <c:v>36997.5</c:v>
                </c:pt>
                <c:pt idx="252">
                  <c:v>38012.5</c:v>
                </c:pt>
                <c:pt idx="253">
                  <c:v>38162</c:v>
                </c:pt>
                <c:pt idx="254">
                  <c:v>38416</c:v>
                </c:pt>
                <c:pt idx="255">
                  <c:v>38438.5</c:v>
                </c:pt>
                <c:pt idx="256">
                  <c:v>39329</c:v>
                </c:pt>
                <c:pt idx="257">
                  <c:v>39865.5</c:v>
                </c:pt>
                <c:pt idx="258">
                  <c:v>39885</c:v>
                </c:pt>
                <c:pt idx="259">
                  <c:v>39988</c:v>
                </c:pt>
                <c:pt idx="260">
                  <c:v>40350.5</c:v>
                </c:pt>
                <c:pt idx="261">
                  <c:v>41331.5</c:v>
                </c:pt>
                <c:pt idx="262">
                  <c:v>41483.5</c:v>
                </c:pt>
                <c:pt idx="263">
                  <c:v>41580</c:v>
                </c:pt>
                <c:pt idx="264">
                  <c:v>41648.5</c:v>
                </c:pt>
                <c:pt idx="265">
                  <c:v>41705.5</c:v>
                </c:pt>
                <c:pt idx="266">
                  <c:v>41714.5</c:v>
                </c:pt>
                <c:pt idx="267">
                  <c:v>41814</c:v>
                </c:pt>
                <c:pt idx="268">
                  <c:v>41995.5</c:v>
                </c:pt>
                <c:pt idx="269">
                  <c:v>42004.5</c:v>
                </c:pt>
                <c:pt idx="270">
                  <c:v>43160</c:v>
                </c:pt>
                <c:pt idx="271">
                  <c:v>43170.5</c:v>
                </c:pt>
                <c:pt idx="272">
                  <c:v>43171</c:v>
                </c:pt>
                <c:pt idx="273">
                  <c:v>43241.5</c:v>
                </c:pt>
                <c:pt idx="274">
                  <c:v>43305</c:v>
                </c:pt>
                <c:pt idx="275">
                  <c:v>43355</c:v>
                </c:pt>
                <c:pt idx="276">
                  <c:v>43369.5</c:v>
                </c:pt>
                <c:pt idx="277">
                  <c:v>43373</c:v>
                </c:pt>
                <c:pt idx="278">
                  <c:v>43423</c:v>
                </c:pt>
                <c:pt idx="279">
                  <c:v>43518</c:v>
                </c:pt>
                <c:pt idx="280">
                  <c:v>44597.5</c:v>
                </c:pt>
                <c:pt idx="281">
                  <c:v>44782</c:v>
                </c:pt>
                <c:pt idx="282">
                  <c:v>44918</c:v>
                </c:pt>
                <c:pt idx="283">
                  <c:v>44918</c:v>
                </c:pt>
                <c:pt idx="284">
                  <c:v>45031.5</c:v>
                </c:pt>
                <c:pt idx="285">
                  <c:v>45036</c:v>
                </c:pt>
                <c:pt idx="286">
                  <c:v>45068</c:v>
                </c:pt>
                <c:pt idx="287">
                  <c:v>45068</c:v>
                </c:pt>
                <c:pt idx="288">
                  <c:v>45072.5</c:v>
                </c:pt>
                <c:pt idx="289">
                  <c:v>45073.5</c:v>
                </c:pt>
                <c:pt idx="290">
                  <c:v>45074</c:v>
                </c:pt>
                <c:pt idx="291">
                  <c:v>45090.5</c:v>
                </c:pt>
                <c:pt idx="292">
                  <c:v>45253.5</c:v>
                </c:pt>
                <c:pt idx="293">
                  <c:v>45326</c:v>
                </c:pt>
                <c:pt idx="294">
                  <c:v>46419</c:v>
                </c:pt>
                <c:pt idx="295">
                  <c:v>46422.5</c:v>
                </c:pt>
                <c:pt idx="296">
                  <c:v>46463.5</c:v>
                </c:pt>
                <c:pt idx="297">
                  <c:v>46463.5</c:v>
                </c:pt>
                <c:pt idx="298">
                  <c:v>46463.5</c:v>
                </c:pt>
                <c:pt idx="299">
                  <c:v>46464</c:v>
                </c:pt>
                <c:pt idx="300">
                  <c:v>46464</c:v>
                </c:pt>
                <c:pt idx="301">
                  <c:v>46464</c:v>
                </c:pt>
                <c:pt idx="302">
                  <c:v>46467.5</c:v>
                </c:pt>
                <c:pt idx="303">
                  <c:v>46528</c:v>
                </c:pt>
                <c:pt idx="304">
                  <c:v>46576.5</c:v>
                </c:pt>
                <c:pt idx="305">
                  <c:v>46699</c:v>
                </c:pt>
                <c:pt idx="306">
                  <c:v>46708</c:v>
                </c:pt>
                <c:pt idx="307">
                  <c:v>46718.5</c:v>
                </c:pt>
                <c:pt idx="308">
                  <c:v>46850</c:v>
                </c:pt>
                <c:pt idx="309">
                  <c:v>46850</c:v>
                </c:pt>
                <c:pt idx="310">
                  <c:v>46876</c:v>
                </c:pt>
                <c:pt idx="311">
                  <c:v>47883</c:v>
                </c:pt>
                <c:pt idx="312">
                  <c:v>48119</c:v>
                </c:pt>
                <c:pt idx="313">
                  <c:v>48121.5</c:v>
                </c:pt>
                <c:pt idx="314">
                  <c:v>48140.5</c:v>
                </c:pt>
                <c:pt idx="315">
                  <c:v>48244</c:v>
                </c:pt>
                <c:pt idx="316">
                  <c:v>48248.5</c:v>
                </c:pt>
                <c:pt idx="317">
                  <c:v>48248.5</c:v>
                </c:pt>
                <c:pt idx="318">
                  <c:v>48280.5</c:v>
                </c:pt>
                <c:pt idx="319">
                  <c:v>48295</c:v>
                </c:pt>
                <c:pt idx="320">
                  <c:v>48303</c:v>
                </c:pt>
                <c:pt idx="321">
                  <c:v>48485.5</c:v>
                </c:pt>
                <c:pt idx="322">
                  <c:v>48557</c:v>
                </c:pt>
                <c:pt idx="323">
                  <c:v>48558</c:v>
                </c:pt>
                <c:pt idx="324">
                  <c:v>48566.5</c:v>
                </c:pt>
                <c:pt idx="325">
                  <c:v>48566.5</c:v>
                </c:pt>
                <c:pt idx="326">
                  <c:v>48747.5</c:v>
                </c:pt>
                <c:pt idx="327">
                  <c:v>48747.5</c:v>
                </c:pt>
                <c:pt idx="328">
                  <c:v>49640</c:v>
                </c:pt>
                <c:pt idx="329">
                  <c:v>49735</c:v>
                </c:pt>
                <c:pt idx="330">
                  <c:v>49800.5</c:v>
                </c:pt>
                <c:pt idx="331">
                  <c:v>49948</c:v>
                </c:pt>
                <c:pt idx="332">
                  <c:v>50016</c:v>
                </c:pt>
                <c:pt idx="333">
                  <c:v>50138.5</c:v>
                </c:pt>
                <c:pt idx="334">
                  <c:v>50143</c:v>
                </c:pt>
                <c:pt idx="335">
                  <c:v>50143</c:v>
                </c:pt>
                <c:pt idx="336">
                  <c:v>51276.5</c:v>
                </c:pt>
                <c:pt idx="337">
                  <c:v>51303.5</c:v>
                </c:pt>
                <c:pt idx="338">
                  <c:v>51304</c:v>
                </c:pt>
                <c:pt idx="339">
                  <c:v>51421</c:v>
                </c:pt>
                <c:pt idx="340">
                  <c:v>51460</c:v>
                </c:pt>
                <c:pt idx="341">
                  <c:v>51506.5</c:v>
                </c:pt>
                <c:pt idx="342">
                  <c:v>51593.5</c:v>
                </c:pt>
                <c:pt idx="343">
                  <c:v>51603.5</c:v>
                </c:pt>
                <c:pt idx="344">
                  <c:v>51620</c:v>
                </c:pt>
                <c:pt idx="345">
                  <c:v>51621</c:v>
                </c:pt>
                <c:pt idx="346">
                  <c:v>51674.5</c:v>
                </c:pt>
                <c:pt idx="347">
                  <c:v>51701.5</c:v>
                </c:pt>
                <c:pt idx="348">
                  <c:v>51715</c:v>
                </c:pt>
                <c:pt idx="349">
                  <c:v>52898.5</c:v>
                </c:pt>
                <c:pt idx="350">
                  <c:v>52972</c:v>
                </c:pt>
                <c:pt idx="351">
                  <c:v>53071</c:v>
                </c:pt>
                <c:pt idx="352">
                  <c:v>53085</c:v>
                </c:pt>
                <c:pt idx="353">
                  <c:v>53092.5</c:v>
                </c:pt>
                <c:pt idx="354">
                  <c:v>53093</c:v>
                </c:pt>
                <c:pt idx="355">
                  <c:v>53093</c:v>
                </c:pt>
                <c:pt idx="356">
                  <c:v>53121</c:v>
                </c:pt>
                <c:pt idx="357">
                  <c:v>53121</c:v>
                </c:pt>
                <c:pt idx="358">
                  <c:v>53144</c:v>
                </c:pt>
                <c:pt idx="359">
                  <c:v>53165.5</c:v>
                </c:pt>
                <c:pt idx="360">
                  <c:v>53183</c:v>
                </c:pt>
                <c:pt idx="361">
                  <c:v>53183</c:v>
                </c:pt>
                <c:pt idx="362">
                  <c:v>53193</c:v>
                </c:pt>
                <c:pt idx="363">
                  <c:v>53201.5</c:v>
                </c:pt>
                <c:pt idx="364">
                  <c:v>53207</c:v>
                </c:pt>
                <c:pt idx="365">
                  <c:v>53547</c:v>
                </c:pt>
                <c:pt idx="366">
                  <c:v>54643</c:v>
                </c:pt>
                <c:pt idx="367">
                  <c:v>54721</c:v>
                </c:pt>
                <c:pt idx="368">
                  <c:v>54730</c:v>
                </c:pt>
                <c:pt idx="369">
                  <c:v>54802</c:v>
                </c:pt>
                <c:pt idx="370">
                  <c:v>54812</c:v>
                </c:pt>
                <c:pt idx="371">
                  <c:v>54830</c:v>
                </c:pt>
                <c:pt idx="372">
                  <c:v>54857</c:v>
                </c:pt>
                <c:pt idx="373">
                  <c:v>54861</c:v>
                </c:pt>
                <c:pt idx="374">
                  <c:v>54875</c:v>
                </c:pt>
                <c:pt idx="375">
                  <c:v>54938</c:v>
                </c:pt>
                <c:pt idx="376">
                  <c:v>54950.5</c:v>
                </c:pt>
                <c:pt idx="377">
                  <c:v>54970</c:v>
                </c:pt>
                <c:pt idx="378">
                  <c:v>54996</c:v>
                </c:pt>
                <c:pt idx="379">
                  <c:v>54996</c:v>
                </c:pt>
                <c:pt idx="380">
                  <c:v>54996</c:v>
                </c:pt>
                <c:pt idx="381">
                  <c:v>55127.5</c:v>
                </c:pt>
                <c:pt idx="382">
                  <c:v>55127.5</c:v>
                </c:pt>
                <c:pt idx="383">
                  <c:v>55572</c:v>
                </c:pt>
                <c:pt idx="384">
                  <c:v>56043.5</c:v>
                </c:pt>
                <c:pt idx="385">
                  <c:v>56043.5</c:v>
                </c:pt>
                <c:pt idx="386">
                  <c:v>56293</c:v>
                </c:pt>
                <c:pt idx="387">
                  <c:v>56302.5</c:v>
                </c:pt>
                <c:pt idx="388">
                  <c:v>56342</c:v>
                </c:pt>
                <c:pt idx="389">
                  <c:v>56388</c:v>
                </c:pt>
                <c:pt idx="390">
                  <c:v>56429.5</c:v>
                </c:pt>
                <c:pt idx="391">
                  <c:v>56442.5</c:v>
                </c:pt>
                <c:pt idx="392">
                  <c:v>56474</c:v>
                </c:pt>
                <c:pt idx="393">
                  <c:v>56500</c:v>
                </c:pt>
                <c:pt idx="394">
                  <c:v>56500.5</c:v>
                </c:pt>
                <c:pt idx="395">
                  <c:v>56551</c:v>
                </c:pt>
                <c:pt idx="396">
                  <c:v>56578</c:v>
                </c:pt>
                <c:pt idx="397">
                  <c:v>56664.5</c:v>
                </c:pt>
                <c:pt idx="398">
                  <c:v>56668</c:v>
                </c:pt>
                <c:pt idx="399">
                  <c:v>56683</c:v>
                </c:pt>
                <c:pt idx="400">
                  <c:v>56683</c:v>
                </c:pt>
                <c:pt idx="401">
                  <c:v>56683</c:v>
                </c:pt>
                <c:pt idx="402">
                  <c:v>56841.5</c:v>
                </c:pt>
                <c:pt idx="403">
                  <c:v>57599</c:v>
                </c:pt>
                <c:pt idx="404">
                  <c:v>57757.5</c:v>
                </c:pt>
                <c:pt idx="405">
                  <c:v>57884</c:v>
                </c:pt>
                <c:pt idx="406">
                  <c:v>58055.5</c:v>
                </c:pt>
                <c:pt idx="407">
                  <c:v>58169</c:v>
                </c:pt>
                <c:pt idx="408">
                  <c:v>58169.5</c:v>
                </c:pt>
                <c:pt idx="409">
                  <c:v>58214</c:v>
                </c:pt>
                <c:pt idx="410">
                  <c:v>58214</c:v>
                </c:pt>
                <c:pt idx="411">
                  <c:v>58327.5</c:v>
                </c:pt>
                <c:pt idx="412">
                  <c:v>58327.5</c:v>
                </c:pt>
                <c:pt idx="413">
                  <c:v>58358.5</c:v>
                </c:pt>
                <c:pt idx="414">
                  <c:v>58358.5</c:v>
                </c:pt>
                <c:pt idx="415">
                  <c:v>58377</c:v>
                </c:pt>
                <c:pt idx="416">
                  <c:v>59321</c:v>
                </c:pt>
                <c:pt idx="417">
                  <c:v>59409</c:v>
                </c:pt>
                <c:pt idx="418">
                  <c:v>59430</c:v>
                </c:pt>
                <c:pt idx="419">
                  <c:v>59588.5</c:v>
                </c:pt>
                <c:pt idx="420">
                  <c:v>59696.5</c:v>
                </c:pt>
                <c:pt idx="421">
                  <c:v>59758</c:v>
                </c:pt>
                <c:pt idx="422">
                  <c:v>59767</c:v>
                </c:pt>
                <c:pt idx="423">
                  <c:v>59841.5</c:v>
                </c:pt>
                <c:pt idx="424">
                  <c:v>60114.5</c:v>
                </c:pt>
                <c:pt idx="425">
                  <c:v>60114.5</c:v>
                </c:pt>
                <c:pt idx="426">
                  <c:v>60114.5</c:v>
                </c:pt>
                <c:pt idx="427">
                  <c:v>60334</c:v>
                </c:pt>
                <c:pt idx="428">
                  <c:v>60334</c:v>
                </c:pt>
                <c:pt idx="429">
                  <c:v>61315</c:v>
                </c:pt>
                <c:pt idx="430">
                  <c:v>61331.5</c:v>
                </c:pt>
                <c:pt idx="431">
                  <c:v>61374.5</c:v>
                </c:pt>
                <c:pt idx="432">
                  <c:v>61375</c:v>
                </c:pt>
                <c:pt idx="433">
                  <c:v>61444</c:v>
                </c:pt>
                <c:pt idx="434">
                  <c:v>61444.5</c:v>
                </c:pt>
                <c:pt idx="435">
                  <c:v>61498.5</c:v>
                </c:pt>
                <c:pt idx="436">
                  <c:v>61503</c:v>
                </c:pt>
                <c:pt idx="437">
                  <c:v>61529</c:v>
                </c:pt>
                <c:pt idx="438">
                  <c:v>61548.5</c:v>
                </c:pt>
                <c:pt idx="439">
                  <c:v>61575</c:v>
                </c:pt>
                <c:pt idx="440">
                  <c:v>61602.5</c:v>
                </c:pt>
                <c:pt idx="441">
                  <c:v>61603</c:v>
                </c:pt>
                <c:pt idx="442">
                  <c:v>61607.5</c:v>
                </c:pt>
                <c:pt idx="443">
                  <c:v>61611.5</c:v>
                </c:pt>
                <c:pt idx="444">
                  <c:v>61612</c:v>
                </c:pt>
                <c:pt idx="445">
                  <c:v>61621</c:v>
                </c:pt>
                <c:pt idx="446">
                  <c:v>61634.5</c:v>
                </c:pt>
                <c:pt idx="447">
                  <c:v>61643.5</c:v>
                </c:pt>
                <c:pt idx="448">
                  <c:v>61644</c:v>
                </c:pt>
                <c:pt idx="449">
                  <c:v>61648</c:v>
                </c:pt>
                <c:pt idx="450">
                  <c:v>61648.5</c:v>
                </c:pt>
                <c:pt idx="451">
                  <c:v>61652.5</c:v>
                </c:pt>
                <c:pt idx="452">
                  <c:v>61653</c:v>
                </c:pt>
                <c:pt idx="453">
                  <c:v>61661.5</c:v>
                </c:pt>
                <c:pt idx="454">
                  <c:v>61662</c:v>
                </c:pt>
                <c:pt idx="455">
                  <c:v>61666</c:v>
                </c:pt>
                <c:pt idx="456">
                  <c:v>61666.5</c:v>
                </c:pt>
                <c:pt idx="457">
                  <c:v>61670.5</c:v>
                </c:pt>
                <c:pt idx="458">
                  <c:v>61671</c:v>
                </c:pt>
                <c:pt idx="459">
                  <c:v>61684</c:v>
                </c:pt>
                <c:pt idx="460">
                  <c:v>61684</c:v>
                </c:pt>
                <c:pt idx="461">
                  <c:v>61684.5</c:v>
                </c:pt>
                <c:pt idx="462">
                  <c:v>61699</c:v>
                </c:pt>
                <c:pt idx="463">
                  <c:v>61784</c:v>
                </c:pt>
                <c:pt idx="464">
                  <c:v>61788.5</c:v>
                </c:pt>
                <c:pt idx="465">
                  <c:v>61793</c:v>
                </c:pt>
                <c:pt idx="466">
                  <c:v>61797.5</c:v>
                </c:pt>
                <c:pt idx="467">
                  <c:v>61802</c:v>
                </c:pt>
                <c:pt idx="468">
                  <c:v>61806.5</c:v>
                </c:pt>
                <c:pt idx="469">
                  <c:v>61811</c:v>
                </c:pt>
                <c:pt idx="470">
                  <c:v>61880</c:v>
                </c:pt>
                <c:pt idx="471">
                  <c:v>61892.5</c:v>
                </c:pt>
                <c:pt idx="472">
                  <c:v>62092</c:v>
                </c:pt>
                <c:pt idx="473">
                  <c:v>62092</c:v>
                </c:pt>
                <c:pt idx="474">
                  <c:v>62561</c:v>
                </c:pt>
                <c:pt idx="475">
                  <c:v>63006</c:v>
                </c:pt>
                <c:pt idx="476">
                  <c:v>63006.5</c:v>
                </c:pt>
                <c:pt idx="477">
                  <c:v>63027.5</c:v>
                </c:pt>
                <c:pt idx="478">
                  <c:v>63043.5</c:v>
                </c:pt>
                <c:pt idx="479">
                  <c:v>63057</c:v>
                </c:pt>
                <c:pt idx="480">
                  <c:v>63066</c:v>
                </c:pt>
                <c:pt idx="481">
                  <c:v>63106</c:v>
                </c:pt>
                <c:pt idx="482">
                  <c:v>63106</c:v>
                </c:pt>
                <c:pt idx="483">
                  <c:v>63106.5</c:v>
                </c:pt>
                <c:pt idx="484">
                  <c:v>63106.5</c:v>
                </c:pt>
                <c:pt idx="485">
                  <c:v>63107.5</c:v>
                </c:pt>
                <c:pt idx="486">
                  <c:v>63116</c:v>
                </c:pt>
                <c:pt idx="487">
                  <c:v>63116</c:v>
                </c:pt>
                <c:pt idx="488">
                  <c:v>63116.5</c:v>
                </c:pt>
                <c:pt idx="489">
                  <c:v>63125.5</c:v>
                </c:pt>
                <c:pt idx="490">
                  <c:v>63154</c:v>
                </c:pt>
                <c:pt idx="491">
                  <c:v>63161.5</c:v>
                </c:pt>
                <c:pt idx="492">
                  <c:v>63220.5</c:v>
                </c:pt>
                <c:pt idx="493">
                  <c:v>63306</c:v>
                </c:pt>
                <c:pt idx="494">
                  <c:v>63306.5</c:v>
                </c:pt>
                <c:pt idx="495">
                  <c:v>63329</c:v>
                </c:pt>
                <c:pt idx="496">
                  <c:v>63367</c:v>
                </c:pt>
                <c:pt idx="497">
                  <c:v>63426</c:v>
                </c:pt>
                <c:pt idx="498">
                  <c:v>64489.5</c:v>
                </c:pt>
                <c:pt idx="499">
                  <c:v>64493</c:v>
                </c:pt>
                <c:pt idx="500">
                  <c:v>64644.5</c:v>
                </c:pt>
                <c:pt idx="501">
                  <c:v>64729</c:v>
                </c:pt>
                <c:pt idx="502">
                  <c:v>64753.5</c:v>
                </c:pt>
                <c:pt idx="503">
                  <c:v>64758</c:v>
                </c:pt>
                <c:pt idx="504">
                  <c:v>64783.5</c:v>
                </c:pt>
                <c:pt idx="505">
                  <c:v>64788</c:v>
                </c:pt>
                <c:pt idx="506">
                  <c:v>64792.5</c:v>
                </c:pt>
                <c:pt idx="507">
                  <c:v>64793</c:v>
                </c:pt>
                <c:pt idx="508">
                  <c:v>64797</c:v>
                </c:pt>
                <c:pt idx="509">
                  <c:v>64860.5</c:v>
                </c:pt>
                <c:pt idx="510">
                  <c:v>64862</c:v>
                </c:pt>
                <c:pt idx="511">
                  <c:v>64874</c:v>
                </c:pt>
                <c:pt idx="512">
                  <c:v>64874</c:v>
                </c:pt>
                <c:pt idx="513">
                  <c:v>64951</c:v>
                </c:pt>
                <c:pt idx="514">
                  <c:v>65250.5</c:v>
                </c:pt>
                <c:pt idx="515">
                  <c:v>65677</c:v>
                </c:pt>
                <c:pt idx="516">
                  <c:v>66008.5</c:v>
                </c:pt>
                <c:pt idx="517">
                  <c:v>66013</c:v>
                </c:pt>
                <c:pt idx="518">
                  <c:v>66022</c:v>
                </c:pt>
                <c:pt idx="519">
                  <c:v>66058</c:v>
                </c:pt>
                <c:pt idx="520">
                  <c:v>66071.5</c:v>
                </c:pt>
                <c:pt idx="521">
                  <c:v>66076.5</c:v>
                </c:pt>
                <c:pt idx="522">
                  <c:v>66090</c:v>
                </c:pt>
                <c:pt idx="523">
                  <c:v>66098.5</c:v>
                </c:pt>
                <c:pt idx="524">
                  <c:v>66099</c:v>
                </c:pt>
                <c:pt idx="525">
                  <c:v>66103.5</c:v>
                </c:pt>
                <c:pt idx="526">
                  <c:v>66108</c:v>
                </c:pt>
                <c:pt idx="527">
                  <c:v>66112.5</c:v>
                </c:pt>
                <c:pt idx="528">
                  <c:v>66189.5</c:v>
                </c:pt>
                <c:pt idx="529">
                  <c:v>66194</c:v>
                </c:pt>
                <c:pt idx="530">
                  <c:v>66194.5</c:v>
                </c:pt>
                <c:pt idx="531">
                  <c:v>66216</c:v>
                </c:pt>
                <c:pt idx="532">
                  <c:v>66216.5</c:v>
                </c:pt>
                <c:pt idx="533">
                  <c:v>66230.5</c:v>
                </c:pt>
                <c:pt idx="534">
                  <c:v>66234.5</c:v>
                </c:pt>
                <c:pt idx="535">
                  <c:v>66248.5</c:v>
                </c:pt>
                <c:pt idx="536">
                  <c:v>66253</c:v>
                </c:pt>
                <c:pt idx="537">
                  <c:v>66257.5</c:v>
                </c:pt>
                <c:pt idx="538">
                  <c:v>66261.5</c:v>
                </c:pt>
                <c:pt idx="539">
                  <c:v>66279.5</c:v>
                </c:pt>
                <c:pt idx="540">
                  <c:v>66280</c:v>
                </c:pt>
                <c:pt idx="541">
                  <c:v>66284</c:v>
                </c:pt>
                <c:pt idx="542">
                  <c:v>66284.5</c:v>
                </c:pt>
                <c:pt idx="543">
                  <c:v>66288</c:v>
                </c:pt>
                <c:pt idx="544">
                  <c:v>66288.5</c:v>
                </c:pt>
                <c:pt idx="545">
                  <c:v>66302.5</c:v>
                </c:pt>
                <c:pt idx="546">
                  <c:v>66307</c:v>
                </c:pt>
                <c:pt idx="547">
                  <c:v>66307.5</c:v>
                </c:pt>
                <c:pt idx="548">
                  <c:v>66311</c:v>
                </c:pt>
                <c:pt idx="549">
                  <c:v>66312</c:v>
                </c:pt>
                <c:pt idx="550">
                  <c:v>66325.5</c:v>
                </c:pt>
                <c:pt idx="551">
                  <c:v>66326.5</c:v>
                </c:pt>
                <c:pt idx="552">
                  <c:v>66329.5</c:v>
                </c:pt>
                <c:pt idx="553">
                  <c:v>66330</c:v>
                </c:pt>
                <c:pt idx="554">
                  <c:v>66347</c:v>
                </c:pt>
                <c:pt idx="555">
                  <c:v>66347.5</c:v>
                </c:pt>
                <c:pt idx="556">
                  <c:v>66423.5</c:v>
                </c:pt>
                <c:pt idx="557">
                  <c:v>66424</c:v>
                </c:pt>
                <c:pt idx="558">
                  <c:v>66433</c:v>
                </c:pt>
                <c:pt idx="559">
                  <c:v>66437.5</c:v>
                </c:pt>
                <c:pt idx="560">
                  <c:v>66438</c:v>
                </c:pt>
                <c:pt idx="561">
                  <c:v>66438.5</c:v>
                </c:pt>
                <c:pt idx="562">
                  <c:v>66443</c:v>
                </c:pt>
                <c:pt idx="563">
                  <c:v>66451</c:v>
                </c:pt>
                <c:pt idx="564">
                  <c:v>66469</c:v>
                </c:pt>
                <c:pt idx="565">
                  <c:v>66469.5</c:v>
                </c:pt>
                <c:pt idx="566">
                  <c:v>66473.5</c:v>
                </c:pt>
                <c:pt idx="567">
                  <c:v>66474</c:v>
                </c:pt>
                <c:pt idx="568">
                  <c:v>66478</c:v>
                </c:pt>
                <c:pt idx="569">
                  <c:v>66478.5</c:v>
                </c:pt>
                <c:pt idx="570">
                  <c:v>66483</c:v>
                </c:pt>
                <c:pt idx="571">
                  <c:v>66487</c:v>
                </c:pt>
                <c:pt idx="572">
                  <c:v>66487.5</c:v>
                </c:pt>
                <c:pt idx="573">
                  <c:v>66491.5</c:v>
                </c:pt>
                <c:pt idx="574">
                  <c:v>66492</c:v>
                </c:pt>
                <c:pt idx="575">
                  <c:v>66492.5</c:v>
                </c:pt>
                <c:pt idx="576">
                  <c:v>66501</c:v>
                </c:pt>
                <c:pt idx="577">
                  <c:v>66501.5</c:v>
                </c:pt>
                <c:pt idx="578">
                  <c:v>66505.5</c:v>
                </c:pt>
                <c:pt idx="579">
                  <c:v>66510</c:v>
                </c:pt>
                <c:pt idx="580">
                  <c:v>66514.5</c:v>
                </c:pt>
                <c:pt idx="581">
                  <c:v>66519</c:v>
                </c:pt>
                <c:pt idx="582">
                  <c:v>66519</c:v>
                </c:pt>
                <c:pt idx="583">
                  <c:v>66523.5</c:v>
                </c:pt>
                <c:pt idx="584">
                  <c:v>66528</c:v>
                </c:pt>
                <c:pt idx="585">
                  <c:v>66528.5</c:v>
                </c:pt>
                <c:pt idx="586">
                  <c:v>66532.5</c:v>
                </c:pt>
                <c:pt idx="587">
                  <c:v>66532.5</c:v>
                </c:pt>
                <c:pt idx="588">
                  <c:v>66533</c:v>
                </c:pt>
                <c:pt idx="589">
                  <c:v>66537.5</c:v>
                </c:pt>
                <c:pt idx="590">
                  <c:v>66551</c:v>
                </c:pt>
                <c:pt idx="591">
                  <c:v>66555.5</c:v>
                </c:pt>
                <c:pt idx="592">
                  <c:v>66564.5</c:v>
                </c:pt>
                <c:pt idx="593">
                  <c:v>66569</c:v>
                </c:pt>
                <c:pt idx="594">
                  <c:v>66573.5</c:v>
                </c:pt>
                <c:pt idx="595">
                  <c:v>66578</c:v>
                </c:pt>
                <c:pt idx="596">
                  <c:v>66582.5</c:v>
                </c:pt>
                <c:pt idx="597">
                  <c:v>66596</c:v>
                </c:pt>
                <c:pt idx="598">
                  <c:v>66600.5</c:v>
                </c:pt>
                <c:pt idx="599">
                  <c:v>66614.5</c:v>
                </c:pt>
                <c:pt idx="600">
                  <c:v>66619</c:v>
                </c:pt>
                <c:pt idx="601">
                  <c:v>66623.5</c:v>
                </c:pt>
                <c:pt idx="602">
                  <c:v>66659.5</c:v>
                </c:pt>
                <c:pt idx="603">
                  <c:v>66765</c:v>
                </c:pt>
                <c:pt idx="604">
                  <c:v>67914</c:v>
                </c:pt>
                <c:pt idx="605">
                  <c:v>67914</c:v>
                </c:pt>
                <c:pt idx="606">
                  <c:v>67914</c:v>
                </c:pt>
                <c:pt idx="607">
                  <c:v>67914</c:v>
                </c:pt>
                <c:pt idx="608">
                  <c:v>67974.5</c:v>
                </c:pt>
                <c:pt idx="609">
                  <c:v>67980</c:v>
                </c:pt>
                <c:pt idx="610">
                  <c:v>67980</c:v>
                </c:pt>
                <c:pt idx="611">
                  <c:v>68073</c:v>
                </c:pt>
                <c:pt idx="612">
                  <c:v>68128</c:v>
                </c:pt>
                <c:pt idx="613">
                  <c:v>68128</c:v>
                </c:pt>
                <c:pt idx="614">
                  <c:v>68128</c:v>
                </c:pt>
                <c:pt idx="615">
                  <c:v>68132.5</c:v>
                </c:pt>
                <c:pt idx="616">
                  <c:v>68132.5</c:v>
                </c:pt>
                <c:pt idx="617">
                  <c:v>68241</c:v>
                </c:pt>
                <c:pt idx="618">
                  <c:v>68250</c:v>
                </c:pt>
                <c:pt idx="619">
                  <c:v>68255.5</c:v>
                </c:pt>
                <c:pt idx="620">
                  <c:v>68341.5</c:v>
                </c:pt>
                <c:pt idx="621">
                  <c:v>68395</c:v>
                </c:pt>
                <c:pt idx="622">
                  <c:v>68395</c:v>
                </c:pt>
                <c:pt idx="623">
                  <c:v>68395</c:v>
                </c:pt>
                <c:pt idx="624">
                  <c:v>68485.5</c:v>
                </c:pt>
                <c:pt idx="625">
                  <c:v>69244.5</c:v>
                </c:pt>
                <c:pt idx="626">
                  <c:v>69263</c:v>
                </c:pt>
                <c:pt idx="627">
                  <c:v>69263.5</c:v>
                </c:pt>
                <c:pt idx="628">
                  <c:v>69475.5</c:v>
                </c:pt>
                <c:pt idx="629">
                  <c:v>69476</c:v>
                </c:pt>
                <c:pt idx="630">
                  <c:v>69573</c:v>
                </c:pt>
                <c:pt idx="631">
                  <c:v>69593.5</c:v>
                </c:pt>
                <c:pt idx="632">
                  <c:v>69692</c:v>
                </c:pt>
                <c:pt idx="633">
                  <c:v>69769</c:v>
                </c:pt>
                <c:pt idx="634">
                  <c:v>69786</c:v>
                </c:pt>
                <c:pt idx="635">
                  <c:v>69841.5</c:v>
                </c:pt>
                <c:pt idx="636">
                  <c:v>69887</c:v>
                </c:pt>
                <c:pt idx="637">
                  <c:v>69922</c:v>
                </c:pt>
                <c:pt idx="638">
                  <c:v>70902</c:v>
                </c:pt>
                <c:pt idx="639">
                  <c:v>71042.5</c:v>
                </c:pt>
                <c:pt idx="640">
                  <c:v>71051</c:v>
                </c:pt>
                <c:pt idx="641">
                  <c:v>71214.5</c:v>
                </c:pt>
                <c:pt idx="642">
                  <c:v>71337</c:v>
                </c:pt>
                <c:pt idx="643">
                  <c:v>71337.5</c:v>
                </c:pt>
                <c:pt idx="644">
                  <c:v>71350.5</c:v>
                </c:pt>
                <c:pt idx="645">
                  <c:v>71467</c:v>
                </c:pt>
                <c:pt idx="646">
                  <c:v>72625</c:v>
                </c:pt>
                <c:pt idx="647">
                  <c:v>72838</c:v>
                </c:pt>
                <c:pt idx="648">
                  <c:v>72904.5</c:v>
                </c:pt>
                <c:pt idx="649">
                  <c:v>73035.5</c:v>
                </c:pt>
                <c:pt idx="650">
                  <c:v>73040</c:v>
                </c:pt>
                <c:pt idx="651">
                  <c:v>73040.5</c:v>
                </c:pt>
                <c:pt idx="652">
                  <c:v>73053.5</c:v>
                </c:pt>
                <c:pt idx="653">
                  <c:v>73054</c:v>
                </c:pt>
                <c:pt idx="654">
                  <c:v>73062</c:v>
                </c:pt>
                <c:pt idx="655">
                  <c:v>73062.5</c:v>
                </c:pt>
                <c:pt idx="656">
                  <c:v>73067</c:v>
                </c:pt>
                <c:pt idx="657">
                  <c:v>73067.5</c:v>
                </c:pt>
                <c:pt idx="658">
                  <c:v>73076</c:v>
                </c:pt>
                <c:pt idx="659">
                  <c:v>73076.5</c:v>
                </c:pt>
                <c:pt idx="660">
                  <c:v>73077</c:v>
                </c:pt>
                <c:pt idx="661">
                  <c:v>73077</c:v>
                </c:pt>
                <c:pt idx="662">
                  <c:v>73077.5</c:v>
                </c:pt>
                <c:pt idx="663">
                  <c:v>73080.5</c:v>
                </c:pt>
                <c:pt idx="664">
                  <c:v>73081</c:v>
                </c:pt>
                <c:pt idx="665">
                  <c:v>73081.5</c:v>
                </c:pt>
                <c:pt idx="666">
                  <c:v>73085</c:v>
                </c:pt>
                <c:pt idx="667">
                  <c:v>73085.5</c:v>
                </c:pt>
                <c:pt idx="668">
                  <c:v>73089.5</c:v>
                </c:pt>
                <c:pt idx="669">
                  <c:v>73090</c:v>
                </c:pt>
                <c:pt idx="670">
                  <c:v>73090.5</c:v>
                </c:pt>
                <c:pt idx="671">
                  <c:v>73094</c:v>
                </c:pt>
                <c:pt idx="672">
                  <c:v>73094.5</c:v>
                </c:pt>
                <c:pt idx="673">
                  <c:v>73095</c:v>
                </c:pt>
                <c:pt idx="674">
                  <c:v>73095</c:v>
                </c:pt>
                <c:pt idx="675">
                  <c:v>73095</c:v>
                </c:pt>
                <c:pt idx="676">
                  <c:v>73098.5</c:v>
                </c:pt>
                <c:pt idx="677">
                  <c:v>73099</c:v>
                </c:pt>
                <c:pt idx="678">
                  <c:v>73099.5</c:v>
                </c:pt>
                <c:pt idx="679">
                  <c:v>73103.5</c:v>
                </c:pt>
                <c:pt idx="680">
                  <c:v>73135</c:v>
                </c:pt>
                <c:pt idx="681">
                  <c:v>73135.5</c:v>
                </c:pt>
                <c:pt idx="682">
                  <c:v>73144</c:v>
                </c:pt>
                <c:pt idx="683">
                  <c:v>73144.5</c:v>
                </c:pt>
                <c:pt idx="684">
                  <c:v>73148.5</c:v>
                </c:pt>
                <c:pt idx="685">
                  <c:v>73158</c:v>
                </c:pt>
                <c:pt idx="686">
                  <c:v>73185</c:v>
                </c:pt>
                <c:pt idx="687">
                  <c:v>73189</c:v>
                </c:pt>
                <c:pt idx="688">
                  <c:v>73189.5</c:v>
                </c:pt>
                <c:pt idx="689">
                  <c:v>73190</c:v>
                </c:pt>
                <c:pt idx="690">
                  <c:v>73194</c:v>
                </c:pt>
                <c:pt idx="691">
                  <c:v>73194.5</c:v>
                </c:pt>
                <c:pt idx="692">
                  <c:v>73207.5</c:v>
                </c:pt>
                <c:pt idx="693">
                  <c:v>73212</c:v>
                </c:pt>
                <c:pt idx="694">
                  <c:v>73212.5</c:v>
                </c:pt>
                <c:pt idx="695">
                  <c:v>73221</c:v>
                </c:pt>
                <c:pt idx="696">
                  <c:v>73221.5</c:v>
                </c:pt>
                <c:pt idx="697">
                  <c:v>73230</c:v>
                </c:pt>
                <c:pt idx="698">
                  <c:v>73230.5</c:v>
                </c:pt>
                <c:pt idx="699">
                  <c:v>73239</c:v>
                </c:pt>
                <c:pt idx="700">
                  <c:v>73243.5</c:v>
                </c:pt>
                <c:pt idx="701">
                  <c:v>73248</c:v>
                </c:pt>
                <c:pt idx="702">
                  <c:v>73248.5</c:v>
                </c:pt>
                <c:pt idx="703">
                  <c:v>73252.5</c:v>
                </c:pt>
                <c:pt idx="704">
                  <c:v>73253</c:v>
                </c:pt>
                <c:pt idx="705">
                  <c:v>73262</c:v>
                </c:pt>
                <c:pt idx="706">
                  <c:v>73271</c:v>
                </c:pt>
                <c:pt idx="707">
                  <c:v>73275.5</c:v>
                </c:pt>
                <c:pt idx="708">
                  <c:v>73280</c:v>
                </c:pt>
                <c:pt idx="709">
                  <c:v>73289</c:v>
                </c:pt>
                <c:pt idx="710">
                  <c:v>74310</c:v>
                </c:pt>
                <c:pt idx="711">
                  <c:v>74327.5</c:v>
                </c:pt>
                <c:pt idx="712">
                  <c:v>74328</c:v>
                </c:pt>
                <c:pt idx="713">
                  <c:v>74342.5</c:v>
                </c:pt>
                <c:pt idx="714">
                  <c:v>74355</c:v>
                </c:pt>
                <c:pt idx="715">
                  <c:v>74359.5</c:v>
                </c:pt>
                <c:pt idx="716">
                  <c:v>74368.5</c:v>
                </c:pt>
                <c:pt idx="717">
                  <c:v>74369</c:v>
                </c:pt>
                <c:pt idx="718">
                  <c:v>74373.5</c:v>
                </c:pt>
                <c:pt idx="719">
                  <c:v>74377.5</c:v>
                </c:pt>
                <c:pt idx="720">
                  <c:v>74378</c:v>
                </c:pt>
                <c:pt idx="721">
                  <c:v>74382</c:v>
                </c:pt>
                <c:pt idx="722">
                  <c:v>74382.5</c:v>
                </c:pt>
                <c:pt idx="723">
                  <c:v>74386.5</c:v>
                </c:pt>
                <c:pt idx="724">
                  <c:v>74387</c:v>
                </c:pt>
                <c:pt idx="725">
                  <c:v>74391</c:v>
                </c:pt>
                <c:pt idx="726">
                  <c:v>74404.5</c:v>
                </c:pt>
                <c:pt idx="727">
                  <c:v>74405</c:v>
                </c:pt>
                <c:pt idx="728">
                  <c:v>74409</c:v>
                </c:pt>
                <c:pt idx="729">
                  <c:v>74409.5</c:v>
                </c:pt>
                <c:pt idx="730">
                  <c:v>74413.5</c:v>
                </c:pt>
                <c:pt idx="731">
                  <c:v>74414</c:v>
                </c:pt>
                <c:pt idx="732">
                  <c:v>74431.5</c:v>
                </c:pt>
                <c:pt idx="733">
                  <c:v>74432</c:v>
                </c:pt>
                <c:pt idx="734">
                  <c:v>74435.5</c:v>
                </c:pt>
                <c:pt idx="735">
                  <c:v>74436</c:v>
                </c:pt>
                <c:pt idx="736">
                  <c:v>74436</c:v>
                </c:pt>
                <c:pt idx="737">
                  <c:v>74436.5</c:v>
                </c:pt>
                <c:pt idx="738">
                  <c:v>74437</c:v>
                </c:pt>
                <c:pt idx="739">
                  <c:v>74440.5</c:v>
                </c:pt>
                <c:pt idx="740">
                  <c:v>74441</c:v>
                </c:pt>
                <c:pt idx="741">
                  <c:v>74464</c:v>
                </c:pt>
                <c:pt idx="742">
                  <c:v>74472.5</c:v>
                </c:pt>
                <c:pt idx="743">
                  <c:v>74517.5</c:v>
                </c:pt>
                <c:pt idx="744">
                  <c:v>74518</c:v>
                </c:pt>
                <c:pt idx="745">
                  <c:v>74518.5</c:v>
                </c:pt>
                <c:pt idx="746">
                  <c:v>74522.5</c:v>
                </c:pt>
                <c:pt idx="747">
                  <c:v>74523</c:v>
                </c:pt>
                <c:pt idx="748">
                  <c:v>74528</c:v>
                </c:pt>
                <c:pt idx="749">
                  <c:v>74528.5</c:v>
                </c:pt>
                <c:pt idx="750">
                  <c:v>74536</c:v>
                </c:pt>
                <c:pt idx="751">
                  <c:v>74536.5</c:v>
                </c:pt>
                <c:pt idx="752">
                  <c:v>74540</c:v>
                </c:pt>
                <c:pt idx="753">
                  <c:v>74558.5</c:v>
                </c:pt>
                <c:pt idx="754">
                  <c:v>74559</c:v>
                </c:pt>
                <c:pt idx="755">
                  <c:v>74640</c:v>
                </c:pt>
                <c:pt idx="756">
                  <c:v>74794.5</c:v>
                </c:pt>
                <c:pt idx="757">
                  <c:v>74893</c:v>
                </c:pt>
                <c:pt idx="758">
                  <c:v>74907.5</c:v>
                </c:pt>
                <c:pt idx="759">
                  <c:v>74907.5</c:v>
                </c:pt>
                <c:pt idx="760">
                  <c:v>76050</c:v>
                </c:pt>
                <c:pt idx="761">
                  <c:v>76050</c:v>
                </c:pt>
                <c:pt idx="762">
                  <c:v>76357.5</c:v>
                </c:pt>
                <c:pt idx="763">
                  <c:v>76357.5</c:v>
                </c:pt>
                <c:pt idx="764">
                  <c:v>76533</c:v>
                </c:pt>
                <c:pt idx="765">
                  <c:v>76643</c:v>
                </c:pt>
                <c:pt idx="766">
                  <c:v>76693</c:v>
                </c:pt>
                <c:pt idx="767">
                  <c:v>77623.5</c:v>
                </c:pt>
                <c:pt idx="768">
                  <c:v>77744</c:v>
                </c:pt>
                <c:pt idx="769">
                  <c:v>77768</c:v>
                </c:pt>
                <c:pt idx="770">
                  <c:v>77997.5</c:v>
                </c:pt>
                <c:pt idx="771">
                  <c:v>79452</c:v>
                </c:pt>
                <c:pt idx="772">
                  <c:v>79452.5</c:v>
                </c:pt>
                <c:pt idx="773">
                  <c:v>79471.5</c:v>
                </c:pt>
                <c:pt idx="774">
                  <c:v>79592</c:v>
                </c:pt>
                <c:pt idx="775">
                  <c:v>79592.5</c:v>
                </c:pt>
                <c:pt idx="776">
                  <c:v>79669</c:v>
                </c:pt>
                <c:pt idx="777">
                  <c:v>79675</c:v>
                </c:pt>
                <c:pt idx="778">
                  <c:v>79675.5</c:v>
                </c:pt>
                <c:pt idx="779">
                  <c:v>79755</c:v>
                </c:pt>
                <c:pt idx="780">
                  <c:v>81024.5</c:v>
                </c:pt>
                <c:pt idx="781">
                  <c:v>81166.5</c:v>
                </c:pt>
                <c:pt idx="782">
                  <c:v>81309.5</c:v>
                </c:pt>
                <c:pt idx="783">
                  <c:v>81387.5</c:v>
                </c:pt>
                <c:pt idx="784">
                  <c:v>81491.5</c:v>
                </c:pt>
                <c:pt idx="785">
                  <c:v>81559.5</c:v>
                </c:pt>
                <c:pt idx="786">
                  <c:v>82449</c:v>
                </c:pt>
                <c:pt idx="787">
                  <c:v>82551.5</c:v>
                </c:pt>
                <c:pt idx="788">
                  <c:v>82552</c:v>
                </c:pt>
                <c:pt idx="789">
                  <c:v>82797.5</c:v>
                </c:pt>
                <c:pt idx="790">
                  <c:v>82949.5</c:v>
                </c:pt>
                <c:pt idx="791">
                  <c:v>82977</c:v>
                </c:pt>
                <c:pt idx="792">
                  <c:v>83073</c:v>
                </c:pt>
                <c:pt idx="793">
                  <c:v>83268</c:v>
                </c:pt>
                <c:pt idx="794">
                  <c:v>84225.5</c:v>
                </c:pt>
                <c:pt idx="795">
                  <c:v>84288.5</c:v>
                </c:pt>
                <c:pt idx="796">
                  <c:v>84338.5</c:v>
                </c:pt>
                <c:pt idx="797">
                  <c:v>84370</c:v>
                </c:pt>
                <c:pt idx="798">
                  <c:v>84569</c:v>
                </c:pt>
                <c:pt idx="799">
                  <c:v>84569</c:v>
                </c:pt>
                <c:pt idx="800">
                  <c:v>84581.5</c:v>
                </c:pt>
                <c:pt idx="801">
                  <c:v>84582</c:v>
                </c:pt>
                <c:pt idx="802">
                  <c:v>84712.5</c:v>
                </c:pt>
                <c:pt idx="803">
                  <c:v>84726</c:v>
                </c:pt>
                <c:pt idx="804">
                  <c:v>84827</c:v>
                </c:pt>
                <c:pt idx="805">
                  <c:v>85915.5</c:v>
                </c:pt>
                <c:pt idx="806">
                  <c:v>86082.5</c:v>
                </c:pt>
                <c:pt idx="807">
                  <c:v>86083</c:v>
                </c:pt>
                <c:pt idx="808">
                  <c:v>86228</c:v>
                </c:pt>
                <c:pt idx="809">
                  <c:v>86266.5</c:v>
                </c:pt>
                <c:pt idx="810">
                  <c:v>86267</c:v>
                </c:pt>
                <c:pt idx="811">
                  <c:v>86294</c:v>
                </c:pt>
                <c:pt idx="812">
                  <c:v>86381</c:v>
                </c:pt>
                <c:pt idx="813">
                  <c:v>86521.5</c:v>
                </c:pt>
                <c:pt idx="814">
                  <c:v>87795.5</c:v>
                </c:pt>
                <c:pt idx="815">
                  <c:v>87795.5</c:v>
                </c:pt>
                <c:pt idx="816">
                  <c:v>87847</c:v>
                </c:pt>
                <c:pt idx="817">
                  <c:v>87858.5</c:v>
                </c:pt>
                <c:pt idx="818">
                  <c:v>88002</c:v>
                </c:pt>
                <c:pt idx="819">
                  <c:v>88002</c:v>
                </c:pt>
                <c:pt idx="820">
                  <c:v>88057.5</c:v>
                </c:pt>
                <c:pt idx="821">
                  <c:v>88057.5</c:v>
                </c:pt>
                <c:pt idx="822">
                  <c:v>88062</c:v>
                </c:pt>
                <c:pt idx="823">
                  <c:v>88108</c:v>
                </c:pt>
                <c:pt idx="824">
                  <c:v>88160.5</c:v>
                </c:pt>
                <c:pt idx="825">
                  <c:v>88160.5</c:v>
                </c:pt>
                <c:pt idx="826">
                  <c:v>88161</c:v>
                </c:pt>
                <c:pt idx="827">
                  <c:v>88161</c:v>
                </c:pt>
                <c:pt idx="828">
                  <c:v>88266</c:v>
                </c:pt>
                <c:pt idx="829">
                  <c:v>88266</c:v>
                </c:pt>
                <c:pt idx="830">
                  <c:v>89336.5</c:v>
                </c:pt>
                <c:pt idx="831">
                  <c:v>89336.5</c:v>
                </c:pt>
                <c:pt idx="832">
                  <c:v>89510</c:v>
                </c:pt>
                <c:pt idx="833">
                  <c:v>89626</c:v>
                </c:pt>
                <c:pt idx="834">
                  <c:v>89751</c:v>
                </c:pt>
                <c:pt idx="835">
                  <c:v>90981.5</c:v>
                </c:pt>
                <c:pt idx="836">
                  <c:v>91144</c:v>
                </c:pt>
                <c:pt idx="837">
                  <c:v>91194</c:v>
                </c:pt>
                <c:pt idx="838">
                  <c:v>91401</c:v>
                </c:pt>
                <c:pt idx="839">
                  <c:v>92874.5</c:v>
                </c:pt>
                <c:pt idx="840">
                  <c:v>92875</c:v>
                </c:pt>
                <c:pt idx="841">
                  <c:v>92875.5</c:v>
                </c:pt>
                <c:pt idx="842">
                  <c:v>93146</c:v>
                </c:pt>
                <c:pt idx="843">
                  <c:v>94429</c:v>
                </c:pt>
                <c:pt idx="844">
                  <c:v>94429.5</c:v>
                </c:pt>
                <c:pt idx="845">
                  <c:v>94546.5</c:v>
                </c:pt>
                <c:pt idx="846">
                  <c:v>94586.5</c:v>
                </c:pt>
                <c:pt idx="847">
                  <c:v>94722</c:v>
                </c:pt>
                <c:pt idx="848">
                  <c:v>94900</c:v>
                </c:pt>
              </c:numCache>
            </c:numRef>
          </c:xVal>
          <c:yVal>
            <c:numRef>
              <c:f>'Active 1'!$M$21:$M$992</c:f>
              <c:numCache>
                <c:formatCode>General</c:formatCode>
                <c:ptCount val="9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CD6-4565-AE47-B5E782DEE1AE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1'!$F$21:$F$992</c:f>
              <c:numCache>
                <c:formatCode>General</c:formatCode>
                <c:ptCount val="972"/>
                <c:pt idx="0">
                  <c:v>0</c:v>
                </c:pt>
                <c:pt idx="1">
                  <c:v>5278</c:v>
                </c:pt>
                <c:pt idx="2">
                  <c:v>5337</c:v>
                </c:pt>
                <c:pt idx="3">
                  <c:v>5337.5</c:v>
                </c:pt>
                <c:pt idx="4">
                  <c:v>5350.5</c:v>
                </c:pt>
                <c:pt idx="5">
                  <c:v>5351</c:v>
                </c:pt>
                <c:pt idx="6">
                  <c:v>5355</c:v>
                </c:pt>
                <c:pt idx="7">
                  <c:v>5468.5</c:v>
                </c:pt>
                <c:pt idx="8">
                  <c:v>5473</c:v>
                </c:pt>
                <c:pt idx="9">
                  <c:v>5477.5</c:v>
                </c:pt>
                <c:pt idx="10">
                  <c:v>6557.5</c:v>
                </c:pt>
                <c:pt idx="11">
                  <c:v>6891</c:v>
                </c:pt>
                <c:pt idx="12">
                  <c:v>8423</c:v>
                </c:pt>
                <c:pt idx="13">
                  <c:v>8441</c:v>
                </c:pt>
                <c:pt idx="14">
                  <c:v>8464.5</c:v>
                </c:pt>
                <c:pt idx="15">
                  <c:v>8509</c:v>
                </c:pt>
                <c:pt idx="16">
                  <c:v>8613</c:v>
                </c:pt>
                <c:pt idx="17">
                  <c:v>8640.5</c:v>
                </c:pt>
                <c:pt idx="18">
                  <c:v>8654</c:v>
                </c:pt>
                <c:pt idx="19">
                  <c:v>8667.5</c:v>
                </c:pt>
                <c:pt idx="20">
                  <c:v>8781</c:v>
                </c:pt>
                <c:pt idx="21">
                  <c:v>8781</c:v>
                </c:pt>
                <c:pt idx="22">
                  <c:v>8785.5</c:v>
                </c:pt>
                <c:pt idx="23">
                  <c:v>8790</c:v>
                </c:pt>
                <c:pt idx="24">
                  <c:v>8867</c:v>
                </c:pt>
                <c:pt idx="25">
                  <c:v>8885</c:v>
                </c:pt>
                <c:pt idx="26">
                  <c:v>8939.5</c:v>
                </c:pt>
                <c:pt idx="27">
                  <c:v>9846.5</c:v>
                </c:pt>
                <c:pt idx="28">
                  <c:v>9847</c:v>
                </c:pt>
                <c:pt idx="29">
                  <c:v>10154</c:v>
                </c:pt>
                <c:pt idx="30">
                  <c:v>10376</c:v>
                </c:pt>
                <c:pt idx="31">
                  <c:v>11297</c:v>
                </c:pt>
                <c:pt idx="32">
                  <c:v>11423.5</c:v>
                </c:pt>
                <c:pt idx="33">
                  <c:v>11654</c:v>
                </c:pt>
                <c:pt idx="34">
                  <c:v>11672</c:v>
                </c:pt>
                <c:pt idx="35">
                  <c:v>11712.5</c:v>
                </c:pt>
                <c:pt idx="36">
                  <c:v>11717</c:v>
                </c:pt>
                <c:pt idx="37">
                  <c:v>11731</c:v>
                </c:pt>
                <c:pt idx="38">
                  <c:v>11884.5</c:v>
                </c:pt>
                <c:pt idx="39">
                  <c:v>11889</c:v>
                </c:pt>
                <c:pt idx="40">
                  <c:v>11890</c:v>
                </c:pt>
                <c:pt idx="41">
                  <c:v>12007</c:v>
                </c:pt>
                <c:pt idx="42">
                  <c:v>12020.5</c:v>
                </c:pt>
                <c:pt idx="43">
                  <c:v>12815</c:v>
                </c:pt>
                <c:pt idx="44">
                  <c:v>12869.5</c:v>
                </c:pt>
                <c:pt idx="45">
                  <c:v>12874</c:v>
                </c:pt>
                <c:pt idx="46">
                  <c:v>12946</c:v>
                </c:pt>
                <c:pt idx="47">
                  <c:v>13260</c:v>
                </c:pt>
                <c:pt idx="48">
                  <c:v>13269</c:v>
                </c:pt>
                <c:pt idx="49">
                  <c:v>13291.5</c:v>
                </c:pt>
                <c:pt idx="50">
                  <c:v>13292</c:v>
                </c:pt>
                <c:pt idx="51">
                  <c:v>13296</c:v>
                </c:pt>
                <c:pt idx="52">
                  <c:v>13296.5</c:v>
                </c:pt>
                <c:pt idx="53">
                  <c:v>13373</c:v>
                </c:pt>
                <c:pt idx="54">
                  <c:v>13373.5</c:v>
                </c:pt>
                <c:pt idx="55">
                  <c:v>13373.5</c:v>
                </c:pt>
                <c:pt idx="56">
                  <c:v>13403.5</c:v>
                </c:pt>
                <c:pt idx="57">
                  <c:v>13452.5</c:v>
                </c:pt>
                <c:pt idx="58">
                  <c:v>13457</c:v>
                </c:pt>
                <c:pt idx="59">
                  <c:v>13457.5</c:v>
                </c:pt>
                <c:pt idx="60">
                  <c:v>13462</c:v>
                </c:pt>
                <c:pt idx="61">
                  <c:v>13485</c:v>
                </c:pt>
                <c:pt idx="62">
                  <c:v>13490</c:v>
                </c:pt>
                <c:pt idx="63">
                  <c:v>13571</c:v>
                </c:pt>
                <c:pt idx="64">
                  <c:v>13579.5</c:v>
                </c:pt>
                <c:pt idx="65">
                  <c:v>13598</c:v>
                </c:pt>
                <c:pt idx="66">
                  <c:v>13625</c:v>
                </c:pt>
                <c:pt idx="67">
                  <c:v>13638.5</c:v>
                </c:pt>
                <c:pt idx="68">
                  <c:v>13652</c:v>
                </c:pt>
                <c:pt idx="69">
                  <c:v>13720</c:v>
                </c:pt>
                <c:pt idx="70">
                  <c:v>13756.5</c:v>
                </c:pt>
                <c:pt idx="71">
                  <c:v>13765.5</c:v>
                </c:pt>
                <c:pt idx="72">
                  <c:v>14555</c:v>
                </c:pt>
                <c:pt idx="73">
                  <c:v>14573</c:v>
                </c:pt>
                <c:pt idx="74">
                  <c:v>14690.5</c:v>
                </c:pt>
                <c:pt idx="75">
                  <c:v>14736</c:v>
                </c:pt>
                <c:pt idx="76">
                  <c:v>14736</c:v>
                </c:pt>
                <c:pt idx="77">
                  <c:v>14831</c:v>
                </c:pt>
                <c:pt idx="78">
                  <c:v>14857.5</c:v>
                </c:pt>
                <c:pt idx="79">
                  <c:v>14858</c:v>
                </c:pt>
                <c:pt idx="80">
                  <c:v>14858</c:v>
                </c:pt>
                <c:pt idx="81">
                  <c:v>14871.5</c:v>
                </c:pt>
                <c:pt idx="82">
                  <c:v>14935</c:v>
                </c:pt>
                <c:pt idx="83">
                  <c:v>14989</c:v>
                </c:pt>
                <c:pt idx="84">
                  <c:v>15066</c:v>
                </c:pt>
                <c:pt idx="85">
                  <c:v>15102</c:v>
                </c:pt>
                <c:pt idx="86">
                  <c:v>15102.5</c:v>
                </c:pt>
                <c:pt idx="87">
                  <c:v>15106.5</c:v>
                </c:pt>
                <c:pt idx="88">
                  <c:v>15120</c:v>
                </c:pt>
                <c:pt idx="89">
                  <c:v>15129</c:v>
                </c:pt>
                <c:pt idx="90">
                  <c:v>15165.5</c:v>
                </c:pt>
                <c:pt idx="91">
                  <c:v>15192.5</c:v>
                </c:pt>
                <c:pt idx="92">
                  <c:v>15197</c:v>
                </c:pt>
                <c:pt idx="93">
                  <c:v>15197</c:v>
                </c:pt>
                <c:pt idx="94">
                  <c:v>15206.5</c:v>
                </c:pt>
                <c:pt idx="95">
                  <c:v>15247</c:v>
                </c:pt>
                <c:pt idx="96">
                  <c:v>15256</c:v>
                </c:pt>
                <c:pt idx="97">
                  <c:v>15274.5</c:v>
                </c:pt>
                <c:pt idx="98">
                  <c:v>15315</c:v>
                </c:pt>
                <c:pt idx="99">
                  <c:v>15315.5</c:v>
                </c:pt>
                <c:pt idx="100">
                  <c:v>16512.5</c:v>
                </c:pt>
                <c:pt idx="101">
                  <c:v>16561.5</c:v>
                </c:pt>
                <c:pt idx="102">
                  <c:v>16572.5</c:v>
                </c:pt>
                <c:pt idx="103">
                  <c:v>16670</c:v>
                </c:pt>
                <c:pt idx="104">
                  <c:v>16715.5</c:v>
                </c:pt>
                <c:pt idx="105">
                  <c:v>16792.5</c:v>
                </c:pt>
                <c:pt idx="106">
                  <c:v>16814.5</c:v>
                </c:pt>
                <c:pt idx="107">
                  <c:v>16815</c:v>
                </c:pt>
                <c:pt idx="108">
                  <c:v>16837.5</c:v>
                </c:pt>
                <c:pt idx="109">
                  <c:v>16842</c:v>
                </c:pt>
                <c:pt idx="110">
                  <c:v>16842</c:v>
                </c:pt>
                <c:pt idx="111">
                  <c:v>16860</c:v>
                </c:pt>
                <c:pt idx="112">
                  <c:v>16860.5</c:v>
                </c:pt>
                <c:pt idx="113">
                  <c:v>16956.5</c:v>
                </c:pt>
                <c:pt idx="114">
                  <c:v>18083.5</c:v>
                </c:pt>
                <c:pt idx="115">
                  <c:v>18149</c:v>
                </c:pt>
                <c:pt idx="116">
                  <c:v>18315</c:v>
                </c:pt>
                <c:pt idx="117">
                  <c:v>18474.5</c:v>
                </c:pt>
                <c:pt idx="118">
                  <c:v>18478</c:v>
                </c:pt>
                <c:pt idx="119">
                  <c:v>18482.5</c:v>
                </c:pt>
                <c:pt idx="120">
                  <c:v>18618.5</c:v>
                </c:pt>
                <c:pt idx="121">
                  <c:v>18686.5</c:v>
                </c:pt>
                <c:pt idx="122">
                  <c:v>18713.5</c:v>
                </c:pt>
                <c:pt idx="123">
                  <c:v>18759</c:v>
                </c:pt>
                <c:pt idx="124">
                  <c:v>20032</c:v>
                </c:pt>
                <c:pt idx="125">
                  <c:v>20045.5</c:v>
                </c:pt>
                <c:pt idx="126">
                  <c:v>20106</c:v>
                </c:pt>
                <c:pt idx="127">
                  <c:v>20154.5</c:v>
                </c:pt>
                <c:pt idx="128">
                  <c:v>20160.5</c:v>
                </c:pt>
                <c:pt idx="129">
                  <c:v>20163.5</c:v>
                </c:pt>
                <c:pt idx="130">
                  <c:v>20186</c:v>
                </c:pt>
                <c:pt idx="131">
                  <c:v>20277</c:v>
                </c:pt>
                <c:pt idx="132">
                  <c:v>20317.5</c:v>
                </c:pt>
                <c:pt idx="133">
                  <c:v>20449</c:v>
                </c:pt>
                <c:pt idx="134">
                  <c:v>21506.5</c:v>
                </c:pt>
                <c:pt idx="135">
                  <c:v>21550.5</c:v>
                </c:pt>
                <c:pt idx="136">
                  <c:v>21551</c:v>
                </c:pt>
                <c:pt idx="137">
                  <c:v>21551.5</c:v>
                </c:pt>
                <c:pt idx="138">
                  <c:v>21763.5</c:v>
                </c:pt>
                <c:pt idx="139">
                  <c:v>21767.5</c:v>
                </c:pt>
                <c:pt idx="140">
                  <c:v>21777</c:v>
                </c:pt>
                <c:pt idx="141">
                  <c:v>21790</c:v>
                </c:pt>
                <c:pt idx="142">
                  <c:v>21790.5</c:v>
                </c:pt>
                <c:pt idx="143">
                  <c:v>21881</c:v>
                </c:pt>
                <c:pt idx="144">
                  <c:v>21921.5</c:v>
                </c:pt>
                <c:pt idx="145">
                  <c:v>21922</c:v>
                </c:pt>
                <c:pt idx="146">
                  <c:v>21926.5</c:v>
                </c:pt>
                <c:pt idx="147">
                  <c:v>22887</c:v>
                </c:pt>
                <c:pt idx="148">
                  <c:v>23278.5</c:v>
                </c:pt>
                <c:pt idx="149">
                  <c:v>23285.5</c:v>
                </c:pt>
                <c:pt idx="150">
                  <c:v>23612</c:v>
                </c:pt>
                <c:pt idx="151">
                  <c:v>23617.5</c:v>
                </c:pt>
                <c:pt idx="152">
                  <c:v>23671</c:v>
                </c:pt>
                <c:pt idx="153">
                  <c:v>23672.5</c:v>
                </c:pt>
                <c:pt idx="154">
                  <c:v>23686</c:v>
                </c:pt>
                <c:pt idx="155">
                  <c:v>24898.5</c:v>
                </c:pt>
                <c:pt idx="156">
                  <c:v>24971</c:v>
                </c:pt>
                <c:pt idx="157">
                  <c:v>25016.5</c:v>
                </c:pt>
                <c:pt idx="158">
                  <c:v>25116</c:v>
                </c:pt>
                <c:pt idx="159">
                  <c:v>25120.5</c:v>
                </c:pt>
                <c:pt idx="160">
                  <c:v>25225</c:v>
                </c:pt>
                <c:pt idx="161">
                  <c:v>25229.5</c:v>
                </c:pt>
                <c:pt idx="162">
                  <c:v>25238.5</c:v>
                </c:pt>
                <c:pt idx="163">
                  <c:v>25243</c:v>
                </c:pt>
                <c:pt idx="164">
                  <c:v>25293</c:v>
                </c:pt>
                <c:pt idx="165">
                  <c:v>25297.5</c:v>
                </c:pt>
                <c:pt idx="166">
                  <c:v>26570.5</c:v>
                </c:pt>
                <c:pt idx="167">
                  <c:v>26579.5</c:v>
                </c:pt>
                <c:pt idx="168">
                  <c:v>26580</c:v>
                </c:pt>
                <c:pt idx="169">
                  <c:v>26588.5</c:v>
                </c:pt>
                <c:pt idx="170">
                  <c:v>26602</c:v>
                </c:pt>
                <c:pt idx="171">
                  <c:v>26602.5</c:v>
                </c:pt>
                <c:pt idx="172">
                  <c:v>26661</c:v>
                </c:pt>
                <c:pt idx="173">
                  <c:v>26739</c:v>
                </c:pt>
                <c:pt idx="174">
                  <c:v>26743.5</c:v>
                </c:pt>
                <c:pt idx="175">
                  <c:v>26747</c:v>
                </c:pt>
                <c:pt idx="176">
                  <c:v>26761</c:v>
                </c:pt>
                <c:pt idx="177">
                  <c:v>26770</c:v>
                </c:pt>
                <c:pt idx="178">
                  <c:v>26776</c:v>
                </c:pt>
                <c:pt idx="179">
                  <c:v>26906</c:v>
                </c:pt>
                <c:pt idx="180">
                  <c:v>27019.5</c:v>
                </c:pt>
                <c:pt idx="181">
                  <c:v>27854.5</c:v>
                </c:pt>
                <c:pt idx="182">
                  <c:v>28242.5</c:v>
                </c:pt>
                <c:pt idx="183">
                  <c:v>28310.5</c:v>
                </c:pt>
                <c:pt idx="184">
                  <c:v>28442</c:v>
                </c:pt>
                <c:pt idx="185">
                  <c:v>28451</c:v>
                </c:pt>
                <c:pt idx="186">
                  <c:v>28451.5</c:v>
                </c:pt>
                <c:pt idx="187">
                  <c:v>28456</c:v>
                </c:pt>
                <c:pt idx="188">
                  <c:v>28460.5</c:v>
                </c:pt>
                <c:pt idx="189">
                  <c:v>28465</c:v>
                </c:pt>
                <c:pt idx="190">
                  <c:v>28465.5</c:v>
                </c:pt>
                <c:pt idx="191">
                  <c:v>28469.5</c:v>
                </c:pt>
                <c:pt idx="192">
                  <c:v>28496.5</c:v>
                </c:pt>
                <c:pt idx="193">
                  <c:v>28750.5</c:v>
                </c:pt>
                <c:pt idx="194">
                  <c:v>29820</c:v>
                </c:pt>
                <c:pt idx="195">
                  <c:v>29915</c:v>
                </c:pt>
                <c:pt idx="196">
                  <c:v>29919.5</c:v>
                </c:pt>
                <c:pt idx="197">
                  <c:v>29957</c:v>
                </c:pt>
                <c:pt idx="198">
                  <c:v>30060</c:v>
                </c:pt>
                <c:pt idx="199">
                  <c:v>30064.5</c:v>
                </c:pt>
                <c:pt idx="200">
                  <c:v>30087</c:v>
                </c:pt>
                <c:pt idx="201">
                  <c:v>30096</c:v>
                </c:pt>
                <c:pt idx="202">
                  <c:v>30101</c:v>
                </c:pt>
                <c:pt idx="203">
                  <c:v>30255</c:v>
                </c:pt>
                <c:pt idx="204">
                  <c:v>31334</c:v>
                </c:pt>
                <c:pt idx="205">
                  <c:v>31334</c:v>
                </c:pt>
                <c:pt idx="206">
                  <c:v>31334</c:v>
                </c:pt>
                <c:pt idx="207">
                  <c:v>31668.5</c:v>
                </c:pt>
                <c:pt idx="208">
                  <c:v>31668.5</c:v>
                </c:pt>
                <c:pt idx="209">
                  <c:v>31673</c:v>
                </c:pt>
                <c:pt idx="210">
                  <c:v>31673.5</c:v>
                </c:pt>
                <c:pt idx="211">
                  <c:v>31673.5</c:v>
                </c:pt>
                <c:pt idx="212">
                  <c:v>31727.5</c:v>
                </c:pt>
                <c:pt idx="213">
                  <c:v>31809</c:v>
                </c:pt>
                <c:pt idx="214">
                  <c:v>31841</c:v>
                </c:pt>
                <c:pt idx="215">
                  <c:v>31841</c:v>
                </c:pt>
                <c:pt idx="216">
                  <c:v>31841</c:v>
                </c:pt>
                <c:pt idx="217">
                  <c:v>31841</c:v>
                </c:pt>
                <c:pt idx="218">
                  <c:v>31841</c:v>
                </c:pt>
                <c:pt idx="219">
                  <c:v>31841</c:v>
                </c:pt>
                <c:pt idx="220">
                  <c:v>31854.5</c:v>
                </c:pt>
                <c:pt idx="221">
                  <c:v>31854.5</c:v>
                </c:pt>
                <c:pt idx="222">
                  <c:v>31899.5</c:v>
                </c:pt>
                <c:pt idx="223">
                  <c:v>33188</c:v>
                </c:pt>
                <c:pt idx="224">
                  <c:v>33345</c:v>
                </c:pt>
                <c:pt idx="225">
                  <c:v>33395</c:v>
                </c:pt>
                <c:pt idx="226">
                  <c:v>33417.5</c:v>
                </c:pt>
                <c:pt idx="227">
                  <c:v>33422</c:v>
                </c:pt>
                <c:pt idx="228">
                  <c:v>33426.5</c:v>
                </c:pt>
                <c:pt idx="229">
                  <c:v>33426.5</c:v>
                </c:pt>
                <c:pt idx="230">
                  <c:v>33450.5</c:v>
                </c:pt>
                <c:pt idx="231">
                  <c:v>33454</c:v>
                </c:pt>
                <c:pt idx="232">
                  <c:v>33458.5</c:v>
                </c:pt>
                <c:pt idx="233">
                  <c:v>33549</c:v>
                </c:pt>
                <c:pt idx="234">
                  <c:v>34850</c:v>
                </c:pt>
                <c:pt idx="235">
                  <c:v>34922</c:v>
                </c:pt>
                <c:pt idx="236">
                  <c:v>35021.5</c:v>
                </c:pt>
                <c:pt idx="237">
                  <c:v>35021.5</c:v>
                </c:pt>
                <c:pt idx="238">
                  <c:v>35026.5</c:v>
                </c:pt>
                <c:pt idx="239">
                  <c:v>35026.5</c:v>
                </c:pt>
                <c:pt idx="240">
                  <c:v>35035.5</c:v>
                </c:pt>
                <c:pt idx="241">
                  <c:v>35040</c:v>
                </c:pt>
                <c:pt idx="242">
                  <c:v>35040</c:v>
                </c:pt>
                <c:pt idx="243">
                  <c:v>35058</c:v>
                </c:pt>
                <c:pt idx="244">
                  <c:v>35139.5</c:v>
                </c:pt>
                <c:pt idx="245">
                  <c:v>35191</c:v>
                </c:pt>
                <c:pt idx="246">
                  <c:v>35207.5</c:v>
                </c:pt>
                <c:pt idx="247">
                  <c:v>35434</c:v>
                </c:pt>
                <c:pt idx="248">
                  <c:v>36367.5</c:v>
                </c:pt>
                <c:pt idx="249">
                  <c:v>36517</c:v>
                </c:pt>
                <c:pt idx="250">
                  <c:v>36607.5</c:v>
                </c:pt>
                <c:pt idx="251">
                  <c:v>36997.5</c:v>
                </c:pt>
                <c:pt idx="252">
                  <c:v>38012.5</c:v>
                </c:pt>
                <c:pt idx="253">
                  <c:v>38162</c:v>
                </c:pt>
                <c:pt idx="254">
                  <c:v>38416</c:v>
                </c:pt>
                <c:pt idx="255">
                  <c:v>38438.5</c:v>
                </c:pt>
                <c:pt idx="256">
                  <c:v>39329</c:v>
                </c:pt>
                <c:pt idx="257">
                  <c:v>39865.5</c:v>
                </c:pt>
                <c:pt idx="258">
                  <c:v>39885</c:v>
                </c:pt>
                <c:pt idx="259">
                  <c:v>39988</c:v>
                </c:pt>
                <c:pt idx="260">
                  <c:v>40350.5</c:v>
                </c:pt>
                <c:pt idx="261">
                  <c:v>41331.5</c:v>
                </c:pt>
                <c:pt idx="262">
                  <c:v>41483.5</c:v>
                </c:pt>
                <c:pt idx="263">
                  <c:v>41580</c:v>
                </c:pt>
                <c:pt idx="264">
                  <c:v>41648.5</c:v>
                </c:pt>
                <c:pt idx="265">
                  <c:v>41705.5</c:v>
                </c:pt>
                <c:pt idx="266">
                  <c:v>41714.5</c:v>
                </c:pt>
                <c:pt idx="267">
                  <c:v>41814</c:v>
                </c:pt>
                <c:pt idx="268">
                  <c:v>41995.5</c:v>
                </c:pt>
                <c:pt idx="269">
                  <c:v>42004.5</c:v>
                </c:pt>
                <c:pt idx="270">
                  <c:v>43160</c:v>
                </c:pt>
                <c:pt idx="271">
                  <c:v>43170.5</c:v>
                </c:pt>
                <c:pt idx="272">
                  <c:v>43171</c:v>
                </c:pt>
                <c:pt idx="273">
                  <c:v>43241.5</c:v>
                </c:pt>
                <c:pt idx="274">
                  <c:v>43305</c:v>
                </c:pt>
                <c:pt idx="275">
                  <c:v>43355</c:v>
                </c:pt>
                <c:pt idx="276">
                  <c:v>43369.5</c:v>
                </c:pt>
                <c:pt idx="277">
                  <c:v>43373</c:v>
                </c:pt>
                <c:pt idx="278">
                  <c:v>43423</c:v>
                </c:pt>
                <c:pt idx="279">
                  <c:v>43518</c:v>
                </c:pt>
                <c:pt idx="280">
                  <c:v>44597.5</c:v>
                </c:pt>
                <c:pt idx="281">
                  <c:v>44782</c:v>
                </c:pt>
                <c:pt idx="282">
                  <c:v>44918</c:v>
                </c:pt>
                <c:pt idx="283">
                  <c:v>44918</c:v>
                </c:pt>
                <c:pt idx="284">
                  <c:v>45031.5</c:v>
                </c:pt>
                <c:pt idx="285">
                  <c:v>45036</c:v>
                </c:pt>
                <c:pt idx="286">
                  <c:v>45068</c:v>
                </c:pt>
                <c:pt idx="287">
                  <c:v>45068</c:v>
                </c:pt>
                <c:pt idx="288">
                  <c:v>45072.5</c:v>
                </c:pt>
                <c:pt idx="289">
                  <c:v>45073.5</c:v>
                </c:pt>
                <c:pt idx="290">
                  <c:v>45074</c:v>
                </c:pt>
                <c:pt idx="291">
                  <c:v>45090.5</c:v>
                </c:pt>
                <c:pt idx="292">
                  <c:v>45253.5</c:v>
                </c:pt>
                <c:pt idx="293">
                  <c:v>45326</c:v>
                </c:pt>
                <c:pt idx="294">
                  <c:v>46419</c:v>
                </c:pt>
                <c:pt idx="295">
                  <c:v>46422.5</c:v>
                </c:pt>
                <c:pt idx="296">
                  <c:v>46463.5</c:v>
                </c:pt>
                <c:pt idx="297">
                  <c:v>46463.5</c:v>
                </c:pt>
                <c:pt idx="298">
                  <c:v>46463.5</c:v>
                </c:pt>
                <c:pt idx="299">
                  <c:v>46464</c:v>
                </c:pt>
                <c:pt idx="300">
                  <c:v>46464</c:v>
                </c:pt>
                <c:pt idx="301">
                  <c:v>46464</c:v>
                </c:pt>
                <c:pt idx="302">
                  <c:v>46467.5</c:v>
                </c:pt>
                <c:pt idx="303">
                  <c:v>46528</c:v>
                </c:pt>
                <c:pt idx="304">
                  <c:v>46576.5</c:v>
                </c:pt>
                <c:pt idx="305">
                  <c:v>46699</c:v>
                </c:pt>
                <c:pt idx="306">
                  <c:v>46708</c:v>
                </c:pt>
                <c:pt idx="307">
                  <c:v>46718.5</c:v>
                </c:pt>
                <c:pt idx="308">
                  <c:v>46850</c:v>
                </c:pt>
                <c:pt idx="309">
                  <c:v>46850</c:v>
                </c:pt>
                <c:pt idx="310">
                  <c:v>46876</c:v>
                </c:pt>
                <c:pt idx="311">
                  <c:v>47883</c:v>
                </c:pt>
                <c:pt idx="312">
                  <c:v>48119</c:v>
                </c:pt>
                <c:pt idx="313">
                  <c:v>48121.5</c:v>
                </c:pt>
                <c:pt idx="314">
                  <c:v>48140.5</c:v>
                </c:pt>
                <c:pt idx="315">
                  <c:v>48244</c:v>
                </c:pt>
                <c:pt idx="316">
                  <c:v>48248.5</c:v>
                </c:pt>
                <c:pt idx="317">
                  <c:v>48248.5</c:v>
                </c:pt>
                <c:pt idx="318">
                  <c:v>48280.5</c:v>
                </c:pt>
                <c:pt idx="319">
                  <c:v>48295</c:v>
                </c:pt>
                <c:pt idx="320">
                  <c:v>48303</c:v>
                </c:pt>
                <c:pt idx="321">
                  <c:v>48485.5</c:v>
                </c:pt>
                <c:pt idx="322">
                  <c:v>48557</c:v>
                </c:pt>
                <c:pt idx="323">
                  <c:v>48558</c:v>
                </c:pt>
                <c:pt idx="324">
                  <c:v>48566.5</c:v>
                </c:pt>
                <c:pt idx="325">
                  <c:v>48566.5</c:v>
                </c:pt>
                <c:pt idx="326">
                  <c:v>48747.5</c:v>
                </c:pt>
                <c:pt idx="327">
                  <c:v>48747.5</c:v>
                </c:pt>
                <c:pt idx="328">
                  <c:v>49640</c:v>
                </c:pt>
                <c:pt idx="329">
                  <c:v>49735</c:v>
                </c:pt>
                <c:pt idx="330">
                  <c:v>49800.5</c:v>
                </c:pt>
                <c:pt idx="331">
                  <c:v>49948</c:v>
                </c:pt>
                <c:pt idx="332">
                  <c:v>50016</c:v>
                </c:pt>
                <c:pt idx="333">
                  <c:v>50138.5</c:v>
                </c:pt>
                <c:pt idx="334">
                  <c:v>50143</c:v>
                </c:pt>
                <c:pt idx="335">
                  <c:v>50143</c:v>
                </c:pt>
                <c:pt idx="336">
                  <c:v>51276.5</c:v>
                </c:pt>
                <c:pt idx="337">
                  <c:v>51303.5</c:v>
                </c:pt>
                <c:pt idx="338">
                  <c:v>51304</c:v>
                </c:pt>
                <c:pt idx="339">
                  <c:v>51421</c:v>
                </c:pt>
                <c:pt idx="340">
                  <c:v>51460</c:v>
                </c:pt>
                <c:pt idx="341">
                  <c:v>51506.5</c:v>
                </c:pt>
                <c:pt idx="342">
                  <c:v>51593.5</c:v>
                </c:pt>
                <c:pt idx="343">
                  <c:v>51603.5</c:v>
                </c:pt>
                <c:pt idx="344">
                  <c:v>51620</c:v>
                </c:pt>
                <c:pt idx="345">
                  <c:v>51621</c:v>
                </c:pt>
                <c:pt idx="346">
                  <c:v>51674.5</c:v>
                </c:pt>
                <c:pt idx="347">
                  <c:v>51701.5</c:v>
                </c:pt>
                <c:pt idx="348">
                  <c:v>51715</c:v>
                </c:pt>
                <c:pt idx="349">
                  <c:v>52898.5</c:v>
                </c:pt>
                <c:pt idx="350">
                  <c:v>52972</c:v>
                </c:pt>
                <c:pt idx="351">
                  <c:v>53071</c:v>
                </c:pt>
                <c:pt idx="352">
                  <c:v>53085</c:v>
                </c:pt>
                <c:pt idx="353">
                  <c:v>53092.5</c:v>
                </c:pt>
                <c:pt idx="354">
                  <c:v>53093</c:v>
                </c:pt>
                <c:pt idx="355">
                  <c:v>53093</c:v>
                </c:pt>
                <c:pt idx="356">
                  <c:v>53121</c:v>
                </c:pt>
                <c:pt idx="357">
                  <c:v>53121</c:v>
                </c:pt>
                <c:pt idx="358">
                  <c:v>53144</c:v>
                </c:pt>
                <c:pt idx="359">
                  <c:v>53165.5</c:v>
                </c:pt>
                <c:pt idx="360">
                  <c:v>53183</c:v>
                </c:pt>
                <c:pt idx="361">
                  <c:v>53183</c:v>
                </c:pt>
                <c:pt idx="362">
                  <c:v>53193</c:v>
                </c:pt>
                <c:pt idx="363">
                  <c:v>53201.5</c:v>
                </c:pt>
                <c:pt idx="364">
                  <c:v>53207</c:v>
                </c:pt>
                <c:pt idx="365">
                  <c:v>53547</c:v>
                </c:pt>
                <c:pt idx="366">
                  <c:v>54643</c:v>
                </c:pt>
                <c:pt idx="367">
                  <c:v>54721</c:v>
                </c:pt>
                <c:pt idx="368">
                  <c:v>54730</c:v>
                </c:pt>
                <c:pt idx="369">
                  <c:v>54802</c:v>
                </c:pt>
                <c:pt idx="370">
                  <c:v>54812</c:v>
                </c:pt>
                <c:pt idx="371">
                  <c:v>54830</c:v>
                </c:pt>
                <c:pt idx="372">
                  <c:v>54857</c:v>
                </c:pt>
                <c:pt idx="373">
                  <c:v>54861</c:v>
                </c:pt>
                <c:pt idx="374">
                  <c:v>54875</c:v>
                </c:pt>
                <c:pt idx="375">
                  <c:v>54938</c:v>
                </c:pt>
                <c:pt idx="376">
                  <c:v>54950.5</c:v>
                </c:pt>
                <c:pt idx="377">
                  <c:v>54970</c:v>
                </c:pt>
                <c:pt idx="378">
                  <c:v>54996</c:v>
                </c:pt>
                <c:pt idx="379">
                  <c:v>54996</c:v>
                </c:pt>
                <c:pt idx="380">
                  <c:v>54996</c:v>
                </c:pt>
                <c:pt idx="381">
                  <c:v>55127.5</c:v>
                </c:pt>
                <c:pt idx="382">
                  <c:v>55127.5</c:v>
                </c:pt>
                <c:pt idx="383">
                  <c:v>55572</c:v>
                </c:pt>
                <c:pt idx="384">
                  <c:v>56043.5</c:v>
                </c:pt>
                <c:pt idx="385">
                  <c:v>56043.5</c:v>
                </c:pt>
                <c:pt idx="386">
                  <c:v>56293</c:v>
                </c:pt>
                <c:pt idx="387">
                  <c:v>56302.5</c:v>
                </c:pt>
                <c:pt idx="388">
                  <c:v>56342</c:v>
                </c:pt>
                <c:pt idx="389">
                  <c:v>56388</c:v>
                </c:pt>
                <c:pt idx="390">
                  <c:v>56429.5</c:v>
                </c:pt>
                <c:pt idx="391">
                  <c:v>56442.5</c:v>
                </c:pt>
                <c:pt idx="392">
                  <c:v>56474</c:v>
                </c:pt>
                <c:pt idx="393">
                  <c:v>56500</c:v>
                </c:pt>
                <c:pt idx="394">
                  <c:v>56500.5</c:v>
                </c:pt>
                <c:pt idx="395">
                  <c:v>56551</c:v>
                </c:pt>
                <c:pt idx="396">
                  <c:v>56578</c:v>
                </c:pt>
                <c:pt idx="397">
                  <c:v>56664.5</c:v>
                </c:pt>
                <c:pt idx="398">
                  <c:v>56668</c:v>
                </c:pt>
                <c:pt idx="399">
                  <c:v>56683</c:v>
                </c:pt>
                <c:pt idx="400">
                  <c:v>56683</c:v>
                </c:pt>
                <c:pt idx="401">
                  <c:v>56683</c:v>
                </c:pt>
                <c:pt idx="402">
                  <c:v>56841.5</c:v>
                </c:pt>
                <c:pt idx="403">
                  <c:v>57599</c:v>
                </c:pt>
                <c:pt idx="404">
                  <c:v>57757.5</c:v>
                </c:pt>
                <c:pt idx="405">
                  <c:v>57884</c:v>
                </c:pt>
                <c:pt idx="406">
                  <c:v>58055.5</c:v>
                </c:pt>
                <c:pt idx="407">
                  <c:v>58169</c:v>
                </c:pt>
                <c:pt idx="408">
                  <c:v>58169.5</c:v>
                </c:pt>
                <c:pt idx="409">
                  <c:v>58214</c:v>
                </c:pt>
                <c:pt idx="410">
                  <c:v>58214</c:v>
                </c:pt>
                <c:pt idx="411">
                  <c:v>58327.5</c:v>
                </c:pt>
                <c:pt idx="412">
                  <c:v>58327.5</c:v>
                </c:pt>
                <c:pt idx="413">
                  <c:v>58358.5</c:v>
                </c:pt>
                <c:pt idx="414">
                  <c:v>58358.5</c:v>
                </c:pt>
                <c:pt idx="415">
                  <c:v>58377</c:v>
                </c:pt>
                <c:pt idx="416">
                  <c:v>59321</c:v>
                </c:pt>
                <c:pt idx="417">
                  <c:v>59409</c:v>
                </c:pt>
                <c:pt idx="418">
                  <c:v>59430</c:v>
                </c:pt>
                <c:pt idx="419">
                  <c:v>59588.5</c:v>
                </c:pt>
                <c:pt idx="420">
                  <c:v>59696.5</c:v>
                </c:pt>
                <c:pt idx="421">
                  <c:v>59758</c:v>
                </c:pt>
                <c:pt idx="422">
                  <c:v>59767</c:v>
                </c:pt>
                <c:pt idx="423">
                  <c:v>59841.5</c:v>
                </c:pt>
                <c:pt idx="424">
                  <c:v>60114.5</c:v>
                </c:pt>
                <c:pt idx="425">
                  <c:v>60114.5</c:v>
                </c:pt>
                <c:pt idx="426">
                  <c:v>60114.5</c:v>
                </c:pt>
                <c:pt idx="427">
                  <c:v>60334</c:v>
                </c:pt>
                <c:pt idx="428">
                  <c:v>60334</c:v>
                </c:pt>
                <c:pt idx="429">
                  <c:v>61315</c:v>
                </c:pt>
                <c:pt idx="430">
                  <c:v>61331.5</c:v>
                </c:pt>
                <c:pt idx="431">
                  <c:v>61374.5</c:v>
                </c:pt>
                <c:pt idx="432">
                  <c:v>61375</c:v>
                </c:pt>
                <c:pt idx="433">
                  <c:v>61444</c:v>
                </c:pt>
                <c:pt idx="434">
                  <c:v>61444.5</c:v>
                </c:pt>
                <c:pt idx="435">
                  <c:v>61498.5</c:v>
                </c:pt>
                <c:pt idx="436">
                  <c:v>61503</c:v>
                </c:pt>
                <c:pt idx="437">
                  <c:v>61529</c:v>
                </c:pt>
                <c:pt idx="438">
                  <c:v>61548.5</c:v>
                </c:pt>
                <c:pt idx="439">
                  <c:v>61575</c:v>
                </c:pt>
                <c:pt idx="440">
                  <c:v>61602.5</c:v>
                </c:pt>
                <c:pt idx="441">
                  <c:v>61603</c:v>
                </c:pt>
                <c:pt idx="442">
                  <c:v>61607.5</c:v>
                </c:pt>
                <c:pt idx="443">
                  <c:v>61611.5</c:v>
                </c:pt>
                <c:pt idx="444">
                  <c:v>61612</c:v>
                </c:pt>
                <c:pt idx="445">
                  <c:v>61621</c:v>
                </c:pt>
                <c:pt idx="446">
                  <c:v>61634.5</c:v>
                </c:pt>
                <c:pt idx="447">
                  <c:v>61643.5</c:v>
                </c:pt>
                <c:pt idx="448">
                  <c:v>61644</c:v>
                </c:pt>
                <c:pt idx="449">
                  <c:v>61648</c:v>
                </c:pt>
                <c:pt idx="450">
                  <c:v>61648.5</c:v>
                </c:pt>
                <c:pt idx="451">
                  <c:v>61652.5</c:v>
                </c:pt>
                <c:pt idx="452">
                  <c:v>61653</c:v>
                </c:pt>
                <c:pt idx="453">
                  <c:v>61661.5</c:v>
                </c:pt>
                <c:pt idx="454">
                  <c:v>61662</c:v>
                </c:pt>
                <c:pt idx="455">
                  <c:v>61666</c:v>
                </c:pt>
                <c:pt idx="456">
                  <c:v>61666.5</c:v>
                </c:pt>
                <c:pt idx="457">
                  <c:v>61670.5</c:v>
                </c:pt>
                <c:pt idx="458">
                  <c:v>61671</c:v>
                </c:pt>
                <c:pt idx="459">
                  <c:v>61684</c:v>
                </c:pt>
                <c:pt idx="460">
                  <c:v>61684</c:v>
                </c:pt>
                <c:pt idx="461">
                  <c:v>61684.5</c:v>
                </c:pt>
                <c:pt idx="462">
                  <c:v>61699</c:v>
                </c:pt>
                <c:pt idx="463">
                  <c:v>61784</c:v>
                </c:pt>
                <c:pt idx="464">
                  <c:v>61788.5</c:v>
                </c:pt>
                <c:pt idx="465">
                  <c:v>61793</c:v>
                </c:pt>
                <c:pt idx="466">
                  <c:v>61797.5</c:v>
                </c:pt>
                <c:pt idx="467">
                  <c:v>61802</c:v>
                </c:pt>
                <c:pt idx="468">
                  <c:v>61806.5</c:v>
                </c:pt>
                <c:pt idx="469">
                  <c:v>61811</c:v>
                </c:pt>
                <c:pt idx="470">
                  <c:v>61880</c:v>
                </c:pt>
                <c:pt idx="471">
                  <c:v>61892.5</c:v>
                </c:pt>
                <c:pt idx="472">
                  <c:v>62092</c:v>
                </c:pt>
                <c:pt idx="473">
                  <c:v>62092</c:v>
                </c:pt>
                <c:pt idx="474">
                  <c:v>62561</c:v>
                </c:pt>
                <c:pt idx="475">
                  <c:v>63006</c:v>
                </c:pt>
                <c:pt idx="476">
                  <c:v>63006.5</c:v>
                </c:pt>
                <c:pt idx="477">
                  <c:v>63027.5</c:v>
                </c:pt>
                <c:pt idx="478">
                  <c:v>63043.5</c:v>
                </c:pt>
                <c:pt idx="479">
                  <c:v>63057</c:v>
                </c:pt>
                <c:pt idx="480">
                  <c:v>63066</c:v>
                </c:pt>
                <c:pt idx="481">
                  <c:v>63106</c:v>
                </c:pt>
                <c:pt idx="482">
                  <c:v>63106</c:v>
                </c:pt>
                <c:pt idx="483">
                  <c:v>63106.5</c:v>
                </c:pt>
                <c:pt idx="484">
                  <c:v>63106.5</c:v>
                </c:pt>
                <c:pt idx="485">
                  <c:v>63107.5</c:v>
                </c:pt>
                <c:pt idx="486">
                  <c:v>63116</c:v>
                </c:pt>
                <c:pt idx="487">
                  <c:v>63116</c:v>
                </c:pt>
                <c:pt idx="488">
                  <c:v>63116.5</c:v>
                </c:pt>
                <c:pt idx="489">
                  <c:v>63125.5</c:v>
                </c:pt>
                <c:pt idx="490">
                  <c:v>63154</c:v>
                </c:pt>
                <c:pt idx="491">
                  <c:v>63161.5</c:v>
                </c:pt>
                <c:pt idx="492">
                  <c:v>63220.5</c:v>
                </c:pt>
                <c:pt idx="493">
                  <c:v>63306</c:v>
                </c:pt>
                <c:pt idx="494">
                  <c:v>63306.5</c:v>
                </c:pt>
                <c:pt idx="495">
                  <c:v>63329</c:v>
                </c:pt>
                <c:pt idx="496">
                  <c:v>63367</c:v>
                </c:pt>
                <c:pt idx="497">
                  <c:v>63426</c:v>
                </c:pt>
                <c:pt idx="498">
                  <c:v>64489.5</c:v>
                </c:pt>
                <c:pt idx="499">
                  <c:v>64493</c:v>
                </c:pt>
                <c:pt idx="500">
                  <c:v>64644.5</c:v>
                </c:pt>
                <c:pt idx="501">
                  <c:v>64729</c:v>
                </c:pt>
                <c:pt idx="502">
                  <c:v>64753.5</c:v>
                </c:pt>
                <c:pt idx="503">
                  <c:v>64758</c:v>
                </c:pt>
                <c:pt idx="504">
                  <c:v>64783.5</c:v>
                </c:pt>
                <c:pt idx="505">
                  <c:v>64788</c:v>
                </c:pt>
                <c:pt idx="506">
                  <c:v>64792.5</c:v>
                </c:pt>
                <c:pt idx="507">
                  <c:v>64793</c:v>
                </c:pt>
                <c:pt idx="508">
                  <c:v>64797</c:v>
                </c:pt>
                <c:pt idx="509">
                  <c:v>64860.5</c:v>
                </c:pt>
                <c:pt idx="510">
                  <c:v>64862</c:v>
                </c:pt>
                <c:pt idx="511">
                  <c:v>64874</c:v>
                </c:pt>
                <c:pt idx="512">
                  <c:v>64874</c:v>
                </c:pt>
                <c:pt idx="513">
                  <c:v>64951</c:v>
                </c:pt>
                <c:pt idx="514">
                  <c:v>65250.5</c:v>
                </c:pt>
                <c:pt idx="515">
                  <c:v>65677</c:v>
                </c:pt>
                <c:pt idx="516">
                  <c:v>66008.5</c:v>
                </c:pt>
                <c:pt idx="517">
                  <c:v>66013</c:v>
                </c:pt>
                <c:pt idx="518">
                  <c:v>66022</c:v>
                </c:pt>
                <c:pt idx="519">
                  <c:v>66058</c:v>
                </c:pt>
                <c:pt idx="520">
                  <c:v>66071.5</c:v>
                </c:pt>
                <c:pt idx="521">
                  <c:v>66076.5</c:v>
                </c:pt>
                <c:pt idx="522">
                  <c:v>66090</c:v>
                </c:pt>
                <c:pt idx="523">
                  <c:v>66098.5</c:v>
                </c:pt>
                <c:pt idx="524">
                  <c:v>66099</c:v>
                </c:pt>
                <c:pt idx="525">
                  <c:v>66103.5</c:v>
                </c:pt>
                <c:pt idx="526">
                  <c:v>66108</c:v>
                </c:pt>
                <c:pt idx="527">
                  <c:v>66112.5</c:v>
                </c:pt>
                <c:pt idx="528">
                  <c:v>66189.5</c:v>
                </c:pt>
                <c:pt idx="529">
                  <c:v>66194</c:v>
                </c:pt>
                <c:pt idx="530">
                  <c:v>66194.5</c:v>
                </c:pt>
                <c:pt idx="531">
                  <c:v>66216</c:v>
                </c:pt>
                <c:pt idx="532">
                  <c:v>66216.5</c:v>
                </c:pt>
                <c:pt idx="533">
                  <c:v>66230.5</c:v>
                </c:pt>
                <c:pt idx="534">
                  <c:v>66234.5</c:v>
                </c:pt>
                <c:pt idx="535">
                  <c:v>66248.5</c:v>
                </c:pt>
                <c:pt idx="536">
                  <c:v>66253</c:v>
                </c:pt>
                <c:pt idx="537">
                  <c:v>66257.5</c:v>
                </c:pt>
                <c:pt idx="538">
                  <c:v>66261.5</c:v>
                </c:pt>
                <c:pt idx="539">
                  <c:v>66279.5</c:v>
                </c:pt>
                <c:pt idx="540">
                  <c:v>66280</c:v>
                </c:pt>
                <c:pt idx="541">
                  <c:v>66284</c:v>
                </c:pt>
                <c:pt idx="542">
                  <c:v>66284.5</c:v>
                </c:pt>
                <c:pt idx="543">
                  <c:v>66288</c:v>
                </c:pt>
                <c:pt idx="544">
                  <c:v>66288.5</c:v>
                </c:pt>
                <c:pt idx="545">
                  <c:v>66302.5</c:v>
                </c:pt>
                <c:pt idx="546">
                  <c:v>66307</c:v>
                </c:pt>
                <c:pt idx="547">
                  <c:v>66307.5</c:v>
                </c:pt>
                <c:pt idx="548">
                  <c:v>66311</c:v>
                </c:pt>
                <c:pt idx="549">
                  <c:v>66312</c:v>
                </c:pt>
                <c:pt idx="550">
                  <c:v>66325.5</c:v>
                </c:pt>
                <c:pt idx="551">
                  <c:v>66326.5</c:v>
                </c:pt>
                <c:pt idx="552">
                  <c:v>66329.5</c:v>
                </c:pt>
                <c:pt idx="553">
                  <c:v>66330</c:v>
                </c:pt>
                <c:pt idx="554">
                  <c:v>66347</c:v>
                </c:pt>
                <c:pt idx="555">
                  <c:v>66347.5</c:v>
                </c:pt>
                <c:pt idx="556">
                  <c:v>66423.5</c:v>
                </c:pt>
                <c:pt idx="557">
                  <c:v>66424</c:v>
                </c:pt>
                <c:pt idx="558">
                  <c:v>66433</c:v>
                </c:pt>
                <c:pt idx="559">
                  <c:v>66437.5</c:v>
                </c:pt>
                <c:pt idx="560">
                  <c:v>66438</c:v>
                </c:pt>
                <c:pt idx="561">
                  <c:v>66438.5</c:v>
                </c:pt>
                <c:pt idx="562">
                  <c:v>66443</c:v>
                </c:pt>
                <c:pt idx="563">
                  <c:v>66451</c:v>
                </c:pt>
                <c:pt idx="564">
                  <c:v>66469</c:v>
                </c:pt>
                <c:pt idx="565">
                  <c:v>66469.5</c:v>
                </c:pt>
                <c:pt idx="566">
                  <c:v>66473.5</c:v>
                </c:pt>
                <c:pt idx="567">
                  <c:v>66474</c:v>
                </c:pt>
                <c:pt idx="568">
                  <c:v>66478</c:v>
                </c:pt>
                <c:pt idx="569">
                  <c:v>66478.5</c:v>
                </c:pt>
                <c:pt idx="570">
                  <c:v>66483</c:v>
                </c:pt>
                <c:pt idx="571">
                  <c:v>66487</c:v>
                </c:pt>
                <c:pt idx="572">
                  <c:v>66487.5</c:v>
                </c:pt>
                <c:pt idx="573">
                  <c:v>66491.5</c:v>
                </c:pt>
                <c:pt idx="574">
                  <c:v>66492</c:v>
                </c:pt>
                <c:pt idx="575">
                  <c:v>66492.5</c:v>
                </c:pt>
                <c:pt idx="576">
                  <c:v>66501</c:v>
                </c:pt>
                <c:pt idx="577">
                  <c:v>66501.5</c:v>
                </c:pt>
                <c:pt idx="578">
                  <c:v>66505.5</c:v>
                </c:pt>
                <c:pt idx="579">
                  <c:v>66510</c:v>
                </c:pt>
                <c:pt idx="580">
                  <c:v>66514.5</c:v>
                </c:pt>
                <c:pt idx="581">
                  <c:v>66519</c:v>
                </c:pt>
                <c:pt idx="582">
                  <c:v>66519</c:v>
                </c:pt>
                <c:pt idx="583">
                  <c:v>66523.5</c:v>
                </c:pt>
                <c:pt idx="584">
                  <c:v>66528</c:v>
                </c:pt>
                <c:pt idx="585">
                  <c:v>66528.5</c:v>
                </c:pt>
                <c:pt idx="586">
                  <c:v>66532.5</c:v>
                </c:pt>
                <c:pt idx="587">
                  <c:v>66532.5</c:v>
                </c:pt>
                <c:pt idx="588">
                  <c:v>66533</c:v>
                </c:pt>
                <c:pt idx="589">
                  <c:v>66537.5</c:v>
                </c:pt>
                <c:pt idx="590">
                  <c:v>66551</c:v>
                </c:pt>
                <c:pt idx="591">
                  <c:v>66555.5</c:v>
                </c:pt>
                <c:pt idx="592">
                  <c:v>66564.5</c:v>
                </c:pt>
                <c:pt idx="593">
                  <c:v>66569</c:v>
                </c:pt>
                <c:pt idx="594">
                  <c:v>66573.5</c:v>
                </c:pt>
                <c:pt idx="595">
                  <c:v>66578</c:v>
                </c:pt>
                <c:pt idx="596">
                  <c:v>66582.5</c:v>
                </c:pt>
                <c:pt idx="597">
                  <c:v>66596</c:v>
                </c:pt>
                <c:pt idx="598">
                  <c:v>66600.5</c:v>
                </c:pt>
                <c:pt idx="599">
                  <c:v>66614.5</c:v>
                </c:pt>
                <c:pt idx="600">
                  <c:v>66619</c:v>
                </c:pt>
                <c:pt idx="601">
                  <c:v>66623.5</c:v>
                </c:pt>
                <c:pt idx="602">
                  <c:v>66659.5</c:v>
                </c:pt>
                <c:pt idx="603">
                  <c:v>66765</c:v>
                </c:pt>
                <c:pt idx="604">
                  <c:v>67914</c:v>
                </c:pt>
                <c:pt idx="605">
                  <c:v>67914</c:v>
                </c:pt>
                <c:pt idx="606">
                  <c:v>67914</c:v>
                </c:pt>
                <c:pt idx="607">
                  <c:v>67914</c:v>
                </c:pt>
                <c:pt idx="608">
                  <c:v>67974.5</c:v>
                </c:pt>
                <c:pt idx="609">
                  <c:v>67980</c:v>
                </c:pt>
                <c:pt idx="610">
                  <c:v>67980</c:v>
                </c:pt>
                <c:pt idx="611">
                  <c:v>68073</c:v>
                </c:pt>
                <c:pt idx="612">
                  <c:v>68128</c:v>
                </c:pt>
                <c:pt idx="613">
                  <c:v>68128</c:v>
                </c:pt>
                <c:pt idx="614">
                  <c:v>68128</c:v>
                </c:pt>
                <c:pt idx="615">
                  <c:v>68132.5</c:v>
                </c:pt>
                <c:pt idx="616">
                  <c:v>68132.5</c:v>
                </c:pt>
                <c:pt idx="617">
                  <c:v>68241</c:v>
                </c:pt>
                <c:pt idx="618">
                  <c:v>68250</c:v>
                </c:pt>
                <c:pt idx="619">
                  <c:v>68255.5</c:v>
                </c:pt>
                <c:pt idx="620">
                  <c:v>68341.5</c:v>
                </c:pt>
                <c:pt idx="621">
                  <c:v>68395</c:v>
                </c:pt>
                <c:pt idx="622">
                  <c:v>68395</c:v>
                </c:pt>
                <c:pt idx="623">
                  <c:v>68395</c:v>
                </c:pt>
                <c:pt idx="624">
                  <c:v>68485.5</c:v>
                </c:pt>
                <c:pt idx="625">
                  <c:v>69244.5</c:v>
                </c:pt>
                <c:pt idx="626">
                  <c:v>69263</c:v>
                </c:pt>
                <c:pt idx="627">
                  <c:v>69263.5</c:v>
                </c:pt>
                <c:pt idx="628">
                  <c:v>69475.5</c:v>
                </c:pt>
                <c:pt idx="629">
                  <c:v>69476</c:v>
                </c:pt>
                <c:pt idx="630">
                  <c:v>69573</c:v>
                </c:pt>
                <c:pt idx="631">
                  <c:v>69593.5</c:v>
                </c:pt>
                <c:pt idx="632">
                  <c:v>69692</c:v>
                </c:pt>
                <c:pt idx="633">
                  <c:v>69769</c:v>
                </c:pt>
                <c:pt idx="634">
                  <c:v>69786</c:v>
                </c:pt>
                <c:pt idx="635">
                  <c:v>69841.5</c:v>
                </c:pt>
                <c:pt idx="636">
                  <c:v>69887</c:v>
                </c:pt>
                <c:pt idx="637">
                  <c:v>69922</c:v>
                </c:pt>
                <c:pt idx="638">
                  <c:v>70902</c:v>
                </c:pt>
                <c:pt idx="639">
                  <c:v>71042.5</c:v>
                </c:pt>
                <c:pt idx="640">
                  <c:v>71051</c:v>
                </c:pt>
                <c:pt idx="641">
                  <c:v>71214.5</c:v>
                </c:pt>
                <c:pt idx="642">
                  <c:v>71337</c:v>
                </c:pt>
                <c:pt idx="643">
                  <c:v>71337.5</c:v>
                </c:pt>
                <c:pt idx="644">
                  <c:v>71350.5</c:v>
                </c:pt>
                <c:pt idx="645">
                  <c:v>71467</c:v>
                </c:pt>
                <c:pt idx="646">
                  <c:v>72625</c:v>
                </c:pt>
                <c:pt idx="647">
                  <c:v>72838</c:v>
                </c:pt>
                <c:pt idx="648">
                  <c:v>72904.5</c:v>
                </c:pt>
                <c:pt idx="649">
                  <c:v>73035.5</c:v>
                </c:pt>
                <c:pt idx="650">
                  <c:v>73040</c:v>
                </c:pt>
                <c:pt idx="651">
                  <c:v>73040.5</c:v>
                </c:pt>
                <c:pt idx="652">
                  <c:v>73053.5</c:v>
                </c:pt>
                <c:pt idx="653">
                  <c:v>73054</c:v>
                </c:pt>
                <c:pt idx="654">
                  <c:v>73062</c:v>
                </c:pt>
                <c:pt idx="655">
                  <c:v>73062.5</c:v>
                </c:pt>
                <c:pt idx="656">
                  <c:v>73067</c:v>
                </c:pt>
                <c:pt idx="657">
                  <c:v>73067.5</c:v>
                </c:pt>
                <c:pt idx="658">
                  <c:v>73076</c:v>
                </c:pt>
                <c:pt idx="659">
                  <c:v>73076.5</c:v>
                </c:pt>
                <c:pt idx="660">
                  <c:v>73077</c:v>
                </c:pt>
                <c:pt idx="661">
                  <c:v>73077</c:v>
                </c:pt>
                <c:pt idx="662">
                  <c:v>73077.5</c:v>
                </c:pt>
                <c:pt idx="663">
                  <c:v>73080.5</c:v>
                </c:pt>
                <c:pt idx="664">
                  <c:v>73081</c:v>
                </c:pt>
                <c:pt idx="665">
                  <c:v>73081.5</c:v>
                </c:pt>
                <c:pt idx="666">
                  <c:v>73085</c:v>
                </c:pt>
                <c:pt idx="667">
                  <c:v>73085.5</c:v>
                </c:pt>
                <c:pt idx="668">
                  <c:v>73089.5</c:v>
                </c:pt>
                <c:pt idx="669">
                  <c:v>73090</c:v>
                </c:pt>
                <c:pt idx="670">
                  <c:v>73090.5</c:v>
                </c:pt>
                <c:pt idx="671">
                  <c:v>73094</c:v>
                </c:pt>
                <c:pt idx="672">
                  <c:v>73094.5</c:v>
                </c:pt>
                <c:pt idx="673">
                  <c:v>73095</c:v>
                </c:pt>
                <c:pt idx="674">
                  <c:v>73095</c:v>
                </c:pt>
                <c:pt idx="675">
                  <c:v>73095</c:v>
                </c:pt>
                <c:pt idx="676">
                  <c:v>73098.5</c:v>
                </c:pt>
                <c:pt idx="677">
                  <c:v>73099</c:v>
                </c:pt>
                <c:pt idx="678">
                  <c:v>73099.5</c:v>
                </c:pt>
                <c:pt idx="679">
                  <c:v>73103.5</c:v>
                </c:pt>
                <c:pt idx="680">
                  <c:v>73135</c:v>
                </c:pt>
                <c:pt idx="681">
                  <c:v>73135.5</c:v>
                </c:pt>
                <c:pt idx="682">
                  <c:v>73144</c:v>
                </c:pt>
                <c:pt idx="683">
                  <c:v>73144.5</c:v>
                </c:pt>
                <c:pt idx="684">
                  <c:v>73148.5</c:v>
                </c:pt>
                <c:pt idx="685">
                  <c:v>73158</c:v>
                </c:pt>
                <c:pt idx="686">
                  <c:v>73185</c:v>
                </c:pt>
                <c:pt idx="687">
                  <c:v>73189</c:v>
                </c:pt>
                <c:pt idx="688">
                  <c:v>73189.5</c:v>
                </c:pt>
                <c:pt idx="689">
                  <c:v>73190</c:v>
                </c:pt>
                <c:pt idx="690">
                  <c:v>73194</c:v>
                </c:pt>
                <c:pt idx="691">
                  <c:v>73194.5</c:v>
                </c:pt>
                <c:pt idx="692">
                  <c:v>73207.5</c:v>
                </c:pt>
                <c:pt idx="693">
                  <c:v>73212</c:v>
                </c:pt>
                <c:pt idx="694">
                  <c:v>73212.5</c:v>
                </c:pt>
                <c:pt idx="695">
                  <c:v>73221</c:v>
                </c:pt>
                <c:pt idx="696">
                  <c:v>73221.5</c:v>
                </c:pt>
                <c:pt idx="697">
                  <c:v>73230</c:v>
                </c:pt>
                <c:pt idx="698">
                  <c:v>73230.5</c:v>
                </c:pt>
                <c:pt idx="699">
                  <c:v>73239</c:v>
                </c:pt>
                <c:pt idx="700">
                  <c:v>73243.5</c:v>
                </c:pt>
                <c:pt idx="701">
                  <c:v>73248</c:v>
                </c:pt>
                <c:pt idx="702">
                  <c:v>73248.5</c:v>
                </c:pt>
                <c:pt idx="703">
                  <c:v>73252.5</c:v>
                </c:pt>
                <c:pt idx="704">
                  <c:v>73253</c:v>
                </c:pt>
                <c:pt idx="705">
                  <c:v>73262</c:v>
                </c:pt>
                <c:pt idx="706">
                  <c:v>73271</c:v>
                </c:pt>
                <c:pt idx="707">
                  <c:v>73275.5</c:v>
                </c:pt>
                <c:pt idx="708">
                  <c:v>73280</c:v>
                </c:pt>
                <c:pt idx="709">
                  <c:v>73289</c:v>
                </c:pt>
                <c:pt idx="710">
                  <c:v>74310</c:v>
                </c:pt>
                <c:pt idx="711">
                  <c:v>74327.5</c:v>
                </c:pt>
                <c:pt idx="712">
                  <c:v>74328</c:v>
                </c:pt>
                <c:pt idx="713">
                  <c:v>74342.5</c:v>
                </c:pt>
                <c:pt idx="714">
                  <c:v>74355</c:v>
                </c:pt>
                <c:pt idx="715">
                  <c:v>74359.5</c:v>
                </c:pt>
                <c:pt idx="716">
                  <c:v>74368.5</c:v>
                </c:pt>
                <c:pt idx="717">
                  <c:v>74369</c:v>
                </c:pt>
                <c:pt idx="718">
                  <c:v>74373.5</c:v>
                </c:pt>
                <c:pt idx="719">
                  <c:v>74377.5</c:v>
                </c:pt>
                <c:pt idx="720">
                  <c:v>74378</c:v>
                </c:pt>
                <c:pt idx="721">
                  <c:v>74382</c:v>
                </c:pt>
                <c:pt idx="722">
                  <c:v>74382.5</c:v>
                </c:pt>
                <c:pt idx="723">
                  <c:v>74386.5</c:v>
                </c:pt>
                <c:pt idx="724">
                  <c:v>74387</c:v>
                </c:pt>
                <c:pt idx="725">
                  <c:v>74391</c:v>
                </c:pt>
                <c:pt idx="726">
                  <c:v>74404.5</c:v>
                </c:pt>
                <c:pt idx="727">
                  <c:v>74405</c:v>
                </c:pt>
                <c:pt idx="728">
                  <c:v>74409</c:v>
                </c:pt>
                <c:pt idx="729">
                  <c:v>74409.5</c:v>
                </c:pt>
                <c:pt idx="730">
                  <c:v>74413.5</c:v>
                </c:pt>
                <c:pt idx="731">
                  <c:v>74414</c:v>
                </c:pt>
                <c:pt idx="732">
                  <c:v>74431.5</c:v>
                </c:pt>
                <c:pt idx="733">
                  <c:v>74432</c:v>
                </c:pt>
                <c:pt idx="734">
                  <c:v>74435.5</c:v>
                </c:pt>
                <c:pt idx="735">
                  <c:v>74436</c:v>
                </c:pt>
                <c:pt idx="736">
                  <c:v>74436</c:v>
                </c:pt>
                <c:pt idx="737">
                  <c:v>74436.5</c:v>
                </c:pt>
                <c:pt idx="738">
                  <c:v>74437</c:v>
                </c:pt>
                <c:pt idx="739">
                  <c:v>74440.5</c:v>
                </c:pt>
                <c:pt idx="740">
                  <c:v>74441</c:v>
                </c:pt>
                <c:pt idx="741">
                  <c:v>74464</c:v>
                </c:pt>
                <c:pt idx="742">
                  <c:v>74472.5</c:v>
                </c:pt>
                <c:pt idx="743">
                  <c:v>74517.5</c:v>
                </c:pt>
                <c:pt idx="744">
                  <c:v>74518</c:v>
                </c:pt>
                <c:pt idx="745">
                  <c:v>74518.5</c:v>
                </c:pt>
                <c:pt idx="746">
                  <c:v>74522.5</c:v>
                </c:pt>
                <c:pt idx="747">
                  <c:v>74523</c:v>
                </c:pt>
                <c:pt idx="748">
                  <c:v>74528</c:v>
                </c:pt>
                <c:pt idx="749">
                  <c:v>74528.5</c:v>
                </c:pt>
                <c:pt idx="750">
                  <c:v>74536</c:v>
                </c:pt>
                <c:pt idx="751">
                  <c:v>74536.5</c:v>
                </c:pt>
                <c:pt idx="752">
                  <c:v>74540</c:v>
                </c:pt>
                <c:pt idx="753">
                  <c:v>74558.5</c:v>
                </c:pt>
                <c:pt idx="754">
                  <c:v>74559</c:v>
                </c:pt>
                <c:pt idx="755">
                  <c:v>74640</c:v>
                </c:pt>
                <c:pt idx="756">
                  <c:v>74794.5</c:v>
                </c:pt>
                <c:pt idx="757">
                  <c:v>74893</c:v>
                </c:pt>
                <c:pt idx="758">
                  <c:v>74907.5</c:v>
                </c:pt>
                <c:pt idx="759">
                  <c:v>74907.5</c:v>
                </c:pt>
                <c:pt idx="760">
                  <c:v>76050</c:v>
                </c:pt>
                <c:pt idx="761">
                  <c:v>76050</c:v>
                </c:pt>
                <c:pt idx="762">
                  <c:v>76357.5</c:v>
                </c:pt>
                <c:pt idx="763">
                  <c:v>76357.5</c:v>
                </c:pt>
                <c:pt idx="764">
                  <c:v>76533</c:v>
                </c:pt>
                <c:pt idx="765">
                  <c:v>76643</c:v>
                </c:pt>
                <c:pt idx="766">
                  <c:v>76693</c:v>
                </c:pt>
                <c:pt idx="767">
                  <c:v>77623.5</c:v>
                </c:pt>
                <c:pt idx="768">
                  <c:v>77744</c:v>
                </c:pt>
                <c:pt idx="769">
                  <c:v>77768</c:v>
                </c:pt>
                <c:pt idx="770">
                  <c:v>77997.5</c:v>
                </c:pt>
                <c:pt idx="771">
                  <c:v>79452</c:v>
                </c:pt>
                <c:pt idx="772">
                  <c:v>79452.5</c:v>
                </c:pt>
                <c:pt idx="773">
                  <c:v>79471.5</c:v>
                </c:pt>
                <c:pt idx="774">
                  <c:v>79592</c:v>
                </c:pt>
                <c:pt idx="775">
                  <c:v>79592.5</c:v>
                </c:pt>
                <c:pt idx="776">
                  <c:v>79669</c:v>
                </c:pt>
                <c:pt idx="777">
                  <c:v>79675</c:v>
                </c:pt>
                <c:pt idx="778">
                  <c:v>79675.5</c:v>
                </c:pt>
                <c:pt idx="779">
                  <c:v>79755</c:v>
                </c:pt>
                <c:pt idx="780">
                  <c:v>81024.5</c:v>
                </c:pt>
                <c:pt idx="781">
                  <c:v>81166.5</c:v>
                </c:pt>
                <c:pt idx="782">
                  <c:v>81309.5</c:v>
                </c:pt>
                <c:pt idx="783">
                  <c:v>81387.5</c:v>
                </c:pt>
                <c:pt idx="784">
                  <c:v>81491.5</c:v>
                </c:pt>
                <c:pt idx="785">
                  <c:v>81559.5</c:v>
                </c:pt>
                <c:pt idx="786">
                  <c:v>82449</c:v>
                </c:pt>
                <c:pt idx="787">
                  <c:v>82551.5</c:v>
                </c:pt>
                <c:pt idx="788">
                  <c:v>82552</c:v>
                </c:pt>
                <c:pt idx="789">
                  <c:v>82797.5</c:v>
                </c:pt>
                <c:pt idx="790">
                  <c:v>82949.5</c:v>
                </c:pt>
                <c:pt idx="791">
                  <c:v>82977</c:v>
                </c:pt>
                <c:pt idx="792">
                  <c:v>83073</c:v>
                </c:pt>
                <c:pt idx="793">
                  <c:v>83268</c:v>
                </c:pt>
                <c:pt idx="794">
                  <c:v>84225.5</c:v>
                </c:pt>
                <c:pt idx="795">
                  <c:v>84288.5</c:v>
                </c:pt>
                <c:pt idx="796">
                  <c:v>84338.5</c:v>
                </c:pt>
                <c:pt idx="797">
                  <c:v>84370</c:v>
                </c:pt>
                <c:pt idx="798">
                  <c:v>84569</c:v>
                </c:pt>
                <c:pt idx="799">
                  <c:v>84569</c:v>
                </c:pt>
                <c:pt idx="800">
                  <c:v>84581.5</c:v>
                </c:pt>
                <c:pt idx="801">
                  <c:v>84582</c:v>
                </c:pt>
                <c:pt idx="802">
                  <c:v>84712.5</c:v>
                </c:pt>
                <c:pt idx="803">
                  <c:v>84726</c:v>
                </c:pt>
                <c:pt idx="804">
                  <c:v>84827</c:v>
                </c:pt>
                <c:pt idx="805">
                  <c:v>85915.5</c:v>
                </c:pt>
                <c:pt idx="806">
                  <c:v>86082.5</c:v>
                </c:pt>
                <c:pt idx="807">
                  <c:v>86083</c:v>
                </c:pt>
                <c:pt idx="808">
                  <c:v>86228</c:v>
                </c:pt>
                <c:pt idx="809">
                  <c:v>86266.5</c:v>
                </c:pt>
                <c:pt idx="810">
                  <c:v>86267</c:v>
                </c:pt>
                <c:pt idx="811">
                  <c:v>86294</c:v>
                </c:pt>
                <c:pt idx="812">
                  <c:v>86381</c:v>
                </c:pt>
                <c:pt idx="813">
                  <c:v>86521.5</c:v>
                </c:pt>
                <c:pt idx="814">
                  <c:v>87795.5</c:v>
                </c:pt>
                <c:pt idx="815">
                  <c:v>87795.5</c:v>
                </c:pt>
                <c:pt idx="816">
                  <c:v>87847</c:v>
                </c:pt>
                <c:pt idx="817">
                  <c:v>87858.5</c:v>
                </c:pt>
                <c:pt idx="818">
                  <c:v>88002</c:v>
                </c:pt>
                <c:pt idx="819">
                  <c:v>88002</c:v>
                </c:pt>
                <c:pt idx="820">
                  <c:v>88057.5</c:v>
                </c:pt>
                <c:pt idx="821">
                  <c:v>88057.5</c:v>
                </c:pt>
                <c:pt idx="822">
                  <c:v>88062</c:v>
                </c:pt>
                <c:pt idx="823">
                  <c:v>88108</c:v>
                </c:pt>
                <c:pt idx="824">
                  <c:v>88160.5</c:v>
                </c:pt>
                <c:pt idx="825">
                  <c:v>88160.5</c:v>
                </c:pt>
                <c:pt idx="826">
                  <c:v>88161</c:v>
                </c:pt>
                <c:pt idx="827">
                  <c:v>88161</c:v>
                </c:pt>
                <c:pt idx="828">
                  <c:v>88266</c:v>
                </c:pt>
                <c:pt idx="829">
                  <c:v>88266</c:v>
                </c:pt>
                <c:pt idx="830">
                  <c:v>89336.5</c:v>
                </c:pt>
                <c:pt idx="831">
                  <c:v>89336.5</c:v>
                </c:pt>
                <c:pt idx="832">
                  <c:v>89510</c:v>
                </c:pt>
                <c:pt idx="833">
                  <c:v>89626</c:v>
                </c:pt>
                <c:pt idx="834">
                  <c:v>89751</c:v>
                </c:pt>
                <c:pt idx="835">
                  <c:v>90981.5</c:v>
                </c:pt>
                <c:pt idx="836">
                  <c:v>91144</c:v>
                </c:pt>
                <c:pt idx="837">
                  <c:v>91194</c:v>
                </c:pt>
                <c:pt idx="838">
                  <c:v>91401</c:v>
                </c:pt>
                <c:pt idx="839">
                  <c:v>92874.5</c:v>
                </c:pt>
                <c:pt idx="840">
                  <c:v>92875</c:v>
                </c:pt>
                <c:pt idx="841">
                  <c:v>92875.5</c:v>
                </c:pt>
                <c:pt idx="842">
                  <c:v>93146</c:v>
                </c:pt>
                <c:pt idx="843">
                  <c:v>94429</c:v>
                </c:pt>
                <c:pt idx="844">
                  <c:v>94429.5</c:v>
                </c:pt>
                <c:pt idx="845">
                  <c:v>94546.5</c:v>
                </c:pt>
                <c:pt idx="846">
                  <c:v>94586.5</c:v>
                </c:pt>
                <c:pt idx="847">
                  <c:v>94722</c:v>
                </c:pt>
                <c:pt idx="848">
                  <c:v>94900</c:v>
                </c:pt>
              </c:numCache>
            </c:numRef>
          </c:xVal>
          <c:yVal>
            <c:numRef>
              <c:f>'Active 1'!$N$21:$N$992</c:f>
              <c:numCache>
                <c:formatCode>General</c:formatCode>
                <c:ptCount val="972"/>
                <c:pt idx="674">
                  <c:v>-1.3636600000609178E-2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CD6-4565-AE47-B5E782DEE1AE}"/>
            </c:ext>
          </c:extLst>
        </c:ser>
        <c:ser>
          <c:idx val="7"/>
          <c:order val="7"/>
          <c:tx>
            <c:strRef>
              <c:f>'Active 1'!$O$20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1'!$F$21:$F$992</c:f>
              <c:numCache>
                <c:formatCode>General</c:formatCode>
                <c:ptCount val="972"/>
                <c:pt idx="0">
                  <c:v>0</c:v>
                </c:pt>
                <c:pt idx="1">
                  <c:v>5278</c:v>
                </c:pt>
                <c:pt idx="2">
                  <c:v>5337</c:v>
                </c:pt>
                <c:pt idx="3">
                  <c:v>5337.5</c:v>
                </c:pt>
                <c:pt idx="4">
                  <c:v>5350.5</c:v>
                </c:pt>
                <c:pt idx="5">
                  <c:v>5351</c:v>
                </c:pt>
                <c:pt idx="6">
                  <c:v>5355</c:v>
                </c:pt>
                <c:pt idx="7">
                  <c:v>5468.5</c:v>
                </c:pt>
                <c:pt idx="8">
                  <c:v>5473</c:v>
                </c:pt>
                <c:pt idx="9">
                  <c:v>5477.5</c:v>
                </c:pt>
                <c:pt idx="10">
                  <c:v>6557.5</c:v>
                </c:pt>
                <c:pt idx="11">
                  <c:v>6891</c:v>
                </c:pt>
                <c:pt idx="12">
                  <c:v>8423</c:v>
                </c:pt>
                <c:pt idx="13">
                  <c:v>8441</c:v>
                </c:pt>
                <c:pt idx="14">
                  <c:v>8464.5</c:v>
                </c:pt>
                <c:pt idx="15">
                  <c:v>8509</c:v>
                </c:pt>
                <c:pt idx="16">
                  <c:v>8613</c:v>
                </c:pt>
                <c:pt idx="17">
                  <c:v>8640.5</c:v>
                </c:pt>
                <c:pt idx="18">
                  <c:v>8654</c:v>
                </c:pt>
                <c:pt idx="19">
                  <c:v>8667.5</c:v>
                </c:pt>
                <c:pt idx="20">
                  <c:v>8781</c:v>
                </c:pt>
                <c:pt idx="21">
                  <c:v>8781</c:v>
                </c:pt>
                <c:pt idx="22">
                  <c:v>8785.5</c:v>
                </c:pt>
                <c:pt idx="23">
                  <c:v>8790</c:v>
                </c:pt>
                <c:pt idx="24">
                  <c:v>8867</c:v>
                </c:pt>
                <c:pt idx="25">
                  <c:v>8885</c:v>
                </c:pt>
                <c:pt idx="26">
                  <c:v>8939.5</c:v>
                </c:pt>
                <c:pt idx="27">
                  <c:v>9846.5</c:v>
                </c:pt>
                <c:pt idx="28">
                  <c:v>9847</c:v>
                </c:pt>
                <c:pt idx="29">
                  <c:v>10154</c:v>
                </c:pt>
                <c:pt idx="30">
                  <c:v>10376</c:v>
                </c:pt>
                <c:pt idx="31">
                  <c:v>11297</c:v>
                </c:pt>
                <c:pt idx="32">
                  <c:v>11423.5</c:v>
                </c:pt>
                <c:pt idx="33">
                  <c:v>11654</c:v>
                </c:pt>
                <c:pt idx="34">
                  <c:v>11672</c:v>
                </c:pt>
                <c:pt idx="35">
                  <c:v>11712.5</c:v>
                </c:pt>
                <c:pt idx="36">
                  <c:v>11717</c:v>
                </c:pt>
                <c:pt idx="37">
                  <c:v>11731</c:v>
                </c:pt>
                <c:pt idx="38">
                  <c:v>11884.5</c:v>
                </c:pt>
                <c:pt idx="39">
                  <c:v>11889</c:v>
                </c:pt>
                <c:pt idx="40">
                  <c:v>11890</c:v>
                </c:pt>
                <c:pt idx="41">
                  <c:v>12007</c:v>
                </c:pt>
                <c:pt idx="42">
                  <c:v>12020.5</c:v>
                </c:pt>
                <c:pt idx="43">
                  <c:v>12815</c:v>
                </c:pt>
                <c:pt idx="44">
                  <c:v>12869.5</c:v>
                </c:pt>
                <c:pt idx="45">
                  <c:v>12874</c:v>
                </c:pt>
                <c:pt idx="46">
                  <c:v>12946</c:v>
                </c:pt>
                <c:pt idx="47">
                  <c:v>13260</c:v>
                </c:pt>
                <c:pt idx="48">
                  <c:v>13269</c:v>
                </c:pt>
                <c:pt idx="49">
                  <c:v>13291.5</c:v>
                </c:pt>
                <c:pt idx="50">
                  <c:v>13292</c:v>
                </c:pt>
                <c:pt idx="51">
                  <c:v>13296</c:v>
                </c:pt>
                <c:pt idx="52">
                  <c:v>13296.5</c:v>
                </c:pt>
                <c:pt idx="53">
                  <c:v>13373</c:v>
                </c:pt>
                <c:pt idx="54">
                  <c:v>13373.5</c:v>
                </c:pt>
                <c:pt idx="55">
                  <c:v>13373.5</c:v>
                </c:pt>
                <c:pt idx="56">
                  <c:v>13403.5</c:v>
                </c:pt>
                <c:pt idx="57">
                  <c:v>13452.5</c:v>
                </c:pt>
                <c:pt idx="58">
                  <c:v>13457</c:v>
                </c:pt>
                <c:pt idx="59">
                  <c:v>13457.5</c:v>
                </c:pt>
                <c:pt idx="60">
                  <c:v>13462</c:v>
                </c:pt>
                <c:pt idx="61">
                  <c:v>13485</c:v>
                </c:pt>
                <c:pt idx="62">
                  <c:v>13490</c:v>
                </c:pt>
                <c:pt idx="63">
                  <c:v>13571</c:v>
                </c:pt>
                <c:pt idx="64">
                  <c:v>13579.5</c:v>
                </c:pt>
                <c:pt idx="65">
                  <c:v>13598</c:v>
                </c:pt>
                <c:pt idx="66">
                  <c:v>13625</c:v>
                </c:pt>
                <c:pt idx="67">
                  <c:v>13638.5</c:v>
                </c:pt>
                <c:pt idx="68">
                  <c:v>13652</c:v>
                </c:pt>
                <c:pt idx="69">
                  <c:v>13720</c:v>
                </c:pt>
                <c:pt idx="70">
                  <c:v>13756.5</c:v>
                </c:pt>
                <c:pt idx="71">
                  <c:v>13765.5</c:v>
                </c:pt>
                <c:pt idx="72">
                  <c:v>14555</c:v>
                </c:pt>
                <c:pt idx="73">
                  <c:v>14573</c:v>
                </c:pt>
                <c:pt idx="74">
                  <c:v>14690.5</c:v>
                </c:pt>
                <c:pt idx="75">
                  <c:v>14736</c:v>
                </c:pt>
                <c:pt idx="76">
                  <c:v>14736</c:v>
                </c:pt>
                <c:pt idx="77">
                  <c:v>14831</c:v>
                </c:pt>
                <c:pt idx="78">
                  <c:v>14857.5</c:v>
                </c:pt>
                <c:pt idx="79">
                  <c:v>14858</c:v>
                </c:pt>
                <c:pt idx="80">
                  <c:v>14858</c:v>
                </c:pt>
                <c:pt idx="81">
                  <c:v>14871.5</c:v>
                </c:pt>
                <c:pt idx="82">
                  <c:v>14935</c:v>
                </c:pt>
                <c:pt idx="83">
                  <c:v>14989</c:v>
                </c:pt>
                <c:pt idx="84">
                  <c:v>15066</c:v>
                </c:pt>
                <c:pt idx="85">
                  <c:v>15102</c:v>
                </c:pt>
                <c:pt idx="86">
                  <c:v>15102.5</c:v>
                </c:pt>
                <c:pt idx="87">
                  <c:v>15106.5</c:v>
                </c:pt>
                <c:pt idx="88">
                  <c:v>15120</c:v>
                </c:pt>
                <c:pt idx="89">
                  <c:v>15129</c:v>
                </c:pt>
                <c:pt idx="90">
                  <c:v>15165.5</c:v>
                </c:pt>
                <c:pt idx="91">
                  <c:v>15192.5</c:v>
                </c:pt>
                <c:pt idx="92">
                  <c:v>15197</c:v>
                </c:pt>
                <c:pt idx="93">
                  <c:v>15197</c:v>
                </c:pt>
                <c:pt idx="94">
                  <c:v>15206.5</c:v>
                </c:pt>
                <c:pt idx="95">
                  <c:v>15247</c:v>
                </c:pt>
                <c:pt idx="96">
                  <c:v>15256</c:v>
                </c:pt>
                <c:pt idx="97">
                  <c:v>15274.5</c:v>
                </c:pt>
                <c:pt idx="98">
                  <c:v>15315</c:v>
                </c:pt>
                <c:pt idx="99">
                  <c:v>15315.5</c:v>
                </c:pt>
                <c:pt idx="100">
                  <c:v>16512.5</c:v>
                </c:pt>
                <c:pt idx="101">
                  <c:v>16561.5</c:v>
                </c:pt>
                <c:pt idx="102">
                  <c:v>16572.5</c:v>
                </c:pt>
                <c:pt idx="103">
                  <c:v>16670</c:v>
                </c:pt>
                <c:pt idx="104">
                  <c:v>16715.5</c:v>
                </c:pt>
                <c:pt idx="105">
                  <c:v>16792.5</c:v>
                </c:pt>
                <c:pt idx="106">
                  <c:v>16814.5</c:v>
                </c:pt>
                <c:pt idx="107">
                  <c:v>16815</c:v>
                </c:pt>
                <c:pt idx="108">
                  <c:v>16837.5</c:v>
                </c:pt>
                <c:pt idx="109">
                  <c:v>16842</c:v>
                </c:pt>
                <c:pt idx="110">
                  <c:v>16842</c:v>
                </c:pt>
                <c:pt idx="111">
                  <c:v>16860</c:v>
                </c:pt>
                <c:pt idx="112">
                  <c:v>16860.5</c:v>
                </c:pt>
                <c:pt idx="113">
                  <c:v>16956.5</c:v>
                </c:pt>
                <c:pt idx="114">
                  <c:v>18083.5</c:v>
                </c:pt>
                <c:pt idx="115">
                  <c:v>18149</c:v>
                </c:pt>
                <c:pt idx="116">
                  <c:v>18315</c:v>
                </c:pt>
                <c:pt idx="117">
                  <c:v>18474.5</c:v>
                </c:pt>
                <c:pt idx="118">
                  <c:v>18478</c:v>
                </c:pt>
                <c:pt idx="119">
                  <c:v>18482.5</c:v>
                </c:pt>
                <c:pt idx="120">
                  <c:v>18618.5</c:v>
                </c:pt>
                <c:pt idx="121">
                  <c:v>18686.5</c:v>
                </c:pt>
                <c:pt idx="122">
                  <c:v>18713.5</c:v>
                </c:pt>
                <c:pt idx="123">
                  <c:v>18759</c:v>
                </c:pt>
                <c:pt idx="124">
                  <c:v>20032</c:v>
                </c:pt>
                <c:pt idx="125">
                  <c:v>20045.5</c:v>
                </c:pt>
                <c:pt idx="126">
                  <c:v>20106</c:v>
                </c:pt>
                <c:pt idx="127">
                  <c:v>20154.5</c:v>
                </c:pt>
                <c:pt idx="128">
                  <c:v>20160.5</c:v>
                </c:pt>
                <c:pt idx="129">
                  <c:v>20163.5</c:v>
                </c:pt>
                <c:pt idx="130">
                  <c:v>20186</c:v>
                </c:pt>
                <c:pt idx="131">
                  <c:v>20277</c:v>
                </c:pt>
                <c:pt idx="132">
                  <c:v>20317.5</c:v>
                </c:pt>
                <c:pt idx="133">
                  <c:v>20449</c:v>
                </c:pt>
                <c:pt idx="134">
                  <c:v>21506.5</c:v>
                </c:pt>
                <c:pt idx="135">
                  <c:v>21550.5</c:v>
                </c:pt>
                <c:pt idx="136">
                  <c:v>21551</c:v>
                </c:pt>
                <c:pt idx="137">
                  <c:v>21551.5</c:v>
                </c:pt>
                <c:pt idx="138">
                  <c:v>21763.5</c:v>
                </c:pt>
                <c:pt idx="139">
                  <c:v>21767.5</c:v>
                </c:pt>
                <c:pt idx="140">
                  <c:v>21777</c:v>
                </c:pt>
                <c:pt idx="141">
                  <c:v>21790</c:v>
                </c:pt>
                <c:pt idx="142">
                  <c:v>21790.5</c:v>
                </c:pt>
                <c:pt idx="143">
                  <c:v>21881</c:v>
                </c:pt>
                <c:pt idx="144">
                  <c:v>21921.5</c:v>
                </c:pt>
                <c:pt idx="145">
                  <c:v>21922</c:v>
                </c:pt>
                <c:pt idx="146">
                  <c:v>21926.5</c:v>
                </c:pt>
                <c:pt idx="147">
                  <c:v>22887</c:v>
                </c:pt>
                <c:pt idx="148">
                  <c:v>23278.5</c:v>
                </c:pt>
                <c:pt idx="149">
                  <c:v>23285.5</c:v>
                </c:pt>
                <c:pt idx="150">
                  <c:v>23612</c:v>
                </c:pt>
                <c:pt idx="151">
                  <c:v>23617.5</c:v>
                </c:pt>
                <c:pt idx="152">
                  <c:v>23671</c:v>
                </c:pt>
                <c:pt idx="153">
                  <c:v>23672.5</c:v>
                </c:pt>
                <c:pt idx="154">
                  <c:v>23686</c:v>
                </c:pt>
                <c:pt idx="155">
                  <c:v>24898.5</c:v>
                </c:pt>
                <c:pt idx="156">
                  <c:v>24971</c:v>
                </c:pt>
                <c:pt idx="157">
                  <c:v>25016.5</c:v>
                </c:pt>
                <c:pt idx="158">
                  <c:v>25116</c:v>
                </c:pt>
                <c:pt idx="159">
                  <c:v>25120.5</c:v>
                </c:pt>
                <c:pt idx="160">
                  <c:v>25225</c:v>
                </c:pt>
                <c:pt idx="161">
                  <c:v>25229.5</c:v>
                </c:pt>
                <c:pt idx="162">
                  <c:v>25238.5</c:v>
                </c:pt>
                <c:pt idx="163">
                  <c:v>25243</c:v>
                </c:pt>
                <c:pt idx="164">
                  <c:v>25293</c:v>
                </c:pt>
                <c:pt idx="165">
                  <c:v>25297.5</c:v>
                </c:pt>
                <c:pt idx="166">
                  <c:v>26570.5</c:v>
                </c:pt>
                <c:pt idx="167">
                  <c:v>26579.5</c:v>
                </c:pt>
                <c:pt idx="168">
                  <c:v>26580</c:v>
                </c:pt>
                <c:pt idx="169">
                  <c:v>26588.5</c:v>
                </c:pt>
                <c:pt idx="170">
                  <c:v>26602</c:v>
                </c:pt>
                <c:pt idx="171">
                  <c:v>26602.5</c:v>
                </c:pt>
                <c:pt idx="172">
                  <c:v>26661</c:v>
                </c:pt>
                <c:pt idx="173">
                  <c:v>26739</c:v>
                </c:pt>
                <c:pt idx="174">
                  <c:v>26743.5</c:v>
                </c:pt>
                <c:pt idx="175">
                  <c:v>26747</c:v>
                </c:pt>
                <c:pt idx="176">
                  <c:v>26761</c:v>
                </c:pt>
                <c:pt idx="177">
                  <c:v>26770</c:v>
                </c:pt>
                <c:pt idx="178">
                  <c:v>26776</c:v>
                </c:pt>
                <c:pt idx="179">
                  <c:v>26906</c:v>
                </c:pt>
                <c:pt idx="180">
                  <c:v>27019.5</c:v>
                </c:pt>
                <c:pt idx="181">
                  <c:v>27854.5</c:v>
                </c:pt>
                <c:pt idx="182">
                  <c:v>28242.5</c:v>
                </c:pt>
                <c:pt idx="183">
                  <c:v>28310.5</c:v>
                </c:pt>
                <c:pt idx="184">
                  <c:v>28442</c:v>
                </c:pt>
                <c:pt idx="185">
                  <c:v>28451</c:v>
                </c:pt>
                <c:pt idx="186">
                  <c:v>28451.5</c:v>
                </c:pt>
                <c:pt idx="187">
                  <c:v>28456</c:v>
                </c:pt>
                <c:pt idx="188">
                  <c:v>28460.5</c:v>
                </c:pt>
                <c:pt idx="189">
                  <c:v>28465</c:v>
                </c:pt>
                <c:pt idx="190">
                  <c:v>28465.5</c:v>
                </c:pt>
                <c:pt idx="191">
                  <c:v>28469.5</c:v>
                </c:pt>
                <c:pt idx="192">
                  <c:v>28496.5</c:v>
                </c:pt>
                <c:pt idx="193">
                  <c:v>28750.5</c:v>
                </c:pt>
                <c:pt idx="194">
                  <c:v>29820</c:v>
                </c:pt>
                <c:pt idx="195">
                  <c:v>29915</c:v>
                </c:pt>
                <c:pt idx="196">
                  <c:v>29919.5</c:v>
                </c:pt>
                <c:pt idx="197">
                  <c:v>29957</c:v>
                </c:pt>
                <c:pt idx="198">
                  <c:v>30060</c:v>
                </c:pt>
                <c:pt idx="199">
                  <c:v>30064.5</c:v>
                </c:pt>
                <c:pt idx="200">
                  <c:v>30087</c:v>
                </c:pt>
                <c:pt idx="201">
                  <c:v>30096</c:v>
                </c:pt>
                <c:pt idx="202">
                  <c:v>30101</c:v>
                </c:pt>
                <c:pt idx="203">
                  <c:v>30255</c:v>
                </c:pt>
                <c:pt idx="204">
                  <c:v>31334</c:v>
                </c:pt>
                <c:pt idx="205">
                  <c:v>31334</c:v>
                </c:pt>
                <c:pt idx="206">
                  <c:v>31334</c:v>
                </c:pt>
                <c:pt idx="207">
                  <c:v>31668.5</c:v>
                </c:pt>
                <c:pt idx="208">
                  <c:v>31668.5</c:v>
                </c:pt>
                <c:pt idx="209">
                  <c:v>31673</c:v>
                </c:pt>
                <c:pt idx="210">
                  <c:v>31673.5</c:v>
                </c:pt>
                <c:pt idx="211">
                  <c:v>31673.5</c:v>
                </c:pt>
                <c:pt idx="212">
                  <c:v>31727.5</c:v>
                </c:pt>
                <c:pt idx="213">
                  <c:v>31809</c:v>
                </c:pt>
                <c:pt idx="214">
                  <c:v>31841</c:v>
                </c:pt>
                <c:pt idx="215">
                  <c:v>31841</c:v>
                </c:pt>
                <c:pt idx="216">
                  <c:v>31841</c:v>
                </c:pt>
                <c:pt idx="217">
                  <c:v>31841</c:v>
                </c:pt>
                <c:pt idx="218">
                  <c:v>31841</c:v>
                </c:pt>
                <c:pt idx="219">
                  <c:v>31841</c:v>
                </c:pt>
                <c:pt idx="220">
                  <c:v>31854.5</c:v>
                </c:pt>
                <c:pt idx="221">
                  <c:v>31854.5</c:v>
                </c:pt>
                <c:pt idx="222">
                  <c:v>31899.5</c:v>
                </c:pt>
                <c:pt idx="223">
                  <c:v>33188</c:v>
                </c:pt>
                <c:pt idx="224">
                  <c:v>33345</c:v>
                </c:pt>
                <c:pt idx="225">
                  <c:v>33395</c:v>
                </c:pt>
                <c:pt idx="226">
                  <c:v>33417.5</c:v>
                </c:pt>
                <c:pt idx="227">
                  <c:v>33422</c:v>
                </c:pt>
                <c:pt idx="228">
                  <c:v>33426.5</c:v>
                </c:pt>
                <c:pt idx="229">
                  <c:v>33426.5</c:v>
                </c:pt>
                <c:pt idx="230">
                  <c:v>33450.5</c:v>
                </c:pt>
                <c:pt idx="231">
                  <c:v>33454</c:v>
                </c:pt>
                <c:pt idx="232">
                  <c:v>33458.5</c:v>
                </c:pt>
                <c:pt idx="233">
                  <c:v>33549</c:v>
                </c:pt>
                <c:pt idx="234">
                  <c:v>34850</c:v>
                </c:pt>
                <c:pt idx="235">
                  <c:v>34922</c:v>
                </c:pt>
                <c:pt idx="236">
                  <c:v>35021.5</c:v>
                </c:pt>
                <c:pt idx="237">
                  <c:v>35021.5</c:v>
                </c:pt>
                <c:pt idx="238">
                  <c:v>35026.5</c:v>
                </c:pt>
                <c:pt idx="239">
                  <c:v>35026.5</c:v>
                </c:pt>
                <c:pt idx="240">
                  <c:v>35035.5</c:v>
                </c:pt>
                <c:pt idx="241">
                  <c:v>35040</c:v>
                </c:pt>
                <c:pt idx="242">
                  <c:v>35040</c:v>
                </c:pt>
                <c:pt idx="243">
                  <c:v>35058</c:v>
                </c:pt>
                <c:pt idx="244">
                  <c:v>35139.5</c:v>
                </c:pt>
                <c:pt idx="245">
                  <c:v>35191</c:v>
                </c:pt>
                <c:pt idx="246">
                  <c:v>35207.5</c:v>
                </c:pt>
                <c:pt idx="247">
                  <c:v>35434</c:v>
                </c:pt>
                <c:pt idx="248">
                  <c:v>36367.5</c:v>
                </c:pt>
                <c:pt idx="249">
                  <c:v>36517</c:v>
                </c:pt>
                <c:pt idx="250">
                  <c:v>36607.5</c:v>
                </c:pt>
                <c:pt idx="251">
                  <c:v>36997.5</c:v>
                </c:pt>
                <c:pt idx="252">
                  <c:v>38012.5</c:v>
                </c:pt>
                <c:pt idx="253">
                  <c:v>38162</c:v>
                </c:pt>
                <c:pt idx="254">
                  <c:v>38416</c:v>
                </c:pt>
                <c:pt idx="255">
                  <c:v>38438.5</c:v>
                </c:pt>
                <c:pt idx="256">
                  <c:v>39329</c:v>
                </c:pt>
                <c:pt idx="257">
                  <c:v>39865.5</c:v>
                </c:pt>
                <c:pt idx="258">
                  <c:v>39885</c:v>
                </c:pt>
                <c:pt idx="259">
                  <c:v>39988</c:v>
                </c:pt>
                <c:pt idx="260">
                  <c:v>40350.5</c:v>
                </c:pt>
                <c:pt idx="261">
                  <c:v>41331.5</c:v>
                </c:pt>
                <c:pt idx="262">
                  <c:v>41483.5</c:v>
                </c:pt>
                <c:pt idx="263">
                  <c:v>41580</c:v>
                </c:pt>
                <c:pt idx="264">
                  <c:v>41648.5</c:v>
                </c:pt>
                <c:pt idx="265">
                  <c:v>41705.5</c:v>
                </c:pt>
                <c:pt idx="266">
                  <c:v>41714.5</c:v>
                </c:pt>
                <c:pt idx="267">
                  <c:v>41814</c:v>
                </c:pt>
                <c:pt idx="268">
                  <c:v>41995.5</c:v>
                </c:pt>
                <c:pt idx="269">
                  <c:v>42004.5</c:v>
                </c:pt>
                <c:pt idx="270">
                  <c:v>43160</c:v>
                </c:pt>
                <c:pt idx="271">
                  <c:v>43170.5</c:v>
                </c:pt>
                <c:pt idx="272">
                  <c:v>43171</c:v>
                </c:pt>
                <c:pt idx="273">
                  <c:v>43241.5</c:v>
                </c:pt>
                <c:pt idx="274">
                  <c:v>43305</c:v>
                </c:pt>
                <c:pt idx="275">
                  <c:v>43355</c:v>
                </c:pt>
                <c:pt idx="276">
                  <c:v>43369.5</c:v>
                </c:pt>
                <c:pt idx="277">
                  <c:v>43373</c:v>
                </c:pt>
                <c:pt idx="278">
                  <c:v>43423</c:v>
                </c:pt>
                <c:pt idx="279">
                  <c:v>43518</c:v>
                </c:pt>
                <c:pt idx="280">
                  <c:v>44597.5</c:v>
                </c:pt>
                <c:pt idx="281">
                  <c:v>44782</c:v>
                </c:pt>
                <c:pt idx="282">
                  <c:v>44918</c:v>
                </c:pt>
                <c:pt idx="283">
                  <c:v>44918</c:v>
                </c:pt>
                <c:pt idx="284">
                  <c:v>45031.5</c:v>
                </c:pt>
                <c:pt idx="285">
                  <c:v>45036</c:v>
                </c:pt>
                <c:pt idx="286">
                  <c:v>45068</c:v>
                </c:pt>
                <c:pt idx="287">
                  <c:v>45068</c:v>
                </c:pt>
                <c:pt idx="288">
                  <c:v>45072.5</c:v>
                </c:pt>
                <c:pt idx="289">
                  <c:v>45073.5</c:v>
                </c:pt>
                <c:pt idx="290">
                  <c:v>45074</c:v>
                </c:pt>
                <c:pt idx="291">
                  <c:v>45090.5</c:v>
                </c:pt>
                <c:pt idx="292">
                  <c:v>45253.5</c:v>
                </c:pt>
                <c:pt idx="293">
                  <c:v>45326</c:v>
                </c:pt>
                <c:pt idx="294">
                  <c:v>46419</c:v>
                </c:pt>
                <c:pt idx="295">
                  <c:v>46422.5</c:v>
                </c:pt>
                <c:pt idx="296">
                  <c:v>46463.5</c:v>
                </c:pt>
                <c:pt idx="297">
                  <c:v>46463.5</c:v>
                </c:pt>
                <c:pt idx="298">
                  <c:v>46463.5</c:v>
                </c:pt>
                <c:pt idx="299">
                  <c:v>46464</c:v>
                </c:pt>
                <c:pt idx="300">
                  <c:v>46464</c:v>
                </c:pt>
                <c:pt idx="301">
                  <c:v>46464</c:v>
                </c:pt>
                <c:pt idx="302">
                  <c:v>46467.5</c:v>
                </c:pt>
                <c:pt idx="303">
                  <c:v>46528</c:v>
                </c:pt>
                <c:pt idx="304">
                  <c:v>46576.5</c:v>
                </c:pt>
                <c:pt idx="305">
                  <c:v>46699</c:v>
                </c:pt>
                <c:pt idx="306">
                  <c:v>46708</c:v>
                </c:pt>
                <c:pt idx="307">
                  <c:v>46718.5</c:v>
                </c:pt>
                <c:pt idx="308">
                  <c:v>46850</c:v>
                </c:pt>
                <c:pt idx="309">
                  <c:v>46850</c:v>
                </c:pt>
                <c:pt idx="310">
                  <c:v>46876</c:v>
                </c:pt>
                <c:pt idx="311">
                  <c:v>47883</c:v>
                </c:pt>
                <c:pt idx="312">
                  <c:v>48119</c:v>
                </c:pt>
                <c:pt idx="313">
                  <c:v>48121.5</c:v>
                </c:pt>
                <c:pt idx="314">
                  <c:v>48140.5</c:v>
                </c:pt>
                <c:pt idx="315">
                  <c:v>48244</c:v>
                </c:pt>
                <c:pt idx="316">
                  <c:v>48248.5</c:v>
                </c:pt>
                <c:pt idx="317">
                  <c:v>48248.5</c:v>
                </c:pt>
                <c:pt idx="318">
                  <c:v>48280.5</c:v>
                </c:pt>
                <c:pt idx="319">
                  <c:v>48295</c:v>
                </c:pt>
                <c:pt idx="320">
                  <c:v>48303</c:v>
                </c:pt>
                <c:pt idx="321">
                  <c:v>48485.5</c:v>
                </c:pt>
                <c:pt idx="322">
                  <c:v>48557</c:v>
                </c:pt>
                <c:pt idx="323">
                  <c:v>48558</c:v>
                </c:pt>
                <c:pt idx="324">
                  <c:v>48566.5</c:v>
                </c:pt>
                <c:pt idx="325">
                  <c:v>48566.5</c:v>
                </c:pt>
                <c:pt idx="326">
                  <c:v>48747.5</c:v>
                </c:pt>
                <c:pt idx="327">
                  <c:v>48747.5</c:v>
                </c:pt>
                <c:pt idx="328">
                  <c:v>49640</c:v>
                </c:pt>
                <c:pt idx="329">
                  <c:v>49735</c:v>
                </c:pt>
                <c:pt idx="330">
                  <c:v>49800.5</c:v>
                </c:pt>
                <c:pt idx="331">
                  <c:v>49948</c:v>
                </c:pt>
                <c:pt idx="332">
                  <c:v>50016</c:v>
                </c:pt>
                <c:pt idx="333">
                  <c:v>50138.5</c:v>
                </c:pt>
                <c:pt idx="334">
                  <c:v>50143</c:v>
                </c:pt>
                <c:pt idx="335">
                  <c:v>50143</c:v>
                </c:pt>
                <c:pt idx="336">
                  <c:v>51276.5</c:v>
                </c:pt>
                <c:pt idx="337">
                  <c:v>51303.5</c:v>
                </c:pt>
                <c:pt idx="338">
                  <c:v>51304</c:v>
                </c:pt>
                <c:pt idx="339">
                  <c:v>51421</c:v>
                </c:pt>
                <c:pt idx="340">
                  <c:v>51460</c:v>
                </c:pt>
                <c:pt idx="341">
                  <c:v>51506.5</c:v>
                </c:pt>
                <c:pt idx="342">
                  <c:v>51593.5</c:v>
                </c:pt>
                <c:pt idx="343">
                  <c:v>51603.5</c:v>
                </c:pt>
                <c:pt idx="344">
                  <c:v>51620</c:v>
                </c:pt>
                <c:pt idx="345">
                  <c:v>51621</c:v>
                </c:pt>
                <c:pt idx="346">
                  <c:v>51674.5</c:v>
                </c:pt>
                <c:pt idx="347">
                  <c:v>51701.5</c:v>
                </c:pt>
                <c:pt idx="348">
                  <c:v>51715</c:v>
                </c:pt>
                <c:pt idx="349">
                  <c:v>52898.5</c:v>
                </c:pt>
                <c:pt idx="350">
                  <c:v>52972</c:v>
                </c:pt>
                <c:pt idx="351">
                  <c:v>53071</c:v>
                </c:pt>
                <c:pt idx="352">
                  <c:v>53085</c:v>
                </c:pt>
                <c:pt idx="353">
                  <c:v>53092.5</c:v>
                </c:pt>
                <c:pt idx="354">
                  <c:v>53093</c:v>
                </c:pt>
                <c:pt idx="355">
                  <c:v>53093</c:v>
                </c:pt>
                <c:pt idx="356">
                  <c:v>53121</c:v>
                </c:pt>
                <c:pt idx="357">
                  <c:v>53121</c:v>
                </c:pt>
                <c:pt idx="358">
                  <c:v>53144</c:v>
                </c:pt>
                <c:pt idx="359">
                  <c:v>53165.5</c:v>
                </c:pt>
                <c:pt idx="360">
                  <c:v>53183</c:v>
                </c:pt>
                <c:pt idx="361">
                  <c:v>53183</c:v>
                </c:pt>
                <c:pt idx="362">
                  <c:v>53193</c:v>
                </c:pt>
                <c:pt idx="363">
                  <c:v>53201.5</c:v>
                </c:pt>
                <c:pt idx="364">
                  <c:v>53207</c:v>
                </c:pt>
                <c:pt idx="365">
                  <c:v>53547</c:v>
                </c:pt>
                <c:pt idx="366">
                  <c:v>54643</c:v>
                </c:pt>
                <c:pt idx="367">
                  <c:v>54721</c:v>
                </c:pt>
                <c:pt idx="368">
                  <c:v>54730</c:v>
                </c:pt>
                <c:pt idx="369">
                  <c:v>54802</c:v>
                </c:pt>
                <c:pt idx="370">
                  <c:v>54812</c:v>
                </c:pt>
                <c:pt idx="371">
                  <c:v>54830</c:v>
                </c:pt>
                <c:pt idx="372">
                  <c:v>54857</c:v>
                </c:pt>
                <c:pt idx="373">
                  <c:v>54861</c:v>
                </c:pt>
                <c:pt idx="374">
                  <c:v>54875</c:v>
                </c:pt>
                <c:pt idx="375">
                  <c:v>54938</c:v>
                </c:pt>
                <c:pt idx="376">
                  <c:v>54950.5</c:v>
                </c:pt>
                <c:pt idx="377">
                  <c:v>54970</c:v>
                </c:pt>
                <c:pt idx="378">
                  <c:v>54996</c:v>
                </c:pt>
                <c:pt idx="379">
                  <c:v>54996</c:v>
                </c:pt>
                <c:pt idx="380">
                  <c:v>54996</c:v>
                </c:pt>
                <c:pt idx="381">
                  <c:v>55127.5</c:v>
                </c:pt>
                <c:pt idx="382">
                  <c:v>55127.5</c:v>
                </c:pt>
                <c:pt idx="383">
                  <c:v>55572</c:v>
                </c:pt>
                <c:pt idx="384">
                  <c:v>56043.5</c:v>
                </c:pt>
                <c:pt idx="385">
                  <c:v>56043.5</c:v>
                </c:pt>
                <c:pt idx="386">
                  <c:v>56293</c:v>
                </c:pt>
                <c:pt idx="387">
                  <c:v>56302.5</c:v>
                </c:pt>
                <c:pt idx="388">
                  <c:v>56342</c:v>
                </c:pt>
                <c:pt idx="389">
                  <c:v>56388</c:v>
                </c:pt>
                <c:pt idx="390">
                  <c:v>56429.5</c:v>
                </c:pt>
                <c:pt idx="391">
                  <c:v>56442.5</c:v>
                </c:pt>
                <c:pt idx="392">
                  <c:v>56474</c:v>
                </c:pt>
                <c:pt idx="393">
                  <c:v>56500</c:v>
                </c:pt>
                <c:pt idx="394">
                  <c:v>56500.5</c:v>
                </c:pt>
                <c:pt idx="395">
                  <c:v>56551</c:v>
                </c:pt>
                <c:pt idx="396">
                  <c:v>56578</c:v>
                </c:pt>
                <c:pt idx="397">
                  <c:v>56664.5</c:v>
                </c:pt>
                <c:pt idx="398">
                  <c:v>56668</c:v>
                </c:pt>
                <c:pt idx="399">
                  <c:v>56683</c:v>
                </c:pt>
                <c:pt idx="400">
                  <c:v>56683</c:v>
                </c:pt>
                <c:pt idx="401">
                  <c:v>56683</c:v>
                </c:pt>
                <c:pt idx="402">
                  <c:v>56841.5</c:v>
                </c:pt>
                <c:pt idx="403">
                  <c:v>57599</c:v>
                </c:pt>
                <c:pt idx="404">
                  <c:v>57757.5</c:v>
                </c:pt>
                <c:pt idx="405">
                  <c:v>57884</c:v>
                </c:pt>
                <c:pt idx="406">
                  <c:v>58055.5</c:v>
                </c:pt>
                <c:pt idx="407">
                  <c:v>58169</c:v>
                </c:pt>
                <c:pt idx="408">
                  <c:v>58169.5</c:v>
                </c:pt>
                <c:pt idx="409">
                  <c:v>58214</c:v>
                </c:pt>
                <c:pt idx="410">
                  <c:v>58214</c:v>
                </c:pt>
                <c:pt idx="411">
                  <c:v>58327.5</c:v>
                </c:pt>
                <c:pt idx="412">
                  <c:v>58327.5</c:v>
                </c:pt>
                <c:pt idx="413">
                  <c:v>58358.5</c:v>
                </c:pt>
                <c:pt idx="414">
                  <c:v>58358.5</c:v>
                </c:pt>
                <c:pt idx="415">
                  <c:v>58377</c:v>
                </c:pt>
                <c:pt idx="416">
                  <c:v>59321</c:v>
                </c:pt>
                <c:pt idx="417">
                  <c:v>59409</c:v>
                </c:pt>
                <c:pt idx="418">
                  <c:v>59430</c:v>
                </c:pt>
                <c:pt idx="419">
                  <c:v>59588.5</c:v>
                </c:pt>
                <c:pt idx="420">
                  <c:v>59696.5</c:v>
                </c:pt>
                <c:pt idx="421">
                  <c:v>59758</c:v>
                </c:pt>
                <c:pt idx="422">
                  <c:v>59767</c:v>
                </c:pt>
                <c:pt idx="423">
                  <c:v>59841.5</c:v>
                </c:pt>
                <c:pt idx="424">
                  <c:v>60114.5</c:v>
                </c:pt>
                <c:pt idx="425">
                  <c:v>60114.5</c:v>
                </c:pt>
                <c:pt idx="426">
                  <c:v>60114.5</c:v>
                </c:pt>
                <c:pt idx="427">
                  <c:v>60334</c:v>
                </c:pt>
                <c:pt idx="428">
                  <c:v>60334</c:v>
                </c:pt>
                <c:pt idx="429">
                  <c:v>61315</c:v>
                </c:pt>
                <c:pt idx="430">
                  <c:v>61331.5</c:v>
                </c:pt>
                <c:pt idx="431">
                  <c:v>61374.5</c:v>
                </c:pt>
                <c:pt idx="432">
                  <c:v>61375</c:v>
                </c:pt>
                <c:pt idx="433">
                  <c:v>61444</c:v>
                </c:pt>
                <c:pt idx="434">
                  <c:v>61444.5</c:v>
                </c:pt>
                <c:pt idx="435">
                  <c:v>61498.5</c:v>
                </c:pt>
                <c:pt idx="436">
                  <c:v>61503</c:v>
                </c:pt>
                <c:pt idx="437">
                  <c:v>61529</c:v>
                </c:pt>
                <c:pt idx="438">
                  <c:v>61548.5</c:v>
                </c:pt>
                <c:pt idx="439">
                  <c:v>61575</c:v>
                </c:pt>
                <c:pt idx="440">
                  <c:v>61602.5</c:v>
                </c:pt>
                <c:pt idx="441">
                  <c:v>61603</c:v>
                </c:pt>
                <c:pt idx="442">
                  <c:v>61607.5</c:v>
                </c:pt>
                <c:pt idx="443">
                  <c:v>61611.5</c:v>
                </c:pt>
                <c:pt idx="444">
                  <c:v>61612</c:v>
                </c:pt>
                <c:pt idx="445">
                  <c:v>61621</c:v>
                </c:pt>
                <c:pt idx="446">
                  <c:v>61634.5</c:v>
                </c:pt>
                <c:pt idx="447">
                  <c:v>61643.5</c:v>
                </c:pt>
                <c:pt idx="448">
                  <c:v>61644</c:v>
                </c:pt>
                <c:pt idx="449">
                  <c:v>61648</c:v>
                </c:pt>
                <c:pt idx="450">
                  <c:v>61648.5</c:v>
                </c:pt>
                <c:pt idx="451">
                  <c:v>61652.5</c:v>
                </c:pt>
                <c:pt idx="452">
                  <c:v>61653</c:v>
                </c:pt>
                <c:pt idx="453">
                  <c:v>61661.5</c:v>
                </c:pt>
                <c:pt idx="454">
                  <c:v>61662</c:v>
                </c:pt>
                <c:pt idx="455">
                  <c:v>61666</c:v>
                </c:pt>
                <c:pt idx="456">
                  <c:v>61666.5</c:v>
                </c:pt>
                <c:pt idx="457">
                  <c:v>61670.5</c:v>
                </c:pt>
                <c:pt idx="458">
                  <c:v>61671</c:v>
                </c:pt>
                <c:pt idx="459">
                  <c:v>61684</c:v>
                </c:pt>
                <c:pt idx="460">
                  <c:v>61684</c:v>
                </c:pt>
                <c:pt idx="461">
                  <c:v>61684.5</c:v>
                </c:pt>
                <c:pt idx="462">
                  <c:v>61699</c:v>
                </c:pt>
                <c:pt idx="463">
                  <c:v>61784</c:v>
                </c:pt>
                <c:pt idx="464">
                  <c:v>61788.5</c:v>
                </c:pt>
                <c:pt idx="465">
                  <c:v>61793</c:v>
                </c:pt>
                <c:pt idx="466">
                  <c:v>61797.5</c:v>
                </c:pt>
                <c:pt idx="467">
                  <c:v>61802</c:v>
                </c:pt>
                <c:pt idx="468">
                  <c:v>61806.5</c:v>
                </c:pt>
                <c:pt idx="469">
                  <c:v>61811</c:v>
                </c:pt>
                <c:pt idx="470">
                  <c:v>61880</c:v>
                </c:pt>
                <c:pt idx="471">
                  <c:v>61892.5</c:v>
                </c:pt>
                <c:pt idx="472">
                  <c:v>62092</c:v>
                </c:pt>
                <c:pt idx="473">
                  <c:v>62092</c:v>
                </c:pt>
                <c:pt idx="474">
                  <c:v>62561</c:v>
                </c:pt>
                <c:pt idx="475">
                  <c:v>63006</c:v>
                </c:pt>
                <c:pt idx="476">
                  <c:v>63006.5</c:v>
                </c:pt>
                <c:pt idx="477">
                  <c:v>63027.5</c:v>
                </c:pt>
                <c:pt idx="478">
                  <c:v>63043.5</c:v>
                </c:pt>
                <c:pt idx="479">
                  <c:v>63057</c:v>
                </c:pt>
                <c:pt idx="480">
                  <c:v>63066</c:v>
                </c:pt>
                <c:pt idx="481">
                  <c:v>63106</c:v>
                </c:pt>
                <c:pt idx="482">
                  <c:v>63106</c:v>
                </c:pt>
                <c:pt idx="483">
                  <c:v>63106.5</c:v>
                </c:pt>
                <c:pt idx="484">
                  <c:v>63106.5</c:v>
                </c:pt>
                <c:pt idx="485">
                  <c:v>63107.5</c:v>
                </c:pt>
                <c:pt idx="486">
                  <c:v>63116</c:v>
                </c:pt>
                <c:pt idx="487">
                  <c:v>63116</c:v>
                </c:pt>
                <c:pt idx="488">
                  <c:v>63116.5</c:v>
                </c:pt>
                <c:pt idx="489">
                  <c:v>63125.5</c:v>
                </c:pt>
                <c:pt idx="490">
                  <c:v>63154</c:v>
                </c:pt>
                <c:pt idx="491">
                  <c:v>63161.5</c:v>
                </c:pt>
                <c:pt idx="492">
                  <c:v>63220.5</c:v>
                </c:pt>
                <c:pt idx="493">
                  <c:v>63306</c:v>
                </c:pt>
                <c:pt idx="494">
                  <c:v>63306.5</c:v>
                </c:pt>
                <c:pt idx="495">
                  <c:v>63329</c:v>
                </c:pt>
                <c:pt idx="496">
                  <c:v>63367</c:v>
                </c:pt>
                <c:pt idx="497">
                  <c:v>63426</c:v>
                </c:pt>
                <c:pt idx="498">
                  <c:v>64489.5</c:v>
                </c:pt>
                <c:pt idx="499">
                  <c:v>64493</c:v>
                </c:pt>
                <c:pt idx="500">
                  <c:v>64644.5</c:v>
                </c:pt>
                <c:pt idx="501">
                  <c:v>64729</c:v>
                </c:pt>
                <c:pt idx="502">
                  <c:v>64753.5</c:v>
                </c:pt>
                <c:pt idx="503">
                  <c:v>64758</c:v>
                </c:pt>
                <c:pt idx="504">
                  <c:v>64783.5</c:v>
                </c:pt>
                <c:pt idx="505">
                  <c:v>64788</c:v>
                </c:pt>
                <c:pt idx="506">
                  <c:v>64792.5</c:v>
                </c:pt>
                <c:pt idx="507">
                  <c:v>64793</c:v>
                </c:pt>
                <c:pt idx="508">
                  <c:v>64797</c:v>
                </c:pt>
                <c:pt idx="509">
                  <c:v>64860.5</c:v>
                </c:pt>
                <c:pt idx="510">
                  <c:v>64862</c:v>
                </c:pt>
                <c:pt idx="511">
                  <c:v>64874</c:v>
                </c:pt>
                <c:pt idx="512">
                  <c:v>64874</c:v>
                </c:pt>
                <c:pt idx="513">
                  <c:v>64951</c:v>
                </c:pt>
                <c:pt idx="514">
                  <c:v>65250.5</c:v>
                </c:pt>
                <c:pt idx="515">
                  <c:v>65677</c:v>
                </c:pt>
                <c:pt idx="516">
                  <c:v>66008.5</c:v>
                </c:pt>
                <c:pt idx="517">
                  <c:v>66013</c:v>
                </c:pt>
                <c:pt idx="518">
                  <c:v>66022</c:v>
                </c:pt>
                <c:pt idx="519">
                  <c:v>66058</c:v>
                </c:pt>
                <c:pt idx="520">
                  <c:v>66071.5</c:v>
                </c:pt>
                <c:pt idx="521">
                  <c:v>66076.5</c:v>
                </c:pt>
                <c:pt idx="522">
                  <c:v>66090</c:v>
                </c:pt>
                <c:pt idx="523">
                  <c:v>66098.5</c:v>
                </c:pt>
                <c:pt idx="524">
                  <c:v>66099</c:v>
                </c:pt>
                <c:pt idx="525">
                  <c:v>66103.5</c:v>
                </c:pt>
                <c:pt idx="526">
                  <c:v>66108</c:v>
                </c:pt>
                <c:pt idx="527">
                  <c:v>66112.5</c:v>
                </c:pt>
                <c:pt idx="528">
                  <c:v>66189.5</c:v>
                </c:pt>
                <c:pt idx="529">
                  <c:v>66194</c:v>
                </c:pt>
                <c:pt idx="530">
                  <c:v>66194.5</c:v>
                </c:pt>
                <c:pt idx="531">
                  <c:v>66216</c:v>
                </c:pt>
                <c:pt idx="532">
                  <c:v>66216.5</c:v>
                </c:pt>
                <c:pt idx="533">
                  <c:v>66230.5</c:v>
                </c:pt>
                <c:pt idx="534">
                  <c:v>66234.5</c:v>
                </c:pt>
                <c:pt idx="535">
                  <c:v>66248.5</c:v>
                </c:pt>
                <c:pt idx="536">
                  <c:v>66253</c:v>
                </c:pt>
                <c:pt idx="537">
                  <c:v>66257.5</c:v>
                </c:pt>
                <c:pt idx="538">
                  <c:v>66261.5</c:v>
                </c:pt>
                <c:pt idx="539">
                  <c:v>66279.5</c:v>
                </c:pt>
                <c:pt idx="540">
                  <c:v>66280</c:v>
                </c:pt>
                <c:pt idx="541">
                  <c:v>66284</c:v>
                </c:pt>
                <c:pt idx="542">
                  <c:v>66284.5</c:v>
                </c:pt>
                <c:pt idx="543">
                  <c:v>66288</c:v>
                </c:pt>
                <c:pt idx="544">
                  <c:v>66288.5</c:v>
                </c:pt>
                <c:pt idx="545">
                  <c:v>66302.5</c:v>
                </c:pt>
                <c:pt idx="546">
                  <c:v>66307</c:v>
                </c:pt>
                <c:pt idx="547">
                  <c:v>66307.5</c:v>
                </c:pt>
                <c:pt idx="548">
                  <c:v>66311</c:v>
                </c:pt>
                <c:pt idx="549">
                  <c:v>66312</c:v>
                </c:pt>
                <c:pt idx="550">
                  <c:v>66325.5</c:v>
                </c:pt>
                <c:pt idx="551">
                  <c:v>66326.5</c:v>
                </c:pt>
                <c:pt idx="552">
                  <c:v>66329.5</c:v>
                </c:pt>
                <c:pt idx="553">
                  <c:v>66330</c:v>
                </c:pt>
                <c:pt idx="554">
                  <c:v>66347</c:v>
                </c:pt>
                <c:pt idx="555">
                  <c:v>66347.5</c:v>
                </c:pt>
                <c:pt idx="556">
                  <c:v>66423.5</c:v>
                </c:pt>
                <c:pt idx="557">
                  <c:v>66424</c:v>
                </c:pt>
                <c:pt idx="558">
                  <c:v>66433</c:v>
                </c:pt>
                <c:pt idx="559">
                  <c:v>66437.5</c:v>
                </c:pt>
                <c:pt idx="560">
                  <c:v>66438</c:v>
                </c:pt>
                <c:pt idx="561">
                  <c:v>66438.5</c:v>
                </c:pt>
                <c:pt idx="562">
                  <c:v>66443</c:v>
                </c:pt>
                <c:pt idx="563">
                  <c:v>66451</c:v>
                </c:pt>
                <c:pt idx="564">
                  <c:v>66469</c:v>
                </c:pt>
                <c:pt idx="565">
                  <c:v>66469.5</c:v>
                </c:pt>
                <c:pt idx="566">
                  <c:v>66473.5</c:v>
                </c:pt>
                <c:pt idx="567">
                  <c:v>66474</c:v>
                </c:pt>
                <c:pt idx="568">
                  <c:v>66478</c:v>
                </c:pt>
                <c:pt idx="569">
                  <c:v>66478.5</c:v>
                </c:pt>
                <c:pt idx="570">
                  <c:v>66483</c:v>
                </c:pt>
                <c:pt idx="571">
                  <c:v>66487</c:v>
                </c:pt>
                <c:pt idx="572">
                  <c:v>66487.5</c:v>
                </c:pt>
                <c:pt idx="573">
                  <c:v>66491.5</c:v>
                </c:pt>
                <c:pt idx="574">
                  <c:v>66492</c:v>
                </c:pt>
                <c:pt idx="575">
                  <c:v>66492.5</c:v>
                </c:pt>
                <c:pt idx="576">
                  <c:v>66501</c:v>
                </c:pt>
                <c:pt idx="577">
                  <c:v>66501.5</c:v>
                </c:pt>
                <c:pt idx="578">
                  <c:v>66505.5</c:v>
                </c:pt>
                <c:pt idx="579">
                  <c:v>66510</c:v>
                </c:pt>
                <c:pt idx="580">
                  <c:v>66514.5</c:v>
                </c:pt>
                <c:pt idx="581">
                  <c:v>66519</c:v>
                </c:pt>
                <c:pt idx="582">
                  <c:v>66519</c:v>
                </c:pt>
                <c:pt idx="583">
                  <c:v>66523.5</c:v>
                </c:pt>
                <c:pt idx="584">
                  <c:v>66528</c:v>
                </c:pt>
                <c:pt idx="585">
                  <c:v>66528.5</c:v>
                </c:pt>
                <c:pt idx="586">
                  <c:v>66532.5</c:v>
                </c:pt>
                <c:pt idx="587">
                  <c:v>66532.5</c:v>
                </c:pt>
                <c:pt idx="588">
                  <c:v>66533</c:v>
                </c:pt>
                <c:pt idx="589">
                  <c:v>66537.5</c:v>
                </c:pt>
                <c:pt idx="590">
                  <c:v>66551</c:v>
                </c:pt>
                <c:pt idx="591">
                  <c:v>66555.5</c:v>
                </c:pt>
                <c:pt idx="592">
                  <c:v>66564.5</c:v>
                </c:pt>
                <c:pt idx="593">
                  <c:v>66569</c:v>
                </c:pt>
                <c:pt idx="594">
                  <c:v>66573.5</c:v>
                </c:pt>
                <c:pt idx="595">
                  <c:v>66578</c:v>
                </c:pt>
                <c:pt idx="596">
                  <c:v>66582.5</c:v>
                </c:pt>
                <c:pt idx="597">
                  <c:v>66596</c:v>
                </c:pt>
                <c:pt idx="598">
                  <c:v>66600.5</c:v>
                </c:pt>
                <c:pt idx="599">
                  <c:v>66614.5</c:v>
                </c:pt>
                <c:pt idx="600">
                  <c:v>66619</c:v>
                </c:pt>
                <c:pt idx="601">
                  <c:v>66623.5</c:v>
                </c:pt>
                <c:pt idx="602">
                  <c:v>66659.5</c:v>
                </c:pt>
                <c:pt idx="603">
                  <c:v>66765</c:v>
                </c:pt>
                <c:pt idx="604">
                  <c:v>67914</c:v>
                </c:pt>
                <c:pt idx="605">
                  <c:v>67914</c:v>
                </c:pt>
                <c:pt idx="606">
                  <c:v>67914</c:v>
                </c:pt>
                <c:pt idx="607">
                  <c:v>67914</c:v>
                </c:pt>
                <c:pt idx="608">
                  <c:v>67974.5</c:v>
                </c:pt>
                <c:pt idx="609">
                  <c:v>67980</c:v>
                </c:pt>
                <c:pt idx="610">
                  <c:v>67980</c:v>
                </c:pt>
                <c:pt idx="611">
                  <c:v>68073</c:v>
                </c:pt>
                <c:pt idx="612">
                  <c:v>68128</c:v>
                </c:pt>
                <c:pt idx="613">
                  <c:v>68128</c:v>
                </c:pt>
                <c:pt idx="614">
                  <c:v>68128</c:v>
                </c:pt>
                <c:pt idx="615">
                  <c:v>68132.5</c:v>
                </c:pt>
                <c:pt idx="616">
                  <c:v>68132.5</c:v>
                </c:pt>
                <c:pt idx="617">
                  <c:v>68241</c:v>
                </c:pt>
                <c:pt idx="618">
                  <c:v>68250</c:v>
                </c:pt>
                <c:pt idx="619">
                  <c:v>68255.5</c:v>
                </c:pt>
                <c:pt idx="620">
                  <c:v>68341.5</c:v>
                </c:pt>
                <c:pt idx="621">
                  <c:v>68395</c:v>
                </c:pt>
                <c:pt idx="622">
                  <c:v>68395</c:v>
                </c:pt>
                <c:pt idx="623">
                  <c:v>68395</c:v>
                </c:pt>
                <c:pt idx="624">
                  <c:v>68485.5</c:v>
                </c:pt>
                <c:pt idx="625">
                  <c:v>69244.5</c:v>
                </c:pt>
                <c:pt idx="626">
                  <c:v>69263</c:v>
                </c:pt>
                <c:pt idx="627">
                  <c:v>69263.5</c:v>
                </c:pt>
                <c:pt idx="628">
                  <c:v>69475.5</c:v>
                </c:pt>
                <c:pt idx="629">
                  <c:v>69476</c:v>
                </c:pt>
                <c:pt idx="630">
                  <c:v>69573</c:v>
                </c:pt>
                <c:pt idx="631">
                  <c:v>69593.5</c:v>
                </c:pt>
                <c:pt idx="632">
                  <c:v>69692</c:v>
                </c:pt>
                <c:pt idx="633">
                  <c:v>69769</c:v>
                </c:pt>
                <c:pt idx="634">
                  <c:v>69786</c:v>
                </c:pt>
                <c:pt idx="635">
                  <c:v>69841.5</c:v>
                </c:pt>
                <c:pt idx="636">
                  <c:v>69887</c:v>
                </c:pt>
                <c:pt idx="637">
                  <c:v>69922</c:v>
                </c:pt>
                <c:pt idx="638">
                  <c:v>70902</c:v>
                </c:pt>
                <c:pt idx="639">
                  <c:v>71042.5</c:v>
                </c:pt>
                <c:pt idx="640">
                  <c:v>71051</c:v>
                </c:pt>
                <c:pt idx="641">
                  <c:v>71214.5</c:v>
                </c:pt>
                <c:pt idx="642">
                  <c:v>71337</c:v>
                </c:pt>
                <c:pt idx="643">
                  <c:v>71337.5</c:v>
                </c:pt>
                <c:pt idx="644">
                  <c:v>71350.5</c:v>
                </c:pt>
                <c:pt idx="645">
                  <c:v>71467</c:v>
                </c:pt>
                <c:pt idx="646">
                  <c:v>72625</c:v>
                </c:pt>
                <c:pt idx="647">
                  <c:v>72838</c:v>
                </c:pt>
                <c:pt idx="648">
                  <c:v>72904.5</c:v>
                </c:pt>
                <c:pt idx="649">
                  <c:v>73035.5</c:v>
                </c:pt>
                <c:pt idx="650">
                  <c:v>73040</c:v>
                </c:pt>
                <c:pt idx="651">
                  <c:v>73040.5</c:v>
                </c:pt>
                <c:pt idx="652">
                  <c:v>73053.5</c:v>
                </c:pt>
                <c:pt idx="653">
                  <c:v>73054</c:v>
                </c:pt>
                <c:pt idx="654">
                  <c:v>73062</c:v>
                </c:pt>
                <c:pt idx="655">
                  <c:v>73062.5</c:v>
                </c:pt>
                <c:pt idx="656">
                  <c:v>73067</c:v>
                </c:pt>
                <c:pt idx="657">
                  <c:v>73067.5</c:v>
                </c:pt>
                <c:pt idx="658">
                  <c:v>73076</c:v>
                </c:pt>
                <c:pt idx="659">
                  <c:v>73076.5</c:v>
                </c:pt>
                <c:pt idx="660">
                  <c:v>73077</c:v>
                </c:pt>
                <c:pt idx="661">
                  <c:v>73077</c:v>
                </c:pt>
                <c:pt idx="662">
                  <c:v>73077.5</c:v>
                </c:pt>
                <c:pt idx="663">
                  <c:v>73080.5</c:v>
                </c:pt>
                <c:pt idx="664">
                  <c:v>73081</c:v>
                </c:pt>
                <c:pt idx="665">
                  <c:v>73081.5</c:v>
                </c:pt>
                <c:pt idx="666">
                  <c:v>73085</c:v>
                </c:pt>
                <c:pt idx="667">
                  <c:v>73085.5</c:v>
                </c:pt>
                <c:pt idx="668">
                  <c:v>73089.5</c:v>
                </c:pt>
                <c:pt idx="669">
                  <c:v>73090</c:v>
                </c:pt>
                <c:pt idx="670">
                  <c:v>73090.5</c:v>
                </c:pt>
                <c:pt idx="671">
                  <c:v>73094</c:v>
                </c:pt>
                <c:pt idx="672">
                  <c:v>73094.5</c:v>
                </c:pt>
                <c:pt idx="673">
                  <c:v>73095</c:v>
                </c:pt>
                <c:pt idx="674">
                  <c:v>73095</c:v>
                </c:pt>
                <c:pt idx="675">
                  <c:v>73095</c:v>
                </c:pt>
                <c:pt idx="676">
                  <c:v>73098.5</c:v>
                </c:pt>
                <c:pt idx="677">
                  <c:v>73099</c:v>
                </c:pt>
                <c:pt idx="678">
                  <c:v>73099.5</c:v>
                </c:pt>
                <c:pt idx="679">
                  <c:v>73103.5</c:v>
                </c:pt>
                <c:pt idx="680">
                  <c:v>73135</c:v>
                </c:pt>
                <c:pt idx="681">
                  <c:v>73135.5</c:v>
                </c:pt>
                <c:pt idx="682">
                  <c:v>73144</c:v>
                </c:pt>
                <c:pt idx="683">
                  <c:v>73144.5</c:v>
                </c:pt>
                <c:pt idx="684">
                  <c:v>73148.5</c:v>
                </c:pt>
                <c:pt idx="685">
                  <c:v>73158</c:v>
                </c:pt>
                <c:pt idx="686">
                  <c:v>73185</c:v>
                </c:pt>
                <c:pt idx="687">
                  <c:v>73189</c:v>
                </c:pt>
                <c:pt idx="688">
                  <c:v>73189.5</c:v>
                </c:pt>
                <c:pt idx="689">
                  <c:v>73190</c:v>
                </c:pt>
                <c:pt idx="690">
                  <c:v>73194</c:v>
                </c:pt>
                <c:pt idx="691">
                  <c:v>73194.5</c:v>
                </c:pt>
                <c:pt idx="692">
                  <c:v>73207.5</c:v>
                </c:pt>
                <c:pt idx="693">
                  <c:v>73212</c:v>
                </c:pt>
                <c:pt idx="694">
                  <c:v>73212.5</c:v>
                </c:pt>
                <c:pt idx="695">
                  <c:v>73221</c:v>
                </c:pt>
                <c:pt idx="696">
                  <c:v>73221.5</c:v>
                </c:pt>
                <c:pt idx="697">
                  <c:v>73230</c:v>
                </c:pt>
                <c:pt idx="698">
                  <c:v>73230.5</c:v>
                </c:pt>
                <c:pt idx="699">
                  <c:v>73239</c:v>
                </c:pt>
                <c:pt idx="700">
                  <c:v>73243.5</c:v>
                </c:pt>
                <c:pt idx="701">
                  <c:v>73248</c:v>
                </c:pt>
                <c:pt idx="702">
                  <c:v>73248.5</c:v>
                </c:pt>
                <c:pt idx="703">
                  <c:v>73252.5</c:v>
                </c:pt>
                <c:pt idx="704">
                  <c:v>73253</c:v>
                </c:pt>
                <c:pt idx="705">
                  <c:v>73262</c:v>
                </c:pt>
                <c:pt idx="706">
                  <c:v>73271</c:v>
                </c:pt>
                <c:pt idx="707">
                  <c:v>73275.5</c:v>
                </c:pt>
                <c:pt idx="708">
                  <c:v>73280</c:v>
                </c:pt>
                <c:pt idx="709">
                  <c:v>73289</c:v>
                </c:pt>
                <c:pt idx="710">
                  <c:v>74310</c:v>
                </c:pt>
                <c:pt idx="711">
                  <c:v>74327.5</c:v>
                </c:pt>
                <c:pt idx="712">
                  <c:v>74328</c:v>
                </c:pt>
                <c:pt idx="713">
                  <c:v>74342.5</c:v>
                </c:pt>
                <c:pt idx="714">
                  <c:v>74355</c:v>
                </c:pt>
                <c:pt idx="715">
                  <c:v>74359.5</c:v>
                </c:pt>
                <c:pt idx="716">
                  <c:v>74368.5</c:v>
                </c:pt>
                <c:pt idx="717">
                  <c:v>74369</c:v>
                </c:pt>
                <c:pt idx="718">
                  <c:v>74373.5</c:v>
                </c:pt>
                <c:pt idx="719">
                  <c:v>74377.5</c:v>
                </c:pt>
                <c:pt idx="720">
                  <c:v>74378</c:v>
                </c:pt>
                <c:pt idx="721">
                  <c:v>74382</c:v>
                </c:pt>
                <c:pt idx="722">
                  <c:v>74382.5</c:v>
                </c:pt>
                <c:pt idx="723">
                  <c:v>74386.5</c:v>
                </c:pt>
                <c:pt idx="724">
                  <c:v>74387</c:v>
                </c:pt>
                <c:pt idx="725">
                  <c:v>74391</c:v>
                </c:pt>
                <c:pt idx="726">
                  <c:v>74404.5</c:v>
                </c:pt>
                <c:pt idx="727">
                  <c:v>74405</c:v>
                </c:pt>
                <c:pt idx="728">
                  <c:v>74409</c:v>
                </c:pt>
                <c:pt idx="729">
                  <c:v>74409.5</c:v>
                </c:pt>
                <c:pt idx="730">
                  <c:v>74413.5</c:v>
                </c:pt>
                <c:pt idx="731">
                  <c:v>74414</c:v>
                </c:pt>
                <c:pt idx="732">
                  <c:v>74431.5</c:v>
                </c:pt>
                <c:pt idx="733">
                  <c:v>74432</c:v>
                </c:pt>
                <c:pt idx="734">
                  <c:v>74435.5</c:v>
                </c:pt>
                <c:pt idx="735">
                  <c:v>74436</c:v>
                </c:pt>
                <c:pt idx="736">
                  <c:v>74436</c:v>
                </c:pt>
                <c:pt idx="737">
                  <c:v>74436.5</c:v>
                </c:pt>
                <c:pt idx="738">
                  <c:v>74437</c:v>
                </c:pt>
                <c:pt idx="739">
                  <c:v>74440.5</c:v>
                </c:pt>
                <c:pt idx="740">
                  <c:v>74441</c:v>
                </c:pt>
                <c:pt idx="741">
                  <c:v>74464</c:v>
                </c:pt>
                <c:pt idx="742">
                  <c:v>74472.5</c:v>
                </c:pt>
                <c:pt idx="743">
                  <c:v>74517.5</c:v>
                </c:pt>
                <c:pt idx="744">
                  <c:v>74518</c:v>
                </c:pt>
                <c:pt idx="745">
                  <c:v>74518.5</c:v>
                </c:pt>
                <c:pt idx="746">
                  <c:v>74522.5</c:v>
                </c:pt>
                <c:pt idx="747">
                  <c:v>74523</c:v>
                </c:pt>
                <c:pt idx="748">
                  <c:v>74528</c:v>
                </c:pt>
                <c:pt idx="749">
                  <c:v>74528.5</c:v>
                </c:pt>
                <c:pt idx="750">
                  <c:v>74536</c:v>
                </c:pt>
                <c:pt idx="751">
                  <c:v>74536.5</c:v>
                </c:pt>
                <c:pt idx="752">
                  <c:v>74540</c:v>
                </c:pt>
                <c:pt idx="753">
                  <c:v>74558.5</c:v>
                </c:pt>
                <c:pt idx="754">
                  <c:v>74559</c:v>
                </c:pt>
                <c:pt idx="755">
                  <c:v>74640</c:v>
                </c:pt>
                <c:pt idx="756">
                  <c:v>74794.5</c:v>
                </c:pt>
                <c:pt idx="757">
                  <c:v>74893</c:v>
                </c:pt>
                <c:pt idx="758">
                  <c:v>74907.5</c:v>
                </c:pt>
                <c:pt idx="759">
                  <c:v>74907.5</c:v>
                </c:pt>
                <c:pt idx="760">
                  <c:v>76050</c:v>
                </c:pt>
                <c:pt idx="761">
                  <c:v>76050</c:v>
                </c:pt>
                <c:pt idx="762">
                  <c:v>76357.5</c:v>
                </c:pt>
                <c:pt idx="763">
                  <c:v>76357.5</c:v>
                </c:pt>
                <c:pt idx="764">
                  <c:v>76533</c:v>
                </c:pt>
                <c:pt idx="765">
                  <c:v>76643</c:v>
                </c:pt>
                <c:pt idx="766">
                  <c:v>76693</c:v>
                </c:pt>
                <c:pt idx="767">
                  <c:v>77623.5</c:v>
                </c:pt>
                <c:pt idx="768">
                  <c:v>77744</c:v>
                </c:pt>
                <c:pt idx="769">
                  <c:v>77768</c:v>
                </c:pt>
                <c:pt idx="770">
                  <c:v>77997.5</c:v>
                </c:pt>
                <c:pt idx="771">
                  <c:v>79452</c:v>
                </c:pt>
                <c:pt idx="772">
                  <c:v>79452.5</c:v>
                </c:pt>
                <c:pt idx="773">
                  <c:v>79471.5</c:v>
                </c:pt>
                <c:pt idx="774">
                  <c:v>79592</c:v>
                </c:pt>
                <c:pt idx="775">
                  <c:v>79592.5</c:v>
                </c:pt>
                <c:pt idx="776">
                  <c:v>79669</c:v>
                </c:pt>
                <c:pt idx="777">
                  <c:v>79675</c:v>
                </c:pt>
                <c:pt idx="778">
                  <c:v>79675.5</c:v>
                </c:pt>
                <c:pt idx="779">
                  <c:v>79755</c:v>
                </c:pt>
                <c:pt idx="780">
                  <c:v>81024.5</c:v>
                </c:pt>
                <c:pt idx="781">
                  <c:v>81166.5</c:v>
                </c:pt>
                <c:pt idx="782">
                  <c:v>81309.5</c:v>
                </c:pt>
                <c:pt idx="783">
                  <c:v>81387.5</c:v>
                </c:pt>
                <c:pt idx="784">
                  <c:v>81491.5</c:v>
                </c:pt>
                <c:pt idx="785">
                  <c:v>81559.5</c:v>
                </c:pt>
                <c:pt idx="786">
                  <c:v>82449</c:v>
                </c:pt>
                <c:pt idx="787">
                  <c:v>82551.5</c:v>
                </c:pt>
                <c:pt idx="788">
                  <c:v>82552</c:v>
                </c:pt>
                <c:pt idx="789">
                  <c:v>82797.5</c:v>
                </c:pt>
                <c:pt idx="790">
                  <c:v>82949.5</c:v>
                </c:pt>
                <c:pt idx="791">
                  <c:v>82977</c:v>
                </c:pt>
                <c:pt idx="792">
                  <c:v>83073</c:v>
                </c:pt>
                <c:pt idx="793">
                  <c:v>83268</c:v>
                </c:pt>
                <c:pt idx="794">
                  <c:v>84225.5</c:v>
                </c:pt>
                <c:pt idx="795">
                  <c:v>84288.5</c:v>
                </c:pt>
                <c:pt idx="796">
                  <c:v>84338.5</c:v>
                </c:pt>
                <c:pt idx="797">
                  <c:v>84370</c:v>
                </c:pt>
                <c:pt idx="798">
                  <c:v>84569</c:v>
                </c:pt>
                <c:pt idx="799">
                  <c:v>84569</c:v>
                </c:pt>
                <c:pt idx="800">
                  <c:v>84581.5</c:v>
                </c:pt>
                <c:pt idx="801">
                  <c:v>84582</c:v>
                </c:pt>
                <c:pt idx="802">
                  <c:v>84712.5</c:v>
                </c:pt>
                <c:pt idx="803">
                  <c:v>84726</c:v>
                </c:pt>
                <c:pt idx="804">
                  <c:v>84827</c:v>
                </c:pt>
                <c:pt idx="805">
                  <c:v>85915.5</c:v>
                </c:pt>
                <c:pt idx="806">
                  <c:v>86082.5</c:v>
                </c:pt>
                <c:pt idx="807">
                  <c:v>86083</c:v>
                </c:pt>
                <c:pt idx="808">
                  <c:v>86228</c:v>
                </c:pt>
                <c:pt idx="809">
                  <c:v>86266.5</c:v>
                </c:pt>
                <c:pt idx="810">
                  <c:v>86267</c:v>
                </c:pt>
                <c:pt idx="811">
                  <c:v>86294</c:v>
                </c:pt>
                <c:pt idx="812">
                  <c:v>86381</c:v>
                </c:pt>
                <c:pt idx="813">
                  <c:v>86521.5</c:v>
                </c:pt>
                <c:pt idx="814">
                  <c:v>87795.5</c:v>
                </c:pt>
                <c:pt idx="815">
                  <c:v>87795.5</c:v>
                </c:pt>
                <c:pt idx="816">
                  <c:v>87847</c:v>
                </c:pt>
                <c:pt idx="817">
                  <c:v>87858.5</c:v>
                </c:pt>
                <c:pt idx="818">
                  <c:v>88002</c:v>
                </c:pt>
                <c:pt idx="819">
                  <c:v>88002</c:v>
                </c:pt>
                <c:pt idx="820">
                  <c:v>88057.5</c:v>
                </c:pt>
                <c:pt idx="821">
                  <c:v>88057.5</c:v>
                </c:pt>
                <c:pt idx="822">
                  <c:v>88062</c:v>
                </c:pt>
                <c:pt idx="823">
                  <c:v>88108</c:v>
                </c:pt>
                <c:pt idx="824">
                  <c:v>88160.5</c:v>
                </c:pt>
                <c:pt idx="825">
                  <c:v>88160.5</c:v>
                </c:pt>
                <c:pt idx="826">
                  <c:v>88161</c:v>
                </c:pt>
                <c:pt idx="827">
                  <c:v>88161</c:v>
                </c:pt>
                <c:pt idx="828">
                  <c:v>88266</c:v>
                </c:pt>
                <c:pt idx="829">
                  <c:v>88266</c:v>
                </c:pt>
                <c:pt idx="830">
                  <c:v>89336.5</c:v>
                </c:pt>
                <c:pt idx="831">
                  <c:v>89336.5</c:v>
                </c:pt>
                <c:pt idx="832">
                  <c:v>89510</c:v>
                </c:pt>
                <c:pt idx="833">
                  <c:v>89626</c:v>
                </c:pt>
                <c:pt idx="834">
                  <c:v>89751</c:v>
                </c:pt>
                <c:pt idx="835">
                  <c:v>90981.5</c:v>
                </c:pt>
                <c:pt idx="836">
                  <c:v>91144</c:v>
                </c:pt>
                <c:pt idx="837">
                  <c:v>91194</c:v>
                </c:pt>
                <c:pt idx="838">
                  <c:v>91401</c:v>
                </c:pt>
                <c:pt idx="839">
                  <c:v>92874.5</c:v>
                </c:pt>
                <c:pt idx="840">
                  <c:v>92875</c:v>
                </c:pt>
                <c:pt idx="841">
                  <c:v>92875.5</c:v>
                </c:pt>
                <c:pt idx="842">
                  <c:v>93146</c:v>
                </c:pt>
                <c:pt idx="843">
                  <c:v>94429</c:v>
                </c:pt>
                <c:pt idx="844">
                  <c:v>94429.5</c:v>
                </c:pt>
                <c:pt idx="845">
                  <c:v>94546.5</c:v>
                </c:pt>
                <c:pt idx="846">
                  <c:v>94586.5</c:v>
                </c:pt>
                <c:pt idx="847">
                  <c:v>94722</c:v>
                </c:pt>
                <c:pt idx="848">
                  <c:v>94900</c:v>
                </c:pt>
              </c:numCache>
            </c:numRef>
          </c:xVal>
          <c:yVal>
            <c:numRef>
              <c:f>'Active 1'!$O$21:$O$992</c:f>
              <c:numCache>
                <c:formatCode>General</c:formatCode>
                <c:ptCount val="972"/>
                <c:pt idx="440">
                  <c:v>-5.0927719116309611E-3</c:v>
                </c:pt>
                <c:pt idx="441">
                  <c:v>-5.0933029061206447E-3</c:v>
                </c:pt>
                <c:pt idx="442">
                  <c:v>-5.0980818565277974E-3</c:v>
                </c:pt>
                <c:pt idx="443">
                  <c:v>-5.1023298124452665E-3</c:v>
                </c:pt>
                <c:pt idx="444">
                  <c:v>-5.1028608069349501E-3</c:v>
                </c:pt>
                <c:pt idx="445">
                  <c:v>-5.1124187077492556E-3</c:v>
                </c:pt>
                <c:pt idx="446">
                  <c:v>-5.1267555589706998E-3</c:v>
                </c:pt>
                <c:pt idx="447">
                  <c:v>-5.1363134597850052E-3</c:v>
                </c:pt>
                <c:pt idx="448">
                  <c:v>-5.1368444542746888E-3</c:v>
                </c:pt>
                <c:pt idx="449">
                  <c:v>-5.1410924101921579E-3</c:v>
                </c:pt>
                <c:pt idx="450">
                  <c:v>-5.1416234046818415E-3</c:v>
                </c:pt>
                <c:pt idx="451">
                  <c:v>-5.1458713605993106E-3</c:v>
                </c:pt>
                <c:pt idx="452">
                  <c:v>-5.1464023550889942E-3</c:v>
                </c:pt>
                <c:pt idx="453">
                  <c:v>-5.155429261413616E-3</c:v>
                </c:pt>
                <c:pt idx="454">
                  <c:v>-5.1559602559032996E-3</c:v>
                </c:pt>
                <c:pt idx="455">
                  <c:v>-5.1602082118207687E-3</c:v>
                </c:pt>
                <c:pt idx="456">
                  <c:v>-5.1607392063104524E-3</c:v>
                </c:pt>
                <c:pt idx="457">
                  <c:v>-5.1649871622279214E-3</c:v>
                </c:pt>
                <c:pt idx="458">
                  <c:v>-5.1655181567176051E-3</c:v>
                </c:pt>
                <c:pt idx="459">
                  <c:v>-5.1793240134493657E-3</c:v>
                </c:pt>
                <c:pt idx="461">
                  <c:v>-5.1798550079390493E-3</c:v>
                </c:pt>
                <c:pt idx="463">
                  <c:v>-5.2855229113860647E-3</c:v>
                </c:pt>
                <c:pt idx="464">
                  <c:v>-5.2903018617932174E-3</c:v>
                </c:pt>
                <c:pt idx="465">
                  <c:v>-5.2950808122003701E-3</c:v>
                </c:pt>
                <c:pt idx="466">
                  <c:v>-5.2998597626075089E-3</c:v>
                </c:pt>
                <c:pt idx="467">
                  <c:v>-5.3046387130146616E-3</c:v>
                </c:pt>
                <c:pt idx="468">
                  <c:v>-5.3094176634218143E-3</c:v>
                </c:pt>
                <c:pt idx="469">
                  <c:v>-5.314196613828967E-3</c:v>
                </c:pt>
                <c:pt idx="471">
                  <c:v>-5.4007487156473716E-3</c:v>
                </c:pt>
                <c:pt idx="504">
                  <c:v>-8.4709588549971571E-3</c:v>
                </c:pt>
                <c:pt idx="505">
                  <c:v>-8.4757378054042959E-3</c:v>
                </c:pt>
                <c:pt idx="506">
                  <c:v>-8.4805167558114486E-3</c:v>
                </c:pt>
                <c:pt idx="507">
                  <c:v>-8.4810477503011322E-3</c:v>
                </c:pt>
                <c:pt idx="508">
                  <c:v>-8.4852957062186013E-3</c:v>
                </c:pt>
                <c:pt idx="516">
                  <c:v>-9.7718953547216297E-3</c:v>
                </c:pt>
                <c:pt idx="517">
                  <c:v>-9.7766743051287824E-3</c:v>
                </c:pt>
                <c:pt idx="518">
                  <c:v>-9.7862322059430878E-3</c:v>
                </c:pt>
                <c:pt idx="519">
                  <c:v>-9.8244638092002956E-3</c:v>
                </c:pt>
                <c:pt idx="520">
                  <c:v>-9.8388006604217537E-3</c:v>
                </c:pt>
                <c:pt idx="521">
                  <c:v>-9.8441106053185901E-3</c:v>
                </c:pt>
                <c:pt idx="522">
                  <c:v>-9.8584474565400343E-3</c:v>
                </c:pt>
                <c:pt idx="523">
                  <c:v>-9.8674743628646561E-3</c:v>
                </c:pt>
                <c:pt idx="524">
                  <c:v>-9.8680053573543397E-3</c:v>
                </c:pt>
                <c:pt idx="525">
                  <c:v>-9.8727843077614924E-3</c:v>
                </c:pt>
                <c:pt idx="526">
                  <c:v>-9.8775632581686451E-3</c:v>
                </c:pt>
                <c:pt idx="527">
                  <c:v>-9.8823422085757978E-3</c:v>
                </c:pt>
                <c:pt idx="528">
                  <c:v>-9.9641153599870497E-3</c:v>
                </c:pt>
                <c:pt idx="529">
                  <c:v>-9.9688943103942024E-3</c:v>
                </c:pt>
                <c:pt idx="530">
                  <c:v>-9.969425304883886E-3</c:v>
                </c:pt>
                <c:pt idx="531">
                  <c:v>-9.9922580679402684E-3</c:v>
                </c:pt>
                <c:pt idx="532">
                  <c:v>-9.992789062429952E-3</c:v>
                </c:pt>
                <c:pt idx="533">
                  <c:v>-1.0007656908141094E-2</c:v>
                </c:pt>
                <c:pt idx="534">
                  <c:v>-1.0011904864058563E-2</c:v>
                </c:pt>
                <c:pt idx="535">
                  <c:v>-1.0026772709769691E-2</c:v>
                </c:pt>
                <c:pt idx="536">
                  <c:v>-1.0031551660176843E-2</c:v>
                </c:pt>
                <c:pt idx="537">
                  <c:v>-1.0036330610583996E-2</c:v>
                </c:pt>
                <c:pt idx="538">
                  <c:v>-1.0040578566501465E-2</c:v>
                </c:pt>
                <c:pt idx="539">
                  <c:v>-1.0059694368130076E-2</c:v>
                </c:pt>
                <c:pt idx="540">
                  <c:v>-1.006022536261976E-2</c:v>
                </c:pt>
                <c:pt idx="541">
                  <c:v>-1.0064473318537229E-2</c:v>
                </c:pt>
                <c:pt idx="542">
                  <c:v>-1.0065004313026898E-2</c:v>
                </c:pt>
                <c:pt idx="545">
                  <c:v>-1.0084120114655509E-2</c:v>
                </c:pt>
                <c:pt idx="546">
                  <c:v>-1.0088899065062662E-2</c:v>
                </c:pt>
                <c:pt idx="547">
                  <c:v>-1.0089430059552346E-2</c:v>
                </c:pt>
                <c:pt idx="548">
                  <c:v>-1.0093147020980131E-2</c:v>
                </c:pt>
                <c:pt idx="549">
                  <c:v>-1.0094209009959498E-2</c:v>
                </c:pt>
                <c:pt idx="550">
                  <c:v>-1.0108545861180943E-2</c:v>
                </c:pt>
                <c:pt idx="552">
                  <c:v>-1.0112793817098412E-2</c:v>
                </c:pt>
                <c:pt idx="553">
                  <c:v>-1.0113324811588095E-2</c:v>
                </c:pt>
                <c:pt idx="558">
                  <c:v>-1.0222709676462896E-2</c:v>
                </c:pt>
                <c:pt idx="559">
                  <c:v>-1.0227488626870049E-2</c:v>
                </c:pt>
                <c:pt idx="560">
                  <c:v>-1.0228019621359732E-2</c:v>
                </c:pt>
                <c:pt idx="561">
                  <c:v>-1.0228550615849416E-2</c:v>
                </c:pt>
                <c:pt idx="565">
                  <c:v>-1.0261472274209787E-2</c:v>
                </c:pt>
                <c:pt idx="567">
                  <c:v>-1.026625122461694E-2</c:v>
                </c:pt>
                <c:pt idx="569">
                  <c:v>-1.0271030175024093E-2</c:v>
                </c:pt>
                <c:pt idx="570">
                  <c:v>-1.0275809125431246E-2</c:v>
                </c:pt>
                <c:pt idx="572">
                  <c:v>-1.0280588075838384E-2</c:v>
                </c:pt>
                <c:pt idx="578">
                  <c:v>-1.0299703877466995E-2</c:v>
                </c:pt>
                <c:pt idx="579">
                  <c:v>-1.0304482827874148E-2</c:v>
                </c:pt>
                <c:pt idx="580">
                  <c:v>-1.0309261778281301E-2</c:v>
                </c:pt>
                <c:pt idx="581">
                  <c:v>-1.0314040728688453E-2</c:v>
                </c:pt>
                <c:pt idx="583">
                  <c:v>-1.0318819679095606E-2</c:v>
                </c:pt>
                <c:pt idx="584">
                  <c:v>-1.0323598629502745E-2</c:v>
                </c:pt>
                <c:pt idx="585">
                  <c:v>-1.0324129623992429E-2</c:v>
                </c:pt>
                <c:pt idx="586">
                  <c:v>-1.0328377579909898E-2</c:v>
                </c:pt>
                <c:pt idx="588">
                  <c:v>-1.0328908574399581E-2</c:v>
                </c:pt>
                <c:pt idx="589">
                  <c:v>-1.0333687524806734E-2</c:v>
                </c:pt>
                <c:pt idx="590">
                  <c:v>-1.0348024376028192E-2</c:v>
                </c:pt>
                <c:pt idx="591">
                  <c:v>-1.0352803326435345E-2</c:v>
                </c:pt>
                <c:pt idx="592">
                  <c:v>-1.036236122724965E-2</c:v>
                </c:pt>
                <c:pt idx="593">
                  <c:v>-1.0367140177656789E-2</c:v>
                </c:pt>
                <c:pt idx="594">
                  <c:v>-1.0371919128063942E-2</c:v>
                </c:pt>
                <c:pt idx="595">
                  <c:v>-1.0376698078471094E-2</c:v>
                </c:pt>
                <c:pt idx="596">
                  <c:v>-1.0381477028878247E-2</c:v>
                </c:pt>
                <c:pt idx="597">
                  <c:v>-1.0395813880099705E-2</c:v>
                </c:pt>
                <c:pt idx="598">
                  <c:v>-1.0400592830506858E-2</c:v>
                </c:pt>
                <c:pt idx="599">
                  <c:v>-1.0415460676217986E-2</c:v>
                </c:pt>
                <c:pt idx="600">
                  <c:v>-1.0420239626625138E-2</c:v>
                </c:pt>
                <c:pt idx="601">
                  <c:v>-1.0425018577032291E-2</c:v>
                </c:pt>
                <c:pt idx="617">
                  <c:v>-1.2142785751158292E-2</c:v>
                </c:pt>
                <c:pt idx="618">
                  <c:v>-1.2152343651972597E-2</c:v>
                </c:pt>
                <c:pt idx="619">
                  <c:v>-1.2158184591359117E-2</c:v>
                </c:pt>
                <c:pt idx="620">
                  <c:v>-1.2249515643584674E-2</c:v>
                </c:pt>
                <c:pt idx="621">
                  <c:v>-1.2306332053980795E-2</c:v>
                </c:pt>
                <c:pt idx="622">
                  <c:v>-1.2306332053980795E-2</c:v>
                </c:pt>
                <c:pt idx="623">
                  <c:v>-1.2306332053980795E-2</c:v>
                </c:pt>
                <c:pt idx="624">
                  <c:v>-1.2402442056613505E-2</c:v>
                </c:pt>
                <c:pt idx="625">
                  <c:v>-1.3208491691952998E-2</c:v>
                </c:pt>
                <c:pt idx="626">
                  <c:v>-1.3228138488071292E-2</c:v>
                </c:pt>
                <c:pt idx="627">
                  <c:v>-1.3228669482560976E-2</c:v>
                </c:pt>
                <c:pt idx="628">
                  <c:v>-1.3453811146186767E-2</c:v>
                </c:pt>
                <c:pt idx="629">
                  <c:v>-1.3454342140676451E-2</c:v>
                </c:pt>
                <c:pt idx="630">
                  <c:v>-1.3557355071675034E-2</c:v>
                </c:pt>
                <c:pt idx="631">
                  <c:v>-1.3579125845752063E-2</c:v>
                </c:pt>
                <c:pt idx="632">
                  <c:v>-1.3683731760219697E-2</c:v>
                </c:pt>
                <c:pt idx="633">
                  <c:v>-1.3765504911630949E-2</c:v>
                </c:pt>
                <c:pt idx="634">
                  <c:v>-1.3783558724280193E-2</c:v>
                </c:pt>
                <c:pt idx="635">
                  <c:v>-1.3842499112635062E-2</c:v>
                </c:pt>
                <c:pt idx="636">
                  <c:v>-1.3890819611196245E-2</c:v>
                </c:pt>
                <c:pt idx="637">
                  <c:v>-1.3927989225474099E-2</c:v>
                </c:pt>
                <c:pt idx="638">
                  <c:v>-1.4968738425253675E-2</c:v>
                </c:pt>
                <c:pt idx="639">
                  <c:v>-1.5117947876854734E-2</c:v>
                </c:pt>
                <c:pt idx="640">
                  <c:v>-1.5126974783179356E-2</c:v>
                </c:pt>
                <c:pt idx="641">
                  <c:v>-1.5300609981305849E-2</c:v>
                </c:pt>
                <c:pt idx="642">
                  <c:v>-1.5430703631278297E-2</c:v>
                </c:pt>
                <c:pt idx="643">
                  <c:v>-1.5431234625767981E-2</c:v>
                </c:pt>
                <c:pt idx="644">
                  <c:v>-1.5445040482499742E-2</c:v>
                </c:pt>
                <c:pt idx="645">
                  <c:v>-1.5568762198595987E-2</c:v>
                </c:pt>
                <c:pt idx="646">
                  <c:v>-1.6798545436702894E-2</c:v>
                </c:pt>
                <c:pt idx="647">
                  <c:v>-1.7024749089308053E-2</c:v>
                </c:pt>
                <c:pt idx="648">
                  <c:v>-1.7095371356435948E-2</c:v>
                </c:pt>
                <c:pt idx="649">
                  <c:v>-1.7234491912733019E-2</c:v>
                </c:pt>
                <c:pt idx="650">
                  <c:v>-1.7239270863140171E-2</c:v>
                </c:pt>
                <c:pt idx="651">
                  <c:v>-1.7239801857629841E-2</c:v>
                </c:pt>
                <c:pt idx="652">
                  <c:v>-1.7253607714361616E-2</c:v>
                </c:pt>
                <c:pt idx="653">
                  <c:v>-1.7254138708851299E-2</c:v>
                </c:pt>
                <c:pt idx="654">
                  <c:v>-1.7262634620686237E-2</c:v>
                </c:pt>
                <c:pt idx="655">
                  <c:v>-1.7263165615175921E-2</c:v>
                </c:pt>
                <c:pt idx="656">
                  <c:v>-1.7267944565583074E-2</c:v>
                </c:pt>
                <c:pt idx="657">
                  <c:v>-1.7268475560072757E-2</c:v>
                </c:pt>
                <c:pt idx="658">
                  <c:v>-1.7277502466397379E-2</c:v>
                </c:pt>
                <c:pt idx="659">
                  <c:v>-1.7278033460887063E-2</c:v>
                </c:pt>
                <c:pt idx="660">
                  <c:v>-1.7278564455376746E-2</c:v>
                </c:pt>
                <c:pt idx="661">
                  <c:v>-1.7278564455376746E-2</c:v>
                </c:pt>
                <c:pt idx="662">
                  <c:v>-1.727909544986643E-2</c:v>
                </c:pt>
                <c:pt idx="663">
                  <c:v>-1.7282281416804532E-2</c:v>
                </c:pt>
                <c:pt idx="664">
                  <c:v>-1.7282812411294202E-2</c:v>
                </c:pt>
                <c:pt idx="665">
                  <c:v>-1.7283343405783885E-2</c:v>
                </c:pt>
                <c:pt idx="666">
                  <c:v>-1.7287060367211671E-2</c:v>
                </c:pt>
                <c:pt idx="667">
                  <c:v>-1.7287591361701354E-2</c:v>
                </c:pt>
                <c:pt idx="668">
                  <c:v>-1.7291839317618823E-2</c:v>
                </c:pt>
                <c:pt idx="669">
                  <c:v>-1.7292370312108507E-2</c:v>
                </c:pt>
                <c:pt idx="670">
                  <c:v>-1.7292901306598191E-2</c:v>
                </c:pt>
                <c:pt idx="671">
                  <c:v>-1.7296618268025976E-2</c:v>
                </c:pt>
                <c:pt idx="672">
                  <c:v>-1.729714926251566E-2</c:v>
                </c:pt>
                <c:pt idx="673">
                  <c:v>-1.7297680257005343E-2</c:v>
                </c:pt>
                <c:pt idx="674">
                  <c:v>-1.7297680257005343E-2</c:v>
                </c:pt>
                <c:pt idx="675">
                  <c:v>-1.7297680257005343E-2</c:v>
                </c:pt>
                <c:pt idx="676">
                  <c:v>-1.7301397218433129E-2</c:v>
                </c:pt>
                <c:pt idx="677">
                  <c:v>-1.7301928212922812E-2</c:v>
                </c:pt>
                <c:pt idx="678">
                  <c:v>-1.7302459207412496E-2</c:v>
                </c:pt>
                <c:pt idx="679">
                  <c:v>-1.7306707163329965E-2</c:v>
                </c:pt>
                <c:pt idx="680">
                  <c:v>-1.734015981618002E-2</c:v>
                </c:pt>
                <c:pt idx="681">
                  <c:v>-1.7340690810669704E-2</c:v>
                </c:pt>
                <c:pt idx="682">
                  <c:v>-1.7349717716994326E-2</c:v>
                </c:pt>
                <c:pt idx="683">
                  <c:v>-1.7350248711484009E-2</c:v>
                </c:pt>
                <c:pt idx="684">
                  <c:v>-1.7354496667401478E-2</c:v>
                </c:pt>
                <c:pt idx="685">
                  <c:v>-1.7364585562705467E-2</c:v>
                </c:pt>
                <c:pt idx="686">
                  <c:v>-1.739325926514837E-2</c:v>
                </c:pt>
                <c:pt idx="687">
                  <c:v>-1.7397507221065839E-2</c:v>
                </c:pt>
                <c:pt idx="688">
                  <c:v>-1.7398038215555522E-2</c:v>
                </c:pt>
                <c:pt idx="689">
                  <c:v>-1.7398569210045206E-2</c:v>
                </c:pt>
                <c:pt idx="690">
                  <c:v>-1.7402817165962675E-2</c:v>
                </c:pt>
                <c:pt idx="691">
                  <c:v>-1.7403348160452359E-2</c:v>
                </c:pt>
                <c:pt idx="692">
                  <c:v>-1.7417154017184119E-2</c:v>
                </c:pt>
                <c:pt idx="693">
                  <c:v>-1.7421932967591272E-2</c:v>
                </c:pt>
                <c:pt idx="694">
                  <c:v>-1.7422463962080956E-2</c:v>
                </c:pt>
                <c:pt idx="695">
                  <c:v>-1.7431490868405577E-2</c:v>
                </c:pt>
                <c:pt idx="696">
                  <c:v>-1.7432021862895261E-2</c:v>
                </c:pt>
                <c:pt idx="697">
                  <c:v>-1.7441048769219883E-2</c:v>
                </c:pt>
                <c:pt idx="698">
                  <c:v>-1.7441579763709567E-2</c:v>
                </c:pt>
                <c:pt idx="699">
                  <c:v>-1.7450606670034188E-2</c:v>
                </c:pt>
                <c:pt idx="700">
                  <c:v>-1.7455385620441327E-2</c:v>
                </c:pt>
                <c:pt idx="701">
                  <c:v>-1.746016457084848E-2</c:v>
                </c:pt>
                <c:pt idx="702">
                  <c:v>-1.7460695565338163E-2</c:v>
                </c:pt>
                <c:pt idx="703">
                  <c:v>-1.7464943521255633E-2</c:v>
                </c:pt>
                <c:pt idx="704">
                  <c:v>-1.7465474515745316E-2</c:v>
                </c:pt>
                <c:pt idx="705">
                  <c:v>-1.7475032416559622E-2</c:v>
                </c:pt>
                <c:pt idx="706">
                  <c:v>-1.7484590317373927E-2</c:v>
                </c:pt>
                <c:pt idx="707">
                  <c:v>-1.748936926778108E-2</c:v>
                </c:pt>
                <c:pt idx="708">
                  <c:v>-1.7494148218188232E-2</c:v>
                </c:pt>
                <c:pt idx="709">
                  <c:v>-1.7503706119002524E-2</c:v>
                </c:pt>
                <c:pt idx="710">
                  <c:v>-1.8587996866936157E-2</c:v>
                </c:pt>
                <c:pt idx="711">
                  <c:v>-1.8606581674075084E-2</c:v>
                </c:pt>
                <c:pt idx="712">
                  <c:v>-1.8607112668564768E-2</c:v>
                </c:pt>
                <c:pt idx="713">
                  <c:v>-1.862251150876558E-2</c:v>
                </c:pt>
                <c:pt idx="714">
                  <c:v>-1.863578637100767E-2</c:v>
                </c:pt>
                <c:pt idx="715">
                  <c:v>-1.8640565321414823E-2</c:v>
                </c:pt>
                <c:pt idx="716">
                  <c:v>-1.8650123222229129E-2</c:v>
                </c:pt>
                <c:pt idx="717">
                  <c:v>-1.8650654216718812E-2</c:v>
                </c:pt>
                <c:pt idx="718">
                  <c:v>-1.8655433167125965E-2</c:v>
                </c:pt>
                <c:pt idx="719">
                  <c:v>-1.865968112304342E-2</c:v>
                </c:pt>
                <c:pt idx="720">
                  <c:v>-1.8660212117533104E-2</c:v>
                </c:pt>
                <c:pt idx="721">
                  <c:v>-1.8664460073450573E-2</c:v>
                </c:pt>
                <c:pt idx="722">
                  <c:v>-1.8664991067940256E-2</c:v>
                </c:pt>
                <c:pt idx="723">
                  <c:v>-1.8669239023857725E-2</c:v>
                </c:pt>
                <c:pt idx="724">
                  <c:v>-1.8669770018347409E-2</c:v>
                </c:pt>
                <c:pt idx="725">
                  <c:v>-1.8674017974264878E-2</c:v>
                </c:pt>
                <c:pt idx="726">
                  <c:v>-1.8688354825486336E-2</c:v>
                </c:pt>
                <c:pt idx="727">
                  <c:v>-1.868888581997602E-2</c:v>
                </c:pt>
                <c:pt idx="728">
                  <c:v>-1.8693133775893489E-2</c:v>
                </c:pt>
                <c:pt idx="729">
                  <c:v>-1.8693664770383173E-2</c:v>
                </c:pt>
                <c:pt idx="730">
                  <c:v>-1.8697912726300642E-2</c:v>
                </c:pt>
                <c:pt idx="731">
                  <c:v>-1.8698443720790325E-2</c:v>
                </c:pt>
                <c:pt idx="732">
                  <c:v>-1.8717028527929239E-2</c:v>
                </c:pt>
                <c:pt idx="733">
                  <c:v>-1.8717559522418922E-2</c:v>
                </c:pt>
                <c:pt idx="734">
                  <c:v>-1.8721276483846708E-2</c:v>
                </c:pt>
                <c:pt idx="735">
                  <c:v>-1.8721807478336391E-2</c:v>
                </c:pt>
                <c:pt idx="736">
                  <c:v>-1.8721807478336391E-2</c:v>
                </c:pt>
                <c:pt idx="737">
                  <c:v>-1.8722338472826075E-2</c:v>
                </c:pt>
                <c:pt idx="738">
                  <c:v>-1.8722869467315759E-2</c:v>
                </c:pt>
                <c:pt idx="739">
                  <c:v>-1.8726586428743544E-2</c:v>
                </c:pt>
                <c:pt idx="740">
                  <c:v>-1.8727117423233228E-2</c:v>
                </c:pt>
                <c:pt idx="741">
                  <c:v>-1.8751543169758661E-2</c:v>
                </c:pt>
                <c:pt idx="742">
                  <c:v>-1.8760570076083283E-2</c:v>
                </c:pt>
                <c:pt idx="743">
                  <c:v>-1.8808359580154796E-2</c:v>
                </c:pt>
                <c:pt idx="744">
                  <c:v>-1.880889057464448E-2</c:v>
                </c:pt>
                <c:pt idx="745">
                  <c:v>-1.8809421569134163E-2</c:v>
                </c:pt>
                <c:pt idx="746">
                  <c:v>-1.8813669525051632E-2</c:v>
                </c:pt>
                <c:pt idx="747">
                  <c:v>-1.8814200519541316E-2</c:v>
                </c:pt>
                <c:pt idx="748">
                  <c:v>-1.8819510464438152E-2</c:v>
                </c:pt>
                <c:pt idx="749">
                  <c:v>-1.8820041458927836E-2</c:v>
                </c:pt>
                <c:pt idx="750">
                  <c:v>-1.882800637627309E-2</c:v>
                </c:pt>
                <c:pt idx="751">
                  <c:v>-1.8828537370762774E-2</c:v>
                </c:pt>
                <c:pt idx="752">
                  <c:v>-1.8832254332190546E-2</c:v>
                </c:pt>
                <c:pt idx="753">
                  <c:v>-1.885190112830884E-2</c:v>
                </c:pt>
                <c:pt idx="754">
                  <c:v>-1.8852432122798524E-2</c:v>
                </c:pt>
                <c:pt idx="755">
                  <c:v>-1.8938453230127245E-2</c:v>
                </c:pt>
                <c:pt idx="756">
                  <c:v>-1.9102530527439432E-2</c:v>
                </c:pt>
                <c:pt idx="757">
                  <c:v>-1.920713644190708E-2</c:v>
                </c:pt>
                <c:pt idx="758">
                  <c:v>-1.9222535282107892E-2</c:v>
                </c:pt>
                <c:pt idx="759">
                  <c:v>-1.9222535282107892E-2</c:v>
                </c:pt>
                <c:pt idx="760">
                  <c:v>-2.0435857691034606E-2</c:v>
                </c:pt>
                <c:pt idx="761">
                  <c:v>-2.0435857691034606E-2</c:v>
                </c:pt>
                <c:pt idx="762">
                  <c:v>-2.0762419302189944E-2</c:v>
                </c:pt>
                <c:pt idx="763">
                  <c:v>-2.0762419302189944E-2</c:v>
                </c:pt>
                <c:pt idx="764">
                  <c:v>-2.094879836806883E-2</c:v>
                </c:pt>
                <c:pt idx="765">
                  <c:v>-2.1065617155799188E-2</c:v>
                </c:pt>
                <c:pt idx="766">
                  <c:v>-2.1118716604767537E-2</c:v>
                </c:pt>
                <c:pt idx="767">
                  <c:v>-2.2106897350068461E-2</c:v>
                </c:pt>
                <c:pt idx="768">
                  <c:v>-2.2234867022082175E-2</c:v>
                </c:pt>
                <c:pt idx="769">
                  <c:v>-2.2260354757586989E-2</c:v>
                </c:pt>
                <c:pt idx="770">
                  <c:v>-2.2504081228351694E-2</c:v>
                </c:pt>
                <c:pt idx="771">
                  <c:v>-2.4048744198840885E-2</c:v>
                </c:pt>
                <c:pt idx="772">
                  <c:v>-2.4049275193330569E-2</c:v>
                </c:pt>
                <c:pt idx="773">
                  <c:v>-2.4069452983938547E-2</c:v>
                </c:pt>
                <c:pt idx="774">
                  <c:v>-2.4197422655952261E-2</c:v>
                </c:pt>
                <c:pt idx="775">
                  <c:v>-2.4197953650441945E-2</c:v>
                </c:pt>
                <c:pt idx="776">
                  <c:v>-2.4279195807363513E-2</c:v>
                </c:pt>
                <c:pt idx="777">
                  <c:v>-2.4285567741239703E-2</c:v>
                </c:pt>
                <c:pt idx="778">
                  <c:v>-2.4286098735729386E-2</c:v>
                </c:pt>
                <c:pt idx="779">
                  <c:v>-2.437052685958907E-2</c:v>
                </c:pt>
                <c:pt idx="780">
                  <c:v>-2.5718721868895372E-2</c:v>
                </c:pt>
                <c:pt idx="781">
                  <c:v>-2.5869524303965483E-2</c:v>
                </c:pt>
                <c:pt idx="782">
                  <c:v>-2.6021388728014946E-2</c:v>
                </c:pt>
                <c:pt idx="783">
                  <c:v>-2.6104223868405566E-2</c:v>
                </c:pt>
                <c:pt idx="784">
                  <c:v>-2.6214670722259734E-2</c:v>
                </c:pt>
                <c:pt idx="785">
                  <c:v>-2.628688597285668E-2</c:v>
                </c:pt>
                <c:pt idx="786">
                  <c:v>-2.7231525170003559E-2</c:v>
                </c:pt>
                <c:pt idx="787">
                  <c:v>-2.7340379040388663E-2</c:v>
                </c:pt>
                <c:pt idx="788">
                  <c:v>-2.7340910034878346E-2</c:v>
                </c:pt>
                <c:pt idx="789">
                  <c:v>-2.7601628329312927E-2</c:v>
                </c:pt>
                <c:pt idx="790">
                  <c:v>-2.776305065417671E-2</c:v>
                </c:pt>
                <c:pt idx="791">
                  <c:v>-2.7792255351109296E-2</c:v>
                </c:pt>
                <c:pt idx="792">
                  <c:v>-2.7894206293128512E-2</c:v>
                </c:pt>
                <c:pt idx="793">
                  <c:v>-2.8101294144105074E-2</c:v>
                </c:pt>
                <c:pt idx="794">
                  <c:v>-2.91181485918489E-2</c:v>
                </c:pt>
                <c:pt idx="795">
                  <c:v>-2.918505389754901E-2</c:v>
                </c:pt>
                <c:pt idx="796">
                  <c:v>-2.9238153346517359E-2</c:v>
                </c:pt>
                <c:pt idx="797">
                  <c:v>-2.9271605999367414E-2</c:v>
                </c:pt>
                <c:pt idx="798">
                  <c:v>-2.9482941806261445E-2</c:v>
                </c:pt>
                <c:pt idx="799">
                  <c:v>-2.9482941806261445E-2</c:v>
                </c:pt>
                <c:pt idx="800">
                  <c:v>-2.9496216668503522E-2</c:v>
                </c:pt>
                <c:pt idx="801">
                  <c:v>-2.9496747662993206E-2</c:v>
                </c:pt>
                <c:pt idx="802">
                  <c:v>-2.9635337224800593E-2</c:v>
                </c:pt>
                <c:pt idx="803">
                  <c:v>-2.9649674076022051E-2</c:v>
                </c:pt>
                <c:pt idx="804">
                  <c:v>-2.9756934962938103E-2</c:v>
                </c:pt>
                <c:pt idx="805">
                  <c:v>-3.0912909966978999E-2</c:v>
                </c:pt>
                <c:pt idx="806">
                  <c:v>-3.1090262126533277E-2</c:v>
                </c:pt>
                <c:pt idx="807">
                  <c:v>-3.1090793121022961E-2</c:v>
                </c:pt>
                <c:pt idx="808">
                  <c:v>-3.1244781523031173E-2</c:v>
                </c:pt>
                <c:pt idx="809">
                  <c:v>-3.1285668098736799E-2</c:v>
                </c:pt>
                <c:pt idx="810">
                  <c:v>-3.1286199093226483E-2</c:v>
                </c:pt>
                <c:pt idx="811">
                  <c:v>-3.1314872795669385E-2</c:v>
                </c:pt>
                <c:pt idx="812">
                  <c:v>-3.140726583687431E-2</c:v>
                </c:pt>
                <c:pt idx="813">
                  <c:v>-3.1556475288475355E-2</c:v>
                </c:pt>
                <c:pt idx="814">
                  <c:v>-3.2909449248188824E-2</c:v>
                </c:pt>
                <c:pt idx="815">
                  <c:v>-3.2909449248188824E-2</c:v>
                </c:pt>
                <c:pt idx="816">
                  <c:v>-3.2964141680626211E-2</c:v>
                </c:pt>
                <c:pt idx="817">
                  <c:v>-3.2976354553888934E-2</c:v>
                </c:pt>
                <c:pt idx="818">
                  <c:v>-3.3128749972428095E-2</c:v>
                </c:pt>
                <c:pt idx="819">
                  <c:v>-3.3128749972428095E-2</c:v>
                </c:pt>
                <c:pt idx="820">
                  <c:v>-3.3187690360782951E-2</c:v>
                </c:pt>
                <c:pt idx="821">
                  <c:v>-3.3187690360782951E-2</c:v>
                </c:pt>
                <c:pt idx="822">
                  <c:v>-3.3192469311190104E-2</c:v>
                </c:pt>
                <c:pt idx="823">
                  <c:v>-3.3241320804240984E-2</c:v>
                </c:pt>
                <c:pt idx="824">
                  <c:v>-3.3297075225657752E-2</c:v>
                </c:pt>
                <c:pt idx="825">
                  <c:v>-3.3297075225657752E-2</c:v>
                </c:pt>
                <c:pt idx="826">
                  <c:v>-3.3297606220147435E-2</c:v>
                </c:pt>
                <c:pt idx="827">
                  <c:v>-3.3297606220147435E-2</c:v>
                </c:pt>
                <c:pt idx="828">
                  <c:v>-3.3409115062980957E-2</c:v>
                </c:pt>
                <c:pt idx="829">
                  <c:v>-3.3409115062980957E-2</c:v>
                </c:pt>
                <c:pt idx="830">
                  <c:v>-3.4545974265393256E-2</c:v>
                </c:pt>
                <c:pt idx="831">
                  <c:v>-3.4545974265393256E-2</c:v>
                </c:pt>
                <c:pt idx="832">
                  <c:v>-3.4730229353313408E-2</c:v>
                </c:pt>
                <c:pt idx="833">
                  <c:v>-3.4853420074919983E-2</c:v>
                </c:pt>
                <c:pt idx="834">
                  <c:v>-3.4986168697340836E-2</c:v>
                </c:pt>
                <c:pt idx="835">
                  <c:v>-3.6292946136451842E-2</c:v>
                </c:pt>
                <c:pt idx="836">
                  <c:v>-3.6465519345598968E-2</c:v>
                </c:pt>
                <c:pt idx="837">
                  <c:v>-3.6518618794567317E-2</c:v>
                </c:pt>
                <c:pt idx="838">
                  <c:v>-3.6738450513296272E-2</c:v>
                </c:pt>
                <c:pt idx="839">
                  <c:v>-3.8303291274393428E-2</c:v>
                </c:pt>
                <c:pt idx="840">
                  <c:v>-3.8303822268883111E-2</c:v>
                </c:pt>
                <c:pt idx="841">
                  <c:v>-3.8304353263372795E-2</c:v>
                </c:pt>
                <c:pt idx="842">
                  <c:v>-3.8591621282291558E-2</c:v>
                </c:pt>
                <c:pt idx="843">
                  <c:v>-3.9954153142819318E-2</c:v>
                </c:pt>
                <c:pt idx="844">
                  <c:v>-3.9954684137309002E-2</c:v>
                </c:pt>
                <c:pt idx="845">
                  <c:v>-4.007893684789493E-2</c:v>
                </c:pt>
                <c:pt idx="846">
                  <c:v>-4.0121416407069607E-2</c:v>
                </c:pt>
                <c:pt idx="847">
                  <c:v>-4.026531591377383E-2</c:v>
                </c:pt>
                <c:pt idx="848">
                  <c:v>-4.0454349952101135E-2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CD6-4565-AE47-B5E782DEE1AE}"/>
            </c:ext>
          </c:extLst>
        </c:ser>
        <c:ser>
          <c:idx val="8"/>
          <c:order val="8"/>
          <c:tx>
            <c:strRef>
              <c:f>'Active 1'!$P$20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1'!$F$21:$F$992</c:f>
              <c:numCache>
                <c:formatCode>General</c:formatCode>
                <c:ptCount val="972"/>
                <c:pt idx="0">
                  <c:v>0</c:v>
                </c:pt>
                <c:pt idx="1">
                  <c:v>5278</c:v>
                </c:pt>
                <c:pt idx="2">
                  <c:v>5337</c:v>
                </c:pt>
                <c:pt idx="3">
                  <c:v>5337.5</c:v>
                </c:pt>
                <c:pt idx="4">
                  <c:v>5350.5</c:v>
                </c:pt>
                <c:pt idx="5">
                  <c:v>5351</c:v>
                </c:pt>
                <c:pt idx="6">
                  <c:v>5355</c:v>
                </c:pt>
                <c:pt idx="7">
                  <c:v>5468.5</c:v>
                </c:pt>
                <c:pt idx="8">
                  <c:v>5473</c:v>
                </c:pt>
                <c:pt idx="9">
                  <c:v>5477.5</c:v>
                </c:pt>
                <c:pt idx="10">
                  <c:v>6557.5</c:v>
                </c:pt>
                <c:pt idx="11">
                  <c:v>6891</c:v>
                </c:pt>
                <c:pt idx="12">
                  <c:v>8423</c:v>
                </c:pt>
                <c:pt idx="13">
                  <c:v>8441</c:v>
                </c:pt>
                <c:pt idx="14">
                  <c:v>8464.5</c:v>
                </c:pt>
                <c:pt idx="15">
                  <c:v>8509</c:v>
                </c:pt>
                <c:pt idx="16">
                  <c:v>8613</c:v>
                </c:pt>
                <c:pt idx="17">
                  <c:v>8640.5</c:v>
                </c:pt>
                <c:pt idx="18">
                  <c:v>8654</c:v>
                </c:pt>
                <c:pt idx="19">
                  <c:v>8667.5</c:v>
                </c:pt>
                <c:pt idx="20">
                  <c:v>8781</c:v>
                </c:pt>
                <c:pt idx="21">
                  <c:v>8781</c:v>
                </c:pt>
                <c:pt idx="22">
                  <c:v>8785.5</c:v>
                </c:pt>
                <c:pt idx="23">
                  <c:v>8790</c:v>
                </c:pt>
                <c:pt idx="24">
                  <c:v>8867</c:v>
                </c:pt>
                <c:pt idx="25">
                  <c:v>8885</c:v>
                </c:pt>
                <c:pt idx="26">
                  <c:v>8939.5</c:v>
                </c:pt>
                <c:pt idx="27">
                  <c:v>9846.5</c:v>
                </c:pt>
                <c:pt idx="28">
                  <c:v>9847</c:v>
                </c:pt>
                <c:pt idx="29">
                  <c:v>10154</c:v>
                </c:pt>
                <c:pt idx="30">
                  <c:v>10376</c:v>
                </c:pt>
                <c:pt idx="31">
                  <c:v>11297</c:v>
                </c:pt>
                <c:pt idx="32">
                  <c:v>11423.5</c:v>
                </c:pt>
                <c:pt idx="33">
                  <c:v>11654</c:v>
                </c:pt>
                <c:pt idx="34">
                  <c:v>11672</c:v>
                </c:pt>
                <c:pt idx="35">
                  <c:v>11712.5</c:v>
                </c:pt>
                <c:pt idx="36">
                  <c:v>11717</c:v>
                </c:pt>
                <c:pt idx="37">
                  <c:v>11731</c:v>
                </c:pt>
                <c:pt idx="38">
                  <c:v>11884.5</c:v>
                </c:pt>
                <c:pt idx="39">
                  <c:v>11889</c:v>
                </c:pt>
                <c:pt idx="40">
                  <c:v>11890</c:v>
                </c:pt>
                <c:pt idx="41">
                  <c:v>12007</c:v>
                </c:pt>
                <c:pt idx="42">
                  <c:v>12020.5</c:v>
                </c:pt>
                <c:pt idx="43">
                  <c:v>12815</c:v>
                </c:pt>
                <c:pt idx="44">
                  <c:v>12869.5</c:v>
                </c:pt>
                <c:pt idx="45">
                  <c:v>12874</c:v>
                </c:pt>
                <c:pt idx="46">
                  <c:v>12946</c:v>
                </c:pt>
                <c:pt idx="47">
                  <c:v>13260</c:v>
                </c:pt>
                <c:pt idx="48">
                  <c:v>13269</c:v>
                </c:pt>
                <c:pt idx="49">
                  <c:v>13291.5</c:v>
                </c:pt>
                <c:pt idx="50">
                  <c:v>13292</c:v>
                </c:pt>
                <c:pt idx="51">
                  <c:v>13296</c:v>
                </c:pt>
                <c:pt idx="52">
                  <c:v>13296.5</c:v>
                </c:pt>
                <c:pt idx="53">
                  <c:v>13373</c:v>
                </c:pt>
                <c:pt idx="54">
                  <c:v>13373.5</c:v>
                </c:pt>
                <c:pt idx="55">
                  <c:v>13373.5</c:v>
                </c:pt>
                <c:pt idx="56">
                  <c:v>13403.5</c:v>
                </c:pt>
                <c:pt idx="57">
                  <c:v>13452.5</c:v>
                </c:pt>
                <c:pt idx="58">
                  <c:v>13457</c:v>
                </c:pt>
                <c:pt idx="59">
                  <c:v>13457.5</c:v>
                </c:pt>
                <c:pt idx="60">
                  <c:v>13462</c:v>
                </c:pt>
                <c:pt idx="61">
                  <c:v>13485</c:v>
                </c:pt>
                <c:pt idx="62">
                  <c:v>13490</c:v>
                </c:pt>
                <c:pt idx="63">
                  <c:v>13571</c:v>
                </c:pt>
                <c:pt idx="64">
                  <c:v>13579.5</c:v>
                </c:pt>
                <c:pt idx="65">
                  <c:v>13598</c:v>
                </c:pt>
                <c:pt idx="66">
                  <c:v>13625</c:v>
                </c:pt>
                <c:pt idx="67">
                  <c:v>13638.5</c:v>
                </c:pt>
                <c:pt idx="68">
                  <c:v>13652</c:v>
                </c:pt>
                <c:pt idx="69">
                  <c:v>13720</c:v>
                </c:pt>
                <c:pt idx="70">
                  <c:v>13756.5</c:v>
                </c:pt>
                <c:pt idx="71">
                  <c:v>13765.5</c:v>
                </c:pt>
                <c:pt idx="72">
                  <c:v>14555</c:v>
                </c:pt>
                <c:pt idx="73">
                  <c:v>14573</c:v>
                </c:pt>
                <c:pt idx="74">
                  <c:v>14690.5</c:v>
                </c:pt>
                <c:pt idx="75">
                  <c:v>14736</c:v>
                </c:pt>
                <c:pt idx="76">
                  <c:v>14736</c:v>
                </c:pt>
                <c:pt idx="77">
                  <c:v>14831</c:v>
                </c:pt>
                <c:pt idx="78">
                  <c:v>14857.5</c:v>
                </c:pt>
                <c:pt idx="79">
                  <c:v>14858</c:v>
                </c:pt>
                <c:pt idx="80">
                  <c:v>14858</c:v>
                </c:pt>
                <c:pt idx="81">
                  <c:v>14871.5</c:v>
                </c:pt>
                <c:pt idx="82">
                  <c:v>14935</c:v>
                </c:pt>
                <c:pt idx="83">
                  <c:v>14989</c:v>
                </c:pt>
                <c:pt idx="84">
                  <c:v>15066</c:v>
                </c:pt>
                <c:pt idx="85">
                  <c:v>15102</c:v>
                </c:pt>
                <c:pt idx="86">
                  <c:v>15102.5</c:v>
                </c:pt>
                <c:pt idx="87">
                  <c:v>15106.5</c:v>
                </c:pt>
                <c:pt idx="88">
                  <c:v>15120</c:v>
                </c:pt>
                <c:pt idx="89">
                  <c:v>15129</c:v>
                </c:pt>
                <c:pt idx="90">
                  <c:v>15165.5</c:v>
                </c:pt>
                <c:pt idx="91">
                  <c:v>15192.5</c:v>
                </c:pt>
                <c:pt idx="92">
                  <c:v>15197</c:v>
                </c:pt>
                <c:pt idx="93">
                  <c:v>15197</c:v>
                </c:pt>
                <c:pt idx="94">
                  <c:v>15206.5</c:v>
                </c:pt>
                <c:pt idx="95">
                  <c:v>15247</c:v>
                </c:pt>
                <c:pt idx="96">
                  <c:v>15256</c:v>
                </c:pt>
                <c:pt idx="97">
                  <c:v>15274.5</c:v>
                </c:pt>
                <c:pt idx="98">
                  <c:v>15315</c:v>
                </c:pt>
                <c:pt idx="99">
                  <c:v>15315.5</c:v>
                </c:pt>
                <c:pt idx="100">
                  <c:v>16512.5</c:v>
                </c:pt>
                <c:pt idx="101">
                  <c:v>16561.5</c:v>
                </c:pt>
                <c:pt idx="102">
                  <c:v>16572.5</c:v>
                </c:pt>
                <c:pt idx="103">
                  <c:v>16670</c:v>
                </c:pt>
                <c:pt idx="104">
                  <c:v>16715.5</c:v>
                </c:pt>
                <c:pt idx="105">
                  <c:v>16792.5</c:v>
                </c:pt>
                <c:pt idx="106">
                  <c:v>16814.5</c:v>
                </c:pt>
                <c:pt idx="107">
                  <c:v>16815</c:v>
                </c:pt>
                <c:pt idx="108">
                  <c:v>16837.5</c:v>
                </c:pt>
                <c:pt idx="109">
                  <c:v>16842</c:v>
                </c:pt>
                <c:pt idx="110">
                  <c:v>16842</c:v>
                </c:pt>
                <c:pt idx="111">
                  <c:v>16860</c:v>
                </c:pt>
                <c:pt idx="112">
                  <c:v>16860.5</c:v>
                </c:pt>
                <c:pt idx="113">
                  <c:v>16956.5</c:v>
                </c:pt>
                <c:pt idx="114">
                  <c:v>18083.5</c:v>
                </c:pt>
                <c:pt idx="115">
                  <c:v>18149</c:v>
                </c:pt>
                <c:pt idx="116">
                  <c:v>18315</c:v>
                </c:pt>
                <c:pt idx="117">
                  <c:v>18474.5</c:v>
                </c:pt>
                <c:pt idx="118">
                  <c:v>18478</c:v>
                </c:pt>
                <c:pt idx="119">
                  <c:v>18482.5</c:v>
                </c:pt>
                <c:pt idx="120">
                  <c:v>18618.5</c:v>
                </c:pt>
                <c:pt idx="121">
                  <c:v>18686.5</c:v>
                </c:pt>
                <c:pt idx="122">
                  <c:v>18713.5</c:v>
                </c:pt>
                <c:pt idx="123">
                  <c:v>18759</c:v>
                </c:pt>
                <c:pt idx="124">
                  <c:v>20032</c:v>
                </c:pt>
                <c:pt idx="125">
                  <c:v>20045.5</c:v>
                </c:pt>
                <c:pt idx="126">
                  <c:v>20106</c:v>
                </c:pt>
                <c:pt idx="127">
                  <c:v>20154.5</c:v>
                </c:pt>
                <c:pt idx="128">
                  <c:v>20160.5</c:v>
                </c:pt>
                <c:pt idx="129">
                  <c:v>20163.5</c:v>
                </c:pt>
                <c:pt idx="130">
                  <c:v>20186</c:v>
                </c:pt>
                <c:pt idx="131">
                  <c:v>20277</c:v>
                </c:pt>
                <c:pt idx="132">
                  <c:v>20317.5</c:v>
                </c:pt>
                <c:pt idx="133">
                  <c:v>20449</c:v>
                </c:pt>
                <c:pt idx="134">
                  <c:v>21506.5</c:v>
                </c:pt>
                <c:pt idx="135">
                  <c:v>21550.5</c:v>
                </c:pt>
                <c:pt idx="136">
                  <c:v>21551</c:v>
                </c:pt>
                <c:pt idx="137">
                  <c:v>21551.5</c:v>
                </c:pt>
                <c:pt idx="138">
                  <c:v>21763.5</c:v>
                </c:pt>
                <c:pt idx="139">
                  <c:v>21767.5</c:v>
                </c:pt>
                <c:pt idx="140">
                  <c:v>21777</c:v>
                </c:pt>
                <c:pt idx="141">
                  <c:v>21790</c:v>
                </c:pt>
                <c:pt idx="142">
                  <c:v>21790.5</c:v>
                </c:pt>
                <c:pt idx="143">
                  <c:v>21881</c:v>
                </c:pt>
                <c:pt idx="144">
                  <c:v>21921.5</c:v>
                </c:pt>
                <c:pt idx="145">
                  <c:v>21922</c:v>
                </c:pt>
                <c:pt idx="146">
                  <c:v>21926.5</c:v>
                </c:pt>
                <c:pt idx="147">
                  <c:v>22887</c:v>
                </c:pt>
                <c:pt idx="148">
                  <c:v>23278.5</c:v>
                </c:pt>
                <c:pt idx="149">
                  <c:v>23285.5</c:v>
                </c:pt>
                <c:pt idx="150">
                  <c:v>23612</c:v>
                </c:pt>
                <c:pt idx="151">
                  <c:v>23617.5</c:v>
                </c:pt>
                <c:pt idx="152">
                  <c:v>23671</c:v>
                </c:pt>
                <c:pt idx="153">
                  <c:v>23672.5</c:v>
                </c:pt>
                <c:pt idx="154">
                  <c:v>23686</c:v>
                </c:pt>
                <c:pt idx="155">
                  <c:v>24898.5</c:v>
                </c:pt>
                <c:pt idx="156">
                  <c:v>24971</c:v>
                </c:pt>
                <c:pt idx="157">
                  <c:v>25016.5</c:v>
                </c:pt>
                <c:pt idx="158">
                  <c:v>25116</c:v>
                </c:pt>
                <c:pt idx="159">
                  <c:v>25120.5</c:v>
                </c:pt>
                <c:pt idx="160">
                  <c:v>25225</c:v>
                </c:pt>
                <c:pt idx="161">
                  <c:v>25229.5</c:v>
                </c:pt>
                <c:pt idx="162">
                  <c:v>25238.5</c:v>
                </c:pt>
                <c:pt idx="163">
                  <c:v>25243</c:v>
                </c:pt>
                <c:pt idx="164">
                  <c:v>25293</c:v>
                </c:pt>
                <c:pt idx="165">
                  <c:v>25297.5</c:v>
                </c:pt>
                <c:pt idx="166">
                  <c:v>26570.5</c:v>
                </c:pt>
                <c:pt idx="167">
                  <c:v>26579.5</c:v>
                </c:pt>
                <c:pt idx="168">
                  <c:v>26580</c:v>
                </c:pt>
                <c:pt idx="169">
                  <c:v>26588.5</c:v>
                </c:pt>
                <c:pt idx="170">
                  <c:v>26602</c:v>
                </c:pt>
                <c:pt idx="171">
                  <c:v>26602.5</c:v>
                </c:pt>
                <c:pt idx="172">
                  <c:v>26661</c:v>
                </c:pt>
                <c:pt idx="173">
                  <c:v>26739</c:v>
                </c:pt>
                <c:pt idx="174">
                  <c:v>26743.5</c:v>
                </c:pt>
                <c:pt idx="175">
                  <c:v>26747</c:v>
                </c:pt>
                <c:pt idx="176">
                  <c:v>26761</c:v>
                </c:pt>
                <c:pt idx="177">
                  <c:v>26770</c:v>
                </c:pt>
                <c:pt idx="178">
                  <c:v>26776</c:v>
                </c:pt>
                <c:pt idx="179">
                  <c:v>26906</c:v>
                </c:pt>
                <c:pt idx="180">
                  <c:v>27019.5</c:v>
                </c:pt>
                <c:pt idx="181">
                  <c:v>27854.5</c:v>
                </c:pt>
                <c:pt idx="182">
                  <c:v>28242.5</c:v>
                </c:pt>
                <c:pt idx="183">
                  <c:v>28310.5</c:v>
                </c:pt>
                <c:pt idx="184">
                  <c:v>28442</c:v>
                </c:pt>
                <c:pt idx="185">
                  <c:v>28451</c:v>
                </c:pt>
                <c:pt idx="186">
                  <c:v>28451.5</c:v>
                </c:pt>
                <c:pt idx="187">
                  <c:v>28456</c:v>
                </c:pt>
                <c:pt idx="188">
                  <c:v>28460.5</c:v>
                </c:pt>
                <c:pt idx="189">
                  <c:v>28465</c:v>
                </c:pt>
                <c:pt idx="190">
                  <c:v>28465.5</c:v>
                </c:pt>
                <c:pt idx="191">
                  <c:v>28469.5</c:v>
                </c:pt>
                <c:pt idx="192">
                  <c:v>28496.5</c:v>
                </c:pt>
                <c:pt idx="193">
                  <c:v>28750.5</c:v>
                </c:pt>
                <c:pt idx="194">
                  <c:v>29820</c:v>
                </c:pt>
                <c:pt idx="195">
                  <c:v>29915</c:v>
                </c:pt>
                <c:pt idx="196">
                  <c:v>29919.5</c:v>
                </c:pt>
                <c:pt idx="197">
                  <c:v>29957</c:v>
                </c:pt>
                <c:pt idx="198">
                  <c:v>30060</c:v>
                </c:pt>
                <c:pt idx="199">
                  <c:v>30064.5</c:v>
                </c:pt>
                <c:pt idx="200">
                  <c:v>30087</c:v>
                </c:pt>
                <c:pt idx="201">
                  <c:v>30096</c:v>
                </c:pt>
                <c:pt idx="202">
                  <c:v>30101</c:v>
                </c:pt>
                <c:pt idx="203">
                  <c:v>30255</c:v>
                </c:pt>
                <c:pt idx="204">
                  <c:v>31334</c:v>
                </c:pt>
                <c:pt idx="205">
                  <c:v>31334</c:v>
                </c:pt>
                <c:pt idx="206">
                  <c:v>31334</c:v>
                </c:pt>
                <c:pt idx="207">
                  <c:v>31668.5</c:v>
                </c:pt>
                <c:pt idx="208">
                  <c:v>31668.5</c:v>
                </c:pt>
                <c:pt idx="209">
                  <c:v>31673</c:v>
                </c:pt>
                <c:pt idx="210">
                  <c:v>31673.5</c:v>
                </c:pt>
                <c:pt idx="211">
                  <c:v>31673.5</c:v>
                </c:pt>
                <c:pt idx="212">
                  <c:v>31727.5</c:v>
                </c:pt>
                <c:pt idx="213">
                  <c:v>31809</c:v>
                </c:pt>
                <c:pt idx="214">
                  <c:v>31841</c:v>
                </c:pt>
                <c:pt idx="215">
                  <c:v>31841</c:v>
                </c:pt>
                <c:pt idx="216">
                  <c:v>31841</c:v>
                </c:pt>
                <c:pt idx="217">
                  <c:v>31841</c:v>
                </c:pt>
                <c:pt idx="218">
                  <c:v>31841</c:v>
                </c:pt>
                <c:pt idx="219">
                  <c:v>31841</c:v>
                </c:pt>
                <c:pt idx="220">
                  <c:v>31854.5</c:v>
                </c:pt>
                <c:pt idx="221">
                  <c:v>31854.5</c:v>
                </c:pt>
                <c:pt idx="222">
                  <c:v>31899.5</c:v>
                </c:pt>
                <c:pt idx="223">
                  <c:v>33188</c:v>
                </c:pt>
                <c:pt idx="224">
                  <c:v>33345</c:v>
                </c:pt>
                <c:pt idx="225">
                  <c:v>33395</c:v>
                </c:pt>
                <c:pt idx="226">
                  <c:v>33417.5</c:v>
                </c:pt>
                <c:pt idx="227">
                  <c:v>33422</c:v>
                </c:pt>
                <c:pt idx="228">
                  <c:v>33426.5</c:v>
                </c:pt>
                <c:pt idx="229">
                  <c:v>33426.5</c:v>
                </c:pt>
                <c:pt idx="230">
                  <c:v>33450.5</c:v>
                </c:pt>
                <c:pt idx="231">
                  <c:v>33454</c:v>
                </c:pt>
                <c:pt idx="232">
                  <c:v>33458.5</c:v>
                </c:pt>
                <c:pt idx="233">
                  <c:v>33549</c:v>
                </c:pt>
                <c:pt idx="234">
                  <c:v>34850</c:v>
                </c:pt>
                <c:pt idx="235">
                  <c:v>34922</c:v>
                </c:pt>
                <c:pt idx="236">
                  <c:v>35021.5</c:v>
                </c:pt>
                <c:pt idx="237">
                  <c:v>35021.5</c:v>
                </c:pt>
                <c:pt idx="238">
                  <c:v>35026.5</c:v>
                </c:pt>
                <c:pt idx="239">
                  <c:v>35026.5</c:v>
                </c:pt>
                <c:pt idx="240">
                  <c:v>35035.5</c:v>
                </c:pt>
                <c:pt idx="241">
                  <c:v>35040</c:v>
                </c:pt>
                <c:pt idx="242">
                  <c:v>35040</c:v>
                </c:pt>
                <c:pt idx="243">
                  <c:v>35058</c:v>
                </c:pt>
                <c:pt idx="244">
                  <c:v>35139.5</c:v>
                </c:pt>
                <c:pt idx="245">
                  <c:v>35191</c:v>
                </c:pt>
                <c:pt idx="246">
                  <c:v>35207.5</c:v>
                </c:pt>
                <c:pt idx="247">
                  <c:v>35434</c:v>
                </c:pt>
                <c:pt idx="248">
                  <c:v>36367.5</c:v>
                </c:pt>
                <c:pt idx="249">
                  <c:v>36517</c:v>
                </c:pt>
                <c:pt idx="250">
                  <c:v>36607.5</c:v>
                </c:pt>
                <c:pt idx="251">
                  <c:v>36997.5</c:v>
                </c:pt>
                <c:pt idx="252">
                  <c:v>38012.5</c:v>
                </c:pt>
                <c:pt idx="253">
                  <c:v>38162</c:v>
                </c:pt>
                <c:pt idx="254">
                  <c:v>38416</c:v>
                </c:pt>
                <c:pt idx="255">
                  <c:v>38438.5</c:v>
                </c:pt>
                <c:pt idx="256">
                  <c:v>39329</c:v>
                </c:pt>
                <c:pt idx="257">
                  <c:v>39865.5</c:v>
                </c:pt>
                <c:pt idx="258">
                  <c:v>39885</c:v>
                </c:pt>
                <c:pt idx="259">
                  <c:v>39988</c:v>
                </c:pt>
                <c:pt idx="260">
                  <c:v>40350.5</c:v>
                </c:pt>
                <c:pt idx="261">
                  <c:v>41331.5</c:v>
                </c:pt>
                <c:pt idx="262">
                  <c:v>41483.5</c:v>
                </c:pt>
                <c:pt idx="263">
                  <c:v>41580</c:v>
                </c:pt>
                <c:pt idx="264">
                  <c:v>41648.5</c:v>
                </c:pt>
                <c:pt idx="265">
                  <c:v>41705.5</c:v>
                </c:pt>
                <c:pt idx="266">
                  <c:v>41714.5</c:v>
                </c:pt>
                <c:pt idx="267">
                  <c:v>41814</c:v>
                </c:pt>
                <c:pt idx="268">
                  <c:v>41995.5</c:v>
                </c:pt>
                <c:pt idx="269">
                  <c:v>42004.5</c:v>
                </c:pt>
                <c:pt idx="270">
                  <c:v>43160</c:v>
                </c:pt>
                <c:pt idx="271">
                  <c:v>43170.5</c:v>
                </c:pt>
                <c:pt idx="272">
                  <c:v>43171</c:v>
                </c:pt>
                <c:pt idx="273">
                  <c:v>43241.5</c:v>
                </c:pt>
                <c:pt idx="274">
                  <c:v>43305</c:v>
                </c:pt>
                <c:pt idx="275">
                  <c:v>43355</c:v>
                </c:pt>
                <c:pt idx="276">
                  <c:v>43369.5</c:v>
                </c:pt>
                <c:pt idx="277">
                  <c:v>43373</c:v>
                </c:pt>
                <c:pt idx="278">
                  <c:v>43423</c:v>
                </c:pt>
                <c:pt idx="279">
                  <c:v>43518</c:v>
                </c:pt>
                <c:pt idx="280">
                  <c:v>44597.5</c:v>
                </c:pt>
                <c:pt idx="281">
                  <c:v>44782</c:v>
                </c:pt>
                <c:pt idx="282">
                  <c:v>44918</c:v>
                </c:pt>
                <c:pt idx="283">
                  <c:v>44918</c:v>
                </c:pt>
                <c:pt idx="284">
                  <c:v>45031.5</c:v>
                </c:pt>
                <c:pt idx="285">
                  <c:v>45036</c:v>
                </c:pt>
                <c:pt idx="286">
                  <c:v>45068</c:v>
                </c:pt>
                <c:pt idx="287">
                  <c:v>45068</c:v>
                </c:pt>
                <c:pt idx="288">
                  <c:v>45072.5</c:v>
                </c:pt>
                <c:pt idx="289">
                  <c:v>45073.5</c:v>
                </c:pt>
                <c:pt idx="290">
                  <c:v>45074</c:v>
                </c:pt>
                <c:pt idx="291">
                  <c:v>45090.5</c:v>
                </c:pt>
                <c:pt idx="292">
                  <c:v>45253.5</c:v>
                </c:pt>
                <c:pt idx="293">
                  <c:v>45326</c:v>
                </c:pt>
                <c:pt idx="294">
                  <c:v>46419</c:v>
                </c:pt>
                <c:pt idx="295">
                  <c:v>46422.5</c:v>
                </c:pt>
                <c:pt idx="296">
                  <c:v>46463.5</c:v>
                </c:pt>
                <c:pt idx="297">
                  <c:v>46463.5</c:v>
                </c:pt>
                <c:pt idx="298">
                  <c:v>46463.5</c:v>
                </c:pt>
                <c:pt idx="299">
                  <c:v>46464</c:v>
                </c:pt>
                <c:pt idx="300">
                  <c:v>46464</c:v>
                </c:pt>
                <c:pt idx="301">
                  <c:v>46464</c:v>
                </c:pt>
                <c:pt idx="302">
                  <c:v>46467.5</c:v>
                </c:pt>
                <c:pt idx="303">
                  <c:v>46528</c:v>
                </c:pt>
                <c:pt idx="304">
                  <c:v>46576.5</c:v>
                </c:pt>
                <c:pt idx="305">
                  <c:v>46699</c:v>
                </c:pt>
                <c:pt idx="306">
                  <c:v>46708</c:v>
                </c:pt>
                <c:pt idx="307">
                  <c:v>46718.5</c:v>
                </c:pt>
                <c:pt idx="308">
                  <c:v>46850</c:v>
                </c:pt>
                <c:pt idx="309">
                  <c:v>46850</c:v>
                </c:pt>
                <c:pt idx="310">
                  <c:v>46876</c:v>
                </c:pt>
                <c:pt idx="311">
                  <c:v>47883</c:v>
                </c:pt>
                <c:pt idx="312">
                  <c:v>48119</c:v>
                </c:pt>
                <c:pt idx="313">
                  <c:v>48121.5</c:v>
                </c:pt>
                <c:pt idx="314">
                  <c:v>48140.5</c:v>
                </c:pt>
                <c:pt idx="315">
                  <c:v>48244</c:v>
                </c:pt>
                <c:pt idx="316">
                  <c:v>48248.5</c:v>
                </c:pt>
                <c:pt idx="317">
                  <c:v>48248.5</c:v>
                </c:pt>
                <c:pt idx="318">
                  <c:v>48280.5</c:v>
                </c:pt>
                <c:pt idx="319">
                  <c:v>48295</c:v>
                </c:pt>
                <c:pt idx="320">
                  <c:v>48303</c:v>
                </c:pt>
                <c:pt idx="321">
                  <c:v>48485.5</c:v>
                </c:pt>
                <c:pt idx="322">
                  <c:v>48557</c:v>
                </c:pt>
                <c:pt idx="323">
                  <c:v>48558</c:v>
                </c:pt>
                <c:pt idx="324">
                  <c:v>48566.5</c:v>
                </c:pt>
                <c:pt idx="325">
                  <c:v>48566.5</c:v>
                </c:pt>
                <c:pt idx="326">
                  <c:v>48747.5</c:v>
                </c:pt>
                <c:pt idx="327">
                  <c:v>48747.5</c:v>
                </c:pt>
                <c:pt idx="328">
                  <c:v>49640</c:v>
                </c:pt>
                <c:pt idx="329">
                  <c:v>49735</c:v>
                </c:pt>
                <c:pt idx="330">
                  <c:v>49800.5</c:v>
                </c:pt>
                <c:pt idx="331">
                  <c:v>49948</c:v>
                </c:pt>
                <c:pt idx="332">
                  <c:v>50016</c:v>
                </c:pt>
                <c:pt idx="333">
                  <c:v>50138.5</c:v>
                </c:pt>
                <c:pt idx="334">
                  <c:v>50143</c:v>
                </c:pt>
                <c:pt idx="335">
                  <c:v>50143</c:v>
                </c:pt>
                <c:pt idx="336">
                  <c:v>51276.5</c:v>
                </c:pt>
                <c:pt idx="337">
                  <c:v>51303.5</c:v>
                </c:pt>
                <c:pt idx="338">
                  <c:v>51304</c:v>
                </c:pt>
                <c:pt idx="339">
                  <c:v>51421</c:v>
                </c:pt>
                <c:pt idx="340">
                  <c:v>51460</c:v>
                </c:pt>
                <c:pt idx="341">
                  <c:v>51506.5</c:v>
                </c:pt>
                <c:pt idx="342">
                  <c:v>51593.5</c:v>
                </c:pt>
                <c:pt idx="343">
                  <c:v>51603.5</c:v>
                </c:pt>
                <c:pt idx="344">
                  <c:v>51620</c:v>
                </c:pt>
                <c:pt idx="345">
                  <c:v>51621</c:v>
                </c:pt>
                <c:pt idx="346">
                  <c:v>51674.5</c:v>
                </c:pt>
                <c:pt idx="347">
                  <c:v>51701.5</c:v>
                </c:pt>
                <c:pt idx="348">
                  <c:v>51715</c:v>
                </c:pt>
                <c:pt idx="349">
                  <c:v>52898.5</c:v>
                </c:pt>
                <c:pt idx="350">
                  <c:v>52972</c:v>
                </c:pt>
                <c:pt idx="351">
                  <c:v>53071</c:v>
                </c:pt>
                <c:pt idx="352">
                  <c:v>53085</c:v>
                </c:pt>
                <c:pt idx="353">
                  <c:v>53092.5</c:v>
                </c:pt>
                <c:pt idx="354">
                  <c:v>53093</c:v>
                </c:pt>
                <c:pt idx="355">
                  <c:v>53093</c:v>
                </c:pt>
                <c:pt idx="356">
                  <c:v>53121</c:v>
                </c:pt>
                <c:pt idx="357">
                  <c:v>53121</c:v>
                </c:pt>
                <c:pt idx="358">
                  <c:v>53144</c:v>
                </c:pt>
                <c:pt idx="359">
                  <c:v>53165.5</c:v>
                </c:pt>
                <c:pt idx="360">
                  <c:v>53183</c:v>
                </c:pt>
                <c:pt idx="361">
                  <c:v>53183</c:v>
                </c:pt>
                <c:pt idx="362">
                  <c:v>53193</c:v>
                </c:pt>
                <c:pt idx="363">
                  <c:v>53201.5</c:v>
                </c:pt>
                <c:pt idx="364">
                  <c:v>53207</c:v>
                </c:pt>
                <c:pt idx="365">
                  <c:v>53547</c:v>
                </c:pt>
                <c:pt idx="366">
                  <c:v>54643</c:v>
                </c:pt>
                <c:pt idx="367">
                  <c:v>54721</c:v>
                </c:pt>
                <c:pt idx="368">
                  <c:v>54730</c:v>
                </c:pt>
                <c:pt idx="369">
                  <c:v>54802</c:v>
                </c:pt>
                <c:pt idx="370">
                  <c:v>54812</c:v>
                </c:pt>
                <c:pt idx="371">
                  <c:v>54830</c:v>
                </c:pt>
                <c:pt idx="372">
                  <c:v>54857</c:v>
                </c:pt>
                <c:pt idx="373">
                  <c:v>54861</c:v>
                </c:pt>
                <c:pt idx="374">
                  <c:v>54875</c:v>
                </c:pt>
                <c:pt idx="375">
                  <c:v>54938</c:v>
                </c:pt>
                <c:pt idx="376">
                  <c:v>54950.5</c:v>
                </c:pt>
                <c:pt idx="377">
                  <c:v>54970</c:v>
                </c:pt>
                <c:pt idx="378">
                  <c:v>54996</c:v>
                </c:pt>
                <c:pt idx="379">
                  <c:v>54996</c:v>
                </c:pt>
                <c:pt idx="380">
                  <c:v>54996</c:v>
                </c:pt>
                <c:pt idx="381">
                  <c:v>55127.5</c:v>
                </c:pt>
                <c:pt idx="382">
                  <c:v>55127.5</c:v>
                </c:pt>
                <c:pt idx="383">
                  <c:v>55572</c:v>
                </c:pt>
                <c:pt idx="384">
                  <c:v>56043.5</c:v>
                </c:pt>
                <c:pt idx="385">
                  <c:v>56043.5</c:v>
                </c:pt>
                <c:pt idx="386">
                  <c:v>56293</c:v>
                </c:pt>
                <c:pt idx="387">
                  <c:v>56302.5</c:v>
                </c:pt>
                <c:pt idx="388">
                  <c:v>56342</c:v>
                </c:pt>
                <c:pt idx="389">
                  <c:v>56388</c:v>
                </c:pt>
                <c:pt idx="390">
                  <c:v>56429.5</c:v>
                </c:pt>
                <c:pt idx="391">
                  <c:v>56442.5</c:v>
                </c:pt>
                <c:pt idx="392">
                  <c:v>56474</c:v>
                </c:pt>
                <c:pt idx="393">
                  <c:v>56500</c:v>
                </c:pt>
                <c:pt idx="394">
                  <c:v>56500.5</c:v>
                </c:pt>
                <c:pt idx="395">
                  <c:v>56551</c:v>
                </c:pt>
                <c:pt idx="396">
                  <c:v>56578</c:v>
                </c:pt>
                <c:pt idx="397">
                  <c:v>56664.5</c:v>
                </c:pt>
                <c:pt idx="398">
                  <c:v>56668</c:v>
                </c:pt>
                <c:pt idx="399">
                  <c:v>56683</c:v>
                </c:pt>
                <c:pt idx="400">
                  <c:v>56683</c:v>
                </c:pt>
                <c:pt idx="401">
                  <c:v>56683</c:v>
                </c:pt>
                <c:pt idx="402">
                  <c:v>56841.5</c:v>
                </c:pt>
                <c:pt idx="403">
                  <c:v>57599</c:v>
                </c:pt>
                <c:pt idx="404">
                  <c:v>57757.5</c:v>
                </c:pt>
                <c:pt idx="405">
                  <c:v>57884</c:v>
                </c:pt>
                <c:pt idx="406">
                  <c:v>58055.5</c:v>
                </c:pt>
                <c:pt idx="407">
                  <c:v>58169</c:v>
                </c:pt>
                <c:pt idx="408">
                  <c:v>58169.5</c:v>
                </c:pt>
                <c:pt idx="409">
                  <c:v>58214</c:v>
                </c:pt>
                <c:pt idx="410">
                  <c:v>58214</c:v>
                </c:pt>
                <c:pt idx="411">
                  <c:v>58327.5</c:v>
                </c:pt>
                <c:pt idx="412">
                  <c:v>58327.5</c:v>
                </c:pt>
                <c:pt idx="413">
                  <c:v>58358.5</c:v>
                </c:pt>
                <c:pt idx="414">
                  <c:v>58358.5</c:v>
                </c:pt>
                <c:pt idx="415">
                  <c:v>58377</c:v>
                </c:pt>
                <c:pt idx="416">
                  <c:v>59321</c:v>
                </c:pt>
                <c:pt idx="417">
                  <c:v>59409</c:v>
                </c:pt>
                <c:pt idx="418">
                  <c:v>59430</c:v>
                </c:pt>
                <c:pt idx="419">
                  <c:v>59588.5</c:v>
                </c:pt>
                <c:pt idx="420">
                  <c:v>59696.5</c:v>
                </c:pt>
                <c:pt idx="421">
                  <c:v>59758</c:v>
                </c:pt>
                <c:pt idx="422">
                  <c:v>59767</c:v>
                </c:pt>
                <c:pt idx="423">
                  <c:v>59841.5</c:v>
                </c:pt>
                <c:pt idx="424">
                  <c:v>60114.5</c:v>
                </c:pt>
                <c:pt idx="425">
                  <c:v>60114.5</c:v>
                </c:pt>
                <c:pt idx="426">
                  <c:v>60114.5</c:v>
                </c:pt>
                <c:pt idx="427">
                  <c:v>60334</c:v>
                </c:pt>
                <c:pt idx="428">
                  <c:v>60334</c:v>
                </c:pt>
                <c:pt idx="429">
                  <c:v>61315</c:v>
                </c:pt>
                <c:pt idx="430">
                  <c:v>61331.5</c:v>
                </c:pt>
                <c:pt idx="431">
                  <c:v>61374.5</c:v>
                </c:pt>
                <c:pt idx="432">
                  <c:v>61375</c:v>
                </c:pt>
                <c:pt idx="433">
                  <c:v>61444</c:v>
                </c:pt>
                <c:pt idx="434">
                  <c:v>61444.5</c:v>
                </c:pt>
                <c:pt idx="435">
                  <c:v>61498.5</c:v>
                </c:pt>
                <c:pt idx="436">
                  <c:v>61503</c:v>
                </c:pt>
                <c:pt idx="437">
                  <c:v>61529</c:v>
                </c:pt>
                <c:pt idx="438">
                  <c:v>61548.5</c:v>
                </c:pt>
                <c:pt idx="439">
                  <c:v>61575</c:v>
                </c:pt>
                <c:pt idx="440">
                  <c:v>61602.5</c:v>
                </c:pt>
                <c:pt idx="441">
                  <c:v>61603</c:v>
                </c:pt>
                <c:pt idx="442">
                  <c:v>61607.5</c:v>
                </c:pt>
                <c:pt idx="443">
                  <c:v>61611.5</c:v>
                </c:pt>
                <c:pt idx="444">
                  <c:v>61612</c:v>
                </c:pt>
                <c:pt idx="445">
                  <c:v>61621</c:v>
                </c:pt>
                <c:pt idx="446">
                  <c:v>61634.5</c:v>
                </c:pt>
                <c:pt idx="447">
                  <c:v>61643.5</c:v>
                </c:pt>
                <c:pt idx="448">
                  <c:v>61644</c:v>
                </c:pt>
                <c:pt idx="449">
                  <c:v>61648</c:v>
                </c:pt>
                <c:pt idx="450">
                  <c:v>61648.5</c:v>
                </c:pt>
                <c:pt idx="451">
                  <c:v>61652.5</c:v>
                </c:pt>
                <c:pt idx="452">
                  <c:v>61653</c:v>
                </c:pt>
                <c:pt idx="453">
                  <c:v>61661.5</c:v>
                </c:pt>
                <c:pt idx="454">
                  <c:v>61662</c:v>
                </c:pt>
                <c:pt idx="455">
                  <c:v>61666</c:v>
                </c:pt>
                <c:pt idx="456">
                  <c:v>61666.5</c:v>
                </c:pt>
                <c:pt idx="457">
                  <c:v>61670.5</c:v>
                </c:pt>
                <c:pt idx="458">
                  <c:v>61671</c:v>
                </c:pt>
                <c:pt idx="459">
                  <c:v>61684</c:v>
                </c:pt>
                <c:pt idx="460">
                  <c:v>61684</c:v>
                </c:pt>
                <c:pt idx="461">
                  <c:v>61684.5</c:v>
                </c:pt>
                <c:pt idx="462">
                  <c:v>61699</c:v>
                </c:pt>
                <c:pt idx="463">
                  <c:v>61784</c:v>
                </c:pt>
                <c:pt idx="464">
                  <c:v>61788.5</c:v>
                </c:pt>
                <c:pt idx="465">
                  <c:v>61793</c:v>
                </c:pt>
                <c:pt idx="466">
                  <c:v>61797.5</c:v>
                </c:pt>
                <c:pt idx="467">
                  <c:v>61802</c:v>
                </c:pt>
                <c:pt idx="468">
                  <c:v>61806.5</c:v>
                </c:pt>
                <c:pt idx="469">
                  <c:v>61811</c:v>
                </c:pt>
                <c:pt idx="470">
                  <c:v>61880</c:v>
                </c:pt>
                <c:pt idx="471">
                  <c:v>61892.5</c:v>
                </c:pt>
                <c:pt idx="472">
                  <c:v>62092</c:v>
                </c:pt>
                <c:pt idx="473">
                  <c:v>62092</c:v>
                </c:pt>
                <c:pt idx="474">
                  <c:v>62561</c:v>
                </c:pt>
                <c:pt idx="475">
                  <c:v>63006</c:v>
                </c:pt>
                <c:pt idx="476">
                  <c:v>63006.5</c:v>
                </c:pt>
                <c:pt idx="477">
                  <c:v>63027.5</c:v>
                </c:pt>
                <c:pt idx="478">
                  <c:v>63043.5</c:v>
                </c:pt>
                <c:pt idx="479">
                  <c:v>63057</c:v>
                </c:pt>
                <c:pt idx="480">
                  <c:v>63066</c:v>
                </c:pt>
                <c:pt idx="481">
                  <c:v>63106</c:v>
                </c:pt>
                <c:pt idx="482">
                  <c:v>63106</c:v>
                </c:pt>
                <c:pt idx="483">
                  <c:v>63106.5</c:v>
                </c:pt>
                <c:pt idx="484">
                  <c:v>63106.5</c:v>
                </c:pt>
                <c:pt idx="485">
                  <c:v>63107.5</c:v>
                </c:pt>
                <c:pt idx="486">
                  <c:v>63116</c:v>
                </c:pt>
                <c:pt idx="487">
                  <c:v>63116</c:v>
                </c:pt>
                <c:pt idx="488">
                  <c:v>63116.5</c:v>
                </c:pt>
                <c:pt idx="489">
                  <c:v>63125.5</c:v>
                </c:pt>
                <c:pt idx="490">
                  <c:v>63154</c:v>
                </c:pt>
                <c:pt idx="491">
                  <c:v>63161.5</c:v>
                </c:pt>
                <c:pt idx="492">
                  <c:v>63220.5</c:v>
                </c:pt>
                <c:pt idx="493">
                  <c:v>63306</c:v>
                </c:pt>
                <c:pt idx="494">
                  <c:v>63306.5</c:v>
                </c:pt>
                <c:pt idx="495">
                  <c:v>63329</c:v>
                </c:pt>
                <c:pt idx="496">
                  <c:v>63367</c:v>
                </c:pt>
                <c:pt idx="497">
                  <c:v>63426</c:v>
                </c:pt>
                <c:pt idx="498">
                  <c:v>64489.5</c:v>
                </c:pt>
                <c:pt idx="499">
                  <c:v>64493</c:v>
                </c:pt>
                <c:pt idx="500">
                  <c:v>64644.5</c:v>
                </c:pt>
                <c:pt idx="501">
                  <c:v>64729</c:v>
                </c:pt>
                <c:pt idx="502">
                  <c:v>64753.5</c:v>
                </c:pt>
                <c:pt idx="503">
                  <c:v>64758</c:v>
                </c:pt>
                <c:pt idx="504">
                  <c:v>64783.5</c:v>
                </c:pt>
                <c:pt idx="505">
                  <c:v>64788</c:v>
                </c:pt>
                <c:pt idx="506">
                  <c:v>64792.5</c:v>
                </c:pt>
                <c:pt idx="507">
                  <c:v>64793</c:v>
                </c:pt>
                <c:pt idx="508">
                  <c:v>64797</c:v>
                </c:pt>
                <c:pt idx="509">
                  <c:v>64860.5</c:v>
                </c:pt>
                <c:pt idx="510">
                  <c:v>64862</c:v>
                </c:pt>
                <c:pt idx="511">
                  <c:v>64874</c:v>
                </c:pt>
                <c:pt idx="512">
                  <c:v>64874</c:v>
                </c:pt>
                <c:pt idx="513">
                  <c:v>64951</c:v>
                </c:pt>
                <c:pt idx="514">
                  <c:v>65250.5</c:v>
                </c:pt>
                <c:pt idx="515">
                  <c:v>65677</c:v>
                </c:pt>
                <c:pt idx="516">
                  <c:v>66008.5</c:v>
                </c:pt>
                <c:pt idx="517">
                  <c:v>66013</c:v>
                </c:pt>
                <c:pt idx="518">
                  <c:v>66022</c:v>
                </c:pt>
                <c:pt idx="519">
                  <c:v>66058</c:v>
                </c:pt>
                <c:pt idx="520">
                  <c:v>66071.5</c:v>
                </c:pt>
                <c:pt idx="521">
                  <c:v>66076.5</c:v>
                </c:pt>
                <c:pt idx="522">
                  <c:v>66090</c:v>
                </c:pt>
                <c:pt idx="523">
                  <c:v>66098.5</c:v>
                </c:pt>
                <c:pt idx="524">
                  <c:v>66099</c:v>
                </c:pt>
                <c:pt idx="525">
                  <c:v>66103.5</c:v>
                </c:pt>
                <c:pt idx="526">
                  <c:v>66108</c:v>
                </c:pt>
                <c:pt idx="527">
                  <c:v>66112.5</c:v>
                </c:pt>
                <c:pt idx="528">
                  <c:v>66189.5</c:v>
                </c:pt>
                <c:pt idx="529">
                  <c:v>66194</c:v>
                </c:pt>
                <c:pt idx="530">
                  <c:v>66194.5</c:v>
                </c:pt>
                <c:pt idx="531">
                  <c:v>66216</c:v>
                </c:pt>
                <c:pt idx="532">
                  <c:v>66216.5</c:v>
                </c:pt>
                <c:pt idx="533">
                  <c:v>66230.5</c:v>
                </c:pt>
                <c:pt idx="534">
                  <c:v>66234.5</c:v>
                </c:pt>
                <c:pt idx="535">
                  <c:v>66248.5</c:v>
                </c:pt>
                <c:pt idx="536">
                  <c:v>66253</c:v>
                </c:pt>
                <c:pt idx="537">
                  <c:v>66257.5</c:v>
                </c:pt>
                <c:pt idx="538">
                  <c:v>66261.5</c:v>
                </c:pt>
                <c:pt idx="539">
                  <c:v>66279.5</c:v>
                </c:pt>
                <c:pt idx="540">
                  <c:v>66280</c:v>
                </c:pt>
                <c:pt idx="541">
                  <c:v>66284</c:v>
                </c:pt>
                <c:pt idx="542">
                  <c:v>66284.5</c:v>
                </c:pt>
                <c:pt idx="543">
                  <c:v>66288</c:v>
                </c:pt>
                <c:pt idx="544">
                  <c:v>66288.5</c:v>
                </c:pt>
                <c:pt idx="545">
                  <c:v>66302.5</c:v>
                </c:pt>
                <c:pt idx="546">
                  <c:v>66307</c:v>
                </c:pt>
                <c:pt idx="547">
                  <c:v>66307.5</c:v>
                </c:pt>
                <c:pt idx="548">
                  <c:v>66311</c:v>
                </c:pt>
                <c:pt idx="549">
                  <c:v>66312</c:v>
                </c:pt>
                <c:pt idx="550">
                  <c:v>66325.5</c:v>
                </c:pt>
                <c:pt idx="551">
                  <c:v>66326.5</c:v>
                </c:pt>
                <c:pt idx="552">
                  <c:v>66329.5</c:v>
                </c:pt>
                <c:pt idx="553">
                  <c:v>66330</c:v>
                </c:pt>
                <c:pt idx="554">
                  <c:v>66347</c:v>
                </c:pt>
                <c:pt idx="555">
                  <c:v>66347.5</c:v>
                </c:pt>
                <c:pt idx="556">
                  <c:v>66423.5</c:v>
                </c:pt>
                <c:pt idx="557">
                  <c:v>66424</c:v>
                </c:pt>
                <c:pt idx="558">
                  <c:v>66433</c:v>
                </c:pt>
                <c:pt idx="559">
                  <c:v>66437.5</c:v>
                </c:pt>
                <c:pt idx="560">
                  <c:v>66438</c:v>
                </c:pt>
                <c:pt idx="561">
                  <c:v>66438.5</c:v>
                </c:pt>
                <c:pt idx="562">
                  <c:v>66443</c:v>
                </c:pt>
                <c:pt idx="563">
                  <c:v>66451</c:v>
                </c:pt>
                <c:pt idx="564">
                  <c:v>66469</c:v>
                </c:pt>
                <c:pt idx="565">
                  <c:v>66469.5</c:v>
                </c:pt>
                <c:pt idx="566">
                  <c:v>66473.5</c:v>
                </c:pt>
                <c:pt idx="567">
                  <c:v>66474</c:v>
                </c:pt>
                <c:pt idx="568">
                  <c:v>66478</c:v>
                </c:pt>
                <c:pt idx="569">
                  <c:v>66478.5</c:v>
                </c:pt>
                <c:pt idx="570">
                  <c:v>66483</c:v>
                </c:pt>
                <c:pt idx="571">
                  <c:v>66487</c:v>
                </c:pt>
                <c:pt idx="572">
                  <c:v>66487.5</c:v>
                </c:pt>
                <c:pt idx="573">
                  <c:v>66491.5</c:v>
                </c:pt>
                <c:pt idx="574">
                  <c:v>66492</c:v>
                </c:pt>
                <c:pt idx="575">
                  <c:v>66492.5</c:v>
                </c:pt>
                <c:pt idx="576">
                  <c:v>66501</c:v>
                </c:pt>
                <c:pt idx="577">
                  <c:v>66501.5</c:v>
                </c:pt>
                <c:pt idx="578">
                  <c:v>66505.5</c:v>
                </c:pt>
                <c:pt idx="579">
                  <c:v>66510</c:v>
                </c:pt>
                <c:pt idx="580">
                  <c:v>66514.5</c:v>
                </c:pt>
                <c:pt idx="581">
                  <c:v>66519</c:v>
                </c:pt>
                <c:pt idx="582">
                  <c:v>66519</c:v>
                </c:pt>
                <c:pt idx="583">
                  <c:v>66523.5</c:v>
                </c:pt>
                <c:pt idx="584">
                  <c:v>66528</c:v>
                </c:pt>
                <c:pt idx="585">
                  <c:v>66528.5</c:v>
                </c:pt>
                <c:pt idx="586">
                  <c:v>66532.5</c:v>
                </c:pt>
                <c:pt idx="587">
                  <c:v>66532.5</c:v>
                </c:pt>
                <c:pt idx="588">
                  <c:v>66533</c:v>
                </c:pt>
                <c:pt idx="589">
                  <c:v>66537.5</c:v>
                </c:pt>
                <c:pt idx="590">
                  <c:v>66551</c:v>
                </c:pt>
                <c:pt idx="591">
                  <c:v>66555.5</c:v>
                </c:pt>
                <c:pt idx="592">
                  <c:v>66564.5</c:v>
                </c:pt>
                <c:pt idx="593">
                  <c:v>66569</c:v>
                </c:pt>
                <c:pt idx="594">
                  <c:v>66573.5</c:v>
                </c:pt>
                <c:pt idx="595">
                  <c:v>66578</c:v>
                </c:pt>
                <c:pt idx="596">
                  <c:v>66582.5</c:v>
                </c:pt>
                <c:pt idx="597">
                  <c:v>66596</c:v>
                </c:pt>
                <c:pt idx="598">
                  <c:v>66600.5</c:v>
                </c:pt>
                <c:pt idx="599">
                  <c:v>66614.5</c:v>
                </c:pt>
                <c:pt idx="600">
                  <c:v>66619</c:v>
                </c:pt>
                <c:pt idx="601">
                  <c:v>66623.5</c:v>
                </c:pt>
                <c:pt idx="602">
                  <c:v>66659.5</c:v>
                </c:pt>
                <c:pt idx="603">
                  <c:v>66765</c:v>
                </c:pt>
                <c:pt idx="604">
                  <c:v>67914</c:v>
                </c:pt>
                <c:pt idx="605">
                  <c:v>67914</c:v>
                </c:pt>
                <c:pt idx="606">
                  <c:v>67914</c:v>
                </c:pt>
                <c:pt idx="607">
                  <c:v>67914</c:v>
                </c:pt>
                <c:pt idx="608">
                  <c:v>67974.5</c:v>
                </c:pt>
                <c:pt idx="609">
                  <c:v>67980</c:v>
                </c:pt>
                <c:pt idx="610">
                  <c:v>67980</c:v>
                </c:pt>
                <c:pt idx="611">
                  <c:v>68073</c:v>
                </c:pt>
                <c:pt idx="612">
                  <c:v>68128</c:v>
                </c:pt>
                <c:pt idx="613">
                  <c:v>68128</c:v>
                </c:pt>
                <c:pt idx="614">
                  <c:v>68128</c:v>
                </c:pt>
                <c:pt idx="615">
                  <c:v>68132.5</c:v>
                </c:pt>
                <c:pt idx="616">
                  <c:v>68132.5</c:v>
                </c:pt>
                <c:pt idx="617">
                  <c:v>68241</c:v>
                </c:pt>
                <c:pt idx="618">
                  <c:v>68250</c:v>
                </c:pt>
                <c:pt idx="619">
                  <c:v>68255.5</c:v>
                </c:pt>
                <c:pt idx="620">
                  <c:v>68341.5</c:v>
                </c:pt>
                <c:pt idx="621">
                  <c:v>68395</c:v>
                </c:pt>
                <c:pt idx="622">
                  <c:v>68395</c:v>
                </c:pt>
                <c:pt idx="623">
                  <c:v>68395</c:v>
                </c:pt>
                <c:pt idx="624">
                  <c:v>68485.5</c:v>
                </c:pt>
                <c:pt idx="625">
                  <c:v>69244.5</c:v>
                </c:pt>
                <c:pt idx="626">
                  <c:v>69263</c:v>
                </c:pt>
                <c:pt idx="627">
                  <c:v>69263.5</c:v>
                </c:pt>
                <c:pt idx="628">
                  <c:v>69475.5</c:v>
                </c:pt>
                <c:pt idx="629">
                  <c:v>69476</c:v>
                </c:pt>
                <c:pt idx="630">
                  <c:v>69573</c:v>
                </c:pt>
                <c:pt idx="631">
                  <c:v>69593.5</c:v>
                </c:pt>
                <c:pt idx="632">
                  <c:v>69692</c:v>
                </c:pt>
                <c:pt idx="633">
                  <c:v>69769</c:v>
                </c:pt>
                <c:pt idx="634">
                  <c:v>69786</c:v>
                </c:pt>
                <c:pt idx="635">
                  <c:v>69841.5</c:v>
                </c:pt>
                <c:pt idx="636">
                  <c:v>69887</c:v>
                </c:pt>
                <c:pt idx="637">
                  <c:v>69922</c:v>
                </c:pt>
                <c:pt idx="638">
                  <c:v>70902</c:v>
                </c:pt>
                <c:pt idx="639">
                  <c:v>71042.5</c:v>
                </c:pt>
                <c:pt idx="640">
                  <c:v>71051</c:v>
                </c:pt>
                <c:pt idx="641">
                  <c:v>71214.5</c:v>
                </c:pt>
                <c:pt idx="642">
                  <c:v>71337</c:v>
                </c:pt>
                <c:pt idx="643">
                  <c:v>71337.5</c:v>
                </c:pt>
                <c:pt idx="644">
                  <c:v>71350.5</c:v>
                </c:pt>
                <c:pt idx="645">
                  <c:v>71467</c:v>
                </c:pt>
                <c:pt idx="646">
                  <c:v>72625</c:v>
                </c:pt>
                <c:pt idx="647">
                  <c:v>72838</c:v>
                </c:pt>
                <c:pt idx="648">
                  <c:v>72904.5</c:v>
                </c:pt>
                <c:pt idx="649">
                  <c:v>73035.5</c:v>
                </c:pt>
                <c:pt idx="650">
                  <c:v>73040</c:v>
                </c:pt>
                <c:pt idx="651">
                  <c:v>73040.5</c:v>
                </c:pt>
                <c:pt idx="652">
                  <c:v>73053.5</c:v>
                </c:pt>
                <c:pt idx="653">
                  <c:v>73054</c:v>
                </c:pt>
                <c:pt idx="654">
                  <c:v>73062</c:v>
                </c:pt>
                <c:pt idx="655">
                  <c:v>73062.5</c:v>
                </c:pt>
                <c:pt idx="656">
                  <c:v>73067</c:v>
                </c:pt>
                <c:pt idx="657">
                  <c:v>73067.5</c:v>
                </c:pt>
                <c:pt idx="658">
                  <c:v>73076</c:v>
                </c:pt>
                <c:pt idx="659">
                  <c:v>73076.5</c:v>
                </c:pt>
                <c:pt idx="660">
                  <c:v>73077</c:v>
                </c:pt>
                <c:pt idx="661">
                  <c:v>73077</c:v>
                </c:pt>
                <c:pt idx="662">
                  <c:v>73077.5</c:v>
                </c:pt>
                <c:pt idx="663">
                  <c:v>73080.5</c:v>
                </c:pt>
                <c:pt idx="664">
                  <c:v>73081</c:v>
                </c:pt>
                <c:pt idx="665">
                  <c:v>73081.5</c:v>
                </c:pt>
                <c:pt idx="666">
                  <c:v>73085</c:v>
                </c:pt>
                <c:pt idx="667">
                  <c:v>73085.5</c:v>
                </c:pt>
                <c:pt idx="668">
                  <c:v>73089.5</c:v>
                </c:pt>
                <c:pt idx="669">
                  <c:v>73090</c:v>
                </c:pt>
                <c:pt idx="670">
                  <c:v>73090.5</c:v>
                </c:pt>
                <c:pt idx="671">
                  <c:v>73094</c:v>
                </c:pt>
                <c:pt idx="672">
                  <c:v>73094.5</c:v>
                </c:pt>
                <c:pt idx="673">
                  <c:v>73095</c:v>
                </c:pt>
                <c:pt idx="674">
                  <c:v>73095</c:v>
                </c:pt>
                <c:pt idx="675">
                  <c:v>73095</c:v>
                </c:pt>
                <c:pt idx="676">
                  <c:v>73098.5</c:v>
                </c:pt>
                <c:pt idx="677">
                  <c:v>73099</c:v>
                </c:pt>
                <c:pt idx="678">
                  <c:v>73099.5</c:v>
                </c:pt>
                <c:pt idx="679">
                  <c:v>73103.5</c:v>
                </c:pt>
                <c:pt idx="680">
                  <c:v>73135</c:v>
                </c:pt>
                <c:pt idx="681">
                  <c:v>73135.5</c:v>
                </c:pt>
                <c:pt idx="682">
                  <c:v>73144</c:v>
                </c:pt>
                <c:pt idx="683">
                  <c:v>73144.5</c:v>
                </c:pt>
                <c:pt idx="684">
                  <c:v>73148.5</c:v>
                </c:pt>
                <c:pt idx="685">
                  <c:v>73158</c:v>
                </c:pt>
                <c:pt idx="686">
                  <c:v>73185</c:v>
                </c:pt>
                <c:pt idx="687">
                  <c:v>73189</c:v>
                </c:pt>
                <c:pt idx="688">
                  <c:v>73189.5</c:v>
                </c:pt>
                <c:pt idx="689">
                  <c:v>73190</c:v>
                </c:pt>
                <c:pt idx="690">
                  <c:v>73194</c:v>
                </c:pt>
                <c:pt idx="691">
                  <c:v>73194.5</c:v>
                </c:pt>
                <c:pt idx="692">
                  <c:v>73207.5</c:v>
                </c:pt>
                <c:pt idx="693">
                  <c:v>73212</c:v>
                </c:pt>
                <c:pt idx="694">
                  <c:v>73212.5</c:v>
                </c:pt>
                <c:pt idx="695">
                  <c:v>73221</c:v>
                </c:pt>
                <c:pt idx="696">
                  <c:v>73221.5</c:v>
                </c:pt>
                <c:pt idx="697">
                  <c:v>73230</c:v>
                </c:pt>
                <c:pt idx="698">
                  <c:v>73230.5</c:v>
                </c:pt>
                <c:pt idx="699">
                  <c:v>73239</c:v>
                </c:pt>
                <c:pt idx="700">
                  <c:v>73243.5</c:v>
                </c:pt>
                <c:pt idx="701">
                  <c:v>73248</c:v>
                </c:pt>
                <c:pt idx="702">
                  <c:v>73248.5</c:v>
                </c:pt>
                <c:pt idx="703">
                  <c:v>73252.5</c:v>
                </c:pt>
                <c:pt idx="704">
                  <c:v>73253</c:v>
                </c:pt>
                <c:pt idx="705">
                  <c:v>73262</c:v>
                </c:pt>
                <c:pt idx="706">
                  <c:v>73271</c:v>
                </c:pt>
                <c:pt idx="707">
                  <c:v>73275.5</c:v>
                </c:pt>
                <c:pt idx="708">
                  <c:v>73280</c:v>
                </c:pt>
                <c:pt idx="709">
                  <c:v>73289</c:v>
                </c:pt>
                <c:pt idx="710">
                  <c:v>74310</c:v>
                </c:pt>
                <c:pt idx="711">
                  <c:v>74327.5</c:v>
                </c:pt>
                <c:pt idx="712">
                  <c:v>74328</c:v>
                </c:pt>
                <c:pt idx="713">
                  <c:v>74342.5</c:v>
                </c:pt>
                <c:pt idx="714">
                  <c:v>74355</c:v>
                </c:pt>
                <c:pt idx="715">
                  <c:v>74359.5</c:v>
                </c:pt>
                <c:pt idx="716">
                  <c:v>74368.5</c:v>
                </c:pt>
                <c:pt idx="717">
                  <c:v>74369</c:v>
                </c:pt>
                <c:pt idx="718">
                  <c:v>74373.5</c:v>
                </c:pt>
                <c:pt idx="719">
                  <c:v>74377.5</c:v>
                </c:pt>
                <c:pt idx="720">
                  <c:v>74378</c:v>
                </c:pt>
                <c:pt idx="721">
                  <c:v>74382</c:v>
                </c:pt>
                <c:pt idx="722">
                  <c:v>74382.5</c:v>
                </c:pt>
                <c:pt idx="723">
                  <c:v>74386.5</c:v>
                </c:pt>
                <c:pt idx="724">
                  <c:v>74387</c:v>
                </c:pt>
                <c:pt idx="725">
                  <c:v>74391</c:v>
                </c:pt>
                <c:pt idx="726">
                  <c:v>74404.5</c:v>
                </c:pt>
                <c:pt idx="727">
                  <c:v>74405</c:v>
                </c:pt>
                <c:pt idx="728">
                  <c:v>74409</c:v>
                </c:pt>
                <c:pt idx="729">
                  <c:v>74409.5</c:v>
                </c:pt>
                <c:pt idx="730">
                  <c:v>74413.5</c:v>
                </c:pt>
                <c:pt idx="731">
                  <c:v>74414</c:v>
                </c:pt>
                <c:pt idx="732">
                  <c:v>74431.5</c:v>
                </c:pt>
                <c:pt idx="733">
                  <c:v>74432</c:v>
                </c:pt>
                <c:pt idx="734">
                  <c:v>74435.5</c:v>
                </c:pt>
                <c:pt idx="735">
                  <c:v>74436</c:v>
                </c:pt>
                <c:pt idx="736">
                  <c:v>74436</c:v>
                </c:pt>
                <c:pt idx="737">
                  <c:v>74436.5</c:v>
                </c:pt>
                <c:pt idx="738">
                  <c:v>74437</c:v>
                </c:pt>
                <c:pt idx="739">
                  <c:v>74440.5</c:v>
                </c:pt>
                <c:pt idx="740">
                  <c:v>74441</c:v>
                </c:pt>
                <c:pt idx="741">
                  <c:v>74464</c:v>
                </c:pt>
                <c:pt idx="742">
                  <c:v>74472.5</c:v>
                </c:pt>
                <c:pt idx="743">
                  <c:v>74517.5</c:v>
                </c:pt>
                <c:pt idx="744">
                  <c:v>74518</c:v>
                </c:pt>
                <c:pt idx="745">
                  <c:v>74518.5</c:v>
                </c:pt>
                <c:pt idx="746">
                  <c:v>74522.5</c:v>
                </c:pt>
                <c:pt idx="747">
                  <c:v>74523</c:v>
                </c:pt>
                <c:pt idx="748">
                  <c:v>74528</c:v>
                </c:pt>
                <c:pt idx="749">
                  <c:v>74528.5</c:v>
                </c:pt>
                <c:pt idx="750">
                  <c:v>74536</c:v>
                </c:pt>
                <c:pt idx="751">
                  <c:v>74536.5</c:v>
                </c:pt>
                <c:pt idx="752">
                  <c:v>74540</c:v>
                </c:pt>
                <c:pt idx="753">
                  <c:v>74558.5</c:v>
                </c:pt>
                <c:pt idx="754">
                  <c:v>74559</c:v>
                </c:pt>
                <c:pt idx="755">
                  <c:v>74640</c:v>
                </c:pt>
                <c:pt idx="756">
                  <c:v>74794.5</c:v>
                </c:pt>
                <c:pt idx="757">
                  <c:v>74893</c:v>
                </c:pt>
                <c:pt idx="758">
                  <c:v>74907.5</c:v>
                </c:pt>
                <c:pt idx="759">
                  <c:v>74907.5</c:v>
                </c:pt>
                <c:pt idx="760">
                  <c:v>76050</c:v>
                </c:pt>
                <c:pt idx="761">
                  <c:v>76050</c:v>
                </c:pt>
                <c:pt idx="762">
                  <c:v>76357.5</c:v>
                </c:pt>
                <c:pt idx="763">
                  <c:v>76357.5</c:v>
                </c:pt>
                <c:pt idx="764">
                  <c:v>76533</c:v>
                </c:pt>
                <c:pt idx="765">
                  <c:v>76643</c:v>
                </c:pt>
                <c:pt idx="766">
                  <c:v>76693</c:v>
                </c:pt>
                <c:pt idx="767">
                  <c:v>77623.5</c:v>
                </c:pt>
                <c:pt idx="768">
                  <c:v>77744</c:v>
                </c:pt>
                <c:pt idx="769">
                  <c:v>77768</c:v>
                </c:pt>
                <c:pt idx="770">
                  <c:v>77997.5</c:v>
                </c:pt>
                <c:pt idx="771">
                  <c:v>79452</c:v>
                </c:pt>
                <c:pt idx="772">
                  <c:v>79452.5</c:v>
                </c:pt>
                <c:pt idx="773">
                  <c:v>79471.5</c:v>
                </c:pt>
                <c:pt idx="774">
                  <c:v>79592</c:v>
                </c:pt>
                <c:pt idx="775">
                  <c:v>79592.5</c:v>
                </c:pt>
                <c:pt idx="776">
                  <c:v>79669</c:v>
                </c:pt>
                <c:pt idx="777">
                  <c:v>79675</c:v>
                </c:pt>
                <c:pt idx="778">
                  <c:v>79675.5</c:v>
                </c:pt>
                <c:pt idx="779">
                  <c:v>79755</c:v>
                </c:pt>
                <c:pt idx="780">
                  <c:v>81024.5</c:v>
                </c:pt>
                <c:pt idx="781">
                  <c:v>81166.5</c:v>
                </c:pt>
                <c:pt idx="782">
                  <c:v>81309.5</c:v>
                </c:pt>
                <c:pt idx="783">
                  <c:v>81387.5</c:v>
                </c:pt>
                <c:pt idx="784">
                  <c:v>81491.5</c:v>
                </c:pt>
                <c:pt idx="785">
                  <c:v>81559.5</c:v>
                </c:pt>
                <c:pt idx="786">
                  <c:v>82449</c:v>
                </c:pt>
                <c:pt idx="787">
                  <c:v>82551.5</c:v>
                </c:pt>
                <c:pt idx="788">
                  <c:v>82552</c:v>
                </c:pt>
                <c:pt idx="789">
                  <c:v>82797.5</c:v>
                </c:pt>
                <c:pt idx="790">
                  <c:v>82949.5</c:v>
                </c:pt>
                <c:pt idx="791">
                  <c:v>82977</c:v>
                </c:pt>
                <c:pt idx="792">
                  <c:v>83073</c:v>
                </c:pt>
                <c:pt idx="793">
                  <c:v>83268</c:v>
                </c:pt>
                <c:pt idx="794">
                  <c:v>84225.5</c:v>
                </c:pt>
                <c:pt idx="795">
                  <c:v>84288.5</c:v>
                </c:pt>
                <c:pt idx="796">
                  <c:v>84338.5</c:v>
                </c:pt>
                <c:pt idx="797">
                  <c:v>84370</c:v>
                </c:pt>
                <c:pt idx="798">
                  <c:v>84569</c:v>
                </c:pt>
                <c:pt idx="799">
                  <c:v>84569</c:v>
                </c:pt>
                <c:pt idx="800">
                  <c:v>84581.5</c:v>
                </c:pt>
                <c:pt idx="801">
                  <c:v>84582</c:v>
                </c:pt>
                <c:pt idx="802">
                  <c:v>84712.5</c:v>
                </c:pt>
                <c:pt idx="803">
                  <c:v>84726</c:v>
                </c:pt>
                <c:pt idx="804">
                  <c:v>84827</c:v>
                </c:pt>
                <c:pt idx="805">
                  <c:v>85915.5</c:v>
                </c:pt>
                <c:pt idx="806">
                  <c:v>86082.5</c:v>
                </c:pt>
                <c:pt idx="807">
                  <c:v>86083</c:v>
                </c:pt>
                <c:pt idx="808">
                  <c:v>86228</c:v>
                </c:pt>
                <c:pt idx="809">
                  <c:v>86266.5</c:v>
                </c:pt>
                <c:pt idx="810">
                  <c:v>86267</c:v>
                </c:pt>
                <c:pt idx="811">
                  <c:v>86294</c:v>
                </c:pt>
                <c:pt idx="812">
                  <c:v>86381</c:v>
                </c:pt>
                <c:pt idx="813">
                  <c:v>86521.5</c:v>
                </c:pt>
                <c:pt idx="814">
                  <c:v>87795.5</c:v>
                </c:pt>
                <c:pt idx="815">
                  <c:v>87795.5</c:v>
                </c:pt>
                <c:pt idx="816">
                  <c:v>87847</c:v>
                </c:pt>
                <c:pt idx="817">
                  <c:v>87858.5</c:v>
                </c:pt>
                <c:pt idx="818">
                  <c:v>88002</c:v>
                </c:pt>
                <c:pt idx="819">
                  <c:v>88002</c:v>
                </c:pt>
                <c:pt idx="820">
                  <c:v>88057.5</c:v>
                </c:pt>
                <c:pt idx="821">
                  <c:v>88057.5</c:v>
                </c:pt>
                <c:pt idx="822">
                  <c:v>88062</c:v>
                </c:pt>
                <c:pt idx="823">
                  <c:v>88108</c:v>
                </c:pt>
                <c:pt idx="824">
                  <c:v>88160.5</c:v>
                </c:pt>
                <c:pt idx="825">
                  <c:v>88160.5</c:v>
                </c:pt>
                <c:pt idx="826">
                  <c:v>88161</c:v>
                </c:pt>
                <c:pt idx="827">
                  <c:v>88161</c:v>
                </c:pt>
                <c:pt idx="828">
                  <c:v>88266</c:v>
                </c:pt>
                <c:pt idx="829">
                  <c:v>88266</c:v>
                </c:pt>
                <c:pt idx="830">
                  <c:v>89336.5</c:v>
                </c:pt>
                <c:pt idx="831">
                  <c:v>89336.5</c:v>
                </c:pt>
                <c:pt idx="832">
                  <c:v>89510</c:v>
                </c:pt>
                <c:pt idx="833">
                  <c:v>89626</c:v>
                </c:pt>
                <c:pt idx="834">
                  <c:v>89751</c:v>
                </c:pt>
                <c:pt idx="835">
                  <c:v>90981.5</c:v>
                </c:pt>
                <c:pt idx="836">
                  <c:v>91144</c:v>
                </c:pt>
                <c:pt idx="837">
                  <c:v>91194</c:v>
                </c:pt>
                <c:pt idx="838">
                  <c:v>91401</c:v>
                </c:pt>
                <c:pt idx="839">
                  <c:v>92874.5</c:v>
                </c:pt>
                <c:pt idx="840">
                  <c:v>92875</c:v>
                </c:pt>
                <c:pt idx="841">
                  <c:v>92875.5</c:v>
                </c:pt>
                <c:pt idx="842">
                  <c:v>93146</c:v>
                </c:pt>
                <c:pt idx="843">
                  <c:v>94429</c:v>
                </c:pt>
                <c:pt idx="844">
                  <c:v>94429.5</c:v>
                </c:pt>
                <c:pt idx="845">
                  <c:v>94546.5</c:v>
                </c:pt>
                <c:pt idx="846">
                  <c:v>94586.5</c:v>
                </c:pt>
                <c:pt idx="847">
                  <c:v>94722</c:v>
                </c:pt>
                <c:pt idx="848">
                  <c:v>94900</c:v>
                </c:pt>
              </c:numCache>
            </c:numRef>
          </c:xVal>
          <c:yVal>
            <c:numRef>
              <c:f>'Active 1'!$P$21:$P$992</c:f>
              <c:numCache>
                <c:formatCode>General</c:formatCode>
                <c:ptCount val="972"/>
                <c:pt idx="0">
                  <c:v>6.5557285682014133E-3</c:v>
                </c:pt>
                <c:pt idx="1">
                  <c:v>6.3453174041688924E-3</c:v>
                </c:pt>
                <c:pt idx="2">
                  <c:v>6.3415344344880447E-3</c:v>
                </c:pt>
                <c:pt idx="3">
                  <c:v>6.3415022402328082E-3</c:v>
                </c:pt>
                <c:pt idx="4">
                  <c:v>6.340664392088414E-3</c:v>
                </c:pt>
                <c:pt idx="5">
                  <c:v>6.3406321364863896E-3</c:v>
                </c:pt>
                <c:pt idx="6">
                  <c:v>6.3403740098744738E-3</c:v>
                </c:pt>
                <c:pt idx="7">
                  <c:v>6.332989064586945E-3</c:v>
                </c:pt>
                <c:pt idx="8">
                  <c:v>6.3326938564256616E-3</c:v>
                </c:pt>
                <c:pt idx="9">
                  <c:v>6.3323984642240146E-3</c:v>
                </c:pt>
                <c:pt idx="10">
                  <c:v>6.2561818884793235E-3</c:v>
                </c:pt>
                <c:pt idx="11">
                  <c:v>6.2305043429866699E-3</c:v>
                </c:pt>
                <c:pt idx="12">
                  <c:v>6.0995622245158003E-3</c:v>
                </c:pt>
                <c:pt idx="13">
                  <c:v>6.0978969567327245E-3</c:v>
                </c:pt>
                <c:pt idx="14">
                  <c:v>6.0957184253896159E-3</c:v>
                </c:pt>
                <c:pt idx="15">
                  <c:v>6.0915793705879377E-3</c:v>
                </c:pt>
                <c:pt idx="16">
                  <c:v>6.0818358932470135E-3</c:v>
                </c:pt>
                <c:pt idx="17">
                  <c:v>6.0792430600017039E-3</c:v>
                </c:pt>
                <c:pt idx="18">
                  <c:v>6.0779676993720525E-3</c:v>
                </c:pt>
                <c:pt idx="19">
                  <c:v>6.0766906823791177E-3</c:v>
                </c:pt>
                <c:pt idx="20">
                  <c:v>6.0658887777881917E-3</c:v>
                </c:pt>
                <c:pt idx="21">
                  <c:v>6.0658887777881917E-3</c:v>
                </c:pt>
                <c:pt idx="22">
                  <c:v>6.0654580954695057E-3</c:v>
                </c:pt>
                <c:pt idx="23">
                  <c:v>6.0650272291104543E-3</c:v>
                </c:pt>
                <c:pt idx="24">
                  <c:v>6.0576261097985678E-3</c:v>
                </c:pt>
                <c:pt idx="25">
                  <c:v>6.0558882074181943E-3</c:v>
                </c:pt>
                <c:pt idx="26">
                  <c:v>6.0506082699148698E-3</c:v>
                </c:pt>
                <c:pt idx="27">
                  <c:v>5.9587755703996359E-3</c:v>
                </c:pt>
                <c:pt idx="28">
                  <c:v>5.9587228840450174E-3</c:v>
                </c:pt>
                <c:pt idx="29">
                  <c:v>5.925944477851954E-3</c:v>
                </c:pt>
                <c:pt idx="30">
                  <c:v>5.9017078636149451E-3</c:v>
                </c:pt>
                <c:pt idx="31">
                  <c:v>5.7963749668579669E-3</c:v>
                </c:pt>
                <c:pt idx="32">
                  <c:v>5.7813052720211743E-3</c:v>
                </c:pt>
                <c:pt idx="33">
                  <c:v>5.7534723269124831E-3</c:v>
                </c:pt>
                <c:pt idx="34">
                  <c:v>5.7512784952017748E-3</c:v>
                </c:pt>
                <c:pt idx="35">
                  <c:v>5.7463316074913432E-3</c:v>
                </c:pt>
                <c:pt idx="36">
                  <c:v>5.7457810330994704E-3</c:v>
                </c:pt>
                <c:pt idx="37">
                  <c:v>5.7440669580419313E-3</c:v>
                </c:pt>
                <c:pt idx="38">
                  <c:v>5.7251565121449995E-3</c:v>
                </c:pt>
                <c:pt idx="39">
                  <c:v>5.7245989033214073E-3</c:v>
                </c:pt>
                <c:pt idx="40">
                  <c:v>5.724474965256362E-3</c:v>
                </c:pt>
                <c:pt idx="41">
                  <c:v>5.7099114743305989E-3</c:v>
                </c:pt>
                <c:pt idx="42">
                  <c:v>5.7082230657756056E-3</c:v>
                </c:pt>
                <c:pt idx="43">
                  <c:v>5.6059399149796145E-3</c:v>
                </c:pt>
                <c:pt idx="44">
                  <c:v>5.5987133757217627E-3</c:v>
                </c:pt>
                <c:pt idx="45">
                  <c:v>5.5981154825072137E-3</c:v>
                </c:pt>
                <c:pt idx="46">
                  <c:v>5.5885241615848307E-3</c:v>
                </c:pt>
                <c:pt idx="47">
                  <c:v>5.546144569330805E-3</c:v>
                </c:pt>
                <c:pt idx="48">
                  <c:v>5.5449166576335912E-3</c:v>
                </c:pt>
                <c:pt idx="49">
                  <c:v>5.5418436576841704E-3</c:v>
                </c:pt>
                <c:pt idx="50">
                  <c:v>5.5417753165380315E-3</c:v>
                </c:pt>
                <c:pt idx="51">
                  <c:v>5.5412285055731932E-3</c:v>
                </c:pt>
                <c:pt idx="52">
                  <c:v>5.5411601439781227E-3</c:v>
                </c:pt>
                <c:pt idx="53">
                  <c:v>5.5306740522838814E-3</c:v>
                </c:pt>
                <c:pt idx="54">
                  <c:v>5.5306053407849082E-3</c:v>
                </c:pt>
                <c:pt idx="55">
                  <c:v>5.5306053407849082E-3</c:v>
                </c:pt>
                <c:pt idx="56">
                  <c:v>5.5264784928975531E-3</c:v>
                </c:pt>
                <c:pt idx="57">
                  <c:v>5.5197203840580324E-3</c:v>
                </c:pt>
                <c:pt idx="58">
                  <c:v>5.5190986473917817E-3</c:v>
                </c:pt>
                <c:pt idx="59">
                  <c:v>5.5190295541794592E-3</c:v>
                </c:pt>
                <c:pt idx="60">
                  <c:v>5.5184076130239141E-3</c:v>
                </c:pt>
                <c:pt idx="61">
                  <c:v>5.5152259284627124E-3</c:v>
                </c:pt>
                <c:pt idx="62">
                  <c:v>5.514533621717015E-3</c:v>
                </c:pt>
                <c:pt idx="63">
                  <c:v>5.5032865974939636E-3</c:v>
                </c:pt>
                <c:pt idx="64">
                  <c:v>5.502102897206174E-3</c:v>
                </c:pt>
                <c:pt idx="65">
                  <c:v>5.4995243385133497E-3</c:v>
                </c:pt>
                <c:pt idx="66">
                  <c:v>5.4957554540796035E-3</c:v>
                </c:pt>
                <c:pt idx="67">
                  <c:v>5.4938685273178064E-3</c:v>
                </c:pt>
                <c:pt idx="68">
                  <c:v>5.491979944192725E-3</c:v>
                </c:pt>
                <c:pt idx="69">
                  <c:v>5.4824418970515409E-3</c:v>
                </c:pt>
                <c:pt idx="70">
                  <c:v>5.4773048772433245E-3</c:v>
                </c:pt>
                <c:pt idx="71">
                  <c:v>5.476036353972283E-3</c:v>
                </c:pt>
                <c:pt idx="72">
                  <c:v>5.3618939343233465E-3</c:v>
                </c:pt>
                <c:pt idx="73">
                  <c:v>5.3592255238586739E-3</c:v>
                </c:pt>
                <c:pt idx="74">
                  <c:v>5.341734383877055E-3</c:v>
                </c:pt>
                <c:pt idx="75">
                  <c:v>5.3349275169253226E-3</c:v>
                </c:pt>
                <c:pt idx="76">
                  <c:v>5.3349275169253226E-3</c:v>
                </c:pt>
                <c:pt idx="77">
                  <c:v>5.3206547233392298E-3</c:v>
                </c:pt>
                <c:pt idx="78">
                  <c:v>5.3166587339193725E-3</c:v>
                </c:pt>
                <c:pt idx="79">
                  <c:v>5.3165832765457947E-3</c:v>
                </c:pt>
                <c:pt idx="80">
                  <c:v>5.3165832765457947E-3</c:v>
                </c:pt>
                <c:pt idx="81">
                  <c:v>5.3145450686041523E-3</c:v>
                </c:pt>
                <c:pt idx="82">
                  <c:v>5.3049357234622677E-3</c:v>
                </c:pt>
                <c:pt idx="83">
                  <c:v>5.2967351638944348E-3</c:v>
                </c:pt>
                <c:pt idx="84">
                  <c:v>5.2849959359882182E-3</c:v>
                </c:pt>
                <c:pt idx="85">
                  <c:v>5.2794889799661028E-3</c:v>
                </c:pt>
                <c:pt idx="86">
                  <c:v>5.2794124115340263E-3</c:v>
                </c:pt>
                <c:pt idx="87">
                  <c:v>5.2787997822816967E-3</c:v>
                </c:pt>
                <c:pt idx="88">
                  <c:v>5.2767310849862904E-3</c:v>
                </c:pt>
                <c:pt idx="89">
                  <c:v>5.2753510332541956E-3</c:v>
                </c:pt>
                <c:pt idx="90">
                  <c:v>5.2697466099941382E-3</c:v>
                </c:pt>
                <c:pt idx="91">
                  <c:v>5.2655930811980134E-3</c:v>
                </c:pt>
                <c:pt idx="92">
                  <c:v>5.2649001822573822E-3</c:v>
                </c:pt>
                <c:pt idx="93">
                  <c:v>5.2649001822573822E-3</c:v>
                </c:pt>
                <c:pt idx="94">
                  <c:v>5.2634367912254704E-3</c:v>
                </c:pt>
                <c:pt idx="95">
                  <c:v>5.2571889221764475E-3</c:v>
                </c:pt>
                <c:pt idx="96">
                  <c:v>5.2557984823882083E-3</c:v>
                </c:pt>
                <c:pt idx="97">
                  <c:v>5.2529380442917504E-3</c:v>
                </c:pt>
                <c:pt idx="98">
                  <c:v>5.246665145753119E-3</c:v>
                </c:pt>
                <c:pt idx="99">
                  <c:v>5.2465876094050495E-3</c:v>
                </c:pt>
                <c:pt idx="100">
                  <c:v>5.0544518923953067E-3</c:v>
                </c:pt>
                <c:pt idx="101">
                  <c:v>5.0463092456194862E-3</c:v>
                </c:pt>
                <c:pt idx="102">
                  <c:v>5.0444783053302314E-3</c:v>
                </c:pt>
                <c:pt idx="103">
                  <c:v>5.0282014443778387E-3</c:v>
                </c:pt>
                <c:pt idx="104">
                  <c:v>5.0205760090535527E-3</c:v>
                </c:pt>
                <c:pt idx="105">
                  <c:v>5.0076285629689007E-3</c:v>
                </c:pt>
                <c:pt idx="106">
                  <c:v>5.0039193953771623E-3</c:v>
                </c:pt>
                <c:pt idx="107">
                  <c:v>5.0038350449913898E-3</c:v>
                </c:pt>
                <c:pt idx="108">
                  <c:v>5.0000369260047592E-3</c:v>
                </c:pt>
                <c:pt idx="109">
                  <c:v>4.9992767500863381E-3</c:v>
                </c:pt>
                <c:pt idx="110">
                  <c:v>4.9992767500863381E-3</c:v>
                </c:pt>
                <c:pt idx="111">
                  <c:v>4.996234206009008E-3</c:v>
                </c:pt>
                <c:pt idx="112">
                  <c:v>4.9961496488618393E-3</c:v>
                </c:pt>
                <c:pt idx="113">
                  <c:v>4.9798725790759051E-3</c:v>
                </c:pt>
                <c:pt idx="114">
                  <c:v>4.7825231866022817E-3</c:v>
                </c:pt>
                <c:pt idx="115">
                  <c:v>4.7706985147561842E-3</c:v>
                </c:pt>
                <c:pt idx="116">
                  <c:v>4.7405560148102866E-3</c:v>
                </c:pt>
                <c:pt idx="117">
                  <c:v>4.7113578707698636E-3</c:v>
                </c:pt>
                <c:pt idx="118">
                  <c:v>4.7107145666753225E-3</c:v>
                </c:pt>
                <c:pt idx="119">
                  <c:v>4.7098872978194777E-3</c:v>
                </c:pt>
                <c:pt idx="120">
                  <c:v>4.6847985639220709E-3</c:v>
                </c:pt>
                <c:pt idx="121">
                  <c:v>4.6721911597402774E-3</c:v>
                </c:pt>
                <c:pt idx="122">
                  <c:v>4.6671736227783256E-3</c:v>
                </c:pt>
                <c:pt idx="123">
                  <c:v>4.6587031536226096E-3</c:v>
                </c:pt>
                <c:pt idx="124">
                  <c:v>4.4140889556846235E-3</c:v>
                </c:pt>
                <c:pt idx="125">
                  <c:v>4.4114159311780862E-3</c:v>
                </c:pt>
                <c:pt idx="126">
                  <c:v>4.3994164769398259E-3</c:v>
                </c:pt>
                <c:pt idx="127">
                  <c:v>4.3897730567926977E-3</c:v>
                </c:pt>
                <c:pt idx="128">
                  <c:v>4.388578570406588E-3</c:v>
                </c:pt>
                <c:pt idx="129">
                  <c:v>4.3879812045199557E-3</c:v>
                </c:pt>
                <c:pt idx="130">
                  <c:v>4.3834983531317179E-3</c:v>
                </c:pt>
                <c:pt idx="131">
                  <c:v>4.3653207749020616E-3</c:v>
                </c:pt>
                <c:pt idx="132">
                  <c:v>4.3572065525138617E-3</c:v>
                </c:pt>
                <c:pt idx="133">
                  <c:v>4.3307575927850053E-3</c:v>
                </c:pt>
                <c:pt idx="134">
                  <c:v>4.1123459470856234E-3</c:v>
                </c:pt>
                <c:pt idx="135">
                  <c:v>4.1030381308237952E-3</c:v>
                </c:pt>
                <c:pt idx="136">
                  <c:v>4.1029322590758607E-3</c:v>
                </c:pt>
                <c:pt idx="137">
                  <c:v>4.1028263850558236E-3</c:v>
                </c:pt>
                <c:pt idx="138">
                  <c:v>4.0577310840553202E-3</c:v>
                </c:pt>
                <c:pt idx="139">
                  <c:v>4.0568763031250121E-3</c:v>
                </c:pt>
                <c:pt idx="140">
                  <c:v>4.0548456156210451E-3</c:v>
                </c:pt>
                <c:pt idx="141">
                  <c:v>4.0520654509088871E-3</c:v>
                </c:pt>
                <c:pt idx="142">
                  <c:v>4.0519584908234874E-3</c:v>
                </c:pt>
                <c:pt idx="143">
                  <c:v>4.032561291553112E-3</c:v>
                </c:pt>
                <c:pt idx="144">
                  <c:v>4.0238566676747151E-3</c:v>
                </c:pt>
                <c:pt idx="145">
                  <c:v>4.0237491100261567E-3</c:v>
                </c:pt>
                <c:pt idx="146">
                  <c:v>4.0227809889444698E-3</c:v>
                </c:pt>
                <c:pt idx="147">
                  <c:v>3.8119289769928994E-3</c:v>
                </c:pt>
                <c:pt idx="148">
                  <c:v>3.7235803681427799E-3</c:v>
                </c:pt>
                <c:pt idx="149">
                  <c:v>3.7219880234657414E-3</c:v>
                </c:pt>
                <c:pt idx="150">
                  <c:v>3.647221709747051E-3</c:v>
                </c:pt>
                <c:pt idx="151">
                  <c:v>3.6459539488545413E-3</c:v>
                </c:pt>
                <c:pt idx="152">
                  <c:v>3.6336077491121973E-3</c:v>
                </c:pt>
                <c:pt idx="153">
                  <c:v>3.6332612190821947E-3</c:v>
                </c:pt>
                <c:pt idx="154">
                  <c:v>3.6301415286103507E-3</c:v>
                </c:pt>
                <c:pt idx="155">
                  <c:v>3.3431920299787448E-3</c:v>
                </c:pt>
                <c:pt idx="156">
                  <c:v>3.3256108752643646E-3</c:v>
                </c:pt>
                <c:pt idx="157">
                  <c:v>3.3145527872194052E-3</c:v>
                </c:pt>
                <c:pt idx="158">
                  <c:v>3.2903052529219237E-3</c:v>
                </c:pt>
                <c:pt idx="159">
                  <c:v>3.289206504079106E-3</c:v>
                </c:pt>
                <c:pt idx="160">
                  <c:v>3.2636393535002317E-3</c:v>
                </c:pt>
                <c:pt idx="161">
                  <c:v>3.2625361467908016E-3</c:v>
                </c:pt>
                <c:pt idx="162">
                  <c:v>3.2603291812508461E-3</c:v>
                </c:pt>
                <c:pt idx="163">
                  <c:v>3.2592254224203211E-3</c:v>
                </c:pt>
                <c:pt idx="164">
                  <c:v>3.2469490524516744E-3</c:v>
                </c:pt>
                <c:pt idx="165">
                  <c:v>3.2458430646878432E-3</c:v>
                </c:pt>
                <c:pt idx="166">
                  <c:v>2.9255813650894509E-3</c:v>
                </c:pt>
                <c:pt idx="167">
                  <c:v>2.9232647114920901E-3</c:v>
                </c:pt>
                <c:pt idx="168">
                  <c:v>2.9231359869294773E-3</c:v>
                </c:pt>
                <c:pt idx="169">
                  <c:v>2.9209473217332699E-3</c:v>
                </c:pt>
                <c:pt idx="170">
                  <c:v>2.917469856792304E-3</c:v>
                </c:pt>
                <c:pt idx="171">
                  <c:v>2.9173410299850452E-3</c:v>
                </c:pt>
                <c:pt idx="172">
                  <c:v>2.9022526092068405E-3</c:v>
                </c:pt>
                <c:pt idx="173">
                  <c:v>2.8820863326688962E-3</c:v>
                </c:pt>
                <c:pt idx="174">
                  <c:v>2.8809212066011839E-3</c:v>
                </c:pt>
                <c:pt idx="175">
                  <c:v>2.8800148701996248E-3</c:v>
                </c:pt>
                <c:pt idx="176">
                  <c:v>2.8763884112627861E-3</c:v>
                </c:pt>
                <c:pt idx="177">
                  <c:v>2.8740561755812074E-3</c:v>
                </c:pt>
                <c:pt idx="178">
                  <c:v>2.8725009428148996E-3</c:v>
                </c:pt>
                <c:pt idx="179">
                  <c:v>2.8387238913066557E-3</c:v>
                </c:pt>
                <c:pt idx="180">
                  <c:v>2.8091083377330952E-3</c:v>
                </c:pt>
                <c:pt idx="181">
                  <c:v>2.5876327980098699E-3</c:v>
                </c:pt>
                <c:pt idx="182">
                  <c:v>2.4825632780215204E-3</c:v>
                </c:pt>
                <c:pt idx="183">
                  <c:v>2.4640081254940472E-3</c:v>
                </c:pt>
                <c:pt idx="184">
                  <c:v>2.4280065210942354E-3</c:v>
                </c:pt>
                <c:pt idx="185">
                  <c:v>2.425536786811241E-3</c:v>
                </c:pt>
                <c:pt idx="186">
                  <c:v>2.4253995577660933E-3</c:v>
                </c:pt>
                <c:pt idx="187">
                  <c:v>2.4241643941151202E-3</c:v>
                </c:pt>
                <c:pt idx="188">
                  <c:v>2.4229290464237809E-3</c:v>
                </c:pt>
                <c:pt idx="189">
                  <c:v>2.4216935146920784E-3</c:v>
                </c:pt>
                <c:pt idx="190">
                  <c:v>2.4215562220280388E-3</c:v>
                </c:pt>
                <c:pt idx="191">
                  <c:v>2.4204577989200096E-3</c:v>
                </c:pt>
                <c:pt idx="192">
                  <c:v>2.413039639439942E-3</c:v>
                </c:pt>
                <c:pt idx="193">
                  <c:v>2.342929652800398E-3</c:v>
                </c:pt>
                <c:pt idx="194">
                  <c:v>2.0412901970382428E-3</c:v>
                </c:pt>
                <c:pt idx="195">
                  <c:v>2.0139938892835387E-3</c:v>
                </c:pt>
                <c:pt idx="196">
                  <c:v>2.0126988716161554E-3</c:v>
                </c:pt>
                <c:pt idx="197">
                  <c:v>2.0018999005959898E-3</c:v>
                </c:pt>
                <c:pt idx="198">
                  <c:v>1.9721729653756929E-3</c:v>
                </c:pt>
                <c:pt idx="199">
                  <c:v>1.9708720175187766E-3</c:v>
                </c:pt>
                <c:pt idx="200">
                  <c:v>1.964364517628726E-3</c:v>
                </c:pt>
                <c:pt idx="201">
                  <c:v>1.9617602293901526E-3</c:v>
                </c:pt>
                <c:pt idx="202">
                  <c:v>1.9603130844964871E-3</c:v>
                </c:pt>
                <c:pt idx="203">
                  <c:v>1.9156297523303155E-3</c:v>
                </c:pt>
                <c:pt idx="204">
                  <c:v>1.5965106314724271E-3</c:v>
                </c:pt>
                <c:pt idx="205">
                  <c:v>1.5965106314724271E-3</c:v>
                </c:pt>
                <c:pt idx="206">
                  <c:v>1.5965106314724271E-3</c:v>
                </c:pt>
                <c:pt idx="207">
                  <c:v>1.4954321740390901E-3</c:v>
                </c:pt>
                <c:pt idx="208">
                  <c:v>1.4954321740390901E-3</c:v>
                </c:pt>
                <c:pt idx="209">
                  <c:v>1.4940654419762327E-3</c:v>
                </c:pt>
                <c:pt idx="210">
                  <c:v>1.4939135714976213E-3</c:v>
                </c:pt>
                <c:pt idx="211">
                  <c:v>1.4939135714976213E-3</c:v>
                </c:pt>
                <c:pt idx="212">
                  <c:v>1.4774981862077201E-3</c:v>
                </c:pt>
                <c:pt idx="213">
                  <c:v>1.4526729311557813E-3</c:v>
                </c:pt>
                <c:pt idx="214">
                  <c:v>1.4429090871907408E-3</c:v>
                </c:pt>
                <c:pt idx="215">
                  <c:v>1.4429090871907408E-3</c:v>
                </c:pt>
                <c:pt idx="216">
                  <c:v>1.4429090871907408E-3</c:v>
                </c:pt>
                <c:pt idx="217">
                  <c:v>1.4429090871907408E-3</c:v>
                </c:pt>
                <c:pt idx="218">
                  <c:v>1.4429090871907408E-3</c:v>
                </c:pt>
                <c:pt idx="219">
                  <c:v>1.4429090871907408E-3</c:v>
                </c:pt>
                <c:pt idx="220">
                  <c:v>1.4387871742391244E-3</c:v>
                </c:pt>
                <c:pt idx="221">
                  <c:v>1.4387871742391244E-3</c:v>
                </c:pt>
                <c:pt idx="222">
                  <c:v>1.4250355017766895E-3</c:v>
                </c:pt>
                <c:pt idx="223">
                  <c:v>1.0234713575689629E-3</c:v>
                </c:pt>
                <c:pt idx="224">
                  <c:v>9.7351064936614454E-4</c:v>
                </c:pt>
                <c:pt idx="225">
                  <c:v>9.5755256326070324E-4</c:v>
                </c:pt>
                <c:pt idx="226">
                  <c:v>9.5036401177634074E-4</c:v>
                </c:pt>
                <c:pt idx="227">
                  <c:v>9.4892574935837373E-4</c:v>
                </c:pt>
                <c:pt idx="228">
                  <c:v>9.4748730290004218E-4</c:v>
                </c:pt>
                <c:pt idx="229">
                  <c:v>9.4748730290004218E-4</c:v>
                </c:pt>
                <c:pt idx="230">
                  <c:v>9.3981248021833379E-4</c:v>
                </c:pt>
                <c:pt idx="231">
                  <c:v>9.3869279786403925E-4</c:v>
                </c:pt>
                <c:pt idx="232">
                  <c:v>9.3725304267422514E-4</c:v>
                </c:pt>
                <c:pt idx="233">
                  <c:v>9.0825889726335856E-4</c:v>
                </c:pt>
                <c:pt idx="234">
                  <c:v>4.832214677214083E-4</c:v>
                </c:pt>
                <c:pt idx="235">
                  <c:v>4.5924980526558089E-4</c:v>
                </c:pt>
                <c:pt idx="236">
                  <c:v>4.2604475603424258E-4</c:v>
                </c:pt>
                <c:pt idx="237">
                  <c:v>4.2604475603424258E-4</c:v>
                </c:pt>
                <c:pt idx="238">
                  <c:v>4.2437378624756491E-4</c:v>
                </c:pt>
                <c:pt idx="239">
                  <c:v>4.2437378624756491E-4</c:v>
                </c:pt>
                <c:pt idx="240">
                  <c:v>4.213654680615235E-4</c:v>
                </c:pt>
                <c:pt idx="241">
                  <c:v>4.1986103290795555E-4</c:v>
                </c:pt>
                <c:pt idx="242">
                  <c:v>4.1986103290795555E-4</c:v>
                </c:pt>
                <c:pt idx="243">
                  <c:v>4.1384145189003567E-4</c:v>
                </c:pt>
                <c:pt idx="244">
                  <c:v>3.8654927661870009E-4</c:v>
                </c:pt>
                <c:pt idx="245">
                  <c:v>3.6927217529106587E-4</c:v>
                </c:pt>
                <c:pt idx="246">
                  <c:v>3.6373169471257388E-4</c:v>
                </c:pt>
                <c:pt idx="247">
                  <c:v>2.8742589591573137E-4</c:v>
                </c:pt>
                <c:pt idx="248">
                  <c:v>-3.1982539720661236E-5</c:v>
                </c:pt>
                <c:pt idx="249">
                  <c:v>-8.3871537797972073E-5</c:v>
                </c:pt>
                <c:pt idx="250">
                  <c:v>-1.1538130368970046E-4</c:v>
                </c:pt>
                <c:pt idx="251">
                  <c:v>-2.5202080668568737E-4</c:v>
                </c:pt>
                <c:pt idx="252">
                  <c:v>-6.1411425151340886E-4</c:v>
                </c:pt>
                <c:pt idx="253">
                  <c:v>-6.6823834029729016E-4</c:v>
                </c:pt>
                <c:pt idx="254">
                  <c:v>-7.6066071730792207E-4</c:v>
                </c:pt>
                <c:pt idx="255">
                  <c:v>-7.6887600953843248E-4</c:v>
                </c:pt>
                <c:pt idx="256">
                  <c:v>-1.0977135801536267E-3</c:v>
                </c:pt>
                <c:pt idx="257">
                  <c:v>-1.2993075016683106E-3</c:v>
                </c:pt>
                <c:pt idx="258">
                  <c:v>-1.3066840420330114E-3</c:v>
                </c:pt>
                <c:pt idx="259">
                  <c:v>-1.3457046430494779E-3</c:v>
                </c:pt>
                <c:pt idx="260">
                  <c:v>-1.4838012346321799E-3</c:v>
                </c:pt>
                <c:pt idx="261">
                  <c:v>-1.8635083269587082E-3</c:v>
                </c:pt>
                <c:pt idx="262">
                  <c:v>-1.9231242229733152E-3</c:v>
                </c:pt>
                <c:pt idx="263">
                  <c:v>-1.9610814439545701E-3</c:v>
                </c:pt>
                <c:pt idx="264">
                  <c:v>-1.9880765316594908E-3</c:v>
                </c:pt>
                <c:pt idx="265">
                  <c:v>-2.0105721043224244E-3</c:v>
                </c:pt>
                <c:pt idx="266">
                  <c:v>-2.0141267361068341E-3</c:v>
                </c:pt>
                <c:pt idx="267">
                  <c:v>-2.053474223396648E-3</c:v>
                </c:pt>
                <c:pt idx="268">
                  <c:v>-2.1254805469886002E-3</c:v>
                </c:pt>
                <c:pt idx="269">
                  <c:v>-2.1290588995311367E-3</c:v>
                </c:pt>
                <c:pt idx="270">
                  <c:v>-2.5945941988169512E-3</c:v>
                </c:pt>
                <c:pt idx="271">
                  <c:v>-2.5988801413199389E-3</c:v>
                </c:pt>
                <c:pt idx="272">
                  <c:v>-2.5990842588132163E-3</c:v>
                </c:pt>
                <c:pt idx="273">
                  <c:v>-2.6278875713912622E-3</c:v>
                </c:pt>
                <c:pt idx="274">
                  <c:v>-2.6538696472461938E-3</c:v>
                </c:pt>
                <c:pt idx="275">
                  <c:v>-2.6743537630631231E-3</c:v>
                </c:pt>
                <c:pt idx="276">
                  <c:v>-2.6802984066191969E-3</c:v>
                </c:pt>
                <c:pt idx="277">
                  <c:v>-2.6817336068660205E-3</c:v>
                </c:pt>
                <c:pt idx="278">
                  <c:v>-2.7022486232874052E-3</c:v>
                </c:pt>
                <c:pt idx="279">
                  <c:v>-2.7412897509330927E-3</c:v>
                </c:pt>
                <c:pt idx="280">
                  <c:v>-3.1906817243990623E-3</c:v>
                </c:pt>
                <c:pt idx="281">
                  <c:v>-3.2685481571693258E-3</c:v>
                </c:pt>
                <c:pt idx="282">
                  <c:v>-3.3261437089422939E-3</c:v>
                </c:pt>
                <c:pt idx="283">
                  <c:v>-3.3261437089422939E-3</c:v>
                </c:pt>
                <c:pt idx="284">
                  <c:v>-3.3743392688472557E-3</c:v>
                </c:pt>
                <c:pt idx="285">
                  <c:v>-3.3762525189977742E-3</c:v>
                </c:pt>
                <c:pt idx="286">
                  <c:v>-3.3898631610347098E-3</c:v>
                </c:pt>
                <c:pt idx="287">
                  <c:v>-3.3898631610347098E-3</c:v>
                </c:pt>
                <c:pt idx="288">
                  <c:v>-3.3917779039570779E-3</c:v>
                </c:pt>
                <c:pt idx="289">
                  <c:v>-3.3922034273774068E-3</c:v>
                </c:pt>
                <c:pt idx="290">
                  <c:v>-3.3924161924957256E-3</c:v>
                </c:pt>
                <c:pt idx="291">
                  <c:v>-3.399438716050196E-3</c:v>
                </c:pt>
                <c:pt idx="292">
                  <c:v>-3.4689456932855845E-3</c:v>
                </c:pt>
                <c:pt idx="293">
                  <c:v>-3.4999389599906418E-3</c:v>
                </c:pt>
                <c:pt idx="294">
                  <c:v>-3.9729779999852863E-3</c:v>
                </c:pt>
                <c:pt idx="295">
                  <c:v>-3.9745102031369661E-3</c:v>
                </c:pt>
                <c:pt idx="296">
                  <c:v>-3.9924671595328847E-3</c:v>
                </c:pt>
                <c:pt idx="297">
                  <c:v>-3.9924671595328847E-3</c:v>
                </c:pt>
                <c:pt idx="298">
                  <c:v>-3.9924671595328847E-3</c:v>
                </c:pt>
                <c:pt idx="299">
                  <c:v>-3.992686241098292E-3</c:v>
                </c:pt>
                <c:pt idx="300">
                  <c:v>-3.992686241098292E-3</c:v>
                </c:pt>
                <c:pt idx="301">
                  <c:v>-3.992686241098292E-3</c:v>
                </c:pt>
                <c:pt idx="302">
                  <c:v>-3.9942198756750284E-3</c:v>
                </c:pt>
                <c:pt idx="303">
                  <c:v>-4.0207474399549257E-3</c:v>
                </c:pt>
                <c:pt idx="304">
                  <c:v>-4.0420373615403897E-3</c:v>
                </c:pt>
                <c:pt idx="305">
                  <c:v>-4.0959060645897093E-3</c:v>
                </c:pt>
                <c:pt idx="306">
                  <c:v>-4.0998691432903422E-3</c:v>
                </c:pt>
                <c:pt idx="307">
                  <c:v>-4.1044936655340357E-3</c:v>
                </c:pt>
                <c:pt idx="308">
                  <c:v>-4.1624951552213423E-3</c:v>
                </c:pt>
                <c:pt idx="309">
                  <c:v>-4.1624951552213423E-3</c:v>
                </c:pt>
                <c:pt idx="310">
                  <c:v>-4.1739817388944146E-3</c:v>
                </c:pt>
                <c:pt idx="311">
                  <c:v>-4.6235929848969411E-3</c:v>
                </c:pt>
                <c:pt idx="312">
                  <c:v>-4.7302966782368566E-3</c:v>
                </c:pt>
                <c:pt idx="313">
                  <c:v>-4.7314297234545381E-3</c:v>
                </c:pt>
                <c:pt idx="314">
                  <c:v>-4.7400427234172851E-3</c:v>
                </c:pt>
                <c:pt idx="315">
                  <c:v>-4.7870185222835182E-3</c:v>
                </c:pt>
                <c:pt idx="316">
                  <c:v>-4.7890631568055586E-3</c:v>
                </c:pt>
                <c:pt idx="317">
                  <c:v>-4.7890631568055586E-3</c:v>
                </c:pt>
                <c:pt idx="318">
                  <c:v>-4.803608087706631E-3</c:v>
                </c:pt>
                <c:pt idx="319">
                  <c:v>-4.8102018234524374E-3</c:v>
                </c:pt>
                <c:pt idx="320">
                  <c:v>-4.8138405645797152E-3</c:v>
                </c:pt>
                <c:pt idx="321">
                  <c:v>-4.8970073315662615E-3</c:v>
                </c:pt>
                <c:pt idx="322">
                  <c:v>-4.9296730032274295E-3</c:v>
                </c:pt>
                <c:pt idx="323">
                  <c:v>-4.9301301952231176E-3</c:v>
                </c:pt>
                <c:pt idx="324">
                  <c:v>-4.9340166941311582E-3</c:v>
                </c:pt>
                <c:pt idx="325">
                  <c:v>-4.9340166941311582E-3</c:v>
                </c:pt>
                <c:pt idx="326">
                  <c:v>-5.016932123126254E-3</c:v>
                </c:pt>
                <c:pt idx="327">
                  <c:v>-5.016932123126254E-3</c:v>
                </c:pt>
                <c:pt idx="328">
                  <c:v>-5.430136863045304E-3</c:v>
                </c:pt>
                <c:pt idx="329">
                  <c:v>-5.4745457437794468E-3</c:v>
                </c:pt>
                <c:pt idx="330">
                  <c:v>-5.505212270498161E-3</c:v>
                </c:pt>
                <c:pt idx="331">
                  <c:v>-5.5744132471301127E-3</c:v>
                </c:pt>
                <c:pt idx="332">
                  <c:v>-5.6063826610579549E-3</c:v>
                </c:pt>
                <c:pt idx="333">
                  <c:v>-5.6640806647118977E-3</c:v>
                </c:pt>
                <c:pt idx="334">
                  <c:v>-5.6662027802275063E-3</c:v>
                </c:pt>
                <c:pt idx="335">
                  <c:v>-5.6662027802275063E-3</c:v>
                </c:pt>
                <c:pt idx="336">
                  <c:v>-6.2066017760779354E-3</c:v>
                </c:pt>
                <c:pt idx="337">
                  <c:v>-6.2196164803572157E-3</c:v>
                </c:pt>
                <c:pt idx="338">
                  <c:v>-6.2198575558822652E-3</c:v>
                </c:pt>
                <c:pt idx="339">
                  <c:v>-6.2763317002230579E-3</c:v>
                </c:pt>
                <c:pt idx="340">
                  <c:v>-6.2951840619558967E-3</c:v>
                </c:pt>
                <c:pt idx="341">
                  <c:v>-6.31767994449727E-3</c:v>
                </c:pt>
                <c:pt idx="342">
                  <c:v>-6.3598217937453801E-3</c:v>
                </c:pt>
                <c:pt idx="343">
                  <c:v>-6.3646700923438958E-3</c:v>
                </c:pt>
                <c:pt idx="344">
                  <c:v>-6.3726717719857547E-3</c:v>
                </c:pt>
                <c:pt idx="345">
                  <c:v>-6.3731568017906933E-3</c:v>
                </c:pt>
                <c:pt idx="346">
                  <c:v>-6.3991191461251502E-3</c:v>
                </c:pt>
                <c:pt idx="347">
                  <c:v>-6.4122315144913384E-3</c:v>
                </c:pt>
                <c:pt idx="348">
                  <c:v>-6.418790183219357E-3</c:v>
                </c:pt>
                <c:pt idx="349">
                  <c:v>-7.0002043562950485E-3</c:v>
                </c:pt>
                <c:pt idx="350">
                  <c:v>-7.0367322978032451E-3</c:v>
                </c:pt>
                <c:pt idx="351">
                  <c:v>-7.086010802297352E-3</c:v>
                </c:pt>
                <c:pt idx="352">
                  <c:v>-7.0929866686353015E-3</c:v>
                </c:pt>
                <c:pt idx="353">
                  <c:v>-7.0967244726410778E-3</c:v>
                </c:pt>
                <c:pt idx="354">
                  <c:v>-7.0969736777516217E-3</c:v>
                </c:pt>
                <c:pt idx="355">
                  <c:v>-7.0969736777516217E-3</c:v>
                </c:pt>
                <c:pt idx="356">
                  <c:v>-7.1109327902189384E-3</c:v>
                </c:pt>
                <c:pt idx="357">
                  <c:v>-7.1109327902189384E-3</c:v>
                </c:pt>
                <c:pt idx="358">
                  <c:v>-7.1224045343856448E-3</c:v>
                </c:pt>
                <c:pt idx="359">
                  <c:v>-7.1331324689936941E-3</c:v>
                </c:pt>
                <c:pt idx="360">
                  <c:v>-7.1418676102119032E-3</c:v>
                </c:pt>
                <c:pt idx="361">
                  <c:v>-7.1418676102119032E-3</c:v>
                </c:pt>
                <c:pt idx="362">
                  <c:v>-7.1468603691362508E-3</c:v>
                </c:pt>
                <c:pt idx="363">
                  <c:v>-7.1511049287984229E-3</c:v>
                </c:pt>
                <c:pt idx="364">
                  <c:v>-7.1538517584837326E-3</c:v>
                </c:pt>
                <c:pt idx="365">
                  <c:v>-7.3241895833357348E-3</c:v>
                </c:pt>
                <c:pt idx="366">
                  <c:v>-7.8804304984066952E-3</c:v>
                </c:pt>
                <c:pt idx="367">
                  <c:v>-7.9204331089690883E-3</c:v>
                </c:pt>
                <c:pt idx="368">
                  <c:v>-7.9250523529169302E-3</c:v>
                </c:pt>
                <c:pt idx="369">
                  <c:v>-7.9620328063121845E-3</c:v>
                </c:pt>
                <c:pt idx="370">
                  <c:v>-7.9671727066442204E-3</c:v>
                </c:pt>
                <c:pt idx="371">
                  <c:v>-7.9764268175219789E-3</c:v>
                </c:pt>
                <c:pt idx="372">
                  <c:v>-7.9903135050495601E-3</c:v>
                </c:pt>
                <c:pt idx="373">
                  <c:v>-7.9923713555722937E-3</c:v>
                </c:pt>
                <c:pt idx="374">
                  <c:v>-7.9995749775419109E-3</c:v>
                </c:pt>
                <c:pt idx="375">
                  <c:v>-8.0320133203510957E-3</c:v>
                </c:pt>
                <c:pt idx="376">
                  <c:v>-8.0384537880748216E-3</c:v>
                </c:pt>
                <c:pt idx="377">
                  <c:v>-8.048503753308716E-3</c:v>
                </c:pt>
                <c:pt idx="378">
                  <c:v>-8.061909082750238E-3</c:v>
                </c:pt>
                <c:pt idx="379">
                  <c:v>-8.061909082750238E-3</c:v>
                </c:pt>
                <c:pt idx="380">
                  <c:v>-8.061909082750238E-3</c:v>
                </c:pt>
                <c:pt idx="381">
                  <c:v>-8.1298032305463699E-3</c:v>
                </c:pt>
                <c:pt idx="382">
                  <c:v>-8.1298032305463699E-3</c:v>
                </c:pt>
                <c:pt idx="383">
                  <c:v>-8.3604644015447364E-3</c:v>
                </c:pt>
                <c:pt idx="384">
                  <c:v>-8.6070991028552694E-3</c:v>
                </c:pt>
                <c:pt idx="385">
                  <c:v>-8.6070991028552694E-3</c:v>
                </c:pt>
                <c:pt idx="386">
                  <c:v>-8.7384263309130857E-3</c:v>
                </c:pt>
                <c:pt idx="387">
                  <c:v>-8.743437947470541E-3</c:v>
                </c:pt>
                <c:pt idx="388">
                  <c:v>-8.7642845168896186E-3</c:v>
                </c:pt>
                <c:pt idx="389">
                  <c:v>-8.7885794068052608E-3</c:v>
                </c:pt>
                <c:pt idx="390">
                  <c:v>-8.8105141238574054E-3</c:v>
                </c:pt>
                <c:pt idx="391">
                  <c:v>-8.8173884596127461E-3</c:v>
                </c:pt>
                <c:pt idx="392">
                  <c:v>-8.834051873784509E-3</c:v>
                </c:pt>
                <c:pt idx="393">
                  <c:v>-8.8478125965309289E-3</c:v>
                </c:pt>
                <c:pt idx="394">
                  <c:v>-8.8480772860252514E-3</c:v>
                </c:pt>
                <c:pt idx="395">
                  <c:v>-8.8748226285556737E-3</c:v>
                </c:pt>
                <c:pt idx="396">
                  <c:v>-8.8891316273736233E-3</c:v>
                </c:pt>
                <c:pt idx="397">
                  <c:v>-8.935018033766718E-3</c:v>
                </c:pt>
                <c:pt idx="398">
                  <c:v>-8.9368761405949661E-3</c:v>
                </c:pt>
                <c:pt idx="399">
                  <c:v>-8.9448407165904856E-3</c:v>
                </c:pt>
                <c:pt idx="400">
                  <c:v>-8.9448407165904856E-3</c:v>
                </c:pt>
                <c:pt idx="401">
                  <c:v>-8.9448407165904856E-3</c:v>
                </c:pt>
                <c:pt idx="402">
                  <c:v>-9.0291247008202173E-3</c:v>
                </c:pt>
                <c:pt idx="403">
                  <c:v>-9.4350861052087363E-3</c:v>
                </c:pt>
                <c:pt idx="404">
                  <c:v>-9.5206895997792182E-3</c:v>
                </c:pt>
                <c:pt idx="405">
                  <c:v>-9.589174199900026E-3</c:v>
                </c:pt>
                <c:pt idx="406">
                  <c:v>-9.6822531514992646E-3</c:v>
                </c:pt>
                <c:pt idx="407">
                  <c:v>-9.744000500943352E-3</c:v>
                </c:pt>
                <c:pt idx="408">
                  <c:v>-9.7442727747183849E-3</c:v>
                </c:pt>
                <c:pt idx="409">
                  <c:v>-9.7685142404699103E-3</c:v>
                </c:pt>
                <c:pt idx="410">
                  <c:v>-9.7685142404699103E-3</c:v>
                </c:pt>
                <c:pt idx="411">
                  <c:v>-9.8304250881931163E-3</c:v>
                </c:pt>
                <c:pt idx="412">
                  <c:v>-9.8304250881931163E-3</c:v>
                </c:pt>
                <c:pt idx="413">
                  <c:v>-9.8473550147100859E-3</c:v>
                </c:pt>
                <c:pt idx="414">
                  <c:v>-9.8473550147100859E-3</c:v>
                </c:pt>
                <c:pt idx="415">
                  <c:v>-9.8574625193112199E-3</c:v>
                </c:pt>
                <c:pt idx="416">
                  <c:v>-1.0377347295829216E-2</c:v>
                </c:pt>
                <c:pt idx="417">
                  <c:v>-1.0426223817589272E-2</c:v>
                </c:pt>
                <c:pt idx="418">
                  <c:v>-1.0437897934698053E-2</c:v>
                </c:pt>
                <c:pt idx="419">
                  <c:v>-1.0526139009436554E-2</c:v>
                </c:pt>
                <c:pt idx="420">
                  <c:v>-1.0586396211336491E-2</c:v>
                </c:pt>
                <c:pt idx="421">
                  <c:v>-1.0620756710141175E-2</c:v>
                </c:pt>
                <c:pt idx="422">
                  <c:v>-1.0625787959118959E-2</c:v>
                </c:pt>
                <c:pt idx="423">
                  <c:v>-1.0667463788474536E-2</c:v>
                </c:pt>
                <c:pt idx="424">
                  <c:v>-1.0820613025774447E-2</c:v>
                </c:pt>
                <c:pt idx="425">
                  <c:v>-1.0820613025774447E-2</c:v>
                </c:pt>
                <c:pt idx="426">
                  <c:v>-1.0820613025774447E-2</c:v>
                </c:pt>
                <c:pt idx="427">
                  <c:v>-1.0944240746220808E-2</c:v>
                </c:pt>
                <c:pt idx="428">
                  <c:v>-1.0944240746220808E-2</c:v>
                </c:pt>
                <c:pt idx="429">
                  <c:v>-1.1502115393486029E-2</c:v>
                </c:pt>
                <c:pt idx="430">
                  <c:v>-1.1511573398166969E-2</c:v>
                </c:pt>
                <c:pt idx="431">
                  <c:v>-1.1536233157930325E-2</c:v>
                </c:pt>
                <c:pt idx="432">
                  <c:v>-1.1536519998159413E-2</c:v>
                </c:pt>
                <c:pt idx="433">
                  <c:v>-1.1576125741516194E-2</c:v>
                </c:pt>
                <c:pt idx="434">
                  <c:v>-1.1576412897567636E-2</c:v>
                </c:pt>
                <c:pt idx="435">
                  <c:v>-1.1607439124723397E-2</c:v>
                </c:pt>
                <c:pt idx="436">
                  <c:v>-1.1610025839915416E-2</c:v>
                </c:pt>
                <c:pt idx="437">
                  <c:v>-1.1624974909025081E-2</c:v>
                </c:pt>
                <c:pt idx="438">
                  <c:v>-1.163619074270458E-2</c:v>
                </c:pt>
                <c:pt idx="439">
                  <c:v>-1.1651438312477308E-2</c:v>
                </c:pt>
                <c:pt idx="440">
                  <c:v>-1.1667268010388171E-2</c:v>
                </c:pt>
                <c:pt idx="441">
                  <c:v>-1.1667555886696351E-2</c:v>
                </c:pt>
                <c:pt idx="442">
                  <c:v>-1.1670146875714618E-2</c:v>
                </c:pt>
                <c:pt idx="443">
                  <c:v>-1.1672450131567209E-2</c:v>
                </c:pt>
                <c:pt idx="444">
                  <c:v>-1.167273804877325E-2</c:v>
                </c:pt>
                <c:pt idx="445">
                  <c:v>-1.1677920947011606E-2</c:v>
                </c:pt>
                <c:pt idx="446">
                  <c:v>-1.1685696674671876E-2</c:v>
                </c:pt>
                <c:pt idx="447">
                  <c:v>-1.1690881413313882E-2</c:v>
                </c:pt>
                <c:pt idx="448">
                  <c:v>-1.1691169475934529E-2</c:v>
                </c:pt>
                <c:pt idx="449">
                  <c:v>-1.1693474058695431E-2</c:v>
                </c:pt>
                <c:pt idx="450">
                  <c:v>-1.1693762141765006E-2</c:v>
                </c:pt>
                <c:pt idx="451">
                  <c:v>-1.1696066888117347E-2</c:v>
                </c:pt>
                <c:pt idx="452">
                  <c:v>-1.1696354991635852E-2</c:v>
                </c:pt>
                <c:pt idx="453">
                  <c:v>-1.1701253099082268E-2</c:v>
                </c:pt>
                <c:pt idx="454">
                  <c:v>-1.1701541243498634E-2</c:v>
                </c:pt>
                <c:pt idx="455">
                  <c:v>-1.1703846480625276E-2</c:v>
                </c:pt>
                <c:pt idx="456">
                  <c:v>-1.170413464549057E-2</c:v>
                </c:pt>
                <c:pt idx="457">
                  <c:v>-1.170644004620865E-2</c:v>
                </c:pt>
                <c:pt idx="458">
                  <c:v>-1.1706728231522875E-2</c:v>
                </c:pt>
                <c:pt idx="459">
                  <c:v>-1.1714221847200957E-2</c:v>
                </c:pt>
                <c:pt idx="460">
                  <c:v>-1.1714221847200957E-2</c:v>
                </c:pt>
                <c:pt idx="461">
                  <c:v>-1.1714510093861971E-2</c:v>
                </c:pt>
                <c:pt idx="462">
                  <c:v>-1.1722870235396261E-2</c:v>
                </c:pt>
                <c:pt idx="463">
                  <c:v>-1.1771916394258557E-2</c:v>
                </c:pt>
                <c:pt idx="464">
                  <c:v>-1.1774514785789274E-2</c:v>
                </c:pt>
                <c:pt idx="465">
                  <c:v>-1.1777113361360352E-2</c:v>
                </c:pt>
                <c:pt idx="466">
                  <c:v>-1.1779712120971798E-2</c:v>
                </c:pt>
                <c:pt idx="467">
                  <c:v>-1.178231106462361E-2</c:v>
                </c:pt>
                <c:pt idx="468">
                  <c:v>-1.1784910192315784E-2</c:v>
                </c:pt>
                <c:pt idx="469">
                  <c:v>-1.1787509504048325E-2</c:v>
                </c:pt>
                <c:pt idx="470">
                  <c:v>-1.1827388663224064E-2</c:v>
                </c:pt>
                <c:pt idx="471">
                  <c:v>-1.1834617777992397E-2</c:v>
                </c:pt>
                <c:pt idx="472">
                  <c:v>-1.1950186642366306E-2</c:v>
                </c:pt>
                <c:pt idx="473">
                  <c:v>-1.1950186642366306E-2</c:v>
                </c:pt>
                <c:pt idx="474">
                  <c:v>-1.2223299579012831E-2</c:v>
                </c:pt>
                <c:pt idx="475">
                  <c:v>-1.2484284852256659E-2</c:v>
                </c:pt>
                <c:pt idx="476">
                  <c:v>-1.2484579106358713E-2</c:v>
                </c:pt>
                <c:pt idx="477">
                  <c:v>-1.2496939830354298E-2</c:v>
                </c:pt>
                <c:pt idx="478">
                  <c:v>-1.2506360214997391E-2</c:v>
                </c:pt>
                <c:pt idx="479">
                  <c:v>-1.2514310474270256E-2</c:v>
                </c:pt>
                <c:pt idx="480">
                  <c:v>-1.2519611567320659E-2</c:v>
                </c:pt>
                <c:pt idx="481">
                  <c:v>-1.2543180887522806E-2</c:v>
                </c:pt>
                <c:pt idx="482">
                  <c:v>-1.2543180887522806E-2</c:v>
                </c:pt>
                <c:pt idx="483">
                  <c:v>-1.2543475596045517E-2</c:v>
                </c:pt>
                <c:pt idx="484">
                  <c:v>-1.2543475596045517E-2</c:v>
                </c:pt>
                <c:pt idx="485">
                  <c:v>-1.2544065019907246E-2</c:v>
                </c:pt>
                <c:pt idx="486">
                  <c:v>-1.2549075489676615E-2</c:v>
                </c:pt>
                <c:pt idx="487">
                  <c:v>-1.2549075489676615E-2</c:v>
                </c:pt>
                <c:pt idx="488">
                  <c:v>-1.2549370243641389E-2</c:v>
                </c:pt>
                <c:pt idx="489">
                  <c:v>-1.2554676203536992E-2</c:v>
                </c:pt>
                <c:pt idx="490">
                  <c:v>-1.2571483266493804E-2</c:v>
                </c:pt>
                <c:pt idx="491">
                  <c:v>-1.2575907404733992E-2</c:v>
                </c:pt>
                <c:pt idx="492">
                  <c:v>-1.2610728454751167E-2</c:v>
                </c:pt>
                <c:pt idx="493">
                  <c:v>-1.2661245610447368E-2</c:v>
                </c:pt>
                <c:pt idx="494">
                  <c:v>-1.2661541227811384E-2</c:v>
                </c:pt>
                <c:pt idx="495">
                  <c:v>-1.2674846360819021E-2</c:v>
                </c:pt>
                <c:pt idx="496">
                  <c:v>-1.2697327699251642E-2</c:v>
                </c:pt>
                <c:pt idx="497">
                  <c:v>-1.2732258941733148E-2</c:v>
                </c:pt>
                <c:pt idx="498">
                  <c:v>-1.3367334166036438E-2</c:v>
                </c:pt>
                <c:pt idx="499">
                  <c:v>-1.3369441181777783E-2</c:v>
                </c:pt>
                <c:pt idx="500">
                  <c:v>-1.3460751572483266E-2</c:v>
                </c:pt>
                <c:pt idx="501">
                  <c:v>-1.3511771090836264E-2</c:v>
                </c:pt>
                <c:pt idx="502">
                  <c:v>-1.352657586755578E-2</c:v>
                </c:pt>
                <c:pt idx="503">
                  <c:v>-1.3529295705278319E-2</c:v>
                </c:pt>
                <c:pt idx="504">
                  <c:v>-1.3544711595357369E-2</c:v>
                </c:pt>
                <c:pt idx="505">
                  <c:v>-1.3547432660015672E-2</c:v>
                </c:pt>
                <c:pt idx="506">
                  <c:v>-1.3550153908714339E-2</c:v>
                </c:pt>
                <c:pt idx="507">
                  <c:v>-1.3550456281041375E-2</c:v>
                </c:pt>
                <c:pt idx="508">
                  <c:v>-1.355287534145337E-2</c:v>
                </c:pt>
                <c:pt idx="509">
                  <c:v>-1.3591297403099107E-2</c:v>
                </c:pt>
                <c:pt idx="510">
                  <c:v>-1.3592205453914654E-2</c:v>
                </c:pt>
                <c:pt idx="511">
                  <c:v>-1.3599470596600501E-2</c:v>
                </c:pt>
                <c:pt idx="512">
                  <c:v>-1.3599470596600501E-2</c:v>
                </c:pt>
                <c:pt idx="513">
                  <c:v>-1.3646119736948755E-2</c:v>
                </c:pt>
                <c:pt idx="514">
                  <c:v>-1.3828079130595257E-2</c:v>
                </c:pt>
                <c:pt idx="515">
                  <c:v>-1.4088603661242607E-2</c:v>
                </c:pt>
                <c:pt idx="516">
                  <c:v>-1.4292239963447986E-2</c:v>
                </c:pt>
                <c:pt idx="517">
                  <c:v>-1.4295011127983369E-2</c:v>
                </c:pt>
                <c:pt idx="518">
                  <c:v>-1.4300554009175223E-2</c:v>
                </c:pt>
                <c:pt idx="519">
                  <c:v>-1.4322732895557234E-2</c:v>
                </c:pt>
                <c:pt idx="520">
                  <c:v>-1.4331053014616509E-2</c:v>
                </c:pt>
                <c:pt idx="521">
                  <c:v>-1.4334134960533122E-2</c:v>
                </c:pt>
                <c:pt idx="522">
                  <c:v>-1.4342457349423562E-2</c:v>
                </c:pt>
                <c:pt idx="523">
                  <c:v>-1.4347698221824905E-2</c:v>
                </c:pt>
                <c:pt idx="524">
                  <c:v>-1.4348006528885678E-2</c:v>
                </c:pt>
                <c:pt idx="525">
                  <c:v>-1.4350781394677282E-2</c:v>
                </c:pt>
                <c:pt idx="526">
                  <c:v>-1.4353556444509254E-2</c:v>
                </c:pt>
                <c:pt idx="527">
                  <c:v>-1.4356331678381587E-2</c:v>
                </c:pt>
                <c:pt idx="528">
                  <c:v>-1.4403847530698559E-2</c:v>
                </c:pt>
                <c:pt idx="529">
                  <c:v>-1.4406626097746388E-2</c:v>
                </c:pt>
                <c:pt idx="530">
                  <c:v>-1.4406934838778886E-2</c:v>
                </c:pt>
                <c:pt idx="531">
                  <c:v>-1.4420212852585969E-2</c:v>
                </c:pt>
                <c:pt idx="532">
                  <c:v>-1.4420521693591013E-2</c:v>
                </c:pt>
                <c:pt idx="533">
                  <c:v>-1.4429170164206095E-2</c:v>
                </c:pt>
                <c:pt idx="534">
                  <c:v>-1.4431641482993278E-2</c:v>
                </c:pt>
                <c:pt idx="535">
                  <c:v>-1.4440292243888458E-2</c:v>
                </c:pt>
                <c:pt idx="536">
                  <c:v>-1.4443073223909959E-2</c:v>
                </c:pt>
                <c:pt idx="537">
                  <c:v>-1.4445854387971824E-2</c:v>
                </c:pt>
                <c:pt idx="538">
                  <c:v>-1.4448326688307617E-2</c:v>
                </c:pt>
                <c:pt idx="539">
                  <c:v>-1.4459453839324472E-2</c:v>
                </c:pt>
                <c:pt idx="540">
                  <c:v>-1.4459762968886632E-2</c:v>
                </c:pt>
                <c:pt idx="541">
                  <c:v>-1.44622360871796E-2</c:v>
                </c:pt>
                <c:pt idx="542">
                  <c:v>-1.4462545237190684E-2</c:v>
                </c:pt>
                <c:pt idx="543">
                  <c:v>-1.4464709350887176E-2</c:v>
                </c:pt>
                <c:pt idx="544">
                  <c:v>-1.4465018519075088E-2</c:v>
                </c:pt>
                <c:pt idx="545">
                  <c:v>-1.4473676150810553E-2</c:v>
                </c:pt>
                <c:pt idx="546">
                  <c:v>-1.4476459339316433E-2</c:v>
                </c:pt>
                <c:pt idx="547">
                  <c:v>-1.447676859384427E-2</c:v>
                </c:pt>
                <c:pt idx="548">
                  <c:v>-1.4478933439158011E-2</c:v>
                </c:pt>
                <c:pt idx="549">
                  <c:v>-1.4479551986839442E-2</c:v>
                </c:pt>
                <c:pt idx="550">
                  <c:v>-1.4487903270067149E-2</c:v>
                </c:pt>
                <c:pt idx="551">
                  <c:v>-1.4488521949530568E-2</c:v>
                </c:pt>
                <c:pt idx="552">
                  <c:v>-1.4490378042451299E-2</c:v>
                </c:pt>
                <c:pt idx="553">
                  <c:v>-1.4490687399223785E-2</c:v>
                </c:pt>
                <c:pt idx="554">
                  <c:v>-1.4501206881389662E-2</c:v>
                </c:pt>
                <c:pt idx="555">
                  <c:v>-1.4501516317685759E-2</c:v>
                </c:pt>
                <c:pt idx="556">
                  <c:v>-1.4548577054709428E-2</c:v>
                </c:pt>
                <c:pt idx="557">
                  <c:v>-1.4548886838637325E-2</c:v>
                </c:pt>
                <c:pt idx="558">
                  <c:v>-1.4554463337869148E-2</c:v>
                </c:pt>
                <c:pt idx="559">
                  <c:v>-1.4557251863545603E-2</c:v>
                </c:pt>
                <c:pt idx="560">
                  <c:v>-1.4557561711092393E-2</c:v>
                </c:pt>
                <c:pt idx="561">
                  <c:v>-1.4557871560911284E-2</c:v>
                </c:pt>
                <c:pt idx="562">
                  <c:v>-1.4560660311525966E-2</c:v>
                </c:pt>
                <c:pt idx="563">
                  <c:v>-1.4565618544817166E-2</c:v>
                </c:pt>
                <c:pt idx="564">
                  <c:v>-1.4576776696411019E-2</c:v>
                </c:pt>
                <c:pt idx="565">
                  <c:v>-1.4577086687100317E-2</c:v>
                </c:pt>
                <c:pt idx="566">
                  <c:v>-1.4579566694410396E-2</c:v>
                </c:pt>
                <c:pt idx="567">
                  <c:v>-1.4579876705548622E-2</c:v>
                </c:pt>
                <c:pt idx="568">
                  <c:v>-1.4582356876450136E-2</c:v>
                </c:pt>
                <c:pt idx="569">
                  <c:v>-1.4582666908037292E-2</c:v>
                </c:pt>
                <c:pt idx="570">
                  <c:v>-1.4585457294566324E-2</c:v>
                </c:pt>
                <c:pt idx="571">
                  <c:v>-1.4587937792650715E-2</c:v>
                </c:pt>
                <c:pt idx="572">
                  <c:v>-1.4588247865135727E-2</c:v>
                </c:pt>
                <c:pt idx="573">
                  <c:v>-1.4590728526811548E-2</c:v>
                </c:pt>
                <c:pt idx="574">
                  <c:v>-1.4591038619745488E-2</c:v>
                </c:pt>
                <c:pt idx="575">
                  <c:v>-1.4591348714951536E-2</c:v>
                </c:pt>
                <c:pt idx="576">
                  <c:v>-1.4596620681086112E-2</c:v>
                </c:pt>
                <c:pt idx="577">
                  <c:v>-1.4596930817190018E-2</c:v>
                </c:pt>
                <c:pt idx="578">
                  <c:v>-1.459941198781697E-2</c:v>
                </c:pt>
                <c:pt idx="579">
                  <c:v>-1.4602203478588194E-2</c:v>
                </c:pt>
                <c:pt idx="580">
                  <c:v>-1.4604995153399783E-2</c:v>
                </c:pt>
                <c:pt idx="581">
                  <c:v>-1.4607787012251737E-2</c:v>
                </c:pt>
                <c:pt idx="582">
                  <c:v>-1.4607787012251737E-2</c:v>
                </c:pt>
                <c:pt idx="583">
                  <c:v>-1.4610579055144053E-2</c:v>
                </c:pt>
                <c:pt idx="584">
                  <c:v>-1.4613371282076733E-2</c:v>
                </c:pt>
                <c:pt idx="585">
                  <c:v>-1.4613681540874217E-2</c:v>
                </c:pt>
                <c:pt idx="586">
                  <c:v>-1.4616163693049782E-2</c:v>
                </c:pt>
                <c:pt idx="587">
                  <c:v>-1.4616163693049782E-2</c:v>
                </c:pt>
                <c:pt idx="588">
                  <c:v>-1.4616473972296196E-2</c:v>
                </c:pt>
                <c:pt idx="589">
                  <c:v>-1.4619266587758533E-2</c:v>
                </c:pt>
                <c:pt idx="590">
                  <c:v>-1.4627645538387746E-2</c:v>
                </c:pt>
                <c:pt idx="591">
                  <c:v>-1.463043889001155E-2</c:v>
                </c:pt>
                <c:pt idx="592">
                  <c:v>-1.4636026145380246E-2</c:v>
                </c:pt>
                <c:pt idx="593">
                  <c:v>-1.4638820049125142E-2</c:v>
                </c:pt>
                <c:pt idx="594">
                  <c:v>-1.4641614136910399E-2</c:v>
                </c:pt>
                <c:pt idx="595">
                  <c:v>-1.4644408408736024E-2</c:v>
                </c:pt>
                <c:pt idx="596">
                  <c:v>-1.464720286460201E-2</c:v>
                </c:pt>
                <c:pt idx="597">
                  <c:v>-1.465558733644217E-2</c:v>
                </c:pt>
                <c:pt idx="598">
                  <c:v>-1.4658382528469616E-2</c:v>
                </c:pt>
                <c:pt idx="599">
                  <c:v>-1.4667079858393394E-2</c:v>
                </c:pt>
                <c:pt idx="600">
                  <c:v>-1.4669875807031232E-2</c:v>
                </c:pt>
                <c:pt idx="601">
                  <c:v>-1.4672671939709434E-2</c:v>
                </c:pt>
                <c:pt idx="602">
                  <c:v>-1.4695047626588176E-2</c:v>
                </c:pt>
                <c:pt idx="603">
                  <c:v>-1.47606886571313E-2</c:v>
                </c:pt>
                <c:pt idx="604">
                  <c:v>-1.5482134922141098E-2</c:v>
                </c:pt>
                <c:pt idx="605">
                  <c:v>-1.5482134922141098E-2</c:v>
                </c:pt>
                <c:pt idx="606">
                  <c:v>-1.5482134922141098E-2</c:v>
                </c:pt>
                <c:pt idx="607">
                  <c:v>-1.5482134922141098E-2</c:v>
                </c:pt>
                <c:pt idx="608">
                  <c:v>-1.5520454822807637E-2</c:v>
                </c:pt>
                <c:pt idx="609">
                  <c:v>-1.5523940099687931E-2</c:v>
                </c:pt>
                <c:pt idx="610">
                  <c:v>-1.5523940099687931E-2</c:v>
                </c:pt>
                <c:pt idx="611">
                  <c:v>-1.5582914590504184E-2</c:v>
                </c:pt>
                <c:pt idx="612">
                  <c:v>-1.5617828967387268E-2</c:v>
                </c:pt>
                <c:pt idx="613">
                  <c:v>-1.5617828967387268E-2</c:v>
                </c:pt>
                <c:pt idx="614">
                  <c:v>-1.5617828967387268E-2</c:v>
                </c:pt>
                <c:pt idx="615">
                  <c:v>-1.5620686814934458E-2</c:v>
                </c:pt>
                <c:pt idx="616">
                  <c:v>-1.5620686814934458E-2</c:v>
                </c:pt>
                <c:pt idx="617">
                  <c:v>-1.5689648408927608E-2</c:v>
                </c:pt>
                <c:pt idx="618">
                  <c:v>-1.5695373530978451E-2</c:v>
                </c:pt>
                <c:pt idx="619">
                  <c:v>-1.5698872579076657E-2</c:v>
                </c:pt>
                <c:pt idx="620">
                  <c:v>-1.57536207258826E-2</c:v>
                </c:pt>
                <c:pt idx="621">
                  <c:v>-1.5787713080596205E-2</c:v>
                </c:pt>
                <c:pt idx="622">
                  <c:v>-1.5787713080596205E-2</c:v>
                </c:pt>
                <c:pt idx="623">
                  <c:v>-1.5787713080596205E-2</c:v>
                </c:pt>
                <c:pt idx="624">
                  <c:v>-1.5845442545585172E-2</c:v>
                </c:pt>
                <c:pt idx="625">
                  <c:v>-1.6332534548244952E-2</c:v>
                </c:pt>
                <c:pt idx="626">
                  <c:v>-1.6344472377443728E-2</c:v>
                </c:pt>
                <c:pt idx="627">
                  <c:v>-1.6344795064646093E-2</c:v>
                </c:pt>
                <c:pt idx="628">
                  <c:v>-1.6481819154951893E-2</c:v>
                </c:pt>
                <c:pt idx="629">
                  <c:v>-1.6482142807798143E-2</c:v>
                </c:pt>
                <c:pt idx="630">
                  <c:v>-1.6544974436804118E-2</c:v>
                </c:pt>
                <c:pt idx="631">
                  <c:v>-1.6558264232090711E-2</c:v>
                </c:pt>
                <c:pt idx="632">
                  <c:v>-1.6622173342652993E-2</c:v>
                </c:pt>
                <c:pt idx="633">
                  <c:v>-1.6672194157014389E-2</c:v>
                </c:pt>
                <c:pt idx="634">
                  <c:v>-1.668324497507389E-2</c:v>
                </c:pt>
                <c:pt idx="635">
                  <c:v>-1.6719340930548603E-2</c:v>
                </c:pt>
                <c:pt idx="636">
                  <c:v>-1.674895399316325E-2</c:v>
                </c:pt>
                <c:pt idx="637">
                  <c:v>-1.6771746075399514E-2</c:v>
                </c:pt>
                <c:pt idx="638">
                  <c:v>-1.7414444500257888E-2</c:v>
                </c:pt>
                <c:pt idx="639">
                  <c:v>-1.7507301863882833E-2</c:v>
                </c:pt>
                <c:pt idx="640">
                  <c:v>-1.7512925324393101E-2</c:v>
                </c:pt>
                <c:pt idx="641">
                  <c:v>-1.762122203344324E-2</c:v>
                </c:pt>
                <c:pt idx="642">
                  <c:v>-1.7702520975857776E-2</c:v>
                </c:pt>
                <c:pt idx="643">
                  <c:v>-1.7702853087744497E-2</c:v>
                </c:pt>
                <c:pt idx="644">
                  <c:v>-1.7711488794307478E-2</c:v>
                </c:pt>
                <c:pt idx="645">
                  <c:v>-1.7788946568122185E-2</c:v>
                </c:pt>
                <c:pt idx="646">
                  <c:v>-1.8565576853751327E-2</c:v>
                </c:pt>
                <c:pt idx="647">
                  <c:v>-1.8709755551239424E-2</c:v>
                </c:pt>
                <c:pt idx="648">
                  <c:v>-1.8754853550279484E-2</c:v>
                </c:pt>
                <c:pt idx="649">
                  <c:v>-1.8843810787545046E-2</c:v>
                </c:pt>
                <c:pt idx="650">
                  <c:v>-1.8846869341334484E-2</c:v>
                </c:pt>
                <c:pt idx="651">
                  <c:v>-1.884720919200494E-2</c:v>
                </c:pt>
                <c:pt idx="652">
                  <c:v>-1.8856046106944996E-2</c:v>
                </c:pt>
                <c:pt idx="653">
                  <c:v>-1.8856386018962237E-2</c:v>
                </c:pt>
                <c:pt idx="654">
                  <c:v>-1.8861824920244161E-2</c:v>
                </c:pt>
                <c:pt idx="655">
                  <c:v>-1.8862164870887158E-2</c:v>
                </c:pt>
                <c:pt idx="656">
                  <c:v>-1.8865224528918791E-2</c:v>
                </c:pt>
                <c:pt idx="657">
                  <c:v>-1.8865564502282821E-2</c:v>
                </c:pt>
                <c:pt idx="658">
                  <c:v>-1.887134439710314E-2</c:v>
                </c:pt>
                <c:pt idx="659">
                  <c:v>-1.8871684411365029E-2</c:v>
                </c:pt>
                <c:pt idx="660">
                  <c:v>-1.8872024427899023E-2</c:v>
                </c:pt>
                <c:pt idx="661">
                  <c:v>-1.8872024427899023E-2</c:v>
                </c:pt>
                <c:pt idx="662">
                  <c:v>-1.887236444670512E-2</c:v>
                </c:pt>
                <c:pt idx="663">
                  <c:v>-1.8874404607255861E-2</c:v>
                </c:pt>
                <c:pt idx="664">
                  <c:v>-1.8874744641966684E-2</c:v>
                </c:pt>
                <c:pt idx="665">
                  <c:v>-1.8875084678949605E-2</c:v>
                </c:pt>
                <c:pt idx="666">
                  <c:v>-1.8877465001448952E-2</c:v>
                </c:pt>
                <c:pt idx="667">
                  <c:v>-1.8877805056608701E-2</c:v>
                </c:pt>
                <c:pt idx="668">
                  <c:v>-1.8880525579682405E-2</c:v>
                </c:pt>
                <c:pt idx="669">
                  <c:v>-1.8880865655291082E-2</c:v>
                </c:pt>
                <c:pt idx="670">
                  <c:v>-1.8881205733171862E-2</c:v>
                </c:pt>
                <c:pt idx="671">
                  <c:v>-1.8883586341956221E-2</c:v>
                </c:pt>
                <c:pt idx="672">
                  <c:v>-1.8883926438013829E-2</c:v>
                </c:pt>
                <c:pt idx="673">
                  <c:v>-1.8884266536343539E-2</c:v>
                </c:pt>
                <c:pt idx="674">
                  <c:v>-1.8884266536343539E-2</c:v>
                </c:pt>
                <c:pt idx="675">
                  <c:v>-1.8884266536343539E-2</c:v>
                </c:pt>
                <c:pt idx="676">
                  <c:v>-1.8886647288270407E-2</c:v>
                </c:pt>
                <c:pt idx="677">
                  <c:v>-1.8886987404776942E-2</c:v>
                </c:pt>
                <c:pt idx="678">
                  <c:v>-1.888732752355558E-2</c:v>
                </c:pt>
                <c:pt idx="679">
                  <c:v>-1.8890048555580422E-2</c:v>
                </c:pt>
                <c:pt idx="680">
                  <c:v>-1.8911481764334971E-2</c:v>
                </c:pt>
                <c:pt idx="681">
                  <c:v>-1.8911822046705044E-2</c:v>
                </c:pt>
                <c:pt idx="682">
                  <c:v>-1.8917607194628122E-2</c:v>
                </c:pt>
                <c:pt idx="683">
                  <c:v>-1.8917947517896057E-2</c:v>
                </c:pt>
                <c:pt idx="684">
                  <c:v>-1.8920670185835247E-2</c:v>
                </c:pt>
                <c:pt idx="685">
                  <c:v>-1.8927137104985316E-2</c:v>
                </c:pt>
                <c:pt idx="686">
                  <c:v>-1.8945521248253674E-2</c:v>
                </c:pt>
                <c:pt idx="687">
                  <c:v>-1.8948245388515781E-2</c:v>
                </c:pt>
                <c:pt idx="688">
                  <c:v>-1.8948585916273013E-2</c:v>
                </c:pt>
                <c:pt idx="689">
                  <c:v>-1.894892644630234E-2</c:v>
                </c:pt>
                <c:pt idx="690">
                  <c:v>-1.895165076833271E-2</c:v>
                </c:pt>
                <c:pt idx="691">
                  <c:v>-1.8951991318810972E-2</c:v>
                </c:pt>
                <c:pt idx="692">
                  <c:v>-1.8960846428754004E-2</c:v>
                </c:pt>
                <c:pt idx="693">
                  <c:v>-1.8963912016975167E-2</c:v>
                </c:pt>
                <c:pt idx="694">
                  <c:v>-1.8964252649249141E-2</c:v>
                </c:pt>
                <c:pt idx="695">
                  <c:v>-1.8970043745538581E-2</c:v>
                </c:pt>
                <c:pt idx="696">
                  <c:v>-1.8970384418710417E-2</c:v>
                </c:pt>
                <c:pt idx="697">
                  <c:v>-1.8976176210263457E-2</c:v>
                </c:pt>
                <c:pt idx="698">
                  <c:v>-1.8976516924333154E-2</c:v>
                </c:pt>
                <c:pt idx="699">
                  <c:v>-1.8982309411149791E-2</c:v>
                </c:pt>
                <c:pt idx="700">
                  <c:v>-1.8985376287653503E-2</c:v>
                </c:pt>
                <c:pt idx="701">
                  <c:v>-1.8988443348197583E-2</c:v>
                </c:pt>
                <c:pt idx="702">
                  <c:v>-1.8988784144062999E-2</c:v>
                </c:pt>
                <c:pt idx="703">
                  <c:v>-1.8991510592782028E-2</c:v>
                </c:pt>
                <c:pt idx="704">
                  <c:v>-1.8991851409096372E-2</c:v>
                </c:pt>
                <c:pt idx="705">
                  <c:v>-1.8997986491284209E-2</c:v>
                </c:pt>
                <c:pt idx="706">
                  <c:v>-1.9004122309633512E-2</c:v>
                </c:pt>
                <c:pt idx="707">
                  <c:v>-1.9007190494868709E-2</c:v>
                </c:pt>
                <c:pt idx="708">
                  <c:v>-1.9010258864144272E-2</c:v>
                </c:pt>
                <c:pt idx="709">
                  <c:v>-1.9016396154816487E-2</c:v>
                </c:pt>
                <c:pt idx="710">
                  <c:v>-1.9717416509441477E-2</c:v>
                </c:pt>
                <c:pt idx="711">
                  <c:v>-1.9729514624789415E-2</c:v>
                </c:pt>
                <c:pt idx="712">
                  <c:v>-1.9729860326125788E-2</c:v>
                </c:pt>
                <c:pt idx="713">
                  <c:v>-1.9739886653245477E-2</c:v>
                </c:pt>
                <c:pt idx="714">
                  <c:v>-1.9748531572363198E-2</c:v>
                </c:pt>
                <c:pt idx="715">
                  <c:v>-1.9751644090877374E-2</c:v>
                </c:pt>
                <c:pt idx="716">
                  <c:v>-1.9757869680026824E-2</c:v>
                </c:pt>
                <c:pt idx="717">
                  <c:v>-1.9758215567675663E-2</c:v>
                </c:pt>
                <c:pt idx="718">
                  <c:v>-1.9761328658759868E-2</c:v>
                </c:pt>
                <c:pt idx="719">
                  <c:v>-1.9764096005337736E-2</c:v>
                </c:pt>
                <c:pt idx="720">
                  <c:v>-1.9764441933884429E-2</c:v>
                </c:pt>
                <c:pt idx="721">
                  <c:v>-1.9767209444053736E-2</c:v>
                </c:pt>
                <c:pt idx="722">
                  <c:v>-1.9767555393049363E-2</c:v>
                </c:pt>
                <c:pt idx="723">
                  <c:v>-1.9770323066810102E-2</c:v>
                </c:pt>
                <c:pt idx="724">
                  <c:v>-1.9770669036254664E-2</c:v>
                </c:pt>
                <c:pt idx="725">
                  <c:v>-1.9773436873606831E-2</c:v>
                </c:pt>
                <c:pt idx="726">
                  <c:v>-1.9782779398239216E-2</c:v>
                </c:pt>
                <c:pt idx="727">
                  <c:v>-1.9783125449479494E-2</c:v>
                </c:pt>
                <c:pt idx="728">
                  <c:v>-1.9785893941197407E-2</c:v>
                </c:pt>
                <c:pt idx="729">
                  <c:v>-1.9786240012886612E-2</c:v>
                </c:pt>
                <c:pt idx="730">
                  <c:v>-1.9789008668195964E-2</c:v>
                </c:pt>
                <c:pt idx="731">
                  <c:v>-1.9789354760334096E-2</c:v>
                </c:pt>
                <c:pt idx="732">
                  <c:v>-1.9801469416593831E-2</c:v>
                </c:pt>
                <c:pt idx="733">
                  <c:v>-1.9801815590527683E-2</c:v>
                </c:pt>
                <c:pt idx="734">
                  <c:v>-1.9804238871683533E-2</c:v>
                </c:pt>
                <c:pt idx="735">
                  <c:v>-1.9804585063794213E-2</c:v>
                </c:pt>
                <c:pt idx="736">
                  <c:v>-1.9804585063794213E-2</c:v>
                </c:pt>
                <c:pt idx="737">
                  <c:v>-1.9804931258176995E-2</c:v>
                </c:pt>
                <c:pt idx="738">
                  <c:v>-1.9805277454831877E-2</c:v>
                </c:pt>
                <c:pt idx="739">
                  <c:v>-1.9807700895034957E-2</c:v>
                </c:pt>
                <c:pt idx="740">
                  <c:v>-1.9808047109866667E-2</c:v>
                </c:pt>
                <c:pt idx="741">
                  <c:v>-1.9823975448268968E-2</c:v>
                </c:pt>
                <c:pt idx="742">
                  <c:v>-1.9829863224824596E-2</c:v>
                </c:pt>
                <c:pt idx="743">
                  <c:v>-1.9861044746766927E-2</c:v>
                </c:pt>
                <c:pt idx="744">
                  <c:v>-1.9861391311502538E-2</c:v>
                </c:pt>
                <c:pt idx="745">
                  <c:v>-1.9861737878510258E-2</c:v>
                </c:pt>
                <c:pt idx="746">
                  <c:v>-1.9864510496367709E-2</c:v>
                </c:pt>
                <c:pt idx="747">
                  <c:v>-1.9864857083824357E-2</c:v>
                </c:pt>
                <c:pt idx="748">
                  <c:v>-1.9868323083356496E-2</c:v>
                </c:pt>
                <c:pt idx="749">
                  <c:v>-1.9868669695806279E-2</c:v>
                </c:pt>
                <c:pt idx="750">
                  <c:v>-1.9873869155205406E-2</c:v>
                </c:pt>
                <c:pt idx="751">
                  <c:v>-1.9874215804008839E-2</c:v>
                </c:pt>
                <c:pt idx="752">
                  <c:v>-1.9876642409251771E-2</c:v>
                </c:pt>
                <c:pt idx="753">
                  <c:v>-1.9889470600742191E-2</c:v>
                </c:pt>
                <c:pt idx="754">
                  <c:v>-1.9889817351790275E-2</c:v>
                </c:pt>
                <c:pt idx="755">
                  <c:v>-1.9946021020158945E-2</c:v>
                </c:pt>
                <c:pt idx="756">
                  <c:v>-2.0053389653347641E-2</c:v>
                </c:pt>
                <c:pt idx="757">
                  <c:v>-2.0121954744295765E-2</c:v>
                </c:pt>
                <c:pt idx="758">
                  <c:v>-2.0132055528239576E-2</c:v>
                </c:pt>
                <c:pt idx="759">
                  <c:v>-2.0132055528239576E-2</c:v>
                </c:pt>
                <c:pt idx="760">
                  <c:v>-2.0933934504089393E-2</c:v>
                </c:pt>
                <c:pt idx="761">
                  <c:v>-2.0933934504089393E-2</c:v>
                </c:pt>
                <c:pt idx="762">
                  <c:v>-2.1151783658808529E-2</c:v>
                </c:pt>
                <c:pt idx="763">
                  <c:v>-2.1151783658808529E-2</c:v>
                </c:pt>
                <c:pt idx="764">
                  <c:v>-2.1276502275302429E-2</c:v>
                </c:pt>
                <c:pt idx="765">
                  <c:v>-2.1354816198726007E-2</c:v>
                </c:pt>
                <c:pt idx="766">
                  <c:v>-2.1390449790298114E-2</c:v>
                </c:pt>
                <c:pt idx="767">
                  <c:v>-2.2057736860146754E-2</c:v>
                </c:pt>
                <c:pt idx="768">
                  <c:v>-2.2144726218283072E-2</c:v>
                </c:pt>
                <c:pt idx="769">
                  <c:v>-2.2162067658879906E-2</c:v>
                </c:pt>
                <c:pt idx="770">
                  <c:v>-2.2328159558571127E-2</c:v>
                </c:pt>
                <c:pt idx="771">
                  <c:v>-2.3391929114784167E-2</c:v>
                </c:pt>
                <c:pt idx="772">
                  <c:v>-2.3392298102906942E-2</c:v>
                </c:pt>
                <c:pt idx="773">
                  <c:v>-2.3406321335200857E-2</c:v>
                </c:pt>
                <c:pt idx="774">
                  <c:v>-2.3495334537514428E-2</c:v>
                </c:pt>
                <c:pt idx="775">
                  <c:v>-2.3495704161826121E-2</c:v>
                </c:pt>
                <c:pt idx="776">
                  <c:v>-2.355228344916311E-2</c:v>
                </c:pt>
                <c:pt idx="777">
                  <c:v>-2.3556723289709033E-2</c:v>
                </c:pt>
                <c:pt idx="778">
                  <c:v>-2.3557093291189865E-2</c:v>
                </c:pt>
                <c:pt idx="779">
                  <c:v>-2.3615952427795635E-2</c:v>
                </c:pt>
                <c:pt idx="780">
                  <c:v>-2.456362990314169E-2</c:v>
                </c:pt>
                <c:pt idx="781">
                  <c:v>-2.4670543233948967E-2</c:v>
                </c:pt>
                <c:pt idx="782">
                  <c:v>-2.4778394674674027E-2</c:v>
                </c:pt>
                <c:pt idx="783">
                  <c:v>-2.4837301066283624E-2</c:v>
                </c:pt>
                <c:pt idx="784">
                  <c:v>-2.4915928934504436E-2</c:v>
                </c:pt>
                <c:pt idx="785">
                  <c:v>-2.4967392612765395E-2</c:v>
                </c:pt>
                <c:pt idx="786">
                  <c:v>-2.5644453217213994E-2</c:v>
                </c:pt>
                <c:pt idx="787">
                  <c:v>-2.5722935184395543E-2</c:v>
                </c:pt>
                <c:pt idx="788">
                  <c:v>-2.5723318257286479E-2</c:v>
                </c:pt>
                <c:pt idx="789">
                  <c:v>-2.5911681485001933E-2</c:v>
                </c:pt>
                <c:pt idx="790">
                  <c:v>-2.6028580121776616E-2</c:v>
                </c:pt>
                <c:pt idx="791">
                  <c:v>-2.604975197753261E-2</c:v>
                </c:pt>
                <c:pt idx="792">
                  <c:v>-2.6123714877375331E-2</c:v>
                </c:pt>
                <c:pt idx="793">
                  <c:v>-2.6274209878680843E-2</c:v>
                </c:pt>
                <c:pt idx="794">
                  <c:v>-2.7018193540670931E-2</c:v>
                </c:pt>
                <c:pt idx="795">
                  <c:v>-2.7067437099961976E-2</c:v>
                </c:pt>
                <c:pt idx="796">
                  <c:v>-2.7106544964642432E-2</c:v>
                </c:pt>
                <c:pt idx="797">
                  <c:v>-2.7131194585505357E-2</c:v>
                </c:pt>
                <c:pt idx="798">
                  <c:v>-2.7287126027629092E-2</c:v>
                </c:pt>
                <c:pt idx="799">
                  <c:v>-2.7287126027629092E-2</c:v>
                </c:pt>
                <c:pt idx="800">
                  <c:v>-2.7296932729950742E-2</c:v>
                </c:pt>
                <c:pt idx="801">
                  <c:v>-2.7297325027580949E-2</c:v>
                </c:pt>
                <c:pt idx="802">
                  <c:v>-2.7399792394548185E-2</c:v>
                </c:pt>
                <c:pt idx="803">
                  <c:v>-2.741040130093058E-2</c:v>
                </c:pt>
                <c:pt idx="804">
                  <c:v>-2.7489824189045754E-2</c:v>
                </c:pt>
                <c:pt idx="805">
                  <c:v>-2.8351666446370084E-2</c:v>
                </c:pt>
                <c:pt idx="806">
                  <c:v>-2.8484844907282623E-2</c:v>
                </c:pt>
                <c:pt idx="807">
                  <c:v>-2.8485244025766847E-2</c:v>
                </c:pt>
                <c:pt idx="808">
                  <c:v>-2.860108425758846E-2</c:v>
                </c:pt>
                <c:pt idx="809">
                  <c:v>-2.8631873940065607E-2</c:v>
                </c:pt>
                <c:pt idx="810">
                  <c:v>-2.8632273894683834E-2</c:v>
                </c:pt>
                <c:pt idx="811">
                  <c:v>-2.8653874818141297E-2</c:v>
                </c:pt>
                <c:pt idx="812">
                  <c:v>-2.8723522863166893E-2</c:v>
                </c:pt>
                <c:pt idx="813">
                  <c:v>-2.8836145703003753E-2</c:v>
                </c:pt>
                <c:pt idx="814">
                  <c:v>-2.986555532090561E-2</c:v>
                </c:pt>
                <c:pt idx="815">
                  <c:v>-2.986555532090561E-2</c:v>
                </c:pt>
                <c:pt idx="816">
                  <c:v>-2.9907478235396169E-2</c:v>
                </c:pt>
                <c:pt idx="817">
                  <c:v>-2.9916842955181405E-2</c:v>
                </c:pt>
                <c:pt idx="818">
                  <c:v>-3.0033799446145894E-2</c:v>
                </c:pt>
                <c:pt idx="819">
                  <c:v>-3.0033799446145894E-2</c:v>
                </c:pt>
                <c:pt idx="820">
                  <c:v>-3.0079083678178752E-2</c:v>
                </c:pt>
                <c:pt idx="821">
                  <c:v>-3.0079083678178752E-2</c:v>
                </c:pt>
                <c:pt idx="822">
                  <c:v>-3.0082756599603671E-2</c:v>
                </c:pt>
                <c:pt idx="823">
                  <c:v>-3.012031257480571E-2</c:v>
                </c:pt>
                <c:pt idx="824">
                  <c:v>-3.016319887181871E-2</c:v>
                </c:pt>
                <c:pt idx="825">
                  <c:v>-3.016319887181871E-2</c:v>
                </c:pt>
                <c:pt idx="826">
                  <c:v>-3.0163607433164111E-2</c:v>
                </c:pt>
                <c:pt idx="827">
                  <c:v>-3.0163607433164111E-2</c:v>
                </c:pt>
                <c:pt idx="828">
                  <c:v>-3.0249455654147408E-2</c:v>
                </c:pt>
                <c:pt idx="829">
                  <c:v>-3.0249455654147408E-2</c:v>
                </c:pt>
                <c:pt idx="830">
                  <c:v>-3.113041701280202E-2</c:v>
                </c:pt>
                <c:pt idx="831">
                  <c:v>-3.113041701280202E-2</c:v>
                </c:pt>
                <c:pt idx="832">
                  <c:v>-3.1274178559739643E-2</c:v>
                </c:pt>
                <c:pt idx="833">
                  <c:v>-3.1370448393512787E-2</c:v>
                </c:pt>
                <c:pt idx="834">
                  <c:v>-3.1474324332748882E-2</c:v>
                </c:pt>
                <c:pt idx="835">
                  <c:v>-3.2504458554938026E-2</c:v>
                </c:pt>
                <c:pt idx="836">
                  <c:v>-3.2641526860591123E-2</c:v>
                </c:pt>
                <c:pt idx="837">
                  <c:v>-3.2683750006063467E-2</c:v>
                </c:pt>
                <c:pt idx="838">
                  <c:v>-3.2858795575562538E-2</c:v>
                </c:pt>
                <c:pt idx="839">
                  <c:v>-3.4116084956277944E-2</c:v>
                </c:pt>
                <c:pt idx="840">
                  <c:v>-3.4116514939012965E-2</c:v>
                </c:pt>
                <c:pt idx="841">
                  <c:v>-3.4116944924020093E-2</c:v>
                </c:pt>
                <c:pt idx="842">
                  <c:v>-3.4349899928208812E-2</c:v>
                </c:pt>
                <c:pt idx="843">
                  <c:v>-3.5463878687394076E-2</c:v>
                </c:pt>
                <c:pt idx="844">
                  <c:v>-3.546431573409816E-2</c:v>
                </c:pt>
                <c:pt idx="845">
                  <c:v>-3.5566647134334058E-2</c:v>
                </c:pt>
                <c:pt idx="846">
                  <c:v>-3.5601660766048863E-2</c:v>
                </c:pt>
                <c:pt idx="847">
                  <c:v>-3.5720377505850269E-2</c:v>
                </c:pt>
                <c:pt idx="848">
                  <c:v>-3.5876583703806579E-2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CD6-4565-AE47-B5E782DEE1AE}"/>
            </c:ext>
          </c:extLst>
        </c:ser>
        <c:ser>
          <c:idx val="9"/>
          <c:order val="9"/>
          <c:tx>
            <c:strRef>
              <c:f>'Active 1'!$U$20</c:f>
              <c:strCache>
                <c:ptCount val="1"/>
                <c:pt idx="0">
                  <c:v>Bad?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1'!$F$21:$F$992</c:f>
              <c:numCache>
                <c:formatCode>General</c:formatCode>
                <c:ptCount val="972"/>
                <c:pt idx="0">
                  <c:v>0</c:v>
                </c:pt>
                <c:pt idx="1">
                  <c:v>5278</c:v>
                </c:pt>
                <c:pt idx="2">
                  <c:v>5337</c:v>
                </c:pt>
                <c:pt idx="3">
                  <c:v>5337.5</c:v>
                </c:pt>
                <c:pt idx="4">
                  <c:v>5350.5</c:v>
                </c:pt>
                <c:pt idx="5">
                  <c:v>5351</c:v>
                </c:pt>
                <c:pt idx="6">
                  <c:v>5355</c:v>
                </c:pt>
                <c:pt idx="7">
                  <c:v>5468.5</c:v>
                </c:pt>
                <c:pt idx="8">
                  <c:v>5473</c:v>
                </c:pt>
                <c:pt idx="9">
                  <c:v>5477.5</c:v>
                </c:pt>
                <c:pt idx="10">
                  <c:v>6557.5</c:v>
                </c:pt>
                <c:pt idx="11">
                  <c:v>6891</c:v>
                </c:pt>
                <c:pt idx="12">
                  <c:v>8423</c:v>
                </c:pt>
                <c:pt idx="13">
                  <c:v>8441</c:v>
                </c:pt>
                <c:pt idx="14">
                  <c:v>8464.5</c:v>
                </c:pt>
                <c:pt idx="15">
                  <c:v>8509</c:v>
                </c:pt>
                <c:pt idx="16">
                  <c:v>8613</c:v>
                </c:pt>
                <c:pt idx="17">
                  <c:v>8640.5</c:v>
                </c:pt>
                <c:pt idx="18">
                  <c:v>8654</c:v>
                </c:pt>
                <c:pt idx="19">
                  <c:v>8667.5</c:v>
                </c:pt>
                <c:pt idx="20">
                  <c:v>8781</c:v>
                </c:pt>
                <c:pt idx="21">
                  <c:v>8781</c:v>
                </c:pt>
                <c:pt idx="22">
                  <c:v>8785.5</c:v>
                </c:pt>
                <c:pt idx="23">
                  <c:v>8790</c:v>
                </c:pt>
                <c:pt idx="24">
                  <c:v>8867</c:v>
                </c:pt>
                <c:pt idx="25">
                  <c:v>8885</c:v>
                </c:pt>
                <c:pt idx="26">
                  <c:v>8939.5</c:v>
                </c:pt>
                <c:pt idx="27">
                  <c:v>9846.5</c:v>
                </c:pt>
                <c:pt idx="28">
                  <c:v>9847</c:v>
                </c:pt>
                <c:pt idx="29">
                  <c:v>10154</c:v>
                </c:pt>
                <c:pt idx="30">
                  <c:v>10376</c:v>
                </c:pt>
                <c:pt idx="31">
                  <c:v>11297</c:v>
                </c:pt>
                <c:pt idx="32">
                  <c:v>11423.5</c:v>
                </c:pt>
                <c:pt idx="33">
                  <c:v>11654</c:v>
                </c:pt>
                <c:pt idx="34">
                  <c:v>11672</c:v>
                </c:pt>
                <c:pt idx="35">
                  <c:v>11712.5</c:v>
                </c:pt>
                <c:pt idx="36">
                  <c:v>11717</c:v>
                </c:pt>
                <c:pt idx="37">
                  <c:v>11731</c:v>
                </c:pt>
                <c:pt idx="38">
                  <c:v>11884.5</c:v>
                </c:pt>
                <c:pt idx="39">
                  <c:v>11889</c:v>
                </c:pt>
                <c:pt idx="40">
                  <c:v>11890</c:v>
                </c:pt>
                <c:pt idx="41">
                  <c:v>12007</c:v>
                </c:pt>
                <c:pt idx="42">
                  <c:v>12020.5</c:v>
                </c:pt>
                <c:pt idx="43">
                  <c:v>12815</c:v>
                </c:pt>
                <c:pt idx="44">
                  <c:v>12869.5</c:v>
                </c:pt>
                <c:pt idx="45">
                  <c:v>12874</c:v>
                </c:pt>
                <c:pt idx="46">
                  <c:v>12946</c:v>
                </c:pt>
                <c:pt idx="47">
                  <c:v>13260</c:v>
                </c:pt>
                <c:pt idx="48">
                  <c:v>13269</c:v>
                </c:pt>
                <c:pt idx="49">
                  <c:v>13291.5</c:v>
                </c:pt>
                <c:pt idx="50">
                  <c:v>13292</c:v>
                </c:pt>
                <c:pt idx="51">
                  <c:v>13296</c:v>
                </c:pt>
                <c:pt idx="52">
                  <c:v>13296.5</c:v>
                </c:pt>
                <c:pt idx="53">
                  <c:v>13373</c:v>
                </c:pt>
                <c:pt idx="54">
                  <c:v>13373.5</c:v>
                </c:pt>
                <c:pt idx="55">
                  <c:v>13373.5</c:v>
                </c:pt>
                <c:pt idx="56">
                  <c:v>13403.5</c:v>
                </c:pt>
                <c:pt idx="57">
                  <c:v>13452.5</c:v>
                </c:pt>
                <c:pt idx="58">
                  <c:v>13457</c:v>
                </c:pt>
                <c:pt idx="59">
                  <c:v>13457.5</c:v>
                </c:pt>
                <c:pt idx="60">
                  <c:v>13462</c:v>
                </c:pt>
                <c:pt idx="61">
                  <c:v>13485</c:v>
                </c:pt>
                <c:pt idx="62">
                  <c:v>13490</c:v>
                </c:pt>
                <c:pt idx="63">
                  <c:v>13571</c:v>
                </c:pt>
                <c:pt idx="64">
                  <c:v>13579.5</c:v>
                </c:pt>
                <c:pt idx="65">
                  <c:v>13598</c:v>
                </c:pt>
                <c:pt idx="66">
                  <c:v>13625</c:v>
                </c:pt>
                <c:pt idx="67">
                  <c:v>13638.5</c:v>
                </c:pt>
                <c:pt idx="68">
                  <c:v>13652</c:v>
                </c:pt>
                <c:pt idx="69">
                  <c:v>13720</c:v>
                </c:pt>
                <c:pt idx="70">
                  <c:v>13756.5</c:v>
                </c:pt>
                <c:pt idx="71">
                  <c:v>13765.5</c:v>
                </c:pt>
                <c:pt idx="72">
                  <c:v>14555</c:v>
                </c:pt>
                <c:pt idx="73">
                  <c:v>14573</c:v>
                </c:pt>
                <c:pt idx="74">
                  <c:v>14690.5</c:v>
                </c:pt>
                <c:pt idx="75">
                  <c:v>14736</c:v>
                </c:pt>
                <c:pt idx="76">
                  <c:v>14736</c:v>
                </c:pt>
                <c:pt idx="77">
                  <c:v>14831</c:v>
                </c:pt>
                <c:pt idx="78">
                  <c:v>14857.5</c:v>
                </c:pt>
                <c:pt idx="79">
                  <c:v>14858</c:v>
                </c:pt>
                <c:pt idx="80">
                  <c:v>14858</c:v>
                </c:pt>
                <c:pt idx="81">
                  <c:v>14871.5</c:v>
                </c:pt>
                <c:pt idx="82">
                  <c:v>14935</c:v>
                </c:pt>
                <c:pt idx="83">
                  <c:v>14989</c:v>
                </c:pt>
                <c:pt idx="84">
                  <c:v>15066</c:v>
                </c:pt>
                <c:pt idx="85">
                  <c:v>15102</c:v>
                </c:pt>
                <c:pt idx="86">
                  <c:v>15102.5</c:v>
                </c:pt>
                <c:pt idx="87">
                  <c:v>15106.5</c:v>
                </c:pt>
                <c:pt idx="88">
                  <c:v>15120</c:v>
                </c:pt>
                <c:pt idx="89">
                  <c:v>15129</c:v>
                </c:pt>
                <c:pt idx="90">
                  <c:v>15165.5</c:v>
                </c:pt>
                <c:pt idx="91">
                  <c:v>15192.5</c:v>
                </c:pt>
                <c:pt idx="92">
                  <c:v>15197</c:v>
                </c:pt>
                <c:pt idx="93">
                  <c:v>15197</c:v>
                </c:pt>
                <c:pt idx="94">
                  <c:v>15206.5</c:v>
                </c:pt>
                <c:pt idx="95">
                  <c:v>15247</c:v>
                </c:pt>
                <c:pt idx="96">
                  <c:v>15256</c:v>
                </c:pt>
                <c:pt idx="97">
                  <c:v>15274.5</c:v>
                </c:pt>
                <c:pt idx="98">
                  <c:v>15315</c:v>
                </c:pt>
                <c:pt idx="99">
                  <c:v>15315.5</c:v>
                </c:pt>
                <c:pt idx="100">
                  <c:v>16512.5</c:v>
                </c:pt>
                <c:pt idx="101">
                  <c:v>16561.5</c:v>
                </c:pt>
                <c:pt idx="102">
                  <c:v>16572.5</c:v>
                </c:pt>
                <c:pt idx="103">
                  <c:v>16670</c:v>
                </c:pt>
                <c:pt idx="104">
                  <c:v>16715.5</c:v>
                </c:pt>
                <c:pt idx="105">
                  <c:v>16792.5</c:v>
                </c:pt>
                <c:pt idx="106">
                  <c:v>16814.5</c:v>
                </c:pt>
                <c:pt idx="107">
                  <c:v>16815</c:v>
                </c:pt>
                <c:pt idx="108">
                  <c:v>16837.5</c:v>
                </c:pt>
                <c:pt idx="109">
                  <c:v>16842</c:v>
                </c:pt>
                <c:pt idx="110">
                  <c:v>16842</c:v>
                </c:pt>
                <c:pt idx="111">
                  <c:v>16860</c:v>
                </c:pt>
                <c:pt idx="112">
                  <c:v>16860.5</c:v>
                </c:pt>
                <c:pt idx="113">
                  <c:v>16956.5</c:v>
                </c:pt>
                <c:pt idx="114">
                  <c:v>18083.5</c:v>
                </c:pt>
                <c:pt idx="115">
                  <c:v>18149</c:v>
                </c:pt>
                <c:pt idx="116">
                  <c:v>18315</c:v>
                </c:pt>
                <c:pt idx="117">
                  <c:v>18474.5</c:v>
                </c:pt>
                <c:pt idx="118">
                  <c:v>18478</c:v>
                </c:pt>
                <c:pt idx="119">
                  <c:v>18482.5</c:v>
                </c:pt>
                <c:pt idx="120">
                  <c:v>18618.5</c:v>
                </c:pt>
                <c:pt idx="121">
                  <c:v>18686.5</c:v>
                </c:pt>
                <c:pt idx="122">
                  <c:v>18713.5</c:v>
                </c:pt>
                <c:pt idx="123">
                  <c:v>18759</c:v>
                </c:pt>
                <c:pt idx="124">
                  <c:v>20032</c:v>
                </c:pt>
                <c:pt idx="125">
                  <c:v>20045.5</c:v>
                </c:pt>
                <c:pt idx="126">
                  <c:v>20106</c:v>
                </c:pt>
                <c:pt idx="127">
                  <c:v>20154.5</c:v>
                </c:pt>
                <c:pt idx="128">
                  <c:v>20160.5</c:v>
                </c:pt>
                <c:pt idx="129">
                  <c:v>20163.5</c:v>
                </c:pt>
                <c:pt idx="130">
                  <c:v>20186</c:v>
                </c:pt>
                <c:pt idx="131">
                  <c:v>20277</c:v>
                </c:pt>
                <c:pt idx="132">
                  <c:v>20317.5</c:v>
                </c:pt>
                <c:pt idx="133">
                  <c:v>20449</c:v>
                </c:pt>
                <c:pt idx="134">
                  <c:v>21506.5</c:v>
                </c:pt>
                <c:pt idx="135">
                  <c:v>21550.5</c:v>
                </c:pt>
                <c:pt idx="136">
                  <c:v>21551</c:v>
                </c:pt>
                <c:pt idx="137">
                  <c:v>21551.5</c:v>
                </c:pt>
                <c:pt idx="138">
                  <c:v>21763.5</c:v>
                </c:pt>
                <c:pt idx="139">
                  <c:v>21767.5</c:v>
                </c:pt>
                <c:pt idx="140">
                  <c:v>21777</c:v>
                </c:pt>
                <c:pt idx="141">
                  <c:v>21790</c:v>
                </c:pt>
                <c:pt idx="142">
                  <c:v>21790.5</c:v>
                </c:pt>
                <c:pt idx="143">
                  <c:v>21881</c:v>
                </c:pt>
                <c:pt idx="144">
                  <c:v>21921.5</c:v>
                </c:pt>
                <c:pt idx="145">
                  <c:v>21922</c:v>
                </c:pt>
                <c:pt idx="146">
                  <c:v>21926.5</c:v>
                </c:pt>
                <c:pt idx="147">
                  <c:v>22887</c:v>
                </c:pt>
                <c:pt idx="148">
                  <c:v>23278.5</c:v>
                </c:pt>
                <c:pt idx="149">
                  <c:v>23285.5</c:v>
                </c:pt>
                <c:pt idx="150">
                  <c:v>23612</c:v>
                </c:pt>
                <c:pt idx="151">
                  <c:v>23617.5</c:v>
                </c:pt>
                <c:pt idx="152">
                  <c:v>23671</c:v>
                </c:pt>
                <c:pt idx="153">
                  <c:v>23672.5</c:v>
                </c:pt>
                <c:pt idx="154">
                  <c:v>23686</c:v>
                </c:pt>
                <c:pt idx="155">
                  <c:v>24898.5</c:v>
                </c:pt>
                <c:pt idx="156">
                  <c:v>24971</c:v>
                </c:pt>
                <c:pt idx="157">
                  <c:v>25016.5</c:v>
                </c:pt>
                <c:pt idx="158">
                  <c:v>25116</c:v>
                </c:pt>
                <c:pt idx="159">
                  <c:v>25120.5</c:v>
                </c:pt>
                <c:pt idx="160">
                  <c:v>25225</c:v>
                </c:pt>
                <c:pt idx="161">
                  <c:v>25229.5</c:v>
                </c:pt>
                <c:pt idx="162">
                  <c:v>25238.5</c:v>
                </c:pt>
                <c:pt idx="163">
                  <c:v>25243</c:v>
                </c:pt>
                <c:pt idx="164">
                  <c:v>25293</c:v>
                </c:pt>
                <c:pt idx="165">
                  <c:v>25297.5</c:v>
                </c:pt>
                <c:pt idx="166">
                  <c:v>26570.5</c:v>
                </c:pt>
                <c:pt idx="167">
                  <c:v>26579.5</c:v>
                </c:pt>
                <c:pt idx="168">
                  <c:v>26580</c:v>
                </c:pt>
                <c:pt idx="169">
                  <c:v>26588.5</c:v>
                </c:pt>
                <c:pt idx="170">
                  <c:v>26602</c:v>
                </c:pt>
                <c:pt idx="171">
                  <c:v>26602.5</c:v>
                </c:pt>
                <c:pt idx="172">
                  <c:v>26661</c:v>
                </c:pt>
                <c:pt idx="173">
                  <c:v>26739</c:v>
                </c:pt>
                <c:pt idx="174">
                  <c:v>26743.5</c:v>
                </c:pt>
                <c:pt idx="175">
                  <c:v>26747</c:v>
                </c:pt>
                <c:pt idx="176">
                  <c:v>26761</c:v>
                </c:pt>
                <c:pt idx="177">
                  <c:v>26770</c:v>
                </c:pt>
                <c:pt idx="178">
                  <c:v>26776</c:v>
                </c:pt>
                <c:pt idx="179">
                  <c:v>26906</c:v>
                </c:pt>
                <c:pt idx="180">
                  <c:v>27019.5</c:v>
                </c:pt>
                <c:pt idx="181">
                  <c:v>27854.5</c:v>
                </c:pt>
                <c:pt idx="182">
                  <c:v>28242.5</c:v>
                </c:pt>
                <c:pt idx="183">
                  <c:v>28310.5</c:v>
                </c:pt>
                <c:pt idx="184">
                  <c:v>28442</c:v>
                </c:pt>
                <c:pt idx="185">
                  <c:v>28451</c:v>
                </c:pt>
                <c:pt idx="186">
                  <c:v>28451.5</c:v>
                </c:pt>
                <c:pt idx="187">
                  <c:v>28456</c:v>
                </c:pt>
                <c:pt idx="188">
                  <c:v>28460.5</c:v>
                </c:pt>
                <c:pt idx="189">
                  <c:v>28465</c:v>
                </c:pt>
                <c:pt idx="190">
                  <c:v>28465.5</c:v>
                </c:pt>
                <c:pt idx="191">
                  <c:v>28469.5</c:v>
                </c:pt>
                <c:pt idx="192">
                  <c:v>28496.5</c:v>
                </c:pt>
                <c:pt idx="193">
                  <c:v>28750.5</c:v>
                </c:pt>
                <c:pt idx="194">
                  <c:v>29820</c:v>
                </c:pt>
                <c:pt idx="195">
                  <c:v>29915</c:v>
                </c:pt>
                <c:pt idx="196">
                  <c:v>29919.5</c:v>
                </c:pt>
                <c:pt idx="197">
                  <c:v>29957</c:v>
                </c:pt>
                <c:pt idx="198">
                  <c:v>30060</c:v>
                </c:pt>
                <c:pt idx="199">
                  <c:v>30064.5</c:v>
                </c:pt>
                <c:pt idx="200">
                  <c:v>30087</c:v>
                </c:pt>
                <c:pt idx="201">
                  <c:v>30096</c:v>
                </c:pt>
                <c:pt idx="202">
                  <c:v>30101</c:v>
                </c:pt>
                <c:pt idx="203">
                  <c:v>30255</c:v>
                </c:pt>
                <c:pt idx="204">
                  <c:v>31334</c:v>
                </c:pt>
                <c:pt idx="205">
                  <c:v>31334</c:v>
                </c:pt>
                <c:pt idx="206">
                  <c:v>31334</c:v>
                </c:pt>
                <c:pt idx="207">
                  <c:v>31668.5</c:v>
                </c:pt>
                <c:pt idx="208">
                  <c:v>31668.5</c:v>
                </c:pt>
                <c:pt idx="209">
                  <c:v>31673</c:v>
                </c:pt>
                <c:pt idx="210">
                  <c:v>31673.5</c:v>
                </c:pt>
                <c:pt idx="211">
                  <c:v>31673.5</c:v>
                </c:pt>
                <c:pt idx="212">
                  <c:v>31727.5</c:v>
                </c:pt>
                <c:pt idx="213">
                  <c:v>31809</c:v>
                </c:pt>
                <c:pt idx="214">
                  <c:v>31841</c:v>
                </c:pt>
                <c:pt idx="215">
                  <c:v>31841</c:v>
                </c:pt>
                <c:pt idx="216">
                  <c:v>31841</c:v>
                </c:pt>
                <c:pt idx="217">
                  <c:v>31841</c:v>
                </c:pt>
                <c:pt idx="218">
                  <c:v>31841</c:v>
                </c:pt>
                <c:pt idx="219">
                  <c:v>31841</c:v>
                </c:pt>
                <c:pt idx="220">
                  <c:v>31854.5</c:v>
                </c:pt>
                <c:pt idx="221">
                  <c:v>31854.5</c:v>
                </c:pt>
                <c:pt idx="222">
                  <c:v>31899.5</c:v>
                </c:pt>
                <c:pt idx="223">
                  <c:v>33188</c:v>
                </c:pt>
                <c:pt idx="224">
                  <c:v>33345</c:v>
                </c:pt>
                <c:pt idx="225">
                  <c:v>33395</c:v>
                </c:pt>
                <c:pt idx="226">
                  <c:v>33417.5</c:v>
                </c:pt>
                <c:pt idx="227">
                  <c:v>33422</c:v>
                </c:pt>
                <c:pt idx="228">
                  <c:v>33426.5</c:v>
                </c:pt>
                <c:pt idx="229">
                  <c:v>33426.5</c:v>
                </c:pt>
                <c:pt idx="230">
                  <c:v>33450.5</c:v>
                </c:pt>
                <c:pt idx="231">
                  <c:v>33454</c:v>
                </c:pt>
                <c:pt idx="232">
                  <c:v>33458.5</c:v>
                </c:pt>
                <c:pt idx="233">
                  <c:v>33549</c:v>
                </c:pt>
                <c:pt idx="234">
                  <c:v>34850</c:v>
                </c:pt>
                <c:pt idx="235">
                  <c:v>34922</c:v>
                </c:pt>
                <c:pt idx="236">
                  <c:v>35021.5</c:v>
                </c:pt>
                <c:pt idx="237">
                  <c:v>35021.5</c:v>
                </c:pt>
                <c:pt idx="238">
                  <c:v>35026.5</c:v>
                </c:pt>
                <c:pt idx="239">
                  <c:v>35026.5</c:v>
                </c:pt>
                <c:pt idx="240">
                  <c:v>35035.5</c:v>
                </c:pt>
                <c:pt idx="241">
                  <c:v>35040</c:v>
                </c:pt>
                <c:pt idx="242">
                  <c:v>35040</c:v>
                </c:pt>
                <c:pt idx="243">
                  <c:v>35058</c:v>
                </c:pt>
                <c:pt idx="244">
                  <c:v>35139.5</c:v>
                </c:pt>
                <c:pt idx="245">
                  <c:v>35191</c:v>
                </c:pt>
                <c:pt idx="246">
                  <c:v>35207.5</c:v>
                </c:pt>
                <c:pt idx="247">
                  <c:v>35434</c:v>
                </c:pt>
                <c:pt idx="248">
                  <c:v>36367.5</c:v>
                </c:pt>
                <c:pt idx="249">
                  <c:v>36517</c:v>
                </c:pt>
                <c:pt idx="250">
                  <c:v>36607.5</c:v>
                </c:pt>
                <c:pt idx="251">
                  <c:v>36997.5</c:v>
                </c:pt>
                <c:pt idx="252">
                  <c:v>38012.5</c:v>
                </c:pt>
                <c:pt idx="253">
                  <c:v>38162</c:v>
                </c:pt>
                <c:pt idx="254">
                  <c:v>38416</c:v>
                </c:pt>
                <c:pt idx="255">
                  <c:v>38438.5</c:v>
                </c:pt>
                <c:pt idx="256">
                  <c:v>39329</c:v>
                </c:pt>
                <c:pt idx="257">
                  <c:v>39865.5</c:v>
                </c:pt>
                <c:pt idx="258">
                  <c:v>39885</c:v>
                </c:pt>
                <c:pt idx="259">
                  <c:v>39988</c:v>
                </c:pt>
                <c:pt idx="260">
                  <c:v>40350.5</c:v>
                </c:pt>
                <c:pt idx="261">
                  <c:v>41331.5</c:v>
                </c:pt>
                <c:pt idx="262">
                  <c:v>41483.5</c:v>
                </c:pt>
                <c:pt idx="263">
                  <c:v>41580</c:v>
                </c:pt>
                <c:pt idx="264">
                  <c:v>41648.5</c:v>
                </c:pt>
                <c:pt idx="265">
                  <c:v>41705.5</c:v>
                </c:pt>
                <c:pt idx="266">
                  <c:v>41714.5</c:v>
                </c:pt>
                <c:pt idx="267">
                  <c:v>41814</c:v>
                </c:pt>
                <c:pt idx="268">
                  <c:v>41995.5</c:v>
                </c:pt>
                <c:pt idx="269">
                  <c:v>42004.5</c:v>
                </c:pt>
                <c:pt idx="270">
                  <c:v>43160</c:v>
                </c:pt>
                <c:pt idx="271">
                  <c:v>43170.5</c:v>
                </c:pt>
                <c:pt idx="272">
                  <c:v>43171</c:v>
                </c:pt>
                <c:pt idx="273">
                  <c:v>43241.5</c:v>
                </c:pt>
                <c:pt idx="274">
                  <c:v>43305</c:v>
                </c:pt>
                <c:pt idx="275">
                  <c:v>43355</c:v>
                </c:pt>
                <c:pt idx="276">
                  <c:v>43369.5</c:v>
                </c:pt>
                <c:pt idx="277">
                  <c:v>43373</c:v>
                </c:pt>
                <c:pt idx="278">
                  <c:v>43423</c:v>
                </c:pt>
                <c:pt idx="279">
                  <c:v>43518</c:v>
                </c:pt>
                <c:pt idx="280">
                  <c:v>44597.5</c:v>
                </c:pt>
                <c:pt idx="281">
                  <c:v>44782</c:v>
                </c:pt>
                <c:pt idx="282">
                  <c:v>44918</c:v>
                </c:pt>
                <c:pt idx="283">
                  <c:v>44918</c:v>
                </c:pt>
                <c:pt idx="284">
                  <c:v>45031.5</c:v>
                </c:pt>
                <c:pt idx="285">
                  <c:v>45036</c:v>
                </c:pt>
                <c:pt idx="286">
                  <c:v>45068</c:v>
                </c:pt>
                <c:pt idx="287">
                  <c:v>45068</c:v>
                </c:pt>
                <c:pt idx="288">
                  <c:v>45072.5</c:v>
                </c:pt>
                <c:pt idx="289">
                  <c:v>45073.5</c:v>
                </c:pt>
                <c:pt idx="290">
                  <c:v>45074</c:v>
                </c:pt>
                <c:pt idx="291">
                  <c:v>45090.5</c:v>
                </c:pt>
                <c:pt idx="292">
                  <c:v>45253.5</c:v>
                </c:pt>
                <c:pt idx="293">
                  <c:v>45326</c:v>
                </c:pt>
                <c:pt idx="294">
                  <c:v>46419</c:v>
                </c:pt>
                <c:pt idx="295">
                  <c:v>46422.5</c:v>
                </c:pt>
                <c:pt idx="296">
                  <c:v>46463.5</c:v>
                </c:pt>
                <c:pt idx="297">
                  <c:v>46463.5</c:v>
                </c:pt>
                <c:pt idx="298">
                  <c:v>46463.5</c:v>
                </c:pt>
                <c:pt idx="299">
                  <c:v>46464</c:v>
                </c:pt>
                <c:pt idx="300">
                  <c:v>46464</c:v>
                </c:pt>
                <c:pt idx="301">
                  <c:v>46464</c:v>
                </c:pt>
                <c:pt idx="302">
                  <c:v>46467.5</c:v>
                </c:pt>
                <c:pt idx="303">
                  <c:v>46528</c:v>
                </c:pt>
                <c:pt idx="304">
                  <c:v>46576.5</c:v>
                </c:pt>
                <c:pt idx="305">
                  <c:v>46699</c:v>
                </c:pt>
                <c:pt idx="306">
                  <c:v>46708</c:v>
                </c:pt>
                <c:pt idx="307">
                  <c:v>46718.5</c:v>
                </c:pt>
                <c:pt idx="308">
                  <c:v>46850</c:v>
                </c:pt>
                <c:pt idx="309">
                  <c:v>46850</c:v>
                </c:pt>
                <c:pt idx="310">
                  <c:v>46876</c:v>
                </c:pt>
                <c:pt idx="311">
                  <c:v>47883</c:v>
                </c:pt>
                <c:pt idx="312">
                  <c:v>48119</c:v>
                </c:pt>
                <c:pt idx="313">
                  <c:v>48121.5</c:v>
                </c:pt>
                <c:pt idx="314">
                  <c:v>48140.5</c:v>
                </c:pt>
                <c:pt idx="315">
                  <c:v>48244</c:v>
                </c:pt>
                <c:pt idx="316">
                  <c:v>48248.5</c:v>
                </c:pt>
                <c:pt idx="317">
                  <c:v>48248.5</c:v>
                </c:pt>
                <c:pt idx="318">
                  <c:v>48280.5</c:v>
                </c:pt>
                <c:pt idx="319">
                  <c:v>48295</c:v>
                </c:pt>
                <c:pt idx="320">
                  <c:v>48303</c:v>
                </c:pt>
                <c:pt idx="321">
                  <c:v>48485.5</c:v>
                </c:pt>
                <c:pt idx="322">
                  <c:v>48557</c:v>
                </c:pt>
                <c:pt idx="323">
                  <c:v>48558</c:v>
                </c:pt>
                <c:pt idx="324">
                  <c:v>48566.5</c:v>
                </c:pt>
                <c:pt idx="325">
                  <c:v>48566.5</c:v>
                </c:pt>
                <c:pt idx="326">
                  <c:v>48747.5</c:v>
                </c:pt>
                <c:pt idx="327">
                  <c:v>48747.5</c:v>
                </c:pt>
                <c:pt idx="328">
                  <c:v>49640</c:v>
                </c:pt>
                <c:pt idx="329">
                  <c:v>49735</c:v>
                </c:pt>
                <c:pt idx="330">
                  <c:v>49800.5</c:v>
                </c:pt>
                <c:pt idx="331">
                  <c:v>49948</c:v>
                </c:pt>
                <c:pt idx="332">
                  <c:v>50016</c:v>
                </c:pt>
                <c:pt idx="333">
                  <c:v>50138.5</c:v>
                </c:pt>
                <c:pt idx="334">
                  <c:v>50143</c:v>
                </c:pt>
                <c:pt idx="335">
                  <c:v>50143</c:v>
                </c:pt>
                <c:pt idx="336">
                  <c:v>51276.5</c:v>
                </c:pt>
                <c:pt idx="337">
                  <c:v>51303.5</c:v>
                </c:pt>
                <c:pt idx="338">
                  <c:v>51304</c:v>
                </c:pt>
                <c:pt idx="339">
                  <c:v>51421</c:v>
                </c:pt>
                <c:pt idx="340">
                  <c:v>51460</c:v>
                </c:pt>
                <c:pt idx="341">
                  <c:v>51506.5</c:v>
                </c:pt>
                <c:pt idx="342">
                  <c:v>51593.5</c:v>
                </c:pt>
                <c:pt idx="343">
                  <c:v>51603.5</c:v>
                </c:pt>
                <c:pt idx="344">
                  <c:v>51620</c:v>
                </c:pt>
                <c:pt idx="345">
                  <c:v>51621</c:v>
                </c:pt>
                <c:pt idx="346">
                  <c:v>51674.5</c:v>
                </c:pt>
                <c:pt idx="347">
                  <c:v>51701.5</c:v>
                </c:pt>
                <c:pt idx="348">
                  <c:v>51715</c:v>
                </c:pt>
                <c:pt idx="349">
                  <c:v>52898.5</c:v>
                </c:pt>
                <c:pt idx="350">
                  <c:v>52972</c:v>
                </c:pt>
                <c:pt idx="351">
                  <c:v>53071</c:v>
                </c:pt>
                <c:pt idx="352">
                  <c:v>53085</c:v>
                </c:pt>
                <c:pt idx="353">
                  <c:v>53092.5</c:v>
                </c:pt>
                <c:pt idx="354">
                  <c:v>53093</c:v>
                </c:pt>
                <c:pt idx="355">
                  <c:v>53093</c:v>
                </c:pt>
                <c:pt idx="356">
                  <c:v>53121</c:v>
                </c:pt>
                <c:pt idx="357">
                  <c:v>53121</c:v>
                </c:pt>
                <c:pt idx="358">
                  <c:v>53144</c:v>
                </c:pt>
                <c:pt idx="359">
                  <c:v>53165.5</c:v>
                </c:pt>
                <c:pt idx="360">
                  <c:v>53183</c:v>
                </c:pt>
                <c:pt idx="361">
                  <c:v>53183</c:v>
                </c:pt>
                <c:pt idx="362">
                  <c:v>53193</c:v>
                </c:pt>
                <c:pt idx="363">
                  <c:v>53201.5</c:v>
                </c:pt>
                <c:pt idx="364">
                  <c:v>53207</c:v>
                </c:pt>
                <c:pt idx="365">
                  <c:v>53547</c:v>
                </c:pt>
                <c:pt idx="366">
                  <c:v>54643</c:v>
                </c:pt>
                <c:pt idx="367">
                  <c:v>54721</c:v>
                </c:pt>
                <c:pt idx="368">
                  <c:v>54730</c:v>
                </c:pt>
                <c:pt idx="369">
                  <c:v>54802</c:v>
                </c:pt>
                <c:pt idx="370">
                  <c:v>54812</c:v>
                </c:pt>
                <c:pt idx="371">
                  <c:v>54830</c:v>
                </c:pt>
                <c:pt idx="372">
                  <c:v>54857</c:v>
                </c:pt>
                <c:pt idx="373">
                  <c:v>54861</c:v>
                </c:pt>
                <c:pt idx="374">
                  <c:v>54875</c:v>
                </c:pt>
                <c:pt idx="375">
                  <c:v>54938</c:v>
                </c:pt>
                <c:pt idx="376">
                  <c:v>54950.5</c:v>
                </c:pt>
                <c:pt idx="377">
                  <c:v>54970</c:v>
                </c:pt>
                <c:pt idx="378">
                  <c:v>54996</c:v>
                </c:pt>
                <c:pt idx="379">
                  <c:v>54996</c:v>
                </c:pt>
                <c:pt idx="380">
                  <c:v>54996</c:v>
                </c:pt>
                <c:pt idx="381">
                  <c:v>55127.5</c:v>
                </c:pt>
                <c:pt idx="382">
                  <c:v>55127.5</c:v>
                </c:pt>
                <c:pt idx="383">
                  <c:v>55572</c:v>
                </c:pt>
                <c:pt idx="384">
                  <c:v>56043.5</c:v>
                </c:pt>
                <c:pt idx="385">
                  <c:v>56043.5</c:v>
                </c:pt>
                <c:pt idx="386">
                  <c:v>56293</c:v>
                </c:pt>
                <c:pt idx="387">
                  <c:v>56302.5</c:v>
                </c:pt>
                <c:pt idx="388">
                  <c:v>56342</c:v>
                </c:pt>
                <c:pt idx="389">
                  <c:v>56388</c:v>
                </c:pt>
                <c:pt idx="390">
                  <c:v>56429.5</c:v>
                </c:pt>
                <c:pt idx="391">
                  <c:v>56442.5</c:v>
                </c:pt>
                <c:pt idx="392">
                  <c:v>56474</c:v>
                </c:pt>
                <c:pt idx="393">
                  <c:v>56500</c:v>
                </c:pt>
                <c:pt idx="394">
                  <c:v>56500.5</c:v>
                </c:pt>
                <c:pt idx="395">
                  <c:v>56551</c:v>
                </c:pt>
                <c:pt idx="396">
                  <c:v>56578</c:v>
                </c:pt>
                <c:pt idx="397">
                  <c:v>56664.5</c:v>
                </c:pt>
                <c:pt idx="398">
                  <c:v>56668</c:v>
                </c:pt>
                <c:pt idx="399">
                  <c:v>56683</c:v>
                </c:pt>
                <c:pt idx="400">
                  <c:v>56683</c:v>
                </c:pt>
                <c:pt idx="401">
                  <c:v>56683</c:v>
                </c:pt>
                <c:pt idx="402">
                  <c:v>56841.5</c:v>
                </c:pt>
                <c:pt idx="403">
                  <c:v>57599</c:v>
                </c:pt>
                <c:pt idx="404">
                  <c:v>57757.5</c:v>
                </c:pt>
                <c:pt idx="405">
                  <c:v>57884</c:v>
                </c:pt>
                <c:pt idx="406">
                  <c:v>58055.5</c:v>
                </c:pt>
                <c:pt idx="407">
                  <c:v>58169</c:v>
                </c:pt>
                <c:pt idx="408">
                  <c:v>58169.5</c:v>
                </c:pt>
                <c:pt idx="409">
                  <c:v>58214</c:v>
                </c:pt>
                <c:pt idx="410">
                  <c:v>58214</c:v>
                </c:pt>
                <c:pt idx="411">
                  <c:v>58327.5</c:v>
                </c:pt>
                <c:pt idx="412">
                  <c:v>58327.5</c:v>
                </c:pt>
                <c:pt idx="413">
                  <c:v>58358.5</c:v>
                </c:pt>
                <c:pt idx="414">
                  <c:v>58358.5</c:v>
                </c:pt>
                <c:pt idx="415">
                  <c:v>58377</c:v>
                </c:pt>
                <c:pt idx="416">
                  <c:v>59321</c:v>
                </c:pt>
                <c:pt idx="417">
                  <c:v>59409</c:v>
                </c:pt>
                <c:pt idx="418">
                  <c:v>59430</c:v>
                </c:pt>
                <c:pt idx="419">
                  <c:v>59588.5</c:v>
                </c:pt>
                <c:pt idx="420">
                  <c:v>59696.5</c:v>
                </c:pt>
                <c:pt idx="421">
                  <c:v>59758</c:v>
                </c:pt>
                <c:pt idx="422">
                  <c:v>59767</c:v>
                </c:pt>
                <c:pt idx="423">
                  <c:v>59841.5</c:v>
                </c:pt>
                <c:pt idx="424">
                  <c:v>60114.5</c:v>
                </c:pt>
                <c:pt idx="425">
                  <c:v>60114.5</c:v>
                </c:pt>
                <c:pt idx="426">
                  <c:v>60114.5</c:v>
                </c:pt>
                <c:pt idx="427">
                  <c:v>60334</c:v>
                </c:pt>
                <c:pt idx="428">
                  <c:v>60334</c:v>
                </c:pt>
                <c:pt idx="429">
                  <c:v>61315</c:v>
                </c:pt>
                <c:pt idx="430">
                  <c:v>61331.5</c:v>
                </c:pt>
                <c:pt idx="431">
                  <c:v>61374.5</c:v>
                </c:pt>
                <c:pt idx="432">
                  <c:v>61375</c:v>
                </c:pt>
                <c:pt idx="433">
                  <c:v>61444</c:v>
                </c:pt>
                <c:pt idx="434">
                  <c:v>61444.5</c:v>
                </c:pt>
                <c:pt idx="435">
                  <c:v>61498.5</c:v>
                </c:pt>
                <c:pt idx="436">
                  <c:v>61503</c:v>
                </c:pt>
                <c:pt idx="437">
                  <c:v>61529</c:v>
                </c:pt>
                <c:pt idx="438">
                  <c:v>61548.5</c:v>
                </c:pt>
                <c:pt idx="439">
                  <c:v>61575</c:v>
                </c:pt>
                <c:pt idx="440">
                  <c:v>61602.5</c:v>
                </c:pt>
                <c:pt idx="441">
                  <c:v>61603</c:v>
                </c:pt>
                <c:pt idx="442">
                  <c:v>61607.5</c:v>
                </c:pt>
                <c:pt idx="443">
                  <c:v>61611.5</c:v>
                </c:pt>
                <c:pt idx="444">
                  <c:v>61612</c:v>
                </c:pt>
                <c:pt idx="445">
                  <c:v>61621</c:v>
                </c:pt>
                <c:pt idx="446">
                  <c:v>61634.5</c:v>
                </c:pt>
                <c:pt idx="447">
                  <c:v>61643.5</c:v>
                </c:pt>
                <c:pt idx="448">
                  <c:v>61644</c:v>
                </c:pt>
                <c:pt idx="449">
                  <c:v>61648</c:v>
                </c:pt>
                <c:pt idx="450">
                  <c:v>61648.5</c:v>
                </c:pt>
                <c:pt idx="451">
                  <c:v>61652.5</c:v>
                </c:pt>
                <c:pt idx="452">
                  <c:v>61653</c:v>
                </c:pt>
                <c:pt idx="453">
                  <c:v>61661.5</c:v>
                </c:pt>
                <c:pt idx="454">
                  <c:v>61662</c:v>
                </c:pt>
                <c:pt idx="455">
                  <c:v>61666</c:v>
                </c:pt>
                <c:pt idx="456">
                  <c:v>61666.5</c:v>
                </c:pt>
                <c:pt idx="457">
                  <c:v>61670.5</c:v>
                </c:pt>
                <c:pt idx="458">
                  <c:v>61671</c:v>
                </c:pt>
                <c:pt idx="459">
                  <c:v>61684</c:v>
                </c:pt>
                <c:pt idx="460">
                  <c:v>61684</c:v>
                </c:pt>
                <c:pt idx="461">
                  <c:v>61684.5</c:v>
                </c:pt>
                <c:pt idx="462">
                  <c:v>61699</c:v>
                </c:pt>
                <c:pt idx="463">
                  <c:v>61784</c:v>
                </c:pt>
                <c:pt idx="464">
                  <c:v>61788.5</c:v>
                </c:pt>
                <c:pt idx="465">
                  <c:v>61793</c:v>
                </c:pt>
                <c:pt idx="466">
                  <c:v>61797.5</c:v>
                </c:pt>
                <c:pt idx="467">
                  <c:v>61802</c:v>
                </c:pt>
                <c:pt idx="468">
                  <c:v>61806.5</c:v>
                </c:pt>
                <c:pt idx="469">
                  <c:v>61811</c:v>
                </c:pt>
                <c:pt idx="470">
                  <c:v>61880</c:v>
                </c:pt>
                <c:pt idx="471">
                  <c:v>61892.5</c:v>
                </c:pt>
                <c:pt idx="472">
                  <c:v>62092</c:v>
                </c:pt>
                <c:pt idx="473">
                  <c:v>62092</c:v>
                </c:pt>
                <c:pt idx="474">
                  <c:v>62561</c:v>
                </c:pt>
                <c:pt idx="475">
                  <c:v>63006</c:v>
                </c:pt>
                <c:pt idx="476">
                  <c:v>63006.5</c:v>
                </c:pt>
                <c:pt idx="477">
                  <c:v>63027.5</c:v>
                </c:pt>
                <c:pt idx="478">
                  <c:v>63043.5</c:v>
                </c:pt>
                <c:pt idx="479">
                  <c:v>63057</c:v>
                </c:pt>
                <c:pt idx="480">
                  <c:v>63066</c:v>
                </c:pt>
                <c:pt idx="481">
                  <c:v>63106</c:v>
                </c:pt>
                <c:pt idx="482">
                  <c:v>63106</c:v>
                </c:pt>
                <c:pt idx="483">
                  <c:v>63106.5</c:v>
                </c:pt>
                <c:pt idx="484">
                  <c:v>63106.5</c:v>
                </c:pt>
                <c:pt idx="485">
                  <c:v>63107.5</c:v>
                </c:pt>
                <c:pt idx="486">
                  <c:v>63116</c:v>
                </c:pt>
                <c:pt idx="487">
                  <c:v>63116</c:v>
                </c:pt>
                <c:pt idx="488">
                  <c:v>63116.5</c:v>
                </c:pt>
                <c:pt idx="489">
                  <c:v>63125.5</c:v>
                </c:pt>
                <c:pt idx="490">
                  <c:v>63154</c:v>
                </c:pt>
                <c:pt idx="491">
                  <c:v>63161.5</c:v>
                </c:pt>
                <c:pt idx="492">
                  <c:v>63220.5</c:v>
                </c:pt>
                <c:pt idx="493">
                  <c:v>63306</c:v>
                </c:pt>
                <c:pt idx="494">
                  <c:v>63306.5</c:v>
                </c:pt>
                <c:pt idx="495">
                  <c:v>63329</c:v>
                </c:pt>
                <c:pt idx="496">
                  <c:v>63367</c:v>
                </c:pt>
                <c:pt idx="497">
                  <c:v>63426</c:v>
                </c:pt>
                <c:pt idx="498">
                  <c:v>64489.5</c:v>
                </c:pt>
                <c:pt idx="499">
                  <c:v>64493</c:v>
                </c:pt>
                <c:pt idx="500">
                  <c:v>64644.5</c:v>
                </c:pt>
                <c:pt idx="501">
                  <c:v>64729</c:v>
                </c:pt>
                <c:pt idx="502">
                  <c:v>64753.5</c:v>
                </c:pt>
                <c:pt idx="503">
                  <c:v>64758</c:v>
                </c:pt>
                <c:pt idx="504">
                  <c:v>64783.5</c:v>
                </c:pt>
                <c:pt idx="505">
                  <c:v>64788</c:v>
                </c:pt>
                <c:pt idx="506">
                  <c:v>64792.5</c:v>
                </c:pt>
                <c:pt idx="507">
                  <c:v>64793</c:v>
                </c:pt>
                <c:pt idx="508">
                  <c:v>64797</c:v>
                </c:pt>
                <c:pt idx="509">
                  <c:v>64860.5</c:v>
                </c:pt>
                <c:pt idx="510">
                  <c:v>64862</c:v>
                </c:pt>
                <c:pt idx="511">
                  <c:v>64874</c:v>
                </c:pt>
                <c:pt idx="512">
                  <c:v>64874</c:v>
                </c:pt>
                <c:pt idx="513">
                  <c:v>64951</c:v>
                </c:pt>
                <c:pt idx="514">
                  <c:v>65250.5</c:v>
                </c:pt>
                <c:pt idx="515">
                  <c:v>65677</c:v>
                </c:pt>
                <c:pt idx="516">
                  <c:v>66008.5</c:v>
                </c:pt>
                <c:pt idx="517">
                  <c:v>66013</c:v>
                </c:pt>
                <c:pt idx="518">
                  <c:v>66022</c:v>
                </c:pt>
                <c:pt idx="519">
                  <c:v>66058</c:v>
                </c:pt>
                <c:pt idx="520">
                  <c:v>66071.5</c:v>
                </c:pt>
                <c:pt idx="521">
                  <c:v>66076.5</c:v>
                </c:pt>
                <c:pt idx="522">
                  <c:v>66090</c:v>
                </c:pt>
                <c:pt idx="523">
                  <c:v>66098.5</c:v>
                </c:pt>
                <c:pt idx="524">
                  <c:v>66099</c:v>
                </c:pt>
                <c:pt idx="525">
                  <c:v>66103.5</c:v>
                </c:pt>
                <c:pt idx="526">
                  <c:v>66108</c:v>
                </c:pt>
                <c:pt idx="527">
                  <c:v>66112.5</c:v>
                </c:pt>
                <c:pt idx="528">
                  <c:v>66189.5</c:v>
                </c:pt>
                <c:pt idx="529">
                  <c:v>66194</c:v>
                </c:pt>
                <c:pt idx="530">
                  <c:v>66194.5</c:v>
                </c:pt>
                <c:pt idx="531">
                  <c:v>66216</c:v>
                </c:pt>
                <c:pt idx="532">
                  <c:v>66216.5</c:v>
                </c:pt>
                <c:pt idx="533">
                  <c:v>66230.5</c:v>
                </c:pt>
                <c:pt idx="534">
                  <c:v>66234.5</c:v>
                </c:pt>
                <c:pt idx="535">
                  <c:v>66248.5</c:v>
                </c:pt>
                <c:pt idx="536">
                  <c:v>66253</c:v>
                </c:pt>
                <c:pt idx="537">
                  <c:v>66257.5</c:v>
                </c:pt>
                <c:pt idx="538">
                  <c:v>66261.5</c:v>
                </c:pt>
                <c:pt idx="539">
                  <c:v>66279.5</c:v>
                </c:pt>
                <c:pt idx="540">
                  <c:v>66280</c:v>
                </c:pt>
                <c:pt idx="541">
                  <c:v>66284</c:v>
                </c:pt>
                <c:pt idx="542">
                  <c:v>66284.5</c:v>
                </c:pt>
                <c:pt idx="543">
                  <c:v>66288</c:v>
                </c:pt>
                <c:pt idx="544">
                  <c:v>66288.5</c:v>
                </c:pt>
                <c:pt idx="545">
                  <c:v>66302.5</c:v>
                </c:pt>
                <c:pt idx="546">
                  <c:v>66307</c:v>
                </c:pt>
                <c:pt idx="547">
                  <c:v>66307.5</c:v>
                </c:pt>
                <c:pt idx="548">
                  <c:v>66311</c:v>
                </c:pt>
                <c:pt idx="549">
                  <c:v>66312</c:v>
                </c:pt>
                <c:pt idx="550">
                  <c:v>66325.5</c:v>
                </c:pt>
                <c:pt idx="551">
                  <c:v>66326.5</c:v>
                </c:pt>
                <c:pt idx="552">
                  <c:v>66329.5</c:v>
                </c:pt>
                <c:pt idx="553">
                  <c:v>66330</c:v>
                </c:pt>
                <c:pt idx="554">
                  <c:v>66347</c:v>
                </c:pt>
                <c:pt idx="555">
                  <c:v>66347.5</c:v>
                </c:pt>
                <c:pt idx="556">
                  <c:v>66423.5</c:v>
                </c:pt>
                <c:pt idx="557">
                  <c:v>66424</c:v>
                </c:pt>
                <c:pt idx="558">
                  <c:v>66433</c:v>
                </c:pt>
                <c:pt idx="559">
                  <c:v>66437.5</c:v>
                </c:pt>
                <c:pt idx="560">
                  <c:v>66438</c:v>
                </c:pt>
                <c:pt idx="561">
                  <c:v>66438.5</c:v>
                </c:pt>
                <c:pt idx="562">
                  <c:v>66443</c:v>
                </c:pt>
                <c:pt idx="563">
                  <c:v>66451</c:v>
                </c:pt>
                <c:pt idx="564">
                  <c:v>66469</c:v>
                </c:pt>
                <c:pt idx="565">
                  <c:v>66469.5</c:v>
                </c:pt>
                <c:pt idx="566">
                  <c:v>66473.5</c:v>
                </c:pt>
                <c:pt idx="567">
                  <c:v>66474</c:v>
                </c:pt>
                <c:pt idx="568">
                  <c:v>66478</c:v>
                </c:pt>
                <c:pt idx="569">
                  <c:v>66478.5</c:v>
                </c:pt>
                <c:pt idx="570">
                  <c:v>66483</c:v>
                </c:pt>
                <c:pt idx="571">
                  <c:v>66487</c:v>
                </c:pt>
                <c:pt idx="572">
                  <c:v>66487.5</c:v>
                </c:pt>
                <c:pt idx="573">
                  <c:v>66491.5</c:v>
                </c:pt>
                <c:pt idx="574">
                  <c:v>66492</c:v>
                </c:pt>
                <c:pt idx="575">
                  <c:v>66492.5</c:v>
                </c:pt>
                <c:pt idx="576">
                  <c:v>66501</c:v>
                </c:pt>
                <c:pt idx="577">
                  <c:v>66501.5</c:v>
                </c:pt>
                <c:pt idx="578">
                  <c:v>66505.5</c:v>
                </c:pt>
                <c:pt idx="579">
                  <c:v>66510</c:v>
                </c:pt>
                <c:pt idx="580">
                  <c:v>66514.5</c:v>
                </c:pt>
                <c:pt idx="581">
                  <c:v>66519</c:v>
                </c:pt>
                <c:pt idx="582">
                  <c:v>66519</c:v>
                </c:pt>
                <c:pt idx="583">
                  <c:v>66523.5</c:v>
                </c:pt>
                <c:pt idx="584">
                  <c:v>66528</c:v>
                </c:pt>
                <c:pt idx="585">
                  <c:v>66528.5</c:v>
                </c:pt>
                <c:pt idx="586">
                  <c:v>66532.5</c:v>
                </c:pt>
                <c:pt idx="587">
                  <c:v>66532.5</c:v>
                </c:pt>
                <c:pt idx="588">
                  <c:v>66533</c:v>
                </c:pt>
                <c:pt idx="589">
                  <c:v>66537.5</c:v>
                </c:pt>
                <c:pt idx="590">
                  <c:v>66551</c:v>
                </c:pt>
                <c:pt idx="591">
                  <c:v>66555.5</c:v>
                </c:pt>
                <c:pt idx="592">
                  <c:v>66564.5</c:v>
                </c:pt>
                <c:pt idx="593">
                  <c:v>66569</c:v>
                </c:pt>
                <c:pt idx="594">
                  <c:v>66573.5</c:v>
                </c:pt>
                <c:pt idx="595">
                  <c:v>66578</c:v>
                </c:pt>
                <c:pt idx="596">
                  <c:v>66582.5</c:v>
                </c:pt>
                <c:pt idx="597">
                  <c:v>66596</c:v>
                </c:pt>
                <c:pt idx="598">
                  <c:v>66600.5</c:v>
                </c:pt>
                <c:pt idx="599">
                  <c:v>66614.5</c:v>
                </c:pt>
                <c:pt idx="600">
                  <c:v>66619</c:v>
                </c:pt>
                <c:pt idx="601">
                  <c:v>66623.5</c:v>
                </c:pt>
                <c:pt idx="602">
                  <c:v>66659.5</c:v>
                </c:pt>
                <c:pt idx="603">
                  <c:v>66765</c:v>
                </c:pt>
                <c:pt idx="604">
                  <c:v>67914</c:v>
                </c:pt>
                <c:pt idx="605">
                  <c:v>67914</c:v>
                </c:pt>
                <c:pt idx="606">
                  <c:v>67914</c:v>
                </c:pt>
                <c:pt idx="607">
                  <c:v>67914</c:v>
                </c:pt>
                <c:pt idx="608">
                  <c:v>67974.5</c:v>
                </c:pt>
                <c:pt idx="609">
                  <c:v>67980</c:v>
                </c:pt>
                <c:pt idx="610">
                  <c:v>67980</c:v>
                </c:pt>
                <c:pt idx="611">
                  <c:v>68073</c:v>
                </c:pt>
                <c:pt idx="612">
                  <c:v>68128</c:v>
                </c:pt>
                <c:pt idx="613">
                  <c:v>68128</c:v>
                </c:pt>
                <c:pt idx="614">
                  <c:v>68128</c:v>
                </c:pt>
                <c:pt idx="615">
                  <c:v>68132.5</c:v>
                </c:pt>
                <c:pt idx="616">
                  <c:v>68132.5</c:v>
                </c:pt>
                <c:pt idx="617">
                  <c:v>68241</c:v>
                </c:pt>
                <c:pt idx="618">
                  <c:v>68250</c:v>
                </c:pt>
                <c:pt idx="619">
                  <c:v>68255.5</c:v>
                </c:pt>
                <c:pt idx="620">
                  <c:v>68341.5</c:v>
                </c:pt>
                <c:pt idx="621">
                  <c:v>68395</c:v>
                </c:pt>
                <c:pt idx="622">
                  <c:v>68395</c:v>
                </c:pt>
                <c:pt idx="623">
                  <c:v>68395</c:v>
                </c:pt>
                <c:pt idx="624">
                  <c:v>68485.5</c:v>
                </c:pt>
                <c:pt idx="625">
                  <c:v>69244.5</c:v>
                </c:pt>
                <c:pt idx="626">
                  <c:v>69263</c:v>
                </c:pt>
                <c:pt idx="627">
                  <c:v>69263.5</c:v>
                </c:pt>
                <c:pt idx="628">
                  <c:v>69475.5</c:v>
                </c:pt>
                <c:pt idx="629">
                  <c:v>69476</c:v>
                </c:pt>
                <c:pt idx="630">
                  <c:v>69573</c:v>
                </c:pt>
                <c:pt idx="631">
                  <c:v>69593.5</c:v>
                </c:pt>
                <c:pt idx="632">
                  <c:v>69692</c:v>
                </c:pt>
                <c:pt idx="633">
                  <c:v>69769</c:v>
                </c:pt>
                <c:pt idx="634">
                  <c:v>69786</c:v>
                </c:pt>
                <c:pt idx="635">
                  <c:v>69841.5</c:v>
                </c:pt>
                <c:pt idx="636">
                  <c:v>69887</c:v>
                </c:pt>
                <c:pt idx="637">
                  <c:v>69922</c:v>
                </c:pt>
                <c:pt idx="638">
                  <c:v>70902</c:v>
                </c:pt>
                <c:pt idx="639">
                  <c:v>71042.5</c:v>
                </c:pt>
                <c:pt idx="640">
                  <c:v>71051</c:v>
                </c:pt>
                <c:pt idx="641">
                  <c:v>71214.5</c:v>
                </c:pt>
                <c:pt idx="642">
                  <c:v>71337</c:v>
                </c:pt>
                <c:pt idx="643">
                  <c:v>71337.5</c:v>
                </c:pt>
                <c:pt idx="644">
                  <c:v>71350.5</c:v>
                </c:pt>
                <c:pt idx="645">
                  <c:v>71467</c:v>
                </c:pt>
                <c:pt idx="646">
                  <c:v>72625</c:v>
                </c:pt>
                <c:pt idx="647">
                  <c:v>72838</c:v>
                </c:pt>
                <c:pt idx="648">
                  <c:v>72904.5</c:v>
                </c:pt>
                <c:pt idx="649">
                  <c:v>73035.5</c:v>
                </c:pt>
                <c:pt idx="650">
                  <c:v>73040</c:v>
                </c:pt>
                <c:pt idx="651">
                  <c:v>73040.5</c:v>
                </c:pt>
                <c:pt idx="652">
                  <c:v>73053.5</c:v>
                </c:pt>
                <c:pt idx="653">
                  <c:v>73054</c:v>
                </c:pt>
                <c:pt idx="654">
                  <c:v>73062</c:v>
                </c:pt>
                <c:pt idx="655">
                  <c:v>73062.5</c:v>
                </c:pt>
                <c:pt idx="656">
                  <c:v>73067</c:v>
                </c:pt>
                <c:pt idx="657">
                  <c:v>73067.5</c:v>
                </c:pt>
                <c:pt idx="658">
                  <c:v>73076</c:v>
                </c:pt>
                <c:pt idx="659">
                  <c:v>73076.5</c:v>
                </c:pt>
                <c:pt idx="660">
                  <c:v>73077</c:v>
                </c:pt>
                <c:pt idx="661">
                  <c:v>73077</c:v>
                </c:pt>
                <c:pt idx="662">
                  <c:v>73077.5</c:v>
                </c:pt>
                <c:pt idx="663">
                  <c:v>73080.5</c:v>
                </c:pt>
                <c:pt idx="664">
                  <c:v>73081</c:v>
                </c:pt>
                <c:pt idx="665">
                  <c:v>73081.5</c:v>
                </c:pt>
                <c:pt idx="666">
                  <c:v>73085</c:v>
                </c:pt>
                <c:pt idx="667">
                  <c:v>73085.5</c:v>
                </c:pt>
                <c:pt idx="668">
                  <c:v>73089.5</c:v>
                </c:pt>
                <c:pt idx="669">
                  <c:v>73090</c:v>
                </c:pt>
                <c:pt idx="670">
                  <c:v>73090.5</c:v>
                </c:pt>
                <c:pt idx="671">
                  <c:v>73094</c:v>
                </c:pt>
                <c:pt idx="672">
                  <c:v>73094.5</c:v>
                </c:pt>
                <c:pt idx="673">
                  <c:v>73095</c:v>
                </c:pt>
                <c:pt idx="674">
                  <c:v>73095</c:v>
                </c:pt>
                <c:pt idx="675">
                  <c:v>73095</c:v>
                </c:pt>
                <c:pt idx="676">
                  <c:v>73098.5</c:v>
                </c:pt>
                <c:pt idx="677">
                  <c:v>73099</c:v>
                </c:pt>
                <c:pt idx="678">
                  <c:v>73099.5</c:v>
                </c:pt>
                <c:pt idx="679">
                  <c:v>73103.5</c:v>
                </c:pt>
                <c:pt idx="680">
                  <c:v>73135</c:v>
                </c:pt>
                <c:pt idx="681">
                  <c:v>73135.5</c:v>
                </c:pt>
                <c:pt idx="682">
                  <c:v>73144</c:v>
                </c:pt>
                <c:pt idx="683">
                  <c:v>73144.5</c:v>
                </c:pt>
                <c:pt idx="684">
                  <c:v>73148.5</c:v>
                </c:pt>
                <c:pt idx="685">
                  <c:v>73158</c:v>
                </c:pt>
                <c:pt idx="686">
                  <c:v>73185</c:v>
                </c:pt>
                <c:pt idx="687">
                  <c:v>73189</c:v>
                </c:pt>
                <c:pt idx="688">
                  <c:v>73189.5</c:v>
                </c:pt>
                <c:pt idx="689">
                  <c:v>73190</c:v>
                </c:pt>
                <c:pt idx="690">
                  <c:v>73194</c:v>
                </c:pt>
                <c:pt idx="691">
                  <c:v>73194.5</c:v>
                </c:pt>
                <c:pt idx="692">
                  <c:v>73207.5</c:v>
                </c:pt>
                <c:pt idx="693">
                  <c:v>73212</c:v>
                </c:pt>
                <c:pt idx="694">
                  <c:v>73212.5</c:v>
                </c:pt>
                <c:pt idx="695">
                  <c:v>73221</c:v>
                </c:pt>
                <c:pt idx="696">
                  <c:v>73221.5</c:v>
                </c:pt>
                <c:pt idx="697">
                  <c:v>73230</c:v>
                </c:pt>
                <c:pt idx="698">
                  <c:v>73230.5</c:v>
                </c:pt>
                <c:pt idx="699">
                  <c:v>73239</c:v>
                </c:pt>
                <c:pt idx="700">
                  <c:v>73243.5</c:v>
                </c:pt>
                <c:pt idx="701">
                  <c:v>73248</c:v>
                </c:pt>
                <c:pt idx="702">
                  <c:v>73248.5</c:v>
                </c:pt>
                <c:pt idx="703">
                  <c:v>73252.5</c:v>
                </c:pt>
                <c:pt idx="704">
                  <c:v>73253</c:v>
                </c:pt>
                <c:pt idx="705">
                  <c:v>73262</c:v>
                </c:pt>
                <c:pt idx="706">
                  <c:v>73271</c:v>
                </c:pt>
                <c:pt idx="707">
                  <c:v>73275.5</c:v>
                </c:pt>
                <c:pt idx="708">
                  <c:v>73280</c:v>
                </c:pt>
                <c:pt idx="709">
                  <c:v>73289</c:v>
                </c:pt>
                <c:pt idx="710">
                  <c:v>74310</c:v>
                </c:pt>
                <c:pt idx="711">
                  <c:v>74327.5</c:v>
                </c:pt>
                <c:pt idx="712">
                  <c:v>74328</c:v>
                </c:pt>
                <c:pt idx="713">
                  <c:v>74342.5</c:v>
                </c:pt>
                <c:pt idx="714">
                  <c:v>74355</c:v>
                </c:pt>
                <c:pt idx="715">
                  <c:v>74359.5</c:v>
                </c:pt>
                <c:pt idx="716">
                  <c:v>74368.5</c:v>
                </c:pt>
                <c:pt idx="717">
                  <c:v>74369</c:v>
                </c:pt>
                <c:pt idx="718">
                  <c:v>74373.5</c:v>
                </c:pt>
                <c:pt idx="719">
                  <c:v>74377.5</c:v>
                </c:pt>
                <c:pt idx="720">
                  <c:v>74378</c:v>
                </c:pt>
                <c:pt idx="721">
                  <c:v>74382</c:v>
                </c:pt>
                <c:pt idx="722">
                  <c:v>74382.5</c:v>
                </c:pt>
                <c:pt idx="723">
                  <c:v>74386.5</c:v>
                </c:pt>
                <c:pt idx="724">
                  <c:v>74387</c:v>
                </c:pt>
                <c:pt idx="725">
                  <c:v>74391</c:v>
                </c:pt>
                <c:pt idx="726">
                  <c:v>74404.5</c:v>
                </c:pt>
                <c:pt idx="727">
                  <c:v>74405</c:v>
                </c:pt>
                <c:pt idx="728">
                  <c:v>74409</c:v>
                </c:pt>
                <c:pt idx="729">
                  <c:v>74409.5</c:v>
                </c:pt>
                <c:pt idx="730">
                  <c:v>74413.5</c:v>
                </c:pt>
                <c:pt idx="731">
                  <c:v>74414</c:v>
                </c:pt>
                <c:pt idx="732">
                  <c:v>74431.5</c:v>
                </c:pt>
                <c:pt idx="733">
                  <c:v>74432</c:v>
                </c:pt>
                <c:pt idx="734">
                  <c:v>74435.5</c:v>
                </c:pt>
                <c:pt idx="735">
                  <c:v>74436</c:v>
                </c:pt>
                <c:pt idx="736">
                  <c:v>74436</c:v>
                </c:pt>
                <c:pt idx="737">
                  <c:v>74436.5</c:v>
                </c:pt>
                <c:pt idx="738">
                  <c:v>74437</c:v>
                </c:pt>
                <c:pt idx="739">
                  <c:v>74440.5</c:v>
                </c:pt>
                <c:pt idx="740">
                  <c:v>74441</c:v>
                </c:pt>
                <c:pt idx="741">
                  <c:v>74464</c:v>
                </c:pt>
                <c:pt idx="742">
                  <c:v>74472.5</c:v>
                </c:pt>
                <c:pt idx="743">
                  <c:v>74517.5</c:v>
                </c:pt>
                <c:pt idx="744">
                  <c:v>74518</c:v>
                </c:pt>
                <c:pt idx="745">
                  <c:v>74518.5</c:v>
                </c:pt>
                <c:pt idx="746">
                  <c:v>74522.5</c:v>
                </c:pt>
                <c:pt idx="747">
                  <c:v>74523</c:v>
                </c:pt>
                <c:pt idx="748">
                  <c:v>74528</c:v>
                </c:pt>
                <c:pt idx="749">
                  <c:v>74528.5</c:v>
                </c:pt>
                <c:pt idx="750">
                  <c:v>74536</c:v>
                </c:pt>
                <c:pt idx="751">
                  <c:v>74536.5</c:v>
                </c:pt>
                <c:pt idx="752">
                  <c:v>74540</c:v>
                </c:pt>
                <c:pt idx="753">
                  <c:v>74558.5</c:v>
                </c:pt>
                <c:pt idx="754">
                  <c:v>74559</c:v>
                </c:pt>
                <c:pt idx="755">
                  <c:v>74640</c:v>
                </c:pt>
                <c:pt idx="756">
                  <c:v>74794.5</c:v>
                </c:pt>
                <c:pt idx="757">
                  <c:v>74893</c:v>
                </c:pt>
                <c:pt idx="758">
                  <c:v>74907.5</c:v>
                </c:pt>
                <c:pt idx="759">
                  <c:v>74907.5</c:v>
                </c:pt>
                <c:pt idx="760">
                  <c:v>76050</c:v>
                </c:pt>
                <c:pt idx="761">
                  <c:v>76050</c:v>
                </c:pt>
                <c:pt idx="762">
                  <c:v>76357.5</c:v>
                </c:pt>
                <c:pt idx="763">
                  <c:v>76357.5</c:v>
                </c:pt>
                <c:pt idx="764">
                  <c:v>76533</c:v>
                </c:pt>
                <c:pt idx="765">
                  <c:v>76643</c:v>
                </c:pt>
                <c:pt idx="766">
                  <c:v>76693</c:v>
                </c:pt>
                <c:pt idx="767">
                  <c:v>77623.5</c:v>
                </c:pt>
                <c:pt idx="768">
                  <c:v>77744</c:v>
                </c:pt>
                <c:pt idx="769">
                  <c:v>77768</c:v>
                </c:pt>
                <c:pt idx="770">
                  <c:v>77997.5</c:v>
                </c:pt>
                <c:pt idx="771">
                  <c:v>79452</c:v>
                </c:pt>
                <c:pt idx="772">
                  <c:v>79452.5</c:v>
                </c:pt>
                <c:pt idx="773">
                  <c:v>79471.5</c:v>
                </c:pt>
                <c:pt idx="774">
                  <c:v>79592</c:v>
                </c:pt>
                <c:pt idx="775">
                  <c:v>79592.5</c:v>
                </c:pt>
                <c:pt idx="776">
                  <c:v>79669</c:v>
                </c:pt>
                <c:pt idx="777">
                  <c:v>79675</c:v>
                </c:pt>
                <c:pt idx="778">
                  <c:v>79675.5</c:v>
                </c:pt>
                <c:pt idx="779">
                  <c:v>79755</c:v>
                </c:pt>
                <c:pt idx="780">
                  <c:v>81024.5</c:v>
                </c:pt>
                <c:pt idx="781">
                  <c:v>81166.5</c:v>
                </c:pt>
                <c:pt idx="782">
                  <c:v>81309.5</c:v>
                </c:pt>
                <c:pt idx="783">
                  <c:v>81387.5</c:v>
                </c:pt>
                <c:pt idx="784">
                  <c:v>81491.5</c:v>
                </c:pt>
                <c:pt idx="785">
                  <c:v>81559.5</c:v>
                </c:pt>
                <c:pt idx="786">
                  <c:v>82449</c:v>
                </c:pt>
                <c:pt idx="787">
                  <c:v>82551.5</c:v>
                </c:pt>
                <c:pt idx="788">
                  <c:v>82552</c:v>
                </c:pt>
                <c:pt idx="789">
                  <c:v>82797.5</c:v>
                </c:pt>
                <c:pt idx="790">
                  <c:v>82949.5</c:v>
                </c:pt>
                <c:pt idx="791">
                  <c:v>82977</c:v>
                </c:pt>
                <c:pt idx="792">
                  <c:v>83073</c:v>
                </c:pt>
                <c:pt idx="793">
                  <c:v>83268</c:v>
                </c:pt>
                <c:pt idx="794">
                  <c:v>84225.5</c:v>
                </c:pt>
                <c:pt idx="795">
                  <c:v>84288.5</c:v>
                </c:pt>
                <c:pt idx="796">
                  <c:v>84338.5</c:v>
                </c:pt>
                <c:pt idx="797">
                  <c:v>84370</c:v>
                </c:pt>
                <c:pt idx="798">
                  <c:v>84569</c:v>
                </c:pt>
                <c:pt idx="799">
                  <c:v>84569</c:v>
                </c:pt>
                <c:pt idx="800">
                  <c:v>84581.5</c:v>
                </c:pt>
                <c:pt idx="801">
                  <c:v>84582</c:v>
                </c:pt>
                <c:pt idx="802">
                  <c:v>84712.5</c:v>
                </c:pt>
                <c:pt idx="803">
                  <c:v>84726</c:v>
                </c:pt>
                <c:pt idx="804">
                  <c:v>84827</c:v>
                </c:pt>
                <c:pt idx="805">
                  <c:v>85915.5</c:v>
                </c:pt>
                <c:pt idx="806">
                  <c:v>86082.5</c:v>
                </c:pt>
                <c:pt idx="807">
                  <c:v>86083</c:v>
                </c:pt>
                <c:pt idx="808">
                  <c:v>86228</c:v>
                </c:pt>
                <c:pt idx="809">
                  <c:v>86266.5</c:v>
                </c:pt>
                <c:pt idx="810">
                  <c:v>86267</c:v>
                </c:pt>
                <c:pt idx="811">
                  <c:v>86294</c:v>
                </c:pt>
                <c:pt idx="812">
                  <c:v>86381</c:v>
                </c:pt>
                <c:pt idx="813">
                  <c:v>86521.5</c:v>
                </c:pt>
                <c:pt idx="814">
                  <c:v>87795.5</c:v>
                </c:pt>
                <c:pt idx="815">
                  <c:v>87795.5</c:v>
                </c:pt>
                <c:pt idx="816">
                  <c:v>87847</c:v>
                </c:pt>
                <c:pt idx="817">
                  <c:v>87858.5</c:v>
                </c:pt>
                <c:pt idx="818">
                  <c:v>88002</c:v>
                </c:pt>
                <c:pt idx="819">
                  <c:v>88002</c:v>
                </c:pt>
                <c:pt idx="820">
                  <c:v>88057.5</c:v>
                </c:pt>
                <c:pt idx="821">
                  <c:v>88057.5</c:v>
                </c:pt>
                <c:pt idx="822">
                  <c:v>88062</c:v>
                </c:pt>
                <c:pt idx="823">
                  <c:v>88108</c:v>
                </c:pt>
                <c:pt idx="824">
                  <c:v>88160.5</c:v>
                </c:pt>
                <c:pt idx="825">
                  <c:v>88160.5</c:v>
                </c:pt>
                <c:pt idx="826">
                  <c:v>88161</c:v>
                </c:pt>
                <c:pt idx="827">
                  <c:v>88161</c:v>
                </c:pt>
                <c:pt idx="828">
                  <c:v>88266</c:v>
                </c:pt>
                <c:pt idx="829">
                  <c:v>88266</c:v>
                </c:pt>
                <c:pt idx="830">
                  <c:v>89336.5</c:v>
                </c:pt>
                <c:pt idx="831">
                  <c:v>89336.5</c:v>
                </c:pt>
                <c:pt idx="832">
                  <c:v>89510</c:v>
                </c:pt>
                <c:pt idx="833">
                  <c:v>89626</c:v>
                </c:pt>
                <c:pt idx="834">
                  <c:v>89751</c:v>
                </c:pt>
                <c:pt idx="835">
                  <c:v>90981.5</c:v>
                </c:pt>
                <c:pt idx="836">
                  <c:v>91144</c:v>
                </c:pt>
                <c:pt idx="837">
                  <c:v>91194</c:v>
                </c:pt>
                <c:pt idx="838">
                  <c:v>91401</c:v>
                </c:pt>
                <c:pt idx="839">
                  <c:v>92874.5</c:v>
                </c:pt>
                <c:pt idx="840">
                  <c:v>92875</c:v>
                </c:pt>
                <c:pt idx="841">
                  <c:v>92875.5</c:v>
                </c:pt>
                <c:pt idx="842">
                  <c:v>93146</c:v>
                </c:pt>
                <c:pt idx="843">
                  <c:v>94429</c:v>
                </c:pt>
                <c:pt idx="844">
                  <c:v>94429.5</c:v>
                </c:pt>
                <c:pt idx="845">
                  <c:v>94546.5</c:v>
                </c:pt>
                <c:pt idx="846">
                  <c:v>94586.5</c:v>
                </c:pt>
                <c:pt idx="847">
                  <c:v>94722</c:v>
                </c:pt>
                <c:pt idx="848">
                  <c:v>94900</c:v>
                </c:pt>
              </c:numCache>
            </c:numRef>
          </c:xVal>
          <c:yVal>
            <c:numRef>
              <c:f>'Active 1'!$U$21:$U$992</c:f>
              <c:numCache>
                <c:formatCode>General</c:formatCode>
                <c:ptCount val="972"/>
                <c:pt idx="12">
                  <c:v>4.4522399984998628E-3</c:v>
                </c:pt>
                <c:pt idx="13">
                  <c:v>1.2092240001948085E-2</c:v>
                </c:pt>
                <c:pt idx="23">
                  <c:v>2.0240079997165594E-2</c:v>
                </c:pt>
                <c:pt idx="24">
                  <c:v>2.064008000161266E-2</c:v>
                </c:pt>
                <c:pt idx="25">
                  <c:v>2.064008000161266E-2</c:v>
                </c:pt>
                <c:pt idx="26">
                  <c:v>-5.4700600005162414E-2</c:v>
                </c:pt>
                <c:pt idx="35">
                  <c:v>3.342247999535175E-2</c:v>
                </c:pt>
                <c:pt idx="36">
                  <c:v>3.9052480002283119E-2</c:v>
                </c:pt>
                <c:pt idx="74">
                  <c:v>4.8273959997459315E-2</c:v>
                </c:pt>
                <c:pt idx="87">
                  <c:v>1.0676859994418919E-2</c:v>
                </c:pt>
                <c:pt idx="88">
                  <c:v>-4.8891559999901801E-2</c:v>
                </c:pt>
                <c:pt idx="100">
                  <c:v>2.245007999590598E-2</c:v>
                </c:pt>
                <c:pt idx="105">
                  <c:v>2.6215600082650781E-3</c:v>
                </c:pt>
                <c:pt idx="109">
                  <c:v>4.868616000021575E-2</c:v>
                </c:pt>
                <c:pt idx="111">
                  <c:v>4.8996160003298428E-2</c:v>
                </c:pt>
                <c:pt idx="112">
                  <c:v>4.9586159999307711E-2</c:v>
                </c:pt>
                <c:pt idx="116">
                  <c:v>-3.810209999937797E-2</c:v>
                </c:pt>
                <c:pt idx="123">
                  <c:v>-5.4890600004000589E-2</c:v>
                </c:pt>
                <c:pt idx="124">
                  <c:v>-5.3330600007029716E-2</c:v>
                </c:pt>
                <c:pt idx="319">
                  <c:v>-3.4417619994201232E-2</c:v>
                </c:pt>
                <c:pt idx="321">
                  <c:v>-3.4217619999253657E-2</c:v>
                </c:pt>
                <c:pt idx="382">
                  <c:v>3.7061579998407979E-2</c:v>
                </c:pt>
                <c:pt idx="404">
                  <c:v>-4.4714280003972817E-2</c:v>
                </c:pt>
                <c:pt idx="414">
                  <c:v>-2.2371380000549834E-2</c:v>
                </c:pt>
                <c:pt idx="428">
                  <c:v>-5.3857999992033001E-2</c:v>
                </c:pt>
                <c:pt idx="632">
                  <c:v>3.994550000061281E-2</c:v>
                </c:pt>
                <c:pt idx="785">
                  <c:v>-1.5653660004318226E-2</c:v>
                </c:pt>
                <c:pt idx="846">
                  <c:v>5.4276779999781866E-2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1CD6-4565-AE47-B5E782DEE1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4383688"/>
        <c:axId val="1"/>
      </c:scatterChart>
      <c:valAx>
        <c:axId val="74438368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381035703870349"/>
              <c:y val="0.8403614457831325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0793650793650794E-2"/>
              <c:y val="0.373493975903614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4438368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9365079365079361E-3"/>
          <c:y val="0.92168674698795183"/>
          <c:w val="0.98571428571428577"/>
          <c:h val="6.024096385542165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CC Com - O-C Diagr.</a:t>
            </a:r>
          </a:p>
        </c:rich>
      </c:tx>
      <c:layout>
        <c:manualLayout>
          <c:xMode val="edge"/>
          <c:yMode val="edge"/>
          <c:x val="0.37460815047021945"/>
          <c:y val="3.57142857142857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733542319749215"/>
          <c:y val="0.14583375718981698"/>
          <c:w val="0.8040752351097179"/>
          <c:h val="0.6369066130330782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1'!$F$21:$F$992</c:f>
              <c:numCache>
                <c:formatCode>General</c:formatCode>
                <c:ptCount val="972"/>
                <c:pt idx="0">
                  <c:v>0</c:v>
                </c:pt>
                <c:pt idx="1">
                  <c:v>5278</c:v>
                </c:pt>
                <c:pt idx="2">
                  <c:v>5337</c:v>
                </c:pt>
                <c:pt idx="3">
                  <c:v>5337.5</c:v>
                </c:pt>
                <c:pt idx="4">
                  <c:v>5350.5</c:v>
                </c:pt>
                <c:pt idx="5">
                  <c:v>5351</c:v>
                </c:pt>
                <c:pt idx="6">
                  <c:v>5355</c:v>
                </c:pt>
                <c:pt idx="7">
                  <c:v>5468.5</c:v>
                </c:pt>
                <c:pt idx="8">
                  <c:v>5473</c:v>
                </c:pt>
                <c:pt idx="9">
                  <c:v>5477.5</c:v>
                </c:pt>
                <c:pt idx="10">
                  <c:v>6557.5</c:v>
                </c:pt>
                <c:pt idx="11">
                  <c:v>6891</c:v>
                </c:pt>
                <c:pt idx="12">
                  <c:v>8423</c:v>
                </c:pt>
                <c:pt idx="13">
                  <c:v>8441</c:v>
                </c:pt>
                <c:pt idx="14">
                  <c:v>8464.5</c:v>
                </c:pt>
                <c:pt idx="15">
                  <c:v>8509</c:v>
                </c:pt>
                <c:pt idx="16">
                  <c:v>8613</c:v>
                </c:pt>
                <c:pt idx="17">
                  <c:v>8640.5</c:v>
                </c:pt>
                <c:pt idx="18">
                  <c:v>8654</c:v>
                </c:pt>
                <c:pt idx="19">
                  <c:v>8667.5</c:v>
                </c:pt>
                <c:pt idx="20">
                  <c:v>8781</c:v>
                </c:pt>
                <c:pt idx="21">
                  <c:v>8781</c:v>
                </c:pt>
                <c:pt idx="22">
                  <c:v>8785.5</c:v>
                </c:pt>
                <c:pt idx="23">
                  <c:v>8790</c:v>
                </c:pt>
                <c:pt idx="24">
                  <c:v>8867</c:v>
                </c:pt>
                <c:pt idx="25">
                  <c:v>8885</c:v>
                </c:pt>
                <c:pt idx="26">
                  <c:v>8939.5</c:v>
                </c:pt>
                <c:pt idx="27">
                  <c:v>9846.5</c:v>
                </c:pt>
                <c:pt idx="28">
                  <c:v>9847</c:v>
                </c:pt>
                <c:pt idx="29">
                  <c:v>10154</c:v>
                </c:pt>
                <c:pt idx="30">
                  <c:v>10376</c:v>
                </c:pt>
                <c:pt idx="31">
                  <c:v>11297</c:v>
                </c:pt>
                <c:pt idx="32">
                  <c:v>11423.5</c:v>
                </c:pt>
                <c:pt idx="33">
                  <c:v>11654</c:v>
                </c:pt>
                <c:pt idx="34">
                  <c:v>11672</c:v>
                </c:pt>
                <c:pt idx="35">
                  <c:v>11712.5</c:v>
                </c:pt>
                <c:pt idx="36">
                  <c:v>11717</c:v>
                </c:pt>
                <c:pt idx="37">
                  <c:v>11731</c:v>
                </c:pt>
                <c:pt idx="38">
                  <c:v>11884.5</c:v>
                </c:pt>
                <c:pt idx="39">
                  <c:v>11889</c:v>
                </c:pt>
                <c:pt idx="40">
                  <c:v>11890</c:v>
                </c:pt>
                <c:pt idx="41">
                  <c:v>12007</c:v>
                </c:pt>
                <c:pt idx="42">
                  <c:v>12020.5</c:v>
                </c:pt>
                <c:pt idx="43">
                  <c:v>12815</c:v>
                </c:pt>
                <c:pt idx="44">
                  <c:v>12869.5</c:v>
                </c:pt>
                <c:pt idx="45">
                  <c:v>12874</c:v>
                </c:pt>
                <c:pt idx="46">
                  <c:v>12946</c:v>
                </c:pt>
                <c:pt idx="47">
                  <c:v>13260</c:v>
                </c:pt>
                <c:pt idx="48">
                  <c:v>13269</c:v>
                </c:pt>
                <c:pt idx="49">
                  <c:v>13291.5</c:v>
                </c:pt>
                <c:pt idx="50">
                  <c:v>13292</c:v>
                </c:pt>
                <c:pt idx="51">
                  <c:v>13296</c:v>
                </c:pt>
                <c:pt idx="52">
                  <c:v>13296.5</c:v>
                </c:pt>
                <c:pt idx="53">
                  <c:v>13373</c:v>
                </c:pt>
                <c:pt idx="54">
                  <c:v>13373.5</c:v>
                </c:pt>
                <c:pt idx="55">
                  <c:v>13373.5</c:v>
                </c:pt>
                <c:pt idx="56">
                  <c:v>13403.5</c:v>
                </c:pt>
                <c:pt idx="57">
                  <c:v>13452.5</c:v>
                </c:pt>
                <c:pt idx="58">
                  <c:v>13457</c:v>
                </c:pt>
                <c:pt idx="59">
                  <c:v>13457.5</c:v>
                </c:pt>
                <c:pt idx="60">
                  <c:v>13462</c:v>
                </c:pt>
                <c:pt idx="61">
                  <c:v>13485</c:v>
                </c:pt>
                <c:pt idx="62">
                  <c:v>13490</c:v>
                </c:pt>
                <c:pt idx="63">
                  <c:v>13571</c:v>
                </c:pt>
                <c:pt idx="64">
                  <c:v>13579.5</c:v>
                </c:pt>
                <c:pt idx="65">
                  <c:v>13598</c:v>
                </c:pt>
                <c:pt idx="66">
                  <c:v>13625</c:v>
                </c:pt>
                <c:pt idx="67">
                  <c:v>13638.5</c:v>
                </c:pt>
                <c:pt idx="68">
                  <c:v>13652</c:v>
                </c:pt>
                <c:pt idx="69">
                  <c:v>13720</c:v>
                </c:pt>
                <c:pt idx="70">
                  <c:v>13756.5</c:v>
                </c:pt>
                <c:pt idx="71">
                  <c:v>13765.5</c:v>
                </c:pt>
                <c:pt idx="72">
                  <c:v>14555</c:v>
                </c:pt>
                <c:pt idx="73">
                  <c:v>14573</c:v>
                </c:pt>
                <c:pt idx="74">
                  <c:v>14690.5</c:v>
                </c:pt>
                <c:pt idx="75">
                  <c:v>14736</c:v>
                </c:pt>
                <c:pt idx="76">
                  <c:v>14736</c:v>
                </c:pt>
                <c:pt idx="77">
                  <c:v>14831</c:v>
                </c:pt>
                <c:pt idx="78">
                  <c:v>14857.5</c:v>
                </c:pt>
                <c:pt idx="79">
                  <c:v>14858</c:v>
                </c:pt>
                <c:pt idx="80">
                  <c:v>14858</c:v>
                </c:pt>
                <c:pt idx="81">
                  <c:v>14871.5</c:v>
                </c:pt>
                <c:pt idx="82">
                  <c:v>14935</c:v>
                </c:pt>
                <c:pt idx="83">
                  <c:v>14989</c:v>
                </c:pt>
                <c:pt idx="84">
                  <c:v>15066</c:v>
                </c:pt>
                <c:pt idx="85">
                  <c:v>15102</c:v>
                </c:pt>
                <c:pt idx="86">
                  <c:v>15102.5</c:v>
                </c:pt>
                <c:pt idx="87">
                  <c:v>15106.5</c:v>
                </c:pt>
                <c:pt idx="88">
                  <c:v>15120</c:v>
                </c:pt>
                <c:pt idx="89">
                  <c:v>15129</c:v>
                </c:pt>
                <c:pt idx="90">
                  <c:v>15165.5</c:v>
                </c:pt>
                <c:pt idx="91">
                  <c:v>15192.5</c:v>
                </c:pt>
                <c:pt idx="92">
                  <c:v>15197</c:v>
                </c:pt>
                <c:pt idx="93">
                  <c:v>15197</c:v>
                </c:pt>
                <c:pt idx="94">
                  <c:v>15206.5</c:v>
                </c:pt>
                <c:pt idx="95">
                  <c:v>15247</c:v>
                </c:pt>
                <c:pt idx="96">
                  <c:v>15256</c:v>
                </c:pt>
                <c:pt idx="97">
                  <c:v>15274.5</c:v>
                </c:pt>
                <c:pt idx="98">
                  <c:v>15315</c:v>
                </c:pt>
                <c:pt idx="99">
                  <c:v>15315.5</c:v>
                </c:pt>
                <c:pt idx="100">
                  <c:v>16512.5</c:v>
                </c:pt>
                <c:pt idx="101">
                  <c:v>16561.5</c:v>
                </c:pt>
                <c:pt idx="102">
                  <c:v>16572.5</c:v>
                </c:pt>
                <c:pt idx="103">
                  <c:v>16670</c:v>
                </c:pt>
                <c:pt idx="104">
                  <c:v>16715.5</c:v>
                </c:pt>
                <c:pt idx="105">
                  <c:v>16792.5</c:v>
                </c:pt>
                <c:pt idx="106">
                  <c:v>16814.5</c:v>
                </c:pt>
                <c:pt idx="107">
                  <c:v>16815</c:v>
                </c:pt>
                <c:pt idx="108">
                  <c:v>16837.5</c:v>
                </c:pt>
                <c:pt idx="109">
                  <c:v>16842</c:v>
                </c:pt>
                <c:pt idx="110">
                  <c:v>16842</c:v>
                </c:pt>
                <c:pt idx="111">
                  <c:v>16860</c:v>
                </c:pt>
                <c:pt idx="112">
                  <c:v>16860.5</c:v>
                </c:pt>
                <c:pt idx="113">
                  <c:v>16956.5</c:v>
                </c:pt>
                <c:pt idx="114">
                  <c:v>18083.5</c:v>
                </c:pt>
                <c:pt idx="115">
                  <c:v>18149</c:v>
                </c:pt>
                <c:pt idx="116">
                  <c:v>18315</c:v>
                </c:pt>
                <c:pt idx="117">
                  <c:v>18474.5</c:v>
                </c:pt>
                <c:pt idx="118">
                  <c:v>18478</c:v>
                </c:pt>
                <c:pt idx="119">
                  <c:v>18482.5</c:v>
                </c:pt>
                <c:pt idx="120">
                  <c:v>18618.5</c:v>
                </c:pt>
                <c:pt idx="121">
                  <c:v>18686.5</c:v>
                </c:pt>
                <c:pt idx="122">
                  <c:v>18713.5</c:v>
                </c:pt>
                <c:pt idx="123">
                  <c:v>18759</c:v>
                </c:pt>
                <c:pt idx="124">
                  <c:v>20032</c:v>
                </c:pt>
                <c:pt idx="125">
                  <c:v>20045.5</c:v>
                </c:pt>
                <c:pt idx="126">
                  <c:v>20106</c:v>
                </c:pt>
                <c:pt idx="127">
                  <c:v>20154.5</c:v>
                </c:pt>
                <c:pt idx="128">
                  <c:v>20160.5</c:v>
                </c:pt>
                <c:pt idx="129">
                  <c:v>20163.5</c:v>
                </c:pt>
                <c:pt idx="130">
                  <c:v>20186</c:v>
                </c:pt>
                <c:pt idx="131">
                  <c:v>20277</c:v>
                </c:pt>
                <c:pt idx="132">
                  <c:v>20317.5</c:v>
                </c:pt>
                <c:pt idx="133">
                  <c:v>20449</c:v>
                </c:pt>
                <c:pt idx="134">
                  <c:v>21506.5</c:v>
                </c:pt>
                <c:pt idx="135">
                  <c:v>21550.5</c:v>
                </c:pt>
                <c:pt idx="136">
                  <c:v>21551</c:v>
                </c:pt>
                <c:pt idx="137">
                  <c:v>21551.5</c:v>
                </c:pt>
                <c:pt idx="138">
                  <c:v>21763.5</c:v>
                </c:pt>
                <c:pt idx="139">
                  <c:v>21767.5</c:v>
                </c:pt>
                <c:pt idx="140">
                  <c:v>21777</c:v>
                </c:pt>
                <c:pt idx="141">
                  <c:v>21790</c:v>
                </c:pt>
                <c:pt idx="142">
                  <c:v>21790.5</c:v>
                </c:pt>
                <c:pt idx="143">
                  <c:v>21881</c:v>
                </c:pt>
                <c:pt idx="144">
                  <c:v>21921.5</c:v>
                </c:pt>
                <c:pt idx="145">
                  <c:v>21922</c:v>
                </c:pt>
                <c:pt idx="146">
                  <c:v>21926.5</c:v>
                </c:pt>
                <c:pt idx="147">
                  <c:v>22887</c:v>
                </c:pt>
                <c:pt idx="148">
                  <c:v>23278.5</c:v>
                </c:pt>
                <c:pt idx="149">
                  <c:v>23285.5</c:v>
                </c:pt>
                <c:pt idx="150">
                  <c:v>23612</c:v>
                </c:pt>
                <c:pt idx="151">
                  <c:v>23617.5</c:v>
                </c:pt>
                <c:pt idx="152">
                  <c:v>23671</c:v>
                </c:pt>
                <c:pt idx="153">
                  <c:v>23672.5</c:v>
                </c:pt>
                <c:pt idx="154">
                  <c:v>23686</c:v>
                </c:pt>
                <c:pt idx="155">
                  <c:v>24898.5</c:v>
                </c:pt>
                <c:pt idx="156">
                  <c:v>24971</c:v>
                </c:pt>
                <c:pt idx="157">
                  <c:v>25016.5</c:v>
                </c:pt>
                <c:pt idx="158">
                  <c:v>25116</c:v>
                </c:pt>
                <c:pt idx="159">
                  <c:v>25120.5</c:v>
                </c:pt>
                <c:pt idx="160">
                  <c:v>25225</c:v>
                </c:pt>
                <c:pt idx="161">
                  <c:v>25229.5</c:v>
                </c:pt>
                <c:pt idx="162">
                  <c:v>25238.5</c:v>
                </c:pt>
                <c:pt idx="163">
                  <c:v>25243</c:v>
                </c:pt>
                <c:pt idx="164">
                  <c:v>25293</c:v>
                </c:pt>
                <c:pt idx="165">
                  <c:v>25297.5</c:v>
                </c:pt>
                <c:pt idx="166">
                  <c:v>26570.5</c:v>
                </c:pt>
                <c:pt idx="167">
                  <c:v>26579.5</c:v>
                </c:pt>
                <c:pt idx="168">
                  <c:v>26580</c:v>
                </c:pt>
                <c:pt idx="169">
                  <c:v>26588.5</c:v>
                </c:pt>
                <c:pt idx="170">
                  <c:v>26602</c:v>
                </c:pt>
                <c:pt idx="171">
                  <c:v>26602.5</c:v>
                </c:pt>
                <c:pt idx="172">
                  <c:v>26661</c:v>
                </c:pt>
                <c:pt idx="173">
                  <c:v>26739</c:v>
                </c:pt>
                <c:pt idx="174">
                  <c:v>26743.5</c:v>
                </c:pt>
                <c:pt idx="175">
                  <c:v>26747</c:v>
                </c:pt>
                <c:pt idx="176">
                  <c:v>26761</c:v>
                </c:pt>
                <c:pt idx="177">
                  <c:v>26770</c:v>
                </c:pt>
                <c:pt idx="178">
                  <c:v>26776</c:v>
                </c:pt>
                <c:pt idx="179">
                  <c:v>26906</c:v>
                </c:pt>
                <c:pt idx="180">
                  <c:v>27019.5</c:v>
                </c:pt>
                <c:pt idx="181">
                  <c:v>27854.5</c:v>
                </c:pt>
                <c:pt idx="182">
                  <c:v>28242.5</c:v>
                </c:pt>
                <c:pt idx="183">
                  <c:v>28310.5</c:v>
                </c:pt>
                <c:pt idx="184">
                  <c:v>28442</c:v>
                </c:pt>
                <c:pt idx="185">
                  <c:v>28451</c:v>
                </c:pt>
                <c:pt idx="186">
                  <c:v>28451.5</c:v>
                </c:pt>
                <c:pt idx="187">
                  <c:v>28456</c:v>
                </c:pt>
                <c:pt idx="188">
                  <c:v>28460.5</c:v>
                </c:pt>
                <c:pt idx="189">
                  <c:v>28465</c:v>
                </c:pt>
                <c:pt idx="190">
                  <c:v>28465.5</c:v>
                </c:pt>
                <c:pt idx="191">
                  <c:v>28469.5</c:v>
                </c:pt>
                <c:pt idx="192">
                  <c:v>28496.5</c:v>
                </c:pt>
                <c:pt idx="193">
                  <c:v>28750.5</c:v>
                </c:pt>
                <c:pt idx="194">
                  <c:v>29820</c:v>
                </c:pt>
                <c:pt idx="195">
                  <c:v>29915</c:v>
                </c:pt>
                <c:pt idx="196">
                  <c:v>29919.5</c:v>
                </c:pt>
                <c:pt idx="197">
                  <c:v>29957</c:v>
                </c:pt>
                <c:pt idx="198">
                  <c:v>30060</c:v>
                </c:pt>
                <c:pt idx="199">
                  <c:v>30064.5</c:v>
                </c:pt>
                <c:pt idx="200">
                  <c:v>30087</c:v>
                </c:pt>
                <c:pt idx="201">
                  <c:v>30096</c:v>
                </c:pt>
                <c:pt idx="202">
                  <c:v>30101</c:v>
                </c:pt>
                <c:pt idx="203">
                  <c:v>30255</c:v>
                </c:pt>
                <c:pt idx="204">
                  <c:v>31334</c:v>
                </c:pt>
                <c:pt idx="205">
                  <c:v>31334</c:v>
                </c:pt>
                <c:pt idx="206">
                  <c:v>31334</c:v>
                </c:pt>
                <c:pt idx="207">
                  <c:v>31668.5</c:v>
                </c:pt>
                <c:pt idx="208">
                  <c:v>31668.5</c:v>
                </c:pt>
                <c:pt idx="209">
                  <c:v>31673</c:v>
                </c:pt>
                <c:pt idx="210">
                  <c:v>31673.5</c:v>
                </c:pt>
                <c:pt idx="211">
                  <c:v>31673.5</c:v>
                </c:pt>
                <c:pt idx="212">
                  <c:v>31727.5</c:v>
                </c:pt>
                <c:pt idx="213">
                  <c:v>31809</c:v>
                </c:pt>
                <c:pt idx="214">
                  <c:v>31841</c:v>
                </c:pt>
                <c:pt idx="215">
                  <c:v>31841</c:v>
                </c:pt>
                <c:pt idx="216">
                  <c:v>31841</c:v>
                </c:pt>
                <c:pt idx="217">
                  <c:v>31841</c:v>
                </c:pt>
                <c:pt idx="218">
                  <c:v>31841</c:v>
                </c:pt>
                <c:pt idx="219">
                  <c:v>31841</c:v>
                </c:pt>
                <c:pt idx="220">
                  <c:v>31854.5</c:v>
                </c:pt>
                <c:pt idx="221">
                  <c:v>31854.5</c:v>
                </c:pt>
                <c:pt idx="222">
                  <c:v>31899.5</c:v>
                </c:pt>
                <c:pt idx="223">
                  <c:v>33188</c:v>
                </c:pt>
                <c:pt idx="224">
                  <c:v>33345</c:v>
                </c:pt>
                <c:pt idx="225">
                  <c:v>33395</c:v>
                </c:pt>
                <c:pt idx="226">
                  <c:v>33417.5</c:v>
                </c:pt>
                <c:pt idx="227">
                  <c:v>33422</c:v>
                </c:pt>
                <c:pt idx="228">
                  <c:v>33426.5</c:v>
                </c:pt>
                <c:pt idx="229">
                  <c:v>33426.5</c:v>
                </c:pt>
                <c:pt idx="230">
                  <c:v>33450.5</c:v>
                </c:pt>
                <c:pt idx="231">
                  <c:v>33454</c:v>
                </c:pt>
                <c:pt idx="232">
                  <c:v>33458.5</c:v>
                </c:pt>
                <c:pt idx="233">
                  <c:v>33549</c:v>
                </c:pt>
                <c:pt idx="234">
                  <c:v>34850</c:v>
                </c:pt>
                <c:pt idx="235">
                  <c:v>34922</c:v>
                </c:pt>
                <c:pt idx="236">
                  <c:v>35021.5</c:v>
                </c:pt>
                <c:pt idx="237">
                  <c:v>35021.5</c:v>
                </c:pt>
                <c:pt idx="238">
                  <c:v>35026.5</c:v>
                </c:pt>
                <c:pt idx="239">
                  <c:v>35026.5</c:v>
                </c:pt>
                <c:pt idx="240">
                  <c:v>35035.5</c:v>
                </c:pt>
                <c:pt idx="241">
                  <c:v>35040</c:v>
                </c:pt>
                <c:pt idx="242">
                  <c:v>35040</c:v>
                </c:pt>
                <c:pt idx="243">
                  <c:v>35058</c:v>
                </c:pt>
                <c:pt idx="244">
                  <c:v>35139.5</c:v>
                </c:pt>
                <c:pt idx="245">
                  <c:v>35191</c:v>
                </c:pt>
                <c:pt idx="246">
                  <c:v>35207.5</c:v>
                </c:pt>
                <c:pt idx="247">
                  <c:v>35434</c:v>
                </c:pt>
                <c:pt idx="248">
                  <c:v>36367.5</c:v>
                </c:pt>
                <c:pt idx="249">
                  <c:v>36517</c:v>
                </c:pt>
                <c:pt idx="250">
                  <c:v>36607.5</c:v>
                </c:pt>
                <c:pt idx="251">
                  <c:v>36997.5</c:v>
                </c:pt>
                <c:pt idx="252">
                  <c:v>38012.5</c:v>
                </c:pt>
                <c:pt idx="253">
                  <c:v>38162</c:v>
                </c:pt>
                <c:pt idx="254">
                  <c:v>38416</c:v>
                </c:pt>
                <c:pt idx="255">
                  <c:v>38438.5</c:v>
                </c:pt>
                <c:pt idx="256">
                  <c:v>39329</c:v>
                </c:pt>
                <c:pt idx="257">
                  <c:v>39865.5</c:v>
                </c:pt>
                <c:pt idx="258">
                  <c:v>39885</c:v>
                </c:pt>
                <c:pt idx="259">
                  <c:v>39988</c:v>
                </c:pt>
                <c:pt idx="260">
                  <c:v>40350.5</c:v>
                </c:pt>
                <c:pt idx="261">
                  <c:v>41331.5</c:v>
                </c:pt>
                <c:pt idx="262">
                  <c:v>41483.5</c:v>
                </c:pt>
                <c:pt idx="263">
                  <c:v>41580</c:v>
                </c:pt>
                <c:pt idx="264">
                  <c:v>41648.5</c:v>
                </c:pt>
                <c:pt idx="265">
                  <c:v>41705.5</c:v>
                </c:pt>
                <c:pt idx="266">
                  <c:v>41714.5</c:v>
                </c:pt>
                <c:pt idx="267">
                  <c:v>41814</c:v>
                </c:pt>
                <c:pt idx="268">
                  <c:v>41995.5</c:v>
                </c:pt>
                <c:pt idx="269">
                  <c:v>42004.5</c:v>
                </c:pt>
                <c:pt idx="270">
                  <c:v>43160</c:v>
                </c:pt>
                <c:pt idx="271">
                  <c:v>43170.5</c:v>
                </c:pt>
                <c:pt idx="272">
                  <c:v>43171</c:v>
                </c:pt>
                <c:pt idx="273">
                  <c:v>43241.5</c:v>
                </c:pt>
                <c:pt idx="274">
                  <c:v>43305</c:v>
                </c:pt>
                <c:pt idx="275">
                  <c:v>43355</c:v>
                </c:pt>
                <c:pt idx="276">
                  <c:v>43369.5</c:v>
                </c:pt>
                <c:pt idx="277">
                  <c:v>43373</c:v>
                </c:pt>
                <c:pt idx="278">
                  <c:v>43423</c:v>
                </c:pt>
                <c:pt idx="279">
                  <c:v>43518</c:v>
                </c:pt>
                <c:pt idx="280">
                  <c:v>44597.5</c:v>
                </c:pt>
                <c:pt idx="281">
                  <c:v>44782</c:v>
                </c:pt>
                <c:pt idx="282">
                  <c:v>44918</c:v>
                </c:pt>
                <c:pt idx="283">
                  <c:v>44918</c:v>
                </c:pt>
                <c:pt idx="284">
                  <c:v>45031.5</c:v>
                </c:pt>
                <c:pt idx="285">
                  <c:v>45036</c:v>
                </c:pt>
                <c:pt idx="286">
                  <c:v>45068</c:v>
                </c:pt>
                <c:pt idx="287">
                  <c:v>45068</c:v>
                </c:pt>
                <c:pt idx="288">
                  <c:v>45072.5</c:v>
                </c:pt>
                <c:pt idx="289">
                  <c:v>45073.5</c:v>
                </c:pt>
                <c:pt idx="290">
                  <c:v>45074</c:v>
                </c:pt>
                <c:pt idx="291">
                  <c:v>45090.5</c:v>
                </c:pt>
                <c:pt idx="292">
                  <c:v>45253.5</c:v>
                </c:pt>
                <c:pt idx="293">
                  <c:v>45326</c:v>
                </c:pt>
                <c:pt idx="294">
                  <c:v>46419</c:v>
                </c:pt>
                <c:pt idx="295">
                  <c:v>46422.5</c:v>
                </c:pt>
                <c:pt idx="296">
                  <c:v>46463.5</c:v>
                </c:pt>
                <c:pt idx="297">
                  <c:v>46463.5</c:v>
                </c:pt>
                <c:pt idx="298">
                  <c:v>46463.5</c:v>
                </c:pt>
                <c:pt idx="299">
                  <c:v>46464</c:v>
                </c:pt>
                <c:pt idx="300">
                  <c:v>46464</c:v>
                </c:pt>
                <c:pt idx="301">
                  <c:v>46464</c:v>
                </c:pt>
                <c:pt idx="302">
                  <c:v>46467.5</c:v>
                </c:pt>
                <c:pt idx="303">
                  <c:v>46528</c:v>
                </c:pt>
                <c:pt idx="304">
                  <c:v>46576.5</c:v>
                </c:pt>
                <c:pt idx="305">
                  <c:v>46699</c:v>
                </c:pt>
                <c:pt idx="306">
                  <c:v>46708</c:v>
                </c:pt>
                <c:pt idx="307">
                  <c:v>46718.5</c:v>
                </c:pt>
                <c:pt idx="308">
                  <c:v>46850</c:v>
                </c:pt>
                <c:pt idx="309">
                  <c:v>46850</c:v>
                </c:pt>
                <c:pt idx="310">
                  <c:v>46876</c:v>
                </c:pt>
                <c:pt idx="311">
                  <c:v>47883</c:v>
                </c:pt>
                <c:pt idx="312">
                  <c:v>48119</c:v>
                </c:pt>
                <c:pt idx="313">
                  <c:v>48121.5</c:v>
                </c:pt>
                <c:pt idx="314">
                  <c:v>48140.5</c:v>
                </c:pt>
                <c:pt idx="315">
                  <c:v>48244</c:v>
                </c:pt>
                <c:pt idx="316">
                  <c:v>48248.5</c:v>
                </c:pt>
                <c:pt idx="317">
                  <c:v>48248.5</c:v>
                </c:pt>
                <c:pt idx="318">
                  <c:v>48280.5</c:v>
                </c:pt>
                <c:pt idx="319">
                  <c:v>48295</c:v>
                </c:pt>
                <c:pt idx="320">
                  <c:v>48303</c:v>
                </c:pt>
                <c:pt idx="321">
                  <c:v>48485.5</c:v>
                </c:pt>
                <c:pt idx="322">
                  <c:v>48557</c:v>
                </c:pt>
                <c:pt idx="323">
                  <c:v>48558</c:v>
                </c:pt>
                <c:pt idx="324">
                  <c:v>48566.5</c:v>
                </c:pt>
                <c:pt idx="325">
                  <c:v>48566.5</c:v>
                </c:pt>
                <c:pt idx="326">
                  <c:v>48747.5</c:v>
                </c:pt>
                <c:pt idx="327">
                  <c:v>48747.5</c:v>
                </c:pt>
                <c:pt idx="328">
                  <c:v>49640</c:v>
                </c:pt>
                <c:pt idx="329">
                  <c:v>49735</c:v>
                </c:pt>
                <c:pt idx="330">
                  <c:v>49800.5</c:v>
                </c:pt>
                <c:pt idx="331">
                  <c:v>49948</c:v>
                </c:pt>
                <c:pt idx="332">
                  <c:v>50016</c:v>
                </c:pt>
                <c:pt idx="333">
                  <c:v>50138.5</c:v>
                </c:pt>
                <c:pt idx="334">
                  <c:v>50143</c:v>
                </c:pt>
                <c:pt idx="335">
                  <c:v>50143</c:v>
                </c:pt>
                <c:pt idx="336">
                  <c:v>51276.5</c:v>
                </c:pt>
                <c:pt idx="337">
                  <c:v>51303.5</c:v>
                </c:pt>
                <c:pt idx="338">
                  <c:v>51304</c:v>
                </c:pt>
                <c:pt idx="339">
                  <c:v>51421</c:v>
                </c:pt>
                <c:pt idx="340">
                  <c:v>51460</c:v>
                </c:pt>
                <c:pt idx="341">
                  <c:v>51506.5</c:v>
                </c:pt>
                <c:pt idx="342">
                  <c:v>51593.5</c:v>
                </c:pt>
                <c:pt idx="343">
                  <c:v>51603.5</c:v>
                </c:pt>
                <c:pt idx="344">
                  <c:v>51620</c:v>
                </c:pt>
                <c:pt idx="345">
                  <c:v>51621</c:v>
                </c:pt>
                <c:pt idx="346">
                  <c:v>51674.5</c:v>
                </c:pt>
                <c:pt idx="347">
                  <c:v>51701.5</c:v>
                </c:pt>
                <c:pt idx="348">
                  <c:v>51715</c:v>
                </c:pt>
                <c:pt idx="349">
                  <c:v>52898.5</c:v>
                </c:pt>
                <c:pt idx="350">
                  <c:v>52972</c:v>
                </c:pt>
                <c:pt idx="351">
                  <c:v>53071</c:v>
                </c:pt>
                <c:pt idx="352">
                  <c:v>53085</c:v>
                </c:pt>
                <c:pt idx="353">
                  <c:v>53092.5</c:v>
                </c:pt>
                <c:pt idx="354">
                  <c:v>53093</c:v>
                </c:pt>
                <c:pt idx="355">
                  <c:v>53093</c:v>
                </c:pt>
                <c:pt idx="356">
                  <c:v>53121</c:v>
                </c:pt>
                <c:pt idx="357">
                  <c:v>53121</c:v>
                </c:pt>
                <c:pt idx="358">
                  <c:v>53144</c:v>
                </c:pt>
                <c:pt idx="359">
                  <c:v>53165.5</c:v>
                </c:pt>
                <c:pt idx="360">
                  <c:v>53183</c:v>
                </c:pt>
                <c:pt idx="361">
                  <c:v>53183</c:v>
                </c:pt>
                <c:pt idx="362">
                  <c:v>53193</c:v>
                </c:pt>
                <c:pt idx="363">
                  <c:v>53201.5</c:v>
                </c:pt>
                <c:pt idx="364">
                  <c:v>53207</c:v>
                </c:pt>
                <c:pt idx="365">
                  <c:v>53547</c:v>
                </c:pt>
                <c:pt idx="366">
                  <c:v>54643</c:v>
                </c:pt>
                <c:pt idx="367">
                  <c:v>54721</c:v>
                </c:pt>
                <c:pt idx="368">
                  <c:v>54730</c:v>
                </c:pt>
                <c:pt idx="369">
                  <c:v>54802</c:v>
                </c:pt>
                <c:pt idx="370">
                  <c:v>54812</c:v>
                </c:pt>
                <c:pt idx="371">
                  <c:v>54830</c:v>
                </c:pt>
                <c:pt idx="372">
                  <c:v>54857</c:v>
                </c:pt>
                <c:pt idx="373">
                  <c:v>54861</c:v>
                </c:pt>
                <c:pt idx="374">
                  <c:v>54875</c:v>
                </c:pt>
                <c:pt idx="375">
                  <c:v>54938</c:v>
                </c:pt>
                <c:pt idx="376">
                  <c:v>54950.5</c:v>
                </c:pt>
                <c:pt idx="377">
                  <c:v>54970</c:v>
                </c:pt>
                <c:pt idx="378">
                  <c:v>54996</c:v>
                </c:pt>
                <c:pt idx="379">
                  <c:v>54996</c:v>
                </c:pt>
                <c:pt idx="380">
                  <c:v>54996</c:v>
                </c:pt>
                <c:pt idx="381">
                  <c:v>55127.5</c:v>
                </c:pt>
                <c:pt idx="382">
                  <c:v>55127.5</c:v>
                </c:pt>
                <c:pt idx="383">
                  <c:v>55572</c:v>
                </c:pt>
                <c:pt idx="384">
                  <c:v>56043.5</c:v>
                </c:pt>
                <c:pt idx="385">
                  <c:v>56043.5</c:v>
                </c:pt>
                <c:pt idx="386">
                  <c:v>56293</c:v>
                </c:pt>
                <c:pt idx="387">
                  <c:v>56302.5</c:v>
                </c:pt>
                <c:pt idx="388">
                  <c:v>56342</c:v>
                </c:pt>
                <c:pt idx="389">
                  <c:v>56388</c:v>
                </c:pt>
                <c:pt idx="390">
                  <c:v>56429.5</c:v>
                </c:pt>
                <c:pt idx="391">
                  <c:v>56442.5</c:v>
                </c:pt>
                <c:pt idx="392">
                  <c:v>56474</c:v>
                </c:pt>
                <c:pt idx="393">
                  <c:v>56500</c:v>
                </c:pt>
                <c:pt idx="394">
                  <c:v>56500.5</c:v>
                </c:pt>
                <c:pt idx="395">
                  <c:v>56551</c:v>
                </c:pt>
                <c:pt idx="396">
                  <c:v>56578</c:v>
                </c:pt>
                <c:pt idx="397">
                  <c:v>56664.5</c:v>
                </c:pt>
                <c:pt idx="398">
                  <c:v>56668</c:v>
                </c:pt>
                <c:pt idx="399">
                  <c:v>56683</c:v>
                </c:pt>
                <c:pt idx="400">
                  <c:v>56683</c:v>
                </c:pt>
                <c:pt idx="401">
                  <c:v>56683</c:v>
                </c:pt>
                <c:pt idx="402">
                  <c:v>56841.5</c:v>
                </c:pt>
                <c:pt idx="403">
                  <c:v>57599</c:v>
                </c:pt>
                <c:pt idx="404">
                  <c:v>57757.5</c:v>
                </c:pt>
                <c:pt idx="405">
                  <c:v>57884</c:v>
                </c:pt>
                <c:pt idx="406">
                  <c:v>58055.5</c:v>
                </c:pt>
                <c:pt idx="407">
                  <c:v>58169</c:v>
                </c:pt>
                <c:pt idx="408">
                  <c:v>58169.5</c:v>
                </c:pt>
                <c:pt idx="409">
                  <c:v>58214</c:v>
                </c:pt>
                <c:pt idx="410">
                  <c:v>58214</c:v>
                </c:pt>
                <c:pt idx="411">
                  <c:v>58327.5</c:v>
                </c:pt>
                <c:pt idx="412">
                  <c:v>58327.5</c:v>
                </c:pt>
                <c:pt idx="413">
                  <c:v>58358.5</c:v>
                </c:pt>
                <c:pt idx="414">
                  <c:v>58358.5</c:v>
                </c:pt>
                <c:pt idx="415">
                  <c:v>58377</c:v>
                </c:pt>
                <c:pt idx="416">
                  <c:v>59321</c:v>
                </c:pt>
                <c:pt idx="417">
                  <c:v>59409</c:v>
                </c:pt>
                <c:pt idx="418">
                  <c:v>59430</c:v>
                </c:pt>
                <c:pt idx="419">
                  <c:v>59588.5</c:v>
                </c:pt>
                <c:pt idx="420">
                  <c:v>59696.5</c:v>
                </c:pt>
                <c:pt idx="421">
                  <c:v>59758</c:v>
                </c:pt>
                <c:pt idx="422">
                  <c:v>59767</c:v>
                </c:pt>
                <c:pt idx="423">
                  <c:v>59841.5</c:v>
                </c:pt>
                <c:pt idx="424">
                  <c:v>60114.5</c:v>
                </c:pt>
                <c:pt idx="425">
                  <c:v>60114.5</c:v>
                </c:pt>
                <c:pt idx="426">
                  <c:v>60114.5</c:v>
                </c:pt>
                <c:pt idx="427">
                  <c:v>60334</c:v>
                </c:pt>
                <c:pt idx="428">
                  <c:v>60334</c:v>
                </c:pt>
                <c:pt idx="429">
                  <c:v>61315</c:v>
                </c:pt>
                <c:pt idx="430">
                  <c:v>61331.5</c:v>
                </c:pt>
                <c:pt idx="431">
                  <c:v>61374.5</c:v>
                </c:pt>
                <c:pt idx="432">
                  <c:v>61375</c:v>
                </c:pt>
                <c:pt idx="433">
                  <c:v>61444</c:v>
                </c:pt>
                <c:pt idx="434">
                  <c:v>61444.5</c:v>
                </c:pt>
                <c:pt idx="435">
                  <c:v>61498.5</c:v>
                </c:pt>
                <c:pt idx="436">
                  <c:v>61503</c:v>
                </c:pt>
                <c:pt idx="437">
                  <c:v>61529</c:v>
                </c:pt>
                <c:pt idx="438">
                  <c:v>61548.5</c:v>
                </c:pt>
                <c:pt idx="439">
                  <c:v>61575</c:v>
                </c:pt>
                <c:pt idx="440">
                  <c:v>61602.5</c:v>
                </c:pt>
                <c:pt idx="441">
                  <c:v>61603</c:v>
                </c:pt>
                <c:pt idx="442">
                  <c:v>61607.5</c:v>
                </c:pt>
                <c:pt idx="443">
                  <c:v>61611.5</c:v>
                </c:pt>
                <c:pt idx="444">
                  <c:v>61612</c:v>
                </c:pt>
                <c:pt idx="445">
                  <c:v>61621</c:v>
                </c:pt>
                <c:pt idx="446">
                  <c:v>61634.5</c:v>
                </c:pt>
                <c:pt idx="447">
                  <c:v>61643.5</c:v>
                </c:pt>
                <c:pt idx="448">
                  <c:v>61644</c:v>
                </c:pt>
                <c:pt idx="449">
                  <c:v>61648</c:v>
                </c:pt>
                <c:pt idx="450">
                  <c:v>61648.5</c:v>
                </c:pt>
                <c:pt idx="451">
                  <c:v>61652.5</c:v>
                </c:pt>
                <c:pt idx="452">
                  <c:v>61653</c:v>
                </c:pt>
                <c:pt idx="453">
                  <c:v>61661.5</c:v>
                </c:pt>
                <c:pt idx="454">
                  <c:v>61662</c:v>
                </c:pt>
                <c:pt idx="455">
                  <c:v>61666</c:v>
                </c:pt>
                <c:pt idx="456">
                  <c:v>61666.5</c:v>
                </c:pt>
                <c:pt idx="457">
                  <c:v>61670.5</c:v>
                </c:pt>
                <c:pt idx="458">
                  <c:v>61671</c:v>
                </c:pt>
                <c:pt idx="459">
                  <c:v>61684</c:v>
                </c:pt>
                <c:pt idx="460">
                  <c:v>61684</c:v>
                </c:pt>
                <c:pt idx="461">
                  <c:v>61684.5</c:v>
                </c:pt>
                <c:pt idx="462">
                  <c:v>61699</c:v>
                </c:pt>
                <c:pt idx="463">
                  <c:v>61784</c:v>
                </c:pt>
                <c:pt idx="464">
                  <c:v>61788.5</c:v>
                </c:pt>
                <c:pt idx="465">
                  <c:v>61793</c:v>
                </c:pt>
                <c:pt idx="466">
                  <c:v>61797.5</c:v>
                </c:pt>
                <c:pt idx="467">
                  <c:v>61802</c:v>
                </c:pt>
                <c:pt idx="468">
                  <c:v>61806.5</c:v>
                </c:pt>
                <c:pt idx="469">
                  <c:v>61811</c:v>
                </c:pt>
                <c:pt idx="470">
                  <c:v>61880</c:v>
                </c:pt>
                <c:pt idx="471">
                  <c:v>61892.5</c:v>
                </c:pt>
                <c:pt idx="472">
                  <c:v>62092</c:v>
                </c:pt>
                <c:pt idx="473">
                  <c:v>62092</c:v>
                </c:pt>
                <c:pt idx="474">
                  <c:v>62561</c:v>
                </c:pt>
                <c:pt idx="475">
                  <c:v>63006</c:v>
                </c:pt>
                <c:pt idx="476">
                  <c:v>63006.5</c:v>
                </c:pt>
                <c:pt idx="477">
                  <c:v>63027.5</c:v>
                </c:pt>
                <c:pt idx="478">
                  <c:v>63043.5</c:v>
                </c:pt>
                <c:pt idx="479">
                  <c:v>63057</c:v>
                </c:pt>
                <c:pt idx="480">
                  <c:v>63066</c:v>
                </c:pt>
                <c:pt idx="481">
                  <c:v>63106</c:v>
                </c:pt>
                <c:pt idx="482">
                  <c:v>63106</c:v>
                </c:pt>
                <c:pt idx="483">
                  <c:v>63106.5</c:v>
                </c:pt>
                <c:pt idx="484">
                  <c:v>63106.5</c:v>
                </c:pt>
                <c:pt idx="485">
                  <c:v>63107.5</c:v>
                </c:pt>
                <c:pt idx="486">
                  <c:v>63116</c:v>
                </c:pt>
                <c:pt idx="487">
                  <c:v>63116</c:v>
                </c:pt>
                <c:pt idx="488">
                  <c:v>63116.5</c:v>
                </c:pt>
                <c:pt idx="489">
                  <c:v>63125.5</c:v>
                </c:pt>
                <c:pt idx="490">
                  <c:v>63154</c:v>
                </c:pt>
                <c:pt idx="491">
                  <c:v>63161.5</c:v>
                </c:pt>
                <c:pt idx="492">
                  <c:v>63220.5</c:v>
                </c:pt>
                <c:pt idx="493">
                  <c:v>63306</c:v>
                </c:pt>
                <c:pt idx="494">
                  <c:v>63306.5</c:v>
                </c:pt>
                <c:pt idx="495">
                  <c:v>63329</c:v>
                </c:pt>
                <c:pt idx="496">
                  <c:v>63367</c:v>
                </c:pt>
                <c:pt idx="497">
                  <c:v>63426</c:v>
                </c:pt>
                <c:pt idx="498">
                  <c:v>64489.5</c:v>
                </c:pt>
                <c:pt idx="499">
                  <c:v>64493</c:v>
                </c:pt>
                <c:pt idx="500">
                  <c:v>64644.5</c:v>
                </c:pt>
                <c:pt idx="501">
                  <c:v>64729</c:v>
                </c:pt>
                <c:pt idx="502">
                  <c:v>64753.5</c:v>
                </c:pt>
                <c:pt idx="503">
                  <c:v>64758</c:v>
                </c:pt>
                <c:pt idx="504">
                  <c:v>64783.5</c:v>
                </c:pt>
                <c:pt idx="505">
                  <c:v>64788</c:v>
                </c:pt>
                <c:pt idx="506">
                  <c:v>64792.5</c:v>
                </c:pt>
                <c:pt idx="507">
                  <c:v>64793</c:v>
                </c:pt>
                <c:pt idx="508">
                  <c:v>64797</c:v>
                </c:pt>
                <c:pt idx="509">
                  <c:v>64860.5</c:v>
                </c:pt>
                <c:pt idx="510">
                  <c:v>64862</c:v>
                </c:pt>
                <c:pt idx="511">
                  <c:v>64874</c:v>
                </c:pt>
                <c:pt idx="512">
                  <c:v>64874</c:v>
                </c:pt>
                <c:pt idx="513">
                  <c:v>64951</c:v>
                </c:pt>
                <c:pt idx="514">
                  <c:v>65250.5</c:v>
                </c:pt>
                <c:pt idx="515">
                  <c:v>65677</c:v>
                </c:pt>
                <c:pt idx="516">
                  <c:v>66008.5</c:v>
                </c:pt>
                <c:pt idx="517">
                  <c:v>66013</c:v>
                </c:pt>
                <c:pt idx="518">
                  <c:v>66022</c:v>
                </c:pt>
                <c:pt idx="519">
                  <c:v>66058</c:v>
                </c:pt>
                <c:pt idx="520">
                  <c:v>66071.5</c:v>
                </c:pt>
                <c:pt idx="521">
                  <c:v>66076.5</c:v>
                </c:pt>
                <c:pt idx="522">
                  <c:v>66090</c:v>
                </c:pt>
                <c:pt idx="523">
                  <c:v>66098.5</c:v>
                </c:pt>
                <c:pt idx="524">
                  <c:v>66099</c:v>
                </c:pt>
                <c:pt idx="525">
                  <c:v>66103.5</c:v>
                </c:pt>
                <c:pt idx="526">
                  <c:v>66108</c:v>
                </c:pt>
                <c:pt idx="527">
                  <c:v>66112.5</c:v>
                </c:pt>
                <c:pt idx="528">
                  <c:v>66189.5</c:v>
                </c:pt>
                <c:pt idx="529">
                  <c:v>66194</c:v>
                </c:pt>
                <c:pt idx="530">
                  <c:v>66194.5</c:v>
                </c:pt>
                <c:pt idx="531">
                  <c:v>66216</c:v>
                </c:pt>
                <c:pt idx="532">
                  <c:v>66216.5</c:v>
                </c:pt>
                <c:pt idx="533">
                  <c:v>66230.5</c:v>
                </c:pt>
                <c:pt idx="534">
                  <c:v>66234.5</c:v>
                </c:pt>
                <c:pt idx="535">
                  <c:v>66248.5</c:v>
                </c:pt>
                <c:pt idx="536">
                  <c:v>66253</c:v>
                </c:pt>
                <c:pt idx="537">
                  <c:v>66257.5</c:v>
                </c:pt>
                <c:pt idx="538">
                  <c:v>66261.5</c:v>
                </c:pt>
                <c:pt idx="539">
                  <c:v>66279.5</c:v>
                </c:pt>
                <c:pt idx="540">
                  <c:v>66280</c:v>
                </c:pt>
                <c:pt idx="541">
                  <c:v>66284</c:v>
                </c:pt>
                <c:pt idx="542">
                  <c:v>66284.5</c:v>
                </c:pt>
                <c:pt idx="543">
                  <c:v>66288</c:v>
                </c:pt>
                <c:pt idx="544">
                  <c:v>66288.5</c:v>
                </c:pt>
                <c:pt idx="545">
                  <c:v>66302.5</c:v>
                </c:pt>
                <c:pt idx="546">
                  <c:v>66307</c:v>
                </c:pt>
                <c:pt idx="547">
                  <c:v>66307.5</c:v>
                </c:pt>
                <c:pt idx="548">
                  <c:v>66311</c:v>
                </c:pt>
                <c:pt idx="549">
                  <c:v>66312</c:v>
                </c:pt>
                <c:pt idx="550">
                  <c:v>66325.5</c:v>
                </c:pt>
                <c:pt idx="551">
                  <c:v>66326.5</c:v>
                </c:pt>
                <c:pt idx="552">
                  <c:v>66329.5</c:v>
                </c:pt>
                <c:pt idx="553">
                  <c:v>66330</c:v>
                </c:pt>
                <c:pt idx="554">
                  <c:v>66347</c:v>
                </c:pt>
                <c:pt idx="555">
                  <c:v>66347.5</c:v>
                </c:pt>
                <c:pt idx="556">
                  <c:v>66423.5</c:v>
                </c:pt>
                <c:pt idx="557">
                  <c:v>66424</c:v>
                </c:pt>
                <c:pt idx="558">
                  <c:v>66433</c:v>
                </c:pt>
                <c:pt idx="559">
                  <c:v>66437.5</c:v>
                </c:pt>
                <c:pt idx="560">
                  <c:v>66438</c:v>
                </c:pt>
                <c:pt idx="561">
                  <c:v>66438.5</c:v>
                </c:pt>
                <c:pt idx="562">
                  <c:v>66443</c:v>
                </c:pt>
                <c:pt idx="563">
                  <c:v>66451</c:v>
                </c:pt>
                <c:pt idx="564">
                  <c:v>66469</c:v>
                </c:pt>
                <c:pt idx="565">
                  <c:v>66469.5</c:v>
                </c:pt>
                <c:pt idx="566">
                  <c:v>66473.5</c:v>
                </c:pt>
                <c:pt idx="567">
                  <c:v>66474</c:v>
                </c:pt>
                <c:pt idx="568">
                  <c:v>66478</c:v>
                </c:pt>
                <c:pt idx="569">
                  <c:v>66478.5</c:v>
                </c:pt>
                <c:pt idx="570">
                  <c:v>66483</c:v>
                </c:pt>
                <c:pt idx="571">
                  <c:v>66487</c:v>
                </c:pt>
                <c:pt idx="572">
                  <c:v>66487.5</c:v>
                </c:pt>
                <c:pt idx="573">
                  <c:v>66491.5</c:v>
                </c:pt>
                <c:pt idx="574">
                  <c:v>66492</c:v>
                </c:pt>
                <c:pt idx="575">
                  <c:v>66492.5</c:v>
                </c:pt>
                <c:pt idx="576">
                  <c:v>66501</c:v>
                </c:pt>
                <c:pt idx="577">
                  <c:v>66501.5</c:v>
                </c:pt>
                <c:pt idx="578">
                  <c:v>66505.5</c:v>
                </c:pt>
                <c:pt idx="579">
                  <c:v>66510</c:v>
                </c:pt>
                <c:pt idx="580">
                  <c:v>66514.5</c:v>
                </c:pt>
                <c:pt idx="581">
                  <c:v>66519</c:v>
                </c:pt>
                <c:pt idx="582">
                  <c:v>66519</c:v>
                </c:pt>
                <c:pt idx="583">
                  <c:v>66523.5</c:v>
                </c:pt>
                <c:pt idx="584">
                  <c:v>66528</c:v>
                </c:pt>
                <c:pt idx="585">
                  <c:v>66528.5</c:v>
                </c:pt>
                <c:pt idx="586">
                  <c:v>66532.5</c:v>
                </c:pt>
                <c:pt idx="587">
                  <c:v>66532.5</c:v>
                </c:pt>
                <c:pt idx="588">
                  <c:v>66533</c:v>
                </c:pt>
                <c:pt idx="589">
                  <c:v>66537.5</c:v>
                </c:pt>
                <c:pt idx="590">
                  <c:v>66551</c:v>
                </c:pt>
                <c:pt idx="591">
                  <c:v>66555.5</c:v>
                </c:pt>
                <c:pt idx="592">
                  <c:v>66564.5</c:v>
                </c:pt>
                <c:pt idx="593">
                  <c:v>66569</c:v>
                </c:pt>
                <c:pt idx="594">
                  <c:v>66573.5</c:v>
                </c:pt>
                <c:pt idx="595">
                  <c:v>66578</c:v>
                </c:pt>
                <c:pt idx="596">
                  <c:v>66582.5</c:v>
                </c:pt>
                <c:pt idx="597">
                  <c:v>66596</c:v>
                </c:pt>
                <c:pt idx="598">
                  <c:v>66600.5</c:v>
                </c:pt>
                <c:pt idx="599">
                  <c:v>66614.5</c:v>
                </c:pt>
                <c:pt idx="600">
                  <c:v>66619</c:v>
                </c:pt>
                <c:pt idx="601">
                  <c:v>66623.5</c:v>
                </c:pt>
                <c:pt idx="602">
                  <c:v>66659.5</c:v>
                </c:pt>
                <c:pt idx="603">
                  <c:v>66765</c:v>
                </c:pt>
                <c:pt idx="604">
                  <c:v>67914</c:v>
                </c:pt>
                <c:pt idx="605">
                  <c:v>67914</c:v>
                </c:pt>
                <c:pt idx="606">
                  <c:v>67914</c:v>
                </c:pt>
                <c:pt idx="607">
                  <c:v>67914</c:v>
                </c:pt>
                <c:pt idx="608">
                  <c:v>67974.5</c:v>
                </c:pt>
                <c:pt idx="609">
                  <c:v>67980</c:v>
                </c:pt>
                <c:pt idx="610">
                  <c:v>67980</c:v>
                </c:pt>
                <c:pt idx="611">
                  <c:v>68073</c:v>
                </c:pt>
                <c:pt idx="612">
                  <c:v>68128</c:v>
                </c:pt>
                <c:pt idx="613">
                  <c:v>68128</c:v>
                </c:pt>
                <c:pt idx="614">
                  <c:v>68128</c:v>
                </c:pt>
                <c:pt idx="615">
                  <c:v>68132.5</c:v>
                </c:pt>
                <c:pt idx="616">
                  <c:v>68132.5</c:v>
                </c:pt>
                <c:pt idx="617">
                  <c:v>68241</c:v>
                </c:pt>
                <c:pt idx="618">
                  <c:v>68250</c:v>
                </c:pt>
                <c:pt idx="619">
                  <c:v>68255.5</c:v>
                </c:pt>
                <c:pt idx="620">
                  <c:v>68341.5</c:v>
                </c:pt>
                <c:pt idx="621">
                  <c:v>68395</c:v>
                </c:pt>
                <c:pt idx="622">
                  <c:v>68395</c:v>
                </c:pt>
                <c:pt idx="623">
                  <c:v>68395</c:v>
                </c:pt>
                <c:pt idx="624">
                  <c:v>68485.5</c:v>
                </c:pt>
                <c:pt idx="625">
                  <c:v>69244.5</c:v>
                </c:pt>
                <c:pt idx="626">
                  <c:v>69263</c:v>
                </c:pt>
                <c:pt idx="627">
                  <c:v>69263.5</c:v>
                </c:pt>
                <c:pt idx="628">
                  <c:v>69475.5</c:v>
                </c:pt>
                <c:pt idx="629">
                  <c:v>69476</c:v>
                </c:pt>
                <c:pt idx="630">
                  <c:v>69573</c:v>
                </c:pt>
                <c:pt idx="631">
                  <c:v>69593.5</c:v>
                </c:pt>
                <c:pt idx="632">
                  <c:v>69692</c:v>
                </c:pt>
                <c:pt idx="633">
                  <c:v>69769</c:v>
                </c:pt>
                <c:pt idx="634">
                  <c:v>69786</c:v>
                </c:pt>
                <c:pt idx="635">
                  <c:v>69841.5</c:v>
                </c:pt>
                <c:pt idx="636">
                  <c:v>69887</c:v>
                </c:pt>
                <c:pt idx="637">
                  <c:v>69922</c:v>
                </c:pt>
                <c:pt idx="638">
                  <c:v>70902</c:v>
                </c:pt>
                <c:pt idx="639">
                  <c:v>71042.5</c:v>
                </c:pt>
                <c:pt idx="640">
                  <c:v>71051</c:v>
                </c:pt>
                <c:pt idx="641">
                  <c:v>71214.5</c:v>
                </c:pt>
                <c:pt idx="642">
                  <c:v>71337</c:v>
                </c:pt>
                <c:pt idx="643">
                  <c:v>71337.5</c:v>
                </c:pt>
                <c:pt idx="644">
                  <c:v>71350.5</c:v>
                </c:pt>
                <c:pt idx="645">
                  <c:v>71467</c:v>
                </c:pt>
                <c:pt idx="646">
                  <c:v>72625</c:v>
                </c:pt>
                <c:pt idx="647">
                  <c:v>72838</c:v>
                </c:pt>
                <c:pt idx="648">
                  <c:v>72904.5</c:v>
                </c:pt>
                <c:pt idx="649">
                  <c:v>73035.5</c:v>
                </c:pt>
                <c:pt idx="650">
                  <c:v>73040</c:v>
                </c:pt>
                <c:pt idx="651">
                  <c:v>73040.5</c:v>
                </c:pt>
                <c:pt idx="652">
                  <c:v>73053.5</c:v>
                </c:pt>
                <c:pt idx="653">
                  <c:v>73054</c:v>
                </c:pt>
                <c:pt idx="654">
                  <c:v>73062</c:v>
                </c:pt>
                <c:pt idx="655">
                  <c:v>73062.5</c:v>
                </c:pt>
                <c:pt idx="656">
                  <c:v>73067</c:v>
                </c:pt>
                <c:pt idx="657">
                  <c:v>73067.5</c:v>
                </c:pt>
                <c:pt idx="658">
                  <c:v>73076</c:v>
                </c:pt>
                <c:pt idx="659">
                  <c:v>73076.5</c:v>
                </c:pt>
                <c:pt idx="660">
                  <c:v>73077</c:v>
                </c:pt>
                <c:pt idx="661">
                  <c:v>73077</c:v>
                </c:pt>
                <c:pt idx="662">
                  <c:v>73077.5</c:v>
                </c:pt>
                <c:pt idx="663">
                  <c:v>73080.5</c:v>
                </c:pt>
                <c:pt idx="664">
                  <c:v>73081</c:v>
                </c:pt>
                <c:pt idx="665">
                  <c:v>73081.5</c:v>
                </c:pt>
                <c:pt idx="666">
                  <c:v>73085</c:v>
                </c:pt>
                <c:pt idx="667">
                  <c:v>73085.5</c:v>
                </c:pt>
                <c:pt idx="668">
                  <c:v>73089.5</c:v>
                </c:pt>
                <c:pt idx="669">
                  <c:v>73090</c:v>
                </c:pt>
                <c:pt idx="670">
                  <c:v>73090.5</c:v>
                </c:pt>
                <c:pt idx="671">
                  <c:v>73094</c:v>
                </c:pt>
                <c:pt idx="672">
                  <c:v>73094.5</c:v>
                </c:pt>
                <c:pt idx="673">
                  <c:v>73095</c:v>
                </c:pt>
                <c:pt idx="674">
                  <c:v>73095</c:v>
                </c:pt>
                <c:pt idx="675">
                  <c:v>73095</c:v>
                </c:pt>
                <c:pt idx="676">
                  <c:v>73098.5</c:v>
                </c:pt>
                <c:pt idx="677">
                  <c:v>73099</c:v>
                </c:pt>
                <c:pt idx="678">
                  <c:v>73099.5</c:v>
                </c:pt>
                <c:pt idx="679">
                  <c:v>73103.5</c:v>
                </c:pt>
                <c:pt idx="680">
                  <c:v>73135</c:v>
                </c:pt>
                <c:pt idx="681">
                  <c:v>73135.5</c:v>
                </c:pt>
                <c:pt idx="682">
                  <c:v>73144</c:v>
                </c:pt>
                <c:pt idx="683">
                  <c:v>73144.5</c:v>
                </c:pt>
                <c:pt idx="684">
                  <c:v>73148.5</c:v>
                </c:pt>
                <c:pt idx="685">
                  <c:v>73158</c:v>
                </c:pt>
                <c:pt idx="686">
                  <c:v>73185</c:v>
                </c:pt>
                <c:pt idx="687">
                  <c:v>73189</c:v>
                </c:pt>
                <c:pt idx="688">
                  <c:v>73189.5</c:v>
                </c:pt>
                <c:pt idx="689">
                  <c:v>73190</c:v>
                </c:pt>
                <c:pt idx="690">
                  <c:v>73194</c:v>
                </c:pt>
                <c:pt idx="691">
                  <c:v>73194.5</c:v>
                </c:pt>
                <c:pt idx="692">
                  <c:v>73207.5</c:v>
                </c:pt>
                <c:pt idx="693">
                  <c:v>73212</c:v>
                </c:pt>
                <c:pt idx="694">
                  <c:v>73212.5</c:v>
                </c:pt>
                <c:pt idx="695">
                  <c:v>73221</c:v>
                </c:pt>
                <c:pt idx="696">
                  <c:v>73221.5</c:v>
                </c:pt>
                <c:pt idx="697">
                  <c:v>73230</c:v>
                </c:pt>
                <c:pt idx="698">
                  <c:v>73230.5</c:v>
                </c:pt>
                <c:pt idx="699">
                  <c:v>73239</c:v>
                </c:pt>
                <c:pt idx="700">
                  <c:v>73243.5</c:v>
                </c:pt>
                <c:pt idx="701">
                  <c:v>73248</c:v>
                </c:pt>
                <c:pt idx="702">
                  <c:v>73248.5</c:v>
                </c:pt>
                <c:pt idx="703">
                  <c:v>73252.5</c:v>
                </c:pt>
                <c:pt idx="704">
                  <c:v>73253</c:v>
                </c:pt>
                <c:pt idx="705">
                  <c:v>73262</c:v>
                </c:pt>
                <c:pt idx="706">
                  <c:v>73271</c:v>
                </c:pt>
                <c:pt idx="707">
                  <c:v>73275.5</c:v>
                </c:pt>
                <c:pt idx="708">
                  <c:v>73280</c:v>
                </c:pt>
                <c:pt idx="709">
                  <c:v>73289</c:v>
                </c:pt>
                <c:pt idx="710">
                  <c:v>74310</c:v>
                </c:pt>
                <c:pt idx="711">
                  <c:v>74327.5</c:v>
                </c:pt>
                <c:pt idx="712">
                  <c:v>74328</c:v>
                </c:pt>
                <c:pt idx="713">
                  <c:v>74342.5</c:v>
                </c:pt>
                <c:pt idx="714">
                  <c:v>74355</c:v>
                </c:pt>
                <c:pt idx="715">
                  <c:v>74359.5</c:v>
                </c:pt>
                <c:pt idx="716">
                  <c:v>74368.5</c:v>
                </c:pt>
                <c:pt idx="717">
                  <c:v>74369</c:v>
                </c:pt>
                <c:pt idx="718">
                  <c:v>74373.5</c:v>
                </c:pt>
                <c:pt idx="719">
                  <c:v>74377.5</c:v>
                </c:pt>
                <c:pt idx="720">
                  <c:v>74378</c:v>
                </c:pt>
                <c:pt idx="721">
                  <c:v>74382</c:v>
                </c:pt>
                <c:pt idx="722">
                  <c:v>74382.5</c:v>
                </c:pt>
                <c:pt idx="723">
                  <c:v>74386.5</c:v>
                </c:pt>
                <c:pt idx="724">
                  <c:v>74387</c:v>
                </c:pt>
                <c:pt idx="725">
                  <c:v>74391</c:v>
                </c:pt>
                <c:pt idx="726">
                  <c:v>74404.5</c:v>
                </c:pt>
                <c:pt idx="727">
                  <c:v>74405</c:v>
                </c:pt>
                <c:pt idx="728">
                  <c:v>74409</c:v>
                </c:pt>
                <c:pt idx="729">
                  <c:v>74409.5</c:v>
                </c:pt>
                <c:pt idx="730">
                  <c:v>74413.5</c:v>
                </c:pt>
                <c:pt idx="731">
                  <c:v>74414</c:v>
                </c:pt>
                <c:pt idx="732">
                  <c:v>74431.5</c:v>
                </c:pt>
                <c:pt idx="733">
                  <c:v>74432</c:v>
                </c:pt>
                <c:pt idx="734">
                  <c:v>74435.5</c:v>
                </c:pt>
                <c:pt idx="735">
                  <c:v>74436</c:v>
                </c:pt>
                <c:pt idx="736">
                  <c:v>74436</c:v>
                </c:pt>
                <c:pt idx="737">
                  <c:v>74436.5</c:v>
                </c:pt>
                <c:pt idx="738">
                  <c:v>74437</c:v>
                </c:pt>
                <c:pt idx="739">
                  <c:v>74440.5</c:v>
                </c:pt>
                <c:pt idx="740">
                  <c:v>74441</c:v>
                </c:pt>
                <c:pt idx="741">
                  <c:v>74464</c:v>
                </c:pt>
                <c:pt idx="742">
                  <c:v>74472.5</c:v>
                </c:pt>
                <c:pt idx="743">
                  <c:v>74517.5</c:v>
                </c:pt>
                <c:pt idx="744">
                  <c:v>74518</c:v>
                </c:pt>
                <c:pt idx="745">
                  <c:v>74518.5</c:v>
                </c:pt>
                <c:pt idx="746">
                  <c:v>74522.5</c:v>
                </c:pt>
                <c:pt idx="747">
                  <c:v>74523</c:v>
                </c:pt>
                <c:pt idx="748">
                  <c:v>74528</c:v>
                </c:pt>
                <c:pt idx="749">
                  <c:v>74528.5</c:v>
                </c:pt>
                <c:pt idx="750">
                  <c:v>74536</c:v>
                </c:pt>
                <c:pt idx="751">
                  <c:v>74536.5</c:v>
                </c:pt>
                <c:pt idx="752">
                  <c:v>74540</c:v>
                </c:pt>
                <c:pt idx="753">
                  <c:v>74558.5</c:v>
                </c:pt>
                <c:pt idx="754">
                  <c:v>74559</c:v>
                </c:pt>
                <c:pt idx="755">
                  <c:v>74640</c:v>
                </c:pt>
                <c:pt idx="756">
                  <c:v>74794.5</c:v>
                </c:pt>
                <c:pt idx="757">
                  <c:v>74893</c:v>
                </c:pt>
                <c:pt idx="758">
                  <c:v>74907.5</c:v>
                </c:pt>
                <c:pt idx="759">
                  <c:v>74907.5</c:v>
                </c:pt>
                <c:pt idx="760">
                  <c:v>76050</c:v>
                </c:pt>
                <c:pt idx="761">
                  <c:v>76050</c:v>
                </c:pt>
                <c:pt idx="762">
                  <c:v>76357.5</c:v>
                </c:pt>
                <c:pt idx="763">
                  <c:v>76357.5</c:v>
                </c:pt>
                <c:pt idx="764">
                  <c:v>76533</c:v>
                </c:pt>
                <c:pt idx="765">
                  <c:v>76643</c:v>
                </c:pt>
                <c:pt idx="766">
                  <c:v>76693</c:v>
                </c:pt>
                <c:pt idx="767">
                  <c:v>77623.5</c:v>
                </c:pt>
                <c:pt idx="768">
                  <c:v>77744</c:v>
                </c:pt>
                <c:pt idx="769">
                  <c:v>77768</c:v>
                </c:pt>
                <c:pt idx="770">
                  <c:v>77997.5</c:v>
                </c:pt>
                <c:pt idx="771">
                  <c:v>79452</c:v>
                </c:pt>
                <c:pt idx="772">
                  <c:v>79452.5</c:v>
                </c:pt>
                <c:pt idx="773">
                  <c:v>79471.5</c:v>
                </c:pt>
                <c:pt idx="774">
                  <c:v>79592</c:v>
                </c:pt>
                <c:pt idx="775">
                  <c:v>79592.5</c:v>
                </c:pt>
                <c:pt idx="776">
                  <c:v>79669</c:v>
                </c:pt>
                <c:pt idx="777">
                  <c:v>79675</c:v>
                </c:pt>
                <c:pt idx="778">
                  <c:v>79675.5</c:v>
                </c:pt>
                <c:pt idx="779">
                  <c:v>79755</c:v>
                </c:pt>
                <c:pt idx="780">
                  <c:v>81024.5</c:v>
                </c:pt>
                <c:pt idx="781">
                  <c:v>81166.5</c:v>
                </c:pt>
                <c:pt idx="782">
                  <c:v>81309.5</c:v>
                </c:pt>
                <c:pt idx="783">
                  <c:v>81387.5</c:v>
                </c:pt>
                <c:pt idx="784">
                  <c:v>81491.5</c:v>
                </c:pt>
                <c:pt idx="785">
                  <c:v>81559.5</c:v>
                </c:pt>
                <c:pt idx="786">
                  <c:v>82449</c:v>
                </c:pt>
                <c:pt idx="787">
                  <c:v>82551.5</c:v>
                </c:pt>
                <c:pt idx="788">
                  <c:v>82552</c:v>
                </c:pt>
                <c:pt idx="789">
                  <c:v>82797.5</c:v>
                </c:pt>
                <c:pt idx="790">
                  <c:v>82949.5</c:v>
                </c:pt>
                <c:pt idx="791">
                  <c:v>82977</c:v>
                </c:pt>
                <c:pt idx="792">
                  <c:v>83073</c:v>
                </c:pt>
                <c:pt idx="793">
                  <c:v>83268</c:v>
                </c:pt>
                <c:pt idx="794">
                  <c:v>84225.5</c:v>
                </c:pt>
                <c:pt idx="795">
                  <c:v>84288.5</c:v>
                </c:pt>
                <c:pt idx="796">
                  <c:v>84338.5</c:v>
                </c:pt>
                <c:pt idx="797">
                  <c:v>84370</c:v>
                </c:pt>
                <c:pt idx="798">
                  <c:v>84569</c:v>
                </c:pt>
                <c:pt idx="799">
                  <c:v>84569</c:v>
                </c:pt>
                <c:pt idx="800">
                  <c:v>84581.5</c:v>
                </c:pt>
                <c:pt idx="801">
                  <c:v>84582</c:v>
                </c:pt>
                <c:pt idx="802">
                  <c:v>84712.5</c:v>
                </c:pt>
                <c:pt idx="803">
                  <c:v>84726</c:v>
                </c:pt>
                <c:pt idx="804">
                  <c:v>84827</c:v>
                </c:pt>
                <c:pt idx="805">
                  <c:v>85915.5</c:v>
                </c:pt>
                <c:pt idx="806">
                  <c:v>86082.5</c:v>
                </c:pt>
                <c:pt idx="807">
                  <c:v>86083</c:v>
                </c:pt>
                <c:pt idx="808">
                  <c:v>86228</c:v>
                </c:pt>
                <c:pt idx="809">
                  <c:v>86266.5</c:v>
                </c:pt>
                <c:pt idx="810">
                  <c:v>86267</c:v>
                </c:pt>
                <c:pt idx="811">
                  <c:v>86294</c:v>
                </c:pt>
                <c:pt idx="812">
                  <c:v>86381</c:v>
                </c:pt>
                <c:pt idx="813">
                  <c:v>86521.5</c:v>
                </c:pt>
                <c:pt idx="814">
                  <c:v>87795.5</c:v>
                </c:pt>
                <c:pt idx="815">
                  <c:v>87795.5</c:v>
                </c:pt>
                <c:pt idx="816">
                  <c:v>87847</c:v>
                </c:pt>
                <c:pt idx="817">
                  <c:v>87858.5</c:v>
                </c:pt>
                <c:pt idx="818">
                  <c:v>88002</c:v>
                </c:pt>
                <c:pt idx="819">
                  <c:v>88002</c:v>
                </c:pt>
                <c:pt idx="820">
                  <c:v>88057.5</c:v>
                </c:pt>
                <c:pt idx="821">
                  <c:v>88057.5</c:v>
                </c:pt>
                <c:pt idx="822">
                  <c:v>88062</c:v>
                </c:pt>
                <c:pt idx="823">
                  <c:v>88108</c:v>
                </c:pt>
                <c:pt idx="824">
                  <c:v>88160.5</c:v>
                </c:pt>
                <c:pt idx="825">
                  <c:v>88160.5</c:v>
                </c:pt>
                <c:pt idx="826">
                  <c:v>88161</c:v>
                </c:pt>
                <c:pt idx="827">
                  <c:v>88161</c:v>
                </c:pt>
                <c:pt idx="828">
                  <c:v>88266</c:v>
                </c:pt>
                <c:pt idx="829">
                  <c:v>88266</c:v>
                </c:pt>
                <c:pt idx="830">
                  <c:v>89336.5</c:v>
                </c:pt>
                <c:pt idx="831">
                  <c:v>89336.5</c:v>
                </c:pt>
                <c:pt idx="832">
                  <c:v>89510</c:v>
                </c:pt>
                <c:pt idx="833">
                  <c:v>89626</c:v>
                </c:pt>
                <c:pt idx="834">
                  <c:v>89751</c:v>
                </c:pt>
                <c:pt idx="835">
                  <c:v>90981.5</c:v>
                </c:pt>
                <c:pt idx="836">
                  <c:v>91144</c:v>
                </c:pt>
                <c:pt idx="837">
                  <c:v>91194</c:v>
                </c:pt>
                <c:pt idx="838">
                  <c:v>91401</c:v>
                </c:pt>
                <c:pt idx="839">
                  <c:v>92874.5</c:v>
                </c:pt>
                <c:pt idx="840">
                  <c:v>92875</c:v>
                </c:pt>
                <c:pt idx="841">
                  <c:v>92875.5</c:v>
                </c:pt>
                <c:pt idx="842">
                  <c:v>93146</c:v>
                </c:pt>
                <c:pt idx="843">
                  <c:v>94429</c:v>
                </c:pt>
                <c:pt idx="844">
                  <c:v>94429.5</c:v>
                </c:pt>
                <c:pt idx="845">
                  <c:v>94546.5</c:v>
                </c:pt>
                <c:pt idx="846">
                  <c:v>94586.5</c:v>
                </c:pt>
                <c:pt idx="847">
                  <c:v>94722</c:v>
                </c:pt>
                <c:pt idx="848">
                  <c:v>94900</c:v>
                </c:pt>
              </c:numCache>
            </c:numRef>
          </c:xVal>
          <c:yVal>
            <c:numRef>
              <c:f>'Active 1'!$H$21:$H$992</c:f>
              <c:numCache>
                <c:formatCode>General</c:formatCode>
                <c:ptCount val="972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D07-4DE0-8F6D-E0482498C65A}"/>
            </c:ext>
          </c:extLst>
        </c:ser>
        <c:ser>
          <c:idx val="1"/>
          <c:order val="1"/>
          <c:tx>
            <c:strRef>
              <c:f>'Active 1'!$I$20:$I$20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1'!$D$22:$D$47</c:f>
                <c:numCache>
                  <c:formatCode>General</c:formatCode>
                  <c:ptCount val="26"/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1'!$F$21:$F$992</c:f>
              <c:numCache>
                <c:formatCode>General</c:formatCode>
                <c:ptCount val="972"/>
                <c:pt idx="0">
                  <c:v>0</c:v>
                </c:pt>
                <c:pt idx="1">
                  <c:v>5278</c:v>
                </c:pt>
                <c:pt idx="2">
                  <c:v>5337</c:v>
                </c:pt>
                <c:pt idx="3">
                  <c:v>5337.5</c:v>
                </c:pt>
                <c:pt idx="4">
                  <c:v>5350.5</c:v>
                </c:pt>
                <c:pt idx="5">
                  <c:v>5351</c:v>
                </c:pt>
                <c:pt idx="6">
                  <c:v>5355</c:v>
                </c:pt>
                <c:pt idx="7">
                  <c:v>5468.5</c:v>
                </c:pt>
                <c:pt idx="8">
                  <c:v>5473</c:v>
                </c:pt>
                <c:pt idx="9">
                  <c:v>5477.5</c:v>
                </c:pt>
                <c:pt idx="10">
                  <c:v>6557.5</c:v>
                </c:pt>
                <c:pt idx="11">
                  <c:v>6891</c:v>
                </c:pt>
                <c:pt idx="12">
                  <c:v>8423</c:v>
                </c:pt>
                <c:pt idx="13">
                  <c:v>8441</c:v>
                </c:pt>
                <c:pt idx="14">
                  <c:v>8464.5</c:v>
                </c:pt>
                <c:pt idx="15">
                  <c:v>8509</c:v>
                </c:pt>
                <c:pt idx="16">
                  <c:v>8613</c:v>
                </c:pt>
                <c:pt idx="17">
                  <c:v>8640.5</c:v>
                </c:pt>
                <c:pt idx="18">
                  <c:v>8654</c:v>
                </c:pt>
                <c:pt idx="19">
                  <c:v>8667.5</c:v>
                </c:pt>
                <c:pt idx="20">
                  <c:v>8781</c:v>
                </c:pt>
                <c:pt idx="21">
                  <c:v>8781</c:v>
                </c:pt>
                <c:pt idx="22">
                  <c:v>8785.5</c:v>
                </c:pt>
                <c:pt idx="23">
                  <c:v>8790</c:v>
                </c:pt>
                <c:pt idx="24">
                  <c:v>8867</c:v>
                </c:pt>
                <c:pt idx="25">
                  <c:v>8885</c:v>
                </c:pt>
                <c:pt idx="26">
                  <c:v>8939.5</c:v>
                </c:pt>
                <c:pt idx="27">
                  <c:v>9846.5</c:v>
                </c:pt>
                <c:pt idx="28">
                  <c:v>9847</c:v>
                </c:pt>
                <c:pt idx="29">
                  <c:v>10154</c:v>
                </c:pt>
                <c:pt idx="30">
                  <c:v>10376</c:v>
                </c:pt>
                <c:pt idx="31">
                  <c:v>11297</c:v>
                </c:pt>
                <c:pt idx="32">
                  <c:v>11423.5</c:v>
                </c:pt>
                <c:pt idx="33">
                  <c:v>11654</c:v>
                </c:pt>
                <c:pt idx="34">
                  <c:v>11672</c:v>
                </c:pt>
                <c:pt idx="35">
                  <c:v>11712.5</c:v>
                </c:pt>
                <c:pt idx="36">
                  <c:v>11717</c:v>
                </c:pt>
                <c:pt idx="37">
                  <c:v>11731</c:v>
                </c:pt>
                <c:pt idx="38">
                  <c:v>11884.5</c:v>
                </c:pt>
                <c:pt idx="39">
                  <c:v>11889</c:v>
                </c:pt>
                <c:pt idx="40">
                  <c:v>11890</c:v>
                </c:pt>
                <c:pt idx="41">
                  <c:v>12007</c:v>
                </c:pt>
                <c:pt idx="42">
                  <c:v>12020.5</c:v>
                </c:pt>
                <c:pt idx="43">
                  <c:v>12815</c:v>
                </c:pt>
                <c:pt idx="44">
                  <c:v>12869.5</c:v>
                </c:pt>
                <c:pt idx="45">
                  <c:v>12874</c:v>
                </c:pt>
                <c:pt idx="46">
                  <c:v>12946</c:v>
                </c:pt>
                <c:pt idx="47">
                  <c:v>13260</c:v>
                </c:pt>
                <c:pt idx="48">
                  <c:v>13269</c:v>
                </c:pt>
                <c:pt idx="49">
                  <c:v>13291.5</c:v>
                </c:pt>
                <c:pt idx="50">
                  <c:v>13292</c:v>
                </c:pt>
                <c:pt idx="51">
                  <c:v>13296</c:v>
                </c:pt>
                <c:pt idx="52">
                  <c:v>13296.5</c:v>
                </c:pt>
                <c:pt idx="53">
                  <c:v>13373</c:v>
                </c:pt>
                <c:pt idx="54">
                  <c:v>13373.5</c:v>
                </c:pt>
                <c:pt idx="55">
                  <c:v>13373.5</c:v>
                </c:pt>
                <c:pt idx="56">
                  <c:v>13403.5</c:v>
                </c:pt>
                <c:pt idx="57">
                  <c:v>13452.5</c:v>
                </c:pt>
                <c:pt idx="58">
                  <c:v>13457</c:v>
                </c:pt>
                <c:pt idx="59">
                  <c:v>13457.5</c:v>
                </c:pt>
                <c:pt idx="60">
                  <c:v>13462</c:v>
                </c:pt>
                <c:pt idx="61">
                  <c:v>13485</c:v>
                </c:pt>
                <c:pt idx="62">
                  <c:v>13490</c:v>
                </c:pt>
                <c:pt idx="63">
                  <c:v>13571</c:v>
                </c:pt>
                <c:pt idx="64">
                  <c:v>13579.5</c:v>
                </c:pt>
                <c:pt idx="65">
                  <c:v>13598</c:v>
                </c:pt>
                <c:pt idx="66">
                  <c:v>13625</c:v>
                </c:pt>
                <c:pt idx="67">
                  <c:v>13638.5</c:v>
                </c:pt>
                <c:pt idx="68">
                  <c:v>13652</c:v>
                </c:pt>
                <c:pt idx="69">
                  <c:v>13720</c:v>
                </c:pt>
                <c:pt idx="70">
                  <c:v>13756.5</c:v>
                </c:pt>
                <c:pt idx="71">
                  <c:v>13765.5</c:v>
                </c:pt>
                <c:pt idx="72">
                  <c:v>14555</c:v>
                </c:pt>
                <c:pt idx="73">
                  <c:v>14573</c:v>
                </c:pt>
                <c:pt idx="74">
                  <c:v>14690.5</c:v>
                </c:pt>
                <c:pt idx="75">
                  <c:v>14736</c:v>
                </c:pt>
                <c:pt idx="76">
                  <c:v>14736</c:v>
                </c:pt>
                <c:pt idx="77">
                  <c:v>14831</c:v>
                </c:pt>
                <c:pt idx="78">
                  <c:v>14857.5</c:v>
                </c:pt>
                <c:pt idx="79">
                  <c:v>14858</c:v>
                </c:pt>
                <c:pt idx="80">
                  <c:v>14858</c:v>
                </c:pt>
                <c:pt idx="81">
                  <c:v>14871.5</c:v>
                </c:pt>
                <c:pt idx="82">
                  <c:v>14935</c:v>
                </c:pt>
                <c:pt idx="83">
                  <c:v>14989</c:v>
                </c:pt>
                <c:pt idx="84">
                  <c:v>15066</c:v>
                </c:pt>
                <c:pt idx="85">
                  <c:v>15102</c:v>
                </c:pt>
                <c:pt idx="86">
                  <c:v>15102.5</c:v>
                </c:pt>
                <c:pt idx="87">
                  <c:v>15106.5</c:v>
                </c:pt>
                <c:pt idx="88">
                  <c:v>15120</c:v>
                </c:pt>
                <c:pt idx="89">
                  <c:v>15129</c:v>
                </c:pt>
                <c:pt idx="90">
                  <c:v>15165.5</c:v>
                </c:pt>
                <c:pt idx="91">
                  <c:v>15192.5</c:v>
                </c:pt>
                <c:pt idx="92">
                  <c:v>15197</c:v>
                </c:pt>
                <c:pt idx="93">
                  <c:v>15197</c:v>
                </c:pt>
                <c:pt idx="94">
                  <c:v>15206.5</c:v>
                </c:pt>
                <c:pt idx="95">
                  <c:v>15247</c:v>
                </c:pt>
                <c:pt idx="96">
                  <c:v>15256</c:v>
                </c:pt>
                <c:pt idx="97">
                  <c:v>15274.5</c:v>
                </c:pt>
                <c:pt idx="98">
                  <c:v>15315</c:v>
                </c:pt>
                <c:pt idx="99">
                  <c:v>15315.5</c:v>
                </c:pt>
                <c:pt idx="100">
                  <c:v>16512.5</c:v>
                </c:pt>
                <c:pt idx="101">
                  <c:v>16561.5</c:v>
                </c:pt>
                <c:pt idx="102">
                  <c:v>16572.5</c:v>
                </c:pt>
                <c:pt idx="103">
                  <c:v>16670</c:v>
                </c:pt>
                <c:pt idx="104">
                  <c:v>16715.5</c:v>
                </c:pt>
                <c:pt idx="105">
                  <c:v>16792.5</c:v>
                </c:pt>
                <c:pt idx="106">
                  <c:v>16814.5</c:v>
                </c:pt>
                <c:pt idx="107">
                  <c:v>16815</c:v>
                </c:pt>
                <c:pt idx="108">
                  <c:v>16837.5</c:v>
                </c:pt>
                <c:pt idx="109">
                  <c:v>16842</c:v>
                </c:pt>
                <c:pt idx="110">
                  <c:v>16842</c:v>
                </c:pt>
                <c:pt idx="111">
                  <c:v>16860</c:v>
                </c:pt>
                <c:pt idx="112">
                  <c:v>16860.5</c:v>
                </c:pt>
                <c:pt idx="113">
                  <c:v>16956.5</c:v>
                </c:pt>
                <c:pt idx="114">
                  <c:v>18083.5</c:v>
                </c:pt>
                <c:pt idx="115">
                  <c:v>18149</c:v>
                </c:pt>
                <c:pt idx="116">
                  <c:v>18315</c:v>
                </c:pt>
                <c:pt idx="117">
                  <c:v>18474.5</c:v>
                </c:pt>
                <c:pt idx="118">
                  <c:v>18478</c:v>
                </c:pt>
                <c:pt idx="119">
                  <c:v>18482.5</c:v>
                </c:pt>
                <c:pt idx="120">
                  <c:v>18618.5</c:v>
                </c:pt>
                <c:pt idx="121">
                  <c:v>18686.5</c:v>
                </c:pt>
                <c:pt idx="122">
                  <c:v>18713.5</c:v>
                </c:pt>
                <c:pt idx="123">
                  <c:v>18759</c:v>
                </c:pt>
                <c:pt idx="124">
                  <c:v>20032</c:v>
                </c:pt>
                <c:pt idx="125">
                  <c:v>20045.5</c:v>
                </c:pt>
                <c:pt idx="126">
                  <c:v>20106</c:v>
                </c:pt>
                <c:pt idx="127">
                  <c:v>20154.5</c:v>
                </c:pt>
                <c:pt idx="128">
                  <c:v>20160.5</c:v>
                </c:pt>
                <c:pt idx="129">
                  <c:v>20163.5</c:v>
                </c:pt>
                <c:pt idx="130">
                  <c:v>20186</c:v>
                </c:pt>
                <c:pt idx="131">
                  <c:v>20277</c:v>
                </c:pt>
                <c:pt idx="132">
                  <c:v>20317.5</c:v>
                </c:pt>
                <c:pt idx="133">
                  <c:v>20449</c:v>
                </c:pt>
                <c:pt idx="134">
                  <c:v>21506.5</c:v>
                </c:pt>
                <c:pt idx="135">
                  <c:v>21550.5</c:v>
                </c:pt>
                <c:pt idx="136">
                  <c:v>21551</c:v>
                </c:pt>
                <c:pt idx="137">
                  <c:v>21551.5</c:v>
                </c:pt>
                <c:pt idx="138">
                  <c:v>21763.5</c:v>
                </c:pt>
                <c:pt idx="139">
                  <c:v>21767.5</c:v>
                </c:pt>
                <c:pt idx="140">
                  <c:v>21777</c:v>
                </c:pt>
                <c:pt idx="141">
                  <c:v>21790</c:v>
                </c:pt>
                <c:pt idx="142">
                  <c:v>21790.5</c:v>
                </c:pt>
                <c:pt idx="143">
                  <c:v>21881</c:v>
                </c:pt>
                <c:pt idx="144">
                  <c:v>21921.5</c:v>
                </c:pt>
                <c:pt idx="145">
                  <c:v>21922</c:v>
                </c:pt>
                <c:pt idx="146">
                  <c:v>21926.5</c:v>
                </c:pt>
                <c:pt idx="147">
                  <c:v>22887</c:v>
                </c:pt>
                <c:pt idx="148">
                  <c:v>23278.5</c:v>
                </c:pt>
                <c:pt idx="149">
                  <c:v>23285.5</c:v>
                </c:pt>
                <c:pt idx="150">
                  <c:v>23612</c:v>
                </c:pt>
                <c:pt idx="151">
                  <c:v>23617.5</c:v>
                </c:pt>
                <c:pt idx="152">
                  <c:v>23671</c:v>
                </c:pt>
                <c:pt idx="153">
                  <c:v>23672.5</c:v>
                </c:pt>
                <c:pt idx="154">
                  <c:v>23686</c:v>
                </c:pt>
                <c:pt idx="155">
                  <c:v>24898.5</c:v>
                </c:pt>
                <c:pt idx="156">
                  <c:v>24971</c:v>
                </c:pt>
                <c:pt idx="157">
                  <c:v>25016.5</c:v>
                </c:pt>
                <c:pt idx="158">
                  <c:v>25116</c:v>
                </c:pt>
                <c:pt idx="159">
                  <c:v>25120.5</c:v>
                </c:pt>
                <c:pt idx="160">
                  <c:v>25225</c:v>
                </c:pt>
                <c:pt idx="161">
                  <c:v>25229.5</c:v>
                </c:pt>
                <c:pt idx="162">
                  <c:v>25238.5</c:v>
                </c:pt>
                <c:pt idx="163">
                  <c:v>25243</c:v>
                </c:pt>
                <c:pt idx="164">
                  <c:v>25293</c:v>
                </c:pt>
                <c:pt idx="165">
                  <c:v>25297.5</c:v>
                </c:pt>
                <c:pt idx="166">
                  <c:v>26570.5</c:v>
                </c:pt>
                <c:pt idx="167">
                  <c:v>26579.5</c:v>
                </c:pt>
                <c:pt idx="168">
                  <c:v>26580</c:v>
                </c:pt>
                <c:pt idx="169">
                  <c:v>26588.5</c:v>
                </c:pt>
                <c:pt idx="170">
                  <c:v>26602</c:v>
                </c:pt>
                <c:pt idx="171">
                  <c:v>26602.5</c:v>
                </c:pt>
                <c:pt idx="172">
                  <c:v>26661</c:v>
                </c:pt>
                <c:pt idx="173">
                  <c:v>26739</c:v>
                </c:pt>
                <c:pt idx="174">
                  <c:v>26743.5</c:v>
                </c:pt>
                <c:pt idx="175">
                  <c:v>26747</c:v>
                </c:pt>
                <c:pt idx="176">
                  <c:v>26761</c:v>
                </c:pt>
                <c:pt idx="177">
                  <c:v>26770</c:v>
                </c:pt>
                <c:pt idx="178">
                  <c:v>26776</c:v>
                </c:pt>
                <c:pt idx="179">
                  <c:v>26906</c:v>
                </c:pt>
                <c:pt idx="180">
                  <c:v>27019.5</c:v>
                </c:pt>
                <c:pt idx="181">
                  <c:v>27854.5</c:v>
                </c:pt>
                <c:pt idx="182">
                  <c:v>28242.5</c:v>
                </c:pt>
                <c:pt idx="183">
                  <c:v>28310.5</c:v>
                </c:pt>
                <c:pt idx="184">
                  <c:v>28442</c:v>
                </c:pt>
                <c:pt idx="185">
                  <c:v>28451</c:v>
                </c:pt>
                <c:pt idx="186">
                  <c:v>28451.5</c:v>
                </c:pt>
                <c:pt idx="187">
                  <c:v>28456</c:v>
                </c:pt>
                <c:pt idx="188">
                  <c:v>28460.5</c:v>
                </c:pt>
                <c:pt idx="189">
                  <c:v>28465</c:v>
                </c:pt>
                <c:pt idx="190">
                  <c:v>28465.5</c:v>
                </c:pt>
                <c:pt idx="191">
                  <c:v>28469.5</c:v>
                </c:pt>
                <c:pt idx="192">
                  <c:v>28496.5</c:v>
                </c:pt>
                <c:pt idx="193">
                  <c:v>28750.5</c:v>
                </c:pt>
                <c:pt idx="194">
                  <c:v>29820</c:v>
                </c:pt>
                <c:pt idx="195">
                  <c:v>29915</c:v>
                </c:pt>
                <c:pt idx="196">
                  <c:v>29919.5</c:v>
                </c:pt>
                <c:pt idx="197">
                  <c:v>29957</c:v>
                </c:pt>
                <c:pt idx="198">
                  <c:v>30060</c:v>
                </c:pt>
                <c:pt idx="199">
                  <c:v>30064.5</c:v>
                </c:pt>
                <c:pt idx="200">
                  <c:v>30087</c:v>
                </c:pt>
                <c:pt idx="201">
                  <c:v>30096</c:v>
                </c:pt>
                <c:pt idx="202">
                  <c:v>30101</c:v>
                </c:pt>
                <c:pt idx="203">
                  <c:v>30255</c:v>
                </c:pt>
                <c:pt idx="204">
                  <c:v>31334</c:v>
                </c:pt>
                <c:pt idx="205">
                  <c:v>31334</c:v>
                </c:pt>
                <c:pt idx="206">
                  <c:v>31334</c:v>
                </c:pt>
                <c:pt idx="207">
                  <c:v>31668.5</c:v>
                </c:pt>
                <c:pt idx="208">
                  <c:v>31668.5</c:v>
                </c:pt>
                <c:pt idx="209">
                  <c:v>31673</c:v>
                </c:pt>
                <c:pt idx="210">
                  <c:v>31673.5</c:v>
                </c:pt>
                <c:pt idx="211">
                  <c:v>31673.5</c:v>
                </c:pt>
                <c:pt idx="212">
                  <c:v>31727.5</c:v>
                </c:pt>
                <c:pt idx="213">
                  <c:v>31809</c:v>
                </c:pt>
                <c:pt idx="214">
                  <c:v>31841</c:v>
                </c:pt>
                <c:pt idx="215">
                  <c:v>31841</c:v>
                </c:pt>
                <c:pt idx="216">
                  <c:v>31841</c:v>
                </c:pt>
                <c:pt idx="217">
                  <c:v>31841</c:v>
                </c:pt>
                <c:pt idx="218">
                  <c:v>31841</c:v>
                </c:pt>
                <c:pt idx="219">
                  <c:v>31841</c:v>
                </c:pt>
                <c:pt idx="220">
                  <c:v>31854.5</c:v>
                </c:pt>
                <c:pt idx="221">
                  <c:v>31854.5</c:v>
                </c:pt>
                <c:pt idx="222">
                  <c:v>31899.5</c:v>
                </c:pt>
                <c:pt idx="223">
                  <c:v>33188</c:v>
                </c:pt>
                <c:pt idx="224">
                  <c:v>33345</c:v>
                </c:pt>
                <c:pt idx="225">
                  <c:v>33395</c:v>
                </c:pt>
                <c:pt idx="226">
                  <c:v>33417.5</c:v>
                </c:pt>
                <c:pt idx="227">
                  <c:v>33422</c:v>
                </c:pt>
                <c:pt idx="228">
                  <c:v>33426.5</c:v>
                </c:pt>
                <c:pt idx="229">
                  <c:v>33426.5</c:v>
                </c:pt>
                <c:pt idx="230">
                  <c:v>33450.5</c:v>
                </c:pt>
                <c:pt idx="231">
                  <c:v>33454</c:v>
                </c:pt>
                <c:pt idx="232">
                  <c:v>33458.5</c:v>
                </c:pt>
                <c:pt idx="233">
                  <c:v>33549</c:v>
                </c:pt>
                <c:pt idx="234">
                  <c:v>34850</c:v>
                </c:pt>
                <c:pt idx="235">
                  <c:v>34922</c:v>
                </c:pt>
                <c:pt idx="236">
                  <c:v>35021.5</c:v>
                </c:pt>
                <c:pt idx="237">
                  <c:v>35021.5</c:v>
                </c:pt>
                <c:pt idx="238">
                  <c:v>35026.5</c:v>
                </c:pt>
                <c:pt idx="239">
                  <c:v>35026.5</c:v>
                </c:pt>
                <c:pt idx="240">
                  <c:v>35035.5</c:v>
                </c:pt>
                <c:pt idx="241">
                  <c:v>35040</c:v>
                </c:pt>
                <c:pt idx="242">
                  <c:v>35040</c:v>
                </c:pt>
                <c:pt idx="243">
                  <c:v>35058</c:v>
                </c:pt>
                <c:pt idx="244">
                  <c:v>35139.5</c:v>
                </c:pt>
                <c:pt idx="245">
                  <c:v>35191</c:v>
                </c:pt>
                <c:pt idx="246">
                  <c:v>35207.5</c:v>
                </c:pt>
                <c:pt idx="247">
                  <c:v>35434</c:v>
                </c:pt>
                <c:pt idx="248">
                  <c:v>36367.5</c:v>
                </c:pt>
                <c:pt idx="249">
                  <c:v>36517</c:v>
                </c:pt>
                <c:pt idx="250">
                  <c:v>36607.5</c:v>
                </c:pt>
                <c:pt idx="251">
                  <c:v>36997.5</c:v>
                </c:pt>
                <c:pt idx="252">
                  <c:v>38012.5</c:v>
                </c:pt>
                <c:pt idx="253">
                  <c:v>38162</c:v>
                </c:pt>
                <c:pt idx="254">
                  <c:v>38416</c:v>
                </c:pt>
                <c:pt idx="255">
                  <c:v>38438.5</c:v>
                </c:pt>
                <c:pt idx="256">
                  <c:v>39329</c:v>
                </c:pt>
                <c:pt idx="257">
                  <c:v>39865.5</c:v>
                </c:pt>
                <c:pt idx="258">
                  <c:v>39885</c:v>
                </c:pt>
                <c:pt idx="259">
                  <c:v>39988</c:v>
                </c:pt>
                <c:pt idx="260">
                  <c:v>40350.5</c:v>
                </c:pt>
                <c:pt idx="261">
                  <c:v>41331.5</c:v>
                </c:pt>
                <c:pt idx="262">
                  <c:v>41483.5</c:v>
                </c:pt>
                <c:pt idx="263">
                  <c:v>41580</c:v>
                </c:pt>
                <c:pt idx="264">
                  <c:v>41648.5</c:v>
                </c:pt>
                <c:pt idx="265">
                  <c:v>41705.5</c:v>
                </c:pt>
                <c:pt idx="266">
                  <c:v>41714.5</c:v>
                </c:pt>
                <c:pt idx="267">
                  <c:v>41814</c:v>
                </c:pt>
                <c:pt idx="268">
                  <c:v>41995.5</c:v>
                </c:pt>
                <c:pt idx="269">
                  <c:v>42004.5</c:v>
                </c:pt>
                <c:pt idx="270">
                  <c:v>43160</c:v>
                </c:pt>
                <c:pt idx="271">
                  <c:v>43170.5</c:v>
                </c:pt>
                <c:pt idx="272">
                  <c:v>43171</c:v>
                </c:pt>
                <c:pt idx="273">
                  <c:v>43241.5</c:v>
                </c:pt>
                <c:pt idx="274">
                  <c:v>43305</c:v>
                </c:pt>
                <c:pt idx="275">
                  <c:v>43355</c:v>
                </c:pt>
                <c:pt idx="276">
                  <c:v>43369.5</c:v>
                </c:pt>
                <c:pt idx="277">
                  <c:v>43373</c:v>
                </c:pt>
                <c:pt idx="278">
                  <c:v>43423</c:v>
                </c:pt>
                <c:pt idx="279">
                  <c:v>43518</c:v>
                </c:pt>
                <c:pt idx="280">
                  <c:v>44597.5</c:v>
                </c:pt>
                <c:pt idx="281">
                  <c:v>44782</c:v>
                </c:pt>
                <c:pt idx="282">
                  <c:v>44918</c:v>
                </c:pt>
                <c:pt idx="283">
                  <c:v>44918</c:v>
                </c:pt>
                <c:pt idx="284">
                  <c:v>45031.5</c:v>
                </c:pt>
                <c:pt idx="285">
                  <c:v>45036</c:v>
                </c:pt>
                <c:pt idx="286">
                  <c:v>45068</c:v>
                </c:pt>
                <c:pt idx="287">
                  <c:v>45068</c:v>
                </c:pt>
                <c:pt idx="288">
                  <c:v>45072.5</c:v>
                </c:pt>
                <c:pt idx="289">
                  <c:v>45073.5</c:v>
                </c:pt>
                <c:pt idx="290">
                  <c:v>45074</c:v>
                </c:pt>
                <c:pt idx="291">
                  <c:v>45090.5</c:v>
                </c:pt>
                <c:pt idx="292">
                  <c:v>45253.5</c:v>
                </c:pt>
                <c:pt idx="293">
                  <c:v>45326</c:v>
                </c:pt>
                <c:pt idx="294">
                  <c:v>46419</c:v>
                </c:pt>
                <c:pt idx="295">
                  <c:v>46422.5</c:v>
                </c:pt>
                <c:pt idx="296">
                  <c:v>46463.5</c:v>
                </c:pt>
                <c:pt idx="297">
                  <c:v>46463.5</c:v>
                </c:pt>
                <c:pt idx="298">
                  <c:v>46463.5</c:v>
                </c:pt>
                <c:pt idx="299">
                  <c:v>46464</c:v>
                </c:pt>
                <c:pt idx="300">
                  <c:v>46464</c:v>
                </c:pt>
                <c:pt idx="301">
                  <c:v>46464</c:v>
                </c:pt>
                <c:pt idx="302">
                  <c:v>46467.5</c:v>
                </c:pt>
                <c:pt idx="303">
                  <c:v>46528</c:v>
                </c:pt>
                <c:pt idx="304">
                  <c:v>46576.5</c:v>
                </c:pt>
                <c:pt idx="305">
                  <c:v>46699</c:v>
                </c:pt>
                <c:pt idx="306">
                  <c:v>46708</c:v>
                </c:pt>
                <c:pt idx="307">
                  <c:v>46718.5</c:v>
                </c:pt>
                <c:pt idx="308">
                  <c:v>46850</c:v>
                </c:pt>
                <c:pt idx="309">
                  <c:v>46850</c:v>
                </c:pt>
                <c:pt idx="310">
                  <c:v>46876</c:v>
                </c:pt>
                <c:pt idx="311">
                  <c:v>47883</c:v>
                </c:pt>
                <c:pt idx="312">
                  <c:v>48119</c:v>
                </c:pt>
                <c:pt idx="313">
                  <c:v>48121.5</c:v>
                </c:pt>
                <c:pt idx="314">
                  <c:v>48140.5</c:v>
                </c:pt>
                <c:pt idx="315">
                  <c:v>48244</c:v>
                </c:pt>
                <c:pt idx="316">
                  <c:v>48248.5</c:v>
                </c:pt>
                <c:pt idx="317">
                  <c:v>48248.5</c:v>
                </c:pt>
                <c:pt idx="318">
                  <c:v>48280.5</c:v>
                </c:pt>
                <c:pt idx="319">
                  <c:v>48295</c:v>
                </c:pt>
                <c:pt idx="320">
                  <c:v>48303</c:v>
                </c:pt>
                <c:pt idx="321">
                  <c:v>48485.5</c:v>
                </c:pt>
                <c:pt idx="322">
                  <c:v>48557</c:v>
                </c:pt>
                <c:pt idx="323">
                  <c:v>48558</c:v>
                </c:pt>
                <c:pt idx="324">
                  <c:v>48566.5</c:v>
                </c:pt>
                <c:pt idx="325">
                  <c:v>48566.5</c:v>
                </c:pt>
                <c:pt idx="326">
                  <c:v>48747.5</c:v>
                </c:pt>
                <c:pt idx="327">
                  <c:v>48747.5</c:v>
                </c:pt>
                <c:pt idx="328">
                  <c:v>49640</c:v>
                </c:pt>
                <c:pt idx="329">
                  <c:v>49735</c:v>
                </c:pt>
                <c:pt idx="330">
                  <c:v>49800.5</c:v>
                </c:pt>
                <c:pt idx="331">
                  <c:v>49948</c:v>
                </c:pt>
                <c:pt idx="332">
                  <c:v>50016</c:v>
                </c:pt>
                <c:pt idx="333">
                  <c:v>50138.5</c:v>
                </c:pt>
                <c:pt idx="334">
                  <c:v>50143</c:v>
                </c:pt>
                <c:pt idx="335">
                  <c:v>50143</c:v>
                </c:pt>
                <c:pt idx="336">
                  <c:v>51276.5</c:v>
                </c:pt>
                <c:pt idx="337">
                  <c:v>51303.5</c:v>
                </c:pt>
                <c:pt idx="338">
                  <c:v>51304</c:v>
                </c:pt>
                <c:pt idx="339">
                  <c:v>51421</c:v>
                </c:pt>
                <c:pt idx="340">
                  <c:v>51460</c:v>
                </c:pt>
                <c:pt idx="341">
                  <c:v>51506.5</c:v>
                </c:pt>
                <c:pt idx="342">
                  <c:v>51593.5</c:v>
                </c:pt>
                <c:pt idx="343">
                  <c:v>51603.5</c:v>
                </c:pt>
                <c:pt idx="344">
                  <c:v>51620</c:v>
                </c:pt>
                <c:pt idx="345">
                  <c:v>51621</c:v>
                </c:pt>
                <c:pt idx="346">
                  <c:v>51674.5</c:v>
                </c:pt>
                <c:pt idx="347">
                  <c:v>51701.5</c:v>
                </c:pt>
                <c:pt idx="348">
                  <c:v>51715</c:v>
                </c:pt>
                <c:pt idx="349">
                  <c:v>52898.5</c:v>
                </c:pt>
                <c:pt idx="350">
                  <c:v>52972</c:v>
                </c:pt>
                <c:pt idx="351">
                  <c:v>53071</c:v>
                </c:pt>
                <c:pt idx="352">
                  <c:v>53085</c:v>
                </c:pt>
                <c:pt idx="353">
                  <c:v>53092.5</c:v>
                </c:pt>
                <c:pt idx="354">
                  <c:v>53093</c:v>
                </c:pt>
                <c:pt idx="355">
                  <c:v>53093</c:v>
                </c:pt>
                <c:pt idx="356">
                  <c:v>53121</c:v>
                </c:pt>
                <c:pt idx="357">
                  <c:v>53121</c:v>
                </c:pt>
                <c:pt idx="358">
                  <c:v>53144</c:v>
                </c:pt>
                <c:pt idx="359">
                  <c:v>53165.5</c:v>
                </c:pt>
                <c:pt idx="360">
                  <c:v>53183</c:v>
                </c:pt>
                <c:pt idx="361">
                  <c:v>53183</c:v>
                </c:pt>
                <c:pt idx="362">
                  <c:v>53193</c:v>
                </c:pt>
                <c:pt idx="363">
                  <c:v>53201.5</c:v>
                </c:pt>
                <c:pt idx="364">
                  <c:v>53207</c:v>
                </c:pt>
                <c:pt idx="365">
                  <c:v>53547</c:v>
                </c:pt>
                <c:pt idx="366">
                  <c:v>54643</c:v>
                </c:pt>
                <c:pt idx="367">
                  <c:v>54721</c:v>
                </c:pt>
                <c:pt idx="368">
                  <c:v>54730</c:v>
                </c:pt>
                <c:pt idx="369">
                  <c:v>54802</c:v>
                </c:pt>
                <c:pt idx="370">
                  <c:v>54812</c:v>
                </c:pt>
                <c:pt idx="371">
                  <c:v>54830</c:v>
                </c:pt>
                <c:pt idx="372">
                  <c:v>54857</c:v>
                </c:pt>
                <c:pt idx="373">
                  <c:v>54861</c:v>
                </c:pt>
                <c:pt idx="374">
                  <c:v>54875</c:v>
                </c:pt>
                <c:pt idx="375">
                  <c:v>54938</c:v>
                </c:pt>
                <c:pt idx="376">
                  <c:v>54950.5</c:v>
                </c:pt>
                <c:pt idx="377">
                  <c:v>54970</c:v>
                </c:pt>
                <c:pt idx="378">
                  <c:v>54996</c:v>
                </c:pt>
                <c:pt idx="379">
                  <c:v>54996</c:v>
                </c:pt>
                <c:pt idx="380">
                  <c:v>54996</c:v>
                </c:pt>
                <c:pt idx="381">
                  <c:v>55127.5</c:v>
                </c:pt>
                <c:pt idx="382">
                  <c:v>55127.5</c:v>
                </c:pt>
                <c:pt idx="383">
                  <c:v>55572</c:v>
                </c:pt>
                <c:pt idx="384">
                  <c:v>56043.5</c:v>
                </c:pt>
                <c:pt idx="385">
                  <c:v>56043.5</c:v>
                </c:pt>
                <c:pt idx="386">
                  <c:v>56293</c:v>
                </c:pt>
                <c:pt idx="387">
                  <c:v>56302.5</c:v>
                </c:pt>
                <c:pt idx="388">
                  <c:v>56342</c:v>
                </c:pt>
                <c:pt idx="389">
                  <c:v>56388</c:v>
                </c:pt>
                <c:pt idx="390">
                  <c:v>56429.5</c:v>
                </c:pt>
                <c:pt idx="391">
                  <c:v>56442.5</c:v>
                </c:pt>
                <c:pt idx="392">
                  <c:v>56474</c:v>
                </c:pt>
                <c:pt idx="393">
                  <c:v>56500</c:v>
                </c:pt>
                <c:pt idx="394">
                  <c:v>56500.5</c:v>
                </c:pt>
                <c:pt idx="395">
                  <c:v>56551</c:v>
                </c:pt>
                <c:pt idx="396">
                  <c:v>56578</c:v>
                </c:pt>
                <c:pt idx="397">
                  <c:v>56664.5</c:v>
                </c:pt>
                <c:pt idx="398">
                  <c:v>56668</c:v>
                </c:pt>
                <c:pt idx="399">
                  <c:v>56683</c:v>
                </c:pt>
                <c:pt idx="400">
                  <c:v>56683</c:v>
                </c:pt>
                <c:pt idx="401">
                  <c:v>56683</c:v>
                </c:pt>
                <c:pt idx="402">
                  <c:v>56841.5</c:v>
                </c:pt>
                <c:pt idx="403">
                  <c:v>57599</c:v>
                </c:pt>
                <c:pt idx="404">
                  <c:v>57757.5</c:v>
                </c:pt>
                <c:pt idx="405">
                  <c:v>57884</c:v>
                </c:pt>
                <c:pt idx="406">
                  <c:v>58055.5</c:v>
                </c:pt>
                <c:pt idx="407">
                  <c:v>58169</c:v>
                </c:pt>
                <c:pt idx="408">
                  <c:v>58169.5</c:v>
                </c:pt>
                <c:pt idx="409">
                  <c:v>58214</c:v>
                </c:pt>
                <c:pt idx="410">
                  <c:v>58214</c:v>
                </c:pt>
                <c:pt idx="411">
                  <c:v>58327.5</c:v>
                </c:pt>
                <c:pt idx="412">
                  <c:v>58327.5</c:v>
                </c:pt>
                <c:pt idx="413">
                  <c:v>58358.5</c:v>
                </c:pt>
                <c:pt idx="414">
                  <c:v>58358.5</c:v>
                </c:pt>
                <c:pt idx="415">
                  <c:v>58377</c:v>
                </c:pt>
                <c:pt idx="416">
                  <c:v>59321</c:v>
                </c:pt>
                <c:pt idx="417">
                  <c:v>59409</c:v>
                </c:pt>
                <c:pt idx="418">
                  <c:v>59430</c:v>
                </c:pt>
                <c:pt idx="419">
                  <c:v>59588.5</c:v>
                </c:pt>
                <c:pt idx="420">
                  <c:v>59696.5</c:v>
                </c:pt>
                <c:pt idx="421">
                  <c:v>59758</c:v>
                </c:pt>
                <c:pt idx="422">
                  <c:v>59767</c:v>
                </c:pt>
                <c:pt idx="423">
                  <c:v>59841.5</c:v>
                </c:pt>
                <c:pt idx="424">
                  <c:v>60114.5</c:v>
                </c:pt>
                <c:pt idx="425">
                  <c:v>60114.5</c:v>
                </c:pt>
                <c:pt idx="426">
                  <c:v>60114.5</c:v>
                </c:pt>
                <c:pt idx="427">
                  <c:v>60334</c:v>
                </c:pt>
                <c:pt idx="428">
                  <c:v>60334</c:v>
                </c:pt>
                <c:pt idx="429">
                  <c:v>61315</c:v>
                </c:pt>
                <c:pt idx="430">
                  <c:v>61331.5</c:v>
                </c:pt>
                <c:pt idx="431">
                  <c:v>61374.5</c:v>
                </c:pt>
                <c:pt idx="432">
                  <c:v>61375</c:v>
                </c:pt>
                <c:pt idx="433">
                  <c:v>61444</c:v>
                </c:pt>
                <c:pt idx="434">
                  <c:v>61444.5</c:v>
                </c:pt>
                <c:pt idx="435">
                  <c:v>61498.5</c:v>
                </c:pt>
                <c:pt idx="436">
                  <c:v>61503</c:v>
                </c:pt>
                <c:pt idx="437">
                  <c:v>61529</c:v>
                </c:pt>
                <c:pt idx="438">
                  <c:v>61548.5</c:v>
                </c:pt>
                <c:pt idx="439">
                  <c:v>61575</c:v>
                </c:pt>
                <c:pt idx="440">
                  <c:v>61602.5</c:v>
                </c:pt>
                <c:pt idx="441">
                  <c:v>61603</c:v>
                </c:pt>
                <c:pt idx="442">
                  <c:v>61607.5</c:v>
                </c:pt>
                <c:pt idx="443">
                  <c:v>61611.5</c:v>
                </c:pt>
                <c:pt idx="444">
                  <c:v>61612</c:v>
                </c:pt>
                <c:pt idx="445">
                  <c:v>61621</c:v>
                </c:pt>
                <c:pt idx="446">
                  <c:v>61634.5</c:v>
                </c:pt>
                <c:pt idx="447">
                  <c:v>61643.5</c:v>
                </c:pt>
                <c:pt idx="448">
                  <c:v>61644</c:v>
                </c:pt>
                <c:pt idx="449">
                  <c:v>61648</c:v>
                </c:pt>
                <c:pt idx="450">
                  <c:v>61648.5</c:v>
                </c:pt>
                <c:pt idx="451">
                  <c:v>61652.5</c:v>
                </c:pt>
                <c:pt idx="452">
                  <c:v>61653</c:v>
                </c:pt>
                <c:pt idx="453">
                  <c:v>61661.5</c:v>
                </c:pt>
                <c:pt idx="454">
                  <c:v>61662</c:v>
                </c:pt>
                <c:pt idx="455">
                  <c:v>61666</c:v>
                </c:pt>
                <c:pt idx="456">
                  <c:v>61666.5</c:v>
                </c:pt>
                <c:pt idx="457">
                  <c:v>61670.5</c:v>
                </c:pt>
                <c:pt idx="458">
                  <c:v>61671</c:v>
                </c:pt>
                <c:pt idx="459">
                  <c:v>61684</c:v>
                </c:pt>
                <c:pt idx="460">
                  <c:v>61684</c:v>
                </c:pt>
                <c:pt idx="461">
                  <c:v>61684.5</c:v>
                </c:pt>
                <c:pt idx="462">
                  <c:v>61699</c:v>
                </c:pt>
                <c:pt idx="463">
                  <c:v>61784</c:v>
                </c:pt>
                <c:pt idx="464">
                  <c:v>61788.5</c:v>
                </c:pt>
                <c:pt idx="465">
                  <c:v>61793</c:v>
                </c:pt>
                <c:pt idx="466">
                  <c:v>61797.5</c:v>
                </c:pt>
                <c:pt idx="467">
                  <c:v>61802</c:v>
                </c:pt>
                <c:pt idx="468">
                  <c:v>61806.5</c:v>
                </c:pt>
                <c:pt idx="469">
                  <c:v>61811</c:v>
                </c:pt>
                <c:pt idx="470">
                  <c:v>61880</c:v>
                </c:pt>
                <c:pt idx="471">
                  <c:v>61892.5</c:v>
                </c:pt>
                <c:pt idx="472">
                  <c:v>62092</c:v>
                </c:pt>
                <c:pt idx="473">
                  <c:v>62092</c:v>
                </c:pt>
                <c:pt idx="474">
                  <c:v>62561</c:v>
                </c:pt>
                <c:pt idx="475">
                  <c:v>63006</c:v>
                </c:pt>
                <c:pt idx="476">
                  <c:v>63006.5</c:v>
                </c:pt>
                <c:pt idx="477">
                  <c:v>63027.5</c:v>
                </c:pt>
                <c:pt idx="478">
                  <c:v>63043.5</c:v>
                </c:pt>
                <c:pt idx="479">
                  <c:v>63057</c:v>
                </c:pt>
                <c:pt idx="480">
                  <c:v>63066</c:v>
                </c:pt>
                <c:pt idx="481">
                  <c:v>63106</c:v>
                </c:pt>
                <c:pt idx="482">
                  <c:v>63106</c:v>
                </c:pt>
                <c:pt idx="483">
                  <c:v>63106.5</c:v>
                </c:pt>
                <c:pt idx="484">
                  <c:v>63106.5</c:v>
                </c:pt>
                <c:pt idx="485">
                  <c:v>63107.5</c:v>
                </c:pt>
                <c:pt idx="486">
                  <c:v>63116</c:v>
                </c:pt>
                <c:pt idx="487">
                  <c:v>63116</c:v>
                </c:pt>
                <c:pt idx="488">
                  <c:v>63116.5</c:v>
                </c:pt>
                <c:pt idx="489">
                  <c:v>63125.5</c:v>
                </c:pt>
                <c:pt idx="490">
                  <c:v>63154</c:v>
                </c:pt>
                <c:pt idx="491">
                  <c:v>63161.5</c:v>
                </c:pt>
                <c:pt idx="492">
                  <c:v>63220.5</c:v>
                </c:pt>
                <c:pt idx="493">
                  <c:v>63306</c:v>
                </c:pt>
                <c:pt idx="494">
                  <c:v>63306.5</c:v>
                </c:pt>
                <c:pt idx="495">
                  <c:v>63329</c:v>
                </c:pt>
                <c:pt idx="496">
                  <c:v>63367</c:v>
                </c:pt>
                <c:pt idx="497">
                  <c:v>63426</c:v>
                </c:pt>
                <c:pt idx="498">
                  <c:v>64489.5</c:v>
                </c:pt>
                <c:pt idx="499">
                  <c:v>64493</c:v>
                </c:pt>
                <c:pt idx="500">
                  <c:v>64644.5</c:v>
                </c:pt>
                <c:pt idx="501">
                  <c:v>64729</c:v>
                </c:pt>
                <c:pt idx="502">
                  <c:v>64753.5</c:v>
                </c:pt>
                <c:pt idx="503">
                  <c:v>64758</c:v>
                </c:pt>
                <c:pt idx="504">
                  <c:v>64783.5</c:v>
                </c:pt>
                <c:pt idx="505">
                  <c:v>64788</c:v>
                </c:pt>
                <c:pt idx="506">
                  <c:v>64792.5</c:v>
                </c:pt>
                <c:pt idx="507">
                  <c:v>64793</c:v>
                </c:pt>
                <c:pt idx="508">
                  <c:v>64797</c:v>
                </c:pt>
                <c:pt idx="509">
                  <c:v>64860.5</c:v>
                </c:pt>
                <c:pt idx="510">
                  <c:v>64862</c:v>
                </c:pt>
                <c:pt idx="511">
                  <c:v>64874</c:v>
                </c:pt>
                <c:pt idx="512">
                  <c:v>64874</c:v>
                </c:pt>
                <c:pt idx="513">
                  <c:v>64951</c:v>
                </c:pt>
                <c:pt idx="514">
                  <c:v>65250.5</c:v>
                </c:pt>
                <c:pt idx="515">
                  <c:v>65677</c:v>
                </c:pt>
                <c:pt idx="516">
                  <c:v>66008.5</c:v>
                </c:pt>
                <c:pt idx="517">
                  <c:v>66013</c:v>
                </c:pt>
                <c:pt idx="518">
                  <c:v>66022</c:v>
                </c:pt>
                <c:pt idx="519">
                  <c:v>66058</c:v>
                </c:pt>
                <c:pt idx="520">
                  <c:v>66071.5</c:v>
                </c:pt>
                <c:pt idx="521">
                  <c:v>66076.5</c:v>
                </c:pt>
                <c:pt idx="522">
                  <c:v>66090</c:v>
                </c:pt>
                <c:pt idx="523">
                  <c:v>66098.5</c:v>
                </c:pt>
                <c:pt idx="524">
                  <c:v>66099</c:v>
                </c:pt>
                <c:pt idx="525">
                  <c:v>66103.5</c:v>
                </c:pt>
                <c:pt idx="526">
                  <c:v>66108</c:v>
                </c:pt>
                <c:pt idx="527">
                  <c:v>66112.5</c:v>
                </c:pt>
                <c:pt idx="528">
                  <c:v>66189.5</c:v>
                </c:pt>
                <c:pt idx="529">
                  <c:v>66194</c:v>
                </c:pt>
                <c:pt idx="530">
                  <c:v>66194.5</c:v>
                </c:pt>
                <c:pt idx="531">
                  <c:v>66216</c:v>
                </c:pt>
                <c:pt idx="532">
                  <c:v>66216.5</c:v>
                </c:pt>
                <c:pt idx="533">
                  <c:v>66230.5</c:v>
                </c:pt>
                <c:pt idx="534">
                  <c:v>66234.5</c:v>
                </c:pt>
                <c:pt idx="535">
                  <c:v>66248.5</c:v>
                </c:pt>
                <c:pt idx="536">
                  <c:v>66253</c:v>
                </c:pt>
                <c:pt idx="537">
                  <c:v>66257.5</c:v>
                </c:pt>
                <c:pt idx="538">
                  <c:v>66261.5</c:v>
                </c:pt>
                <c:pt idx="539">
                  <c:v>66279.5</c:v>
                </c:pt>
                <c:pt idx="540">
                  <c:v>66280</c:v>
                </c:pt>
                <c:pt idx="541">
                  <c:v>66284</c:v>
                </c:pt>
                <c:pt idx="542">
                  <c:v>66284.5</c:v>
                </c:pt>
                <c:pt idx="543">
                  <c:v>66288</c:v>
                </c:pt>
                <c:pt idx="544">
                  <c:v>66288.5</c:v>
                </c:pt>
                <c:pt idx="545">
                  <c:v>66302.5</c:v>
                </c:pt>
                <c:pt idx="546">
                  <c:v>66307</c:v>
                </c:pt>
                <c:pt idx="547">
                  <c:v>66307.5</c:v>
                </c:pt>
                <c:pt idx="548">
                  <c:v>66311</c:v>
                </c:pt>
                <c:pt idx="549">
                  <c:v>66312</c:v>
                </c:pt>
                <c:pt idx="550">
                  <c:v>66325.5</c:v>
                </c:pt>
                <c:pt idx="551">
                  <c:v>66326.5</c:v>
                </c:pt>
                <c:pt idx="552">
                  <c:v>66329.5</c:v>
                </c:pt>
                <c:pt idx="553">
                  <c:v>66330</c:v>
                </c:pt>
                <c:pt idx="554">
                  <c:v>66347</c:v>
                </c:pt>
                <c:pt idx="555">
                  <c:v>66347.5</c:v>
                </c:pt>
                <c:pt idx="556">
                  <c:v>66423.5</c:v>
                </c:pt>
                <c:pt idx="557">
                  <c:v>66424</c:v>
                </c:pt>
                <c:pt idx="558">
                  <c:v>66433</c:v>
                </c:pt>
                <c:pt idx="559">
                  <c:v>66437.5</c:v>
                </c:pt>
                <c:pt idx="560">
                  <c:v>66438</c:v>
                </c:pt>
                <c:pt idx="561">
                  <c:v>66438.5</c:v>
                </c:pt>
                <c:pt idx="562">
                  <c:v>66443</c:v>
                </c:pt>
                <c:pt idx="563">
                  <c:v>66451</c:v>
                </c:pt>
                <c:pt idx="564">
                  <c:v>66469</c:v>
                </c:pt>
                <c:pt idx="565">
                  <c:v>66469.5</c:v>
                </c:pt>
                <c:pt idx="566">
                  <c:v>66473.5</c:v>
                </c:pt>
                <c:pt idx="567">
                  <c:v>66474</c:v>
                </c:pt>
                <c:pt idx="568">
                  <c:v>66478</c:v>
                </c:pt>
                <c:pt idx="569">
                  <c:v>66478.5</c:v>
                </c:pt>
                <c:pt idx="570">
                  <c:v>66483</c:v>
                </c:pt>
                <c:pt idx="571">
                  <c:v>66487</c:v>
                </c:pt>
                <c:pt idx="572">
                  <c:v>66487.5</c:v>
                </c:pt>
                <c:pt idx="573">
                  <c:v>66491.5</c:v>
                </c:pt>
                <c:pt idx="574">
                  <c:v>66492</c:v>
                </c:pt>
                <c:pt idx="575">
                  <c:v>66492.5</c:v>
                </c:pt>
                <c:pt idx="576">
                  <c:v>66501</c:v>
                </c:pt>
                <c:pt idx="577">
                  <c:v>66501.5</c:v>
                </c:pt>
                <c:pt idx="578">
                  <c:v>66505.5</c:v>
                </c:pt>
                <c:pt idx="579">
                  <c:v>66510</c:v>
                </c:pt>
                <c:pt idx="580">
                  <c:v>66514.5</c:v>
                </c:pt>
                <c:pt idx="581">
                  <c:v>66519</c:v>
                </c:pt>
                <c:pt idx="582">
                  <c:v>66519</c:v>
                </c:pt>
                <c:pt idx="583">
                  <c:v>66523.5</c:v>
                </c:pt>
                <c:pt idx="584">
                  <c:v>66528</c:v>
                </c:pt>
                <c:pt idx="585">
                  <c:v>66528.5</c:v>
                </c:pt>
                <c:pt idx="586">
                  <c:v>66532.5</c:v>
                </c:pt>
                <c:pt idx="587">
                  <c:v>66532.5</c:v>
                </c:pt>
                <c:pt idx="588">
                  <c:v>66533</c:v>
                </c:pt>
                <c:pt idx="589">
                  <c:v>66537.5</c:v>
                </c:pt>
                <c:pt idx="590">
                  <c:v>66551</c:v>
                </c:pt>
                <c:pt idx="591">
                  <c:v>66555.5</c:v>
                </c:pt>
                <c:pt idx="592">
                  <c:v>66564.5</c:v>
                </c:pt>
                <c:pt idx="593">
                  <c:v>66569</c:v>
                </c:pt>
                <c:pt idx="594">
                  <c:v>66573.5</c:v>
                </c:pt>
                <c:pt idx="595">
                  <c:v>66578</c:v>
                </c:pt>
                <c:pt idx="596">
                  <c:v>66582.5</c:v>
                </c:pt>
                <c:pt idx="597">
                  <c:v>66596</c:v>
                </c:pt>
                <c:pt idx="598">
                  <c:v>66600.5</c:v>
                </c:pt>
                <c:pt idx="599">
                  <c:v>66614.5</c:v>
                </c:pt>
                <c:pt idx="600">
                  <c:v>66619</c:v>
                </c:pt>
                <c:pt idx="601">
                  <c:v>66623.5</c:v>
                </c:pt>
                <c:pt idx="602">
                  <c:v>66659.5</c:v>
                </c:pt>
                <c:pt idx="603">
                  <c:v>66765</c:v>
                </c:pt>
                <c:pt idx="604">
                  <c:v>67914</c:v>
                </c:pt>
                <c:pt idx="605">
                  <c:v>67914</c:v>
                </c:pt>
                <c:pt idx="606">
                  <c:v>67914</c:v>
                </c:pt>
                <c:pt idx="607">
                  <c:v>67914</c:v>
                </c:pt>
                <c:pt idx="608">
                  <c:v>67974.5</c:v>
                </c:pt>
                <c:pt idx="609">
                  <c:v>67980</c:v>
                </c:pt>
                <c:pt idx="610">
                  <c:v>67980</c:v>
                </c:pt>
                <c:pt idx="611">
                  <c:v>68073</c:v>
                </c:pt>
                <c:pt idx="612">
                  <c:v>68128</c:v>
                </c:pt>
                <c:pt idx="613">
                  <c:v>68128</c:v>
                </c:pt>
                <c:pt idx="614">
                  <c:v>68128</c:v>
                </c:pt>
                <c:pt idx="615">
                  <c:v>68132.5</c:v>
                </c:pt>
                <c:pt idx="616">
                  <c:v>68132.5</c:v>
                </c:pt>
                <c:pt idx="617">
                  <c:v>68241</c:v>
                </c:pt>
                <c:pt idx="618">
                  <c:v>68250</c:v>
                </c:pt>
                <c:pt idx="619">
                  <c:v>68255.5</c:v>
                </c:pt>
                <c:pt idx="620">
                  <c:v>68341.5</c:v>
                </c:pt>
                <c:pt idx="621">
                  <c:v>68395</c:v>
                </c:pt>
                <c:pt idx="622">
                  <c:v>68395</c:v>
                </c:pt>
                <c:pt idx="623">
                  <c:v>68395</c:v>
                </c:pt>
                <c:pt idx="624">
                  <c:v>68485.5</c:v>
                </c:pt>
                <c:pt idx="625">
                  <c:v>69244.5</c:v>
                </c:pt>
                <c:pt idx="626">
                  <c:v>69263</c:v>
                </c:pt>
                <c:pt idx="627">
                  <c:v>69263.5</c:v>
                </c:pt>
                <c:pt idx="628">
                  <c:v>69475.5</c:v>
                </c:pt>
                <c:pt idx="629">
                  <c:v>69476</c:v>
                </c:pt>
                <c:pt idx="630">
                  <c:v>69573</c:v>
                </c:pt>
                <c:pt idx="631">
                  <c:v>69593.5</c:v>
                </c:pt>
                <c:pt idx="632">
                  <c:v>69692</c:v>
                </c:pt>
                <c:pt idx="633">
                  <c:v>69769</c:v>
                </c:pt>
                <c:pt idx="634">
                  <c:v>69786</c:v>
                </c:pt>
                <c:pt idx="635">
                  <c:v>69841.5</c:v>
                </c:pt>
                <c:pt idx="636">
                  <c:v>69887</c:v>
                </c:pt>
                <c:pt idx="637">
                  <c:v>69922</c:v>
                </c:pt>
                <c:pt idx="638">
                  <c:v>70902</c:v>
                </c:pt>
                <c:pt idx="639">
                  <c:v>71042.5</c:v>
                </c:pt>
                <c:pt idx="640">
                  <c:v>71051</c:v>
                </c:pt>
                <c:pt idx="641">
                  <c:v>71214.5</c:v>
                </c:pt>
                <c:pt idx="642">
                  <c:v>71337</c:v>
                </c:pt>
                <c:pt idx="643">
                  <c:v>71337.5</c:v>
                </c:pt>
                <c:pt idx="644">
                  <c:v>71350.5</c:v>
                </c:pt>
                <c:pt idx="645">
                  <c:v>71467</c:v>
                </c:pt>
                <c:pt idx="646">
                  <c:v>72625</c:v>
                </c:pt>
                <c:pt idx="647">
                  <c:v>72838</c:v>
                </c:pt>
                <c:pt idx="648">
                  <c:v>72904.5</c:v>
                </c:pt>
                <c:pt idx="649">
                  <c:v>73035.5</c:v>
                </c:pt>
                <c:pt idx="650">
                  <c:v>73040</c:v>
                </c:pt>
                <c:pt idx="651">
                  <c:v>73040.5</c:v>
                </c:pt>
                <c:pt idx="652">
                  <c:v>73053.5</c:v>
                </c:pt>
                <c:pt idx="653">
                  <c:v>73054</c:v>
                </c:pt>
                <c:pt idx="654">
                  <c:v>73062</c:v>
                </c:pt>
                <c:pt idx="655">
                  <c:v>73062.5</c:v>
                </c:pt>
                <c:pt idx="656">
                  <c:v>73067</c:v>
                </c:pt>
                <c:pt idx="657">
                  <c:v>73067.5</c:v>
                </c:pt>
                <c:pt idx="658">
                  <c:v>73076</c:v>
                </c:pt>
                <c:pt idx="659">
                  <c:v>73076.5</c:v>
                </c:pt>
                <c:pt idx="660">
                  <c:v>73077</c:v>
                </c:pt>
                <c:pt idx="661">
                  <c:v>73077</c:v>
                </c:pt>
                <c:pt idx="662">
                  <c:v>73077.5</c:v>
                </c:pt>
                <c:pt idx="663">
                  <c:v>73080.5</c:v>
                </c:pt>
                <c:pt idx="664">
                  <c:v>73081</c:v>
                </c:pt>
                <c:pt idx="665">
                  <c:v>73081.5</c:v>
                </c:pt>
                <c:pt idx="666">
                  <c:v>73085</c:v>
                </c:pt>
                <c:pt idx="667">
                  <c:v>73085.5</c:v>
                </c:pt>
                <c:pt idx="668">
                  <c:v>73089.5</c:v>
                </c:pt>
                <c:pt idx="669">
                  <c:v>73090</c:v>
                </c:pt>
                <c:pt idx="670">
                  <c:v>73090.5</c:v>
                </c:pt>
                <c:pt idx="671">
                  <c:v>73094</c:v>
                </c:pt>
                <c:pt idx="672">
                  <c:v>73094.5</c:v>
                </c:pt>
                <c:pt idx="673">
                  <c:v>73095</c:v>
                </c:pt>
                <c:pt idx="674">
                  <c:v>73095</c:v>
                </c:pt>
                <c:pt idx="675">
                  <c:v>73095</c:v>
                </c:pt>
                <c:pt idx="676">
                  <c:v>73098.5</c:v>
                </c:pt>
                <c:pt idx="677">
                  <c:v>73099</c:v>
                </c:pt>
                <c:pt idx="678">
                  <c:v>73099.5</c:v>
                </c:pt>
                <c:pt idx="679">
                  <c:v>73103.5</c:v>
                </c:pt>
                <c:pt idx="680">
                  <c:v>73135</c:v>
                </c:pt>
                <c:pt idx="681">
                  <c:v>73135.5</c:v>
                </c:pt>
                <c:pt idx="682">
                  <c:v>73144</c:v>
                </c:pt>
                <c:pt idx="683">
                  <c:v>73144.5</c:v>
                </c:pt>
                <c:pt idx="684">
                  <c:v>73148.5</c:v>
                </c:pt>
                <c:pt idx="685">
                  <c:v>73158</c:v>
                </c:pt>
                <c:pt idx="686">
                  <c:v>73185</c:v>
                </c:pt>
                <c:pt idx="687">
                  <c:v>73189</c:v>
                </c:pt>
                <c:pt idx="688">
                  <c:v>73189.5</c:v>
                </c:pt>
                <c:pt idx="689">
                  <c:v>73190</c:v>
                </c:pt>
                <c:pt idx="690">
                  <c:v>73194</c:v>
                </c:pt>
                <c:pt idx="691">
                  <c:v>73194.5</c:v>
                </c:pt>
                <c:pt idx="692">
                  <c:v>73207.5</c:v>
                </c:pt>
                <c:pt idx="693">
                  <c:v>73212</c:v>
                </c:pt>
                <c:pt idx="694">
                  <c:v>73212.5</c:v>
                </c:pt>
                <c:pt idx="695">
                  <c:v>73221</c:v>
                </c:pt>
                <c:pt idx="696">
                  <c:v>73221.5</c:v>
                </c:pt>
                <c:pt idx="697">
                  <c:v>73230</c:v>
                </c:pt>
                <c:pt idx="698">
                  <c:v>73230.5</c:v>
                </c:pt>
                <c:pt idx="699">
                  <c:v>73239</c:v>
                </c:pt>
                <c:pt idx="700">
                  <c:v>73243.5</c:v>
                </c:pt>
                <c:pt idx="701">
                  <c:v>73248</c:v>
                </c:pt>
                <c:pt idx="702">
                  <c:v>73248.5</c:v>
                </c:pt>
                <c:pt idx="703">
                  <c:v>73252.5</c:v>
                </c:pt>
                <c:pt idx="704">
                  <c:v>73253</c:v>
                </c:pt>
                <c:pt idx="705">
                  <c:v>73262</c:v>
                </c:pt>
                <c:pt idx="706">
                  <c:v>73271</c:v>
                </c:pt>
                <c:pt idx="707">
                  <c:v>73275.5</c:v>
                </c:pt>
                <c:pt idx="708">
                  <c:v>73280</c:v>
                </c:pt>
                <c:pt idx="709">
                  <c:v>73289</c:v>
                </c:pt>
                <c:pt idx="710">
                  <c:v>74310</c:v>
                </c:pt>
                <c:pt idx="711">
                  <c:v>74327.5</c:v>
                </c:pt>
                <c:pt idx="712">
                  <c:v>74328</c:v>
                </c:pt>
                <c:pt idx="713">
                  <c:v>74342.5</c:v>
                </c:pt>
                <c:pt idx="714">
                  <c:v>74355</c:v>
                </c:pt>
                <c:pt idx="715">
                  <c:v>74359.5</c:v>
                </c:pt>
                <c:pt idx="716">
                  <c:v>74368.5</c:v>
                </c:pt>
                <c:pt idx="717">
                  <c:v>74369</c:v>
                </c:pt>
                <c:pt idx="718">
                  <c:v>74373.5</c:v>
                </c:pt>
                <c:pt idx="719">
                  <c:v>74377.5</c:v>
                </c:pt>
                <c:pt idx="720">
                  <c:v>74378</c:v>
                </c:pt>
                <c:pt idx="721">
                  <c:v>74382</c:v>
                </c:pt>
                <c:pt idx="722">
                  <c:v>74382.5</c:v>
                </c:pt>
                <c:pt idx="723">
                  <c:v>74386.5</c:v>
                </c:pt>
                <c:pt idx="724">
                  <c:v>74387</c:v>
                </c:pt>
                <c:pt idx="725">
                  <c:v>74391</c:v>
                </c:pt>
                <c:pt idx="726">
                  <c:v>74404.5</c:v>
                </c:pt>
                <c:pt idx="727">
                  <c:v>74405</c:v>
                </c:pt>
                <c:pt idx="728">
                  <c:v>74409</c:v>
                </c:pt>
                <c:pt idx="729">
                  <c:v>74409.5</c:v>
                </c:pt>
                <c:pt idx="730">
                  <c:v>74413.5</c:v>
                </c:pt>
                <c:pt idx="731">
                  <c:v>74414</c:v>
                </c:pt>
                <c:pt idx="732">
                  <c:v>74431.5</c:v>
                </c:pt>
                <c:pt idx="733">
                  <c:v>74432</c:v>
                </c:pt>
                <c:pt idx="734">
                  <c:v>74435.5</c:v>
                </c:pt>
                <c:pt idx="735">
                  <c:v>74436</c:v>
                </c:pt>
                <c:pt idx="736">
                  <c:v>74436</c:v>
                </c:pt>
                <c:pt idx="737">
                  <c:v>74436.5</c:v>
                </c:pt>
                <c:pt idx="738">
                  <c:v>74437</c:v>
                </c:pt>
                <c:pt idx="739">
                  <c:v>74440.5</c:v>
                </c:pt>
                <c:pt idx="740">
                  <c:v>74441</c:v>
                </c:pt>
                <c:pt idx="741">
                  <c:v>74464</c:v>
                </c:pt>
                <c:pt idx="742">
                  <c:v>74472.5</c:v>
                </c:pt>
                <c:pt idx="743">
                  <c:v>74517.5</c:v>
                </c:pt>
                <c:pt idx="744">
                  <c:v>74518</c:v>
                </c:pt>
                <c:pt idx="745">
                  <c:v>74518.5</c:v>
                </c:pt>
                <c:pt idx="746">
                  <c:v>74522.5</c:v>
                </c:pt>
                <c:pt idx="747">
                  <c:v>74523</c:v>
                </c:pt>
                <c:pt idx="748">
                  <c:v>74528</c:v>
                </c:pt>
                <c:pt idx="749">
                  <c:v>74528.5</c:v>
                </c:pt>
                <c:pt idx="750">
                  <c:v>74536</c:v>
                </c:pt>
                <c:pt idx="751">
                  <c:v>74536.5</c:v>
                </c:pt>
                <c:pt idx="752">
                  <c:v>74540</c:v>
                </c:pt>
                <c:pt idx="753">
                  <c:v>74558.5</c:v>
                </c:pt>
                <c:pt idx="754">
                  <c:v>74559</c:v>
                </c:pt>
                <c:pt idx="755">
                  <c:v>74640</c:v>
                </c:pt>
                <c:pt idx="756">
                  <c:v>74794.5</c:v>
                </c:pt>
                <c:pt idx="757">
                  <c:v>74893</c:v>
                </c:pt>
                <c:pt idx="758">
                  <c:v>74907.5</c:v>
                </c:pt>
                <c:pt idx="759">
                  <c:v>74907.5</c:v>
                </c:pt>
                <c:pt idx="760">
                  <c:v>76050</c:v>
                </c:pt>
                <c:pt idx="761">
                  <c:v>76050</c:v>
                </c:pt>
                <c:pt idx="762">
                  <c:v>76357.5</c:v>
                </c:pt>
                <c:pt idx="763">
                  <c:v>76357.5</c:v>
                </c:pt>
                <c:pt idx="764">
                  <c:v>76533</c:v>
                </c:pt>
                <c:pt idx="765">
                  <c:v>76643</c:v>
                </c:pt>
                <c:pt idx="766">
                  <c:v>76693</c:v>
                </c:pt>
                <c:pt idx="767">
                  <c:v>77623.5</c:v>
                </c:pt>
                <c:pt idx="768">
                  <c:v>77744</c:v>
                </c:pt>
                <c:pt idx="769">
                  <c:v>77768</c:v>
                </c:pt>
                <c:pt idx="770">
                  <c:v>77997.5</c:v>
                </c:pt>
                <c:pt idx="771">
                  <c:v>79452</c:v>
                </c:pt>
                <c:pt idx="772">
                  <c:v>79452.5</c:v>
                </c:pt>
                <c:pt idx="773">
                  <c:v>79471.5</c:v>
                </c:pt>
                <c:pt idx="774">
                  <c:v>79592</c:v>
                </c:pt>
                <c:pt idx="775">
                  <c:v>79592.5</c:v>
                </c:pt>
                <c:pt idx="776">
                  <c:v>79669</c:v>
                </c:pt>
                <c:pt idx="777">
                  <c:v>79675</c:v>
                </c:pt>
                <c:pt idx="778">
                  <c:v>79675.5</c:v>
                </c:pt>
                <c:pt idx="779">
                  <c:v>79755</c:v>
                </c:pt>
                <c:pt idx="780">
                  <c:v>81024.5</c:v>
                </c:pt>
                <c:pt idx="781">
                  <c:v>81166.5</c:v>
                </c:pt>
                <c:pt idx="782">
                  <c:v>81309.5</c:v>
                </c:pt>
                <c:pt idx="783">
                  <c:v>81387.5</c:v>
                </c:pt>
                <c:pt idx="784">
                  <c:v>81491.5</c:v>
                </c:pt>
                <c:pt idx="785">
                  <c:v>81559.5</c:v>
                </c:pt>
                <c:pt idx="786">
                  <c:v>82449</c:v>
                </c:pt>
                <c:pt idx="787">
                  <c:v>82551.5</c:v>
                </c:pt>
                <c:pt idx="788">
                  <c:v>82552</c:v>
                </c:pt>
                <c:pt idx="789">
                  <c:v>82797.5</c:v>
                </c:pt>
                <c:pt idx="790">
                  <c:v>82949.5</c:v>
                </c:pt>
                <c:pt idx="791">
                  <c:v>82977</c:v>
                </c:pt>
                <c:pt idx="792">
                  <c:v>83073</c:v>
                </c:pt>
                <c:pt idx="793">
                  <c:v>83268</c:v>
                </c:pt>
                <c:pt idx="794">
                  <c:v>84225.5</c:v>
                </c:pt>
                <c:pt idx="795">
                  <c:v>84288.5</c:v>
                </c:pt>
                <c:pt idx="796">
                  <c:v>84338.5</c:v>
                </c:pt>
                <c:pt idx="797">
                  <c:v>84370</c:v>
                </c:pt>
                <c:pt idx="798">
                  <c:v>84569</c:v>
                </c:pt>
                <c:pt idx="799">
                  <c:v>84569</c:v>
                </c:pt>
                <c:pt idx="800">
                  <c:v>84581.5</c:v>
                </c:pt>
                <c:pt idx="801">
                  <c:v>84582</c:v>
                </c:pt>
                <c:pt idx="802">
                  <c:v>84712.5</c:v>
                </c:pt>
                <c:pt idx="803">
                  <c:v>84726</c:v>
                </c:pt>
                <c:pt idx="804">
                  <c:v>84827</c:v>
                </c:pt>
                <c:pt idx="805">
                  <c:v>85915.5</c:v>
                </c:pt>
                <c:pt idx="806">
                  <c:v>86082.5</c:v>
                </c:pt>
                <c:pt idx="807">
                  <c:v>86083</c:v>
                </c:pt>
                <c:pt idx="808">
                  <c:v>86228</c:v>
                </c:pt>
                <c:pt idx="809">
                  <c:v>86266.5</c:v>
                </c:pt>
                <c:pt idx="810">
                  <c:v>86267</c:v>
                </c:pt>
                <c:pt idx="811">
                  <c:v>86294</c:v>
                </c:pt>
                <c:pt idx="812">
                  <c:v>86381</c:v>
                </c:pt>
                <c:pt idx="813">
                  <c:v>86521.5</c:v>
                </c:pt>
                <c:pt idx="814">
                  <c:v>87795.5</c:v>
                </c:pt>
                <c:pt idx="815">
                  <c:v>87795.5</c:v>
                </c:pt>
                <c:pt idx="816">
                  <c:v>87847</c:v>
                </c:pt>
                <c:pt idx="817">
                  <c:v>87858.5</c:v>
                </c:pt>
                <c:pt idx="818">
                  <c:v>88002</c:v>
                </c:pt>
                <c:pt idx="819">
                  <c:v>88002</c:v>
                </c:pt>
                <c:pt idx="820">
                  <c:v>88057.5</c:v>
                </c:pt>
                <c:pt idx="821">
                  <c:v>88057.5</c:v>
                </c:pt>
                <c:pt idx="822">
                  <c:v>88062</c:v>
                </c:pt>
                <c:pt idx="823">
                  <c:v>88108</c:v>
                </c:pt>
                <c:pt idx="824">
                  <c:v>88160.5</c:v>
                </c:pt>
                <c:pt idx="825">
                  <c:v>88160.5</c:v>
                </c:pt>
                <c:pt idx="826">
                  <c:v>88161</c:v>
                </c:pt>
                <c:pt idx="827">
                  <c:v>88161</c:v>
                </c:pt>
                <c:pt idx="828">
                  <c:v>88266</c:v>
                </c:pt>
                <c:pt idx="829">
                  <c:v>88266</c:v>
                </c:pt>
                <c:pt idx="830">
                  <c:v>89336.5</c:v>
                </c:pt>
                <c:pt idx="831">
                  <c:v>89336.5</c:v>
                </c:pt>
                <c:pt idx="832">
                  <c:v>89510</c:v>
                </c:pt>
                <c:pt idx="833">
                  <c:v>89626</c:v>
                </c:pt>
                <c:pt idx="834">
                  <c:v>89751</c:v>
                </c:pt>
                <c:pt idx="835">
                  <c:v>90981.5</c:v>
                </c:pt>
                <c:pt idx="836">
                  <c:v>91144</c:v>
                </c:pt>
                <c:pt idx="837">
                  <c:v>91194</c:v>
                </c:pt>
                <c:pt idx="838">
                  <c:v>91401</c:v>
                </c:pt>
                <c:pt idx="839">
                  <c:v>92874.5</c:v>
                </c:pt>
                <c:pt idx="840">
                  <c:v>92875</c:v>
                </c:pt>
                <c:pt idx="841">
                  <c:v>92875.5</c:v>
                </c:pt>
                <c:pt idx="842">
                  <c:v>93146</c:v>
                </c:pt>
                <c:pt idx="843">
                  <c:v>94429</c:v>
                </c:pt>
                <c:pt idx="844">
                  <c:v>94429.5</c:v>
                </c:pt>
                <c:pt idx="845">
                  <c:v>94546.5</c:v>
                </c:pt>
                <c:pt idx="846">
                  <c:v>94586.5</c:v>
                </c:pt>
                <c:pt idx="847">
                  <c:v>94722</c:v>
                </c:pt>
                <c:pt idx="848">
                  <c:v>94900</c:v>
                </c:pt>
              </c:numCache>
            </c:numRef>
          </c:xVal>
          <c:yVal>
            <c:numRef>
              <c:f>'Active 1'!$I$21:$I$992</c:f>
              <c:numCache>
                <c:formatCode>General</c:formatCode>
                <c:ptCount val="972"/>
                <c:pt idx="1">
                  <c:v>4.8141600054805167E-3</c:v>
                </c:pt>
                <c:pt idx="2">
                  <c:v>2.3236400011228397E-3</c:v>
                </c:pt>
                <c:pt idx="3">
                  <c:v>1.6980499996861909E-2</c:v>
                </c:pt>
                <c:pt idx="4">
                  <c:v>1.1058860000048298E-2</c:v>
                </c:pt>
                <c:pt idx="5">
                  <c:v>6.7157200028304942E-3</c:v>
                </c:pt>
                <c:pt idx="6">
                  <c:v>-4.0293999991263263E-3</c:v>
                </c:pt>
                <c:pt idx="7">
                  <c:v>1.1077820003265515E-2</c:v>
                </c:pt>
                <c:pt idx="8">
                  <c:v>2.9895600018789992E-3</c:v>
                </c:pt>
                <c:pt idx="9">
                  <c:v>4.9012999952537939E-3</c:v>
                </c:pt>
                <c:pt idx="10">
                  <c:v>6.7188999964855611E-3</c:v>
                </c:pt>
                <c:pt idx="11">
                  <c:v>3.8445200043497607E-3</c:v>
                </c:pt>
                <c:pt idx="14">
                  <c:v>5.9829400051967241E-3</c:v>
                </c:pt>
                <c:pt idx="15">
                  <c:v>6.4434800005983561E-3</c:v>
                </c:pt>
                <c:pt idx="16">
                  <c:v>1.0703600055421703E-3</c:v>
                </c:pt>
                <c:pt idx="17">
                  <c:v>-9.8023399987141602E-3</c:v>
                </c:pt>
                <c:pt idx="18">
                  <c:v>-6.7119995946995914E-5</c:v>
                </c:pt>
                <c:pt idx="19">
                  <c:v>3.6681000055978075E-3</c:v>
                </c:pt>
                <c:pt idx="20">
                  <c:v>7.7532000432256609E-4</c:v>
                </c:pt>
                <c:pt idx="21">
                  <c:v>1.7753200008883141E-3</c:v>
                </c:pt>
                <c:pt idx="22">
                  <c:v>9.6870600027614273E-3</c:v>
                </c:pt>
                <c:pt idx="27">
                  <c:v>5.5439800053136423E-3</c:v>
                </c:pt>
                <c:pt idx="28">
                  <c:v>4.2008399977930821E-3</c:v>
                </c:pt>
                <c:pt idx="29">
                  <c:v>1.6512879999936558E-2</c:v>
                </c:pt>
                <c:pt idx="30">
                  <c:v>2.0158720006293152E-2</c:v>
                </c:pt>
                <c:pt idx="31">
                  <c:v>4.0948399982880801E-3</c:v>
                </c:pt>
                <c:pt idx="32">
                  <c:v>7.2804200026439503E-3</c:v>
                </c:pt>
                <c:pt idx="33">
                  <c:v>1.3092880006297491E-2</c:v>
                </c:pt>
                <c:pt idx="34">
                  <c:v>6.7398400060483254E-3</c:v>
                </c:pt>
                <c:pt idx="37">
                  <c:v>1.0249320002913009E-2</c:v>
                </c:pt>
                <c:pt idx="38">
                  <c:v>7.9053400040720589E-3</c:v>
                </c:pt>
                <c:pt idx="39">
                  <c:v>4.8170800000661984E-3</c:v>
                </c:pt>
                <c:pt idx="40">
                  <c:v>2.1307999995769933E-3</c:v>
                </c:pt>
                <c:pt idx="41">
                  <c:v>8.3604000246850774E-4</c:v>
                </c:pt>
                <c:pt idx="42">
                  <c:v>8.5712600048282184E-3</c:v>
                </c:pt>
                <c:pt idx="43">
                  <c:v>6.3217999995686114E-3</c:v>
                </c:pt>
                <c:pt idx="44">
                  <c:v>9.1953999799443409E-4</c:v>
                </c:pt>
                <c:pt idx="45">
                  <c:v>7.8312799960258417E-3</c:v>
                </c:pt>
                <c:pt idx="46">
                  <c:v>3.4191200029454194E-3</c:v>
                </c:pt>
                <c:pt idx="56">
                  <c:v>9.4460200052708387E-3</c:v>
                </c:pt>
                <c:pt idx="57">
                  <c:v>5.8183000001008622E-3</c:v>
                </c:pt>
                <c:pt idx="58">
                  <c:v>7.7300400007516146E-3</c:v>
                </c:pt>
                <c:pt idx="59">
                  <c:v>6.386900000507012E-3</c:v>
                </c:pt>
                <c:pt idx="60">
                  <c:v>8.2986400011577643E-3</c:v>
                </c:pt>
                <c:pt idx="61">
                  <c:v>1.5514200000325218E-2</c:v>
                </c:pt>
                <c:pt idx="62">
                  <c:v>9.0828000029432587E-3</c:v>
                </c:pt>
                <c:pt idx="63">
                  <c:v>1.1494120000861585E-2</c:v>
                </c:pt>
                <c:pt idx="64">
                  <c:v>6.6607400003704242E-3</c:v>
                </c:pt>
                <c:pt idx="65">
                  <c:v>1.1964559998887125E-2</c:v>
                </c:pt>
                <c:pt idx="66">
                  <c:v>3.4349999987171032E-3</c:v>
                </c:pt>
                <c:pt idx="67">
                  <c:v>2.1702200028812513E-3</c:v>
                </c:pt>
                <c:pt idx="68">
                  <c:v>5.9054400044260547E-3</c:v>
                </c:pt>
                <c:pt idx="69">
                  <c:v>1.0238399998343084E-2</c:v>
                </c:pt>
                <c:pt idx="70">
                  <c:v>2.1891799988225102E-3</c:v>
                </c:pt>
                <c:pt idx="71">
                  <c:v>3.0126600031508133E-3</c:v>
                </c:pt>
                <c:pt idx="72">
                  <c:v>1.3194599996495526E-2</c:v>
                </c:pt>
                <c:pt idx="77">
                  <c:v>-2.1867999748792499E-4</c:v>
                </c:pt>
                <c:pt idx="82">
                  <c:v>7.4081999991904013E-3</c:v>
                </c:pt>
                <c:pt idx="83">
                  <c:v>-1.6509199995198287E-3</c:v>
                </c:pt>
                <c:pt idx="84">
                  <c:v>4.5055200025672093E-3</c:v>
                </c:pt>
                <c:pt idx="85">
                  <c:v>1.979944000049727E-2</c:v>
                </c:pt>
                <c:pt idx="86">
                  <c:v>6.4563000050839037E-3</c:v>
                </c:pt>
                <c:pt idx="89">
                  <c:v>8.2698800033540465E-3</c:v>
                </c:pt>
                <c:pt idx="90">
                  <c:v>5.220660001214128E-3</c:v>
                </c:pt>
                <c:pt idx="91">
                  <c:v>1.1691100000462029E-2</c:v>
                </c:pt>
                <c:pt idx="92">
                  <c:v>-3.9716000173939392E-4</c:v>
                </c:pt>
                <c:pt idx="93">
                  <c:v>7.6028399998904206E-3</c:v>
                </c:pt>
                <c:pt idx="94">
                  <c:v>-9.1682000493165106E-4</c:v>
                </c:pt>
                <c:pt idx="95">
                  <c:v>2.2888400053489022E-3</c:v>
                </c:pt>
                <c:pt idx="96">
                  <c:v>-8.8767999841365963E-4</c:v>
                </c:pt>
                <c:pt idx="97">
                  <c:v>6.4161400005104952E-3</c:v>
                </c:pt>
                <c:pt idx="98">
                  <c:v>8.6217999996733852E-3</c:v>
                </c:pt>
                <c:pt idx="99">
                  <c:v>2.7866000164067373E-4</c:v>
                </c:pt>
                <c:pt idx="101">
                  <c:v>6.1737799987895414E-3</c:v>
                </c:pt>
                <c:pt idx="102">
                  <c:v>1.1624699996900745E-2</c:v>
                </c:pt>
                <c:pt idx="103">
                  <c:v>3.7124000009498559E-3</c:v>
                </c:pt>
                <c:pt idx="104">
                  <c:v>3.4866600035456941E-3</c:v>
                </c:pt>
                <c:pt idx="106">
                  <c:v>1.4544940000632778E-2</c:v>
                </c:pt>
                <c:pt idx="107">
                  <c:v>1.0201799996139016E-2</c:v>
                </c:pt>
                <c:pt idx="108">
                  <c:v>1.2760500001604669E-2</c:v>
                </c:pt>
                <c:pt idx="110">
                  <c:v>1.1672239998006262E-2</c:v>
                </c:pt>
                <c:pt idx="113">
                  <c:v>1.5093180001713336E-2</c:v>
                </c:pt>
                <c:pt idx="114">
                  <c:v>-7.344379999267403E-3</c:v>
                </c:pt>
                <c:pt idx="115">
                  <c:v>4.7042799997143447E-3</c:v>
                </c:pt>
                <c:pt idx="117">
                  <c:v>1.2320139998337254E-2</c:v>
                </c:pt>
                <c:pt idx="118">
                  <c:v>1.4918159999069758E-2</c:v>
                </c:pt>
                <c:pt idx="119">
                  <c:v>1.8299000003025867E-3</c:v>
                </c:pt>
                <c:pt idx="120">
                  <c:v>5.4958200053079054E-3</c:v>
                </c:pt>
                <c:pt idx="121">
                  <c:v>3.8287799980025738E-3</c:v>
                </c:pt>
                <c:pt idx="122">
                  <c:v>2.9922000248916447E-4</c:v>
                </c:pt>
                <c:pt idx="125">
                  <c:v>9.1742599979625084E-3</c:v>
                </c:pt>
                <c:pt idx="126">
                  <c:v>1.3654319998749997E-2</c:v>
                </c:pt>
                <c:pt idx="127">
                  <c:v>6.3697400037199259E-3</c:v>
                </c:pt>
                <c:pt idx="128">
                  <c:v>1.0252060004859231E-2</c:v>
                </c:pt>
                <c:pt idx="129">
                  <c:v>3.1932199999573641E-3</c:v>
                </c:pt>
                <c:pt idx="130">
                  <c:v>3.7519199977396056E-3</c:v>
                </c:pt>
                <c:pt idx="131">
                  <c:v>3.3004400029312819E-3</c:v>
                </c:pt>
                <c:pt idx="132">
                  <c:v>1.0506100006750785E-2</c:v>
                </c:pt>
                <c:pt idx="133">
                  <c:v>-2.7397199955885299E-3</c:v>
                </c:pt>
                <c:pt idx="134">
                  <c:v>9.5191799991880544E-3</c:v>
                </c:pt>
                <c:pt idx="138">
                  <c:v>5.1452199986670166E-3</c:v>
                </c:pt>
                <c:pt idx="139">
                  <c:v>7.4001000029966235E-3</c:v>
                </c:pt>
                <c:pt idx="140">
                  <c:v>3.8804400028311647E-3</c:v>
                </c:pt>
                <c:pt idx="141">
                  <c:v>4.9587999965297058E-3</c:v>
                </c:pt>
                <c:pt idx="142">
                  <c:v>-8.3843399988836609E-3</c:v>
                </c:pt>
                <c:pt idx="143">
                  <c:v>4.5073200017213821E-3</c:v>
                </c:pt>
                <c:pt idx="144">
                  <c:v>7.1297999966191128E-4</c:v>
                </c:pt>
                <c:pt idx="145">
                  <c:v>-6.3016000058269128E-4</c:v>
                </c:pt>
                <c:pt idx="146">
                  <c:v>2.2815800039097667E-3</c:v>
                </c:pt>
                <c:pt idx="148">
                  <c:v>3.4310200062463991E-3</c:v>
                </c:pt>
                <c:pt idx="150">
                  <c:v>-1.4433600008487701E-3</c:v>
                </c:pt>
                <c:pt idx="151">
                  <c:v>9.7821000017574988E-3</c:v>
                </c:pt>
                <c:pt idx="152">
                  <c:v>-7.9338799987453967E-3</c:v>
                </c:pt>
                <c:pt idx="155">
                  <c:v>-3.4258000232512131E-4</c:v>
                </c:pt>
                <c:pt idx="156">
                  <c:v>3.9021199991111644E-3</c:v>
                </c:pt>
                <c:pt idx="157">
                  <c:v>3.6763800017070025E-3</c:v>
                </c:pt>
                <c:pt idx="158">
                  <c:v>1.0391520001576282E-2</c:v>
                </c:pt>
                <c:pt idx="159">
                  <c:v>-6.6967399980057962E-3</c:v>
                </c:pt>
                <c:pt idx="160">
                  <c:v>6.5869999962160364E-3</c:v>
                </c:pt>
                <c:pt idx="161">
                  <c:v>2.4987400029203855E-3</c:v>
                </c:pt>
                <c:pt idx="162">
                  <c:v>-5.6777799982228316E-3</c:v>
                </c:pt>
                <c:pt idx="163">
                  <c:v>2.3396000324282795E-4</c:v>
                </c:pt>
                <c:pt idx="164">
                  <c:v>-3.0800399981671944E-3</c:v>
                </c:pt>
                <c:pt idx="165">
                  <c:v>-1.0168300002987962E-2</c:v>
                </c:pt>
                <c:pt idx="166">
                  <c:v>7.1972599980654195E-3</c:v>
                </c:pt>
                <c:pt idx="167">
                  <c:v>1.4020740003616083E-2</c:v>
                </c:pt>
                <c:pt idx="168">
                  <c:v>1.6775999974925071E-3</c:v>
                </c:pt>
                <c:pt idx="169">
                  <c:v>-3.1557800029986538E-3</c:v>
                </c:pt>
                <c:pt idx="170">
                  <c:v>1.2579440000990871E-2</c:v>
                </c:pt>
                <c:pt idx="171">
                  <c:v>6.2363000033656135E-3</c:v>
                </c:pt>
                <c:pt idx="172">
                  <c:v>5.0889199992525391E-3</c:v>
                </c:pt>
                <c:pt idx="176">
                  <c:v>1.246091999928467E-2</c:v>
                </c:pt>
                <c:pt idx="177">
                  <c:v>1.5284400004020426E-2</c:v>
                </c:pt>
                <c:pt idx="178">
                  <c:v>1.7166720004752278E-2</c:v>
                </c:pt>
                <c:pt idx="179">
                  <c:v>5.9503200027393177E-3</c:v>
                </c:pt>
                <c:pt idx="180">
                  <c:v>7.0575400022789836E-3</c:v>
                </c:pt>
                <c:pt idx="181">
                  <c:v>1.3739998394157737E-5</c:v>
                </c:pt>
                <c:pt idx="182">
                  <c:v>-1.2628999975277111E-3</c:v>
                </c:pt>
                <c:pt idx="183">
                  <c:v>-3.9299400013987906E-3</c:v>
                </c:pt>
                <c:pt idx="184">
                  <c:v>-4.1757599974516779E-3</c:v>
                </c:pt>
                <c:pt idx="185">
                  <c:v>4.647720001230482E-3</c:v>
                </c:pt>
                <c:pt idx="186">
                  <c:v>3.3045800009858795E-3</c:v>
                </c:pt>
                <c:pt idx="187">
                  <c:v>1.2163200008217245E-3</c:v>
                </c:pt>
                <c:pt idx="188">
                  <c:v>-7.8719399971305393E-3</c:v>
                </c:pt>
                <c:pt idx="189">
                  <c:v>5.0398000021232292E-3</c:v>
                </c:pt>
                <c:pt idx="190">
                  <c:v>8.6966599992592819E-3</c:v>
                </c:pt>
                <c:pt idx="191">
                  <c:v>9.5154000155162066E-4</c:v>
                </c:pt>
                <c:pt idx="192">
                  <c:v>2.4219800034188665E-3</c:v>
                </c:pt>
                <c:pt idx="193">
                  <c:v>4.1068600039579906E-3</c:v>
                </c:pt>
                <c:pt idx="194">
                  <c:v>8.1303999977535568E-3</c:v>
                </c:pt>
                <c:pt idx="195">
                  <c:v>1.9338000056450255E-3</c:v>
                </c:pt>
                <c:pt idx="196">
                  <c:v>8.4554000204661861E-4</c:v>
                </c:pt>
                <c:pt idx="197">
                  <c:v>5.1100400014547631E-3</c:v>
                </c:pt>
                <c:pt idx="198">
                  <c:v>3.4231999961775728E-3</c:v>
                </c:pt>
                <c:pt idx="199">
                  <c:v>-3.6650599940912798E-3</c:v>
                </c:pt>
                <c:pt idx="200">
                  <c:v>-5.1063599967164919E-3</c:v>
                </c:pt>
                <c:pt idx="201">
                  <c:v>1.1717120003595483E-2</c:v>
                </c:pt>
                <c:pt idx="202">
                  <c:v>0</c:v>
                </c:pt>
                <c:pt idx="203">
                  <c:v>6.5986000045086257E-3</c:v>
                </c:pt>
                <c:pt idx="204">
                  <c:v>1.1102480006229598E-2</c:v>
                </c:pt>
                <c:pt idx="205">
                  <c:v>1.8102480004017707E-2</c:v>
                </c:pt>
                <c:pt idx="206">
                  <c:v>1.9102480007859413E-2</c:v>
                </c:pt>
                <c:pt idx="207">
                  <c:v>-1.4581799987354316E-3</c:v>
                </c:pt>
                <c:pt idx="208">
                  <c:v>-1.4581799987354316E-3</c:v>
                </c:pt>
                <c:pt idx="209">
                  <c:v>1.0453559996676631E-2</c:v>
                </c:pt>
                <c:pt idx="210">
                  <c:v>5.1104200028930791E-3</c:v>
                </c:pt>
                <c:pt idx="211">
                  <c:v>1.1110419996839482E-2</c:v>
                </c:pt>
                <c:pt idx="212">
                  <c:v>4.051299998536706E-3</c:v>
                </c:pt>
                <c:pt idx="213">
                  <c:v>3.1194800030789338E-3</c:v>
                </c:pt>
                <c:pt idx="214">
                  <c:v>5.1585199980763718E-3</c:v>
                </c:pt>
                <c:pt idx="215">
                  <c:v>8.1585200023255311E-3</c:v>
                </c:pt>
                <c:pt idx="216">
                  <c:v>1.0158519995457027E-2</c:v>
                </c:pt>
                <c:pt idx="217">
                  <c:v>1.0158519995457027E-2</c:v>
                </c:pt>
                <c:pt idx="218">
                  <c:v>1.8158519902499393E-2</c:v>
                </c:pt>
                <c:pt idx="219">
                  <c:v>1.8158519997086842E-2</c:v>
                </c:pt>
                <c:pt idx="220">
                  <c:v>2.8937399983988144E-3</c:v>
                </c:pt>
                <c:pt idx="221">
                  <c:v>3.89374000224052E-3</c:v>
                </c:pt>
                <c:pt idx="222">
                  <c:v>6.0111400016467087E-3</c:v>
                </c:pt>
                <c:pt idx="223">
                  <c:v>8.7393600042560138E-3</c:v>
                </c:pt>
                <c:pt idx="224">
                  <c:v>6.9934000057401136E-3</c:v>
                </c:pt>
                <c:pt idx="225">
                  <c:v>1.2679399995249696E-2</c:v>
                </c:pt>
                <c:pt idx="226">
                  <c:v>9.238099999492988E-3</c:v>
                </c:pt>
                <c:pt idx="227">
                  <c:v>3.1498399985139258E-3</c:v>
                </c:pt>
                <c:pt idx="228">
                  <c:v>6.0615799957304262E-3</c:v>
                </c:pt>
                <c:pt idx="230">
                  <c:v>3.5908599966205657E-3</c:v>
                </c:pt>
                <c:pt idx="231">
                  <c:v>1.8887999613070861E-4</c:v>
                </c:pt>
                <c:pt idx="232">
                  <c:v>-6.899379994138144E-3</c:v>
                </c:pt>
                <c:pt idx="233">
                  <c:v>-2.0077199951629154E-3</c:v>
                </c:pt>
                <c:pt idx="235">
                  <c:v>4.7298400022555143E-3</c:v>
                </c:pt>
                <c:pt idx="236">
                  <c:v>-2.5550200007273816E-3</c:v>
                </c:pt>
                <c:pt idx="237">
                  <c:v>5.4449800009024329E-3</c:v>
                </c:pt>
                <c:pt idx="238">
                  <c:v>-2.9864200041629374E-3</c:v>
                </c:pt>
                <c:pt idx="239">
                  <c:v>6.0135800013085827E-3</c:v>
                </c:pt>
                <c:pt idx="240">
                  <c:v>1.8370600009802729E-3</c:v>
                </c:pt>
                <c:pt idx="241">
                  <c:v>7.4879999738186598E-4</c:v>
                </c:pt>
                <c:pt idx="242">
                  <c:v>5.7488000020384789E-3</c:v>
                </c:pt>
                <c:pt idx="243">
                  <c:v>-6.0423999821068719E-4</c:v>
                </c:pt>
                <c:pt idx="244">
                  <c:v>-1.5360599936684594E-3</c:v>
                </c:pt>
                <c:pt idx="245">
                  <c:v>3.1205199993564747E-3</c:v>
                </c:pt>
                <c:pt idx="246">
                  <c:v>7.9689999984111637E-4</c:v>
                </c:pt>
                <c:pt idx="247">
                  <c:v>-6.4551999821560457E-4</c:v>
                </c:pt>
                <c:pt idx="248">
                  <c:v>7.1210000169230625E-4</c:v>
                </c:pt>
                <c:pt idx="249">
                  <c:v>-5.8867600018857047E-3</c:v>
                </c:pt>
                <c:pt idx="250">
                  <c:v>8.0049000025610439E-3</c:v>
                </c:pt>
                <c:pt idx="251">
                  <c:v>-6.4429999474668875E-4</c:v>
                </c:pt>
                <c:pt idx="252">
                  <c:v>-4.2185000056633726E-3</c:v>
                </c:pt>
                <c:pt idx="253">
                  <c:v>-3.8173599969013594E-3</c:v>
                </c:pt>
                <c:pt idx="254">
                  <c:v>-4.132479996769689E-3</c:v>
                </c:pt>
                <c:pt idx="255">
                  <c:v>7.4262200068915263E-3</c:v>
                </c:pt>
                <c:pt idx="256">
                  <c:v>-1.0706119996029884E-2</c:v>
                </c:pt>
                <c:pt idx="257">
                  <c:v>6.104660002165474E-3</c:v>
                </c:pt>
                <c:pt idx="258">
                  <c:v>-3.2777999949757941E-3</c:v>
                </c:pt>
                <c:pt idx="259">
                  <c:v>-3.9646400036872365E-3</c:v>
                </c:pt>
                <c:pt idx="260">
                  <c:v>4.2588600044837222E-3</c:v>
                </c:pt>
                <c:pt idx="261">
                  <c:v>-9.9818199960282072E-3</c:v>
                </c:pt>
                <c:pt idx="262">
                  <c:v>-6.296380001003854E-3</c:v>
                </c:pt>
                <c:pt idx="263">
                  <c:v>-4.5223999986774288E-3</c:v>
                </c:pt>
                <c:pt idx="264">
                  <c:v>-8.5325800027931109E-3</c:v>
                </c:pt>
                <c:pt idx="265">
                  <c:v>-2.6505400019232184E-3</c:v>
                </c:pt>
                <c:pt idx="266">
                  <c:v>1.1729399993782863E-3</c:v>
                </c:pt>
                <c:pt idx="267">
                  <c:v>6.8880800026818179E-3</c:v>
                </c:pt>
                <c:pt idx="268">
                  <c:v>-7.6717399933841079E-3</c:v>
                </c:pt>
                <c:pt idx="269">
                  <c:v>-6.8482600036077201E-3</c:v>
                </c:pt>
                <c:pt idx="270">
                  <c:v>-2.8448000011849217E-3</c:v>
                </c:pt>
                <c:pt idx="271">
                  <c:v>-1.2050739998812787E-2</c:v>
                </c:pt>
                <c:pt idx="272">
                  <c:v>-1.5393879999464843E-2</c:v>
                </c:pt>
                <c:pt idx="273">
                  <c:v>-6.7766200008918531E-3</c:v>
                </c:pt>
                <c:pt idx="274">
                  <c:v>-5.3554000041913241E-3</c:v>
                </c:pt>
                <c:pt idx="275">
                  <c:v>3.3059999987017363E-4</c:v>
                </c:pt>
                <c:pt idx="276">
                  <c:v>-8.6204600011114962E-3</c:v>
                </c:pt>
                <c:pt idx="277">
                  <c:v>-7.0224399969447404E-3</c:v>
                </c:pt>
                <c:pt idx="278">
                  <c:v>-1.033644000563072E-2</c:v>
                </c:pt>
                <c:pt idx="279">
                  <c:v>-1.5330399983213283E-3</c:v>
                </c:pt>
                <c:pt idx="280">
                  <c:v>-8.3722999988822266E-3</c:v>
                </c:pt>
                <c:pt idx="281">
                  <c:v>1.0090400028275326E-3</c:v>
                </c:pt>
                <c:pt idx="282">
                  <c:v>2.6749600074253976E-3</c:v>
                </c:pt>
                <c:pt idx="283">
                  <c:v>9.6749600052135065E-3</c:v>
                </c:pt>
                <c:pt idx="284">
                  <c:v>-5.2178199985064566E-3</c:v>
                </c:pt>
                <c:pt idx="285">
                  <c:v>6.6939200041815639E-3</c:v>
                </c:pt>
                <c:pt idx="286">
                  <c:v>-7.2670400040806271E-3</c:v>
                </c:pt>
                <c:pt idx="287">
                  <c:v>-5.2670400036731735E-3</c:v>
                </c:pt>
                <c:pt idx="288">
                  <c:v>1.0644700007105712E-2</c:v>
                </c:pt>
                <c:pt idx="289">
                  <c:v>-4.0415800031041726E-3</c:v>
                </c:pt>
                <c:pt idx="290">
                  <c:v>-4.3847199995070696E-3</c:v>
                </c:pt>
                <c:pt idx="291">
                  <c:v>-6.7083400062983856E-3</c:v>
                </c:pt>
                <c:pt idx="292">
                  <c:v>1.4280200048233382E-3</c:v>
                </c:pt>
                <c:pt idx="293">
                  <c:v>-1.1327280000841711E-2</c:v>
                </c:pt>
                <c:pt idx="294">
                  <c:v>-1.1431319995608646E-2</c:v>
                </c:pt>
                <c:pt idx="295">
                  <c:v>-8.333000005222857E-4</c:v>
                </c:pt>
                <c:pt idx="302">
                  <c:v>-1.7158999980892986E-3</c:v>
                </c:pt>
                <c:pt idx="303">
                  <c:v>-1.9235840001783799E-2</c:v>
                </c:pt>
                <c:pt idx="304">
                  <c:v>-5.2041999879293144E-4</c:v>
                </c:pt>
                <c:pt idx="306">
                  <c:v>-7.7662399999098852E-3</c:v>
                </c:pt>
                <c:pt idx="307">
                  <c:v>-6.9721800027764402E-3</c:v>
                </c:pt>
                <c:pt idx="308">
                  <c:v>-1.2218000098073389E-2</c:v>
                </c:pt>
                <c:pt idx="309">
                  <c:v>-1.221800000348594E-2</c:v>
                </c:pt>
                <c:pt idx="310">
                  <c:v>-4.0612800003145821E-3</c:v>
                </c:pt>
                <c:pt idx="311">
                  <c:v>-5.145240000274498E-3</c:v>
                </c:pt>
                <c:pt idx="312">
                  <c:v>-1.6107320006994996E-2</c:v>
                </c:pt>
                <c:pt idx="313">
                  <c:v>-1.8230200003017671E-3</c:v>
                </c:pt>
                <c:pt idx="315">
                  <c:v>-4.8923200010904111E-3</c:v>
                </c:pt>
                <c:pt idx="316">
                  <c:v>-6.980580001254566E-3</c:v>
                </c:pt>
                <c:pt idx="320">
                  <c:v>-9.3828399985795841E-3</c:v>
                </c:pt>
                <c:pt idx="322">
                  <c:v>-4.6979599937913008E-3</c:v>
                </c:pt>
                <c:pt idx="323">
                  <c:v>-5.3842400011490099E-3</c:v>
                </c:pt>
                <c:pt idx="328">
                  <c:v>-4.9392000000807457E-3</c:v>
                </c:pt>
                <c:pt idx="329">
                  <c:v>-9.135799999057781E-3</c:v>
                </c:pt>
                <c:pt idx="330">
                  <c:v>-1.0087139999086503E-2</c:v>
                </c:pt>
                <c:pt idx="332">
                  <c:v>-1.0980480001308024E-2</c:v>
                </c:pt>
                <c:pt idx="333">
                  <c:v>-5.0497799966251478E-3</c:v>
                </c:pt>
                <c:pt idx="334">
                  <c:v>-1.0138040001038462E-2</c:v>
                </c:pt>
                <c:pt idx="340">
                  <c:v>-1.0968799993861467E-2</c:v>
                </c:pt>
                <c:pt idx="341">
                  <c:v>-1.5880819999438245E-2</c:v>
                </c:pt>
                <c:pt idx="343">
                  <c:v>-9.4499799961340614E-3</c:v>
                </c:pt>
                <c:pt idx="345">
                  <c:v>-9.4598799987579696E-3</c:v>
                </c:pt>
                <c:pt idx="347">
                  <c:v>-1.0705419997975696E-2</c:v>
                </c:pt>
                <c:pt idx="350">
                  <c:v>-1.7624160005652811E-2</c:v>
                </c:pt>
                <c:pt idx="351">
                  <c:v>-5.6588000006740913E-4</c:v>
                </c:pt>
                <c:pt idx="352">
                  <c:v>-8.1738000008044764E-3</c:v>
                </c:pt>
                <c:pt idx="356">
                  <c:v>-5.8798800018848851E-3</c:v>
                </c:pt>
                <c:pt idx="357">
                  <c:v>-4.8798799980431795E-3</c:v>
                </c:pt>
                <c:pt idx="358">
                  <c:v>-2.6643199962563813E-3</c:v>
                </c:pt>
                <c:pt idx="364">
                  <c:v>-1.2899959998321719E-2</c:v>
                </c:pt>
                <c:pt idx="365">
                  <c:v>-1.6235160001087934E-2</c:v>
                </c:pt>
                <c:pt idx="367">
                  <c:v>-1.9278800027677789E-3</c:v>
                </c:pt>
                <c:pt idx="368">
                  <c:v>-8.1043999962275848E-3</c:v>
                </c:pt>
                <c:pt idx="369">
                  <c:v>-3.5165599983884022E-3</c:v>
                </c:pt>
                <c:pt idx="370">
                  <c:v>-3.7935999716864899E-4</c:v>
                </c:pt>
                <c:pt idx="371">
                  <c:v>-6.732399997417815E-3</c:v>
                </c:pt>
                <c:pt idx="372">
                  <c:v>-3.2619600024190731E-3</c:v>
                </c:pt>
                <c:pt idx="374">
                  <c:v>-4.6149999980116263E-3</c:v>
                </c:pt>
                <c:pt idx="375">
                  <c:v>-7.8506400022888556E-3</c:v>
                </c:pt>
                <c:pt idx="377">
                  <c:v>-1.1811599993961863E-2</c:v>
                </c:pt>
                <c:pt idx="378">
                  <c:v>-2.065487999789184E-2</c:v>
                </c:pt>
                <c:pt idx="381">
                  <c:v>-3.9007000013953075E-3</c:v>
                </c:pt>
                <c:pt idx="384">
                  <c:v>-7.5331799962441437E-3</c:v>
                </c:pt>
                <c:pt idx="385">
                  <c:v>-6.9331799968495034E-3</c:v>
                </c:pt>
                <c:pt idx="387">
                  <c:v>-8.2796999995480292E-3</c:v>
                </c:pt>
                <c:pt idx="390">
                  <c:v>-5.4372599988710135E-3</c:v>
                </c:pt>
                <c:pt idx="391">
                  <c:v>-7.3589000021456741E-3</c:v>
                </c:pt>
                <c:pt idx="392">
                  <c:v>-9.9767200008500367E-3</c:v>
                </c:pt>
                <c:pt idx="395">
                  <c:v>-3.8202800060389563E-3</c:v>
                </c:pt>
                <c:pt idx="397">
                  <c:v>-1.2713060001260601E-2</c:v>
                </c:pt>
                <c:pt idx="399">
                  <c:v>-1.1409239996282849E-2</c:v>
                </c:pt>
                <c:pt idx="400">
                  <c:v>-1.0409239999717101E-2</c:v>
                </c:pt>
                <c:pt idx="401">
                  <c:v>-8.4092399993096478E-3</c:v>
                </c:pt>
                <c:pt idx="402">
                  <c:v>-2.184619996114634E-3</c:v>
                </c:pt>
                <c:pt idx="405">
                  <c:v>-9.531519994197879E-3</c:v>
                </c:pt>
                <c:pt idx="407">
                  <c:v>-5.221319996053353E-3</c:v>
                </c:pt>
                <c:pt idx="408">
                  <c:v>-7.5644600001396611E-3</c:v>
                </c:pt>
                <c:pt idx="410">
                  <c:v>-6.1039200008963235E-3</c:v>
                </c:pt>
                <c:pt idx="411">
                  <c:v>-6.9967000017641112E-3</c:v>
                </c:pt>
                <c:pt idx="412">
                  <c:v>-6.9967000017641112E-3</c:v>
                </c:pt>
                <c:pt idx="413">
                  <c:v>-2.3271379999641795E-2</c:v>
                </c:pt>
                <c:pt idx="462">
                  <c:v>-3.789720001805108E-3</c:v>
                </c:pt>
                <c:pt idx="497">
                  <c:v>-1.1995279994152952E-2</c:v>
                </c:pt>
                <c:pt idx="510">
                  <c:v>-1.3493360005668364E-2</c:v>
                </c:pt>
                <c:pt idx="562">
                  <c:v>-1.550204000523081E-2</c:v>
                </c:pt>
                <c:pt idx="755">
                  <c:v>-1.293920000171056E-2</c:v>
                </c:pt>
                <c:pt idx="765">
                  <c:v>-1.555804000236094E-2</c:v>
                </c:pt>
                <c:pt idx="766">
                  <c:v>-1.8872039996495005E-2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D07-4DE0-8F6D-E0482498C65A}"/>
            </c:ext>
          </c:extLst>
        </c:ser>
        <c:ser>
          <c:idx val="3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1'!$D$21:$D$47</c:f>
                <c:numCache>
                  <c:formatCode>General</c:formatCode>
                  <c:ptCount val="27"/>
                  <c:pt idx="0">
                    <c:v>0</c:v>
                  </c:pt>
                </c:numCache>
              </c:numRef>
            </c:plus>
            <c:minus>
              <c:numRef>
                <c:f>'Active 1'!$D$21:$D$47</c:f>
                <c:numCache>
                  <c:formatCode>General</c:formatCode>
                  <c:ptCount val="27"/>
                  <c:pt idx="0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1'!$F$21:$F$992</c:f>
              <c:numCache>
                <c:formatCode>General</c:formatCode>
                <c:ptCount val="972"/>
                <c:pt idx="0">
                  <c:v>0</c:v>
                </c:pt>
                <c:pt idx="1">
                  <c:v>5278</c:v>
                </c:pt>
                <c:pt idx="2">
                  <c:v>5337</c:v>
                </c:pt>
                <c:pt idx="3">
                  <c:v>5337.5</c:v>
                </c:pt>
                <c:pt idx="4">
                  <c:v>5350.5</c:v>
                </c:pt>
                <c:pt idx="5">
                  <c:v>5351</c:v>
                </c:pt>
                <c:pt idx="6">
                  <c:v>5355</c:v>
                </c:pt>
                <c:pt idx="7">
                  <c:v>5468.5</c:v>
                </c:pt>
                <c:pt idx="8">
                  <c:v>5473</c:v>
                </c:pt>
                <c:pt idx="9">
                  <c:v>5477.5</c:v>
                </c:pt>
                <c:pt idx="10">
                  <c:v>6557.5</c:v>
                </c:pt>
                <c:pt idx="11">
                  <c:v>6891</c:v>
                </c:pt>
                <c:pt idx="12">
                  <c:v>8423</c:v>
                </c:pt>
                <c:pt idx="13">
                  <c:v>8441</c:v>
                </c:pt>
                <c:pt idx="14">
                  <c:v>8464.5</c:v>
                </c:pt>
                <c:pt idx="15">
                  <c:v>8509</c:v>
                </c:pt>
                <c:pt idx="16">
                  <c:v>8613</c:v>
                </c:pt>
                <c:pt idx="17">
                  <c:v>8640.5</c:v>
                </c:pt>
                <c:pt idx="18">
                  <c:v>8654</c:v>
                </c:pt>
                <c:pt idx="19">
                  <c:v>8667.5</c:v>
                </c:pt>
                <c:pt idx="20">
                  <c:v>8781</c:v>
                </c:pt>
                <c:pt idx="21">
                  <c:v>8781</c:v>
                </c:pt>
                <c:pt idx="22">
                  <c:v>8785.5</c:v>
                </c:pt>
                <c:pt idx="23">
                  <c:v>8790</c:v>
                </c:pt>
                <c:pt idx="24">
                  <c:v>8867</c:v>
                </c:pt>
                <c:pt idx="25">
                  <c:v>8885</c:v>
                </c:pt>
                <c:pt idx="26">
                  <c:v>8939.5</c:v>
                </c:pt>
                <c:pt idx="27">
                  <c:v>9846.5</c:v>
                </c:pt>
                <c:pt idx="28">
                  <c:v>9847</c:v>
                </c:pt>
                <c:pt idx="29">
                  <c:v>10154</c:v>
                </c:pt>
                <c:pt idx="30">
                  <c:v>10376</c:v>
                </c:pt>
                <c:pt idx="31">
                  <c:v>11297</c:v>
                </c:pt>
                <c:pt idx="32">
                  <c:v>11423.5</c:v>
                </c:pt>
                <c:pt idx="33">
                  <c:v>11654</c:v>
                </c:pt>
                <c:pt idx="34">
                  <c:v>11672</c:v>
                </c:pt>
                <c:pt idx="35">
                  <c:v>11712.5</c:v>
                </c:pt>
                <c:pt idx="36">
                  <c:v>11717</c:v>
                </c:pt>
                <c:pt idx="37">
                  <c:v>11731</c:v>
                </c:pt>
                <c:pt idx="38">
                  <c:v>11884.5</c:v>
                </c:pt>
                <c:pt idx="39">
                  <c:v>11889</c:v>
                </c:pt>
                <c:pt idx="40">
                  <c:v>11890</c:v>
                </c:pt>
                <c:pt idx="41">
                  <c:v>12007</c:v>
                </c:pt>
                <c:pt idx="42">
                  <c:v>12020.5</c:v>
                </c:pt>
                <c:pt idx="43">
                  <c:v>12815</c:v>
                </c:pt>
                <c:pt idx="44">
                  <c:v>12869.5</c:v>
                </c:pt>
                <c:pt idx="45">
                  <c:v>12874</c:v>
                </c:pt>
                <c:pt idx="46">
                  <c:v>12946</c:v>
                </c:pt>
                <c:pt idx="47">
                  <c:v>13260</c:v>
                </c:pt>
                <c:pt idx="48">
                  <c:v>13269</c:v>
                </c:pt>
                <c:pt idx="49">
                  <c:v>13291.5</c:v>
                </c:pt>
                <c:pt idx="50">
                  <c:v>13292</c:v>
                </c:pt>
                <c:pt idx="51">
                  <c:v>13296</c:v>
                </c:pt>
                <c:pt idx="52">
                  <c:v>13296.5</c:v>
                </c:pt>
                <c:pt idx="53">
                  <c:v>13373</c:v>
                </c:pt>
                <c:pt idx="54">
                  <c:v>13373.5</c:v>
                </c:pt>
                <c:pt idx="55">
                  <c:v>13373.5</c:v>
                </c:pt>
                <c:pt idx="56">
                  <c:v>13403.5</c:v>
                </c:pt>
                <c:pt idx="57">
                  <c:v>13452.5</c:v>
                </c:pt>
                <c:pt idx="58">
                  <c:v>13457</c:v>
                </c:pt>
                <c:pt idx="59">
                  <c:v>13457.5</c:v>
                </c:pt>
                <c:pt idx="60">
                  <c:v>13462</c:v>
                </c:pt>
                <c:pt idx="61">
                  <c:v>13485</c:v>
                </c:pt>
                <c:pt idx="62">
                  <c:v>13490</c:v>
                </c:pt>
                <c:pt idx="63">
                  <c:v>13571</c:v>
                </c:pt>
                <c:pt idx="64">
                  <c:v>13579.5</c:v>
                </c:pt>
                <c:pt idx="65">
                  <c:v>13598</c:v>
                </c:pt>
                <c:pt idx="66">
                  <c:v>13625</c:v>
                </c:pt>
                <c:pt idx="67">
                  <c:v>13638.5</c:v>
                </c:pt>
                <c:pt idx="68">
                  <c:v>13652</c:v>
                </c:pt>
                <c:pt idx="69">
                  <c:v>13720</c:v>
                </c:pt>
                <c:pt idx="70">
                  <c:v>13756.5</c:v>
                </c:pt>
                <c:pt idx="71">
                  <c:v>13765.5</c:v>
                </c:pt>
                <c:pt idx="72">
                  <c:v>14555</c:v>
                </c:pt>
                <c:pt idx="73">
                  <c:v>14573</c:v>
                </c:pt>
                <c:pt idx="74">
                  <c:v>14690.5</c:v>
                </c:pt>
                <c:pt idx="75">
                  <c:v>14736</c:v>
                </c:pt>
                <c:pt idx="76">
                  <c:v>14736</c:v>
                </c:pt>
                <c:pt idx="77">
                  <c:v>14831</c:v>
                </c:pt>
                <c:pt idx="78">
                  <c:v>14857.5</c:v>
                </c:pt>
                <c:pt idx="79">
                  <c:v>14858</c:v>
                </c:pt>
                <c:pt idx="80">
                  <c:v>14858</c:v>
                </c:pt>
                <c:pt idx="81">
                  <c:v>14871.5</c:v>
                </c:pt>
                <c:pt idx="82">
                  <c:v>14935</c:v>
                </c:pt>
                <c:pt idx="83">
                  <c:v>14989</c:v>
                </c:pt>
                <c:pt idx="84">
                  <c:v>15066</c:v>
                </c:pt>
                <c:pt idx="85">
                  <c:v>15102</c:v>
                </c:pt>
                <c:pt idx="86">
                  <c:v>15102.5</c:v>
                </c:pt>
                <c:pt idx="87">
                  <c:v>15106.5</c:v>
                </c:pt>
                <c:pt idx="88">
                  <c:v>15120</c:v>
                </c:pt>
                <c:pt idx="89">
                  <c:v>15129</c:v>
                </c:pt>
                <c:pt idx="90">
                  <c:v>15165.5</c:v>
                </c:pt>
                <c:pt idx="91">
                  <c:v>15192.5</c:v>
                </c:pt>
                <c:pt idx="92">
                  <c:v>15197</c:v>
                </c:pt>
                <c:pt idx="93">
                  <c:v>15197</c:v>
                </c:pt>
                <c:pt idx="94">
                  <c:v>15206.5</c:v>
                </c:pt>
                <c:pt idx="95">
                  <c:v>15247</c:v>
                </c:pt>
                <c:pt idx="96">
                  <c:v>15256</c:v>
                </c:pt>
                <c:pt idx="97">
                  <c:v>15274.5</c:v>
                </c:pt>
                <c:pt idx="98">
                  <c:v>15315</c:v>
                </c:pt>
                <c:pt idx="99">
                  <c:v>15315.5</c:v>
                </c:pt>
                <c:pt idx="100">
                  <c:v>16512.5</c:v>
                </c:pt>
                <c:pt idx="101">
                  <c:v>16561.5</c:v>
                </c:pt>
                <c:pt idx="102">
                  <c:v>16572.5</c:v>
                </c:pt>
                <c:pt idx="103">
                  <c:v>16670</c:v>
                </c:pt>
                <c:pt idx="104">
                  <c:v>16715.5</c:v>
                </c:pt>
                <c:pt idx="105">
                  <c:v>16792.5</c:v>
                </c:pt>
                <c:pt idx="106">
                  <c:v>16814.5</c:v>
                </c:pt>
                <c:pt idx="107">
                  <c:v>16815</c:v>
                </c:pt>
                <c:pt idx="108">
                  <c:v>16837.5</c:v>
                </c:pt>
                <c:pt idx="109">
                  <c:v>16842</c:v>
                </c:pt>
                <c:pt idx="110">
                  <c:v>16842</c:v>
                </c:pt>
                <c:pt idx="111">
                  <c:v>16860</c:v>
                </c:pt>
                <c:pt idx="112">
                  <c:v>16860.5</c:v>
                </c:pt>
                <c:pt idx="113">
                  <c:v>16956.5</c:v>
                </c:pt>
                <c:pt idx="114">
                  <c:v>18083.5</c:v>
                </c:pt>
                <c:pt idx="115">
                  <c:v>18149</c:v>
                </c:pt>
                <c:pt idx="116">
                  <c:v>18315</c:v>
                </c:pt>
                <c:pt idx="117">
                  <c:v>18474.5</c:v>
                </c:pt>
                <c:pt idx="118">
                  <c:v>18478</c:v>
                </c:pt>
                <c:pt idx="119">
                  <c:v>18482.5</c:v>
                </c:pt>
                <c:pt idx="120">
                  <c:v>18618.5</c:v>
                </c:pt>
                <c:pt idx="121">
                  <c:v>18686.5</c:v>
                </c:pt>
                <c:pt idx="122">
                  <c:v>18713.5</c:v>
                </c:pt>
                <c:pt idx="123">
                  <c:v>18759</c:v>
                </c:pt>
                <c:pt idx="124">
                  <c:v>20032</c:v>
                </c:pt>
                <c:pt idx="125">
                  <c:v>20045.5</c:v>
                </c:pt>
                <c:pt idx="126">
                  <c:v>20106</c:v>
                </c:pt>
                <c:pt idx="127">
                  <c:v>20154.5</c:v>
                </c:pt>
                <c:pt idx="128">
                  <c:v>20160.5</c:v>
                </c:pt>
                <c:pt idx="129">
                  <c:v>20163.5</c:v>
                </c:pt>
                <c:pt idx="130">
                  <c:v>20186</c:v>
                </c:pt>
                <c:pt idx="131">
                  <c:v>20277</c:v>
                </c:pt>
                <c:pt idx="132">
                  <c:v>20317.5</c:v>
                </c:pt>
                <c:pt idx="133">
                  <c:v>20449</c:v>
                </c:pt>
                <c:pt idx="134">
                  <c:v>21506.5</c:v>
                </c:pt>
                <c:pt idx="135">
                  <c:v>21550.5</c:v>
                </c:pt>
                <c:pt idx="136">
                  <c:v>21551</c:v>
                </c:pt>
                <c:pt idx="137">
                  <c:v>21551.5</c:v>
                </c:pt>
                <c:pt idx="138">
                  <c:v>21763.5</c:v>
                </c:pt>
                <c:pt idx="139">
                  <c:v>21767.5</c:v>
                </c:pt>
                <c:pt idx="140">
                  <c:v>21777</c:v>
                </c:pt>
                <c:pt idx="141">
                  <c:v>21790</c:v>
                </c:pt>
                <c:pt idx="142">
                  <c:v>21790.5</c:v>
                </c:pt>
                <c:pt idx="143">
                  <c:v>21881</c:v>
                </c:pt>
                <c:pt idx="144">
                  <c:v>21921.5</c:v>
                </c:pt>
                <c:pt idx="145">
                  <c:v>21922</c:v>
                </c:pt>
                <c:pt idx="146">
                  <c:v>21926.5</c:v>
                </c:pt>
                <c:pt idx="147">
                  <c:v>22887</c:v>
                </c:pt>
                <c:pt idx="148">
                  <c:v>23278.5</c:v>
                </c:pt>
                <c:pt idx="149">
                  <c:v>23285.5</c:v>
                </c:pt>
                <c:pt idx="150">
                  <c:v>23612</c:v>
                </c:pt>
                <c:pt idx="151">
                  <c:v>23617.5</c:v>
                </c:pt>
                <c:pt idx="152">
                  <c:v>23671</c:v>
                </c:pt>
                <c:pt idx="153">
                  <c:v>23672.5</c:v>
                </c:pt>
                <c:pt idx="154">
                  <c:v>23686</c:v>
                </c:pt>
                <c:pt idx="155">
                  <c:v>24898.5</c:v>
                </c:pt>
                <c:pt idx="156">
                  <c:v>24971</c:v>
                </c:pt>
                <c:pt idx="157">
                  <c:v>25016.5</c:v>
                </c:pt>
                <c:pt idx="158">
                  <c:v>25116</c:v>
                </c:pt>
                <c:pt idx="159">
                  <c:v>25120.5</c:v>
                </c:pt>
                <c:pt idx="160">
                  <c:v>25225</c:v>
                </c:pt>
                <c:pt idx="161">
                  <c:v>25229.5</c:v>
                </c:pt>
                <c:pt idx="162">
                  <c:v>25238.5</c:v>
                </c:pt>
                <c:pt idx="163">
                  <c:v>25243</c:v>
                </c:pt>
                <c:pt idx="164">
                  <c:v>25293</c:v>
                </c:pt>
                <c:pt idx="165">
                  <c:v>25297.5</c:v>
                </c:pt>
                <c:pt idx="166">
                  <c:v>26570.5</c:v>
                </c:pt>
                <c:pt idx="167">
                  <c:v>26579.5</c:v>
                </c:pt>
                <c:pt idx="168">
                  <c:v>26580</c:v>
                </c:pt>
                <c:pt idx="169">
                  <c:v>26588.5</c:v>
                </c:pt>
                <c:pt idx="170">
                  <c:v>26602</c:v>
                </c:pt>
                <c:pt idx="171">
                  <c:v>26602.5</c:v>
                </c:pt>
                <c:pt idx="172">
                  <c:v>26661</c:v>
                </c:pt>
                <c:pt idx="173">
                  <c:v>26739</c:v>
                </c:pt>
                <c:pt idx="174">
                  <c:v>26743.5</c:v>
                </c:pt>
                <c:pt idx="175">
                  <c:v>26747</c:v>
                </c:pt>
                <c:pt idx="176">
                  <c:v>26761</c:v>
                </c:pt>
                <c:pt idx="177">
                  <c:v>26770</c:v>
                </c:pt>
                <c:pt idx="178">
                  <c:v>26776</c:v>
                </c:pt>
                <c:pt idx="179">
                  <c:v>26906</c:v>
                </c:pt>
                <c:pt idx="180">
                  <c:v>27019.5</c:v>
                </c:pt>
                <c:pt idx="181">
                  <c:v>27854.5</c:v>
                </c:pt>
                <c:pt idx="182">
                  <c:v>28242.5</c:v>
                </c:pt>
                <c:pt idx="183">
                  <c:v>28310.5</c:v>
                </c:pt>
                <c:pt idx="184">
                  <c:v>28442</c:v>
                </c:pt>
                <c:pt idx="185">
                  <c:v>28451</c:v>
                </c:pt>
                <c:pt idx="186">
                  <c:v>28451.5</c:v>
                </c:pt>
                <c:pt idx="187">
                  <c:v>28456</c:v>
                </c:pt>
                <c:pt idx="188">
                  <c:v>28460.5</c:v>
                </c:pt>
                <c:pt idx="189">
                  <c:v>28465</c:v>
                </c:pt>
                <c:pt idx="190">
                  <c:v>28465.5</c:v>
                </c:pt>
                <c:pt idx="191">
                  <c:v>28469.5</c:v>
                </c:pt>
                <c:pt idx="192">
                  <c:v>28496.5</c:v>
                </c:pt>
                <c:pt idx="193">
                  <c:v>28750.5</c:v>
                </c:pt>
                <c:pt idx="194">
                  <c:v>29820</c:v>
                </c:pt>
                <c:pt idx="195">
                  <c:v>29915</c:v>
                </c:pt>
                <c:pt idx="196">
                  <c:v>29919.5</c:v>
                </c:pt>
                <c:pt idx="197">
                  <c:v>29957</c:v>
                </c:pt>
                <c:pt idx="198">
                  <c:v>30060</c:v>
                </c:pt>
                <c:pt idx="199">
                  <c:v>30064.5</c:v>
                </c:pt>
                <c:pt idx="200">
                  <c:v>30087</c:v>
                </c:pt>
                <c:pt idx="201">
                  <c:v>30096</c:v>
                </c:pt>
                <c:pt idx="202">
                  <c:v>30101</c:v>
                </c:pt>
                <c:pt idx="203">
                  <c:v>30255</c:v>
                </c:pt>
                <c:pt idx="204">
                  <c:v>31334</c:v>
                </c:pt>
                <c:pt idx="205">
                  <c:v>31334</c:v>
                </c:pt>
                <c:pt idx="206">
                  <c:v>31334</c:v>
                </c:pt>
                <c:pt idx="207">
                  <c:v>31668.5</c:v>
                </c:pt>
                <c:pt idx="208">
                  <c:v>31668.5</c:v>
                </c:pt>
                <c:pt idx="209">
                  <c:v>31673</c:v>
                </c:pt>
                <c:pt idx="210">
                  <c:v>31673.5</c:v>
                </c:pt>
                <c:pt idx="211">
                  <c:v>31673.5</c:v>
                </c:pt>
                <c:pt idx="212">
                  <c:v>31727.5</c:v>
                </c:pt>
                <c:pt idx="213">
                  <c:v>31809</c:v>
                </c:pt>
                <c:pt idx="214">
                  <c:v>31841</c:v>
                </c:pt>
                <c:pt idx="215">
                  <c:v>31841</c:v>
                </c:pt>
                <c:pt idx="216">
                  <c:v>31841</c:v>
                </c:pt>
                <c:pt idx="217">
                  <c:v>31841</c:v>
                </c:pt>
                <c:pt idx="218">
                  <c:v>31841</c:v>
                </c:pt>
                <c:pt idx="219">
                  <c:v>31841</c:v>
                </c:pt>
                <c:pt idx="220">
                  <c:v>31854.5</c:v>
                </c:pt>
                <c:pt idx="221">
                  <c:v>31854.5</c:v>
                </c:pt>
                <c:pt idx="222">
                  <c:v>31899.5</c:v>
                </c:pt>
                <c:pt idx="223">
                  <c:v>33188</c:v>
                </c:pt>
                <c:pt idx="224">
                  <c:v>33345</c:v>
                </c:pt>
                <c:pt idx="225">
                  <c:v>33395</c:v>
                </c:pt>
                <c:pt idx="226">
                  <c:v>33417.5</c:v>
                </c:pt>
                <c:pt idx="227">
                  <c:v>33422</c:v>
                </c:pt>
                <c:pt idx="228">
                  <c:v>33426.5</c:v>
                </c:pt>
                <c:pt idx="229">
                  <c:v>33426.5</c:v>
                </c:pt>
                <c:pt idx="230">
                  <c:v>33450.5</c:v>
                </c:pt>
                <c:pt idx="231">
                  <c:v>33454</c:v>
                </c:pt>
                <c:pt idx="232">
                  <c:v>33458.5</c:v>
                </c:pt>
                <c:pt idx="233">
                  <c:v>33549</c:v>
                </c:pt>
                <c:pt idx="234">
                  <c:v>34850</c:v>
                </c:pt>
                <c:pt idx="235">
                  <c:v>34922</c:v>
                </c:pt>
                <c:pt idx="236">
                  <c:v>35021.5</c:v>
                </c:pt>
                <c:pt idx="237">
                  <c:v>35021.5</c:v>
                </c:pt>
                <c:pt idx="238">
                  <c:v>35026.5</c:v>
                </c:pt>
                <c:pt idx="239">
                  <c:v>35026.5</c:v>
                </c:pt>
                <c:pt idx="240">
                  <c:v>35035.5</c:v>
                </c:pt>
                <c:pt idx="241">
                  <c:v>35040</c:v>
                </c:pt>
                <c:pt idx="242">
                  <c:v>35040</c:v>
                </c:pt>
                <c:pt idx="243">
                  <c:v>35058</c:v>
                </c:pt>
                <c:pt idx="244">
                  <c:v>35139.5</c:v>
                </c:pt>
                <c:pt idx="245">
                  <c:v>35191</c:v>
                </c:pt>
                <c:pt idx="246">
                  <c:v>35207.5</c:v>
                </c:pt>
                <c:pt idx="247">
                  <c:v>35434</c:v>
                </c:pt>
                <c:pt idx="248">
                  <c:v>36367.5</c:v>
                </c:pt>
                <c:pt idx="249">
                  <c:v>36517</c:v>
                </c:pt>
                <c:pt idx="250">
                  <c:v>36607.5</c:v>
                </c:pt>
                <c:pt idx="251">
                  <c:v>36997.5</c:v>
                </c:pt>
                <c:pt idx="252">
                  <c:v>38012.5</c:v>
                </c:pt>
                <c:pt idx="253">
                  <c:v>38162</c:v>
                </c:pt>
                <c:pt idx="254">
                  <c:v>38416</c:v>
                </c:pt>
                <c:pt idx="255">
                  <c:v>38438.5</c:v>
                </c:pt>
                <c:pt idx="256">
                  <c:v>39329</c:v>
                </c:pt>
                <c:pt idx="257">
                  <c:v>39865.5</c:v>
                </c:pt>
                <c:pt idx="258">
                  <c:v>39885</c:v>
                </c:pt>
                <c:pt idx="259">
                  <c:v>39988</c:v>
                </c:pt>
                <c:pt idx="260">
                  <c:v>40350.5</c:v>
                </c:pt>
                <c:pt idx="261">
                  <c:v>41331.5</c:v>
                </c:pt>
                <c:pt idx="262">
                  <c:v>41483.5</c:v>
                </c:pt>
                <c:pt idx="263">
                  <c:v>41580</c:v>
                </c:pt>
                <c:pt idx="264">
                  <c:v>41648.5</c:v>
                </c:pt>
                <c:pt idx="265">
                  <c:v>41705.5</c:v>
                </c:pt>
                <c:pt idx="266">
                  <c:v>41714.5</c:v>
                </c:pt>
                <c:pt idx="267">
                  <c:v>41814</c:v>
                </c:pt>
                <c:pt idx="268">
                  <c:v>41995.5</c:v>
                </c:pt>
                <c:pt idx="269">
                  <c:v>42004.5</c:v>
                </c:pt>
                <c:pt idx="270">
                  <c:v>43160</c:v>
                </c:pt>
                <c:pt idx="271">
                  <c:v>43170.5</c:v>
                </c:pt>
                <c:pt idx="272">
                  <c:v>43171</c:v>
                </c:pt>
                <c:pt idx="273">
                  <c:v>43241.5</c:v>
                </c:pt>
                <c:pt idx="274">
                  <c:v>43305</c:v>
                </c:pt>
                <c:pt idx="275">
                  <c:v>43355</c:v>
                </c:pt>
                <c:pt idx="276">
                  <c:v>43369.5</c:v>
                </c:pt>
                <c:pt idx="277">
                  <c:v>43373</c:v>
                </c:pt>
                <c:pt idx="278">
                  <c:v>43423</c:v>
                </c:pt>
                <c:pt idx="279">
                  <c:v>43518</c:v>
                </c:pt>
                <c:pt idx="280">
                  <c:v>44597.5</c:v>
                </c:pt>
                <c:pt idx="281">
                  <c:v>44782</c:v>
                </c:pt>
                <c:pt idx="282">
                  <c:v>44918</c:v>
                </c:pt>
                <c:pt idx="283">
                  <c:v>44918</c:v>
                </c:pt>
                <c:pt idx="284">
                  <c:v>45031.5</c:v>
                </c:pt>
                <c:pt idx="285">
                  <c:v>45036</c:v>
                </c:pt>
                <c:pt idx="286">
                  <c:v>45068</c:v>
                </c:pt>
                <c:pt idx="287">
                  <c:v>45068</c:v>
                </c:pt>
                <c:pt idx="288">
                  <c:v>45072.5</c:v>
                </c:pt>
                <c:pt idx="289">
                  <c:v>45073.5</c:v>
                </c:pt>
                <c:pt idx="290">
                  <c:v>45074</c:v>
                </c:pt>
                <c:pt idx="291">
                  <c:v>45090.5</c:v>
                </c:pt>
                <c:pt idx="292">
                  <c:v>45253.5</c:v>
                </c:pt>
                <c:pt idx="293">
                  <c:v>45326</c:v>
                </c:pt>
                <c:pt idx="294">
                  <c:v>46419</c:v>
                </c:pt>
                <c:pt idx="295">
                  <c:v>46422.5</c:v>
                </c:pt>
                <c:pt idx="296">
                  <c:v>46463.5</c:v>
                </c:pt>
                <c:pt idx="297">
                  <c:v>46463.5</c:v>
                </c:pt>
                <c:pt idx="298">
                  <c:v>46463.5</c:v>
                </c:pt>
                <c:pt idx="299">
                  <c:v>46464</c:v>
                </c:pt>
                <c:pt idx="300">
                  <c:v>46464</c:v>
                </c:pt>
                <c:pt idx="301">
                  <c:v>46464</c:v>
                </c:pt>
                <c:pt idx="302">
                  <c:v>46467.5</c:v>
                </c:pt>
                <c:pt idx="303">
                  <c:v>46528</c:v>
                </c:pt>
                <c:pt idx="304">
                  <c:v>46576.5</c:v>
                </c:pt>
                <c:pt idx="305">
                  <c:v>46699</c:v>
                </c:pt>
                <c:pt idx="306">
                  <c:v>46708</c:v>
                </c:pt>
                <c:pt idx="307">
                  <c:v>46718.5</c:v>
                </c:pt>
                <c:pt idx="308">
                  <c:v>46850</c:v>
                </c:pt>
                <c:pt idx="309">
                  <c:v>46850</c:v>
                </c:pt>
                <c:pt idx="310">
                  <c:v>46876</c:v>
                </c:pt>
                <c:pt idx="311">
                  <c:v>47883</c:v>
                </c:pt>
                <c:pt idx="312">
                  <c:v>48119</c:v>
                </c:pt>
                <c:pt idx="313">
                  <c:v>48121.5</c:v>
                </c:pt>
                <c:pt idx="314">
                  <c:v>48140.5</c:v>
                </c:pt>
                <c:pt idx="315">
                  <c:v>48244</c:v>
                </c:pt>
                <c:pt idx="316">
                  <c:v>48248.5</c:v>
                </c:pt>
                <c:pt idx="317">
                  <c:v>48248.5</c:v>
                </c:pt>
                <c:pt idx="318">
                  <c:v>48280.5</c:v>
                </c:pt>
                <c:pt idx="319">
                  <c:v>48295</c:v>
                </c:pt>
                <c:pt idx="320">
                  <c:v>48303</c:v>
                </c:pt>
                <c:pt idx="321">
                  <c:v>48485.5</c:v>
                </c:pt>
                <c:pt idx="322">
                  <c:v>48557</c:v>
                </c:pt>
                <c:pt idx="323">
                  <c:v>48558</c:v>
                </c:pt>
                <c:pt idx="324">
                  <c:v>48566.5</c:v>
                </c:pt>
                <c:pt idx="325">
                  <c:v>48566.5</c:v>
                </c:pt>
                <c:pt idx="326">
                  <c:v>48747.5</c:v>
                </c:pt>
                <c:pt idx="327">
                  <c:v>48747.5</c:v>
                </c:pt>
                <c:pt idx="328">
                  <c:v>49640</c:v>
                </c:pt>
                <c:pt idx="329">
                  <c:v>49735</c:v>
                </c:pt>
                <c:pt idx="330">
                  <c:v>49800.5</c:v>
                </c:pt>
                <c:pt idx="331">
                  <c:v>49948</c:v>
                </c:pt>
                <c:pt idx="332">
                  <c:v>50016</c:v>
                </c:pt>
                <c:pt idx="333">
                  <c:v>50138.5</c:v>
                </c:pt>
                <c:pt idx="334">
                  <c:v>50143</c:v>
                </c:pt>
                <c:pt idx="335">
                  <c:v>50143</c:v>
                </c:pt>
                <c:pt idx="336">
                  <c:v>51276.5</c:v>
                </c:pt>
                <c:pt idx="337">
                  <c:v>51303.5</c:v>
                </c:pt>
                <c:pt idx="338">
                  <c:v>51304</c:v>
                </c:pt>
                <c:pt idx="339">
                  <c:v>51421</c:v>
                </c:pt>
                <c:pt idx="340">
                  <c:v>51460</c:v>
                </c:pt>
                <c:pt idx="341">
                  <c:v>51506.5</c:v>
                </c:pt>
                <c:pt idx="342">
                  <c:v>51593.5</c:v>
                </c:pt>
                <c:pt idx="343">
                  <c:v>51603.5</c:v>
                </c:pt>
                <c:pt idx="344">
                  <c:v>51620</c:v>
                </c:pt>
                <c:pt idx="345">
                  <c:v>51621</c:v>
                </c:pt>
                <c:pt idx="346">
                  <c:v>51674.5</c:v>
                </c:pt>
                <c:pt idx="347">
                  <c:v>51701.5</c:v>
                </c:pt>
                <c:pt idx="348">
                  <c:v>51715</c:v>
                </c:pt>
                <c:pt idx="349">
                  <c:v>52898.5</c:v>
                </c:pt>
                <c:pt idx="350">
                  <c:v>52972</c:v>
                </c:pt>
                <c:pt idx="351">
                  <c:v>53071</c:v>
                </c:pt>
                <c:pt idx="352">
                  <c:v>53085</c:v>
                </c:pt>
                <c:pt idx="353">
                  <c:v>53092.5</c:v>
                </c:pt>
                <c:pt idx="354">
                  <c:v>53093</c:v>
                </c:pt>
                <c:pt idx="355">
                  <c:v>53093</c:v>
                </c:pt>
                <c:pt idx="356">
                  <c:v>53121</c:v>
                </c:pt>
                <c:pt idx="357">
                  <c:v>53121</c:v>
                </c:pt>
                <c:pt idx="358">
                  <c:v>53144</c:v>
                </c:pt>
                <c:pt idx="359">
                  <c:v>53165.5</c:v>
                </c:pt>
                <c:pt idx="360">
                  <c:v>53183</c:v>
                </c:pt>
                <c:pt idx="361">
                  <c:v>53183</c:v>
                </c:pt>
                <c:pt idx="362">
                  <c:v>53193</c:v>
                </c:pt>
                <c:pt idx="363">
                  <c:v>53201.5</c:v>
                </c:pt>
                <c:pt idx="364">
                  <c:v>53207</c:v>
                </c:pt>
                <c:pt idx="365">
                  <c:v>53547</c:v>
                </c:pt>
                <c:pt idx="366">
                  <c:v>54643</c:v>
                </c:pt>
                <c:pt idx="367">
                  <c:v>54721</c:v>
                </c:pt>
                <c:pt idx="368">
                  <c:v>54730</c:v>
                </c:pt>
                <c:pt idx="369">
                  <c:v>54802</c:v>
                </c:pt>
                <c:pt idx="370">
                  <c:v>54812</c:v>
                </c:pt>
                <c:pt idx="371">
                  <c:v>54830</c:v>
                </c:pt>
                <c:pt idx="372">
                  <c:v>54857</c:v>
                </c:pt>
                <c:pt idx="373">
                  <c:v>54861</c:v>
                </c:pt>
                <c:pt idx="374">
                  <c:v>54875</c:v>
                </c:pt>
                <c:pt idx="375">
                  <c:v>54938</c:v>
                </c:pt>
                <c:pt idx="376">
                  <c:v>54950.5</c:v>
                </c:pt>
                <c:pt idx="377">
                  <c:v>54970</c:v>
                </c:pt>
                <c:pt idx="378">
                  <c:v>54996</c:v>
                </c:pt>
                <c:pt idx="379">
                  <c:v>54996</c:v>
                </c:pt>
                <c:pt idx="380">
                  <c:v>54996</c:v>
                </c:pt>
                <c:pt idx="381">
                  <c:v>55127.5</c:v>
                </c:pt>
                <c:pt idx="382">
                  <c:v>55127.5</c:v>
                </c:pt>
                <c:pt idx="383">
                  <c:v>55572</c:v>
                </c:pt>
                <c:pt idx="384">
                  <c:v>56043.5</c:v>
                </c:pt>
                <c:pt idx="385">
                  <c:v>56043.5</c:v>
                </c:pt>
                <c:pt idx="386">
                  <c:v>56293</c:v>
                </c:pt>
                <c:pt idx="387">
                  <c:v>56302.5</c:v>
                </c:pt>
                <c:pt idx="388">
                  <c:v>56342</c:v>
                </c:pt>
                <c:pt idx="389">
                  <c:v>56388</c:v>
                </c:pt>
                <c:pt idx="390">
                  <c:v>56429.5</c:v>
                </c:pt>
                <c:pt idx="391">
                  <c:v>56442.5</c:v>
                </c:pt>
                <c:pt idx="392">
                  <c:v>56474</c:v>
                </c:pt>
                <c:pt idx="393">
                  <c:v>56500</c:v>
                </c:pt>
                <c:pt idx="394">
                  <c:v>56500.5</c:v>
                </c:pt>
                <c:pt idx="395">
                  <c:v>56551</c:v>
                </c:pt>
                <c:pt idx="396">
                  <c:v>56578</c:v>
                </c:pt>
                <c:pt idx="397">
                  <c:v>56664.5</c:v>
                </c:pt>
                <c:pt idx="398">
                  <c:v>56668</c:v>
                </c:pt>
                <c:pt idx="399">
                  <c:v>56683</c:v>
                </c:pt>
                <c:pt idx="400">
                  <c:v>56683</c:v>
                </c:pt>
                <c:pt idx="401">
                  <c:v>56683</c:v>
                </c:pt>
                <c:pt idx="402">
                  <c:v>56841.5</c:v>
                </c:pt>
                <c:pt idx="403">
                  <c:v>57599</c:v>
                </c:pt>
                <c:pt idx="404">
                  <c:v>57757.5</c:v>
                </c:pt>
                <c:pt idx="405">
                  <c:v>57884</c:v>
                </c:pt>
                <c:pt idx="406">
                  <c:v>58055.5</c:v>
                </c:pt>
                <c:pt idx="407">
                  <c:v>58169</c:v>
                </c:pt>
                <c:pt idx="408">
                  <c:v>58169.5</c:v>
                </c:pt>
                <c:pt idx="409">
                  <c:v>58214</c:v>
                </c:pt>
                <c:pt idx="410">
                  <c:v>58214</c:v>
                </c:pt>
                <c:pt idx="411">
                  <c:v>58327.5</c:v>
                </c:pt>
                <c:pt idx="412">
                  <c:v>58327.5</c:v>
                </c:pt>
                <c:pt idx="413">
                  <c:v>58358.5</c:v>
                </c:pt>
                <c:pt idx="414">
                  <c:v>58358.5</c:v>
                </c:pt>
                <c:pt idx="415">
                  <c:v>58377</c:v>
                </c:pt>
                <c:pt idx="416">
                  <c:v>59321</c:v>
                </c:pt>
                <c:pt idx="417">
                  <c:v>59409</c:v>
                </c:pt>
                <c:pt idx="418">
                  <c:v>59430</c:v>
                </c:pt>
                <c:pt idx="419">
                  <c:v>59588.5</c:v>
                </c:pt>
                <c:pt idx="420">
                  <c:v>59696.5</c:v>
                </c:pt>
                <c:pt idx="421">
                  <c:v>59758</c:v>
                </c:pt>
                <c:pt idx="422">
                  <c:v>59767</c:v>
                </c:pt>
                <c:pt idx="423">
                  <c:v>59841.5</c:v>
                </c:pt>
                <c:pt idx="424">
                  <c:v>60114.5</c:v>
                </c:pt>
                <c:pt idx="425">
                  <c:v>60114.5</c:v>
                </c:pt>
                <c:pt idx="426">
                  <c:v>60114.5</c:v>
                </c:pt>
                <c:pt idx="427">
                  <c:v>60334</c:v>
                </c:pt>
                <c:pt idx="428">
                  <c:v>60334</c:v>
                </c:pt>
                <c:pt idx="429">
                  <c:v>61315</c:v>
                </c:pt>
                <c:pt idx="430">
                  <c:v>61331.5</c:v>
                </c:pt>
                <c:pt idx="431">
                  <c:v>61374.5</c:v>
                </c:pt>
                <c:pt idx="432">
                  <c:v>61375</c:v>
                </c:pt>
                <c:pt idx="433">
                  <c:v>61444</c:v>
                </c:pt>
                <c:pt idx="434">
                  <c:v>61444.5</c:v>
                </c:pt>
                <c:pt idx="435">
                  <c:v>61498.5</c:v>
                </c:pt>
                <c:pt idx="436">
                  <c:v>61503</c:v>
                </c:pt>
                <c:pt idx="437">
                  <c:v>61529</c:v>
                </c:pt>
                <c:pt idx="438">
                  <c:v>61548.5</c:v>
                </c:pt>
                <c:pt idx="439">
                  <c:v>61575</c:v>
                </c:pt>
                <c:pt idx="440">
                  <c:v>61602.5</c:v>
                </c:pt>
                <c:pt idx="441">
                  <c:v>61603</c:v>
                </c:pt>
                <c:pt idx="442">
                  <c:v>61607.5</c:v>
                </c:pt>
                <c:pt idx="443">
                  <c:v>61611.5</c:v>
                </c:pt>
                <c:pt idx="444">
                  <c:v>61612</c:v>
                </c:pt>
                <c:pt idx="445">
                  <c:v>61621</c:v>
                </c:pt>
                <c:pt idx="446">
                  <c:v>61634.5</c:v>
                </c:pt>
                <c:pt idx="447">
                  <c:v>61643.5</c:v>
                </c:pt>
                <c:pt idx="448">
                  <c:v>61644</c:v>
                </c:pt>
                <c:pt idx="449">
                  <c:v>61648</c:v>
                </c:pt>
                <c:pt idx="450">
                  <c:v>61648.5</c:v>
                </c:pt>
                <c:pt idx="451">
                  <c:v>61652.5</c:v>
                </c:pt>
                <c:pt idx="452">
                  <c:v>61653</c:v>
                </c:pt>
                <c:pt idx="453">
                  <c:v>61661.5</c:v>
                </c:pt>
                <c:pt idx="454">
                  <c:v>61662</c:v>
                </c:pt>
                <c:pt idx="455">
                  <c:v>61666</c:v>
                </c:pt>
                <c:pt idx="456">
                  <c:v>61666.5</c:v>
                </c:pt>
                <c:pt idx="457">
                  <c:v>61670.5</c:v>
                </c:pt>
                <c:pt idx="458">
                  <c:v>61671</c:v>
                </c:pt>
                <c:pt idx="459">
                  <c:v>61684</c:v>
                </c:pt>
                <c:pt idx="460">
                  <c:v>61684</c:v>
                </c:pt>
                <c:pt idx="461">
                  <c:v>61684.5</c:v>
                </c:pt>
                <c:pt idx="462">
                  <c:v>61699</c:v>
                </c:pt>
                <c:pt idx="463">
                  <c:v>61784</c:v>
                </c:pt>
                <c:pt idx="464">
                  <c:v>61788.5</c:v>
                </c:pt>
                <c:pt idx="465">
                  <c:v>61793</c:v>
                </c:pt>
                <c:pt idx="466">
                  <c:v>61797.5</c:v>
                </c:pt>
                <c:pt idx="467">
                  <c:v>61802</c:v>
                </c:pt>
                <c:pt idx="468">
                  <c:v>61806.5</c:v>
                </c:pt>
                <c:pt idx="469">
                  <c:v>61811</c:v>
                </c:pt>
                <c:pt idx="470">
                  <c:v>61880</c:v>
                </c:pt>
                <c:pt idx="471">
                  <c:v>61892.5</c:v>
                </c:pt>
                <c:pt idx="472">
                  <c:v>62092</c:v>
                </c:pt>
                <c:pt idx="473">
                  <c:v>62092</c:v>
                </c:pt>
                <c:pt idx="474">
                  <c:v>62561</c:v>
                </c:pt>
                <c:pt idx="475">
                  <c:v>63006</c:v>
                </c:pt>
                <c:pt idx="476">
                  <c:v>63006.5</c:v>
                </c:pt>
                <c:pt idx="477">
                  <c:v>63027.5</c:v>
                </c:pt>
                <c:pt idx="478">
                  <c:v>63043.5</c:v>
                </c:pt>
                <c:pt idx="479">
                  <c:v>63057</c:v>
                </c:pt>
                <c:pt idx="480">
                  <c:v>63066</c:v>
                </c:pt>
                <c:pt idx="481">
                  <c:v>63106</c:v>
                </c:pt>
                <c:pt idx="482">
                  <c:v>63106</c:v>
                </c:pt>
                <c:pt idx="483">
                  <c:v>63106.5</c:v>
                </c:pt>
                <c:pt idx="484">
                  <c:v>63106.5</c:v>
                </c:pt>
                <c:pt idx="485">
                  <c:v>63107.5</c:v>
                </c:pt>
                <c:pt idx="486">
                  <c:v>63116</c:v>
                </c:pt>
                <c:pt idx="487">
                  <c:v>63116</c:v>
                </c:pt>
                <c:pt idx="488">
                  <c:v>63116.5</c:v>
                </c:pt>
                <c:pt idx="489">
                  <c:v>63125.5</c:v>
                </c:pt>
                <c:pt idx="490">
                  <c:v>63154</c:v>
                </c:pt>
                <c:pt idx="491">
                  <c:v>63161.5</c:v>
                </c:pt>
                <c:pt idx="492">
                  <c:v>63220.5</c:v>
                </c:pt>
                <c:pt idx="493">
                  <c:v>63306</c:v>
                </c:pt>
                <c:pt idx="494">
                  <c:v>63306.5</c:v>
                </c:pt>
                <c:pt idx="495">
                  <c:v>63329</c:v>
                </c:pt>
                <c:pt idx="496">
                  <c:v>63367</c:v>
                </c:pt>
                <c:pt idx="497">
                  <c:v>63426</c:v>
                </c:pt>
                <c:pt idx="498">
                  <c:v>64489.5</c:v>
                </c:pt>
                <c:pt idx="499">
                  <c:v>64493</c:v>
                </c:pt>
                <c:pt idx="500">
                  <c:v>64644.5</c:v>
                </c:pt>
                <c:pt idx="501">
                  <c:v>64729</c:v>
                </c:pt>
                <c:pt idx="502">
                  <c:v>64753.5</c:v>
                </c:pt>
                <c:pt idx="503">
                  <c:v>64758</c:v>
                </c:pt>
                <c:pt idx="504">
                  <c:v>64783.5</c:v>
                </c:pt>
                <c:pt idx="505">
                  <c:v>64788</c:v>
                </c:pt>
                <c:pt idx="506">
                  <c:v>64792.5</c:v>
                </c:pt>
                <c:pt idx="507">
                  <c:v>64793</c:v>
                </c:pt>
                <c:pt idx="508">
                  <c:v>64797</c:v>
                </c:pt>
                <c:pt idx="509">
                  <c:v>64860.5</c:v>
                </c:pt>
                <c:pt idx="510">
                  <c:v>64862</c:v>
                </c:pt>
                <c:pt idx="511">
                  <c:v>64874</c:v>
                </c:pt>
                <c:pt idx="512">
                  <c:v>64874</c:v>
                </c:pt>
                <c:pt idx="513">
                  <c:v>64951</c:v>
                </c:pt>
                <c:pt idx="514">
                  <c:v>65250.5</c:v>
                </c:pt>
                <c:pt idx="515">
                  <c:v>65677</c:v>
                </c:pt>
                <c:pt idx="516">
                  <c:v>66008.5</c:v>
                </c:pt>
                <c:pt idx="517">
                  <c:v>66013</c:v>
                </c:pt>
                <c:pt idx="518">
                  <c:v>66022</c:v>
                </c:pt>
                <c:pt idx="519">
                  <c:v>66058</c:v>
                </c:pt>
                <c:pt idx="520">
                  <c:v>66071.5</c:v>
                </c:pt>
                <c:pt idx="521">
                  <c:v>66076.5</c:v>
                </c:pt>
                <c:pt idx="522">
                  <c:v>66090</c:v>
                </c:pt>
                <c:pt idx="523">
                  <c:v>66098.5</c:v>
                </c:pt>
                <c:pt idx="524">
                  <c:v>66099</c:v>
                </c:pt>
                <c:pt idx="525">
                  <c:v>66103.5</c:v>
                </c:pt>
                <c:pt idx="526">
                  <c:v>66108</c:v>
                </c:pt>
                <c:pt idx="527">
                  <c:v>66112.5</c:v>
                </c:pt>
                <c:pt idx="528">
                  <c:v>66189.5</c:v>
                </c:pt>
                <c:pt idx="529">
                  <c:v>66194</c:v>
                </c:pt>
                <c:pt idx="530">
                  <c:v>66194.5</c:v>
                </c:pt>
                <c:pt idx="531">
                  <c:v>66216</c:v>
                </c:pt>
                <c:pt idx="532">
                  <c:v>66216.5</c:v>
                </c:pt>
                <c:pt idx="533">
                  <c:v>66230.5</c:v>
                </c:pt>
                <c:pt idx="534">
                  <c:v>66234.5</c:v>
                </c:pt>
                <c:pt idx="535">
                  <c:v>66248.5</c:v>
                </c:pt>
                <c:pt idx="536">
                  <c:v>66253</c:v>
                </c:pt>
                <c:pt idx="537">
                  <c:v>66257.5</c:v>
                </c:pt>
                <c:pt idx="538">
                  <c:v>66261.5</c:v>
                </c:pt>
                <c:pt idx="539">
                  <c:v>66279.5</c:v>
                </c:pt>
                <c:pt idx="540">
                  <c:v>66280</c:v>
                </c:pt>
                <c:pt idx="541">
                  <c:v>66284</c:v>
                </c:pt>
                <c:pt idx="542">
                  <c:v>66284.5</c:v>
                </c:pt>
                <c:pt idx="543">
                  <c:v>66288</c:v>
                </c:pt>
                <c:pt idx="544">
                  <c:v>66288.5</c:v>
                </c:pt>
                <c:pt idx="545">
                  <c:v>66302.5</c:v>
                </c:pt>
                <c:pt idx="546">
                  <c:v>66307</c:v>
                </c:pt>
                <c:pt idx="547">
                  <c:v>66307.5</c:v>
                </c:pt>
                <c:pt idx="548">
                  <c:v>66311</c:v>
                </c:pt>
                <c:pt idx="549">
                  <c:v>66312</c:v>
                </c:pt>
                <c:pt idx="550">
                  <c:v>66325.5</c:v>
                </c:pt>
                <c:pt idx="551">
                  <c:v>66326.5</c:v>
                </c:pt>
                <c:pt idx="552">
                  <c:v>66329.5</c:v>
                </c:pt>
                <c:pt idx="553">
                  <c:v>66330</c:v>
                </c:pt>
                <c:pt idx="554">
                  <c:v>66347</c:v>
                </c:pt>
                <c:pt idx="555">
                  <c:v>66347.5</c:v>
                </c:pt>
                <c:pt idx="556">
                  <c:v>66423.5</c:v>
                </c:pt>
                <c:pt idx="557">
                  <c:v>66424</c:v>
                </c:pt>
                <c:pt idx="558">
                  <c:v>66433</c:v>
                </c:pt>
                <c:pt idx="559">
                  <c:v>66437.5</c:v>
                </c:pt>
                <c:pt idx="560">
                  <c:v>66438</c:v>
                </c:pt>
                <c:pt idx="561">
                  <c:v>66438.5</c:v>
                </c:pt>
                <c:pt idx="562">
                  <c:v>66443</c:v>
                </c:pt>
                <c:pt idx="563">
                  <c:v>66451</c:v>
                </c:pt>
                <c:pt idx="564">
                  <c:v>66469</c:v>
                </c:pt>
                <c:pt idx="565">
                  <c:v>66469.5</c:v>
                </c:pt>
                <c:pt idx="566">
                  <c:v>66473.5</c:v>
                </c:pt>
                <c:pt idx="567">
                  <c:v>66474</c:v>
                </c:pt>
                <c:pt idx="568">
                  <c:v>66478</c:v>
                </c:pt>
                <c:pt idx="569">
                  <c:v>66478.5</c:v>
                </c:pt>
                <c:pt idx="570">
                  <c:v>66483</c:v>
                </c:pt>
                <c:pt idx="571">
                  <c:v>66487</c:v>
                </c:pt>
                <c:pt idx="572">
                  <c:v>66487.5</c:v>
                </c:pt>
                <c:pt idx="573">
                  <c:v>66491.5</c:v>
                </c:pt>
                <c:pt idx="574">
                  <c:v>66492</c:v>
                </c:pt>
                <c:pt idx="575">
                  <c:v>66492.5</c:v>
                </c:pt>
                <c:pt idx="576">
                  <c:v>66501</c:v>
                </c:pt>
                <c:pt idx="577">
                  <c:v>66501.5</c:v>
                </c:pt>
                <c:pt idx="578">
                  <c:v>66505.5</c:v>
                </c:pt>
                <c:pt idx="579">
                  <c:v>66510</c:v>
                </c:pt>
                <c:pt idx="580">
                  <c:v>66514.5</c:v>
                </c:pt>
                <c:pt idx="581">
                  <c:v>66519</c:v>
                </c:pt>
                <c:pt idx="582">
                  <c:v>66519</c:v>
                </c:pt>
                <c:pt idx="583">
                  <c:v>66523.5</c:v>
                </c:pt>
                <c:pt idx="584">
                  <c:v>66528</c:v>
                </c:pt>
                <c:pt idx="585">
                  <c:v>66528.5</c:v>
                </c:pt>
                <c:pt idx="586">
                  <c:v>66532.5</c:v>
                </c:pt>
                <c:pt idx="587">
                  <c:v>66532.5</c:v>
                </c:pt>
                <c:pt idx="588">
                  <c:v>66533</c:v>
                </c:pt>
                <c:pt idx="589">
                  <c:v>66537.5</c:v>
                </c:pt>
                <c:pt idx="590">
                  <c:v>66551</c:v>
                </c:pt>
                <c:pt idx="591">
                  <c:v>66555.5</c:v>
                </c:pt>
                <c:pt idx="592">
                  <c:v>66564.5</c:v>
                </c:pt>
                <c:pt idx="593">
                  <c:v>66569</c:v>
                </c:pt>
                <c:pt idx="594">
                  <c:v>66573.5</c:v>
                </c:pt>
                <c:pt idx="595">
                  <c:v>66578</c:v>
                </c:pt>
                <c:pt idx="596">
                  <c:v>66582.5</c:v>
                </c:pt>
                <c:pt idx="597">
                  <c:v>66596</c:v>
                </c:pt>
                <c:pt idx="598">
                  <c:v>66600.5</c:v>
                </c:pt>
                <c:pt idx="599">
                  <c:v>66614.5</c:v>
                </c:pt>
                <c:pt idx="600">
                  <c:v>66619</c:v>
                </c:pt>
                <c:pt idx="601">
                  <c:v>66623.5</c:v>
                </c:pt>
                <c:pt idx="602">
                  <c:v>66659.5</c:v>
                </c:pt>
                <c:pt idx="603">
                  <c:v>66765</c:v>
                </c:pt>
                <c:pt idx="604">
                  <c:v>67914</c:v>
                </c:pt>
                <c:pt idx="605">
                  <c:v>67914</c:v>
                </c:pt>
                <c:pt idx="606">
                  <c:v>67914</c:v>
                </c:pt>
                <c:pt idx="607">
                  <c:v>67914</c:v>
                </c:pt>
                <c:pt idx="608">
                  <c:v>67974.5</c:v>
                </c:pt>
                <c:pt idx="609">
                  <c:v>67980</c:v>
                </c:pt>
                <c:pt idx="610">
                  <c:v>67980</c:v>
                </c:pt>
                <c:pt idx="611">
                  <c:v>68073</c:v>
                </c:pt>
                <c:pt idx="612">
                  <c:v>68128</c:v>
                </c:pt>
                <c:pt idx="613">
                  <c:v>68128</c:v>
                </c:pt>
                <c:pt idx="614">
                  <c:v>68128</c:v>
                </c:pt>
                <c:pt idx="615">
                  <c:v>68132.5</c:v>
                </c:pt>
                <c:pt idx="616">
                  <c:v>68132.5</c:v>
                </c:pt>
                <c:pt idx="617">
                  <c:v>68241</c:v>
                </c:pt>
                <c:pt idx="618">
                  <c:v>68250</c:v>
                </c:pt>
                <c:pt idx="619">
                  <c:v>68255.5</c:v>
                </c:pt>
                <c:pt idx="620">
                  <c:v>68341.5</c:v>
                </c:pt>
                <c:pt idx="621">
                  <c:v>68395</c:v>
                </c:pt>
                <c:pt idx="622">
                  <c:v>68395</c:v>
                </c:pt>
                <c:pt idx="623">
                  <c:v>68395</c:v>
                </c:pt>
                <c:pt idx="624">
                  <c:v>68485.5</c:v>
                </c:pt>
                <c:pt idx="625">
                  <c:v>69244.5</c:v>
                </c:pt>
                <c:pt idx="626">
                  <c:v>69263</c:v>
                </c:pt>
                <c:pt idx="627">
                  <c:v>69263.5</c:v>
                </c:pt>
                <c:pt idx="628">
                  <c:v>69475.5</c:v>
                </c:pt>
                <c:pt idx="629">
                  <c:v>69476</c:v>
                </c:pt>
                <c:pt idx="630">
                  <c:v>69573</c:v>
                </c:pt>
                <c:pt idx="631">
                  <c:v>69593.5</c:v>
                </c:pt>
                <c:pt idx="632">
                  <c:v>69692</c:v>
                </c:pt>
                <c:pt idx="633">
                  <c:v>69769</c:v>
                </c:pt>
                <c:pt idx="634">
                  <c:v>69786</c:v>
                </c:pt>
                <c:pt idx="635">
                  <c:v>69841.5</c:v>
                </c:pt>
                <c:pt idx="636">
                  <c:v>69887</c:v>
                </c:pt>
                <c:pt idx="637">
                  <c:v>69922</c:v>
                </c:pt>
                <c:pt idx="638">
                  <c:v>70902</c:v>
                </c:pt>
                <c:pt idx="639">
                  <c:v>71042.5</c:v>
                </c:pt>
                <c:pt idx="640">
                  <c:v>71051</c:v>
                </c:pt>
                <c:pt idx="641">
                  <c:v>71214.5</c:v>
                </c:pt>
                <c:pt idx="642">
                  <c:v>71337</c:v>
                </c:pt>
                <c:pt idx="643">
                  <c:v>71337.5</c:v>
                </c:pt>
                <c:pt idx="644">
                  <c:v>71350.5</c:v>
                </c:pt>
                <c:pt idx="645">
                  <c:v>71467</c:v>
                </c:pt>
                <c:pt idx="646">
                  <c:v>72625</c:v>
                </c:pt>
                <c:pt idx="647">
                  <c:v>72838</c:v>
                </c:pt>
                <c:pt idx="648">
                  <c:v>72904.5</c:v>
                </c:pt>
                <c:pt idx="649">
                  <c:v>73035.5</c:v>
                </c:pt>
                <c:pt idx="650">
                  <c:v>73040</c:v>
                </c:pt>
                <c:pt idx="651">
                  <c:v>73040.5</c:v>
                </c:pt>
                <c:pt idx="652">
                  <c:v>73053.5</c:v>
                </c:pt>
                <c:pt idx="653">
                  <c:v>73054</c:v>
                </c:pt>
                <c:pt idx="654">
                  <c:v>73062</c:v>
                </c:pt>
                <c:pt idx="655">
                  <c:v>73062.5</c:v>
                </c:pt>
                <c:pt idx="656">
                  <c:v>73067</c:v>
                </c:pt>
                <c:pt idx="657">
                  <c:v>73067.5</c:v>
                </c:pt>
                <c:pt idx="658">
                  <c:v>73076</c:v>
                </c:pt>
                <c:pt idx="659">
                  <c:v>73076.5</c:v>
                </c:pt>
                <c:pt idx="660">
                  <c:v>73077</c:v>
                </c:pt>
                <c:pt idx="661">
                  <c:v>73077</c:v>
                </c:pt>
                <c:pt idx="662">
                  <c:v>73077.5</c:v>
                </c:pt>
                <c:pt idx="663">
                  <c:v>73080.5</c:v>
                </c:pt>
                <c:pt idx="664">
                  <c:v>73081</c:v>
                </c:pt>
                <c:pt idx="665">
                  <c:v>73081.5</c:v>
                </c:pt>
                <c:pt idx="666">
                  <c:v>73085</c:v>
                </c:pt>
                <c:pt idx="667">
                  <c:v>73085.5</c:v>
                </c:pt>
                <c:pt idx="668">
                  <c:v>73089.5</c:v>
                </c:pt>
                <c:pt idx="669">
                  <c:v>73090</c:v>
                </c:pt>
                <c:pt idx="670">
                  <c:v>73090.5</c:v>
                </c:pt>
                <c:pt idx="671">
                  <c:v>73094</c:v>
                </c:pt>
                <c:pt idx="672">
                  <c:v>73094.5</c:v>
                </c:pt>
                <c:pt idx="673">
                  <c:v>73095</c:v>
                </c:pt>
                <c:pt idx="674">
                  <c:v>73095</c:v>
                </c:pt>
                <c:pt idx="675">
                  <c:v>73095</c:v>
                </c:pt>
                <c:pt idx="676">
                  <c:v>73098.5</c:v>
                </c:pt>
                <c:pt idx="677">
                  <c:v>73099</c:v>
                </c:pt>
                <c:pt idx="678">
                  <c:v>73099.5</c:v>
                </c:pt>
                <c:pt idx="679">
                  <c:v>73103.5</c:v>
                </c:pt>
                <c:pt idx="680">
                  <c:v>73135</c:v>
                </c:pt>
                <c:pt idx="681">
                  <c:v>73135.5</c:v>
                </c:pt>
                <c:pt idx="682">
                  <c:v>73144</c:v>
                </c:pt>
                <c:pt idx="683">
                  <c:v>73144.5</c:v>
                </c:pt>
                <c:pt idx="684">
                  <c:v>73148.5</c:v>
                </c:pt>
                <c:pt idx="685">
                  <c:v>73158</c:v>
                </c:pt>
                <c:pt idx="686">
                  <c:v>73185</c:v>
                </c:pt>
                <c:pt idx="687">
                  <c:v>73189</c:v>
                </c:pt>
                <c:pt idx="688">
                  <c:v>73189.5</c:v>
                </c:pt>
                <c:pt idx="689">
                  <c:v>73190</c:v>
                </c:pt>
                <c:pt idx="690">
                  <c:v>73194</c:v>
                </c:pt>
                <c:pt idx="691">
                  <c:v>73194.5</c:v>
                </c:pt>
                <c:pt idx="692">
                  <c:v>73207.5</c:v>
                </c:pt>
                <c:pt idx="693">
                  <c:v>73212</c:v>
                </c:pt>
                <c:pt idx="694">
                  <c:v>73212.5</c:v>
                </c:pt>
                <c:pt idx="695">
                  <c:v>73221</c:v>
                </c:pt>
                <c:pt idx="696">
                  <c:v>73221.5</c:v>
                </c:pt>
                <c:pt idx="697">
                  <c:v>73230</c:v>
                </c:pt>
                <c:pt idx="698">
                  <c:v>73230.5</c:v>
                </c:pt>
                <c:pt idx="699">
                  <c:v>73239</c:v>
                </c:pt>
                <c:pt idx="700">
                  <c:v>73243.5</c:v>
                </c:pt>
                <c:pt idx="701">
                  <c:v>73248</c:v>
                </c:pt>
                <c:pt idx="702">
                  <c:v>73248.5</c:v>
                </c:pt>
                <c:pt idx="703">
                  <c:v>73252.5</c:v>
                </c:pt>
                <c:pt idx="704">
                  <c:v>73253</c:v>
                </c:pt>
                <c:pt idx="705">
                  <c:v>73262</c:v>
                </c:pt>
                <c:pt idx="706">
                  <c:v>73271</c:v>
                </c:pt>
                <c:pt idx="707">
                  <c:v>73275.5</c:v>
                </c:pt>
                <c:pt idx="708">
                  <c:v>73280</c:v>
                </c:pt>
                <c:pt idx="709">
                  <c:v>73289</c:v>
                </c:pt>
                <c:pt idx="710">
                  <c:v>74310</c:v>
                </c:pt>
                <c:pt idx="711">
                  <c:v>74327.5</c:v>
                </c:pt>
                <c:pt idx="712">
                  <c:v>74328</c:v>
                </c:pt>
                <c:pt idx="713">
                  <c:v>74342.5</c:v>
                </c:pt>
                <c:pt idx="714">
                  <c:v>74355</c:v>
                </c:pt>
                <c:pt idx="715">
                  <c:v>74359.5</c:v>
                </c:pt>
                <c:pt idx="716">
                  <c:v>74368.5</c:v>
                </c:pt>
                <c:pt idx="717">
                  <c:v>74369</c:v>
                </c:pt>
                <c:pt idx="718">
                  <c:v>74373.5</c:v>
                </c:pt>
                <c:pt idx="719">
                  <c:v>74377.5</c:v>
                </c:pt>
                <c:pt idx="720">
                  <c:v>74378</c:v>
                </c:pt>
                <c:pt idx="721">
                  <c:v>74382</c:v>
                </c:pt>
                <c:pt idx="722">
                  <c:v>74382.5</c:v>
                </c:pt>
                <c:pt idx="723">
                  <c:v>74386.5</c:v>
                </c:pt>
                <c:pt idx="724">
                  <c:v>74387</c:v>
                </c:pt>
                <c:pt idx="725">
                  <c:v>74391</c:v>
                </c:pt>
                <c:pt idx="726">
                  <c:v>74404.5</c:v>
                </c:pt>
                <c:pt idx="727">
                  <c:v>74405</c:v>
                </c:pt>
                <c:pt idx="728">
                  <c:v>74409</c:v>
                </c:pt>
                <c:pt idx="729">
                  <c:v>74409.5</c:v>
                </c:pt>
                <c:pt idx="730">
                  <c:v>74413.5</c:v>
                </c:pt>
                <c:pt idx="731">
                  <c:v>74414</c:v>
                </c:pt>
                <c:pt idx="732">
                  <c:v>74431.5</c:v>
                </c:pt>
                <c:pt idx="733">
                  <c:v>74432</c:v>
                </c:pt>
                <c:pt idx="734">
                  <c:v>74435.5</c:v>
                </c:pt>
                <c:pt idx="735">
                  <c:v>74436</c:v>
                </c:pt>
                <c:pt idx="736">
                  <c:v>74436</c:v>
                </c:pt>
                <c:pt idx="737">
                  <c:v>74436.5</c:v>
                </c:pt>
                <c:pt idx="738">
                  <c:v>74437</c:v>
                </c:pt>
                <c:pt idx="739">
                  <c:v>74440.5</c:v>
                </c:pt>
                <c:pt idx="740">
                  <c:v>74441</c:v>
                </c:pt>
                <c:pt idx="741">
                  <c:v>74464</c:v>
                </c:pt>
                <c:pt idx="742">
                  <c:v>74472.5</c:v>
                </c:pt>
                <c:pt idx="743">
                  <c:v>74517.5</c:v>
                </c:pt>
                <c:pt idx="744">
                  <c:v>74518</c:v>
                </c:pt>
                <c:pt idx="745">
                  <c:v>74518.5</c:v>
                </c:pt>
                <c:pt idx="746">
                  <c:v>74522.5</c:v>
                </c:pt>
                <c:pt idx="747">
                  <c:v>74523</c:v>
                </c:pt>
                <c:pt idx="748">
                  <c:v>74528</c:v>
                </c:pt>
                <c:pt idx="749">
                  <c:v>74528.5</c:v>
                </c:pt>
                <c:pt idx="750">
                  <c:v>74536</c:v>
                </c:pt>
                <c:pt idx="751">
                  <c:v>74536.5</c:v>
                </c:pt>
                <c:pt idx="752">
                  <c:v>74540</c:v>
                </c:pt>
                <c:pt idx="753">
                  <c:v>74558.5</c:v>
                </c:pt>
                <c:pt idx="754">
                  <c:v>74559</c:v>
                </c:pt>
                <c:pt idx="755">
                  <c:v>74640</c:v>
                </c:pt>
                <c:pt idx="756">
                  <c:v>74794.5</c:v>
                </c:pt>
                <c:pt idx="757">
                  <c:v>74893</c:v>
                </c:pt>
                <c:pt idx="758">
                  <c:v>74907.5</c:v>
                </c:pt>
                <c:pt idx="759">
                  <c:v>74907.5</c:v>
                </c:pt>
                <c:pt idx="760">
                  <c:v>76050</c:v>
                </c:pt>
                <c:pt idx="761">
                  <c:v>76050</c:v>
                </c:pt>
                <c:pt idx="762">
                  <c:v>76357.5</c:v>
                </c:pt>
                <c:pt idx="763">
                  <c:v>76357.5</c:v>
                </c:pt>
                <c:pt idx="764">
                  <c:v>76533</c:v>
                </c:pt>
                <c:pt idx="765">
                  <c:v>76643</c:v>
                </c:pt>
                <c:pt idx="766">
                  <c:v>76693</c:v>
                </c:pt>
                <c:pt idx="767">
                  <c:v>77623.5</c:v>
                </c:pt>
                <c:pt idx="768">
                  <c:v>77744</c:v>
                </c:pt>
                <c:pt idx="769">
                  <c:v>77768</c:v>
                </c:pt>
                <c:pt idx="770">
                  <c:v>77997.5</c:v>
                </c:pt>
                <c:pt idx="771">
                  <c:v>79452</c:v>
                </c:pt>
                <c:pt idx="772">
                  <c:v>79452.5</c:v>
                </c:pt>
                <c:pt idx="773">
                  <c:v>79471.5</c:v>
                </c:pt>
                <c:pt idx="774">
                  <c:v>79592</c:v>
                </c:pt>
                <c:pt idx="775">
                  <c:v>79592.5</c:v>
                </c:pt>
                <c:pt idx="776">
                  <c:v>79669</c:v>
                </c:pt>
                <c:pt idx="777">
                  <c:v>79675</c:v>
                </c:pt>
                <c:pt idx="778">
                  <c:v>79675.5</c:v>
                </c:pt>
                <c:pt idx="779">
                  <c:v>79755</c:v>
                </c:pt>
                <c:pt idx="780">
                  <c:v>81024.5</c:v>
                </c:pt>
                <c:pt idx="781">
                  <c:v>81166.5</c:v>
                </c:pt>
                <c:pt idx="782">
                  <c:v>81309.5</c:v>
                </c:pt>
                <c:pt idx="783">
                  <c:v>81387.5</c:v>
                </c:pt>
                <c:pt idx="784">
                  <c:v>81491.5</c:v>
                </c:pt>
                <c:pt idx="785">
                  <c:v>81559.5</c:v>
                </c:pt>
                <c:pt idx="786">
                  <c:v>82449</c:v>
                </c:pt>
                <c:pt idx="787">
                  <c:v>82551.5</c:v>
                </c:pt>
                <c:pt idx="788">
                  <c:v>82552</c:v>
                </c:pt>
                <c:pt idx="789">
                  <c:v>82797.5</c:v>
                </c:pt>
                <c:pt idx="790">
                  <c:v>82949.5</c:v>
                </c:pt>
                <c:pt idx="791">
                  <c:v>82977</c:v>
                </c:pt>
                <c:pt idx="792">
                  <c:v>83073</c:v>
                </c:pt>
                <c:pt idx="793">
                  <c:v>83268</c:v>
                </c:pt>
                <c:pt idx="794">
                  <c:v>84225.5</c:v>
                </c:pt>
                <c:pt idx="795">
                  <c:v>84288.5</c:v>
                </c:pt>
                <c:pt idx="796">
                  <c:v>84338.5</c:v>
                </c:pt>
                <c:pt idx="797">
                  <c:v>84370</c:v>
                </c:pt>
                <c:pt idx="798">
                  <c:v>84569</c:v>
                </c:pt>
                <c:pt idx="799">
                  <c:v>84569</c:v>
                </c:pt>
                <c:pt idx="800">
                  <c:v>84581.5</c:v>
                </c:pt>
                <c:pt idx="801">
                  <c:v>84582</c:v>
                </c:pt>
                <c:pt idx="802">
                  <c:v>84712.5</c:v>
                </c:pt>
                <c:pt idx="803">
                  <c:v>84726</c:v>
                </c:pt>
                <c:pt idx="804">
                  <c:v>84827</c:v>
                </c:pt>
                <c:pt idx="805">
                  <c:v>85915.5</c:v>
                </c:pt>
                <c:pt idx="806">
                  <c:v>86082.5</c:v>
                </c:pt>
                <c:pt idx="807">
                  <c:v>86083</c:v>
                </c:pt>
                <c:pt idx="808">
                  <c:v>86228</c:v>
                </c:pt>
                <c:pt idx="809">
                  <c:v>86266.5</c:v>
                </c:pt>
                <c:pt idx="810">
                  <c:v>86267</c:v>
                </c:pt>
                <c:pt idx="811">
                  <c:v>86294</c:v>
                </c:pt>
                <c:pt idx="812">
                  <c:v>86381</c:v>
                </c:pt>
                <c:pt idx="813">
                  <c:v>86521.5</c:v>
                </c:pt>
                <c:pt idx="814">
                  <c:v>87795.5</c:v>
                </c:pt>
                <c:pt idx="815">
                  <c:v>87795.5</c:v>
                </c:pt>
                <c:pt idx="816">
                  <c:v>87847</c:v>
                </c:pt>
                <c:pt idx="817">
                  <c:v>87858.5</c:v>
                </c:pt>
                <c:pt idx="818">
                  <c:v>88002</c:v>
                </c:pt>
                <c:pt idx="819">
                  <c:v>88002</c:v>
                </c:pt>
                <c:pt idx="820">
                  <c:v>88057.5</c:v>
                </c:pt>
                <c:pt idx="821">
                  <c:v>88057.5</c:v>
                </c:pt>
                <c:pt idx="822">
                  <c:v>88062</c:v>
                </c:pt>
                <c:pt idx="823">
                  <c:v>88108</c:v>
                </c:pt>
                <c:pt idx="824">
                  <c:v>88160.5</c:v>
                </c:pt>
                <c:pt idx="825">
                  <c:v>88160.5</c:v>
                </c:pt>
                <c:pt idx="826">
                  <c:v>88161</c:v>
                </c:pt>
                <c:pt idx="827">
                  <c:v>88161</c:v>
                </c:pt>
                <c:pt idx="828">
                  <c:v>88266</c:v>
                </c:pt>
                <c:pt idx="829">
                  <c:v>88266</c:v>
                </c:pt>
                <c:pt idx="830">
                  <c:v>89336.5</c:v>
                </c:pt>
                <c:pt idx="831">
                  <c:v>89336.5</c:v>
                </c:pt>
                <c:pt idx="832">
                  <c:v>89510</c:v>
                </c:pt>
                <c:pt idx="833">
                  <c:v>89626</c:v>
                </c:pt>
                <c:pt idx="834">
                  <c:v>89751</c:v>
                </c:pt>
                <c:pt idx="835">
                  <c:v>90981.5</c:v>
                </c:pt>
                <c:pt idx="836">
                  <c:v>91144</c:v>
                </c:pt>
                <c:pt idx="837">
                  <c:v>91194</c:v>
                </c:pt>
                <c:pt idx="838">
                  <c:v>91401</c:v>
                </c:pt>
                <c:pt idx="839">
                  <c:v>92874.5</c:v>
                </c:pt>
                <c:pt idx="840">
                  <c:v>92875</c:v>
                </c:pt>
                <c:pt idx="841">
                  <c:v>92875.5</c:v>
                </c:pt>
                <c:pt idx="842">
                  <c:v>93146</c:v>
                </c:pt>
                <c:pt idx="843">
                  <c:v>94429</c:v>
                </c:pt>
                <c:pt idx="844">
                  <c:v>94429.5</c:v>
                </c:pt>
                <c:pt idx="845">
                  <c:v>94546.5</c:v>
                </c:pt>
                <c:pt idx="846">
                  <c:v>94586.5</c:v>
                </c:pt>
                <c:pt idx="847">
                  <c:v>94722</c:v>
                </c:pt>
                <c:pt idx="848">
                  <c:v>94900</c:v>
                </c:pt>
              </c:numCache>
            </c:numRef>
          </c:xVal>
          <c:yVal>
            <c:numRef>
              <c:f>'Active 1'!$J$21:$J$992</c:f>
              <c:numCache>
                <c:formatCode>General</c:formatCode>
                <c:ptCount val="972"/>
                <c:pt idx="47">
                  <c:v>3.3272000073338859E-3</c:v>
                </c:pt>
                <c:pt idx="48">
                  <c:v>2.8506800008472055E-3</c:v>
                </c:pt>
                <c:pt idx="49">
                  <c:v>2.8093799992348067E-3</c:v>
                </c:pt>
                <c:pt idx="50">
                  <c:v>2.966239997476805E-3</c:v>
                </c:pt>
                <c:pt idx="51">
                  <c:v>3.0211200064513832E-3</c:v>
                </c:pt>
                <c:pt idx="52">
                  <c:v>2.477980000548996E-3</c:v>
                </c:pt>
                <c:pt idx="53">
                  <c:v>2.7775600028689951E-3</c:v>
                </c:pt>
                <c:pt idx="54">
                  <c:v>2.0344199947430752E-3</c:v>
                </c:pt>
                <c:pt idx="55">
                  <c:v>2.3344199944403954E-3</c:v>
                </c:pt>
                <c:pt idx="73">
                  <c:v>1.1415599947213195E-3</c:v>
                </c:pt>
                <c:pt idx="75">
                  <c:v>7.7919998147990555E-5</c:v>
                </c:pt>
                <c:pt idx="76">
                  <c:v>2.777919995423872E-3</c:v>
                </c:pt>
                <c:pt idx="78">
                  <c:v>2.694900002097711E-3</c:v>
                </c:pt>
                <c:pt idx="79">
                  <c:v>-5.482401029439643E-4</c:v>
                </c:pt>
                <c:pt idx="80">
                  <c:v>-5.482400010805577E-4</c:v>
                </c:pt>
                <c:pt idx="81">
                  <c:v>-1.3019998732488602E-5</c:v>
                </c:pt>
                <c:pt idx="135">
                  <c:v>8.8228599997819401E-3</c:v>
                </c:pt>
                <c:pt idx="136">
                  <c:v>7.5797199970111251E-3</c:v>
                </c:pt>
                <c:pt idx="137">
                  <c:v>8.8365800038445741E-3</c:v>
                </c:pt>
                <c:pt idx="147">
                  <c:v>1.7096400042646565E-3</c:v>
                </c:pt>
                <c:pt idx="149">
                  <c:v>2.9270600061863661E-3</c:v>
                </c:pt>
                <c:pt idx="153">
                  <c:v>2.1367000008467585E-3</c:v>
                </c:pt>
                <c:pt idx="154">
                  <c:v>2.5719199984450825E-3</c:v>
                </c:pt>
                <c:pt idx="173">
                  <c:v>2.7590800018515438E-3</c:v>
                </c:pt>
                <c:pt idx="174">
                  <c:v>2.1708200001739897E-3</c:v>
                </c:pt>
                <c:pt idx="175">
                  <c:v>2.4688400008017197E-3</c:v>
                </c:pt>
                <c:pt idx="296">
                  <c:v>-8.8707799950498156E-3</c:v>
                </c:pt>
                <c:pt idx="297">
                  <c:v>-8.7707799975760281E-3</c:v>
                </c:pt>
                <c:pt idx="298">
                  <c:v>-8.3707799931289628E-3</c:v>
                </c:pt>
                <c:pt idx="299">
                  <c:v>-8.4139200043864548E-3</c:v>
                </c:pt>
                <c:pt idx="300">
                  <c:v>-8.113919997413177E-3</c:v>
                </c:pt>
                <c:pt idx="301">
                  <c:v>-8.113919997413177E-3</c:v>
                </c:pt>
                <c:pt idx="305">
                  <c:v>-7.7897199953440577E-3</c:v>
                </c:pt>
                <c:pt idx="314">
                  <c:v>-9.462340000027325E-3</c:v>
                </c:pt>
                <c:pt idx="317">
                  <c:v>-6.4805799993337132E-3</c:v>
                </c:pt>
                <c:pt idx="318">
                  <c:v>-8.6415400000987574E-3</c:v>
                </c:pt>
                <c:pt idx="326">
                  <c:v>1.665700001467485E-3</c:v>
                </c:pt>
                <c:pt idx="327">
                  <c:v>4.9657000054139644E-3</c:v>
                </c:pt>
                <c:pt idx="337">
                  <c:v>-1.8865979996917304E-2</c:v>
                </c:pt>
                <c:pt idx="338">
                  <c:v>-2.220911999756936E-2</c:v>
                </c:pt>
                <c:pt idx="339">
                  <c:v>-1.0503880002943333E-2</c:v>
                </c:pt>
                <c:pt idx="349">
                  <c:v>-1.0282579998602159E-2</c:v>
                </c:pt>
                <c:pt idx="353">
                  <c:v>-2.0899999071843922E-5</c:v>
                </c:pt>
                <c:pt idx="355">
                  <c:v>-2.0640400034608319E-3</c:v>
                </c:pt>
                <c:pt idx="359">
                  <c:v>-1.0219340001640376E-2</c:v>
                </c:pt>
                <c:pt idx="360">
                  <c:v>-9.7292399950674735E-3</c:v>
                </c:pt>
                <c:pt idx="366">
                  <c:v>-9.1980399956810288E-3</c:v>
                </c:pt>
                <c:pt idx="376">
                  <c:v>-9.3291399971349165E-3</c:v>
                </c:pt>
                <c:pt idx="388">
                  <c:v>-9.1877599988947622E-3</c:v>
                </c:pt>
                <c:pt idx="417">
                  <c:v>-1.080851999722654E-2</c:v>
                </c:pt>
                <c:pt idx="421">
                  <c:v>-1.0820240000612102E-2</c:v>
                </c:pt>
                <c:pt idx="430">
                  <c:v>-1.1481820001790766E-2</c:v>
                </c:pt>
                <c:pt idx="431">
                  <c:v>-1.2291859995457344E-2</c:v>
                </c:pt>
                <c:pt idx="432">
                  <c:v>-1.1835000004793983E-2</c:v>
                </c:pt>
                <c:pt idx="433">
                  <c:v>-1.1288319998129737E-2</c:v>
                </c:pt>
                <c:pt idx="434">
                  <c:v>-1.1331460002111271E-2</c:v>
                </c:pt>
                <c:pt idx="436">
                  <c:v>-7.6788400037912652E-3</c:v>
                </c:pt>
                <c:pt idx="437">
                  <c:v>-1.6222120000747964E-2</c:v>
                </c:pt>
                <c:pt idx="438">
                  <c:v>-1.0604579998471308E-2</c:v>
                </c:pt>
                <c:pt idx="439">
                  <c:v>-1.2690999996266328E-2</c:v>
                </c:pt>
                <c:pt idx="475">
                  <c:v>-1.2057679996360093E-2</c:v>
                </c:pt>
                <c:pt idx="476">
                  <c:v>-1.1500820000946987E-2</c:v>
                </c:pt>
                <c:pt idx="478">
                  <c:v>-1.2493179994635284E-2</c:v>
                </c:pt>
                <c:pt idx="485">
                  <c:v>-1.1215099999390077E-2</c:v>
                </c:pt>
                <c:pt idx="486">
                  <c:v>-1.1948479994316585E-2</c:v>
                </c:pt>
                <c:pt idx="488">
                  <c:v>-1.16916199986008E-2</c:v>
                </c:pt>
                <c:pt idx="489">
                  <c:v>-1.1768140000640415E-2</c:v>
                </c:pt>
                <c:pt idx="491">
                  <c:v>-1.2374220001220237E-2</c:v>
                </c:pt>
                <c:pt idx="492">
                  <c:v>-1.2264739998499863E-2</c:v>
                </c:pt>
                <c:pt idx="498">
                  <c:v>-1.2854060005338397E-2</c:v>
                </c:pt>
                <c:pt idx="501">
                  <c:v>-1.3518119994841982E-2</c:v>
                </c:pt>
                <c:pt idx="509">
                  <c:v>-1.3363940000999719E-2</c:v>
                </c:pt>
                <c:pt idx="554">
                  <c:v>-1.6019160000723787E-2</c:v>
                </c:pt>
                <c:pt idx="555">
                  <c:v>-1.5462299998034723E-2</c:v>
                </c:pt>
                <c:pt idx="564">
                  <c:v>-1.5945319995807949E-2</c:v>
                </c:pt>
                <c:pt idx="566">
                  <c:v>-1.6633580002235249E-2</c:v>
                </c:pt>
                <c:pt idx="568">
                  <c:v>-1.2421840001479723E-2</c:v>
                </c:pt>
                <c:pt idx="571">
                  <c:v>-1.5898359997663647E-2</c:v>
                </c:pt>
                <c:pt idx="576">
                  <c:v>-1.6806280000309926E-2</c:v>
                </c:pt>
                <c:pt idx="577">
                  <c:v>-1.6949420001765247E-2</c:v>
                </c:pt>
                <c:pt idx="617">
                  <c:v>-1.6433479999250267E-2</c:v>
                </c:pt>
                <c:pt idx="618">
                  <c:v>-1.6709999996237457E-2</c:v>
                </c:pt>
                <c:pt idx="634">
                  <c:v>-1.4936079998733476E-2</c:v>
                </c:pt>
                <c:pt idx="645">
                  <c:v>-1.3372760004131123E-2</c:v>
                </c:pt>
                <c:pt idx="734">
                  <c:v>-1.7294940000283532E-2</c:v>
                </c:pt>
                <c:pt idx="736">
                  <c:v>-1.5938079995976295E-2</c:v>
                </c:pt>
                <c:pt idx="757">
                  <c:v>-1.556803999847034E-2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D07-4DE0-8F6D-E0482498C65A}"/>
            </c:ext>
          </c:extLst>
        </c:ser>
        <c:ser>
          <c:idx val="4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1'!$F$21:$F$992</c:f>
              <c:numCache>
                <c:formatCode>General</c:formatCode>
                <c:ptCount val="972"/>
                <c:pt idx="0">
                  <c:v>0</c:v>
                </c:pt>
                <c:pt idx="1">
                  <c:v>5278</c:v>
                </c:pt>
                <c:pt idx="2">
                  <c:v>5337</c:v>
                </c:pt>
                <c:pt idx="3">
                  <c:v>5337.5</c:v>
                </c:pt>
                <c:pt idx="4">
                  <c:v>5350.5</c:v>
                </c:pt>
                <c:pt idx="5">
                  <c:v>5351</c:v>
                </c:pt>
                <c:pt idx="6">
                  <c:v>5355</c:v>
                </c:pt>
                <c:pt idx="7">
                  <c:v>5468.5</c:v>
                </c:pt>
                <c:pt idx="8">
                  <c:v>5473</c:v>
                </c:pt>
                <c:pt idx="9">
                  <c:v>5477.5</c:v>
                </c:pt>
                <c:pt idx="10">
                  <c:v>6557.5</c:v>
                </c:pt>
                <c:pt idx="11">
                  <c:v>6891</c:v>
                </c:pt>
                <c:pt idx="12">
                  <c:v>8423</c:v>
                </c:pt>
                <c:pt idx="13">
                  <c:v>8441</c:v>
                </c:pt>
                <c:pt idx="14">
                  <c:v>8464.5</c:v>
                </c:pt>
                <c:pt idx="15">
                  <c:v>8509</c:v>
                </c:pt>
                <c:pt idx="16">
                  <c:v>8613</c:v>
                </c:pt>
                <c:pt idx="17">
                  <c:v>8640.5</c:v>
                </c:pt>
                <c:pt idx="18">
                  <c:v>8654</c:v>
                </c:pt>
                <c:pt idx="19">
                  <c:v>8667.5</c:v>
                </c:pt>
                <c:pt idx="20">
                  <c:v>8781</c:v>
                </c:pt>
                <c:pt idx="21">
                  <c:v>8781</c:v>
                </c:pt>
                <c:pt idx="22">
                  <c:v>8785.5</c:v>
                </c:pt>
                <c:pt idx="23">
                  <c:v>8790</c:v>
                </c:pt>
                <c:pt idx="24">
                  <c:v>8867</c:v>
                </c:pt>
                <c:pt idx="25">
                  <c:v>8885</c:v>
                </c:pt>
                <c:pt idx="26">
                  <c:v>8939.5</c:v>
                </c:pt>
                <c:pt idx="27">
                  <c:v>9846.5</c:v>
                </c:pt>
                <c:pt idx="28">
                  <c:v>9847</c:v>
                </c:pt>
                <c:pt idx="29">
                  <c:v>10154</c:v>
                </c:pt>
                <c:pt idx="30">
                  <c:v>10376</c:v>
                </c:pt>
                <c:pt idx="31">
                  <c:v>11297</c:v>
                </c:pt>
                <c:pt idx="32">
                  <c:v>11423.5</c:v>
                </c:pt>
                <c:pt idx="33">
                  <c:v>11654</c:v>
                </c:pt>
                <c:pt idx="34">
                  <c:v>11672</c:v>
                </c:pt>
                <c:pt idx="35">
                  <c:v>11712.5</c:v>
                </c:pt>
                <c:pt idx="36">
                  <c:v>11717</c:v>
                </c:pt>
                <c:pt idx="37">
                  <c:v>11731</c:v>
                </c:pt>
                <c:pt idx="38">
                  <c:v>11884.5</c:v>
                </c:pt>
                <c:pt idx="39">
                  <c:v>11889</c:v>
                </c:pt>
                <c:pt idx="40">
                  <c:v>11890</c:v>
                </c:pt>
                <c:pt idx="41">
                  <c:v>12007</c:v>
                </c:pt>
                <c:pt idx="42">
                  <c:v>12020.5</c:v>
                </c:pt>
                <c:pt idx="43">
                  <c:v>12815</c:v>
                </c:pt>
                <c:pt idx="44">
                  <c:v>12869.5</c:v>
                </c:pt>
                <c:pt idx="45">
                  <c:v>12874</c:v>
                </c:pt>
                <c:pt idx="46">
                  <c:v>12946</c:v>
                </c:pt>
                <c:pt idx="47">
                  <c:v>13260</c:v>
                </c:pt>
                <c:pt idx="48">
                  <c:v>13269</c:v>
                </c:pt>
                <c:pt idx="49">
                  <c:v>13291.5</c:v>
                </c:pt>
                <c:pt idx="50">
                  <c:v>13292</c:v>
                </c:pt>
                <c:pt idx="51">
                  <c:v>13296</c:v>
                </c:pt>
                <c:pt idx="52">
                  <c:v>13296.5</c:v>
                </c:pt>
                <c:pt idx="53">
                  <c:v>13373</c:v>
                </c:pt>
                <c:pt idx="54">
                  <c:v>13373.5</c:v>
                </c:pt>
                <c:pt idx="55">
                  <c:v>13373.5</c:v>
                </c:pt>
                <c:pt idx="56">
                  <c:v>13403.5</c:v>
                </c:pt>
                <c:pt idx="57">
                  <c:v>13452.5</c:v>
                </c:pt>
                <c:pt idx="58">
                  <c:v>13457</c:v>
                </c:pt>
                <c:pt idx="59">
                  <c:v>13457.5</c:v>
                </c:pt>
                <c:pt idx="60">
                  <c:v>13462</c:v>
                </c:pt>
                <c:pt idx="61">
                  <c:v>13485</c:v>
                </c:pt>
                <c:pt idx="62">
                  <c:v>13490</c:v>
                </c:pt>
                <c:pt idx="63">
                  <c:v>13571</c:v>
                </c:pt>
                <c:pt idx="64">
                  <c:v>13579.5</c:v>
                </c:pt>
                <c:pt idx="65">
                  <c:v>13598</c:v>
                </c:pt>
                <c:pt idx="66">
                  <c:v>13625</c:v>
                </c:pt>
                <c:pt idx="67">
                  <c:v>13638.5</c:v>
                </c:pt>
                <c:pt idx="68">
                  <c:v>13652</c:v>
                </c:pt>
                <c:pt idx="69">
                  <c:v>13720</c:v>
                </c:pt>
                <c:pt idx="70">
                  <c:v>13756.5</c:v>
                </c:pt>
                <c:pt idx="71">
                  <c:v>13765.5</c:v>
                </c:pt>
                <c:pt idx="72">
                  <c:v>14555</c:v>
                </c:pt>
                <c:pt idx="73">
                  <c:v>14573</c:v>
                </c:pt>
                <c:pt idx="74">
                  <c:v>14690.5</c:v>
                </c:pt>
                <c:pt idx="75">
                  <c:v>14736</c:v>
                </c:pt>
                <c:pt idx="76">
                  <c:v>14736</c:v>
                </c:pt>
                <c:pt idx="77">
                  <c:v>14831</c:v>
                </c:pt>
                <c:pt idx="78">
                  <c:v>14857.5</c:v>
                </c:pt>
                <c:pt idx="79">
                  <c:v>14858</c:v>
                </c:pt>
                <c:pt idx="80">
                  <c:v>14858</c:v>
                </c:pt>
                <c:pt idx="81">
                  <c:v>14871.5</c:v>
                </c:pt>
                <c:pt idx="82">
                  <c:v>14935</c:v>
                </c:pt>
                <c:pt idx="83">
                  <c:v>14989</c:v>
                </c:pt>
                <c:pt idx="84">
                  <c:v>15066</c:v>
                </c:pt>
                <c:pt idx="85">
                  <c:v>15102</c:v>
                </c:pt>
                <c:pt idx="86">
                  <c:v>15102.5</c:v>
                </c:pt>
                <c:pt idx="87">
                  <c:v>15106.5</c:v>
                </c:pt>
                <c:pt idx="88">
                  <c:v>15120</c:v>
                </c:pt>
                <c:pt idx="89">
                  <c:v>15129</c:v>
                </c:pt>
                <c:pt idx="90">
                  <c:v>15165.5</c:v>
                </c:pt>
                <c:pt idx="91">
                  <c:v>15192.5</c:v>
                </c:pt>
                <c:pt idx="92">
                  <c:v>15197</c:v>
                </c:pt>
                <c:pt idx="93">
                  <c:v>15197</c:v>
                </c:pt>
                <c:pt idx="94">
                  <c:v>15206.5</c:v>
                </c:pt>
                <c:pt idx="95">
                  <c:v>15247</c:v>
                </c:pt>
                <c:pt idx="96">
                  <c:v>15256</c:v>
                </c:pt>
                <c:pt idx="97">
                  <c:v>15274.5</c:v>
                </c:pt>
                <c:pt idx="98">
                  <c:v>15315</c:v>
                </c:pt>
                <c:pt idx="99">
                  <c:v>15315.5</c:v>
                </c:pt>
                <c:pt idx="100">
                  <c:v>16512.5</c:v>
                </c:pt>
                <c:pt idx="101">
                  <c:v>16561.5</c:v>
                </c:pt>
                <c:pt idx="102">
                  <c:v>16572.5</c:v>
                </c:pt>
                <c:pt idx="103">
                  <c:v>16670</c:v>
                </c:pt>
                <c:pt idx="104">
                  <c:v>16715.5</c:v>
                </c:pt>
                <c:pt idx="105">
                  <c:v>16792.5</c:v>
                </c:pt>
                <c:pt idx="106">
                  <c:v>16814.5</c:v>
                </c:pt>
                <c:pt idx="107">
                  <c:v>16815</c:v>
                </c:pt>
                <c:pt idx="108">
                  <c:v>16837.5</c:v>
                </c:pt>
                <c:pt idx="109">
                  <c:v>16842</c:v>
                </c:pt>
                <c:pt idx="110">
                  <c:v>16842</c:v>
                </c:pt>
                <c:pt idx="111">
                  <c:v>16860</c:v>
                </c:pt>
                <c:pt idx="112">
                  <c:v>16860.5</c:v>
                </c:pt>
                <c:pt idx="113">
                  <c:v>16956.5</c:v>
                </c:pt>
                <c:pt idx="114">
                  <c:v>18083.5</c:v>
                </c:pt>
                <c:pt idx="115">
                  <c:v>18149</c:v>
                </c:pt>
                <c:pt idx="116">
                  <c:v>18315</c:v>
                </c:pt>
                <c:pt idx="117">
                  <c:v>18474.5</c:v>
                </c:pt>
                <c:pt idx="118">
                  <c:v>18478</c:v>
                </c:pt>
                <c:pt idx="119">
                  <c:v>18482.5</c:v>
                </c:pt>
                <c:pt idx="120">
                  <c:v>18618.5</c:v>
                </c:pt>
                <c:pt idx="121">
                  <c:v>18686.5</c:v>
                </c:pt>
                <c:pt idx="122">
                  <c:v>18713.5</c:v>
                </c:pt>
                <c:pt idx="123">
                  <c:v>18759</c:v>
                </c:pt>
                <c:pt idx="124">
                  <c:v>20032</c:v>
                </c:pt>
                <c:pt idx="125">
                  <c:v>20045.5</c:v>
                </c:pt>
                <c:pt idx="126">
                  <c:v>20106</c:v>
                </c:pt>
                <c:pt idx="127">
                  <c:v>20154.5</c:v>
                </c:pt>
                <c:pt idx="128">
                  <c:v>20160.5</c:v>
                </c:pt>
                <c:pt idx="129">
                  <c:v>20163.5</c:v>
                </c:pt>
                <c:pt idx="130">
                  <c:v>20186</c:v>
                </c:pt>
                <c:pt idx="131">
                  <c:v>20277</c:v>
                </c:pt>
                <c:pt idx="132">
                  <c:v>20317.5</c:v>
                </c:pt>
                <c:pt idx="133">
                  <c:v>20449</c:v>
                </c:pt>
                <c:pt idx="134">
                  <c:v>21506.5</c:v>
                </c:pt>
                <c:pt idx="135">
                  <c:v>21550.5</c:v>
                </c:pt>
                <c:pt idx="136">
                  <c:v>21551</c:v>
                </c:pt>
                <c:pt idx="137">
                  <c:v>21551.5</c:v>
                </c:pt>
                <c:pt idx="138">
                  <c:v>21763.5</c:v>
                </c:pt>
                <c:pt idx="139">
                  <c:v>21767.5</c:v>
                </c:pt>
                <c:pt idx="140">
                  <c:v>21777</c:v>
                </c:pt>
                <c:pt idx="141">
                  <c:v>21790</c:v>
                </c:pt>
                <c:pt idx="142">
                  <c:v>21790.5</c:v>
                </c:pt>
                <c:pt idx="143">
                  <c:v>21881</c:v>
                </c:pt>
                <c:pt idx="144">
                  <c:v>21921.5</c:v>
                </c:pt>
                <c:pt idx="145">
                  <c:v>21922</c:v>
                </c:pt>
                <c:pt idx="146">
                  <c:v>21926.5</c:v>
                </c:pt>
                <c:pt idx="147">
                  <c:v>22887</c:v>
                </c:pt>
                <c:pt idx="148">
                  <c:v>23278.5</c:v>
                </c:pt>
                <c:pt idx="149">
                  <c:v>23285.5</c:v>
                </c:pt>
                <c:pt idx="150">
                  <c:v>23612</c:v>
                </c:pt>
                <c:pt idx="151">
                  <c:v>23617.5</c:v>
                </c:pt>
                <c:pt idx="152">
                  <c:v>23671</c:v>
                </c:pt>
                <c:pt idx="153">
                  <c:v>23672.5</c:v>
                </c:pt>
                <c:pt idx="154">
                  <c:v>23686</c:v>
                </c:pt>
                <c:pt idx="155">
                  <c:v>24898.5</c:v>
                </c:pt>
                <c:pt idx="156">
                  <c:v>24971</c:v>
                </c:pt>
                <c:pt idx="157">
                  <c:v>25016.5</c:v>
                </c:pt>
                <c:pt idx="158">
                  <c:v>25116</c:v>
                </c:pt>
                <c:pt idx="159">
                  <c:v>25120.5</c:v>
                </c:pt>
                <c:pt idx="160">
                  <c:v>25225</c:v>
                </c:pt>
                <c:pt idx="161">
                  <c:v>25229.5</c:v>
                </c:pt>
                <c:pt idx="162">
                  <c:v>25238.5</c:v>
                </c:pt>
                <c:pt idx="163">
                  <c:v>25243</c:v>
                </c:pt>
                <c:pt idx="164">
                  <c:v>25293</c:v>
                </c:pt>
                <c:pt idx="165">
                  <c:v>25297.5</c:v>
                </c:pt>
                <c:pt idx="166">
                  <c:v>26570.5</c:v>
                </c:pt>
                <c:pt idx="167">
                  <c:v>26579.5</c:v>
                </c:pt>
                <c:pt idx="168">
                  <c:v>26580</c:v>
                </c:pt>
                <c:pt idx="169">
                  <c:v>26588.5</c:v>
                </c:pt>
                <c:pt idx="170">
                  <c:v>26602</c:v>
                </c:pt>
                <c:pt idx="171">
                  <c:v>26602.5</c:v>
                </c:pt>
                <c:pt idx="172">
                  <c:v>26661</c:v>
                </c:pt>
                <c:pt idx="173">
                  <c:v>26739</c:v>
                </c:pt>
                <c:pt idx="174">
                  <c:v>26743.5</c:v>
                </c:pt>
                <c:pt idx="175">
                  <c:v>26747</c:v>
                </c:pt>
                <c:pt idx="176">
                  <c:v>26761</c:v>
                </c:pt>
                <c:pt idx="177">
                  <c:v>26770</c:v>
                </c:pt>
                <c:pt idx="178">
                  <c:v>26776</c:v>
                </c:pt>
                <c:pt idx="179">
                  <c:v>26906</c:v>
                </c:pt>
                <c:pt idx="180">
                  <c:v>27019.5</c:v>
                </c:pt>
                <c:pt idx="181">
                  <c:v>27854.5</c:v>
                </c:pt>
                <c:pt idx="182">
                  <c:v>28242.5</c:v>
                </c:pt>
                <c:pt idx="183">
                  <c:v>28310.5</c:v>
                </c:pt>
                <c:pt idx="184">
                  <c:v>28442</c:v>
                </c:pt>
                <c:pt idx="185">
                  <c:v>28451</c:v>
                </c:pt>
                <c:pt idx="186">
                  <c:v>28451.5</c:v>
                </c:pt>
                <c:pt idx="187">
                  <c:v>28456</c:v>
                </c:pt>
                <c:pt idx="188">
                  <c:v>28460.5</c:v>
                </c:pt>
                <c:pt idx="189">
                  <c:v>28465</c:v>
                </c:pt>
                <c:pt idx="190">
                  <c:v>28465.5</c:v>
                </c:pt>
                <c:pt idx="191">
                  <c:v>28469.5</c:v>
                </c:pt>
                <c:pt idx="192">
                  <c:v>28496.5</c:v>
                </c:pt>
                <c:pt idx="193">
                  <c:v>28750.5</c:v>
                </c:pt>
                <c:pt idx="194">
                  <c:v>29820</c:v>
                </c:pt>
                <c:pt idx="195">
                  <c:v>29915</c:v>
                </c:pt>
                <c:pt idx="196">
                  <c:v>29919.5</c:v>
                </c:pt>
                <c:pt idx="197">
                  <c:v>29957</c:v>
                </c:pt>
                <c:pt idx="198">
                  <c:v>30060</c:v>
                </c:pt>
                <c:pt idx="199">
                  <c:v>30064.5</c:v>
                </c:pt>
                <c:pt idx="200">
                  <c:v>30087</c:v>
                </c:pt>
                <c:pt idx="201">
                  <c:v>30096</c:v>
                </c:pt>
                <c:pt idx="202">
                  <c:v>30101</c:v>
                </c:pt>
                <c:pt idx="203">
                  <c:v>30255</c:v>
                </c:pt>
                <c:pt idx="204">
                  <c:v>31334</c:v>
                </c:pt>
                <c:pt idx="205">
                  <c:v>31334</c:v>
                </c:pt>
                <c:pt idx="206">
                  <c:v>31334</c:v>
                </c:pt>
                <c:pt idx="207">
                  <c:v>31668.5</c:v>
                </c:pt>
                <c:pt idx="208">
                  <c:v>31668.5</c:v>
                </c:pt>
                <c:pt idx="209">
                  <c:v>31673</c:v>
                </c:pt>
                <c:pt idx="210">
                  <c:v>31673.5</c:v>
                </c:pt>
                <c:pt idx="211">
                  <c:v>31673.5</c:v>
                </c:pt>
                <c:pt idx="212">
                  <c:v>31727.5</c:v>
                </c:pt>
                <c:pt idx="213">
                  <c:v>31809</c:v>
                </c:pt>
                <c:pt idx="214">
                  <c:v>31841</c:v>
                </c:pt>
                <c:pt idx="215">
                  <c:v>31841</c:v>
                </c:pt>
                <c:pt idx="216">
                  <c:v>31841</c:v>
                </c:pt>
                <c:pt idx="217">
                  <c:v>31841</c:v>
                </c:pt>
                <c:pt idx="218">
                  <c:v>31841</c:v>
                </c:pt>
                <c:pt idx="219">
                  <c:v>31841</c:v>
                </c:pt>
                <c:pt idx="220">
                  <c:v>31854.5</c:v>
                </c:pt>
                <c:pt idx="221">
                  <c:v>31854.5</c:v>
                </c:pt>
                <c:pt idx="222">
                  <c:v>31899.5</c:v>
                </c:pt>
                <c:pt idx="223">
                  <c:v>33188</c:v>
                </c:pt>
                <c:pt idx="224">
                  <c:v>33345</c:v>
                </c:pt>
                <c:pt idx="225">
                  <c:v>33395</c:v>
                </c:pt>
                <c:pt idx="226">
                  <c:v>33417.5</c:v>
                </c:pt>
                <c:pt idx="227">
                  <c:v>33422</c:v>
                </c:pt>
                <c:pt idx="228">
                  <c:v>33426.5</c:v>
                </c:pt>
                <c:pt idx="229">
                  <c:v>33426.5</c:v>
                </c:pt>
                <c:pt idx="230">
                  <c:v>33450.5</c:v>
                </c:pt>
                <c:pt idx="231">
                  <c:v>33454</c:v>
                </c:pt>
                <c:pt idx="232">
                  <c:v>33458.5</c:v>
                </c:pt>
                <c:pt idx="233">
                  <c:v>33549</c:v>
                </c:pt>
                <c:pt idx="234">
                  <c:v>34850</c:v>
                </c:pt>
                <c:pt idx="235">
                  <c:v>34922</c:v>
                </c:pt>
                <c:pt idx="236">
                  <c:v>35021.5</c:v>
                </c:pt>
                <c:pt idx="237">
                  <c:v>35021.5</c:v>
                </c:pt>
                <c:pt idx="238">
                  <c:v>35026.5</c:v>
                </c:pt>
                <c:pt idx="239">
                  <c:v>35026.5</c:v>
                </c:pt>
                <c:pt idx="240">
                  <c:v>35035.5</c:v>
                </c:pt>
                <c:pt idx="241">
                  <c:v>35040</c:v>
                </c:pt>
                <c:pt idx="242">
                  <c:v>35040</c:v>
                </c:pt>
                <c:pt idx="243">
                  <c:v>35058</c:v>
                </c:pt>
                <c:pt idx="244">
                  <c:v>35139.5</c:v>
                </c:pt>
                <c:pt idx="245">
                  <c:v>35191</c:v>
                </c:pt>
                <c:pt idx="246">
                  <c:v>35207.5</c:v>
                </c:pt>
                <c:pt idx="247">
                  <c:v>35434</c:v>
                </c:pt>
                <c:pt idx="248">
                  <c:v>36367.5</c:v>
                </c:pt>
                <c:pt idx="249">
                  <c:v>36517</c:v>
                </c:pt>
                <c:pt idx="250">
                  <c:v>36607.5</c:v>
                </c:pt>
                <c:pt idx="251">
                  <c:v>36997.5</c:v>
                </c:pt>
                <c:pt idx="252">
                  <c:v>38012.5</c:v>
                </c:pt>
                <c:pt idx="253">
                  <c:v>38162</c:v>
                </c:pt>
                <c:pt idx="254">
                  <c:v>38416</c:v>
                </c:pt>
                <c:pt idx="255">
                  <c:v>38438.5</c:v>
                </c:pt>
                <c:pt idx="256">
                  <c:v>39329</c:v>
                </c:pt>
                <c:pt idx="257">
                  <c:v>39865.5</c:v>
                </c:pt>
                <c:pt idx="258">
                  <c:v>39885</c:v>
                </c:pt>
                <c:pt idx="259">
                  <c:v>39988</c:v>
                </c:pt>
                <c:pt idx="260">
                  <c:v>40350.5</c:v>
                </c:pt>
                <c:pt idx="261">
                  <c:v>41331.5</c:v>
                </c:pt>
                <c:pt idx="262">
                  <c:v>41483.5</c:v>
                </c:pt>
                <c:pt idx="263">
                  <c:v>41580</c:v>
                </c:pt>
                <c:pt idx="264">
                  <c:v>41648.5</c:v>
                </c:pt>
                <c:pt idx="265">
                  <c:v>41705.5</c:v>
                </c:pt>
                <c:pt idx="266">
                  <c:v>41714.5</c:v>
                </c:pt>
                <c:pt idx="267">
                  <c:v>41814</c:v>
                </c:pt>
                <c:pt idx="268">
                  <c:v>41995.5</c:v>
                </c:pt>
                <c:pt idx="269">
                  <c:v>42004.5</c:v>
                </c:pt>
                <c:pt idx="270">
                  <c:v>43160</c:v>
                </c:pt>
                <c:pt idx="271">
                  <c:v>43170.5</c:v>
                </c:pt>
                <c:pt idx="272">
                  <c:v>43171</c:v>
                </c:pt>
                <c:pt idx="273">
                  <c:v>43241.5</c:v>
                </c:pt>
                <c:pt idx="274">
                  <c:v>43305</c:v>
                </c:pt>
                <c:pt idx="275">
                  <c:v>43355</c:v>
                </c:pt>
                <c:pt idx="276">
                  <c:v>43369.5</c:v>
                </c:pt>
                <c:pt idx="277">
                  <c:v>43373</c:v>
                </c:pt>
                <c:pt idx="278">
                  <c:v>43423</c:v>
                </c:pt>
                <c:pt idx="279">
                  <c:v>43518</c:v>
                </c:pt>
                <c:pt idx="280">
                  <c:v>44597.5</c:v>
                </c:pt>
                <c:pt idx="281">
                  <c:v>44782</c:v>
                </c:pt>
                <c:pt idx="282">
                  <c:v>44918</c:v>
                </c:pt>
                <c:pt idx="283">
                  <c:v>44918</c:v>
                </c:pt>
                <c:pt idx="284">
                  <c:v>45031.5</c:v>
                </c:pt>
                <c:pt idx="285">
                  <c:v>45036</c:v>
                </c:pt>
                <c:pt idx="286">
                  <c:v>45068</c:v>
                </c:pt>
                <c:pt idx="287">
                  <c:v>45068</c:v>
                </c:pt>
                <c:pt idx="288">
                  <c:v>45072.5</c:v>
                </c:pt>
                <c:pt idx="289">
                  <c:v>45073.5</c:v>
                </c:pt>
                <c:pt idx="290">
                  <c:v>45074</c:v>
                </c:pt>
                <c:pt idx="291">
                  <c:v>45090.5</c:v>
                </c:pt>
                <c:pt idx="292">
                  <c:v>45253.5</c:v>
                </c:pt>
                <c:pt idx="293">
                  <c:v>45326</c:v>
                </c:pt>
                <c:pt idx="294">
                  <c:v>46419</c:v>
                </c:pt>
                <c:pt idx="295">
                  <c:v>46422.5</c:v>
                </c:pt>
                <c:pt idx="296">
                  <c:v>46463.5</c:v>
                </c:pt>
                <c:pt idx="297">
                  <c:v>46463.5</c:v>
                </c:pt>
                <c:pt idx="298">
                  <c:v>46463.5</c:v>
                </c:pt>
                <c:pt idx="299">
                  <c:v>46464</c:v>
                </c:pt>
                <c:pt idx="300">
                  <c:v>46464</c:v>
                </c:pt>
                <c:pt idx="301">
                  <c:v>46464</c:v>
                </c:pt>
                <c:pt idx="302">
                  <c:v>46467.5</c:v>
                </c:pt>
                <c:pt idx="303">
                  <c:v>46528</c:v>
                </c:pt>
                <c:pt idx="304">
                  <c:v>46576.5</c:v>
                </c:pt>
                <c:pt idx="305">
                  <c:v>46699</c:v>
                </c:pt>
                <c:pt idx="306">
                  <c:v>46708</c:v>
                </c:pt>
                <c:pt idx="307">
                  <c:v>46718.5</c:v>
                </c:pt>
                <c:pt idx="308">
                  <c:v>46850</c:v>
                </c:pt>
                <c:pt idx="309">
                  <c:v>46850</c:v>
                </c:pt>
                <c:pt idx="310">
                  <c:v>46876</c:v>
                </c:pt>
                <c:pt idx="311">
                  <c:v>47883</c:v>
                </c:pt>
                <c:pt idx="312">
                  <c:v>48119</c:v>
                </c:pt>
                <c:pt idx="313">
                  <c:v>48121.5</c:v>
                </c:pt>
                <c:pt idx="314">
                  <c:v>48140.5</c:v>
                </c:pt>
                <c:pt idx="315">
                  <c:v>48244</c:v>
                </c:pt>
                <c:pt idx="316">
                  <c:v>48248.5</c:v>
                </c:pt>
                <c:pt idx="317">
                  <c:v>48248.5</c:v>
                </c:pt>
                <c:pt idx="318">
                  <c:v>48280.5</c:v>
                </c:pt>
                <c:pt idx="319">
                  <c:v>48295</c:v>
                </c:pt>
                <c:pt idx="320">
                  <c:v>48303</c:v>
                </c:pt>
                <c:pt idx="321">
                  <c:v>48485.5</c:v>
                </c:pt>
                <c:pt idx="322">
                  <c:v>48557</c:v>
                </c:pt>
                <c:pt idx="323">
                  <c:v>48558</c:v>
                </c:pt>
                <c:pt idx="324">
                  <c:v>48566.5</c:v>
                </c:pt>
                <c:pt idx="325">
                  <c:v>48566.5</c:v>
                </c:pt>
                <c:pt idx="326">
                  <c:v>48747.5</c:v>
                </c:pt>
                <c:pt idx="327">
                  <c:v>48747.5</c:v>
                </c:pt>
                <c:pt idx="328">
                  <c:v>49640</c:v>
                </c:pt>
                <c:pt idx="329">
                  <c:v>49735</c:v>
                </c:pt>
                <c:pt idx="330">
                  <c:v>49800.5</c:v>
                </c:pt>
                <c:pt idx="331">
                  <c:v>49948</c:v>
                </c:pt>
                <c:pt idx="332">
                  <c:v>50016</c:v>
                </c:pt>
                <c:pt idx="333">
                  <c:v>50138.5</c:v>
                </c:pt>
                <c:pt idx="334">
                  <c:v>50143</c:v>
                </c:pt>
                <c:pt idx="335">
                  <c:v>50143</c:v>
                </c:pt>
                <c:pt idx="336">
                  <c:v>51276.5</c:v>
                </c:pt>
                <c:pt idx="337">
                  <c:v>51303.5</c:v>
                </c:pt>
                <c:pt idx="338">
                  <c:v>51304</c:v>
                </c:pt>
                <c:pt idx="339">
                  <c:v>51421</c:v>
                </c:pt>
                <c:pt idx="340">
                  <c:v>51460</c:v>
                </c:pt>
                <c:pt idx="341">
                  <c:v>51506.5</c:v>
                </c:pt>
                <c:pt idx="342">
                  <c:v>51593.5</c:v>
                </c:pt>
                <c:pt idx="343">
                  <c:v>51603.5</c:v>
                </c:pt>
                <c:pt idx="344">
                  <c:v>51620</c:v>
                </c:pt>
                <c:pt idx="345">
                  <c:v>51621</c:v>
                </c:pt>
                <c:pt idx="346">
                  <c:v>51674.5</c:v>
                </c:pt>
                <c:pt idx="347">
                  <c:v>51701.5</c:v>
                </c:pt>
                <c:pt idx="348">
                  <c:v>51715</c:v>
                </c:pt>
                <c:pt idx="349">
                  <c:v>52898.5</c:v>
                </c:pt>
                <c:pt idx="350">
                  <c:v>52972</c:v>
                </c:pt>
                <c:pt idx="351">
                  <c:v>53071</c:v>
                </c:pt>
                <c:pt idx="352">
                  <c:v>53085</c:v>
                </c:pt>
                <c:pt idx="353">
                  <c:v>53092.5</c:v>
                </c:pt>
                <c:pt idx="354">
                  <c:v>53093</c:v>
                </c:pt>
                <c:pt idx="355">
                  <c:v>53093</c:v>
                </c:pt>
                <c:pt idx="356">
                  <c:v>53121</c:v>
                </c:pt>
                <c:pt idx="357">
                  <c:v>53121</c:v>
                </c:pt>
                <c:pt idx="358">
                  <c:v>53144</c:v>
                </c:pt>
                <c:pt idx="359">
                  <c:v>53165.5</c:v>
                </c:pt>
                <c:pt idx="360">
                  <c:v>53183</c:v>
                </c:pt>
                <c:pt idx="361">
                  <c:v>53183</c:v>
                </c:pt>
                <c:pt idx="362">
                  <c:v>53193</c:v>
                </c:pt>
                <c:pt idx="363">
                  <c:v>53201.5</c:v>
                </c:pt>
                <c:pt idx="364">
                  <c:v>53207</c:v>
                </c:pt>
                <c:pt idx="365">
                  <c:v>53547</c:v>
                </c:pt>
                <c:pt idx="366">
                  <c:v>54643</c:v>
                </c:pt>
                <c:pt idx="367">
                  <c:v>54721</c:v>
                </c:pt>
                <c:pt idx="368">
                  <c:v>54730</c:v>
                </c:pt>
                <c:pt idx="369">
                  <c:v>54802</c:v>
                </c:pt>
                <c:pt idx="370">
                  <c:v>54812</c:v>
                </c:pt>
                <c:pt idx="371">
                  <c:v>54830</c:v>
                </c:pt>
                <c:pt idx="372">
                  <c:v>54857</c:v>
                </c:pt>
                <c:pt idx="373">
                  <c:v>54861</c:v>
                </c:pt>
                <c:pt idx="374">
                  <c:v>54875</c:v>
                </c:pt>
                <c:pt idx="375">
                  <c:v>54938</c:v>
                </c:pt>
                <c:pt idx="376">
                  <c:v>54950.5</c:v>
                </c:pt>
                <c:pt idx="377">
                  <c:v>54970</c:v>
                </c:pt>
                <c:pt idx="378">
                  <c:v>54996</c:v>
                </c:pt>
                <c:pt idx="379">
                  <c:v>54996</c:v>
                </c:pt>
                <c:pt idx="380">
                  <c:v>54996</c:v>
                </c:pt>
                <c:pt idx="381">
                  <c:v>55127.5</c:v>
                </c:pt>
                <c:pt idx="382">
                  <c:v>55127.5</c:v>
                </c:pt>
                <c:pt idx="383">
                  <c:v>55572</c:v>
                </c:pt>
                <c:pt idx="384">
                  <c:v>56043.5</c:v>
                </c:pt>
                <c:pt idx="385">
                  <c:v>56043.5</c:v>
                </c:pt>
                <c:pt idx="386">
                  <c:v>56293</c:v>
                </c:pt>
                <c:pt idx="387">
                  <c:v>56302.5</c:v>
                </c:pt>
                <c:pt idx="388">
                  <c:v>56342</c:v>
                </c:pt>
                <c:pt idx="389">
                  <c:v>56388</c:v>
                </c:pt>
                <c:pt idx="390">
                  <c:v>56429.5</c:v>
                </c:pt>
                <c:pt idx="391">
                  <c:v>56442.5</c:v>
                </c:pt>
                <c:pt idx="392">
                  <c:v>56474</c:v>
                </c:pt>
                <c:pt idx="393">
                  <c:v>56500</c:v>
                </c:pt>
                <c:pt idx="394">
                  <c:v>56500.5</c:v>
                </c:pt>
                <c:pt idx="395">
                  <c:v>56551</c:v>
                </c:pt>
                <c:pt idx="396">
                  <c:v>56578</c:v>
                </c:pt>
                <c:pt idx="397">
                  <c:v>56664.5</c:v>
                </c:pt>
                <c:pt idx="398">
                  <c:v>56668</c:v>
                </c:pt>
                <c:pt idx="399">
                  <c:v>56683</c:v>
                </c:pt>
                <c:pt idx="400">
                  <c:v>56683</c:v>
                </c:pt>
                <c:pt idx="401">
                  <c:v>56683</c:v>
                </c:pt>
                <c:pt idx="402">
                  <c:v>56841.5</c:v>
                </c:pt>
                <c:pt idx="403">
                  <c:v>57599</c:v>
                </c:pt>
                <c:pt idx="404">
                  <c:v>57757.5</c:v>
                </c:pt>
                <c:pt idx="405">
                  <c:v>57884</c:v>
                </c:pt>
                <c:pt idx="406">
                  <c:v>58055.5</c:v>
                </c:pt>
                <c:pt idx="407">
                  <c:v>58169</c:v>
                </c:pt>
                <c:pt idx="408">
                  <c:v>58169.5</c:v>
                </c:pt>
                <c:pt idx="409">
                  <c:v>58214</c:v>
                </c:pt>
                <c:pt idx="410">
                  <c:v>58214</c:v>
                </c:pt>
                <c:pt idx="411">
                  <c:v>58327.5</c:v>
                </c:pt>
                <c:pt idx="412">
                  <c:v>58327.5</c:v>
                </c:pt>
                <c:pt idx="413">
                  <c:v>58358.5</c:v>
                </c:pt>
                <c:pt idx="414">
                  <c:v>58358.5</c:v>
                </c:pt>
                <c:pt idx="415">
                  <c:v>58377</c:v>
                </c:pt>
                <c:pt idx="416">
                  <c:v>59321</c:v>
                </c:pt>
                <c:pt idx="417">
                  <c:v>59409</c:v>
                </c:pt>
                <c:pt idx="418">
                  <c:v>59430</c:v>
                </c:pt>
                <c:pt idx="419">
                  <c:v>59588.5</c:v>
                </c:pt>
                <c:pt idx="420">
                  <c:v>59696.5</c:v>
                </c:pt>
                <c:pt idx="421">
                  <c:v>59758</c:v>
                </c:pt>
                <c:pt idx="422">
                  <c:v>59767</c:v>
                </c:pt>
                <c:pt idx="423">
                  <c:v>59841.5</c:v>
                </c:pt>
                <c:pt idx="424">
                  <c:v>60114.5</c:v>
                </c:pt>
                <c:pt idx="425">
                  <c:v>60114.5</c:v>
                </c:pt>
                <c:pt idx="426">
                  <c:v>60114.5</c:v>
                </c:pt>
                <c:pt idx="427">
                  <c:v>60334</c:v>
                </c:pt>
                <c:pt idx="428">
                  <c:v>60334</c:v>
                </c:pt>
                <c:pt idx="429">
                  <c:v>61315</c:v>
                </c:pt>
                <c:pt idx="430">
                  <c:v>61331.5</c:v>
                </c:pt>
                <c:pt idx="431">
                  <c:v>61374.5</c:v>
                </c:pt>
                <c:pt idx="432">
                  <c:v>61375</c:v>
                </c:pt>
                <c:pt idx="433">
                  <c:v>61444</c:v>
                </c:pt>
                <c:pt idx="434">
                  <c:v>61444.5</c:v>
                </c:pt>
                <c:pt idx="435">
                  <c:v>61498.5</c:v>
                </c:pt>
                <c:pt idx="436">
                  <c:v>61503</c:v>
                </c:pt>
                <c:pt idx="437">
                  <c:v>61529</c:v>
                </c:pt>
                <c:pt idx="438">
                  <c:v>61548.5</c:v>
                </c:pt>
                <c:pt idx="439">
                  <c:v>61575</c:v>
                </c:pt>
                <c:pt idx="440">
                  <c:v>61602.5</c:v>
                </c:pt>
                <c:pt idx="441">
                  <c:v>61603</c:v>
                </c:pt>
                <c:pt idx="442">
                  <c:v>61607.5</c:v>
                </c:pt>
                <c:pt idx="443">
                  <c:v>61611.5</c:v>
                </c:pt>
                <c:pt idx="444">
                  <c:v>61612</c:v>
                </c:pt>
                <c:pt idx="445">
                  <c:v>61621</c:v>
                </c:pt>
                <c:pt idx="446">
                  <c:v>61634.5</c:v>
                </c:pt>
                <c:pt idx="447">
                  <c:v>61643.5</c:v>
                </c:pt>
                <c:pt idx="448">
                  <c:v>61644</c:v>
                </c:pt>
                <c:pt idx="449">
                  <c:v>61648</c:v>
                </c:pt>
                <c:pt idx="450">
                  <c:v>61648.5</c:v>
                </c:pt>
                <c:pt idx="451">
                  <c:v>61652.5</c:v>
                </c:pt>
                <c:pt idx="452">
                  <c:v>61653</c:v>
                </c:pt>
                <c:pt idx="453">
                  <c:v>61661.5</c:v>
                </c:pt>
                <c:pt idx="454">
                  <c:v>61662</c:v>
                </c:pt>
                <c:pt idx="455">
                  <c:v>61666</c:v>
                </c:pt>
                <c:pt idx="456">
                  <c:v>61666.5</c:v>
                </c:pt>
                <c:pt idx="457">
                  <c:v>61670.5</c:v>
                </c:pt>
                <c:pt idx="458">
                  <c:v>61671</c:v>
                </c:pt>
                <c:pt idx="459">
                  <c:v>61684</c:v>
                </c:pt>
                <c:pt idx="460">
                  <c:v>61684</c:v>
                </c:pt>
                <c:pt idx="461">
                  <c:v>61684.5</c:v>
                </c:pt>
                <c:pt idx="462">
                  <c:v>61699</c:v>
                </c:pt>
                <c:pt idx="463">
                  <c:v>61784</c:v>
                </c:pt>
                <c:pt idx="464">
                  <c:v>61788.5</c:v>
                </c:pt>
                <c:pt idx="465">
                  <c:v>61793</c:v>
                </c:pt>
                <c:pt idx="466">
                  <c:v>61797.5</c:v>
                </c:pt>
                <c:pt idx="467">
                  <c:v>61802</c:v>
                </c:pt>
                <c:pt idx="468">
                  <c:v>61806.5</c:v>
                </c:pt>
                <c:pt idx="469">
                  <c:v>61811</c:v>
                </c:pt>
                <c:pt idx="470">
                  <c:v>61880</c:v>
                </c:pt>
                <c:pt idx="471">
                  <c:v>61892.5</c:v>
                </c:pt>
                <c:pt idx="472">
                  <c:v>62092</c:v>
                </c:pt>
                <c:pt idx="473">
                  <c:v>62092</c:v>
                </c:pt>
                <c:pt idx="474">
                  <c:v>62561</c:v>
                </c:pt>
                <c:pt idx="475">
                  <c:v>63006</c:v>
                </c:pt>
                <c:pt idx="476">
                  <c:v>63006.5</c:v>
                </c:pt>
                <c:pt idx="477">
                  <c:v>63027.5</c:v>
                </c:pt>
                <c:pt idx="478">
                  <c:v>63043.5</c:v>
                </c:pt>
                <c:pt idx="479">
                  <c:v>63057</c:v>
                </c:pt>
                <c:pt idx="480">
                  <c:v>63066</c:v>
                </c:pt>
                <c:pt idx="481">
                  <c:v>63106</c:v>
                </c:pt>
                <c:pt idx="482">
                  <c:v>63106</c:v>
                </c:pt>
                <c:pt idx="483">
                  <c:v>63106.5</c:v>
                </c:pt>
                <c:pt idx="484">
                  <c:v>63106.5</c:v>
                </c:pt>
                <c:pt idx="485">
                  <c:v>63107.5</c:v>
                </c:pt>
                <c:pt idx="486">
                  <c:v>63116</c:v>
                </c:pt>
                <c:pt idx="487">
                  <c:v>63116</c:v>
                </c:pt>
                <c:pt idx="488">
                  <c:v>63116.5</c:v>
                </c:pt>
                <c:pt idx="489">
                  <c:v>63125.5</c:v>
                </c:pt>
                <c:pt idx="490">
                  <c:v>63154</c:v>
                </c:pt>
                <c:pt idx="491">
                  <c:v>63161.5</c:v>
                </c:pt>
                <c:pt idx="492">
                  <c:v>63220.5</c:v>
                </c:pt>
                <c:pt idx="493">
                  <c:v>63306</c:v>
                </c:pt>
                <c:pt idx="494">
                  <c:v>63306.5</c:v>
                </c:pt>
                <c:pt idx="495">
                  <c:v>63329</c:v>
                </c:pt>
                <c:pt idx="496">
                  <c:v>63367</c:v>
                </c:pt>
                <c:pt idx="497">
                  <c:v>63426</c:v>
                </c:pt>
                <c:pt idx="498">
                  <c:v>64489.5</c:v>
                </c:pt>
                <c:pt idx="499">
                  <c:v>64493</c:v>
                </c:pt>
                <c:pt idx="500">
                  <c:v>64644.5</c:v>
                </c:pt>
                <c:pt idx="501">
                  <c:v>64729</c:v>
                </c:pt>
                <c:pt idx="502">
                  <c:v>64753.5</c:v>
                </c:pt>
                <c:pt idx="503">
                  <c:v>64758</c:v>
                </c:pt>
                <c:pt idx="504">
                  <c:v>64783.5</c:v>
                </c:pt>
                <c:pt idx="505">
                  <c:v>64788</c:v>
                </c:pt>
                <c:pt idx="506">
                  <c:v>64792.5</c:v>
                </c:pt>
                <c:pt idx="507">
                  <c:v>64793</c:v>
                </c:pt>
                <c:pt idx="508">
                  <c:v>64797</c:v>
                </c:pt>
                <c:pt idx="509">
                  <c:v>64860.5</c:v>
                </c:pt>
                <c:pt idx="510">
                  <c:v>64862</c:v>
                </c:pt>
                <c:pt idx="511">
                  <c:v>64874</c:v>
                </c:pt>
                <c:pt idx="512">
                  <c:v>64874</c:v>
                </c:pt>
                <c:pt idx="513">
                  <c:v>64951</c:v>
                </c:pt>
                <c:pt idx="514">
                  <c:v>65250.5</c:v>
                </c:pt>
                <c:pt idx="515">
                  <c:v>65677</c:v>
                </c:pt>
                <c:pt idx="516">
                  <c:v>66008.5</c:v>
                </c:pt>
                <c:pt idx="517">
                  <c:v>66013</c:v>
                </c:pt>
                <c:pt idx="518">
                  <c:v>66022</c:v>
                </c:pt>
                <c:pt idx="519">
                  <c:v>66058</c:v>
                </c:pt>
                <c:pt idx="520">
                  <c:v>66071.5</c:v>
                </c:pt>
                <c:pt idx="521">
                  <c:v>66076.5</c:v>
                </c:pt>
                <c:pt idx="522">
                  <c:v>66090</c:v>
                </c:pt>
                <c:pt idx="523">
                  <c:v>66098.5</c:v>
                </c:pt>
                <c:pt idx="524">
                  <c:v>66099</c:v>
                </c:pt>
                <c:pt idx="525">
                  <c:v>66103.5</c:v>
                </c:pt>
                <c:pt idx="526">
                  <c:v>66108</c:v>
                </c:pt>
                <c:pt idx="527">
                  <c:v>66112.5</c:v>
                </c:pt>
                <c:pt idx="528">
                  <c:v>66189.5</c:v>
                </c:pt>
                <c:pt idx="529">
                  <c:v>66194</c:v>
                </c:pt>
                <c:pt idx="530">
                  <c:v>66194.5</c:v>
                </c:pt>
                <c:pt idx="531">
                  <c:v>66216</c:v>
                </c:pt>
                <c:pt idx="532">
                  <c:v>66216.5</c:v>
                </c:pt>
                <c:pt idx="533">
                  <c:v>66230.5</c:v>
                </c:pt>
                <c:pt idx="534">
                  <c:v>66234.5</c:v>
                </c:pt>
                <c:pt idx="535">
                  <c:v>66248.5</c:v>
                </c:pt>
                <c:pt idx="536">
                  <c:v>66253</c:v>
                </c:pt>
                <c:pt idx="537">
                  <c:v>66257.5</c:v>
                </c:pt>
                <c:pt idx="538">
                  <c:v>66261.5</c:v>
                </c:pt>
                <c:pt idx="539">
                  <c:v>66279.5</c:v>
                </c:pt>
                <c:pt idx="540">
                  <c:v>66280</c:v>
                </c:pt>
                <c:pt idx="541">
                  <c:v>66284</c:v>
                </c:pt>
                <c:pt idx="542">
                  <c:v>66284.5</c:v>
                </c:pt>
                <c:pt idx="543">
                  <c:v>66288</c:v>
                </c:pt>
                <c:pt idx="544">
                  <c:v>66288.5</c:v>
                </c:pt>
                <c:pt idx="545">
                  <c:v>66302.5</c:v>
                </c:pt>
                <c:pt idx="546">
                  <c:v>66307</c:v>
                </c:pt>
                <c:pt idx="547">
                  <c:v>66307.5</c:v>
                </c:pt>
                <c:pt idx="548">
                  <c:v>66311</c:v>
                </c:pt>
                <c:pt idx="549">
                  <c:v>66312</c:v>
                </c:pt>
                <c:pt idx="550">
                  <c:v>66325.5</c:v>
                </c:pt>
                <c:pt idx="551">
                  <c:v>66326.5</c:v>
                </c:pt>
                <c:pt idx="552">
                  <c:v>66329.5</c:v>
                </c:pt>
                <c:pt idx="553">
                  <c:v>66330</c:v>
                </c:pt>
                <c:pt idx="554">
                  <c:v>66347</c:v>
                </c:pt>
                <c:pt idx="555">
                  <c:v>66347.5</c:v>
                </c:pt>
                <c:pt idx="556">
                  <c:v>66423.5</c:v>
                </c:pt>
                <c:pt idx="557">
                  <c:v>66424</c:v>
                </c:pt>
                <c:pt idx="558">
                  <c:v>66433</c:v>
                </c:pt>
                <c:pt idx="559">
                  <c:v>66437.5</c:v>
                </c:pt>
                <c:pt idx="560">
                  <c:v>66438</c:v>
                </c:pt>
                <c:pt idx="561">
                  <c:v>66438.5</c:v>
                </c:pt>
                <c:pt idx="562">
                  <c:v>66443</c:v>
                </c:pt>
                <c:pt idx="563">
                  <c:v>66451</c:v>
                </c:pt>
                <c:pt idx="564">
                  <c:v>66469</c:v>
                </c:pt>
                <c:pt idx="565">
                  <c:v>66469.5</c:v>
                </c:pt>
                <c:pt idx="566">
                  <c:v>66473.5</c:v>
                </c:pt>
                <c:pt idx="567">
                  <c:v>66474</c:v>
                </c:pt>
                <c:pt idx="568">
                  <c:v>66478</c:v>
                </c:pt>
                <c:pt idx="569">
                  <c:v>66478.5</c:v>
                </c:pt>
                <c:pt idx="570">
                  <c:v>66483</c:v>
                </c:pt>
                <c:pt idx="571">
                  <c:v>66487</c:v>
                </c:pt>
                <c:pt idx="572">
                  <c:v>66487.5</c:v>
                </c:pt>
                <c:pt idx="573">
                  <c:v>66491.5</c:v>
                </c:pt>
                <c:pt idx="574">
                  <c:v>66492</c:v>
                </c:pt>
                <c:pt idx="575">
                  <c:v>66492.5</c:v>
                </c:pt>
                <c:pt idx="576">
                  <c:v>66501</c:v>
                </c:pt>
                <c:pt idx="577">
                  <c:v>66501.5</c:v>
                </c:pt>
                <c:pt idx="578">
                  <c:v>66505.5</c:v>
                </c:pt>
                <c:pt idx="579">
                  <c:v>66510</c:v>
                </c:pt>
                <c:pt idx="580">
                  <c:v>66514.5</c:v>
                </c:pt>
                <c:pt idx="581">
                  <c:v>66519</c:v>
                </c:pt>
                <c:pt idx="582">
                  <c:v>66519</c:v>
                </c:pt>
                <c:pt idx="583">
                  <c:v>66523.5</c:v>
                </c:pt>
                <c:pt idx="584">
                  <c:v>66528</c:v>
                </c:pt>
                <c:pt idx="585">
                  <c:v>66528.5</c:v>
                </c:pt>
                <c:pt idx="586">
                  <c:v>66532.5</c:v>
                </c:pt>
                <c:pt idx="587">
                  <c:v>66532.5</c:v>
                </c:pt>
                <c:pt idx="588">
                  <c:v>66533</c:v>
                </c:pt>
                <c:pt idx="589">
                  <c:v>66537.5</c:v>
                </c:pt>
                <c:pt idx="590">
                  <c:v>66551</c:v>
                </c:pt>
                <c:pt idx="591">
                  <c:v>66555.5</c:v>
                </c:pt>
                <c:pt idx="592">
                  <c:v>66564.5</c:v>
                </c:pt>
                <c:pt idx="593">
                  <c:v>66569</c:v>
                </c:pt>
                <c:pt idx="594">
                  <c:v>66573.5</c:v>
                </c:pt>
                <c:pt idx="595">
                  <c:v>66578</c:v>
                </c:pt>
                <c:pt idx="596">
                  <c:v>66582.5</c:v>
                </c:pt>
                <c:pt idx="597">
                  <c:v>66596</c:v>
                </c:pt>
                <c:pt idx="598">
                  <c:v>66600.5</c:v>
                </c:pt>
                <c:pt idx="599">
                  <c:v>66614.5</c:v>
                </c:pt>
                <c:pt idx="600">
                  <c:v>66619</c:v>
                </c:pt>
                <c:pt idx="601">
                  <c:v>66623.5</c:v>
                </c:pt>
                <c:pt idx="602">
                  <c:v>66659.5</c:v>
                </c:pt>
                <c:pt idx="603">
                  <c:v>66765</c:v>
                </c:pt>
                <c:pt idx="604">
                  <c:v>67914</c:v>
                </c:pt>
                <c:pt idx="605">
                  <c:v>67914</c:v>
                </c:pt>
                <c:pt idx="606">
                  <c:v>67914</c:v>
                </c:pt>
                <c:pt idx="607">
                  <c:v>67914</c:v>
                </c:pt>
                <c:pt idx="608">
                  <c:v>67974.5</c:v>
                </c:pt>
                <c:pt idx="609">
                  <c:v>67980</c:v>
                </c:pt>
                <c:pt idx="610">
                  <c:v>67980</c:v>
                </c:pt>
                <c:pt idx="611">
                  <c:v>68073</c:v>
                </c:pt>
                <c:pt idx="612">
                  <c:v>68128</c:v>
                </c:pt>
                <c:pt idx="613">
                  <c:v>68128</c:v>
                </c:pt>
                <c:pt idx="614">
                  <c:v>68128</c:v>
                </c:pt>
                <c:pt idx="615">
                  <c:v>68132.5</c:v>
                </c:pt>
                <c:pt idx="616">
                  <c:v>68132.5</c:v>
                </c:pt>
                <c:pt idx="617">
                  <c:v>68241</c:v>
                </c:pt>
                <c:pt idx="618">
                  <c:v>68250</c:v>
                </c:pt>
                <c:pt idx="619">
                  <c:v>68255.5</c:v>
                </c:pt>
                <c:pt idx="620">
                  <c:v>68341.5</c:v>
                </c:pt>
                <c:pt idx="621">
                  <c:v>68395</c:v>
                </c:pt>
                <c:pt idx="622">
                  <c:v>68395</c:v>
                </c:pt>
                <c:pt idx="623">
                  <c:v>68395</c:v>
                </c:pt>
                <c:pt idx="624">
                  <c:v>68485.5</c:v>
                </c:pt>
                <c:pt idx="625">
                  <c:v>69244.5</c:v>
                </c:pt>
                <c:pt idx="626">
                  <c:v>69263</c:v>
                </c:pt>
                <c:pt idx="627">
                  <c:v>69263.5</c:v>
                </c:pt>
                <c:pt idx="628">
                  <c:v>69475.5</c:v>
                </c:pt>
                <c:pt idx="629">
                  <c:v>69476</c:v>
                </c:pt>
                <c:pt idx="630">
                  <c:v>69573</c:v>
                </c:pt>
                <c:pt idx="631">
                  <c:v>69593.5</c:v>
                </c:pt>
                <c:pt idx="632">
                  <c:v>69692</c:v>
                </c:pt>
                <c:pt idx="633">
                  <c:v>69769</c:v>
                </c:pt>
                <c:pt idx="634">
                  <c:v>69786</c:v>
                </c:pt>
                <c:pt idx="635">
                  <c:v>69841.5</c:v>
                </c:pt>
                <c:pt idx="636">
                  <c:v>69887</c:v>
                </c:pt>
                <c:pt idx="637">
                  <c:v>69922</c:v>
                </c:pt>
                <c:pt idx="638">
                  <c:v>70902</c:v>
                </c:pt>
                <c:pt idx="639">
                  <c:v>71042.5</c:v>
                </c:pt>
                <c:pt idx="640">
                  <c:v>71051</c:v>
                </c:pt>
                <c:pt idx="641">
                  <c:v>71214.5</c:v>
                </c:pt>
                <c:pt idx="642">
                  <c:v>71337</c:v>
                </c:pt>
                <c:pt idx="643">
                  <c:v>71337.5</c:v>
                </c:pt>
                <c:pt idx="644">
                  <c:v>71350.5</c:v>
                </c:pt>
                <c:pt idx="645">
                  <c:v>71467</c:v>
                </c:pt>
                <c:pt idx="646">
                  <c:v>72625</c:v>
                </c:pt>
                <c:pt idx="647">
                  <c:v>72838</c:v>
                </c:pt>
                <c:pt idx="648">
                  <c:v>72904.5</c:v>
                </c:pt>
                <c:pt idx="649">
                  <c:v>73035.5</c:v>
                </c:pt>
                <c:pt idx="650">
                  <c:v>73040</c:v>
                </c:pt>
                <c:pt idx="651">
                  <c:v>73040.5</c:v>
                </c:pt>
                <c:pt idx="652">
                  <c:v>73053.5</c:v>
                </c:pt>
                <c:pt idx="653">
                  <c:v>73054</c:v>
                </c:pt>
                <c:pt idx="654">
                  <c:v>73062</c:v>
                </c:pt>
                <c:pt idx="655">
                  <c:v>73062.5</c:v>
                </c:pt>
                <c:pt idx="656">
                  <c:v>73067</c:v>
                </c:pt>
                <c:pt idx="657">
                  <c:v>73067.5</c:v>
                </c:pt>
                <c:pt idx="658">
                  <c:v>73076</c:v>
                </c:pt>
                <c:pt idx="659">
                  <c:v>73076.5</c:v>
                </c:pt>
                <c:pt idx="660">
                  <c:v>73077</c:v>
                </c:pt>
                <c:pt idx="661">
                  <c:v>73077</c:v>
                </c:pt>
                <c:pt idx="662">
                  <c:v>73077.5</c:v>
                </c:pt>
                <c:pt idx="663">
                  <c:v>73080.5</c:v>
                </c:pt>
                <c:pt idx="664">
                  <c:v>73081</c:v>
                </c:pt>
                <c:pt idx="665">
                  <c:v>73081.5</c:v>
                </c:pt>
                <c:pt idx="666">
                  <c:v>73085</c:v>
                </c:pt>
                <c:pt idx="667">
                  <c:v>73085.5</c:v>
                </c:pt>
                <c:pt idx="668">
                  <c:v>73089.5</c:v>
                </c:pt>
                <c:pt idx="669">
                  <c:v>73090</c:v>
                </c:pt>
                <c:pt idx="670">
                  <c:v>73090.5</c:v>
                </c:pt>
                <c:pt idx="671">
                  <c:v>73094</c:v>
                </c:pt>
                <c:pt idx="672">
                  <c:v>73094.5</c:v>
                </c:pt>
                <c:pt idx="673">
                  <c:v>73095</c:v>
                </c:pt>
                <c:pt idx="674">
                  <c:v>73095</c:v>
                </c:pt>
                <c:pt idx="675">
                  <c:v>73095</c:v>
                </c:pt>
                <c:pt idx="676">
                  <c:v>73098.5</c:v>
                </c:pt>
                <c:pt idx="677">
                  <c:v>73099</c:v>
                </c:pt>
                <c:pt idx="678">
                  <c:v>73099.5</c:v>
                </c:pt>
                <c:pt idx="679">
                  <c:v>73103.5</c:v>
                </c:pt>
                <c:pt idx="680">
                  <c:v>73135</c:v>
                </c:pt>
                <c:pt idx="681">
                  <c:v>73135.5</c:v>
                </c:pt>
                <c:pt idx="682">
                  <c:v>73144</c:v>
                </c:pt>
                <c:pt idx="683">
                  <c:v>73144.5</c:v>
                </c:pt>
                <c:pt idx="684">
                  <c:v>73148.5</c:v>
                </c:pt>
                <c:pt idx="685">
                  <c:v>73158</c:v>
                </c:pt>
                <c:pt idx="686">
                  <c:v>73185</c:v>
                </c:pt>
                <c:pt idx="687">
                  <c:v>73189</c:v>
                </c:pt>
                <c:pt idx="688">
                  <c:v>73189.5</c:v>
                </c:pt>
                <c:pt idx="689">
                  <c:v>73190</c:v>
                </c:pt>
                <c:pt idx="690">
                  <c:v>73194</c:v>
                </c:pt>
                <c:pt idx="691">
                  <c:v>73194.5</c:v>
                </c:pt>
                <c:pt idx="692">
                  <c:v>73207.5</c:v>
                </c:pt>
                <c:pt idx="693">
                  <c:v>73212</c:v>
                </c:pt>
                <c:pt idx="694">
                  <c:v>73212.5</c:v>
                </c:pt>
                <c:pt idx="695">
                  <c:v>73221</c:v>
                </c:pt>
                <c:pt idx="696">
                  <c:v>73221.5</c:v>
                </c:pt>
                <c:pt idx="697">
                  <c:v>73230</c:v>
                </c:pt>
                <c:pt idx="698">
                  <c:v>73230.5</c:v>
                </c:pt>
                <c:pt idx="699">
                  <c:v>73239</c:v>
                </c:pt>
                <c:pt idx="700">
                  <c:v>73243.5</c:v>
                </c:pt>
                <c:pt idx="701">
                  <c:v>73248</c:v>
                </c:pt>
                <c:pt idx="702">
                  <c:v>73248.5</c:v>
                </c:pt>
                <c:pt idx="703">
                  <c:v>73252.5</c:v>
                </c:pt>
                <c:pt idx="704">
                  <c:v>73253</c:v>
                </c:pt>
                <c:pt idx="705">
                  <c:v>73262</c:v>
                </c:pt>
                <c:pt idx="706">
                  <c:v>73271</c:v>
                </c:pt>
                <c:pt idx="707">
                  <c:v>73275.5</c:v>
                </c:pt>
                <c:pt idx="708">
                  <c:v>73280</c:v>
                </c:pt>
                <c:pt idx="709">
                  <c:v>73289</c:v>
                </c:pt>
                <c:pt idx="710">
                  <c:v>74310</c:v>
                </c:pt>
                <c:pt idx="711">
                  <c:v>74327.5</c:v>
                </c:pt>
                <c:pt idx="712">
                  <c:v>74328</c:v>
                </c:pt>
                <c:pt idx="713">
                  <c:v>74342.5</c:v>
                </c:pt>
                <c:pt idx="714">
                  <c:v>74355</c:v>
                </c:pt>
                <c:pt idx="715">
                  <c:v>74359.5</c:v>
                </c:pt>
                <c:pt idx="716">
                  <c:v>74368.5</c:v>
                </c:pt>
                <c:pt idx="717">
                  <c:v>74369</c:v>
                </c:pt>
                <c:pt idx="718">
                  <c:v>74373.5</c:v>
                </c:pt>
                <c:pt idx="719">
                  <c:v>74377.5</c:v>
                </c:pt>
                <c:pt idx="720">
                  <c:v>74378</c:v>
                </c:pt>
                <c:pt idx="721">
                  <c:v>74382</c:v>
                </c:pt>
                <c:pt idx="722">
                  <c:v>74382.5</c:v>
                </c:pt>
                <c:pt idx="723">
                  <c:v>74386.5</c:v>
                </c:pt>
                <c:pt idx="724">
                  <c:v>74387</c:v>
                </c:pt>
                <c:pt idx="725">
                  <c:v>74391</c:v>
                </c:pt>
                <c:pt idx="726">
                  <c:v>74404.5</c:v>
                </c:pt>
                <c:pt idx="727">
                  <c:v>74405</c:v>
                </c:pt>
                <c:pt idx="728">
                  <c:v>74409</c:v>
                </c:pt>
                <c:pt idx="729">
                  <c:v>74409.5</c:v>
                </c:pt>
                <c:pt idx="730">
                  <c:v>74413.5</c:v>
                </c:pt>
                <c:pt idx="731">
                  <c:v>74414</c:v>
                </c:pt>
                <c:pt idx="732">
                  <c:v>74431.5</c:v>
                </c:pt>
                <c:pt idx="733">
                  <c:v>74432</c:v>
                </c:pt>
                <c:pt idx="734">
                  <c:v>74435.5</c:v>
                </c:pt>
                <c:pt idx="735">
                  <c:v>74436</c:v>
                </c:pt>
                <c:pt idx="736">
                  <c:v>74436</c:v>
                </c:pt>
                <c:pt idx="737">
                  <c:v>74436.5</c:v>
                </c:pt>
                <c:pt idx="738">
                  <c:v>74437</c:v>
                </c:pt>
                <c:pt idx="739">
                  <c:v>74440.5</c:v>
                </c:pt>
                <c:pt idx="740">
                  <c:v>74441</c:v>
                </c:pt>
                <c:pt idx="741">
                  <c:v>74464</c:v>
                </c:pt>
                <c:pt idx="742">
                  <c:v>74472.5</c:v>
                </c:pt>
                <c:pt idx="743">
                  <c:v>74517.5</c:v>
                </c:pt>
                <c:pt idx="744">
                  <c:v>74518</c:v>
                </c:pt>
                <c:pt idx="745">
                  <c:v>74518.5</c:v>
                </c:pt>
                <c:pt idx="746">
                  <c:v>74522.5</c:v>
                </c:pt>
                <c:pt idx="747">
                  <c:v>74523</c:v>
                </c:pt>
                <c:pt idx="748">
                  <c:v>74528</c:v>
                </c:pt>
                <c:pt idx="749">
                  <c:v>74528.5</c:v>
                </c:pt>
                <c:pt idx="750">
                  <c:v>74536</c:v>
                </c:pt>
                <c:pt idx="751">
                  <c:v>74536.5</c:v>
                </c:pt>
                <c:pt idx="752">
                  <c:v>74540</c:v>
                </c:pt>
                <c:pt idx="753">
                  <c:v>74558.5</c:v>
                </c:pt>
                <c:pt idx="754">
                  <c:v>74559</c:v>
                </c:pt>
                <c:pt idx="755">
                  <c:v>74640</c:v>
                </c:pt>
                <c:pt idx="756">
                  <c:v>74794.5</c:v>
                </c:pt>
                <c:pt idx="757">
                  <c:v>74893</c:v>
                </c:pt>
                <c:pt idx="758">
                  <c:v>74907.5</c:v>
                </c:pt>
                <c:pt idx="759">
                  <c:v>74907.5</c:v>
                </c:pt>
                <c:pt idx="760">
                  <c:v>76050</c:v>
                </c:pt>
                <c:pt idx="761">
                  <c:v>76050</c:v>
                </c:pt>
                <c:pt idx="762">
                  <c:v>76357.5</c:v>
                </c:pt>
                <c:pt idx="763">
                  <c:v>76357.5</c:v>
                </c:pt>
                <c:pt idx="764">
                  <c:v>76533</c:v>
                </c:pt>
                <c:pt idx="765">
                  <c:v>76643</c:v>
                </c:pt>
                <c:pt idx="766">
                  <c:v>76693</c:v>
                </c:pt>
                <c:pt idx="767">
                  <c:v>77623.5</c:v>
                </c:pt>
                <c:pt idx="768">
                  <c:v>77744</c:v>
                </c:pt>
                <c:pt idx="769">
                  <c:v>77768</c:v>
                </c:pt>
                <c:pt idx="770">
                  <c:v>77997.5</c:v>
                </c:pt>
                <c:pt idx="771">
                  <c:v>79452</c:v>
                </c:pt>
                <c:pt idx="772">
                  <c:v>79452.5</c:v>
                </c:pt>
                <c:pt idx="773">
                  <c:v>79471.5</c:v>
                </c:pt>
                <c:pt idx="774">
                  <c:v>79592</c:v>
                </c:pt>
                <c:pt idx="775">
                  <c:v>79592.5</c:v>
                </c:pt>
                <c:pt idx="776">
                  <c:v>79669</c:v>
                </c:pt>
                <c:pt idx="777">
                  <c:v>79675</c:v>
                </c:pt>
                <c:pt idx="778">
                  <c:v>79675.5</c:v>
                </c:pt>
                <c:pt idx="779">
                  <c:v>79755</c:v>
                </c:pt>
                <c:pt idx="780">
                  <c:v>81024.5</c:v>
                </c:pt>
                <c:pt idx="781">
                  <c:v>81166.5</c:v>
                </c:pt>
                <c:pt idx="782">
                  <c:v>81309.5</c:v>
                </c:pt>
                <c:pt idx="783">
                  <c:v>81387.5</c:v>
                </c:pt>
                <c:pt idx="784">
                  <c:v>81491.5</c:v>
                </c:pt>
                <c:pt idx="785">
                  <c:v>81559.5</c:v>
                </c:pt>
                <c:pt idx="786">
                  <c:v>82449</c:v>
                </c:pt>
                <c:pt idx="787">
                  <c:v>82551.5</c:v>
                </c:pt>
                <c:pt idx="788">
                  <c:v>82552</c:v>
                </c:pt>
                <c:pt idx="789">
                  <c:v>82797.5</c:v>
                </c:pt>
                <c:pt idx="790">
                  <c:v>82949.5</c:v>
                </c:pt>
                <c:pt idx="791">
                  <c:v>82977</c:v>
                </c:pt>
                <c:pt idx="792">
                  <c:v>83073</c:v>
                </c:pt>
                <c:pt idx="793">
                  <c:v>83268</c:v>
                </c:pt>
                <c:pt idx="794">
                  <c:v>84225.5</c:v>
                </c:pt>
                <c:pt idx="795">
                  <c:v>84288.5</c:v>
                </c:pt>
                <c:pt idx="796">
                  <c:v>84338.5</c:v>
                </c:pt>
                <c:pt idx="797">
                  <c:v>84370</c:v>
                </c:pt>
                <c:pt idx="798">
                  <c:v>84569</c:v>
                </c:pt>
                <c:pt idx="799">
                  <c:v>84569</c:v>
                </c:pt>
                <c:pt idx="800">
                  <c:v>84581.5</c:v>
                </c:pt>
                <c:pt idx="801">
                  <c:v>84582</c:v>
                </c:pt>
                <c:pt idx="802">
                  <c:v>84712.5</c:v>
                </c:pt>
                <c:pt idx="803">
                  <c:v>84726</c:v>
                </c:pt>
                <c:pt idx="804">
                  <c:v>84827</c:v>
                </c:pt>
                <c:pt idx="805">
                  <c:v>85915.5</c:v>
                </c:pt>
                <c:pt idx="806">
                  <c:v>86082.5</c:v>
                </c:pt>
                <c:pt idx="807">
                  <c:v>86083</c:v>
                </c:pt>
                <c:pt idx="808">
                  <c:v>86228</c:v>
                </c:pt>
                <c:pt idx="809">
                  <c:v>86266.5</c:v>
                </c:pt>
                <c:pt idx="810">
                  <c:v>86267</c:v>
                </c:pt>
                <c:pt idx="811">
                  <c:v>86294</c:v>
                </c:pt>
                <c:pt idx="812">
                  <c:v>86381</c:v>
                </c:pt>
                <c:pt idx="813">
                  <c:v>86521.5</c:v>
                </c:pt>
                <c:pt idx="814">
                  <c:v>87795.5</c:v>
                </c:pt>
                <c:pt idx="815">
                  <c:v>87795.5</c:v>
                </c:pt>
                <c:pt idx="816">
                  <c:v>87847</c:v>
                </c:pt>
                <c:pt idx="817">
                  <c:v>87858.5</c:v>
                </c:pt>
                <c:pt idx="818">
                  <c:v>88002</c:v>
                </c:pt>
                <c:pt idx="819">
                  <c:v>88002</c:v>
                </c:pt>
                <c:pt idx="820">
                  <c:v>88057.5</c:v>
                </c:pt>
                <c:pt idx="821">
                  <c:v>88057.5</c:v>
                </c:pt>
                <c:pt idx="822">
                  <c:v>88062</c:v>
                </c:pt>
                <c:pt idx="823">
                  <c:v>88108</c:v>
                </c:pt>
                <c:pt idx="824">
                  <c:v>88160.5</c:v>
                </c:pt>
                <c:pt idx="825">
                  <c:v>88160.5</c:v>
                </c:pt>
                <c:pt idx="826">
                  <c:v>88161</c:v>
                </c:pt>
                <c:pt idx="827">
                  <c:v>88161</c:v>
                </c:pt>
                <c:pt idx="828">
                  <c:v>88266</c:v>
                </c:pt>
                <c:pt idx="829">
                  <c:v>88266</c:v>
                </c:pt>
                <c:pt idx="830">
                  <c:v>89336.5</c:v>
                </c:pt>
                <c:pt idx="831">
                  <c:v>89336.5</c:v>
                </c:pt>
                <c:pt idx="832">
                  <c:v>89510</c:v>
                </c:pt>
                <c:pt idx="833">
                  <c:v>89626</c:v>
                </c:pt>
                <c:pt idx="834">
                  <c:v>89751</c:v>
                </c:pt>
                <c:pt idx="835">
                  <c:v>90981.5</c:v>
                </c:pt>
                <c:pt idx="836">
                  <c:v>91144</c:v>
                </c:pt>
                <c:pt idx="837">
                  <c:v>91194</c:v>
                </c:pt>
                <c:pt idx="838">
                  <c:v>91401</c:v>
                </c:pt>
                <c:pt idx="839">
                  <c:v>92874.5</c:v>
                </c:pt>
                <c:pt idx="840">
                  <c:v>92875</c:v>
                </c:pt>
                <c:pt idx="841">
                  <c:v>92875.5</c:v>
                </c:pt>
                <c:pt idx="842">
                  <c:v>93146</c:v>
                </c:pt>
                <c:pt idx="843">
                  <c:v>94429</c:v>
                </c:pt>
                <c:pt idx="844">
                  <c:v>94429.5</c:v>
                </c:pt>
                <c:pt idx="845">
                  <c:v>94546.5</c:v>
                </c:pt>
                <c:pt idx="846">
                  <c:v>94586.5</c:v>
                </c:pt>
                <c:pt idx="847">
                  <c:v>94722</c:v>
                </c:pt>
                <c:pt idx="848">
                  <c:v>94900</c:v>
                </c:pt>
              </c:numCache>
            </c:numRef>
          </c:xVal>
          <c:yVal>
            <c:numRef>
              <c:f>'Active 1'!$K$21:$K$992</c:f>
              <c:numCache>
                <c:formatCode>General</c:formatCode>
                <c:ptCount val="972"/>
                <c:pt idx="331">
                  <c:v>-9.1134399990551174E-3</c:v>
                </c:pt>
                <c:pt idx="335">
                  <c:v>-9.6380399991176091E-3</c:v>
                </c:pt>
                <c:pt idx="336">
                  <c:v>-8.5364199985633604E-3</c:v>
                </c:pt>
                <c:pt idx="342">
                  <c:v>-1.0887179996643681E-2</c:v>
                </c:pt>
                <c:pt idx="344">
                  <c:v>-1.0073600002215244E-2</c:v>
                </c:pt>
                <c:pt idx="346">
                  <c:v>-9.7758600022643805E-3</c:v>
                </c:pt>
                <c:pt idx="348">
                  <c:v>-9.3702000012854114E-3</c:v>
                </c:pt>
                <c:pt idx="354">
                  <c:v>-8.364040004380513E-3</c:v>
                </c:pt>
                <c:pt idx="361">
                  <c:v>-8.5292399962781928E-3</c:v>
                </c:pt>
                <c:pt idx="362">
                  <c:v>-8.6920399990049191E-3</c:v>
                </c:pt>
                <c:pt idx="363">
                  <c:v>-1.0625419999996666E-2</c:v>
                </c:pt>
                <c:pt idx="373">
                  <c:v>-9.4070799968903884E-3</c:v>
                </c:pt>
                <c:pt idx="379">
                  <c:v>-2.0154880003246944E-2</c:v>
                </c:pt>
                <c:pt idx="380">
                  <c:v>-1.3854880002327263E-2</c:v>
                </c:pt>
                <c:pt idx="383">
                  <c:v>-2.0552160000079311E-2</c:v>
                </c:pt>
                <c:pt idx="386">
                  <c:v>-9.8600400015129708E-3</c:v>
                </c:pt>
                <c:pt idx="389">
                  <c:v>-9.8566399974515662E-3</c:v>
                </c:pt>
                <c:pt idx="393">
                  <c:v>-9.4199999948614277E-3</c:v>
                </c:pt>
                <c:pt idx="394">
                  <c:v>-8.9631400041980669E-3</c:v>
                </c:pt>
                <c:pt idx="396">
                  <c:v>-9.5498399969073944E-3</c:v>
                </c:pt>
                <c:pt idx="398">
                  <c:v>-9.3150399989099242E-3</c:v>
                </c:pt>
                <c:pt idx="403">
                  <c:v>-9.3417199968826026E-3</c:v>
                </c:pt>
                <c:pt idx="404">
                  <c:v>0</c:v>
                </c:pt>
                <c:pt idx="406">
                  <c:v>-1.0028539996710606E-2</c:v>
                </c:pt>
                <c:pt idx="409">
                  <c:v>-9.703920004540123E-3</c:v>
                </c:pt>
                <c:pt idx="415">
                  <c:v>-9.967559999495279E-3</c:v>
                </c:pt>
                <c:pt idx="416">
                  <c:v>-8.4158799945726059E-3</c:v>
                </c:pt>
                <c:pt idx="418">
                  <c:v>-1.0620400003972463E-2</c:v>
                </c:pt>
                <c:pt idx="419">
                  <c:v>-1.1095779998868238E-2</c:v>
                </c:pt>
                <c:pt idx="420">
                  <c:v>-1.071401999797672E-2</c:v>
                </c:pt>
                <c:pt idx="422">
                  <c:v>-1.0326759998861235E-2</c:v>
                </c:pt>
                <c:pt idx="423">
                  <c:v>-1.1224619993299711E-2</c:v>
                </c:pt>
                <c:pt idx="424">
                  <c:v>-1.1889059998793527E-2</c:v>
                </c:pt>
                <c:pt idx="425">
                  <c:v>-1.1889059998793527E-2</c:v>
                </c:pt>
                <c:pt idx="426">
                  <c:v>-1.1879060002684128E-2</c:v>
                </c:pt>
                <c:pt idx="429">
                  <c:v>-1.1558199999853969E-2</c:v>
                </c:pt>
                <c:pt idx="435">
                  <c:v>-1.3800580003589857E-2</c:v>
                </c:pt>
                <c:pt idx="460">
                  <c:v>-1.0705520006013103E-2</c:v>
                </c:pt>
                <c:pt idx="470">
                  <c:v>-1.1806399998022243E-2</c:v>
                </c:pt>
                <c:pt idx="474">
                  <c:v>-1.1763079994125292E-2</c:v>
                </c:pt>
                <c:pt idx="477">
                  <c:v>-1.2012699997285381E-2</c:v>
                </c:pt>
                <c:pt idx="479">
                  <c:v>-1.1867960005474743E-2</c:v>
                </c:pt>
                <c:pt idx="480">
                  <c:v>-1.3344480001251213E-2</c:v>
                </c:pt>
                <c:pt idx="481">
                  <c:v>-1.2085679998563137E-2</c:v>
                </c:pt>
                <c:pt idx="482">
                  <c:v>-1.2085679998563137E-2</c:v>
                </c:pt>
                <c:pt idx="483">
                  <c:v>-1.1628819993347861E-2</c:v>
                </c:pt>
                <c:pt idx="484">
                  <c:v>-1.1628819993347861E-2</c:v>
                </c:pt>
                <c:pt idx="487">
                  <c:v>-1.1768479998863768E-2</c:v>
                </c:pt>
                <c:pt idx="490">
                  <c:v>-1.2327119999099523E-2</c:v>
                </c:pt>
                <c:pt idx="493">
                  <c:v>-1.2141680002969224E-2</c:v>
                </c:pt>
                <c:pt idx="494">
                  <c:v>-1.2484819999372121E-2</c:v>
                </c:pt>
                <c:pt idx="495">
                  <c:v>-1.3226119997852948E-2</c:v>
                </c:pt>
                <c:pt idx="496">
                  <c:v>-1.2204759994347114E-2</c:v>
                </c:pt>
                <c:pt idx="500">
                  <c:v>-1.3227459996414836E-2</c:v>
                </c:pt>
                <c:pt idx="502">
                  <c:v>-7.1319800044875592E-3</c:v>
                </c:pt>
                <c:pt idx="503">
                  <c:v>-9.320239994849544E-3</c:v>
                </c:pt>
                <c:pt idx="511">
                  <c:v>-1.5228719996230211E-2</c:v>
                </c:pt>
                <c:pt idx="512">
                  <c:v>-1.5208719996735454E-2</c:v>
                </c:pt>
                <c:pt idx="513">
                  <c:v>-1.4982280001277104E-2</c:v>
                </c:pt>
                <c:pt idx="543">
                  <c:v>-1.6228640000917949E-2</c:v>
                </c:pt>
                <c:pt idx="544">
                  <c:v>-1.6071780002675951E-2</c:v>
                </c:pt>
                <c:pt idx="551">
                  <c:v>-1.5450419996341225E-2</c:v>
                </c:pt>
                <c:pt idx="556">
                  <c:v>-1.5719580005679745E-2</c:v>
                </c:pt>
                <c:pt idx="557">
                  <c:v>-1.5962719997332897E-2</c:v>
                </c:pt>
                <c:pt idx="563">
                  <c:v>-1.6292279993649572E-2</c:v>
                </c:pt>
                <c:pt idx="573">
                  <c:v>-1.5786620002472773E-2</c:v>
                </c:pt>
                <c:pt idx="574">
                  <c:v>-1.582975999917835E-2</c:v>
                </c:pt>
                <c:pt idx="575">
                  <c:v>-1.5472899998712819E-2</c:v>
                </c:pt>
                <c:pt idx="582">
                  <c:v>-1.5759319998323917E-2</c:v>
                </c:pt>
                <c:pt idx="587">
                  <c:v>-1.5964099999109749E-2</c:v>
                </c:pt>
                <c:pt idx="602">
                  <c:v>-1.5121659998840187E-2</c:v>
                </c:pt>
                <c:pt idx="603">
                  <c:v>-1.918419999856269E-2</c:v>
                </c:pt>
                <c:pt idx="608">
                  <c:v>-1.6939859997364692E-2</c:v>
                </c:pt>
                <c:pt idx="609">
                  <c:v>-1.6314400003466289E-2</c:v>
                </c:pt>
                <c:pt idx="610">
                  <c:v>-1.6288969505694695E-2</c:v>
                </c:pt>
                <c:pt idx="616">
                  <c:v>-2.7942100001382641E-2</c:v>
                </c:pt>
                <c:pt idx="619">
                  <c:v>-1.6984540001431014E-2</c:v>
                </c:pt>
                <c:pt idx="620">
                  <c:v>-1.700462000007974E-2</c:v>
                </c:pt>
                <c:pt idx="624">
                  <c:v>-8.1489399963174947E-3</c:v>
                </c:pt>
                <c:pt idx="625">
                  <c:v>-1.6815460003272165E-2</c:v>
                </c:pt>
                <c:pt idx="626">
                  <c:v>-1.6011640000215266E-2</c:v>
                </c:pt>
                <c:pt idx="627">
                  <c:v>-1.6454780001367908E-2</c:v>
                </c:pt>
                <c:pt idx="628">
                  <c:v>-1.6846140002598986E-2</c:v>
                </c:pt>
                <c:pt idx="629">
                  <c:v>-1.7389279993949458E-2</c:v>
                </c:pt>
                <c:pt idx="630">
                  <c:v>-1.5758440000354312E-2</c:v>
                </c:pt>
                <c:pt idx="631">
                  <c:v>-1.5627180000592489E-2</c:v>
                </c:pt>
                <c:pt idx="633">
                  <c:v>-1.5569319999485742E-2</c:v>
                </c:pt>
                <c:pt idx="635">
                  <c:v>-1.6024619995732792E-2</c:v>
                </c:pt>
                <c:pt idx="636">
                  <c:v>-1.475036000192631E-2</c:v>
                </c:pt>
                <c:pt idx="637">
                  <c:v>-1.537015999929281E-2</c:v>
                </c:pt>
                <c:pt idx="638">
                  <c:v>-1.4024559997778852E-2</c:v>
                </c:pt>
                <c:pt idx="639">
                  <c:v>-1.4246900005673524E-2</c:v>
                </c:pt>
                <c:pt idx="640">
                  <c:v>-1.3780280001810752E-2</c:v>
                </c:pt>
                <c:pt idx="641">
                  <c:v>-1.418705999822123E-2</c:v>
                </c:pt>
                <c:pt idx="642">
                  <c:v>-1.3156360000721179E-2</c:v>
                </c:pt>
                <c:pt idx="643">
                  <c:v>-1.549949999753153E-2</c:v>
                </c:pt>
                <c:pt idx="644">
                  <c:v>-1.4921139998477884E-2</c:v>
                </c:pt>
                <c:pt idx="646">
                  <c:v>-1.3184999996155966E-2</c:v>
                </c:pt>
                <c:pt idx="647">
                  <c:v>-1.316264000342926E-2</c:v>
                </c:pt>
                <c:pt idx="648">
                  <c:v>-1.3300259997777175E-2</c:v>
                </c:pt>
                <c:pt idx="654">
                  <c:v>-1.4089359996432904E-2</c:v>
                </c:pt>
                <c:pt idx="660">
                  <c:v>-1.338355999905616E-2</c:v>
                </c:pt>
                <c:pt idx="662">
                  <c:v>-1.3426699995761737E-2</c:v>
                </c:pt>
                <c:pt idx="675">
                  <c:v>-1.3636600000609178E-2</c:v>
                </c:pt>
                <c:pt idx="713">
                  <c:v>-1.5970899992680643E-2</c:v>
                </c:pt>
                <c:pt idx="748">
                  <c:v>-1.7575840000063181E-2</c:v>
                </c:pt>
                <c:pt idx="749">
                  <c:v>-1.6618979992927052E-2</c:v>
                </c:pt>
                <c:pt idx="756">
                  <c:v>-1.8269460000738036E-2</c:v>
                </c:pt>
                <c:pt idx="758">
                  <c:v>-1.6919100002269261E-2</c:v>
                </c:pt>
                <c:pt idx="759">
                  <c:v>-1.6819100004795473E-2</c:v>
                </c:pt>
                <c:pt idx="760">
                  <c:v>-1.9494000000122469E-2</c:v>
                </c:pt>
                <c:pt idx="761">
                  <c:v>-1.9494000000122469E-2</c:v>
                </c:pt>
                <c:pt idx="762">
                  <c:v>-1.9125099999655504E-2</c:v>
                </c:pt>
                <c:pt idx="763">
                  <c:v>-1.9125099999655504E-2</c:v>
                </c:pt>
                <c:pt idx="764">
                  <c:v>-1.9667239997943398E-2</c:v>
                </c:pt>
                <c:pt idx="767">
                  <c:v>-2.1355580000090413E-2</c:v>
                </c:pt>
                <c:pt idx="768">
                  <c:v>-2.0792319999600295E-2</c:v>
                </c:pt>
                <c:pt idx="769">
                  <c:v>-2.1023040004365612E-2</c:v>
                </c:pt>
                <c:pt idx="770">
                  <c:v>-2.134430000296561E-2</c:v>
                </c:pt>
                <c:pt idx="771">
                  <c:v>-2.3018560001219157E-2</c:v>
                </c:pt>
                <c:pt idx="772">
                  <c:v>-2.3461700002371799E-2</c:v>
                </c:pt>
                <c:pt idx="773">
                  <c:v>-2.31010200077435E-2</c:v>
                </c:pt>
                <c:pt idx="774">
                  <c:v>-2.309776000038255E-2</c:v>
                </c:pt>
                <c:pt idx="775">
                  <c:v>-2.3740900003758725E-2</c:v>
                </c:pt>
                <c:pt idx="776">
                  <c:v>-2.3191319996840321E-2</c:v>
                </c:pt>
                <c:pt idx="777">
                  <c:v>-2.3058999999193475E-2</c:v>
                </c:pt>
                <c:pt idx="778">
                  <c:v>-2.1702139994886238E-2</c:v>
                </c:pt>
                <c:pt idx="779">
                  <c:v>-2.3501399999076966E-2</c:v>
                </c:pt>
                <c:pt idx="780">
                  <c:v>-2.2723859998222906E-2</c:v>
                </c:pt>
                <c:pt idx="781">
                  <c:v>-2.524561999598518E-2</c:v>
                </c:pt>
                <c:pt idx="782">
                  <c:v>-2.5783659999433439E-2</c:v>
                </c:pt>
                <c:pt idx="783">
                  <c:v>-2.6113499996426981E-2</c:v>
                </c:pt>
                <c:pt idx="784">
                  <c:v>-2.5986620006733574E-2</c:v>
                </c:pt>
                <c:pt idx="786">
                  <c:v>-2.6499719999264926E-2</c:v>
                </c:pt>
                <c:pt idx="787">
                  <c:v>-2.680341991072055E-2</c:v>
                </c:pt>
                <c:pt idx="788">
                  <c:v>-2.6756559862405993E-2</c:v>
                </c:pt>
                <c:pt idx="789">
                  <c:v>-2.7368300005036872E-2</c:v>
                </c:pt>
                <c:pt idx="790">
                  <c:v>-2.7282859999104403E-2</c:v>
                </c:pt>
                <c:pt idx="791">
                  <c:v>-2.7325559829478152E-2</c:v>
                </c:pt>
                <c:pt idx="792">
                  <c:v>-2.6838439996936359E-2</c:v>
                </c:pt>
                <c:pt idx="793">
                  <c:v>-2.7463040001748595E-2</c:v>
                </c:pt>
                <c:pt idx="794">
                  <c:v>-2.8076139999029692E-2</c:v>
                </c:pt>
                <c:pt idx="795">
                  <c:v>-2.8211780001583975E-2</c:v>
                </c:pt>
                <c:pt idx="796">
                  <c:v>-2.812578000157373E-2</c:v>
                </c:pt>
                <c:pt idx="797">
                  <c:v>-2.8443600000173319E-2</c:v>
                </c:pt>
                <c:pt idx="798">
                  <c:v>-2.861331999883987E-2</c:v>
                </c:pt>
                <c:pt idx="799">
                  <c:v>-2.861331999883987E-2</c:v>
                </c:pt>
                <c:pt idx="800">
                  <c:v>-2.8391820000251755E-2</c:v>
                </c:pt>
                <c:pt idx="801">
                  <c:v>-2.8334959992207587E-2</c:v>
                </c:pt>
                <c:pt idx="802">
                  <c:v>-2.8794500001822598E-2</c:v>
                </c:pt>
                <c:pt idx="803">
                  <c:v>-2.8359279996948317E-2</c:v>
                </c:pt>
                <c:pt idx="804">
                  <c:v>-2.9473560003680177E-2</c:v>
                </c:pt>
                <c:pt idx="805">
                  <c:v>-2.9789339998387732E-2</c:v>
                </c:pt>
                <c:pt idx="806">
                  <c:v>-3.0098099996394012E-2</c:v>
                </c:pt>
                <c:pt idx="807">
                  <c:v>-2.9541239993704949E-2</c:v>
                </c:pt>
                <c:pt idx="808">
                  <c:v>-3.0651840002974495E-2</c:v>
                </c:pt>
                <c:pt idx="809">
                  <c:v>-2.9873619991121814E-2</c:v>
                </c:pt>
                <c:pt idx="810">
                  <c:v>-3.0516760001773946E-2</c:v>
                </c:pt>
                <c:pt idx="811">
                  <c:v>-3.0846320005366579E-2</c:v>
                </c:pt>
                <c:pt idx="812">
                  <c:v>-3.2552680000662804E-2</c:v>
                </c:pt>
                <c:pt idx="813">
                  <c:v>-3.0775020000874065E-2</c:v>
                </c:pt>
                <c:pt idx="814">
                  <c:v>-3.2395740003266837E-2</c:v>
                </c:pt>
                <c:pt idx="815">
                  <c:v>-3.2395740003266837E-2</c:v>
                </c:pt>
                <c:pt idx="816">
                  <c:v>-3.1739159996504895E-2</c:v>
                </c:pt>
                <c:pt idx="817">
                  <c:v>-3.263137999601895E-2</c:v>
                </c:pt>
                <c:pt idx="818">
                  <c:v>-3.3312560000922531E-2</c:v>
                </c:pt>
                <c:pt idx="819">
                  <c:v>-3.3312560000922531E-2</c:v>
                </c:pt>
                <c:pt idx="820">
                  <c:v>-3.2601099999737926E-2</c:v>
                </c:pt>
                <c:pt idx="821">
                  <c:v>-3.2601099999737926E-2</c:v>
                </c:pt>
                <c:pt idx="822">
                  <c:v>-3.5189360001822934E-2</c:v>
                </c:pt>
                <c:pt idx="823">
                  <c:v>-3.3658239997748751E-2</c:v>
                </c:pt>
                <c:pt idx="824">
                  <c:v>-3.3287939993897453E-2</c:v>
                </c:pt>
                <c:pt idx="825">
                  <c:v>-3.3287939993897453E-2</c:v>
                </c:pt>
                <c:pt idx="826">
                  <c:v>-3.4031080002023373E-2</c:v>
                </c:pt>
                <c:pt idx="827">
                  <c:v>-3.4031080002023373E-2</c:v>
                </c:pt>
                <c:pt idx="828">
                  <c:v>-3.3990479998465162E-2</c:v>
                </c:pt>
                <c:pt idx="829">
                  <c:v>-3.3990479998465162E-2</c:v>
                </c:pt>
                <c:pt idx="830">
                  <c:v>-3.6153219996776897E-2</c:v>
                </c:pt>
                <c:pt idx="831">
                  <c:v>-3.6153219996776897E-2</c:v>
                </c:pt>
                <c:pt idx="832">
                  <c:v>-3.7022800017439295E-2</c:v>
                </c:pt>
                <c:pt idx="833">
                  <c:v>-3.7931279999611434E-2</c:v>
                </c:pt>
                <c:pt idx="834">
                  <c:v>-3.7716279992309865E-2</c:v>
                </c:pt>
                <c:pt idx="835">
                  <c:v>-4.0483819997461978E-2</c:v>
                </c:pt>
                <c:pt idx="836">
                  <c:v>-4.2004319999250583E-2</c:v>
                </c:pt>
                <c:pt idx="837">
                  <c:v>-4.2018319996714126E-2</c:v>
                </c:pt>
                <c:pt idx="838">
                  <c:v>-4.2878280000877567E-2</c:v>
                </c:pt>
                <c:pt idx="839">
                  <c:v>-4.551186000026064E-2</c:v>
                </c:pt>
                <c:pt idx="840">
                  <c:v>-4.6955000005254988E-2</c:v>
                </c:pt>
                <c:pt idx="841">
                  <c:v>-4.5598140000947751E-2</c:v>
                </c:pt>
                <c:pt idx="842">
                  <c:v>-4.4136879994766787E-2</c:v>
                </c:pt>
                <c:pt idx="843">
                  <c:v>-5.0834120003855787E-2</c:v>
                </c:pt>
                <c:pt idx="844">
                  <c:v>-4.9777259999245871E-2</c:v>
                </c:pt>
                <c:pt idx="845">
                  <c:v>-5.0472019996959716E-2</c:v>
                </c:pt>
                <c:pt idx="847">
                  <c:v>-5.3514159997575916E-2</c:v>
                </c:pt>
                <c:pt idx="848">
                  <c:v>-5.1672000001417473E-2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D07-4DE0-8F6D-E0482498C65A}"/>
            </c:ext>
          </c:extLst>
        </c:ser>
        <c:ser>
          <c:idx val="2"/>
          <c:order val="4"/>
          <c:tx>
            <c:strRef>
              <c:f>'Active 1'!$L$20</c:f>
              <c:strCache>
                <c:ptCount val="1"/>
                <c:pt idx="0">
                  <c:v>WASP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1'!$F$21:$F$992</c:f>
              <c:numCache>
                <c:formatCode>General</c:formatCode>
                <c:ptCount val="972"/>
                <c:pt idx="0">
                  <c:v>0</c:v>
                </c:pt>
                <c:pt idx="1">
                  <c:v>5278</c:v>
                </c:pt>
                <c:pt idx="2">
                  <c:v>5337</c:v>
                </c:pt>
                <c:pt idx="3">
                  <c:v>5337.5</c:v>
                </c:pt>
                <c:pt idx="4">
                  <c:v>5350.5</c:v>
                </c:pt>
                <c:pt idx="5">
                  <c:v>5351</c:v>
                </c:pt>
                <c:pt idx="6">
                  <c:v>5355</c:v>
                </c:pt>
                <c:pt idx="7">
                  <c:v>5468.5</c:v>
                </c:pt>
                <c:pt idx="8">
                  <c:v>5473</c:v>
                </c:pt>
                <c:pt idx="9">
                  <c:v>5477.5</c:v>
                </c:pt>
                <c:pt idx="10">
                  <c:v>6557.5</c:v>
                </c:pt>
                <c:pt idx="11">
                  <c:v>6891</c:v>
                </c:pt>
                <c:pt idx="12">
                  <c:v>8423</c:v>
                </c:pt>
                <c:pt idx="13">
                  <c:v>8441</c:v>
                </c:pt>
                <c:pt idx="14">
                  <c:v>8464.5</c:v>
                </c:pt>
                <c:pt idx="15">
                  <c:v>8509</c:v>
                </c:pt>
                <c:pt idx="16">
                  <c:v>8613</c:v>
                </c:pt>
                <c:pt idx="17">
                  <c:v>8640.5</c:v>
                </c:pt>
                <c:pt idx="18">
                  <c:v>8654</c:v>
                </c:pt>
                <c:pt idx="19">
                  <c:v>8667.5</c:v>
                </c:pt>
                <c:pt idx="20">
                  <c:v>8781</c:v>
                </c:pt>
                <c:pt idx="21">
                  <c:v>8781</c:v>
                </c:pt>
                <c:pt idx="22">
                  <c:v>8785.5</c:v>
                </c:pt>
                <c:pt idx="23">
                  <c:v>8790</c:v>
                </c:pt>
                <c:pt idx="24">
                  <c:v>8867</c:v>
                </c:pt>
                <c:pt idx="25">
                  <c:v>8885</c:v>
                </c:pt>
                <c:pt idx="26">
                  <c:v>8939.5</c:v>
                </c:pt>
                <c:pt idx="27">
                  <c:v>9846.5</c:v>
                </c:pt>
                <c:pt idx="28">
                  <c:v>9847</c:v>
                </c:pt>
                <c:pt idx="29">
                  <c:v>10154</c:v>
                </c:pt>
                <c:pt idx="30">
                  <c:v>10376</c:v>
                </c:pt>
                <c:pt idx="31">
                  <c:v>11297</c:v>
                </c:pt>
                <c:pt idx="32">
                  <c:v>11423.5</c:v>
                </c:pt>
                <c:pt idx="33">
                  <c:v>11654</c:v>
                </c:pt>
                <c:pt idx="34">
                  <c:v>11672</c:v>
                </c:pt>
                <c:pt idx="35">
                  <c:v>11712.5</c:v>
                </c:pt>
                <c:pt idx="36">
                  <c:v>11717</c:v>
                </c:pt>
                <c:pt idx="37">
                  <c:v>11731</c:v>
                </c:pt>
                <c:pt idx="38">
                  <c:v>11884.5</c:v>
                </c:pt>
                <c:pt idx="39">
                  <c:v>11889</c:v>
                </c:pt>
                <c:pt idx="40">
                  <c:v>11890</c:v>
                </c:pt>
                <c:pt idx="41">
                  <c:v>12007</c:v>
                </c:pt>
                <c:pt idx="42">
                  <c:v>12020.5</c:v>
                </c:pt>
                <c:pt idx="43">
                  <c:v>12815</c:v>
                </c:pt>
                <c:pt idx="44">
                  <c:v>12869.5</c:v>
                </c:pt>
                <c:pt idx="45">
                  <c:v>12874</c:v>
                </c:pt>
                <c:pt idx="46">
                  <c:v>12946</c:v>
                </c:pt>
                <c:pt idx="47">
                  <c:v>13260</c:v>
                </c:pt>
                <c:pt idx="48">
                  <c:v>13269</c:v>
                </c:pt>
                <c:pt idx="49">
                  <c:v>13291.5</c:v>
                </c:pt>
                <c:pt idx="50">
                  <c:v>13292</c:v>
                </c:pt>
                <c:pt idx="51">
                  <c:v>13296</c:v>
                </c:pt>
                <c:pt idx="52">
                  <c:v>13296.5</c:v>
                </c:pt>
                <c:pt idx="53">
                  <c:v>13373</c:v>
                </c:pt>
                <c:pt idx="54">
                  <c:v>13373.5</c:v>
                </c:pt>
                <c:pt idx="55">
                  <c:v>13373.5</c:v>
                </c:pt>
                <c:pt idx="56">
                  <c:v>13403.5</c:v>
                </c:pt>
                <c:pt idx="57">
                  <c:v>13452.5</c:v>
                </c:pt>
                <c:pt idx="58">
                  <c:v>13457</c:v>
                </c:pt>
                <c:pt idx="59">
                  <c:v>13457.5</c:v>
                </c:pt>
                <c:pt idx="60">
                  <c:v>13462</c:v>
                </c:pt>
                <c:pt idx="61">
                  <c:v>13485</c:v>
                </c:pt>
                <c:pt idx="62">
                  <c:v>13490</c:v>
                </c:pt>
                <c:pt idx="63">
                  <c:v>13571</c:v>
                </c:pt>
                <c:pt idx="64">
                  <c:v>13579.5</c:v>
                </c:pt>
                <c:pt idx="65">
                  <c:v>13598</c:v>
                </c:pt>
                <c:pt idx="66">
                  <c:v>13625</c:v>
                </c:pt>
                <c:pt idx="67">
                  <c:v>13638.5</c:v>
                </c:pt>
                <c:pt idx="68">
                  <c:v>13652</c:v>
                </c:pt>
                <c:pt idx="69">
                  <c:v>13720</c:v>
                </c:pt>
                <c:pt idx="70">
                  <c:v>13756.5</c:v>
                </c:pt>
                <c:pt idx="71">
                  <c:v>13765.5</c:v>
                </c:pt>
                <c:pt idx="72">
                  <c:v>14555</c:v>
                </c:pt>
                <c:pt idx="73">
                  <c:v>14573</c:v>
                </c:pt>
                <c:pt idx="74">
                  <c:v>14690.5</c:v>
                </c:pt>
                <c:pt idx="75">
                  <c:v>14736</c:v>
                </c:pt>
                <c:pt idx="76">
                  <c:v>14736</c:v>
                </c:pt>
                <c:pt idx="77">
                  <c:v>14831</c:v>
                </c:pt>
                <c:pt idx="78">
                  <c:v>14857.5</c:v>
                </c:pt>
                <c:pt idx="79">
                  <c:v>14858</c:v>
                </c:pt>
                <c:pt idx="80">
                  <c:v>14858</c:v>
                </c:pt>
                <c:pt idx="81">
                  <c:v>14871.5</c:v>
                </c:pt>
                <c:pt idx="82">
                  <c:v>14935</c:v>
                </c:pt>
                <c:pt idx="83">
                  <c:v>14989</c:v>
                </c:pt>
                <c:pt idx="84">
                  <c:v>15066</c:v>
                </c:pt>
                <c:pt idx="85">
                  <c:v>15102</c:v>
                </c:pt>
                <c:pt idx="86">
                  <c:v>15102.5</c:v>
                </c:pt>
                <c:pt idx="87">
                  <c:v>15106.5</c:v>
                </c:pt>
                <c:pt idx="88">
                  <c:v>15120</c:v>
                </c:pt>
                <c:pt idx="89">
                  <c:v>15129</c:v>
                </c:pt>
                <c:pt idx="90">
                  <c:v>15165.5</c:v>
                </c:pt>
                <c:pt idx="91">
                  <c:v>15192.5</c:v>
                </c:pt>
                <c:pt idx="92">
                  <c:v>15197</c:v>
                </c:pt>
                <c:pt idx="93">
                  <c:v>15197</c:v>
                </c:pt>
                <c:pt idx="94">
                  <c:v>15206.5</c:v>
                </c:pt>
                <c:pt idx="95">
                  <c:v>15247</c:v>
                </c:pt>
                <c:pt idx="96">
                  <c:v>15256</c:v>
                </c:pt>
                <c:pt idx="97">
                  <c:v>15274.5</c:v>
                </c:pt>
                <c:pt idx="98">
                  <c:v>15315</c:v>
                </c:pt>
                <c:pt idx="99">
                  <c:v>15315.5</c:v>
                </c:pt>
                <c:pt idx="100">
                  <c:v>16512.5</c:v>
                </c:pt>
                <c:pt idx="101">
                  <c:v>16561.5</c:v>
                </c:pt>
                <c:pt idx="102">
                  <c:v>16572.5</c:v>
                </c:pt>
                <c:pt idx="103">
                  <c:v>16670</c:v>
                </c:pt>
                <c:pt idx="104">
                  <c:v>16715.5</c:v>
                </c:pt>
                <c:pt idx="105">
                  <c:v>16792.5</c:v>
                </c:pt>
                <c:pt idx="106">
                  <c:v>16814.5</c:v>
                </c:pt>
                <c:pt idx="107">
                  <c:v>16815</c:v>
                </c:pt>
                <c:pt idx="108">
                  <c:v>16837.5</c:v>
                </c:pt>
                <c:pt idx="109">
                  <c:v>16842</c:v>
                </c:pt>
                <c:pt idx="110">
                  <c:v>16842</c:v>
                </c:pt>
                <c:pt idx="111">
                  <c:v>16860</c:v>
                </c:pt>
                <c:pt idx="112">
                  <c:v>16860.5</c:v>
                </c:pt>
                <c:pt idx="113">
                  <c:v>16956.5</c:v>
                </c:pt>
                <c:pt idx="114">
                  <c:v>18083.5</c:v>
                </c:pt>
                <c:pt idx="115">
                  <c:v>18149</c:v>
                </c:pt>
                <c:pt idx="116">
                  <c:v>18315</c:v>
                </c:pt>
                <c:pt idx="117">
                  <c:v>18474.5</c:v>
                </c:pt>
                <c:pt idx="118">
                  <c:v>18478</c:v>
                </c:pt>
                <c:pt idx="119">
                  <c:v>18482.5</c:v>
                </c:pt>
                <c:pt idx="120">
                  <c:v>18618.5</c:v>
                </c:pt>
                <c:pt idx="121">
                  <c:v>18686.5</c:v>
                </c:pt>
                <c:pt idx="122">
                  <c:v>18713.5</c:v>
                </c:pt>
                <c:pt idx="123">
                  <c:v>18759</c:v>
                </c:pt>
                <c:pt idx="124">
                  <c:v>20032</c:v>
                </c:pt>
                <c:pt idx="125">
                  <c:v>20045.5</c:v>
                </c:pt>
                <c:pt idx="126">
                  <c:v>20106</c:v>
                </c:pt>
                <c:pt idx="127">
                  <c:v>20154.5</c:v>
                </c:pt>
                <c:pt idx="128">
                  <c:v>20160.5</c:v>
                </c:pt>
                <c:pt idx="129">
                  <c:v>20163.5</c:v>
                </c:pt>
                <c:pt idx="130">
                  <c:v>20186</c:v>
                </c:pt>
                <c:pt idx="131">
                  <c:v>20277</c:v>
                </c:pt>
                <c:pt idx="132">
                  <c:v>20317.5</c:v>
                </c:pt>
                <c:pt idx="133">
                  <c:v>20449</c:v>
                </c:pt>
                <c:pt idx="134">
                  <c:v>21506.5</c:v>
                </c:pt>
                <c:pt idx="135">
                  <c:v>21550.5</c:v>
                </c:pt>
                <c:pt idx="136">
                  <c:v>21551</c:v>
                </c:pt>
                <c:pt idx="137">
                  <c:v>21551.5</c:v>
                </c:pt>
                <c:pt idx="138">
                  <c:v>21763.5</c:v>
                </c:pt>
                <c:pt idx="139">
                  <c:v>21767.5</c:v>
                </c:pt>
                <c:pt idx="140">
                  <c:v>21777</c:v>
                </c:pt>
                <c:pt idx="141">
                  <c:v>21790</c:v>
                </c:pt>
                <c:pt idx="142">
                  <c:v>21790.5</c:v>
                </c:pt>
                <c:pt idx="143">
                  <c:v>21881</c:v>
                </c:pt>
                <c:pt idx="144">
                  <c:v>21921.5</c:v>
                </c:pt>
                <c:pt idx="145">
                  <c:v>21922</c:v>
                </c:pt>
                <c:pt idx="146">
                  <c:v>21926.5</c:v>
                </c:pt>
                <c:pt idx="147">
                  <c:v>22887</c:v>
                </c:pt>
                <c:pt idx="148">
                  <c:v>23278.5</c:v>
                </c:pt>
                <c:pt idx="149">
                  <c:v>23285.5</c:v>
                </c:pt>
                <c:pt idx="150">
                  <c:v>23612</c:v>
                </c:pt>
                <c:pt idx="151">
                  <c:v>23617.5</c:v>
                </c:pt>
                <c:pt idx="152">
                  <c:v>23671</c:v>
                </c:pt>
                <c:pt idx="153">
                  <c:v>23672.5</c:v>
                </c:pt>
                <c:pt idx="154">
                  <c:v>23686</c:v>
                </c:pt>
                <c:pt idx="155">
                  <c:v>24898.5</c:v>
                </c:pt>
                <c:pt idx="156">
                  <c:v>24971</c:v>
                </c:pt>
                <c:pt idx="157">
                  <c:v>25016.5</c:v>
                </c:pt>
                <c:pt idx="158">
                  <c:v>25116</c:v>
                </c:pt>
                <c:pt idx="159">
                  <c:v>25120.5</c:v>
                </c:pt>
                <c:pt idx="160">
                  <c:v>25225</c:v>
                </c:pt>
                <c:pt idx="161">
                  <c:v>25229.5</c:v>
                </c:pt>
                <c:pt idx="162">
                  <c:v>25238.5</c:v>
                </c:pt>
                <c:pt idx="163">
                  <c:v>25243</c:v>
                </c:pt>
                <c:pt idx="164">
                  <c:v>25293</c:v>
                </c:pt>
                <c:pt idx="165">
                  <c:v>25297.5</c:v>
                </c:pt>
                <c:pt idx="166">
                  <c:v>26570.5</c:v>
                </c:pt>
                <c:pt idx="167">
                  <c:v>26579.5</c:v>
                </c:pt>
                <c:pt idx="168">
                  <c:v>26580</c:v>
                </c:pt>
                <c:pt idx="169">
                  <c:v>26588.5</c:v>
                </c:pt>
                <c:pt idx="170">
                  <c:v>26602</c:v>
                </c:pt>
                <c:pt idx="171">
                  <c:v>26602.5</c:v>
                </c:pt>
                <c:pt idx="172">
                  <c:v>26661</c:v>
                </c:pt>
                <c:pt idx="173">
                  <c:v>26739</c:v>
                </c:pt>
                <c:pt idx="174">
                  <c:v>26743.5</c:v>
                </c:pt>
                <c:pt idx="175">
                  <c:v>26747</c:v>
                </c:pt>
                <c:pt idx="176">
                  <c:v>26761</c:v>
                </c:pt>
                <c:pt idx="177">
                  <c:v>26770</c:v>
                </c:pt>
                <c:pt idx="178">
                  <c:v>26776</c:v>
                </c:pt>
                <c:pt idx="179">
                  <c:v>26906</c:v>
                </c:pt>
                <c:pt idx="180">
                  <c:v>27019.5</c:v>
                </c:pt>
                <c:pt idx="181">
                  <c:v>27854.5</c:v>
                </c:pt>
                <c:pt idx="182">
                  <c:v>28242.5</c:v>
                </c:pt>
                <c:pt idx="183">
                  <c:v>28310.5</c:v>
                </c:pt>
                <c:pt idx="184">
                  <c:v>28442</c:v>
                </c:pt>
                <c:pt idx="185">
                  <c:v>28451</c:v>
                </c:pt>
                <c:pt idx="186">
                  <c:v>28451.5</c:v>
                </c:pt>
                <c:pt idx="187">
                  <c:v>28456</c:v>
                </c:pt>
                <c:pt idx="188">
                  <c:v>28460.5</c:v>
                </c:pt>
                <c:pt idx="189">
                  <c:v>28465</c:v>
                </c:pt>
                <c:pt idx="190">
                  <c:v>28465.5</c:v>
                </c:pt>
                <c:pt idx="191">
                  <c:v>28469.5</c:v>
                </c:pt>
                <c:pt idx="192">
                  <c:v>28496.5</c:v>
                </c:pt>
                <c:pt idx="193">
                  <c:v>28750.5</c:v>
                </c:pt>
                <c:pt idx="194">
                  <c:v>29820</c:v>
                </c:pt>
                <c:pt idx="195">
                  <c:v>29915</c:v>
                </c:pt>
                <c:pt idx="196">
                  <c:v>29919.5</c:v>
                </c:pt>
                <c:pt idx="197">
                  <c:v>29957</c:v>
                </c:pt>
                <c:pt idx="198">
                  <c:v>30060</c:v>
                </c:pt>
                <c:pt idx="199">
                  <c:v>30064.5</c:v>
                </c:pt>
                <c:pt idx="200">
                  <c:v>30087</c:v>
                </c:pt>
                <c:pt idx="201">
                  <c:v>30096</c:v>
                </c:pt>
                <c:pt idx="202">
                  <c:v>30101</c:v>
                </c:pt>
                <c:pt idx="203">
                  <c:v>30255</c:v>
                </c:pt>
                <c:pt idx="204">
                  <c:v>31334</c:v>
                </c:pt>
                <c:pt idx="205">
                  <c:v>31334</c:v>
                </c:pt>
                <c:pt idx="206">
                  <c:v>31334</c:v>
                </c:pt>
                <c:pt idx="207">
                  <c:v>31668.5</c:v>
                </c:pt>
                <c:pt idx="208">
                  <c:v>31668.5</c:v>
                </c:pt>
                <c:pt idx="209">
                  <c:v>31673</c:v>
                </c:pt>
                <c:pt idx="210">
                  <c:v>31673.5</c:v>
                </c:pt>
                <c:pt idx="211">
                  <c:v>31673.5</c:v>
                </c:pt>
                <c:pt idx="212">
                  <c:v>31727.5</c:v>
                </c:pt>
                <c:pt idx="213">
                  <c:v>31809</c:v>
                </c:pt>
                <c:pt idx="214">
                  <c:v>31841</c:v>
                </c:pt>
                <c:pt idx="215">
                  <c:v>31841</c:v>
                </c:pt>
                <c:pt idx="216">
                  <c:v>31841</c:v>
                </c:pt>
                <c:pt idx="217">
                  <c:v>31841</c:v>
                </c:pt>
                <c:pt idx="218">
                  <c:v>31841</c:v>
                </c:pt>
                <c:pt idx="219">
                  <c:v>31841</c:v>
                </c:pt>
                <c:pt idx="220">
                  <c:v>31854.5</c:v>
                </c:pt>
                <c:pt idx="221">
                  <c:v>31854.5</c:v>
                </c:pt>
                <c:pt idx="222">
                  <c:v>31899.5</c:v>
                </c:pt>
                <c:pt idx="223">
                  <c:v>33188</c:v>
                </c:pt>
                <c:pt idx="224">
                  <c:v>33345</c:v>
                </c:pt>
                <c:pt idx="225">
                  <c:v>33395</c:v>
                </c:pt>
                <c:pt idx="226">
                  <c:v>33417.5</c:v>
                </c:pt>
                <c:pt idx="227">
                  <c:v>33422</c:v>
                </c:pt>
                <c:pt idx="228">
                  <c:v>33426.5</c:v>
                </c:pt>
                <c:pt idx="229">
                  <c:v>33426.5</c:v>
                </c:pt>
                <c:pt idx="230">
                  <c:v>33450.5</c:v>
                </c:pt>
                <c:pt idx="231">
                  <c:v>33454</c:v>
                </c:pt>
                <c:pt idx="232">
                  <c:v>33458.5</c:v>
                </c:pt>
                <c:pt idx="233">
                  <c:v>33549</c:v>
                </c:pt>
                <c:pt idx="234">
                  <c:v>34850</c:v>
                </c:pt>
                <c:pt idx="235">
                  <c:v>34922</c:v>
                </c:pt>
                <c:pt idx="236">
                  <c:v>35021.5</c:v>
                </c:pt>
                <c:pt idx="237">
                  <c:v>35021.5</c:v>
                </c:pt>
                <c:pt idx="238">
                  <c:v>35026.5</c:v>
                </c:pt>
                <c:pt idx="239">
                  <c:v>35026.5</c:v>
                </c:pt>
                <c:pt idx="240">
                  <c:v>35035.5</c:v>
                </c:pt>
                <c:pt idx="241">
                  <c:v>35040</c:v>
                </c:pt>
                <c:pt idx="242">
                  <c:v>35040</c:v>
                </c:pt>
                <c:pt idx="243">
                  <c:v>35058</c:v>
                </c:pt>
                <c:pt idx="244">
                  <c:v>35139.5</c:v>
                </c:pt>
                <c:pt idx="245">
                  <c:v>35191</c:v>
                </c:pt>
                <c:pt idx="246">
                  <c:v>35207.5</c:v>
                </c:pt>
                <c:pt idx="247">
                  <c:v>35434</c:v>
                </c:pt>
                <c:pt idx="248">
                  <c:v>36367.5</c:v>
                </c:pt>
                <c:pt idx="249">
                  <c:v>36517</c:v>
                </c:pt>
                <c:pt idx="250">
                  <c:v>36607.5</c:v>
                </c:pt>
                <c:pt idx="251">
                  <c:v>36997.5</c:v>
                </c:pt>
                <c:pt idx="252">
                  <c:v>38012.5</c:v>
                </c:pt>
                <c:pt idx="253">
                  <c:v>38162</c:v>
                </c:pt>
                <c:pt idx="254">
                  <c:v>38416</c:v>
                </c:pt>
                <c:pt idx="255">
                  <c:v>38438.5</c:v>
                </c:pt>
                <c:pt idx="256">
                  <c:v>39329</c:v>
                </c:pt>
                <c:pt idx="257">
                  <c:v>39865.5</c:v>
                </c:pt>
                <c:pt idx="258">
                  <c:v>39885</c:v>
                </c:pt>
                <c:pt idx="259">
                  <c:v>39988</c:v>
                </c:pt>
                <c:pt idx="260">
                  <c:v>40350.5</c:v>
                </c:pt>
                <c:pt idx="261">
                  <c:v>41331.5</c:v>
                </c:pt>
                <c:pt idx="262">
                  <c:v>41483.5</c:v>
                </c:pt>
                <c:pt idx="263">
                  <c:v>41580</c:v>
                </c:pt>
                <c:pt idx="264">
                  <c:v>41648.5</c:v>
                </c:pt>
                <c:pt idx="265">
                  <c:v>41705.5</c:v>
                </c:pt>
                <c:pt idx="266">
                  <c:v>41714.5</c:v>
                </c:pt>
                <c:pt idx="267">
                  <c:v>41814</c:v>
                </c:pt>
                <c:pt idx="268">
                  <c:v>41995.5</c:v>
                </c:pt>
                <c:pt idx="269">
                  <c:v>42004.5</c:v>
                </c:pt>
                <c:pt idx="270">
                  <c:v>43160</c:v>
                </c:pt>
                <c:pt idx="271">
                  <c:v>43170.5</c:v>
                </c:pt>
                <c:pt idx="272">
                  <c:v>43171</c:v>
                </c:pt>
                <c:pt idx="273">
                  <c:v>43241.5</c:v>
                </c:pt>
                <c:pt idx="274">
                  <c:v>43305</c:v>
                </c:pt>
                <c:pt idx="275">
                  <c:v>43355</c:v>
                </c:pt>
                <c:pt idx="276">
                  <c:v>43369.5</c:v>
                </c:pt>
                <c:pt idx="277">
                  <c:v>43373</c:v>
                </c:pt>
                <c:pt idx="278">
                  <c:v>43423</c:v>
                </c:pt>
                <c:pt idx="279">
                  <c:v>43518</c:v>
                </c:pt>
                <c:pt idx="280">
                  <c:v>44597.5</c:v>
                </c:pt>
                <c:pt idx="281">
                  <c:v>44782</c:v>
                </c:pt>
                <c:pt idx="282">
                  <c:v>44918</c:v>
                </c:pt>
                <c:pt idx="283">
                  <c:v>44918</c:v>
                </c:pt>
                <c:pt idx="284">
                  <c:v>45031.5</c:v>
                </c:pt>
                <c:pt idx="285">
                  <c:v>45036</c:v>
                </c:pt>
                <c:pt idx="286">
                  <c:v>45068</c:v>
                </c:pt>
                <c:pt idx="287">
                  <c:v>45068</c:v>
                </c:pt>
                <c:pt idx="288">
                  <c:v>45072.5</c:v>
                </c:pt>
                <c:pt idx="289">
                  <c:v>45073.5</c:v>
                </c:pt>
                <c:pt idx="290">
                  <c:v>45074</c:v>
                </c:pt>
                <c:pt idx="291">
                  <c:v>45090.5</c:v>
                </c:pt>
                <c:pt idx="292">
                  <c:v>45253.5</c:v>
                </c:pt>
                <c:pt idx="293">
                  <c:v>45326</c:v>
                </c:pt>
                <c:pt idx="294">
                  <c:v>46419</c:v>
                </c:pt>
                <c:pt idx="295">
                  <c:v>46422.5</c:v>
                </c:pt>
                <c:pt idx="296">
                  <c:v>46463.5</c:v>
                </c:pt>
                <c:pt idx="297">
                  <c:v>46463.5</c:v>
                </c:pt>
                <c:pt idx="298">
                  <c:v>46463.5</c:v>
                </c:pt>
                <c:pt idx="299">
                  <c:v>46464</c:v>
                </c:pt>
                <c:pt idx="300">
                  <c:v>46464</c:v>
                </c:pt>
                <c:pt idx="301">
                  <c:v>46464</c:v>
                </c:pt>
                <c:pt idx="302">
                  <c:v>46467.5</c:v>
                </c:pt>
                <c:pt idx="303">
                  <c:v>46528</c:v>
                </c:pt>
                <c:pt idx="304">
                  <c:v>46576.5</c:v>
                </c:pt>
                <c:pt idx="305">
                  <c:v>46699</c:v>
                </c:pt>
                <c:pt idx="306">
                  <c:v>46708</c:v>
                </c:pt>
                <c:pt idx="307">
                  <c:v>46718.5</c:v>
                </c:pt>
                <c:pt idx="308">
                  <c:v>46850</c:v>
                </c:pt>
                <c:pt idx="309">
                  <c:v>46850</c:v>
                </c:pt>
                <c:pt idx="310">
                  <c:v>46876</c:v>
                </c:pt>
                <c:pt idx="311">
                  <c:v>47883</c:v>
                </c:pt>
                <c:pt idx="312">
                  <c:v>48119</c:v>
                </c:pt>
                <c:pt idx="313">
                  <c:v>48121.5</c:v>
                </c:pt>
                <c:pt idx="314">
                  <c:v>48140.5</c:v>
                </c:pt>
                <c:pt idx="315">
                  <c:v>48244</c:v>
                </c:pt>
                <c:pt idx="316">
                  <c:v>48248.5</c:v>
                </c:pt>
                <c:pt idx="317">
                  <c:v>48248.5</c:v>
                </c:pt>
                <c:pt idx="318">
                  <c:v>48280.5</c:v>
                </c:pt>
                <c:pt idx="319">
                  <c:v>48295</c:v>
                </c:pt>
                <c:pt idx="320">
                  <c:v>48303</c:v>
                </c:pt>
                <c:pt idx="321">
                  <c:v>48485.5</c:v>
                </c:pt>
                <c:pt idx="322">
                  <c:v>48557</c:v>
                </c:pt>
                <c:pt idx="323">
                  <c:v>48558</c:v>
                </c:pt>
                <c:pt idx="324">
                  <c:v>48566.5</c:v>
                </c:pt>
                <c:pt idx="325">
                  <c:v>48566.5</c:v>
                </c:pt>
                <c:pt idx="326">
                  <c:v>48747.5</c:v>
                </c:pt>
                <c:pt idx="327">
                  <c:v>48747.5</c:v>
                </c:pt>
                <c:pt idx="328">
                  <c:v>49640</c:v>
                </c:pt>
                <c:pt idx="329">
                  <c:v>49735</c:v>
                </c:pt>
                <c:pt idx="330">
                  <c:v>49800.5</c:v>
                </c:pt>
                <c:pt idx="331">
                  <c:v>49948</c:v>
                </c:pt>
                <c:pt idx="332">
                  <c:v>50016</c:v>
                </c:pt>
                <c:pt idx="333">
                  <c:v>50138.5</c:v>
                </c:pt>
                <c:pt idx="334">
                  <c:v>50143</c:v>
                </c:pt>
                <c:pt idx="335">
                  <c:v>50143</c:v>
                </c:pt>
                <c:pt idx="336">
                  <c:v>51276.5</c:v>
                </c:pt>
                <c:pt idx="337">
                  <c:v>51303.5</c:v>
                </c:pt>
                <c:pt idx="338">
                  <c:v>51304</c:v>
                </c:pt>
                <c:pt idx="339">
                  <c:v>51421</c:v>
                </c:pt>
                <c:pt idx="340">
                  <c:v>51460</c:v>
                </c:pt>
                <c:pt idx="341">
                  <c:v>51506.5</c:v>
                </c:pt>
                <c:pt idx="342">
                  <c:v>51593.5</c:v>
                </c:pt>
                <c:pt idx="343">
                  <c:v>51603.5</c:v>
                </c:pt>
                <c:pt idx="344">
                  <c:v>51620</c:v>
                </c:pt>
                <c:pt idx="345">
                  <c:v>51621</c:v>
                </c:pt>
                <c:pt idx="346">
                  <c:v>51674.5</c:v>
                </c:pt>
                <c:pt idx="347">
                  <c:v>51701.5</c:v>
                </c:pt>
                <c:pt idx="348">
                  <c:v>51715</c:v>
                </c:pt>
                <c:pt idx="349">
                  <c:v>52898.5</c:v>
                </c:pt>
                <c:pt idx="350">
                  <c:v>52972</c:v>
                </c:pt>
                <c:pt idx="351">
                  <c:v>53071</c:v>
                </c:pt>
                <c:pt idx="352">
                  <c:v>53085</c:v>
                </c:pt>
                <c:pt idx="353">
                  <c:v>53092.5</c:v>
                </c:pt>
                <c:pt idx="354">
                  <c:v>53093</c:v>
                </c:pt>
                <c:pt idx="355">
                  <c:v>53093</c:v>
                </c:pt>
                <c:pt idx="356">
                  <c:v>53121</c:v>
                </c:pt>
                <c:pt idx="357">
                  <c:v>53121</c:v>
                </c:pt>
                <c:pt idx="358">
                  <c:v>53144</c:v>
                </c:pt>
                <c:pt idx="359">
                  <c:v>53165.5</c:v>
                </c:pt>
                <c:pt idx="360">
                  <c:v>53183</c:v>
                </c:pt>
                <c:pt idx="361">
                  <c:v>53183</c:v>
                </c:pt>
                <c:pt idx="362">
                  <c:v>53193</c:v>
                </c:pt>
                <c:pt idx="363">
                  <c:v>53201.5</c:v>
                </c:pt>
                <c:pt idx="364">
                  <c:v>53207</c:v>
                </c:pt>
                <c:pt idx="365">
                  <c:v>53547</c:v>
                </c:pt>
                <c:pt idx="366">
                  <c:v>54643</c:v>
                </c:pt>
                <c:pt idx="367">
                  <c:v>54721</c:v>
                </c:pt>
                <c:pt idx="368">
                  <c:v>54730</c:v>
                </c:pt>
                <c:pt idx="369">
                  <c:v>54802</c:v>
                </c:pt>
                <c:pt idx="370">
                  <c:v>54812</c:v>
                </c:pt>
                <c:pt idx="371">
                  <c:v>54830</c:v>
                </c:pt>
                <c:pt idx="372">
                  <c:v>54857</c:v>
                </c:pt>
                <c:pt idx="373">
                  <c:v>54861</c:v>
                </c:pt>
                <c:pt idx="374">
                  <c:v>54875</c:v>
                </c:pt>
                <c:pt idx="375">
                  <c:v>54938</c:v>
                </c:pt>
                <c:pt idx="376">
                  <c:v>54950.5</c:v>
                </c:pt>
                <c:pt idx="377">
                  <c:v>54970</c:v>
                </c:pt>
                <c:pt idx="378">
                  <c:v>54996</c:v>
                </c:pt>
                <c:pt idx="379">
                  <c:v>54996</c:v>
                </c:pt>
                <c:pt idx="380">
                  <c:v>54996</c:v>
                </c:pt>
                <c:pt idx="381">
                  <c:v>55127.5</c:v>
                </c:pt>
                <c:pt idx="382">
                  <c:v>55127.5</c:v>
                </c:pt>
                <c:pt idx="383">
                  <c:v>55572</c:v>
                </c:pt>
                <c:pt idx="384">
                  <c:v>56043.5</c:v>
                </c:pt>
                <c:pt idx="385">
                  <c:v>56043.5</c:v>
                </c:pt>
                <c:pt idx="386">
                  <c:v>56293</c:v>
                </c:pt>
                <c:pt idx="387">
                  <c:v>56302.5</c:v>
                </c:pt>
                <c:pt idx="388">
                  <c:v>56342</c:v>
                </c:pt>
                <c:pt idx="389">
                  <c:v>56388</c:v>
                </c:pt>
                <c:pt idx="390">
                  <c:v>56429.5</c:v>
                </c:pt>
                <c:pt idx="391">
                  <c:v>56442.5</c:v>
                </c:pt>
                <c:pt idx="392">
                  <c:v>56474</c:v>
                </c:pt>
                <c:pt idx="393">
                  <c:v>56500</c:v>
                </c:pt>
                <c:pt idx="394">
                  <c:v>56500.5</c:v>
                </c:pt>
                <c:pt idx="395">
                  <c:v>56551</c:v>
                </c:pt>
                <c:pt idx="396">
                  <c:v>56578</c:v>
                </c:pt>
                <c:pt idx="397">
                  <c:v>56664.5</c:v>
                </c:pt>
                <c:pt idx="398">
                  <c:v>56668</c:v>
                </c:pt>
                <c:pt idx="399">
                  <c:v>56683</c:v>
                </c:pt>
                <c:pt idx="400">
                  <c:v>56683</c:v>
                </c:pt>
                <c:pt idx="401">
                  <c:v>56683</c:v>
                </c:pt>
                <c:pt idx="402">
                  <c:v>56841.5</c:v>
                </c:pt>
                <c:pt idx="403">
                  <c:v>57599</c:v>
                </c:pt>
                <c:pt idx="404">
                  <c:v>57757.5</c:v>
                </c:pt>
                <c:pt idx="405">
                  <c:v>57884</c:v>
                </c:pt>
                <c:pt idx="406">
                  <c:v>58055.5</c:v>
                </c:pt>
                <c:pt idx="407">
                  <c:v>58169</c:v>
                </c:pt>
                <c:pt idx="408">
                  <c:v>58169.5</c:v>
                </c:pt>
                <c:pt idx="409">
                  <c:v>58214</c:v>
                </c:pt>
                <c:pt idx="410">
                  <c:v>58214</c:v>
                </c:pt>
                <c:pt idx="411">
                  <c:v>58327.5</c:v>
                </c:pt>
                <c:pt idx="412">
                  <c:v>58327.5</c:v>
                </c:pt>
                <c:pt idx="413">
                  <c:v>58358.5</c:v>
                </c:pt>
                <c:pt idx="414">
                  <c:v>58358.5</c:v>
                </c:pt>
                <c:pt idx="415">
                  <c:v>58377</c:v>
                </c:pt>
                <c:pt idx="416">
                  <c:v>59321</c:v>
                </c:pt>
                <c:pt idx="417">
                  <c:v>59409</c:v>
                </c:pt>
                <c:pt idx="418">
                  <c:v>59430</c:v>
                </c:pt>
                <c:pt idx="419">
                  <c:v>59588.5</c:v>
                </c:pt>
                <c:pt idx="420">
                  <c:v>59696.5</c:v>
                </c:pt>
                <c:pt idx="421">
                  <c:v>59758</c:v>
                </c:pt>
                <c:pt idx="422">
                  <c:v>59767</c:v>
                </c:pt>
                <c:pt idx="423">
                  <c:v>59841.5</c:v>
                </c:pt>
                <c:pt idx="424">
                  <c:v>60114.5</c:v>
                </c:pt>
                <c:pt idx="425">
                  <c:v>60114.5</c:v>
                </c:pt>
                <c:pt idx="426">
                  <c:v>60114.5</c:v>
                </c:pt>
                <c:pt idx="427">
                  <c:v>60334</c:v>
                </c:pt>
                <c:pt idx="428">
                  <c:v>60334</c:v>
                </c:pt>
                <c:pt idx="429">
                  <c:v>61315</c:v>
                </c:pt>
                <c:pt idx="430">
                  <c:v>61331.5</c:v>
                </c:pt>
                <c:pt idx="431">
                  <c:v>61374.5</c:v>
                </c:pt>
                <c:pt idx="432">
                  <c:v>61375</c:v>
                </c:pt>
                <c:pt idx="433">
                  <c:v>61444</c:v>
                </c:pt>
                <c:pt idx="434">
                  <c:v>61444.5</c:v>
                </c:pt>
                <c:pt idx="435">
                  <c:v>61498.5</c:v>
                </c:pt>
                <c:pt idx="436">
                  <c:v>61503</c:v>
                </c:pt>
                <c:pt idx="437">
                  <c:v>61529</c:v>
                </c:pt>
                <c:pt idx="438">
                  <c:v>61548.5</c:v>
                </c:pt>
                <c:pt idx="439">
                  <c:v>61575</c:v>
                </c:pt>
                <c:pt idx="440">
                  <c:v>61602.5</c:v>
                </c:pt>
                <c:pt idx="441">
                  <c:v>61603</c:v>
                </c:pt>
                <c:pt idx="442">
                  <c:v>61607.5</c:v>
                </c:pt>
                <c:pt idx="443">
                  <c:v>61611.5</c:v>
                </c:pt>
                <c:pt idx="444">
                  <c:v>61612</c:v>
                </c:pt>
                <c:pt idx="445">
                  <c:v>61621</c:v>
                </c:pt>
                <c:pt idx="446">
                  <c:v>61634.5</c:v>
                </c:pt>
                <c:pt idx="447">
                  <c:v>61643.5</c:v>
                </c:pt>
                <c:pt idx="448">
                  <c:v>61644</c:v>
                </c:pt>
                <c:pt idx="449">
                  <c:v>61648</c:v>
                </c:pt>
                <c:pt idx="450">
                  <c:v>61648.5</c:v>
                </c:pt>
                <c:pt idx="451">
                  <c:v>61652.5</c:v>
                </c:pt>
                <c:pt idx="452">
                  <c:v>61653</c:v>
                </c:pt>
                <c:pt idx="453">
                  <c:v>61661.5</c:v>
                </c:pt>
                <c:pt idx="454">
                  <c:v>61662</c:v>
                </c:pt>
                <c:pt idx="455">
                  <c:v>61666</c:v>
                </c:pt>
                <c:pt idx="456">
                  <c:v>61666.5</c:v>
                </c:pt>
                <c:pt idx="457">
                  <c:v>61670.5</c:v>
                </c:pt>
                <c:pt idx="458">
                  <c:v>61671</c:v>
                </c:pt>
                <c:pt idx="459">
                  <c:v>61684</c:v>
                </c:pt>
                <c:pt idx="460">
                  <c:v>61684</c:v>
                </c:pt>
                <c:pt idx="461">
                  <c:v>61684.5</c:v>
                </c:pt>
                <c:pt idx="462">
                  <c:v>61699</c:v>
                </c:pt>
                <c:pt idx="463">
                  <c:v>61784</c:v>
                </c:pt>
                <c:pt idx="464">
                  <c:v>61788.5</c:v>
                </c:pt>
                <c:pt idx="465">
                  <c:v>61793</c:v>
                </c:pt>
                <c:pt idx="466">
                  <c:v>61797.5</c:v>
                </c:pt>
                <c:pt idx="467">
                  <c:v>61802</c:v>
                </c:pt>
                <c:pt idx="468">
                  <c:v>61806.5</c:v>
                </c:pt>
                <c:pt idx="469">
                  <c:v>61811</c:v>
                </c:pt>
                <c:pt idx="470">
                  <c:v>61880</c:v>
                </c:pt>
                <c:pt idx="471">
                  <c:v>61892.5</c:v>
                </c:pt>
                <c:pt idx="472">
                  <c:v>62092</c:v>
                </c:pt>
                <c:pt idx="473">
                  <c:v>62092</c:v>
                </c:pt>
                <c:pt idx="474">
                  <c:v>62561</c:v>
                </c:pt>
                <c:pt idx="475">
                  <c:v>63006</c:v>
                </c:pt>
                <c:pt idx="476">
                  <c:v>63006.5</c:v>
                </c:pt>
                <c:pt idx="477">
                  <c:v>63027.5</c:v>
                </c:pt>
                <c:pt idx="478">
                  <c:v>63043.5</c:v>
                </c:pt>
                <c:pt idx="479">
                  <c:v>63057</c:v>
                </c:pt>
                <c:pt idx="480">
                  <c:v>63066</c:v>
                </c:pt>
                <c:pt idx="481">
                  <c:v>63106</c:v>
                </c:pt>
                <c:pt idx="482">
                  <c:v>63106</c:v>
                </c:pt>
                <c:pt idx="483">
                  <c:v>63106.5</c:v>
                </c:pt>
                <c:pt idx="484">
                  <c:v>63106.5</c:v>
                </c:pt>
                <c:pt idx="485">
                  <c:v>63107.5</c:v>
                </c:pt>
                <c:pt idx="486">
                  <c:v>63116</c:v>
                </c:pt>
                <c:pt idx="487">
                  <c:v>63116</c:v>
                </c:pt>
                <c:pt idx="488">
                  <c:v>63116.5</c:v>
                </c:pt>
                <c:pt idx="489">
                  <c:v>63125.5</c:v>
                </c:pt>
                <c:pt idx="490">
                  <c:v>63154</c:v>
                </c:pt>
                <c:pt idx="491">
                  <c:v>63161.5</c:v>
                </c:pt>
                <c:pt idx="492">
                  <c:v>63220.5</c:v>
                </c:pt>
                <c:pt idx="493">
                  <c:v>63306</c:v>
                </c:pt>
                <c:pt idx="494">
                  <c:v>63306.5</c:v>
                </c:pt>
                <c:pt idx="495">
                  <c:v>63329</c:v>
                </c:pt>
                <c:pt idx="496">
                  <c:v>63367</c:v>
                </c:pt>
                <c:pt idx="497">
                  <c:v>63426</c:v>
                </c:pt>
                <c:pt idx="498">
                  <c:v>64489.5</c:v>
                </c:pt>
                <c:pt idx="499">
                  <c:v>64493</c:v>
                </c:pt>
                <c:pt idx="500">
                  <c:v>64644.5</c:v>
                </c:pt>
                <c:pt idx="501">
                  <c:v>64729</c:v>
                </c:pt>
                <c:pt idx="502">
                  <c:v>64753.5</c:v>
                </c:pt>
                <c:pt idx="503">
                  <c:v>64758</c:v>
                </c:pt>
                <c:pt idx="504">
                  <c:v>64783.5</c:v>
                </c:pt>
                <c:pt idx="505">
                  <c:v>64788</c:v>
                </c:pt>
                <c:pt idx="506">
                  <c:v>64792.5</c:v>
                </c:pt>
                <c:pt idx="507">
                  <c:v>64793</c:v>
                </c:pt>
                <c:pt idx="508">
                  <c:v>64797</c:v>
                </c:pt>
                <c:pt idx="509">
                  <c:v>64860.5</c:v>
                </c:pt>
                <c:pt idx="510">
                  <c:v>64862</c:v>
                </c:pt>
                <c:pt idx="511">
                  <c:v>64874</c:v>
                </c:pt>
                <c:pt idx="512">
                  <c:v>64874</c:v>
                </c:pt>
                <c:pt idx="513">
                  <c:v>64951</c:v>
                </c:pt>
                <c:pt idx="514">
                  <c:v>65250.5</c:v>
                </c:pt>
                <c:pt idx="515">
                  <c:v>65677</c:v>
                </c:pt>
                <c:pt idx="516">
                  <c:v>66008.5</c:v>
                </c:pt>
                <c:pt idx="517">
                  <c:v>66013</c:v>
                </c:pt>
                <c:pt idx="518">
                  <c:v>66022</c:v>
                </c:pt>
                <c:pt idx="519">
                  <c:v>66058</c:v>
                </c:pt>
                <c:pt idx="520">
                  <c:v>66071.5</c:v>
                </c:pt>
                <c:pt idx="521">
                  <c:v>66076.5</c:v>
                </c:pt>
                <c:pt idx="522">
                  <c:v>66090</c:v>
                </c:pt>
                <c:pt idx="523">
                  <c:v>66098.5</c:v>
                </c:pt>
                <c:pt idx="524">
                  <c:v>66099</c:v>
                </c:pt>
                <c:pt idx="525">
                  <c:v>66103.5</c:v>
                </c:pt>
                <c:pt idx="526">
                  <c:v>66108</c:v>
                </c:pt>
                <c:pt idx="527">
                  <c:v>66112.5</c:v>
                </c:pt>
                <c:pt idx="528">
                  <c:v>66189.5</c:v>
                </c:pt>
                <c:pt idx="529">
                  <c:v>66194</c:v>
                </c:pt>
                <c:pt idx="530">
                  <c:v>66194.5</c:v>
                </c:pt>
                <c:pt idx="531">
                  <c:v>66216</c:v>
                </c:pt>
                <c:pt idx="532">
                  <c:v>66216.5</c:v>
                </c:pt>
                <c:pt idx="533">
                  <c:v>66230.5</c:v>
                </c:pt>
                <c:pt idx="534">
                  <c:v>66234.5</c:v>
                </c:pt>
                <c:pt idx="535">
                  <c:v>66248.5</c:v>
                </c:pt>
                <c:pt idx="536">
                  <c:v>66253</c:v>
                </c:pt>
                <c:pt idx="537">
                  <c:v>66257.5</c:v>
                </c:pt>
                <c:pt idx="538">
                  <c:v>66261.5</c:v>
                </c:pt>
                <c:pt idx="539">
                  <c:v>66279.5</c:v>
                </c:pt>
                <c:pt idx="540">
                  <c:v>66280</c:v>
                </c:pt>
                <c:pt idx="541">
                  <c:v>66284</c:v>
                </c:pt>
                <c:pt idx="542">
                  <c:v>66284.5</c:v>
                </c:pt>
                <c:pt idx="543">
                  <c:v>66288</c:v>
                </c:pt>
                <c:pt idx="544">
                  <c:v>66288.5</c:v>
                </c:pt>
                <c:pt idx="545">
                  <c:v>66302.5</c:v>
                </c:pt>
                <c:pt idx="546">
                  <c:v>66307</c:v>
                </c:pt>
                <c:pt idx="547">
                  <c:v>66307.5</c:v>
                </c:pt>
                <c:pt idx="548">
                  <c:v>66311</c:v>
                </c:pt>
                <c:pt idx="549">
                  <c:v>66312</c:v>
                </c:pt>
                <c:pt idx="550">
                  <c:v>66325.5</c:v>
                </c:pt>
                <c:pt idx="551">
                  <c:v>66326.5</c:v>
                </c:pt>
                <c:pt idx="552">
                  <c:v>66329.5</c:v>
                </c:pt>
                <c:pt idx="553">
                  <c:v>66330</c:v>
                </c:pt>
                <c:pt idx="554">
                  <c:v>66347</c:v>
                </c:pt>
                <c:pt idx="555">
                  <c:v>66347.5</c:v>
                </c:pt>
                <c:pt idx="556">
                  <c:v>66423.5</c:v>
                </c:pt>
                <c:pt idx="557">
                  <c:v>66424</c:v>
                </c:pt>
                <c:pt idx="558">
                  <c:v>66433</c:v>
                </c:pt>
                <c:pt idx="559">
                  <c:v>66437.5</c:v>
                </c:pt>
                <c:pt idx="560">
                  <c:v>66438</c:v>
                </c:pt>
                <c:pt idx="561">
                  <c:v>66438.5</c:v>
                </c:pt>
                <c:pt idx="562">
                  <c:v>66443</c:v>
                </c:pt>
                <c:pt idx="563">
                  <c:v>66451</c:v>
                </c:pt>
                <c:pt idx="564">
                  <c:v>66469</c:v>
                </c:pt>
                <c:pt idx="565">
                  <c:v>66469.5</c:v>
                </c:pt>
                <c:pt idx="566">
                  <c:v>66473.5</c:v>
                </c:pt>
                <c:pt idx="567">
                  <c:v>66474</c:v>
                </c:pt>
                <c:pt idx="568">
                  <c:v>66478</c:v>
                </c:pt>
                <c:pt idx="569">
                  <c:v>66478.5</c:v>
                </c:pt>
                <c:pt idx="570">
                  <c:v>66483</c:v>
                </c:pt>
                <c:pt idx="571">
                  <c:v>66487</c:v>
                </c:pt>
                <c:pt idx="572">
                  <c:v>66487.5</c:v>
                </c:pt>
                <c:pt idx="573">
                  <c:v>66491.5</c:v>
                </c:pt>
                <c:pt idx="574">
                  <c:v>66492</c:v>
                </c:pt>
                <c:pt idx="575">
                  <c:v>66492.5</c:v>
                </c:pt>
                <c:pt idx="576">
                  <c:v>66501</c:v>
                </c:pt>
                <c:pt idx="577">
                  <c:v>66501.5</c:v>
                </c:pt>
                <c:pt idx="578">
                  <c:v>66505.5</c:v>
                </c:pt>
                <c:pt idx="579">
                  <c:v>66510</c:v>
                </c:pt>
                <c:pt idx="580">
                  <c:v>66514.5</c:v>
                </c:pt>
                <c:pt idx="581">
                  <c:v>66519</c:v>
                </c:pt>
                <c:pt idx="582">
                  <c:v>66519</c:v>
                </c:pt>
                <c:pt idx="583">
                  <c:v>66523.5</c:v>
                </c:pt>
                <c:pt idx="584">
                  <c:v>66528</c:v>
                </c:pt>
                <c:pt idx="585">
                  <c:v>66528.5</c:v>
                </c:pt>
                <c:pt idx="586">
                  <c:v>66532.5</c:v>
                </c:pt>
                <c:pt idx="587">
                  <c:v>66532.5</c:v>
                </c:pt>
                <c:pt idx="588">
                  <c:v>66533</c:v>
                </c:pt>
                <c:pt idx="589">
                  <c:v>66537.5</c:v>
                </c:pt>
                <c:pt idx="590">
                  <c:v>66551</c:v>
                </c:pt>
                <c:pt idx="591">
                  <c:v>66555.5</c:v>
                </c:pt>
                <c:pt idx="592">
                  <c:v>66564.5</c:v>
                </c:pt>
                <c:pt idx="593">
                  <c:v>66569</c:v>
                </c:pt>
                <c:pt idx="594">
                  <c:v>66573.5</c:v>
                </c:pt>
                <c:pt idx="595">
                  <c:v>66578</c:v>
                </c:pt>
                <c:pt idx="596">
                  <c:v>66582.5</c:v>
                </c:pt>
                <c:pt idx="597">
                  <c:v>66596</c:v>
                </c:pt>
                <c:pt idx="598">
                  <c:v>66600.5</c:v>
                </c:pt>
                <c:pt idx="599">
                  <c:v>66614.5</c:v>
                </c:pt>
                <c:pt idx="600">
                  <c:v>66619</c:v>
                </c:pt>
                <c:pt idx="601">
                  <c:v>66623.5</c:v>
                </c:pt>
                <c:pt idx="602">
                  <c:v>66659.5</c:v>
                </c:pt>
                <c:pt idx="603">
                  <c:v>66765</c:v>
                </c:pt>
                <c:pt idx="604">
                  <c:v>67914</c:v>
                </c:pt>
                <c:pt idx="605">
                  <c:v>67914</c:v>
                </c:pt>
                <c:pt idx="606">
                  <c:v>67914</c:v>
                </c:pt>
                <c:pt idx="607">
                  <c:v>67914</c:v>
                </c:pt>
                <c:pt idx="608">
                  <c:v>67974.5</c:v>
                </c:pt>
                <c:pt idx="609">
                  <c:v>67980</c:v>
                </c:pt>
                <c:pt idx="610">
                  <c:v>67980</c:v>
                </c:pt>
                <c:pt idx="611">
                  <c:v>68073</c:v>
                </c:pt>
                <c:pt idx="612">
                  <c:v>68128</c:v>
                </c:pt>
                <c:pt idx="613">
                  <c:v>68128</c:v>
                </c:pt>
                <c:pt idx="614">
                  <c:v>68128</c:v>
                </c:pt>
                <c:pt idx="615">
                  <c:v>68132.5</c:v>
                </c:pt>
                <c:pt idx="616">
                  <c:v>68132.5</c:v>
                </c:pt>
                <c:pt idx="617">
                  <c:v>68241</c:v>
                </c:pt>
                <c:pt idx="618">
                  <c:v>68250</c:v>
                </c:pt>
                <c:pt idx="619">
                  <c:v>68255.5</c:v>
                </c:pt>
                <c:pt idx="620">
                  <c:v>68341.5</c:v>
                </c:pt>
                <c:pt idx="621">
                  <c:v>68395</c:v>
                </c:pt>
                <c:pt idx="622">
                  <c:v>68395</c:v>
                </c:pt>
                <c:pt idx="623">
                  <c:v>68395</c:v>
                </c:pt>
                <c:pt idx="624">
                  <c:v>68485.5</c:v>
                </c:pt>
                <c:pt idx="625">
                  <c:v>69244.5</c:v>
                </c:pt>
                <c:pt idx="626">
                  <c:v>69263</c:v>
                </c:pt>
                <c:pt idx="627">
                  <c:v>69263.5</c:v>
                </c:pt>
                <c:pt idx="628">
                  <c:v>69475.5</c:v>
                </c:pt>
                <c:pt idx="629">
                  <c:v>69476</c:v>
                </c:pt>
                <c:pt idx="630">
                  <c:v>69573</c:v>
                </c:pt>
                <c:pt idx="631">
                  <c:v>69593.5</c:v>
                </c:pt>
                <c:pt idx="632">
                  <c:v>69692</c:v>
                </c:pt>
                <c:pt idx="633">
                  <c:v>69769</c:v>
                </c:pt>
                <c:pt idx="634">
                  <c:v>69786</c:v>
                </c:pt>
                <c:pt idx="635">
                  <c:v>69841.5</c:v>
                </c:pt>
                <c:pt idx="636">
                  <c:v>69887</c:v>
                </c:pt>
                <c:pt idx="637">
                  <c:v>69922</c:v>
                </c:pt>
                <c:pt idx="638">
                  <c:v>70902</c:v>
                </c:pt>
                <c:pt idx="639">
                  <c:v>71042.5</c:v>
                </c:pt>
                <c:pt idx="640">
                  <c:v>71051</c:v>
                </c:pt>
                <c:pt idx="641">
                  <c:v>71214.5</c:v>
                </c:pt>
                <c:pt idx="642">
                  <c:v>71337</c:v>
                </c:pt>
                <c:pt idx="643">
                  <c:v>71337.5</c:v>
                </c:pt>
                <c:pt idx="644">
                  <c:v>71350.5</c:v>
                </c:pt>
                <c:pt idx="645">
                  <c:v>71467</c:v>
                </c:pt>
                <c:pt idx="646">
                  <c:v>72625</c:v>
                </c:pt>
                <c:pt idx="647">
                  <c:v>72838</c:v>
                </c:pt>
                <c:pt idx="648">
                  <c:v>72904.5</c:v>
                </c:pt>
                <c:pt idx="649">
                  <c:v>73035.5</c:v>
                </c:pt>
                <c:pt idx="650">
                  <c:v>73040</c:v>
                </c:pt>
                <c:pt idx="651">
                  <c:v>73040.5</c:v>
                </c:pt>
                <c:pt idx="652">
                  <c:v>73053.5</c:v>
                </c:pt>
                <c:pt idx="653">
                  <c:v>73054</c:v>
                </c:pt>
                <c:pt idx="654">
                  <c:v>73062</c:v>
                </c:pt>
                <c:pt idx="655">
                  <c:v>73062.5</c:v>
                </c:pt>
                <c:pt idx="656">
                  <c:v>73067</c:v>
                </c:pt>
                <c:pt idx="657">
                  <c:v>73067.5</c:v>
                </c:pt>
                <c:pt idx="658">
                  <c:v>73076</c:v>
                </c:pt>
                <c:pt idx="659">
                  <c:v>73076.5</c:v>
                </c:pt>
                <c:pt idx="660">
                  <c:v>73077</c:v>
                </c:pt>
                <c:pt idx="661">
                  <c:v>73077</c:v>
                </c:pt>
                <c:pt idx="662">
                  <c:v>73077.5</c:v>
                </c:pt>
                <c:pt idx="663">
                  <c:v>73080.5</c:v>
                </c:pt>
                <c:pt idx="664">
                  <c:v>73081</c:v>
                </c:pt>
                <c:pt idx="665">
                  <c:v>73081.5</c:v>
                </c:pt>
                <c:pt idx="666">
                  <c:v>73085</c:v>
                </c:pt>
                <c:pt idx="667">
                  <c:v>73085.5</c:v>
                </c:pt>
                <c:pt idx="668">
                  <c:v>73089.5</c:v>
                </c:pt>
                <c:pt idx="669">
                  <c:v>73090</c:v>
                </c:pt>
                <c:pt idx="670">
                  <c:v>73090.5</c:v>
                </c:pt>
                <c:pt idx="671">
                  <c:v>73094</c:v>
                </c:pt>
                <c:pt idx="672">
                  <c:v>73094.5</c:v>
                </c:pt>
                <c:pt idx="673">
                  <c:v>73095</c:v>
                </c:pt>
                <c:pt idx="674">
                  <c:v>73095</c:v>
                </c:pt>
                <c:pt idx="675">
                  <c:v>73095</c:v>
                </c:pt>
                <c:pt idx="676">
                  <c:v>73098.5</c:v>
                </c:pt>
                <c:pt idx="677">
                  <c:v>73099</c:v>
                </c:pt>
                <c:pt idx="678">
                  <c:v>73099.5</c:v>
                </c:pt>
                <c:pt idx="679">
                  <c:v>73103.5</c:v>
                </c:pt>
                <c:pt idx="680">
                  <c:v>73135</c:v>
                </c:pt>
                <c:pt idx="681">
                  <c:v>73135.5</c:v>
                </c:pt>
                <c:pt idx="682">
                  <c:v>73144</c:v>
                </c:pt>
                <c:pt idx="683">
                  <c:v>73144.5</c:v>
                </c:pt>
                <c:pt idx="684">
                  <c:v>73148.5</c:v>
                </c:pt>
                <c:pt idx="685">
                  <c:v>73158</c:v>
                </c:pt>
                <c:pt idx="686">
                  <c:v>73185</c:v>
                </c:pt>
                <c:pt idx="687">
                  <c:v>73189</c:v>
                </c:pt>
                <c:pt idx="688">
                  <c:v>73189.5</c:v>
                </c:pt>
                <c:pt idx="689">
                  <c:v>73190</c:v>
                </c:pt>
                <c:pt idx="690">
                  <c:v>73194</c:v>
                </c:pt>
                <c:pt idx="691">
                  <c:v>73194.5</c:v>
                </c:pt>
                <c:pt idx="692">
                  <c:v>73207.5</c:v>
                </c:pt>
                <c:pt idx="693">
                  <c:v>73212</c:v>
                </c:pt>
                <c:pt idx="694">
                  <c:v>73212.5</c:v>
                </c:pt>
                <c:pt idx="695">
                  <c:v>73221</c:v>
                </c:pt>
                <c:pt idx="696">
                  <c:v>73221.5</c:v>
                </c:pt>
                <c:pt idx="697">
                  <c:v>73230</c:v>
                </c:pt>
                <c:pt idx="698">
                  <c:v>73230.5</c:v>
                </c:pt>
                <c:pt idx="699">
                  <c:v>73239</c:v>
                </c:pt>
                <c:pt idx="700">
                  <c:v>73243.5</c:v>
                </c:pt>
                <c:pt idx="701">
                  <c:v>73248</c:v>
                </c:pt>
                <c:pt idx="702">
                  <c:v>73248.5</c:v>
                </c:pt>
                <c:pt idx="703">
                  <c:v>73252.5</c:v>
                </c:pt>
                <c:pt idx="704">
                  <c:v>73253</c:v>
                </c:pt>
                <c:pt idx="705">
                  <c:v>73262</c:v>
                </c:pt>
                <c:pt idx="706">
                  <c:v>73271</c:v>
                </c:pt>
                <c:pt idx="707">
                  <c:v>73275.5</c:v>
                </c:pt>
                <c:pt idx="708">
                  <c:v>73280</c:v>
                </c:pt>
                <c:pt idx="709">
                  <c:v>73289</c:v>
                </c:pt>
                <c:pt idx="710">
                  <c:v>74310</c:v>
                </c:pt>
                <c:pt idx="711">
                  <c:v>74327.5</c:v>
                </c:pt>
                <c:pt idx="712">
                  <c:v>74328</c:v>
                </c:pt>
                <c:pt idx="713">
                  <c:v>74342.5</c:v>
                </c:pt>
                <c:pt idx="714">
                  <c:v>74355</c:v>
                </c:pt>
                <c:pt idx="715">
                  <c:v>74359.5</c:v>
                </c:pt>
                <c:pt idx="716">
                  <c:v>74368.5</c:v>
                </c:pt>
                <c:pt idx="717">
                  <c:v>74369</c:v>
                </c:pt>
                <c:pt idx="718">
                  <c:v>74373.5</c:v>
                </c:pt>
                <c:pt idx="719">
                  <c:v>74377.5</c:v>
                </c:pt>
                <c:pt idx="720">
                  <c:v>74378</c:v>
                </c:pt>
                <c:pt idx="721">
                  <c:v>74382</c:v>
                </c:pt>
                <c:pt idx="722">
                  <c:v>74382.5</c:v>
                </c:pt>
                <c:pt idx="723">
                  <c:v>74386.5</c:v>
                </c:pt>
                <c:pt idx="724">
                  <c:v>74387</c:v>
                </c:pt>
                <c:pt idx="725">
                  <c:v>74391</c:v>
                </c:pt>
                <c:pt idx="726">
                  <c:v>74404.5</c:v>
                </c:pt>
                <c:pt idx="727">
                  <c:v>74405</c:v>
                </c:pt>
                <c:pt idx="728">
                  <c:v>74409</c:v>
                </c:pt>
                <c:pt idx="729">
                  <c:v>74409.5</c:v>
                </c:pt>
                <c:pt idx="730">
                  <c:v>74413.5</c:v>
                </c:pt>
                <c:pt idx="731">
                  <c:v>74414</c:v>
                </c:pt>
                <c:pt idx="732">
                  <c:v>74431.5</c:v>
                </c:pt>
                <c:pt idx="733">
                  <c:v>74432</c:v>
                </c:pt>
                <c:pt idx="734">
                  <c:v>74435.5</c:v>
                </c:pt>
                <c:pt idx="735">
                  <c:v>74436</c:v>
                </c:pt>
                <c:pt idx="736">
                  <c:v>74436</c:v>
                </c:pt>
                <c:pt idx="737">
                  <c:v>74436.5</c:v>
                </c:pt>
                <c:pt idx="738">
                  <c:v>74437</c:v>
                </c:pt>
                <c:pt idx="739">
                  <c:v>74440.5</c:v>
                </c:pt>
                <c:pt idx="740">
                  <c:v>74441</c:v>
                </c:pt>
                <c:pt idx="741">
                  <c:v>74464</c:v>
                </c:pt>
                <c:pt idx="742">
                  <c:v>74472.5</c:v>
                </c:pt>
                <c:pt idx="743">
                  <c:v>74517.5</c:v>
                </c:pt>
                <c:pt idx="744">
                  <c:v>74518</c:v>
                </c:pt>
                <c:pt idx="745">
                  <c:v>74518.5</c:v>
                </c:pt>
                <c:pt idx="746">
                  <c:v>74522.5</c:v>
                </c:pt>
                <c:pt idx="747">
                  <c:v>74523</c:v>
                </c:pt>
                <c:pt idx="748">
                  <c:v>74528</c:v>
                </c:pt>
                <c:pt idx="749">
                  <c:v>74528.5</c:v>
                </c:pt>
                <c:pt idx="750">
                  <c:v>74536</c:v>
                </c:pt>
                <c:pt idx="751">
                  <c:v>74536.5</c:v>
                </c:pt>
                <c:pt idx="752">
                  <c:v>74540</c:v>
                </c:pt>
                <c:pt idx="753">
                  <c:v>74558.5</c:v>
                </c:pt>
                <c:pt idx="754">
                  <c:v>74559</c:v>
                </c:pt>
                <c:pt idx="755">
                  <c:v>74640</c:v>
                </c:pt>
                <c:pt idx="756">
                  <c:v>74794.5</c:v>
                </c:pt>
                <c:pt idx="757">
                  <c:v>74893</c:v>
                </c:pt>
                <c:pt idx="758">
                  <c:v>74907.5</c:v>
                </c:pt>
                <c:pt idx="759">
                  <c:v>74907.5</c:v>
                </c:pt>
                <c:pt idx="760">
                  <c:v>76050</c:v>
                </c:pt>
                <c:pt idx="761">
                  <c:v>76050</c:v>
                </c:pt>
                <c:pt idx="762">
                  <c:v>76357.5</c:v>
                </c:pt>
                <c:pt idx="763">
                  <c:v>76357.5</c:v>
                </c:pt>
                <c:pt idx="764">
                  <c:v>76533</c:v>
                </c:pt>
                <c:pt idx="765">
                  <c:v>76643</c:v>
                </c:pt>
                <c:pt idx="766">
                  <c:v>76693</c:v>
                </c:pt>
                <c:pt idx="767">
                  <c:v>77623.5</c:v>
                </c:pt>
                <c:pt idx="768">
                  <c:v>77744</c:v>
                </c:pt>
                <c:pt idx="769">
                  <c:v>77768</c:v>
                </c:pt>
                <c:pt idx="770">
                  <c:v>77997.5</c:v>
                </c:pt>
                <c:pt idx="771">
                  <c:v>79452</c:v>
                </c:pt>
                <c:pt idx="772">
                  <c:v>79452.5</c:v>
                </c:pt>
                <c:pt idx="773">
                  <c:v>79471.5</c:v>
                </c:pt>
                <c:pt idx="774">
                  <c:v>79592</c:v>
                </c:pt>
                <c:pt idx="775">
                  <c:v>79592.5</c:v>
                </c:pt>
                <c:pt idx="776">
                  <c:v>79669</c:v>
                </c:pt>
                <c:pt idx="777">
                  <c:v>79675</c:v>
                </c:pt>
                <c:pt idx="778">
                  <c:v>79675.5</c:v>
                </c:pt>
                <c:pt idx="779">
                  <c:v>79755</c:v>
                </c:pt>
                <c:pt idx="780">
                  <c:v>81024.5</c:v>
                </c:pt>
                <c:pt idx="781">
                  <c:v>81166.5</c:v>
                </c:pt>
                <c:pt idx="782">
                  <c:v>81309.5</c:v>
                </c:pt>
                <c:pt idx="783">
                  <c:v>81387.5</c:v>
                </c:pt>
                <c:pt idx="784">
                  <c:v>81491.5</c:v>
                </c:pt>
                <c:pt idx="785">
                  <c:v>81559.5</c:v>
                </c:pt>
                <c:pt idx="786">
                  <c:v>82449</c:v>
                </c:pt>
                <c:pt idx="787">
                  <c:v>82551.5</c:v>
                </c:pt>
                <c:pt idx="788">
                  <c:v>82552</c:v>
                </c:pt>
                <c:pt idx="789">
                  <c:v>82797.5</c:v>
                </c:pt>
                <c:pt idx="790">
                  <c:v>82949.5</c:v>
                </c:pt>
                <c:pt idx="791">
                  <c:v>82977</c:v>
                </c:pt>
                <c:pt idx="792">
                  <c:v>83073</c:v>
                </c:pt>
                <c:pt idx="793">
                  <c:v>83268</c:v>
                </c:pt>
                <c:pt idx="794">
                  <c:v>84225.5</c:v>
                </c:pt>
                <c:pt idx="795">
                  <c:v>84288.5</c:v>
                </c:pt>
                <c:pt idx="796">
                  <c:v>84338.5</c:v>
                </c:pt>
                <c:pt idx="797">
                  <c:v>84370</c:v>
                </c:pt>
                <c:pt idx="798">
                  <c:v>84569</c:v>
                </c:pt>
                <c:pt idx="799">
                  <c:v>84569</c:v>
                </c:pt>
                <c:pt idx="800">
                  <c:v>84581.5</c:v>
                </c:pt>
                <c:pt idx="801">
                  <c:v>84582</c:v>
                </c:pt>
                <c:pt idx="802">
                  <c:v>84712.5</c:v>
                </c:pt>
                <c:pt idx="803">
                  <c:v>84726</c:v>
                </c:pt>
                <c:pt idx="804">
                  <c:v>84827</c:v>
                </c:pt>
                <c:pt idx="805">
                  <c:v>85915.5</c:v>
                </c:pt>
                <c:pt idx="806">
                  <c:v>86082.5</c:v>
                </c:pt>
                <c:pt idx="807">
                  <c:v>86083</c:v>
                </c:pt>
                <c:pt idx="808">
                  <c:v>86228</c:v>
                </c:pt>
                <c:pt idx="809">
                  <c:v>86266.5</c:v>
                </c:pt>
                <c:pt idx="810">
                  <c:v>86267</c:v>
                </c:pt>
                <c:pt idx="811">
                  <c:v>86294</c:v>
                </c:pt>
                <c:pt idx="812">
                  <c:v>86381</c:v>
                </c:pt>
                <c:pt idx="813">
                  <c:v>86521.5</c:v>
                </c:pt>
                <c:pt idx="814">
                  <c:v>87795.5</c:v>
                </c:pt>
                <c:pt idx="815">
                  <c:v>87795.5</c:v>
                </c:pt>
                <c:pt idx="816">
                  <c:v>87847</c:v>
                </c:pt>
                <c:pt idx="817">
                  <c:v>87858.5</c:v>
                </c:pt>
                <c:pt idx="818">
                  <c:v>88002</c:v>
                </c:pt>
                <c:pt idx="819">
                  <c:v>88002</c:v>
                </c:pt>
                <c:pt idx="820">
                  <c:v>88057.5</c:v>
                </c:pt>
                <c:pt idx="821">
                  <c:v>88057.5</c:v>
                </c:pt>
                <c:pt idx="822">
                  <c:v>88062</c:v>
                </c:pt>
                <c:pt idx="823">
                  <c:v>88108</c:v>
                </c:pt>
                <c:pt idx="824">
                  <c:v>88160.5</c:v>
                </c:pt>
                <c:pt idx="825">
                  <c:v>88160.5</c:v>
                </c:pt>
                <c:pt idx="826">
                  <c:v>88161</c:v>
                </c:pt>
                <c:pt idx="827">
                  <c:v>88161</c:v>
                </c:pt>
                <c:pt idx="828">
                  <c:v>88266</c:v>
                </c:pt>
                <c:pt idx="829">
                  <c:v>88266</c:v>
                </c:pt>
                <c:pt idx="830">
                  <c:v>89336.5</c:v>
                </c:pt>
                <c:pt idx="831">
                  <c:v>89336.5</c:v>
                </c:pt>
                <c:pt idx="832">
                  <c:v>89510</c:v>
                </c:pt>
                <c:pt idx="833">
                  <c:v>89626</c:v>
                </c:pt>
                <c:pt idx="834">
                  <c:v>89751</c:v>
                </c:pt>
                <c:pt idx="835">
                  <c:v>90981.5</c:v>
                </c:pt>
                <c:pt idx="836">
                  <c:v>91144</c:v>
                </c:pt>
                <c:pt idx="837">
                  <c:v>91194</c:v>
                </c:pt>
                <c:pt idx="838">
                  <c:v>91401</c:v>
                </c:pt>
                <c:pt idx="839">
                  <c:v>92874.5</c:v>
                </c:pt>
                <c:pt idx="840">
                  <c:v>92875</c:v>
                </c:pt>
                <c:pt idx="841">
                  <c:v>92875.5</c:v>
                </c:pt>
                <c:pt idx="842">
                  <c:v>93146</c:v>
                </c:pt>
                <c:pt idx="843">
                  <c:v>94429</c:v>
                </c:pt>
                <c:pt idx="844">
                  <c:v>94429.5</c:v>
                </c:pt>
                <c:pt idx="845">
                  <c:v>94546.5</c:v>
                </c:pt>
                <c:pt idx="846">
                  <c:v>94586.5</c:v>
                </c:pt>
                <c:pt idx="847">
                  <c:v>94722</c:v>
                </c:pt>
                <c:pt idx="848">
                  <c:v>94900</c:v>
                </c:pt>
              </c:numCache>
            </c:numRef>
          </c:xVal>
          <c:yVal>
            <c:numRef>
              <c:f>'Active 1'!$L$21:$L$992</c:f>
              <c:numCache>
                <c:formatCode>General</c:formatCode>
                <c:ptCount val="972"/>
                <c:pt idx="440">
                  <c:v>-1.1763700080337003E-2</c:v>
                </c:pt>
                <c:pt idx="441">
                  <c:v>-1.1706839955877513E-2</c:v>
                </c:pt>
                <c:pt idx="442">
                  <c:v>-1.1195099796168506E-2</c:v>
                </c:pt>
                <c:pt idx="443">
                  <c:v>-1.1840220220619813E-2</c:v>
                </c:pt>
                <c:pt idx="444">
                  <c:v>-1.1383359844330698E-2</c:v>
                </c:pt>
                <c:pt idx="445">
                  <c:v>-1.1359880154486746E-2</c:v>
                </c:pt>
                <c:pt idx="446">
                  <c:v>-1.2324660070589744E-2</c:v>
                </c:pt>
                <c:pt idx="447">
                  <c:v>-1.1901180128916167E-2</c:v>
                </c:pt>
                <c:pt idx="448">
                  <c:v>-1.144432021828834E-2</c:v>
                </c:pt>
                <c:pt idx="449">
                  <c:v>-1.1789440221036784E-2</c:v>
                </c:pt>
                <c:pt idx="450">
                  <c:v>-1.1632579800789244E-2</c:v>
                </c:pt>
                <c:pt idx="451">
                  <c:v>-1.1677699847496115E-2</c:v>
                </c:pt>
                <c:pt idx="452">
                  <c:v>-1.0920839980826713E-2</c:v>
                </c:pt>
                <c:pt idx="453">
                  <c:v>-1.2054219936544541E-2</c:v>
                </c:pt>
                <c:pt idx="454">
                  <c:v>-1.1497360195789952E-2</c:v>
                </c:pt>
                <c:pt idx="455">
                  <c:v>-1.1642480072623584E-2</c:v>
                </c:pt>
                <c:pt idx="456">
                  <c:v>-1.1785620074078906E-2</c:v>
                </c:pt>
                <c:pt idx="457">
                  <c:v>-1.1530740157468244E-2</c:v>
                </c:pt>
                <c:pt idx="458">
                  <c:v>-1.1373880210157949E-2</c:v>
                </c:pt>
                <c:pt idx="459">
                  <c:v>-1.1495519924210384E-2</c:v>
                </c:pt>
                <c:pt idx="461">
                  <c:v>-1.1638659925665706E-2</c:v>
                </c:pt>
                <c:pt idx="463">
                  <c:v>-1.1923519821721129E-2</c:v>
                </c:pt>
                <c:pt idx="464">
                  <c:v>-1.1911780209629796E-2</c:v>
                </c:pt>
                <c:pt idx="465">
                  <c:v>-1.1600040175835602E-2</c:v>
                </c:pt>
                <c:pt idx="466">
                  <c:v>-1.2488299966207705E-2</c:v>
                </c:pt>
                <c:pt idx="467">
                  <c:v>-1.1976559806498699E-2</c:v>
                </c:pt>
                <c:pt idx="468">
                  <c:v>-1.2064820017258171E-2</c:v>
                </c:pt>
                <c:pt idx="469">
                  <c:v>-1.1853079813590739E-2</c:v>
                </c:pt>
                <c:pt idx="471">
                  <c:v>-1.1784899776102975E-2</c:v>
                </c:pt>
                <c:pt idx="504">
                  <c:v>-1.4020380040165037E-2</c:v>
                </c:pt>
                <c:pt idx="505">
                  <c:v>-1.4108639792539179E-2</c:v>
                </c:pt>
                <c:pt idx="506">
                  <c:v>-1.4396900136489421E-2</c:v>
                </c:pt>
                <c:pt idx="507">
                  <c:v>-1.5840039792237803E-2</c:v>
                </c:pt>
                <c:pt idx="508">
                  <c:v>-1.5585159882903099E-2</c:v>
                </c:pt>
                <c:pt idx="516">
                  <c:v>-1.5513380232732743E-2</c:v>
                </c:pt>
                <c:pt idx="517">
                  <c:v>-1.5601639977830928E-2</c:v>
                </c:pt>
                <c:pt idx="518">
                  <c:v>-1.5878159778367262E-2</c:v>
                </c:pt>
                <c:pt idx="519">
                  <c:v>-1.5884239895967767E-2</c:v>
                </c:pt>
                <c:pt idx="520">
                  <c:v>-1.5749019832583144E-2</c:v>
                </c:pt>
                <c:pt idx="521">
                  <c:v>-1.5280419844202697E-2</c:v>
                </c:pt>
                <c:pt idx="522">
                  <c:v>-1.5945199811540078E-2</c:v>
                </c:pt>
                <c:pt idx="523">
                  <c:v>-1.527858003100846E-2</c:v>
                </c:pt>
                <c:pt idx="524">
                  <c:v>-1.5921720114420168E-2</c:v>
                </c:pt>
                <c:pt idx="525">
                  <c:v>-1.5909980036667548E-2</c:v>
                </c:pt>
                <c:pt idx="526">
                  <c:v>-1.609824008482974E-2</c:v>
                </c:pt>
                <c:pt idx="527">
                  <c:v>-1.5886499881162308E-2</c:v>
                </c:pt>
                <c:pt idx="528">
                  <c:v>-1.5830059928703122E-2</c:v>
                </c:pt>
                <c:pt idx="529">
                  <c:v>-1.5918320139462594E-2</c:v>
                </c:pt>
                <c:pt idx="530">
                  <c:v>-1.5261460110195912E-2</c:v>
                </c:pt>
                <c:pt idx="531">
                  <c:v>-1.6116479993797839E-2</c:v>
                </c:pt>
                <c:pt idx="532">
                  <c:v>-1.5659620083170012E-2</c:v>
                </c:pt>
                <c:pt idx="533">
                  <c:v>-1.6067539807409048E-2</c:v>
                </c:pt>
                <c:pt idx="534">
                  <c:v>-1.5412660104630049E-2</c:v>
                </c:pt>
                <c:pt idx="535">
                  <c:v>-1.5720579991466366E-2</c:v>
                </c:pt>
                <c:pt idx="536">
                  <c:v>-1.6208839995670132E-2</c:v>
                </c:pt>
                <c:pt idx="537">
                  <c:v>-1.5797100131749175E-2</c:v>
                </c:pt>
                <c:pt idx="538">
                  <c:v>-1.5642220045265276E-2</c:v>
                </c:pt>
                <c:pt idx="539">
                  <c:v>-1.5795259852893651E-2</c:v>
                </c:pt>
                <c:pt idx="540">
                  <c:v>-1.6338400106178597E-2</c:v>
                </c:pt>
                <c:pt idx="541">
                  <c:v>-1.6183520026970655E-2</c:v>
                </c:pt>
                <c:pt idx="542">
                  <c:v>-1.6526660154340789E-2</c:v>
                </c:pt>
                <c:pt idx="545">
                  <c:v>-1.5079699885973241E-2</c:v>
                </c:pt>
                <c:pt idx="546">
                  <c:v>-1.6467960223963019E-2</c:v>
                </c:pt>
                <c:pt idx="547">
                  <c:v>-1.6211099980864674E-2</c:v>
                </c:pt>
                <c:pt idx="548">
                  <c:v>-1.6213079841691069E-2</c:v>
                </c:pt>
                <c:pt idx="549">
                  <c:v>-1.6199359895836096E-2</c:v>
                </c:pt>
                <c:pt idx="550">
                  <c:v>-1.5864140164921992E-2</c:v>
                </c:pt>
                <c:pt idx="552">
                  <c:v>-1.6409259827923961E-2</c:v>
                </c:pt>
                <c:pt idx="553">
                  <c:v>-1.6752399955294095E-2</c:v>
                </c:pt>
                <c:pt idx="558">
                  <c:v>-1.6239240154391155E-2</c:v>
                </c:pt>
                <c:pt idx="559">
                  <c:v>-1.6227500069362577E-2</c:v>
                </c:pt>
                <c:pt idx="560">
                  <c:v>-1.6070640122052282E-2</c:v>
                </c:pt>
                <c:pt idx="561">
                  <c:v>-1.5413780085509643E-2</c:v>
                </c:pt>
                <c:pt idx="565">
                  <c:v>-1.5988460028893314E-2</c:v>
                </c:pt>
                <c:pt idx="567">
                  <c:v>-1.5976719951140694E-2</c:v>
                </c:pt>
                <c:pt idx="569">
                  <c:v>-1.5664979910070542E-2</c:v>
                </c:pt>
                <c:pt idx="570">
                  <c:v>-1.6053240084147546E-2</c:v>
                </c:pt>
                <c:pt idx="572">
                  <c:v>-1.5741500043077394E-2</c:v>
                </c:pt>
                <c:pt idx="578">
                  <c:v>-1.5794540027854964E-2</c:v>
                </c:pt>
                <c:pt idx="579">
                  <c:v>-1.6082799898867961E-2</c:v>
                </c:pt>
                <c:pt idx="580">
                  <c:v>-1.6271059947030153E-2</c:v>
                </c:pt>
                <c:pt idx="581">
                  <c:v>-1.6459319995192345E-2</c:v>
                </c:pt>
                <c:pt idx="583">
                  <c:v>-1.5347579916124232E-2</c:v>
                </c:pt>
                <c:pt idx="584">
                  <c:v>-1.6535840128199197E-2</c:v>
                </c:pt>
                <c:pt idx="585">
                  <c:v>-1.5878980091656558E-2</c:v>
                </c:pt>
                <c:pt idx="586">
                  <c:v>-1.6024099968490191E-2</c:v>
                </c:pt>
                <c:pt idx="588">
                  <c:v>-1.6267239800072275E-2</c:v>
                </c:pt>
                <c:pt idx="589">
                  <c:v>-1.5955500231939368E-2</c:v>
                </c:pt>
                <c:pt idx="590">
                  <c:v>-1.7020279985445086E-2</c:v>
                </c:pt>
                <c:pt idx="591">
                  <c:v>-1.6208539869694505E-2</c:v>
                </c:pt>
                <c:pt idx="592">
                  <c:v>-1.6085059876786545E-2</c:v>
                </c:pt>
                <c:pt idx="593">
                  <c:v>-1.6073319799033925E-2</c:v>
                </c:pt>
                <c:pt idx="594">
                  <c:v>-1.5961579891154543E-2</c:v>
                </c:pt>
                <c:pt idx="595">
                  <c:v>-1.6449839895358309E-2</c:v>
                </c:pt>
                <c:pt idx="596">
                  <c:v>-1.6038100024161395E-2</c:v>
                </c:pt>
                <c:pt idx="597">
                  <c:v>-1.6402880035457201E-2</c:v>
                </c:pt>
                <c:pt idx="598">
                  <c:v>-1.5791140045621432E-2</c:v>
                </c:pt>
                <c:pt idx="599">
                  <c:v>-1.5899059813818894E-2</c:v>
                </c:pt>
                <c:pt idx="600">
                  <c:v>-1.6087319861981086E-2</c:v>
                </c:pt>
                <c:pt idx="601">
                  <c:v>-1.5975579946825746E-2</c:v>
                </c:pt>
                <c:pt idx="649">
                  <c:v>-1.3802940135065001E-2</c:v>
                </c:pt>
                <c:pt idx="650">
                  <c:v>-1.3691200227185618E-2</c:v>
                </c:pt>
                <c:pt idx="651">
                  <c:v>-1.4234340022085235E-2</c:v>
                </c:pt>
                <c:pt idx="652">
                  <c:v>-1.3855980112566613E-2</c:v>
                </c:pt>
                <c:pt idx="653">
                  <c:v>-1.3999120121297892E-2</c:v>
                </c:pt>
                <c:pt idx="655">
                  <c:v>-1.3632499831146561E-2</c:v>
                </c:pt>
                <c:pt idx="656">
                  <c:v>-1.372076004918199E-2</c:v>
                </c:pt>
                <c:pt idx="657">
                  <c:v>-1.36638999247225E-2</c:v>
                </c:pt>
                <c:pt idx="658">
                  <c:v>-1.3797280182188842E-2</c:v>
                </c:pt>
                <c:pt idx="659">
                  <c:v>-1.3740420057729352E-2</c:v>
                </c:pt>
                <c:pt idx="661">
                  <c:v>-1.2983560198335908E-2</c:v>
                </c:pt>
                <c:pt idx="663">
                  <c:v>-1.4085540053201839E-2</c:v>
                </c:pt>
                <c:pt idx="664">
                  <c:v>-1.3128680067893583E-2</c:v>
                </c:pt>
                <c:pt idx="665">
                  <c:v>-1.3571820032666437E-2</c:v>
                </c:pt>
                <c:pt idx="666">
                  <c:v>-1.3973800145322457E-2</c:v>
                </c:pt>
                <c:pt idx="667">
                  <c:v>-1.3916940028138924E-2</c:v>
                </c:pt>
                <c:pt idx="668">
                  <c:v>-1.3662060111528262E-2</c:v>
                </c:pt>
                <c:pt idx="669">
                  <c:v>-1.3905199943110347E-2</c:v>
                </c:pt>
                <c:pt idx="670">
                  <c:v>-1.4048339951841626E-2</c:v>
                </c:pt>
                <c:pt idx="671">
                  <c:v>-1.3750319863902405E-2</c:v>
                </c:pt>
                <c:pt idx="672">
                  <c:v>-1.4093459991272539E-2</c:v>
                </c:pt>
                <c:pt idx="673">
                  <c:v>-1.3936600043962244E-2</c:v>
                </c:pt>
                <c:pt idx="676">
                  <c:v>-1.3838580081937835E-2</c:v>
                </c:pt>
                <c:pt idx="677">
                  <c:v>-1.3881719787605107E-2</c:v>
                </c:pt>
                <c:pt idx="678">
                  <c:v>-1.3524860172765329E-2</c:v>
                </c:pt>
                <c:pt idx="679">
                  <c:v>-1.35699802194722E-2</c:v>
                </c:pt>
                <c:pt idx="680">
                  <c:v>-1.3987800208269618E-2</c:v>
                </c:pt>
                <c:pt idx="681">
                  <c:v>-1.3930940083810128E-2</c:v>
                </c:pt>
                <c:pt idx="682">
                  <c:v>-1.3564319793658797E-2</c:v>
                </c:pt>
                <c:pt idx="683">
                  <c:v>-1.3807460098178126E-2</c:v>
                </c:pt>
                <c:pt idx="684">
                  <c:v>-1.3652580011694226E-2</c:v>
                </c:pt>
                <c:pt idx="685">
                  <c:v>-1.4272239939600695E-2</c:v>
                </c:pt>
                <c:pt idx="686">
                  <c:v>-1.3101799930154812E-2</c:v>
                </c:pt>
                <c:pt idx="687">
                  <c:v>-1.3946920007583685E-2</c:v>
                </c:pt>
                <c:pt idx="688">
                  <c:v>-1.3890059890400153E-2</c:v>
                </c:pt>
                <c:pt idx="689">
                  <c:v>-1.3833199765940662E-2</c:v>
                </c:pt>
                <c:pt idx="690">
                  <c:v>-1.4178320234350394E-2</c:v>
                </c:pt>
                <c:pt idx="691">
                  <c:v>-1.4021459814102855E-2</c:v>
                </c:pt>
                <c:pt idx="692">
                  <c:v>-1.3943099867901765E-2</c:v>
                </c:pt>
                <c:pt idx="693">
                  <c:v>-1.4131359916063957E-2</c:v>
                </c:pt>
                <c:pt idx="694">
                  <c:v>-1.367450000543613E-2</c:v>
                </c:pt>
                <c:pt idx="695">
                  <c:v>-1.3907880093029235E-2</c:v>
                </c:pt>
                <c:pt idx="696">
                  <c:v>-1.4051020101760514E-2</c:v>
                </c:pt>
                <c:pt idx="697">
                  <c:v>-1.4484399842331186E-2</c:v>
                </c:pt>
                <c:pt idx="698">
                  <c:v>-1.4427540190808941E-2</c:v>
                </c:pt>
                <c:pt idx="699">
                  <c:v>-1.3860919774742797E-2</c:v>
                </c:pt>
                <c:pt idx="700">
                  <c:v>-1.3949179992778227E-2</c:v>
                </c:pt>
                <c:pt idx="701">
                  <c:v>-1.3837440084898844E-2</c:v>
                </c:pt>
                <c:pt idx="702">
                  <c:v>-1.348058000439778E-2</c:v>
                </c:pt>
                <c:pt idx="703">
                  <c:v>-1.4225699786038604E-2</c:v>
                </c:pt>
                <c:pt idx="704">
                  <c:v>-1.4068839838728309E-2</c:v>
                </c:pt>
                <c:pt idx="705">
                  <c:v>-1.4045360141608398E-2</c:v>
                </c:pt>
                <c:pt idx="706">
                  <c:v>-1.4021879978827201E-2</c:v>
                </c:pt>
                <c:pt idx="707">
                  <c:v>-1.4810139939072542E-2</c:v>
                </c:pt>
                <c:pt idx="708">
                  <c:v>-1.4498399905278347E-2</c:v>
                </c:pt>
                <c:pt idx="709">
                  <c:v>-1.4274920089519583E-2</c:v>
                </c:pt>
                <c:pt idx="710">
                  <c:v>-1.446680017397739E-2</c:v>
                </c:pt>
                <c:pt idx="711">
                  <c:v>-1.5876699922955595E-2</c:v>
                </c:pt>
                <c:pt idx="712">
                  <c:v>-1.5719839968369342E-2</c:v>
                </c:pt>
                <c:pt idx="714">
                  <c:v>-1.5949399916280527E-2</c:v>
                </c:pt>
                <c:pt idx="715">
                  <c:v>-1.6237659787293524E-2</c:v>
                </c:pt>
                <c:pt idx="716">
                  <c:v>-1.5914180141407996E-2</c:v>
                </c:pt>
                <c:pt idx="717">
                  <c:v>-1.6157319972990081E-2</c:v>
                </c:pt>
                <c:pt idx="718">
                  <c:v>-1.5945579769322649E-2</c:v>
                </c:pt>
                <c:pt idx="719">
                  <c:v>-1.6290699772071093E-2</c:v>
                </c:pt>
                <c:pt idx="720">
                  <c:v>-1.623384011327289E-2</c:v>
                </c:pt>
                <c:pt idx="721">
                  <c:v>-1.6078960034064949E-2</c:v>
                </c:pt>
                <c:pt idx="722">
                  <c:v>-1.6022099909605458E-2</c:v>
                </c:pt>
                <c:pt idx="723">
                  <c:v>-1.6367219905077945E-2</c:v>
                </c:pt>
                <c:pt idx="724">
                  <c:v>-1.621035995776765E-2</c:v>
                </c:pt>
                <c:pt idx="725">
                  <c:v>-1.6255479989922605E-2</c:v>
                </c:pt>
                <c:pt idx="726">
                  <c:v>-1.6220260222326033E-2</c:v>
                </c:pt>
                <c:pt idx="727">
                  <c:v>-1.6163400097866543E-2</c:v>
                </c:pt>
                <c:pt idx="728">
                  <c:v>-1.660851993074175E-2</c:v>
                </c:pt>
                <c:pt idx="729">
                  <c:v>-1.6251659850240685E-2</c:v>
                </c:pt>
                <c:pt idx="730">
                  <c:v>-1.6196780066820793E-2</c:v>
                </c:pt>
                <c:pt idx="731">
                  <c:v>-1.6239919772488065E-2</c:v>
                </c:pt>
                <c:pt idx="732">
                  <c:v>-1.634981986717321E-2</c:v>
                </c:pt>
                <c:pt idx="733">
                  <c:v>-1.6292960208375007E-2</c:v>
                </c:pt>
                <c:pt idx="735">
                  <c:v>-1.6538079915335402E-2</c:v>
                </c:pt>
                <c:pt idx="737">
                  <c:v>-1.6381219960749149E-2</c:v>
                </c:pt>
                <c:pt idx="738">
                  <c:v>-1.6524359969480429E-2</c:v>
                </c:pt>
                <c:pt idx="739">
                  <c:v>-1.5826340095372871E-2</c:v>
                </c:pt>
                <c:pt idx="740">
                  <c:v>-1.6269480052869767E-2</c:v>
                </c:pt>
                <c:pt idx="741">
                  <c:v>-1.6253919828159269E-2</c:v>
                </c:pt>
                <c:pt idx="742">
                  <c:v>-1.5987299833795987E-2</c:v>
                </c:pt>
                <c:pt idx="743">
                  <c:v>-1.6169899929082021E-2</c:v>
                </c:pt>
                <c:pt idx="744">
                  <c:v>-1.6513040056452155E-2</c:v>
                </c:pt>
                <c:pt idx="745">
                  <c:v>-1.6456179931992665E-2</c:v>
                </c:pt>
                <c:pt idx="746">
                  <c:v>-1.6301299852784723E-2</c:v>
                </c:pt>
                <c:pt idx="747">
                  <c:v>-1.6344440024113283E-2</c:v>
                </c:pt>
                <c:pt idx="750">
                  <c:v>-1.5766079995955806E-2</c:v>
                </c:pt>
                <c:pt idx="751">
                  <c:v>-1.6309219790855423E-2</c:v>
                </c:pt>
                <c:pt idx="752">
                  <c:v>-1.661120007338468E-2</c:v>
                </c:pt>
                <c:pt idx="753">
                  <c:v>-1.6707380229490809E-2</c:v>
                </c:pt>
                <c:pt idx="754">
                  <c:v>-1.6350520148989744E-2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D07-4DE0-8F6D-E0482498C65A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1'!$F$21:$F$992</c:f>
              <c:numCache>
                <c:formatCode>General</c:formatCode>
                <c:ptCount val="972"/>
                <c:pt idx="0">
                  <c:v>0</c:v>
                </c:pt>
                <c:pt idx="1">
                  <c:v>5278</c:v>
                </c:pt>
                <c:pt idx="2">
                  <c:v>5337</c:v>
                </c:pt>
                <c:pt idx="3">
                  <c:v>5337.5</c:v>
                </c:pt>
                <c:pt idx="4">
                  <c:v>5350.5</c:v>
                </c:pt>
                <c:pt idx="5">
                  <c:v>5351</c:v>
                </c:pt>
                <c:pt idx="6">
                  <c:v>5355</c:v>
                </c:pt>
                <c:pt idx="7">
                  <c:v>5468.5</c:v>
                </c:pt>
                <c:pt idx="8">
                  <c:v>5473</c:v>
                </c:pt>
                <c:pt idx="9">
                  <c:v>5477.5</c:v>
                </c:pt>
                <c:pt idx="10">
                  <c:v>6557.5</c:v>
                </c:pt>
                <c:pt idx="11">
                  <c:v>6891</c:v>
                </c:pt>
                <c:pt idx="12">
                  <c:v>8423</c:v>
                </c:pt>
                <c:pt idx="13">
                  <c:v>8441</c:v>
                </c:pt>
                <c:pt idx="14">
                  <c:v>8464.5</c:v>
                </c:pt>
                <c:pt idx="15">
                  <c:v>8509</c:v>
                </c:pt>
                <c:pt idx="16">
                  <c:v>8613</c:v>
                </c:pt>
                <c:pt idx="17">
                  <c:v>8640.5</c:v>
                </c:pt>
                <c:pt idx="18">
                  <c:v>8654</c:v>
                </c:pt>
                <c:pt idx="19">
                  <c:v>8667.5</c:v>
                </c:pt>
                <c:pt idx="20">
                  <c:v>8781</c:v>
                </c:pt>
                <c:pt idx="21">
                  <c:v>8781</c:v>
                </c:pt>
                <c:pt idx="22">
                  <c:v>8785.5</c:v>
                </c:pt>
                <c:pt idx="23">
                  <c:v>8790</c:v>
                </c:pt>
                <c:pt idx="24">
                  <c:v>8867</c:v>
                </c:pt>
                <c:pt idx="25">
                  <c:v>8885</c:v>
                </c:pt>
                <c:pt idx="26">
                  <c:v>8939.5</c:v>
                </c:pt>
                <c:pt idx="27">
                  <c:v>9846.5</c:v>
                </c:pt>
                <c:pt idx="28">
                  <c:v>9847</c:v>
                </c:pt>
                <c:pt idx="29">
                  <c:v>10154</c:v>
                </c:pt>
                <c:pt idx="30">
                  <c:v>10376</c:v>
                </c:pt>
                <c:pt idx="31">
                  <c:v>11297</c:v>
                </c:pt>
                <c:pt idx="32">
                  <c:v>11423.5</c:v>
                </c:pt>
                <c:pt idx="33">
                  <c:v>11654</c:v>
                </c:pt>
                <c:pt idx="34">
                  <c:v>11672</c:v>
                </c:pt>
                <c:pt idx="35">
                  <c:v>11712.5</c:v>
                </c:pt>
                <c:pt idx="36">
                  <c:v>11717</c:v>
                </c:pt>
                <c:pt idx="37">
                  <c:v>11731</c:v>
                </c:pt>
                <c:pt idx="38">
                  <c:v>11884.5</c:v>
                </c:pt>
                <c:pt idx="39">
                  <c:v>11889</c:v>
                </c:pt>
                <c:pt idx="40">
                  <c:v>11890</c:v>
                </c:pt>
                <c:pt idx="41">
                  <c:v>12007</c:v>
                </c:pt>
                <c:pt idx="42">
                  <c:v>12020.5</c:v>
                </c:pt>
                <c:pt idx="43">
                  <c:v>12815</c:v>
                </c:pt>
                <c:pt idx="44">
                  <c:v>12869.5</c:v>
                </c:pt>
                <c:pt idx="45">
                  <c:v>12874</c:v>
                </c:pt>
                <c:pt idx="46">
                  <c:v>12946</c:v>
                </c:pt>
                <c:pt idx="47">
                  <c:v>13260</c:v>
                </c:pt>
                <c:pt idx="48">
                  <c:v>13269</c:v>
                </c:pt>
                <c:pt idx="49">
                  <c:v>13291.5</c:v>
                </c:pt>
                <c:pt idx="50">
                  <c:v>13292</c:v>
                </c:pt>
                <c:pt idx="51">
                  <c:v>13296</c:v>
                </c:pt>
                <c:pt idx="52">
                  <c:v>13296.5</c:v>
                </c:pt>
                <c:pt idx="53">
                  <c:v>13373</c:v>
                </c:pt>
                <c:pt idx="54">
                  <c:v>13373.5</c:v>
                </c:pt>
                <c:pt idx="55">
                  <c:v>13373.5</c:v>
                </c:pt>
                <c:pt idx="56">
                  <c:v>13403.5</c:v>
                </c:pt>
                <c:pt idx="57">
                  <c:v>13452.5</c:v>
                </c:pt>
                <c:pt idx="58">
                  <c:v>13457</c:v>
                </c:pt>
                <c:pt idx="59">
                  <c:v>13457.5</c:v>
                </c:pt>
                <c:pt idx="60">
                  <c:v>13462</c:v>
                </c:pt>
                <c:pt idx="61">
                  <c:v>13485</c:v>
                </c:pt>
                <c:pt idx="62">
                  <c:v>13490</c:v>
                </c:pt>
                <c:pt idx="63">
                  <c:v>13571</c:v>
                </c:pt>
                <c:pt idx="64">
                  <c:v>13579.5</c:v>
                </c:pt>
                <c:pt idx="65">
                  <c:v>13598</c:v>
                </c:pt>
                <c:pt idx="66">
                  <c:v>13625</c:v>
                </c:pt>
                <c:pt idx="67">
                  <c:v>13638.5</c:v>
                </c:pt>
                <c:pt idx="68">
                  <c:v>13652</c:v>
                </c:pt>
                <c:pt idx="69">
                  <c:v>13720</c:v>
                </c:pt>
                <c:pt idx="70">
                  <c:v>13756.5</c:v>
                </c:pt>
                <c:pt idx="71">
                  <c:v>13765.5</c:v>
                </c:pt>
                <c:pt idx="72">
                  <c:v>14555</c:v>
                </c:pt>
                <c:pt idx="73">
                  <c:v>14573</c:v>
                </c:pt>
                <c:pt idx="74">
                  <c:v>14690.5</c:v>
                </c:pt>
                <c:pt idx="75">
                  <c:v>14736</c:v>
                </c:pt>
                <c:pt idx="76">
                  <c:v>14736</c:v>
                </c:pt>
                <c:pt idx="77">
                  <c:v>14831</c:v>
                </c:pt>
                <c:pt idx="78">
                  <c:v>14857.5</c:v>
                </c:pt>
                <c:pt idx="79">
                  <c:v>14858</c:v>
                </c:pt>
                <c:pt idx="80">
                  <c:v>14858</c:v>
                </c:pt>
                <c:pt idx="81">
                  <c:v>14871.5</c:v>
                </c:pt>
                <c:pt idx="82">
                  <c:v>14935</c:v>
                </c:pt>
                <c:pt idx="83">
                  <c:v>14989</c:v>
                </c:pt>
                <c:pt idx="84">
                  <c:v>15066</c:v>
                </c:pt>
                <c:pt idx="85">
                  <c:v>15102</c:v>
                </c:pt>
                <c:pt idx="86">
                  <c:v>15102.5</c:v>
                </c:pt>
                <c:pt idx="87">
                  <c:v>15106.5</c:v>
                </c:pt>
                <c:pt idx="88">
                  <c:v>15120</c:v>
                </c:pt>
                <c:pt idx="89">
                  <c:v>15129</c:v>
                </c:pt>
                <c:pt idx="90">
                  <c:v>15165.5</c:v>
                </c:pt>
                <c:pt idx="91">
                  <c:v>15192.5</c:v>
                </c:pt>
                <c:pt idx="92">
                  <c:v>15197</c:v>
                </c:pt>
                <c:pt idx="93">
                  <c:v>15197</c:v>
                </c:pt>
                <c:pt idx="94">
                  <c:v>15206.5</c:v>
                </c:pt>
                <c:pt idx="95">
                  <c:v>15247</c:v>
                </c:pt>
                <c:pt idx="96">
                  <c:v>15256</c:v>
                </c:pt>
                <c:pt idx="97">
                  <c:v>15274.5</c:v>
                </c:pt>
                <c:pt idx="98">
                  <c:v>15315</c:v>
                </c:pt>
                <c:pt idx="99">
                  <c:v>15315.5</c:v>
                </c:pt>
                <c:pt idx="100">
                  <c:v>16512.5</c:v>
                </c:pt>
                <c:pt idx="101">
                  <c:v>16561.5</c:v>
                </c:pt>
                <c:pt idx="102">
                  <c:v>16572.5</c:v>
                </c:pt>
                <c:pt idx="103">
                  <c:v>16670</c:v>
                </c:pt>
                <c:pt idx="104">
                  <c:v>16715.5</c:v>
                </c:pt>
                <c:pt idx="105">
                  <c:v>16792.5</c:v>
                </c:pt>
                <c:pt idx="106">
                  <c:v>16814.5</c:v>
                </c:pt>
                <c:pt idx="107">
                  <c:v>16815</c:v>
                </c:pt>
                <c:pt idx="108">
                  <c:v>16837.5</c:v>
                </c:pt>
                <c:pt idx="109">
                  <c:v>16842</c:v>
                </c:pt>
                <c:pt idx="110">
                  <c:v>16842</c:v>
                </c:pt>
                <c:pt idx="111">
                  <c:v>16860</c:v>
                </c:pt>
                <c:pt idx="112">
                  <c:v>16860.5</c:v>
                </c:pt>
                <c:pt idx="113">
                  <c:v>16956.5</c:v>
                </c:pt>
                <c:pt idx="114">
                  <c:v>18083.5</c:v>
                </c:pt>
                <c:pt idx="115">
                  <c:v>18149</c:v>
                </c:pt>
                <c:pt idx="116">
                  <c:v>18315</c:v>
                </c:pt>
                <c:pt idx="117">
                  <c:v>18474.5</c:v>
                </c:pt>
                <c:pt idx="118">
                  <c:v>18478</c:v>
                </c:pt>
                <c:pt idx="119">
                  <c:v>18482.5</c:v>
                </c:pt>
                <c:pt idx="120">
                  <c:v>18618.5</c:v>
                </c:pt>
                <c:pt idx="121">
                  <c:v>18686.5</c:v>
                </c:pt>
                <c:pt idx="122">
                  <c:v>18713.5</c:v>
                </c:pt>
                <c:pt idx="123">
                  <c:v>18759</c:v>
                </c:pt>
                <c:pt idx="124">
                  <c:v>20032</c:v>
                </c:pt>
                <c:pt idx="125">
                  <c:v>20045.5</c:v>
                </c:pt>
                <c:pt idx="126">
                  <c:v>20106</c:v>
                </c:pt>
                <c:pt idx="127">
                  <c:v>20154.5</c:v>
                </c:pt>
                <c:pt idx="128">
                  <c:v>20160.5</c:v>
                </c:pt>
                <c:pt idx="129">
                  <c:v>20163.5</c:v>
                </c:pt>
                <c:pt idx="130">
                  <c:v>20186</c:v>
                </c:pt>
                <c:pt idx="131">
                  <c:v>20277</c:v>
                </c:pt>
                <c:pt idx="132">
                  <c:v>20317.5</c:v>
                </c:pt>
                <c:pt idx="133">
                  <c:v>20449</c:v>
                </c:pt>
                <c:pt idx="134">
                  <c:v>21506.5</c:v>
                </c:pt>
                <c:pt idx="135">
                  <c:v>21550.5</c:v>
                </c:pt>
                <c:pt idx="136">
                  <c:v>21551</c:v>
                </c:pt>
                <c:pt idx="137">
                  <c:v>21551.5</c:v>
                </c:pt>
                <c:pt idx="138">
                  <c:v>21763.5</c:v>
                </c:pt>
                <c:pt idx="139">
                  <c:v>21767.5</c:v>
                </c:pt>
                <c:pt idx="140">
                  <c:v>21777</c:v>
                </c:pt>
                <c:pt idx="141">
                  <c:v>21790</c:v>
                </c:pt>
                <c:pt idx="142">
                  <c:v>21790.5</c:v>
                </c:pt>
                <c:pt idx="143">
                  <c:v>21881</c:v>
                </c:pt>
                <c:pt idx="144">
                  <c:v>21921.5</c:v>
                </c:pt>
                <c:pt idx="145">
                  <c:v>21922</c:v>
                </c:pt>
                <c:pt idx="146">
                  <c:v>21926.5</c:v>
                </c:pt>
                <c:pt idx="147">
                  <c:v>22887</c:v>
                </c:pt>
                <c:pt idx="148">
                  <c:v>23278.5</c:v>
                </c:pt>
                <c:pt idx="149">
                  <c:v>23285.5</c:v>
                </c:pt>
                <c:pt idx="150">
                  <c:v>23612</c:v>
                </c:pt>
                <c:pt idx="151">
                  <c:v>23617.5</c:v>
                </c:pt>
                <c:pt idx="152">
                  <c:v>23671</c:v>
                </c:pt>
                <c:pt idx="153">
                  <c:v>23672.5</c:v>
                </c:pt>
                <c:pt idx="154">
                  <c:v>23686</c:v>
                </c:pt>
                <c:pt idx="155">
                  <c:v>24898.5</c:v>
                </c:pt>
                <c:pt idx="156">
                  <c:v>24971</c:v>
                </c:pt>
                <c:pt idx="157">
                  <c:v>25016.5</c:v>
                </c:pt>
                <c:pt idx="158">
                  <c:v>25116</c:v>
                </c:pt>
                <c:pt idx="159">
                  <c:v>25120.5</c:v>
                </c:pt>
                <c:pt idx="160">
                  <c:v>25225</c:v>
                </c:pt>
                <c:pt idx="161">
                  <c:v>25229.5</c:v>
                </c:pt>
                <c:pt idx="162">
                  <c:v>25238.5</c:v>
                </c:pt>
                <c:pt idx="163">
                  <c:v>25243</c:v>
                </c:pt>
                <c:pt idx="164">
                  <c:v>25293</c:v>
                </c:pt>
                <c:pt idx="165">
                  <c:v>25297.5</c:v>
                </c:pt>
                <c:pt idx="166">
                  <c:v>26570.5</c:v>
                </c:pt>
                <c:pt idx="167">
                  <c:v>26579.5</c:v>
                </c:pt>
                <c:pt idx="168">
                  <c:v>26580</c:v>
                </c:pt>
                <c:pt idx="169">
                  <c:v>26588.5</c:v>
                </c:pt>
                <c:pt idx="170">
                  <c:v>26602</c:v>
                </c:pt>
                <c:pt idx="171">
                  <c:v>26602.5</c:v>
                </c:pt>
                <c:pt idx="172">
                  <c:v>26661</c:v>
                </c:pt>
                <c:pt idx="173">
                  <c:v>26739</c:v>
                </c:pt>
                <c:pt idx="174">
                  <c:v>26743.5</c:v>
                </c:pt>
                <c:pt idx="175">
                  <c:v>26747</c:v>
                </c:pt>
                <c:pt idx="176">
                  <c:v>26761</c:v>
                </c:pt>
                <c:pt idx="177">
                  <c:v>26770</c:v>
                </c:pt>
                <c:pt idx="178">
                  <c:v>26776</c:v>
                </c:pt>
                <c:pt idx="179">
                  <c:v>26906</c:v>
                </c:pt>
                <c:pt idx="180">
                  <c:v>27019.5</c:v>
                </c:pt>
                <c:pt idx="181">
                  <c:v>27854.5</c:v>
                </c:pt>
                <c:pt idx="182">
                  <c:v>28242.5</c:v>
                </c:pt>
                <c:pt idx="183">
                  <c:v>28310.5</c:v>
                </c:pt>
                <c:pt idx="184">
                  <c:v>28442</c:v>
                </c:pt>
                <c:pt idx="185">
                  <c:v>28451</c:v>
                </c:pt>
                <c:pt idx="186">
                  <c:v>28451.5</c:v>
                </c:pt>
                <c:pt idx="187">
                  <c:v>28456</c:v>
                </c:pt>
                <c:pt idx="188">
                  <c:v>28460.5</c:v>
                </c:pt>
                <c:pt idx="189">
                  <c:v>28465</c:v>
                </c:pt>
                <c:pt idx="190">
                  <c:v>28465.5</c:v>
                </c:pt>
                <c:pt idx="191">
                  <c:v>28469.5</c:v>
                </c:pt>
                <c:pt idx="192">
                  <c:v>28496.5</c:v>
                </c:pt>
                <c:pt idx="193">
                  <c:v>28750.5</c:v>
                </c:pt>
                <c:pt idx="194">
                  <c:v>29820</c:v>
                </c:pt>
                <c:pt idx="195">
                  <c:v>29915</c:v>
                </c:pt>
                <c:pt idx="196">
                  <c:v>29919.5</c:v>
                </c:pt>
                <c:pt idx="197">
                  <c:v>29957</c:v>
                </c:pt>
                <c:pt idx="198">
                  <c:v>30060</c:v>
                </c:pt>
                <c:pt idx="199">
                  <c:v>30064.5</c:v>
                </c:pt>
                <c:pt idx="200">
                  <c:v>30087</c:v>
                </c:pt>
                <c:pt idx="201">
                  <c:v>30096</c:v>
                </c:pt>
                <c:pt idx="202">
                  <c:v>30101</c:v>
                </c:pt>
                <c:pt idx="203">
                  <c:v>30255</c:v>
                </c:pt>
                <c:pt idx="204">
                  <c:v>31334</c:v>
                </c:pt>
                <c:pt idx="205">
                  <c:v>31334</c:v>
                </c:pt>
                <c:pt idx="206">
                  <c:v>31334</c:v>
                </c:pt>
                <c:pt idx="207">
                  <c:v>31668.5</c:v>
                </c:pt>
                <c:pt idx="208">
                  <c:v>31668.5</c:v>
                </c:pt>
                <c:pt idx="209">
                  <c:v>31673</c:v>
                </c:pt>
                <c:pt idx="210">
                  <c:v>31673.5</c:v>
                </c:pt>
                <c:pt idx="211">
                  <c:v>31673.5</c:v>
                </c:pt>
                <c:pt idx="212">
                  <c:v>31727.5</c:v>
                </c:pt>
                <c:pt idx="213">
                  <c:v>31809</c:v>
                </c:pt>
                <c:pt idx="214">
                  <c:v>31841</c:v>
                </c:pt>
                <c:pt idx="215">
                  <c:v>31841</c:v>
                </c:pt>
                <c:pt idx="216">
                  <c:v>31841</c:v>
                </c:pt>
                <c:pt idx="217">
                  <c:v>31841</c:v>
                </c:pt>
                <c:pt idx="218">
                  <c:v>31841</c:v>
                </c:pt>
                <c:pt idx="219">
                  <c:v>31841</c:v>
                </c:pt>
                <c:pt idx="220">
                  <c:v>31854.5</c:v>
                </c:pt>
                <c:pt idx="221">
                  <c:v>31854.5</c:v>
                </c:pt>
                <c:pt idx="222">
                  <c:v>31899.5</c:v>
                </c:pt>
                <c:pt idx="223">
                  <c:v>33188</c:v>
                </c:pt>
                <c:pt idx="224">
                  <c:v>33345</c:v>
                </c:pt>
                <c:pt idx="225">
                  <c:v>33395</c:v>
                </c:pt>
                <c:pt idx="226">
                  <c:v>33417.5</c:v>
                </c:pt>
                <c:pt idx="227">
                  <c:v>33422</c:v>
                </c:pt>
                <c:pt idx="228">
                  <c:v>33426.5</c:v>
                </c:pt>
                <c:pt idx="229">
                  <c:v>33426.5</c:v>
                </c:pt>
                <c:pt idx="230">
                  <c:v>33450.5</c:v>
                </c:pt>
                <c:pt idx="231">
                  <c:v>33454</c:v>
                </c:pt>
                <c:pt idx="232">
                  <c:v>33458.5</c:v>
                </c:pt>
                <c:pt idx="233">
                  <c:v>33549</c:v>
                </c:pt>
                <c:pt idx="234">
                  <c:v>34850</c:v>
                </c:pt>
                <c:pt idx="235">
                  <c:v>34922</c:v>
                </c:pt>
                <c:pt idx="236">
                  <c:v>35021.5</c:v>
                </c:pt>
                <c:pt idx="237">
                  <c:v>35021.5</c:v>
                </c:pt>
                <c:pt idx="238">
                  <c:v>35026.5</c:v>
                </c:pt>
                <c:pt idx="239">
                  <c:v>35026.5</c:v>
                </c:pt>
                <c:pt idx="240">
                  <c:v>35035.5</c:v>
                </c:pt>
                <c:pt idx="241">
                  <c:v>35040</c:v>
                </c:pt>
                <c:pt idx="242">
                  <c:v>35040</c:v>
                </c:pt>
                <c:pt idx="243">
                  <c:v>35058</c:v>
                </c:pt>
                <c:pt idx="244">
                  <c:v>35139.5</c:v>
                </c:pt>
                <c:pt idx="245">
                  <c:v>35191</c:v>
                </c:pt>
                <c:pt idx="246">
                  <c:v>35207.5</c:v>
                </c:pt>
                <c:pt idx="247">
                  <c:v>35434</c:v>
                </c:pt>
                <c:pt idx="248">
                  <c:v>36367.5</c:v>
                </c:pt>
                <c:pt idx="249">
                  <c:v>36517</c:v>
                </c:pt>
                <c:pt idx="250">
                  <c:v>36607.5</c:v>
                </c:pt>
                <c:pt idx="251">
                  <c:v>36997.5</c:v>
                </c:pt>
                <c:pt idx="252">
                  <c:v>38012.5</c:v>
                </c:pt>
                <c:pt idx="253">
                  <c:v>38162</c:v>
                </c:pt>
                <c:pt idx="254">
                  <c:v>38416</c:v>
                </c:pt>
                <c:pt idx="255">
                  <c:v>38438.5</c:v>
                </c:pt>
                <c:pt idx="256">
                  <c:v>39329</c:v>
                </c:pt>
                <c:pt idx="257">
                  <c:v>39865.5</c:v>
                </c:pt>
                <c:pt idx="258">
                  <c:v>39885</c:v>
                </c:pt>
                <c:pt idx="259">
                  <c:v>39988</c:v>
                </c:pt>
                <c:pt idx="260">
                  <c:v>40350.5</c:v>
                </c:pt>
                <c:pt idx="261">
                  <c:v>41331.5</c:v>
                </c:pt>
                <c:pt idx="262">
                  <c:v>41483.5</c:v>
                </c:pt>
                <c:pt idx="263">
                  <c:v>41580</c:v>
                </c:pt>
                <c:pt idx="264">
                  <c:v>41648.5</c:v>
                </c:pt>
                <c:pt idx="265">
                  <c:v>41705.5</c:v>
                </c:pt>
                <c:pt idx="266">
                  <c:v>41714.5</c:v>
                </c:pt>
                <c:pt idx="267">
                  <c:v>41814</c:v>
                </c:pt>
                <c:pt idx="268">
                  <c:v>41995.5</c:v>
                </c:pt>
                <c:pt idx="269">
                  <c:v>42004.5</c:v>
                </c:pt>
                <c:pt idx="270">
                  <c:v>43160</c:v>
                </c:pt>
                <c:pt idx="271">
                  <c:v>43170.5</c:v>
                </c:pt>
                <c:pt idx="272">
                  <c:v>43171</c:v>
                </c:pt>
                <c:pt idx="273">
                  <c:v>43241.5</c:v>
                </c:pt>
                <c:pt idx="274">
                  <c:v>43305</c:v>
                </c:pt>
                <c:pt idx="275">
                  <c:v>43355</c:v>
                </c:pt>
                <c:pt idx="276">
                  <c:v>43369.5</c:v>
                </c:pt>
                <c:pt idx="277">
                  <c:v>43373</c:v>
                </c:pt>
                <c:pt idx="278">
                  <c:v>43423</c:v>
                </c:pt>
                <c:pt idx="279">
                  <c:v>43518</c:v>
                </c:pt>
                <c:pt idx="280">
                  <c:v>44597.5</c:v>
                </c:pt>
                <c:pt idx="281">
                  <c:v>44782</c:v>
                </c:pt>
                <c:pt idx="282">
                  <c:v>44918</c:v>
                </c:pt>
                <c:pt idx="283">
                  <c:v>44918</c:v>
                </c:pt>
                <c:pt idx="284">
                  <c:v>45031.5</c:v>
                </c:pt>
                <c:pt idx="285">
                  <c:v>45036</c:v>
                </c:pt>
                <c:pt idx="286">
                  <c:v>45068</c:v>
                </c:pt>
                <c:pt idx="287">
                  <c:v>45068</c:v>
                </c:pt>
                <c:pt idx="288">
                  <c:v>45072.5</c:v>
                </c:pt>
                <c:pt idx="289">
                  <c:v>45073.5</c:v>
                </c:pt>
                <c:pt idx="290">
                  <c:v>45074</c:v>
                </c:pt>
                <c:pt idx="291">
                  <c:v>45090.5</c:v>
                </c:pt>
                <c:pt idx="292">
                  <c:v>45253.5</c:v>
                </c:pt>
                <c:pt idx="293">
                  <c:v>45326</c:v>
                </c:pt>
                <c:pt idx="294">
                  <c:v>46419</c:v>
                </c:pt>
                <c:pt idx="295">
                  <c:v>46422.5</c:v>
                </c:pt>
                <c:pt idx="296">
                  <c:v>46463.5</c:v>
                </c:pt>
                <c:pt idx="297">
                  <c:v>46463.5</c:v>
                </c:pt>
                <c:pt idx="298">
                  <c:v>46463.5</c:v>
                </c:pt>
                <c:pt idx="299">
                  <c:v>46464</c:v>
                </c:pt>
                <c:pt idx="300">
                  <c:v>46464</c:v>
                </c:pt>
                <c:pt idx="301">
                  <c:v>46464</c:v>
                </c:pt>
                <c:pt idx="302">
                  <c:v>46467.5</c:v>
                </c:pt>
                <c:pt idx="303">
                  <c:v>46528</c:v>
                </c:pt>
                <c:pt idx="304">
                  <c:v>46576.5</c:v>
                </c:pt>
                <c:pt idx="305">
                  <c:v>46699</c:v>
                </c:pt>
                <c:pt idx="306">
                  <c:v>46708</c:v>
                </c:pt>
                <c:pt idx="307">
                  <c:v>46718.5</c:v>
                </c:pt>
                <c:pt idx="308">
                  <c:v>46850</c:v>
                </c:pt>
                <c:pt idx="309">
                  <c:v>46850</c:v>
                </c:pt>
                <c:pt idx="310">
                  <c:v>46876</c:v>
                </c:pt>
                <c:pt idx="311">
                  <c:v>47883</c:v>
                </c:pt>
                <c:pt idx="312">
                  <c:v>48119</c:v>
                </c:pt>
                <c:pt idx="313">
                  <c:v>48121.5</c:v>
                </c:pt>
                <c:pt idx="314">
                  <c:v>48140.5</c:v>
                </c:pt>
                <c:pt idx="315">
                  <c:v>48244</c:v>
                </c:pt>
                <c:pt idx="316">
                  <c:v>48248.5</c:v>
                </c:pt>
                <c:pt idx="317">
                  <c:v>48248.5</c:v>
                </c:pt>
                <c:pt idx="318">
                  <c:v>48280.5</c:v>
                </c:pt>
                <c:pt idx="319">
                  <c:v>48295</c:v>
                </c:pt>
                <c:pt idx="320">
                  <c:v>48303</c:v>
                </c:pt>
                <c:pt idx="321">
                  <c:v>48485.5</c:v>
                </c:pt>
                <c:pt idx="322">
                  <c:v>48557</c:v>
                </c:pt>
                <c:pt idx="323">
                  <c:v>48558</c:v>
                </c:pt>
                <c:pt idx="324">
                  <c:v>48566.5</c:v>
                </c:pt>
                <c:pt idx="325">
                  <c:v>48566.5</c:v>
                </c:pt>
                <c:pt idx="326">
                  <c:v>48747.5</c:v>
                </c:pt>
                <c:pt idx="327">
                  <c:v>48747.5</c:v>
                </c:pt>
                <c:pt idx="328">
                  <c:v>49640</c:v>
                </c:pt>
                <c:pt idx="329">
                  <c:v>49735</c:v>
                </c:pt>
                <c:pt idx="330">
                  <c:v>49800.5</c:v>
                </c:pt>
                <c:pt idx="331">
                  <c:v>49948</c:v>
                </c:pt>
                <c:pt idx="332">
                  <c:v>50016</c:v>
                </c:pt>
                <c:pt idx="333">
                  <c:v>50138.5</c:v>
                </c:pt>
                <c:pt idx="334">
                  <c:v>50143</c:v>
                </c:pt>
                <c:pt idx="335">
                  <c:v>50143</c:v>
                </c:pt>
                <c:pt idx="336">
                  <c:v>51276.5</c:v>
                </c:pt>
                <c:pt idx="337">
                  <c:v>51303.5</c:v>
                </c:pt>
                <c:pt idx="338">
                  <c:v>51304</c:v>
                </c:pt>
                <c:pt idx="339">
                  <c:v>51421</c:v>
                </c:pt>
                <c:pt idx="340">
                  <c:v>51460</c:v>
                </c:pt>
                <c:pt idx="341">
                  <c:v>51506.5</c:v>
                </c:pt>
                <c:pt idx="342">
                  <c:v>51593.5</c:v>
                </c:pt>
                <c:pt idx="343">
                  <c:v>51603.5</c:v>
                </c:pt>
                <c:pt idx="344">
                  <c:v>51620</c:v>
                </c:pt>
                <c:pt idx="345">
                  <c:v>51621</c:v>
                </c:pt>
                <c:pt idx="346">
                  <c:v>51674.5</c:v>
                </c:pt>
                <c:pt idx="347">
                  <c:v>51701.5</c:v>
                </c:pt>
                <c:pt idx="348">
                  <c:v>51715</c:v>
                </c:pt>
                <c:pt idx="349">
                  <c:v>52898.5</c:v>
                </c:pt>
                <c:pt idx="350">
                  <c:v>52972</c:v>
                </c:pt>
                <c:pt idx="351">
                  <c:v>53071</c:v>
                </c:pt>
                <c:pt idx="352">
                  <c:v>53085</c:v>
                </c:pt>
                <c:pt idx="353">
                  <c:v>53092.5</c:v>
                </c:pt>
                <c:pt idx="354">
                  <c:v>53093</c:v>
                </c:pt>
                <c:pt idx="355">
                  <c:v>53093</c:v>
                </c:pt>
                <c:pt idx="356">
                  <c:v>53121</c:v>
                </c:pt>
                <c:pt idx="357">
                  <c:v>53121</c:v>
                </c:pt>
                <c:pt idx="358">
                  <c:v>53144</c:v>
                </c:pt>
                <c:pt idx="359">
                  <c:v>53165.5</c:v>
                </c:pt>
                <c:pt idx="360">
                  <c:v>53183</c:v>
                </c:pt>
                <c:pt idx="361">
                  <c:v>53183</c:v>
                </c:pt>
                <c:pt idx="362">
                  <c:v>53193</c:v>
                </c:pt>
                <c:pt idx="363">
                  <c:v>53201.5</c:v>
                </c:pt>
                <c:pt idx="364">
                  <c:v>53207</c:v>
                </c:pt>
                <c:pt idx="365">
                  <c:v>53547</c:v>
                </c:pt>
                <c:pt idx="366">
                  <c:v>54643</c:v>
                </c:pt>
                <c:pt idx="367">
                  <c:v>54721</c:v>
                </c:pt>
                <c:pt idx="368">
                  <c:v>54730</c:v>
                </c:pt>
                <c:pt idx="369">
                  <c:v>54802</c:v>
                </c:pt>
                <c:pt idx="370">
                  <c:v>54812</c:v>
                </c:pt>
                <c:pt idx="371">
                  <c:v>54830</c:v>
                </c:pt>
                <c:pt idx="372">
                  <c:v>54857</c:v>
                </c:pt>
                <c:pt idx="373">
                  <c:v>54861</c:v>
                </c:pt>
                <c:pt idx="374">
                  <c:v>54875</c:v>
                </c:pt>
                <c:pt idx="375">
                  <c:v>54938</c:v>
                </c:pt>
                <c:pt idx="376">
                  <c:v>54950.5</c:v>
                </c:pt>
                <c:pt idx="377">
                  <c:v>54970</c:v>
                </c:pt>
                <c:pt idx="378">
                  <c:v>54996</c:v>
                </c:pt>
                <c:pt idx="379">
                  <c:v>54996</c:v>
                </c:pt>
                <c:pt idx="380">
                  <c:v>54996</c:v>
                </c:pt>
                <c:pt idx="381">
                  <c:v>55127.5</c:v>
                </c:pt>
                <c:pt idx="382">
                  <c:v>55127.5</c:v>
                </c:pt>
                <c:pt idx="383">
                  <c:v>55572</c:v>
                </c:pt>
                <c:pt idx="384">
                  <c:v>56043.5</c:v>
                </c:pt>
                <c:pt idx="385">
                  <c:v>56043.5</c:v>
                </c:pt>
                <c:pt idx="386">
                  <c:v>56293</c:v>
                </c:pt>
                <c:pt idx="387">
                  <c:v>56302.5</c:v>
                </c:pt>
                <c:pt idx="388">
                  <c:v>56342</c:v>
                </c:pt>
                <c:pt idx="389">
                  <c:v>56388</c:v>
                </c:pt>
                <c:pt idx="390">
                  <c:v>56429.5</c:v>
                </c:pt>
                <c:pt idx="391">
                  <c:v>56442.5</c:v>
                </c:pt>
                <c:pt idx="392">
                  <c:v>56474</c:v>
                </c:pt>
                <c:pt idx="393">
                  <c:v>56500</c:v>
                </c:pt>
                <c:pt idx="394">
                  <c:v>56500.5</c:v>
                </c:pt>
                <c:pt idx="395">
                  <c:v>56551</c:v>
                </c:pt>
                <c:pt idx="396">
                  <c:v>56578</c:v>
                </c:pt>
                <c:pt idx="397">
                  <c:v>56664.5</c:v>
                </c:pt>
                <c:pt idx="398">
                  <c:v>56668</c:v>
                </c:pt>
                <c:pt idx="399">
                  <c:v>56683</c:v>
                </c:pt>
                <c:pt idx="400">
                  <c:v>56683</c:v>
                </c:pt>
                <c:pt idx="401">
                  <c:v>56683</c:v>
                </c:pt>
                <c:pt idx="402">
                  <c:v>56841.5</c:v>
                </c:pt>
                <c:pt idx="403">
                  <c:v>57599</c:v>
                </c:pt>
                <c:pt idx="404">
                  <c:v>57757.5</c:v>
                </c:pt>
                <c:pt idx="405">
                  <c:v>57884</c:v>
                </c:pt>
                <c:pt idx="406">
                  <c:v>58055.5</c:v>
                </c:pt>
                <c:pt idx="407">
                  <c:v>58169</c:v>
                </c:pt>
                <c:pt idx="408">
                  <c:v>58169.5</c:v>
                </c:pt>
                <c:pt idx="409">
                  <c:v>58214</c:v>
                </c:pt>
                <c:pt idx="410">
                  <c:v>58214</c:v>
                </c:pt>
                <c:pt idx="411">
                  <c:v>58327.5</c:v>
                </c:pt>
                <c:pt idx="412">
                  <c:v>58327.5</c:v>
                </c:pt>
                <c:pt idx="413">
                  <c:v>58358.5</c:v>
                </c:pt>
                <c:pt idx="414">
                  <c:v>58358.5</c:v>
                </c:pt>
                <c:pt idx="415">
                  <c:v>58377</c:v>
                </c:pt>
                <c:pt idx="416">
                  <c:v>59321</c:v>
                </c:pt>
                <c:pt idx="417">
                  <c:v>59409</c:v>
                </c:pt>
                <c:pt idx="418">
                  <c:v>59430</c:v>
                </c:pt>
                <c:pt idx="419">
                  <c:v>59588.5</c:v>
                </c:pt>
                <c:pt idx="420">
                  <c:v>59696.5</c:v>
                </c:pt>
                <c:pt idx="421">
                  <c:v>59758</c:v>
                </c:pt>
                <c:pt idx="422">
                  <c:v>59767</c:v>
                </c:pt>
                <c:pt idx="423">
                  <c:v>59841.5</c:v>
                </c:pt>
                <c:pt idx="424">
                  <c:v>60114.5</c:v>
                </c:pt>
                <c:pt idx="425">
                  <c:v>60114.5</c:v>
                </c:pt>
                <c:pt idx="426">
                  <c:v>60114.5</c:v>
                </c:pt>
                <c:pt idx="427">
                  <c:v>60334</c:v>
                </c:pt>
                <c:pt idx="428">
                  <c:v>60334</c:v>
                </c:pt>
                <c:pt idx="429">
                  <c:v>61315</c:v>
                </c:pt>
                <c:pt idx="430">
                  <c:v>61331.5</c:v>
                </c:pt>
                <c:pt idx="431">
                  <c:v>61374.5</c:v>
                </c:pt>
                <c:pt idx="432">
                  <c:v>61375</c:v>
                </c:pt>
                <c:pt idx="433">
                  <c:v>61444</c:v>
                </c:pt>
                <c:pt idx="434">
                  <c:v>61444.5</c:v>
                </c:pt>
                <c:pt idx="435">
                  <c:v>61498.5</c:v>
                </c:pt>
                <c:pt idx="436">
                  <c:v>61503</c:v>
                </c:pt>
                <c:pt idx="437">
                  <c:v>61529</c:v>
                </c:pt>
                <c:pt idx="438">
                  <c:v>61548.5</c:v>
                </c:pt>
                <c:pt idx="439">
                  <c:v>61575</c:v>
                </c:pt>
                <c:pt idx="440">
                  <c:v>61602.5</c:v>
                </c:pt>
                <c:pt idx="441">
                  <c:v>61603</c:v>
                </c:pt>
                <c:pt idx="442">
                  <c:v>61607.5</c:v>
                </c:pt>
                <c:pt idx="443">
                  <c:v>61611.5</c:v>
                </c:pt>
                <c:pt idx="444">
                  <c:v>61612</c:v>
                </c:pt>
                <c:pt idx="445">
                  <c:v>61621</c:v>
                </c:pt>
                <c:pt idx="446">
                  <c:v>61634.5</c:v>
                </c:pt>
                <c:pt idx="447">
                  <c:v>61643.5</c:v>
                </c:pt>
                <c:pt idx="448">
                  <c:v>61644</c:v>
                </c:pt>
                <c:pt idx="449">
                  <c:v>61648</c:v>
                </c:pt>
                <c:pt idx="450">
                  <c:v>61648.5</c:v>
                </c:pt>
                <c:pt idx="451">
                  <c:v>61652.5</c:v>
                </c:pt>
                <c:pt idx="452">
                  <c:v>61653</c:v>
                </c:pt>
                <c:pt idx="453">
                  <c:v>61661.5</c:v>
                </c:pt>
                <c:pt idx="454">
                  <c:v>61662</c:v>
                </c:pt>
                <c:pt idx="455">
                  <c:v>61666</c:v>
                </c:pt>
                <c:pt idx="456">
                  <c:v>61666.5</c:v>
                </c:pt>
                <c:pt idx="457">
                  <c:v>61670.5</c:v>
                </c:pt>
                <c:pt idx="458">
                  <c:v>61671</c:v>
                </c:pt>
                <c:pt idx="459">
                  <c:v>61684</c:v>
                </c:pt>
                <c:pt idx="460">
                  <c:v>61684</c:v>
                </c:pt>
                <c:pt idx="461">
                  <c:v>61684.5</c:v>
                </c:pt>
                <c:pt idx="462">
                  <c:v>61699</c:v>
                </c:pt>
                <c:pt idx="463">
                  <c:v>61784</c:v>
                </c:pt>
                <c:pt idx="464">
                  <c:v>61788.5</c:v>
                </c:pt>
                <c:pt idx="465">
                  <c:v>61793</c:v>
                </c:pt>
                <c:pt idx="466">
                  <c:v>61797.5</c:v>
                </c:pt>
                <c:pt idx="467">
                  <c:v>61802</c:v>
                </c:pt>
                <c:pt idx="468">
                  <c:v>61806.5</c:v>
                </c:pt>
                <c:pt idx="469">
                  <c:v>61811</c:v>
                </c:pt>
                <c:pt idx="470">
                  <c:v>61880</c:v>
                </c:pt>
                <c:pt idx="471">
                  <c:v>61892.5</c:v>
                </c:pt>
                <c:pt idx="472">
                  <c:v>62092</c:v>
                </c:pt>
                <c:pt idx="473">
                  <c:v>62092</c:v>
                </c:pt>
                <c:pt idx="474">
                  <c:v>62561</c:v>
                </c:pt>
                <c:pt idx="475">
                  <c:v>63006</c:v>
                </c:pt>
                <c:pt idx="476">
                  <c:v>63006.5</c:v>
                </c:pt>
                <c:pt idx="477">
                  <c:v>63027.5</c:v>
                </c:pt>
                <c:pt idx="478">
                  <c:v>63043.5</c:v>
                </c:pt>
                <c:pt idx="479">
                  <c:v>63057</c:v>
                </c:pt>
                <c:pt idx="480">
                  <c:v>63066</c:v>
                </c:pt>
                <c:pt idx="481">
                  <c:v>63106</c:v>
                </c:pt>
                <c:pt idx="482">
                  <c:v>63106</c:v>
                </c:pt>
                <c:pt idx="483">
                  <c:v>63106.5</c:v>
                </c:pt>
                <c:pt idx="484">
                  <c:v>63106.5</c:v>
                </c:pt>
                <c:pt idx="485">
                  <c:v>63107.5</c:v>
                </c:pt>
                <c:pt idx="486">
                  <c:v>63116</c:v>
                </c:pt>
                <c:pt idx="487">
                  <c:v>63116</c:v>
                </c:pt>
                <c:pt idx="488">
                  <c:v>63116.5</c:v>
                </c:pt>
                <c:pt idx="489">
                  <c:v>63125.5</c:v>
                </c:pt>
                <c:pt idx="490">
                  <c:v>63154</c:v>
                </c:pt>
                <c:pt idx="491">
                  <c:v>63161.5</c:v>
                </c:pt>
                <c:pt idx="492">
                  <c:v>63220.5</c:v>
                </c:pt>
                <c:pt idx="493">
                  <c:v>63306</c:v>
                </c:pt>
                <c:pt idx="494">
                  <c:v>63306.5</c:v>
                </c:pt>
                <c:pt idx="495">
                  <c:v>63329</c:v>
                </c:pt>
                <c:pt idx="496">
                  <c:v>63367</c:v>
                </c:pt>
                <c:pt idx="497">
                  <c:v>63426</c:v>
                </c:pt>
                <c:pt idx="498">
                  <c:v>64489.5</c:v>
                </c:pt>
                <c:pt idx="499">
                  <c:v>64493</c:v>
                </c:pt>
                <c:pt idx="500">
                  <c:v>64644.5</c:v>
                </c:pt>
                <c:pt idx="501">
                  <c:v>64729</c:v>
                </c:pt>
                <c:pt idx="502">
                  <c:v>64753.5</c:v>
                </c:pt>
                <c:pt idx="503">
                  <c:v>64758</c:v>
                </c:pt>
                <c:pt idx="504">
                  <c:v>64783.5</c:v>
                </c:pt>
                <c:pt idx="505">
                  <c:v>64788</c:v>
                </c:pt>
                <c:pt idx="506">
                  <c:v>64792.5</c:v>
                </c:pt>
                <c:pt idx="507">
                  <c:v>64793</c:v>
                </c:pt>
                <c:pt idx="508">
                  <c:v>64797</c:v>
                </c:pt>
                <c:pt idx="509">
                  <c:v>64860.5</c:v>
                </c:pt>
                <c:pt idx="510">
                  <c:v>64862</c:v>
                </c:pt>
                <c:pt idx="511">
                  <c:v>64874</c:v>
                </c:pt>
                <c:pt idx="512">
                  <c:v>64874</c:v>
                </c:pt>
                <c:pt idx="513">
                  <c:v>64951</c:v>
                </c:pt>
                <c:pt idx="514">
                  <c:v>65250.5</c:v>
                </c:pt>
                <c:pt idx="515">
                  <c:v>65677</c:v>
                </c:pt>
                <c:pt idx="516">
                  <c:v>66008.5</c:v>
                </c:pt>
                <c:pt idx="517">
                  <c:v>66013</c:v>
                </c:pt>
                <c:pt idx="518">
                  <c:v>66022</c:v>
                </c:pt>
                <c:pt idx="519">
                  <c:v>66058</c:v>
                </c:pt>
                <c:pt idx="520">
                  <c:v>66071.5</c:v>
                </c:pt>
                <c:pt idx="521">
                  <c:v>66076.5</c:v>
                </c:pt>
                <c:pt idx="522">
                  <c:v>66090</c:v>
                </c:pt>
                <c:pt idx="523">
                  <c:v>66098.5</c:v>
                </c:pt>
                <c:pt idx="524">
                  <c:v>66099</c:v>
                </c:pt>
                <c:pt idx="525">
                  <c:v>66103.5</c:v>
                </c:pt>
                <c:pt idx="526">
                  <c:v>66108</c:v>
                </c:pt>
                <c:pt idx="527">
                  <c:v>66112.5</c:v>
                </c:pt>
                <c:pt idx="528">
                  <c:v>66189.5</c:v>
                </c:pt>
                <c:pt idx="529">
                  <c:v>66194</c:v>
                </c:pt>
                <c:pt idx="530">
                  <c:v>66194.5</c:v>
                </c:pt>
                <c:pt idx="531">
                  <c:v>66216</c:v>
                </c:pt>
                <c:pt idx="532">
                  <c:v>66216.5</c:v>
                </c:pt>
                <c:pt idx="533">
                  <c:v>66230.5</c:v>
                </c:pt>
                <c:pt idx="534">
                  <c:v>66234.5</c:v>
                </c:pt>
                <c:pt idx="535">
                  <c:v>66248.5</c:v>
                </c:pt>
                <c:pt idx="536">
                  <c:v>66253</c:v>
                </c:pt>
                <c:pt idx="537">
                  <c:v>66257.5</c:v>
                </c:pt>
                <c:pt idx="538">
                  <c:v>66261.5</c:v>
                </c:pt>
                <c:pt idx="539">
                  <c:v>66279.5</c:v>
                </c:pt>
                <c:pt idx="540">
                  <c:v>66280</c:v>
                </c:pt>
                <c:pt idx="541">
                  <c:v>66284</c:v>
                </c:pt>
                <c:pt idx="542">
                  <c:v>66284.5</c:v>
                </c:pt>
                <c:pt idx="543">
                  <c:v>66288</c:v>
                </c:pt>
                <c:pt idx="544">
                  <c:v>66288.5</c:v>
                </c:pt>
                <c:pt idx="545">
                  <c:v>66302.5</c:v>
                </c:pt>
                <c:pt idx="546">
                  <c:v>66307</c:v>
                </c:pt>
                <c:pt idx="547">
                  <c:v>66307.5</c:v>
                </c:pt>
                <c:pt idx="548">
                  <c:v>66311</c:v>
                </c:pt>
                <c:pt idx="549">
                  <c:v>66312</c:v>
                </c:pt>
                <c:pt idx="550">
                  <c:v>66325.5</c:v>
                </c:pt>
                <c:pt idx="551">
                  <c:v>66326.5</c:v>
                </c:pt>
                <c:pt idx="552">
                  <c:v>66329.5</c:v>
                </c:pt>
                <c:pt idx="553">
                  <c:v>66330</c:v>
                </c:pt>
                <c:pt idx="554">
                  <c:v>66347</c:v>
                </c:pt>
                <c:pt idx="555">
                  <c:v>66347.5</c:v>
                </c:pt>
                <c:pt idx="556">
                  <c:v>66423.5</c:v>
                </c:pt>
                <c:pt idx="557">
                  <c:v>66424</c:v>
                </c:pt>
                <c:pt idx="558">
                  <c:v>66433</c:v>
                </c:pt>
                <c:pt idx="559">
                  <c:v>66437.5</c:v>
                </c:pt>
                <c:pt idx="560">
                  <c:v>66438</c:v>
                </c:pt>
                <c:pt idx="561">
                  <c:v>66438.5</c:v>
                </c:pt>
                <c:pt idx="562">
                  <c:v>66443</c:v>
                </c:pt>
                <c:pt idx="563">
                  <c:v>66451</c:v>
                </c:pt>
                <c:pt idx="564">
                  <c:v>66469</c:v>
                </c:pt>
                <c:pt idx="565">
                  <c:v>66469.5</c:v>
                </c:pt>
                <c:pt idx="566">
                  <c:v>66473.5</c:v>
                </c:pt>
                <c:pt idx="567">
                  <c:v>66474</c:v>
                </c:pt>
                <c:pt idx="568">
                  <c:v>66478</c:v>
                </c:pt>
                <c:pt idx="569">
                  <c:v>66478.5</c:v>
                </c:pt>
                <c:pt idx="570">
                  <c:v>66483</c:v>
                </c:pt>
                <c:pt idx="571">
                  <c:v>66487</c:v>
                </c:pt>
                <c:pt idx="572">
                  <c:v>66487.5</c:v>
                </c:pt>
                <c:pt idx="573">
                  <c:v>66491.5</c:v>
                </c:pt>
                <c:pt idx="574">
                  <c:v>66492</c:v>
                </c:pt>
                <c:pt idx="575">
                  <c:v>66492.5</c:v>
                </c:pt>
                <c:pt idx="576">
                  <c:v>66501</c:v>
                </c:pt>
                <c:pt idx="577">
                  <c:v>66501.5</c:v>
                </c:pt>
                <c:pt idx="578">
                  <c:v>66505.5</c:v>
                </c:pt>
                <c:pt idx="579">
                  <c:v>66510</c:v>
                </c:pt>
                <c:pt idx="580">
                  <c:v>66514.5</c:v>
                </c:pt>
                <c:pt idx="581">
                  <c:v>66519</c:v>
                </c:pt>
                <c:pt idx="582">
                  <c:v>66519</c:v>
                </c:pt>
                <c:pt idx="583">
                  <c:v>66523.5</c:v>
                </c:pt>
                <c:pt idx="584">
                  <c:v>66528</c:v>
                </c:pt>
                <c:pt idx="585">
                  <c:v>66528.5</c:v>
                </c:pt>
                <c:pt idx="586">
                  <c:v>66532.5</c:v>
                </c:pt>
                <c:pt idx="587">
                  <c:v>66532.5</c:v>
                </c:pt>
                <c:pt idx="588">
                  <c:v>66533</c:v>
                </c:pt>
                <c:pt idx="589">
                  <c:v>66537.5</c:v>
                </c:pt>
                <c:pt idx="590">
                  <c:v>66551</c:v>
                </c:pt>
                <c:pt idx="591">
                  <c:v>66555.5</c:v>
                </c:pt>
                <c:pt idx="592">
                  <c:v>66564.5</c:v>
                </c:pt>
                <c:pt idx="593">
                  <c:v>66569</c:v>
                </c:pt>
                <c:pt idx="594">
                  <c:v>66573.5</c:v>
                </c:pt>
                <c:pt idx="595">
                  <c:v>66578</c:v>
                </c:pt>
                <c:pt idx="596">
                  <c:v>66582.5</c:v>
                </c:pt>
                <c:pt idx="597">
                  <c:v>66596</c:v>
                </c:pt>
                <c:pt idx="598">
                  <c:v>66600.5</c:v>
                </c:pt>
                <c:pt idx="599">
                  <c:v>66614.5</c:v>
                </c:pt>
                <c:pt idx="600">
                  <c:v>66619</c:v>
                </c:pt>
                <c:pt idx="601">
                  <c:v>66623.5</c:v>
                </c:pt>
                <c:pt idx="602">
                  <c:v>66659.5</c:v>
                </c:pt>
                <c:pt idx="603">
                  <c:v>66765</c:v>
                </c:pt>
                <c:pt idx="604">
                  <c:v>67914</c:v>
                </c:pt>
                <c:pt idx="605">
                  <c:v>67914</c:v>
                </c:pt>
                <c:pt idx="606">
                  <c:v>67914</c:v>
                </c:pt>
                <c:pt idx="607">
                  <c:v>67914</c:v>
                </c:pt>
                <c:pt idx="608">
                  <c:v>67974.5</c:v>
                </c:pt>
                <c:pt idx="609">
                  <c:v>67980</c:v>
                </c:pt>
                <c:pt idx="610">
                  <c:v>67980</c:v>
                </c:pt>
                <c:pt idx="611">
                  <c:v>68073</c:v>
                </c:pt>
                <c:pt idx="612">
                  <c:v>68128</c:v>
                </c:pt>
                <c:pt idx="613">
                  <c:v>68128</c:v>
                </c:pt>
                <c:pt idx="614">
                  <c:v>68128</c:v>
                </c:pt>
                <c:pt idx="615">
                  <c:v>68132.5</c:v>
                </c:pt>
                <c:pt idx="616">
                  <c:v>68132.5</c:v>
                </c:pt>
                <c:pt idx="617">
                  <c:v>68241</c:v>
                </c:pt>
                <c:pt idx="618">
                  <c:v>68250</c:v>
                </c:pt>
                <c:pt idx="619">
                  <c:v>68255.5</c:v>
                </c:pt>
                <c:pt idx="620">
                  <c:v>68341.5</c:v>
                </c:pt>
                <c:pt idx="621">
                  <c:v>68395</c:v>
                </c:pt>
                <c:pt idx="622">
                  <c:v>68395</c:v>
                </c:pt>
                <c:pt idx="623">
                  <c:v>68395</c:v>
                </c:pt>
                <c:pt idx="624">
                  <c:v>68485.5</c:v>
                </c:pt>
                <c:pt idx="625">
                  <c:v>69244.5</c:v>
                </c:pt>
                <c:pt idx="626">
                  <c:v>69263</c:v>
                </c:pt>
                <c:pt idx="627">
                  <c:v>69263.5</c:v>
                </c:pt>
                <c:pt idx="628">
                  <c:v>69475.5</c:v>
                </c:pt>
                <c:pt idx="629">
                  <c:v>69476</c:v>
                </c:pt>
                <c:pt idx="630">
                  <c:v>69573</c:v>
                </c:pt>
                <c:pt idx="631">
                  <c:v>69593.5</c:v>
                </c:pt>
                <c:pt idx="632">
                  <c:v>69692</c:v>
                </c:pt>
                <c:pt idx="633">
                  <c:v>69769</c:v>
                </c:pt>
                <c:pt idx="634">
                  <c:v>69786</c:v>
                </c:pt>
                <c:pt idx="635">
                  <c:v>69841.5</c:v>
                </c:pt>
                <c:pt idx="636">
                  <c:v>69887</c:v>
                </c:pt>
                <c:pt idx="637">
                  <c:v>69922</c:v>
                </c:pt>
                <c:pt idx="638">
                  <c:v>70902</c:v>
                </c:pt>
                <c:pt idx="639">
                  <c:v>71042.5</c:v>
                </c:pt>
                <c:pt idx="640">
                  <c:v>71051</c:v>
                </c:pt>
                <c:pt idx="641">
                  <c:v>71214.5</c:v>
                </c:pt>
                <c:pt idx="642">
                  <c:v>71337</c:v>
                </c:pt>
                <c:pt idx="643">
                  <c:v>71337.5</c:v>
                </c:pt>
                <c:pt idx="644">
                  <c:v>71350.5</c:v>
                </c:pt>
                <c:pt idx="645">
                  <c:v>71467</c:v>
                </c:pt>
                <c:pt idx="646">
                  <c:v>72625</c:v>
                </c:pt>
                <c:pt idx="647">
                  <c:v>72838</c:v>
                </c:pt>
                <c:pt idx="648">
                  <c:v>72904.5</c:v>
                </c:pt>
                <c:pt idx="649">
                  <c:v>73035.5</c:v>
                </c:pt>
                <c:pt idx="650">
                  <c:v>73040</c:v>
                </c:pt>
                <c:pt idx="651">
                  <c:v>73040.5</c:v>
                </c:pt>
                <c:pt idx="652">
                  <c:v>73053.5</c:v>
                </c:pt>
                <c:pt idx="653">
                  <c:v>73054</c:v>
                </c:pt>
                <c:pt idx="654">
                  <c:v>73062</c:v>
                </c:pt>
                <c:pt idx="655">
                  <c:v>73062.5</c:v>
                </c:pt>
                <c:pt idx="656">
                  <c:v>73067</c:v>
                </c:pt>
                <c:pt idx="657">
                  <c:v>73067.5</c:v>
                </c:pt>
                <c:pt idx="658">
                  <c:v>73076</c:v>
                </c:pt>
                <c:pt idx="659">
                  <c:v>73076.5</c:v>
                </c:pt>
                <c:pt idx="660">
                  <c:v>73077</c:v>
                </c:pt>
                <c:pt idx="661">
                  <c:v>73077</c:v>
                </c:pt>
                <c:pt idx="662">
                  <c:v>73077.5</c:v>
                </c:pt>
                <c:pt idx="663">
                  <c:v>73080.5</c:v>
                </c:pt>
                <c:pt idx="664">
                  <c:v>73081</c:v>
                </c:pt>
                <c:pt idx="665">
                  <c:v>73081.5</c:v>
                </c:pt>
                <c:pt idx="666">
                  <c:v>73085</c:v>
                </c:pt>
                <c:pt idx="667">
                  <c:v>73085.5</c:v>
                </c:pt>
                <c:pt idx="668">
                  <c:v>73089.5</c:v>
                </c:pt>
                <c:pt idx="669">
                  <c:v>73090</c:v>
                </c:pt>
                <c:pt idx="670">
                  <c:v>73090.5</c:v>
                </c:pt>
                <c:pt idx="671">
                  <c:v>73094</c:v>
                </c:pt>
                <c:pt idx="672">
                  <c:v>73094.5</c:v>
                </c:pt>
                <c:pt idx="673">
                  <c:v>73095</c:v>
                </c:pt>
                <c:pt idx="674">
                  <c:v>73095</c:v>
                </c:pt>
                <c:pt idx="675">
                  <c:v>73095</c:v>
                </c:pt>
                <c:pt idx="676">
                  <c:v>73098.5</c:v>
                </c:pt>
                <c:pt idx="677">
                  <c:v>73099</c:v>
                </c:pt>
                <c:pt idx="678">
                  <c:v>73099.5</c:v>
                </c:pt>
                <c:pt idx="679">
                  <c:v>73103.5</c:v>
                </c:pt>
                <c:pt idx="680">
                  <c:v>73135</c:v>
                </c:pt>
                <c:pt idx="681">
                  <c:v>73135.5</c:v>
                </c:pt>
                <c:pt idx="682">
                  <c:v>73144</c:v>
                </c:pt>
                <c:pt idx="683">
                  <c:v>73144.5</c:v>
                </c:pt>
                <c:pt idx="684">
                  <c:v>73148.5</c:v>
                </c:pt>
                <c:pt idx="685">
                  <c:v>73158</c:v>
                </c:pt>
                <c:pt idx="686">
                  <c:v>73185</c:v>
                </c:pt>
                <c:pt idx="687">
                  <c:v>73189</c:v>
                </c:pt>
                <c:pt idx="688">
                  <c:v>73189.5</c:v>
                </c:pt>
                <c:pt idx="689">
                  <c:v>73190</c:v>
                </c:pt>
                <c:pt idx="690">
                  <c:v>73194</c:v>
                </c:pt>
                <c:pt idx="691">
                  <c:v>73194.5</c:v>
                </c:pt>
                <c:pt idx="692">
                  <c:v>73207.5</c:v>
                </c:pt>
                <c:pt idx="693">
                  <c:v>73212</c:v>
                </c:pt>
                <c:pt idx="694">
                  <c:v>73212.5</c:v>
                </c:pt>
                <c:pt idx="695">
                  <c:v>73221</c:v>
                </c:pt>
                <c:pt idx="696">
                  <c:v>73221.5</c:v>
                </c:pt>
                <c:pt idx="697">
                  <c:v>73230</c:v>
                </c:pt>
                <c:pt idx="698">
                  <c:v>73230.5</c:v>
                </c:pt>
                <c:pt idx="699">
                  <c:v>73239</c:v>
                </c:pt>
                <c:pt idx="700">
                  <c:v>73243.5</c:v>
                </c:pt>
                <c:pt idx="701">
                  <c:v>73248</c:v>
                </c:pt>
                <c:pt idx="702">
                  <c:v>73248.5</c:v>
                </c:pt>
                <c:pt idx="703">
                  <c:v>73252.5</c:v>
                </c:pt>
                <c:pt idx="704">
                  <c:v>73253</c:v>
                </c:pt>
                <c:pt idx="705">
                  <c:v>73262</c:v>
                </c:pt>
                <c:pt idx="706">
                  <c:v>73271</c:v>
                </c:pt>
                <c:pt idx="707">
                  <c:v>73275.5</c:v>
                </c:pt>
                <c:pt idx="708">
                  <c:v>73280</c:v>
                </c:pt>
                <c:pt idx="709">
                  <c:v>73289</c:v>
                </c:pt>
                <c:pt idx="710">
                  <c:v>74310</c:v>
                </c:pt>
                <c:pt idx="711">
                  <c:v>74327.5</c:v>
                </c:pt>
                <c:pt idx="712">
                  <c:v>74328</c:v>
                </c:pt>
                <c:pt idx="713">
                  <c:v>74342.5</c:v>
                </c:pt>
                <c:pt idx="714">
                  <c:v>74355</c:v>
                </c:pt>
                <c:pt idx="715">
                  <c:v>74359.5</c:v>
                </c:pt>
                <c:pt idx="716">
                  <c:v>74368.5</c:v>
                </c:pt>
                <c:pt idx="717">
                  <c:v>74369</c:v>
                </c:pt>
                <c:pt idx="718">
                  <c:v>74373.5</c:v>
                </c:pt>
                <c:pt idx="719">
                  <c:v>74377.5</c:v>
                </c:pt>
                <c:pt idx="720">
                  <c:v>74378</c:v>
                </c:pt>
                <c:pt idx="721">
                  <c:v>74382</c:v>
                </c:pt>
                <c:pt idx="722">
                  <c:v>74382.5</c:v>
                </c:pt>
                <c:pt idx="723">
                  <c:v>74386.5</c:v>
                </c:pt>
                <c:pt idx="724">
                  <c:v>74387</c:v>
                </c:pt>
                <c:pt idx="725">
                  <c:v>74391</c:v>
                </c:pt>
                <c:pt idx="726">
                  <c:v>74404.5</c:v>
                </c:pt>
                <c:pt idx="727">
                  <c:v>74405</c:v>
                </c:pt>
                <c:pt idx="728">
                  <c:v>74409</c:v>
                </c:pt>
                <c:pt idx="729">
                  <c:v>74409.5</c:v>
                </c:pt>
                <c:pt idx="730">
                  <c:v>74413.5</c:v>
                </c:pt>
                <c:pt idx="731">
                  <c:v>74414</c:v>
                </c:pt>
                <c:pt idx="732">
                  <c:v>74431.5</c:v>
                </c:pt>
                <c:pt idx="733">
                  <c:v>74432</c:v>
                </c:pt>
                <c:pt idx="734">
                  <c:v>74435.5</c:v>
                </c:pt>
                <c:pt idx="735">
                  <c:v>74436</c:v>
                </c:pt>
                <c:pt idx="736">
                  <c:v>74436</c:v>
                </c:pt>
                <c:pt idx="737">
                  <c:v>74436.5</c:v>
                </c:pt>
                <c:pt idx="738">
                  <c:v>74437</c:v>
                </c:pt>
                <c:pt idx="739">
                  <c:v>74440.5</c:v>
                </c:pt>
                <c:pt idx="740">
                  <c:v>74441</c:v>
                </c:pt>
                <c:pt idx="741">
                  <c:v>74464</c:v>
                </c:pt>
                <c:pt idx="742">
                  <c:v>74472.5</c:v>
                </c:pt>
                <c:pt idx="743">
                  <c:v>74517.5</c:v>
                </c:pt>
                <c:pt idx="744">
                  <c:v>74518</c:v>
                </c:pt>
                <c:pt idx="745">
                  <c:v>74518.5</c:v>
                </c:pt>
                <c:pt idx="746">
                  <c:v>74522.5</c:v>
                </c:pt>
                <c:pt idx="747">
                  <c:v>74523</c:v>
                </c:pt>
                <c:pt idx="748">
                  <c:v>74528</c:v>
                </c:pt>
                <c:pt idx="749">
                  <c:v>74528.5</c:v>
                </c:pt>
                <c:pt idx="750">
                  <c:v>74536</c:v>
                </c:pt>
                <c:pt idx="751">
                  <c:v>74536.5</c:v>
                </c:pt>
                <c:pt idx="752">
                  <c:v>74540</c:v>
                </c:pt>
                <c:pt idx="753">
                  <c:v>74558.5</c:v>
                </c:pt>
                <c:pt idx="754">
                  <c:v>74559</c:v>
                </c:pt>
                <c:pt idx="755">
                  <c:v>74640</c:v>
                </c:pt>
                <c:pt idx="756">
                  <c:v>74794.5</c:v>
                </c:pt>
                <c:pt idx="757">
                  <c:v>74893</c:v>
                </c:pt>
                <c:pt idx="758">
                  <c:v>74907.5</c:v>
                </c:pt>
                <c:pt idx="759">
                  <c:v>74907.5</c:v>
                </c:pt>
                <c:pt idx="760">
                  <c:v>76050</c:v>
                </c:pt>
                <c:pt idx="761">
                  <c:v>76050</c:v>
                </c:pt>
                <c:pt idx="762">
                  <c:v>76357.5</c:v>
                </c:pt>
                <c:pt idx="763">
                  <c:v>76357.5</c:v>
                </c:pt>
                <c:pt idx="764">
                  <c:v>76533</c:v>
                </c:pt>
                <c:pt idx="765">
                  <c:v>76643</c:v>
                </c:pt>
                <c:pt idx="766">
                  <c:v>76693</c:v>
                </c:pt>
                <c:pt idx="767">
                  <c:v>77623.5</c:v>
                </c:pt>
                <c:pt idx="768">
                  <c:v>77744</c:v>
                </c:pt>
                <c:pt idx="769">
                  <c:v>77768</c:v>
                </c:pt>
                <c:pt idx="770">
                  <c:v>77997.5</c:v>
                </c:pt>
                <c:pt idx="771">
                  <c:v>79452</c:v>
                </c:pt>
                <c:pt idx="772">
                  <c:v>79452.5</c:v>
                </c:pt>
                <c:pt idx="773">
                  <c:v>79471.5</c:v>
                </c:pt>
                <c:pt idx="774">
                  <c:v>79592</c:v>
                </c:pt>
                <c:pt idx="775">
                  <c:v>79592.5</c:v>
                </c:pt>
                <c:pt idx="776">
                  <c:v>79669</c:v>
                </c:pt>
                <c:pt idx="777">
                  <c:v>79675</c:v>
                </c:pt>
                <c:pt idx="778">
                  <c:v>79675.5</c:v>
                </c:pt>
                <c:pt idx="779">
                  <c:v>79755</c:v>
                </c:pt>
                <c:pt idx="780">
                  <c:v>81024.5</c:v>
                </c:pt>
                <c:pt idx="781">
                  <c:v>81166.5</c:v>
                </c:pt>
                <c:pt idx="782">
                  <c:v>81309.5</c:v>
                </c:pt>
                <c:pt idx="783">
                  <c:v>81387.5</c:v>
                </c:pt>
                <c:pt idx="784">
                  <c:v>81491.5</c:v>
                </c:pt>
                <c:pt idx="785">
                  <c:v>81559.5</c:v>
                </c:pt>
                <c:pt idx="786">
                  <c:v>82449</c:v>
                </c:pt>
                <c:pt idx="787">
                  <c:v>82551.5</c:v>
                </c:pt>
                <c:pt idx="788">
                  <c:v>82552</c:v>
                </c:pt>
                <c:pt idx="789">
                  <c:v>82797.5</c:v>
                </c:pt>
                <c:pt idx="790">
                  <c:v>82949.5</c:v>
                </c:pt>
                <c:pt idx="791">
                  <c:v>82977</c:v>
                </c:pt>
                <c:pt idx="792">
                  <c:v>83073</c:v>
                </c:pt>
                <c:pt idx="793">
                  <c:v>83268</c:v>
                </c:pt>
                <c:pt idx="794">
                  <c:v>84225.5</c:v>
                </c:pt>
                <c:pt idx="795">
                  <c:v>84288.5</c:v>
                </c:pt>
                <c:pt idx="796">
                  <c:v>84338.5</c:v>
                </c:pt>
                <c:pt idx="797">
                  <c:v>84370</c:v>
                </c:pt>
                <c:pt idx="798">
                  <c:v>84569</c:v>
                </c:pt>
                <c:pt idx="799">
                  <c:v>84569</c:v>
                </c:pt>
                <c:pt idx="800">
                  <c:v>84581.5</c:v>
                </c:pt>
                <c:pt idx="801">
                  <c:v>84582</c:v>
                </c:pt>
                <c:pt idx="802">
                  <c:v>84712.5</c:v>
                </c:pt>
                <c:pt idx="803">
                  <c:v>84726</c:v>
                </c:pt>
                <c:pt idx="804">
                  <c:v>84827</c:v>
                </c:pt>
                <c:pt idx="805">
                  <c:v>85915.5</c:v>
                </c:pt>
                <c:pt idx="806">
                  <c:v>86082.5</c:v>
                </c:pt>
                <c:pt idx="807">
                  <c:v>86083</c:v>
                </c:pt>
                <c:pt idx="808">
                  <c:v>86228</c:v>
                </c:pt>
                <c:pt idx="809">
                  <c:v>86266.5</c:v>
                </c:pt>
                <c:pt idx="810">
                  <c:v>86267</c:v>
                </c:pt>
                <c:pt idx="811">
                  <c:v>86294</c:v>
                </c:pt>
                <c:pt idx="812">
                  <c:v>86381</c:v>
                </c:pt>
                <c:pt idx="813">
                  <c:v>86521.5</c:v>
                </c:pt>
                <c:pt idx="814">
                  <c:v>87795.5</c:v>
                </c:pt>
                <c:pt idx="815">
                  <c:v>87795.5</c:v>
                </c:pt>
                <c:pt idx="816">
                  <c:v>87847</c:v>
                </c:pt>
                <c:pt idx="817">
                  <c:v>87858.5</c:v>
                </c:pt>
                <c:pt idx="818">
                  <c:v>88002</c:v>
                </c:pt>
                <c:pt idx="819">
                  <c:v>88002</c:v>
                </c:pt>
                <c:pt idx="820">
                  <c:v>88057.5</c:v>
                </c:pt>
                <c:pt idx="821">
                  <c:v>88057.5</c:v>
                </c:pt>
                <c:pt idx="822">
                  <c:v>88062</c:v>
                </c:pt>
                <c:pt idx="823">
                  <c:v>88108</c:v>
                </c:pt>
                <c:pt idx="824">
                  <c:v>88160.5</c:v>
                </c:pt>
                <c:pt idx="825">
                  <c:v>88160.5</c:v>
                </c:pt>
                <c:pt idx="826">
                  <c:v>88161</c:v>
                </c:pt>
                <c:pt idx="827">
                  <c:v>88161</c:v>
                </c:pt>
                <c:pt idx="828">
                  <c:v>88266</c:v>
                </c:pt>
                <c:pt idx="829">
                  <c:v>88266</c:v>
                </c:pt>
                <c:pt idx="830">
                  <c:v>89336.5</c:v>
                </c:pt>
                <c:pt idx="831">
                  <c:v>89336.5</c:v>
                </c:pt>
                <c:pt idx="832">
                  <c:v>89510</c:v>
                </c:pt>
                <c:pt idx="833">
                  <c:v>89626</c:v>
                </c:pt>
                <c:pt idx="834">
                  <c:v>89751</c:v>
                </c:pt>
                <c:pt idx="835">
                  <c:v>90981.5</c:v>
                </c:pt>
                <c:pt idx="836">
                  <c:v>91144</c:v>
                </c:pt>
                <c:pt idx="837">
                  <c:v>91194</c:v>
                </c:pt>
                <c:pt idx="838">
                  <c:v>91401</c:v>
                </c:pt>
                <c:pt idx="839">
                  <c:v>92874.5</c:v>
                </c:pt>
                <c:pt idx="840">
                  <c:v>92875</c:v>
                </c:pt>
                <c:pt idx="841">
                  <c:v>92875.5</c:v>
                </c:pt>
                <c:pt idx="842">
                  <c:v>93146</c:v>
                </c:pt>
                <c:pt idx="843">
                  <c:v>94429</c:v>
                </c:pt>
                <c:pt idx="844">
                  <c:v>94429.5</c:v>
                </c:pt>
                <c:pt idx="845">
                  <c:v>94546.5</c:v>
                </c:pt>
                <c:pt idx="846">
                  <c:v>94586.5</c:v>
                </c:pt>
                <c:pt idx="847">
                  <c:v>94722</c:v>
                </c:pt>
                <c:pt idx="848">
                  <c:v>94900</c:v>
                </c:pt>
              </c:numCache>
            </c:numRef>
          </c:xVal>
          <c:yVal>
            <c:numRef>
              <c:f>'Active 1'!$M$21:$M$992</c:f>
              <c:numCache>
                <c:formatCode>General</c:formatCode>
                <c:ptCount val="9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D07-4DE0-8F6D-E0482498C65A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1'!$F$21:$F$992</c:f>
              <c:numCache>
                <c:formatCode>General</c:formatCode>
                <c:ptCount val="972"/>
                <c:pt idx="0">
                  <c:v>0</c:v>
                </c:pt>
                <c:pt idx="1">
                  <c:v>5278</c:v>
                </c:pt>
                <c:pt idx="2">
                  <c:v>5337</c:v>
                </c:pt>
                <c:pt idx="3">
                  <c:v>5337.5</c:v>
                </c:pt>
                <c:pt idx="4">
                  <c:v>5350.5</c:v>
                </c:pt>
                <c:pt idx="5">
                  <c:v>5351</c:v>
                </c:pt>
                <c:pt idx="6">
                  <c:v>5355</c:v>
                </c:pt>
                <c:pt idx="7">
                  <c:v>5468.5</c:v>
                </c:pt>
                <c:pt idx="8">
                  <c:v>5473</c:v>
                </c:pt>
                <c:pt idx="9">
                  <c:v>5477.5</c:v>
                </c:pt>
                <c:pt idx="10">
                  <c:v>6557.5</c:v>
                </c:pt>
                <c:pt idx="11">
                  <c:v>6891</c:v>
                </c:pt>
                <c:pt idx="12">
                  <c:v>8423</c:v>
                </c:pt>
                <c:pt idx="13">
                  <c:v>8441</c:v>
                </c:pt>
                <c:pt idx="14">
                  <c:v>8464.5</c:v>
                </c:pt>
                <c:pt idx="15">
                  <c:v>8509</c:v>
                </c:pt>
                <c:pt idx="16">
                  <c:v>8613</c:v>
                </c:pt>
                <c:pt idx="17">
                  <c:v>8640.5</c:v>
                </c:pt>
                <c:pt idx="18">
                  <c:v>8654</c:v>
                </c:pt>
                <c:pt idx="19">
                  <c:v>8667.5</c:v>
                </c:pt>
                <c:pt idx="20">
                  <c:v>8781</c:v>
                </c:pt>
                <c:pt idx="21">
                  <c:v>8781</c:v>
                </c:pt>
                <c:pt idx="22">
                  <c:v>8785.5</c:v>
                </c:pt>
                <c:pt idx="23">
                  <c:v>8790</c:v>
                </c:pt>
                <c:pt idx="24">
                  <c:v>8867</c:v>
                </c:pt>
                <c:pt idx="25">
                  <c:v>8885</c:v>
                </c:pt>
                <c:pt idx="26">
                  <c:v>8939.5</c:v>
                </c:pt>
                <c:pt idx="27">
                  <c:v>9846.5</c:v>
                </c:pt>
                <c:pt idx="28">
                  <c:v>9847</c:v>
                </c:pt>
                <c:pt idx="29">
                  <c:v>10154</c:v>
                </c:pt>
                <c:pt idx="30">
                  <c:v>10376</c:v>
                </c:pt>
                <c:pt idx="31">
                  <c:v>11297</c:v>
                </c:pt>
                <c:pt idx="32">
                  <c:v>11423.5</c:v>
                </c:pt>
                <c:pt idx="33">
                  <c:v>11654</c:v>
                </c:pt>
                <c:pt idx="34">
                  <c:v>11672</c:v>
                </c:pt>
                <c:pt idx="35">
                  <c:v>11712.5</c:v>
                </c:pt>
                <c:pt idx="36">
                  <c:v>11717</c:v>
                </c:pt>
                <c:pt idx="37">
                  <c:v>11731</c:v>
                </c:pt>
                <c:pt idx="38">
                  <c:v>11884.5</c:v>
                </c:pt>
                <c:pt idx="39">
                  <c:v>11889</c:v>
                </c:pt>
                <c:pt idx="40">
                  <c:v>11890</c:v>
                </c:pt>
                <c:pt idx="41">
                  <c:v>12007</c:v>
                </c:pt>
                <c:pt idx="42">
                  <c:v>12020.5</c:v>
                </c:pt>
                <c:pt idx="43">
                  <c:v>12815</c:v>
                </c:pt>
                <c:pt idx="44">
                  <c:v>12869.5</c:v>
                </c:pt>
                <c:pt idx="45">
                  <c:v>12874</c:v>
                </c:pt>
                <c:pt idx="46">
                  <c:v>12946</c:v>
                </c:pt>
                <c:pt idx="47">
                  <c:v>13260</c:v>
                </c:pt>
                <c:pt idx="48">
                  <c:v>13269</c:v>
                </c:pt>
                <c:pt idx="49">
                  <c:v>13291.5</c:v>
                </c:pt>
                <c:pt idx="50">
                  <c:v>13292</c:v>
                </c:pt>
                <c:pt idx="51">
                  <c:v>13296</c:v>
                </c:pt>
                <c:pt idx="52">
                  <c:v>13296.5</c:v>
                </c:pt>
                <c:pt idx="53">
                  <c:v>13373</c:v>
                </c:pt>
                <c:pt idx="54">
                  <c:v>13373.5</c:v>
                </c:pt>
                <c:pt idx="55">
                  <c:v>13373.5</c:v>
                </c:pt>
                <c:pt idx="56">
                  <c:v>13403.5</c:v>
                </c:pt>
                <c:pt idx="57">
                  <c:v>13452.5</c:v>
                </c:pt>
                <c:pt idx="58">
                  <c:v>13457</c:v>
                </c:pt>
                <c:pt idx="59">
                  <c:v>13457.5</c:v>
                </c:pt>
                <c:pt idx="60">
                  <c:v>13462</c:v>
                </c:pt>
                <c:pt idx="61">
                  <c:v>13485</c:v>
                </c:pt>
                <c:pt idx="62">
                  <c:v>13490</c:v>
                </c:pt>
                <c:pt idx="63">
                  <c:v>13571</c:v>
                </c:pt>
                <c:pt idx="64">
                  <c:v>13579.5</c:v>
                </c:pt>
                <c:pt idx="65">
                  <c:v>13598</c:v>
                </c:pt>
                <c:pt idx="66">
                  <c:v>13625</c:v>
                </c:pt>
                <c:pt idx="67">
                  <c:v>13638.5</c:v>
                </c:pt>
                <c:pt idx="68">
                  <c:v>13652</c:v>
                </c:pt>
                <c:pt idx="69">
                  <c:v>13720</c:v>
                </c:pt>
                <c:pt idx="70">
                  <c:v>13756.5</c:v>
                </c:pt>
                <c:pt idx="71">
                  <c:v>13765.5</c:v>
                </c:pt>
                <c:pt idx="72">
                  <c:v>14555</c:v>
                </c:pt>
                <c:pt idx="73">
                  <c:v>14573</c:v>
                </c:pt>
                <c:pt idx="74">
                  <c:v>14690.5</c:v>
                </c:pt>
                <c:pt idx="75">
                  <c:v>14736</c:v>
                </c:pt>
                <c:pt idx="76">
                  <c:v>14736</c:v>
                </c:pt>
                <c:pt idx="77">
                  <c:v>14831</c:v>
                </c:pt>
                <c:pt idx="78">
                  <c:v>14857.5</c:v>
                </c:pt>
                <c:pt idx="79">
                  <c:v>14858</c:v>
                </c:pt>
                <c:pt idx="80">
                  <c:v>14858</c:v>
                </c:pt>
                <c:pt idx="81">
                  <c:v>14871.5</c:v>
                </c:pt>
                <c:pt idx="82">
                  <c:v>14935</c:v>
                </c:pt>
                <c:pt idx="83">
                  <c:v>14989</c:v>
                </c:pt>
                <c:pt idx="84">
                  <c:v>15066</c:v>
                </c:pt>
                <c:pt idx="85">
                  <c:v>15102</c:v>
                </c:pt>
                <c:pt idx="86">
                  <c:v>15102.5</c:v>
                </c:pt>
                <c:pt idx="87">
                  <c:v>15106.5</c:v>
                </c:pt>
                <c:pt idx="88">
                  <c:v>15120</c:v>
                </c:pt>
                <c:pt idx="89">
                  <c:v>15129</c:v>
                </c:pt>
                <c:pt idx="90">
                  <c:v>15165.5</c:v>
                </c:pt>
                <c:pt idx="91">
                  <c:v>15192.5</c:v>
                </c:pt>
                <c:pt idx="92">
                  <c:v>15197</c:v>
                </c:pt>
                <c:pt idx="93">
                  <c:v>15197</c:v>
                </c:pt>
                <c:pt idx="94">
                  <c:v>15206.5</c:v>
                </c:pt>
                <c:pt idx="95">
                  <c:v>15247</c:v>
                </c:pt>
                <c:pt idx="96">
                  <c:v>15256</c:v>
                </c:pt>
                <c:pt idx="97">
                  <c:v>15274.5</c:v>
                </c:pt>
                <c:pt idx="98">
                  <c:v>15315</c:v>
                </c:pt>
                <c:pt idx="99">
                  <c:v>15315.5</c:v>
                </c:pt>
                <c:pt idx="100">
                  <c:v>16512.5</c:v>
                </c:pt>
                <c:pt idx="101">
                  <c:v>16561.5</c:v>
                </c:pt>
                <c:pt idx="102">
                  <c:v>16572.5</c:v>
                </c:pt>
                <c:pt idx="103">
                  <c:v>16670</c:v>
                </c:pt>
                <c:pt idx="104">
                  <c:v>16715.5</c:v>
                </c:pt>
                <c:pt idx="105">
                  <c:v>16792.5</c:v>
                </c:pt>
                <c:pt idx="106">
                  <c:v>16814.5</c:v>
                </c:pt>
                <c:pt idx="107">
                  <c:v>16815</c:v>
                </c:pt>
                <c:pt idx="108">
                  <c:v>16837.5</c:v>
                </c:pt>
                <c:pt idx="109">
                  <c:v>16842</c:v>
                </c:pt>
                <c:pt idx="110">
                  <c:v>16842</c:v>
                </c:pt>
                <c:pt idx="111">
                  <c:v>16860</c:v>
                </c:pt>
                <c:pt idx="112">
                  <c:v>16860.5</c:v>
                </c:pt>
                <c:pt idx="113">
                  <c:v>16956.5</c:v>
                </c:pt>
                <c:pt idx="114">
                  <c:v>18083.5</c:v>
                </c:pt>
                <c:pt idx="115">
                  <c:v>18149</c:v>
                </c:pt>
                <c:pt idx="116">
                  <c:v>18315</c:v>
                </c:pt>
                <c:pt idx="117">
                  <c:v>18474.5</c:v>
                </c:pt>
                <c:pt idx="118">
                  <c:v>18478</c:v>
                </c:pt>
                <c:pt idx="119">
                  <c:v>18482.5</c:v>
                </c:pt>
                <c:pt idx="120">
                  <c:v>18618.5</c:v>
                </c:pt>
                <c:pt idx="121">
                  <c:v>18686.5</c:v>
                </c:pt>
                <c:pt idx="122">
                  <c:v>18713.5</c:v>
                </c:pt>
                <c:pt idx="123">
                  <c:v>18759</c:v>
                </c:pt>
                <c:pt idx="124">
                  <c:v>20032</c:v>
                </c:pt>
                <c:pt idx="125">
                  <c:v>20045.5</c:v>
                </c:pt>
                <c:pt idx="126">
                  <c:v>20106</c:v>
                </c:pt>
                <c:pt idx="127">
                  <c:v>20154.5</c:v>
                </c:pt>
                <c:pt idx="128">
                  <c:v>20160.5</c:v>
                </c:pt>
                <c:pt idx="129">
                  <c:v>20163.5</c:v>
                </c:pt>
                <c:pt idx="130">
                  <c:v>20186</c:v>
                </c:pt>
                <c:pt idx="131">
                  <c:v>20277</c:v>
                </c:pt>
                <c:pt idx="132">
                  <c:v>20317.5</c:v>
                </c:pt>
                <c:pt idx="133">
                  <c:v>20449</c:v>
                </c:pt>
                <c:pt idx="134">
                  <c:v>21506.5</c:v>
                </c:pt>
                <c:pt idx="135">
                  <c:v>21550.5</c:v>
                </c:pt>
                <c:pt idx="136">
                  <c:v>21551</c:v>
                </c:pt>
                <c:pt idx="137">
                  <c:v>21551.5</c:v>
                </c:pt>
                <c:pt idx="138">
                  <c:v>21763.5</c:v>
                </c:pt>
                <c:pt idx="139">
                  <c:v>21767.5</c:v>
                </c:pt>
                <c:pt idx="140">
                  <c:v>21777</c:v>
                </c:pt>
                <c:pt idx="141">
                  <c:v>21790</c:v>
                </c:pt>
                <c:pt idx="142">
                  <c:v>21790.5</c:v>
                </c:pt>
                <c:pt idx="143">
                  <c:v>21881</c:v>
                </c:pt>
                <c:pt idx="144">
                  <c:v>21921.5</c:v>
                </c:pt>
                <c:pt idx="145">
                  <c:v>21922</c:v>
                </c:pt>
                <c:pt idx="146">
                  <c:v>21926.5</c:v>
                </c:pt>
                <c:pt idx="147">
                  <c:v>22887</c:v>
                </c:pt>
                <c:pt idx="148">
                  <c:v>23278.5</c:v>
                </c:pt>
                <c:pt idx="149">
                  <c:v>23285.5</c:v>
                </c:pt>
                <c:pt idx="150">
                  <c:v>23612</c:v>
                </c:pt>
                <c:pt idx="151">
                  <c:v>23617.5</c:v>
                </c:pt>
                <c:pt idx="152">
                  <c:v>23671</c:v>
                </c:pt>
                <c:pt idx="153">
                  <c:v>23672.5</c:v>
                </c:pt>
                <c:pt idx="154">
                  <c:v>23686</c:v>
                </c:pt>
                <c:pt idx="155">
                  <c:v>24898.5</c:v>
                </c:pt>
                <c:pt idx="156">
                  <c:v>24971</c:v>
                </c:pt>
                <c:pt idx="157">
                  <c:v>25016.5</c:v>
                </c:pt>
                <c:pt idx="158">
                  <c:v>25116</c:v>
                </c:pt>
                <c:pt idx="159">
                  <c:v>25120.5</c:v>
                </c:pt>
                <c:pt idx="160">
                  <c:v>25225</c:v>
                </c:pt>
                <c:pt idx="161">
                  <c:v>25229.5</c:v>
                </c:pt>
                <c:pt idx="162">
                  <c:v>25238.5</c:v>
                </c:pt>
                <c:pt idx="163">
                  <c:v>25243</c:v>
                </c:pt>
                <c:pt idx="164">
                  <c:v>25293</c:v>
                </c:pt>
                <c:pt idx="165">
                  <c:v>25297.5</c:v>
                </c:pt>
                <c:pt idx="166">
                  <c:v>26570.5</c:v>
                </c:pt>
                <c:pt idx="167">
                  <c:v>26579.5</c:v>
                </c:pt>
                <c:pt idx="168">
                  <c:v>26580</c:v>
                </c:pt>
                <c:pt idx="169">
                  <c:v>26588.5</c:v>
                </c:pt>
                <c:pt idx="170">
                  <c:v>26602</c:v>
                </c:pt>
                <c:pt idx="171">
                  <c:v>26602.5</c:v>
                </c:pt>
                <c:pt idx="172">
                  <c:v>26661</c:v>
                </c:pt>
                <c:pt idx="173">
                  <c:v>26739</c:v>
                </c:pt>
                <c:pt idx="174">
                  <c:v>26743.5</c:v>
                </c:pt>
                <c:pt idx="175">
                  <c:v>26747</c:v>
                </c:pt>
                <c:pt idx="176">
                  <c:v>26761</c:v>
                </c:pt>
                <c:pt idx="177">
                  <c:v>26770</c:v>
                </c:pt>
                <c:pt idx="178">
                  <c:v>26776</c:v>
                </c:pt>
                <c:pt idx="179">
                  <c:v>26906</c:v>
                </c:pt>
                <c:pt idx="180">
                  <c:v>27019.5</c:v>
                </c:pt>
                <c:pt idx="181">
                  <c:v>27854.5</c:v>
                </c:pt>
                <c:pt idx="182">
                  <c:v>28242.5</c:v>
                </c:pt>
                <c:pt idx="183">
                  <c:v>28310.5</c:v>
                </c:pt>
                <c:pt idx="184">
                  <c:v>28442</c:v>
                </c:pt>
                <c:pt idx="185">
                  <c:v>28451</c:v>
                </c:pt>
                <c:pt idx="186">
                  <c:v>28451.5</c:v>
                </c:pt>
                <c:pt idx="187">
                  <c:v>28456</c:v>
                </c:pt>
                <c:pt idx="188">
                  <c:v>28460.5</c:v>
                </c:pt>
                <c:pt idx="189">
                  <c:v>28465</c:v>
                </c:pt>
                <c:pt idx="190">
                  <c:v>28465.5</c:v>
                </c:pt>
                <c:pt idx="191">
                  <c:v>28469.5</c:v>
                </c:pt>
                <c:pt idx="192">
                  <c:v>28496.5</c:v>
                </c:pt>
                <c:pt idx="193">
                  <c:v>28750.5</c:v>
                </c:pt>
                <c:pt idx="194">
                  <c:v>29820</c:v>
                </c:pt>
                <c:pt idx="195">
                  <c:v>29915</c:v>
                </c:pt>
                <c:pt idx="196">
                  <c:v>29919.5</c:v>
                </c:pt>
                <c:pt idx="197">
                  <c:v>29957</c:v>
                </c:pt>
                <c:pt idx="198">
                  <c:v>30060</c:v>
                </c:pt>
                <c:pt idx="199">
                  <c:v>30064.5</c:v>
                </c:pt>
                <c:pt idx="200">
                  <c:v>30087</c:v>
                </c:pt>
                <c:pt idx="201">
                  <c:v>30096</c:v>
                </c:pt>
                <c:pt idx="202">
                  <c:v>30101</c:v>
                </c:pt>
                <c:pt idx="203">
                  <c:v>30255</c:v>
                </c:pt>
                <c:pt idx="204">
                  <c:v>31334</c:v>
                </c:pt>
                <c:pt idx="205">
                  <c:v>31334</c:v>
                </c:pt>
                <c:pt idx="206">
                  <c:v>31334</c:v>
                </c:pt>
                <c:pt idx="207">
                  <c:v>31668.5</c:v>
                </c:pt>
                <c:pt idx="208">
                  <c:v>31668.5</c:v>
                </c:pt>
                <c:pt idx="209">
                  <c:v>31673</c:v>
                </c:pt>
                <c:pt idx="210">
                  <c:v>31673.5</c:v>
                </c:pt>
                <c:pt idx="211">
                  <c:v>31673.5</c:v>
                </c:pt>
                <c:pt idx="212">
                  <c:v>31727.5</c:v>
                </c:pt>
                <c:pt idx="213">
                  <c:v>31809</c:v>
                </c:pt>
                <c:pt idx="214">
                  <c:v>31841</c:v>
                </c:pt>
                <c:pt idx="215">
                  <c:v>31841</c:v>
                </c:pt>
                <c:pt idx="216">
                  <c:v>31841</c:v>
                </c:pt>
                <c:pt idx="217">
                  <c:v>31841</c:v>
                </c:pt>
                <c:pt idx="218">
                  <c:v>31841</c:v>
                </c:pt>
                <c:pt idx="219">
                  <c:v>31841</c:v>
                </c:pt>
                <c:pt idx="220">
                  <c:v>31854.5</c:v>
                </c:pt>
                <c:pt idx="221">
                  <c:v>31854.5</c:v>
                </c:pt>
                <c:pt idx="222">
                  <c:v>31899.5</c:v>
                </c:pt>
                <c:pt idx="223">
                  <c:v>33188</c:v>
                </c:pt>
                <c:pt idx="224">
                  <c:v>33345</c:v>
                </c:pt>
                <c:pt idx="225">
                  <c:v>33395</c:v>
                </c:pt>
                <c:pt idx="226">
                  <c:v>33417.5</c:v>
                </c:pt>
                <c:pt idx="227">
                  <c:v>33422</c:v>
                </c:pt>
                <c:pt idx="228">
                  <c:v>33426.5</c:v>
                </c:pt>
                <c:pt idx="229">
                  <c:v>33426.5</c:v>
                </c:pt>
                <c:pt idx="230">
                  <c:v>33450.5</c:v>
                </c:pt>
                <c:pt idx="231">
                  <c:v>33454</c:v>
                </c:pt>
                <c:pt idx="232">
                  <c:v>33458.5</c:v>
                </c:pt>
                <c:pt idx="233">
                  <c:v>33549</c:v>
                </c:pt>
                <c:pt idx="234">
                  <c:v>34850</c:v>
                </c:pt>
                <c:pt idx="235">
                  <c:v>34922</c:v>
                </c:pt>
                <c:pt idx="236">
                  <c:v>35021.5</c:v>
                </c:pt>
                <c:pt idx="237">
                  <c:v>35021.5</c:v>
                </c:pt>
                <c:pt idx="238">
                  <c:v>35026.5</c:v>
                </c:pt>
                <c:pt idx="239">
                  <c:v>35026.5</c:v>
                </c:pt>
                <c:pt idx="240">
                  <c:v>35035.5</c:v>
                </c:pt>
                <c:pt idx="241">
                  <c:v>35040</c:v>
                </c:pt>
                <c:pt idx="242">
                  <c:v>35040</c:v>
                </c:pt>
                <c:pt idx="243">
                  <c:v>35058</c:v>
                </c:pt>
                <c:pt idx="244">
                  <c:v>35139.5</c:v>
                </c:pt>
                <c:pt idx="245">
                  <c:v>35191</c:v>
                </c:pt>
                <c:pt idx="246">
                  <c:v>35207.5</c:v>
                </c:pt>
                <c:pt idx="247">
                  <c:v>35434</c:v>
                </c:pt>
                <c:pt idx="248">
                  <c:v>36367.5</c:v>
                </c:pt>
                <c:pt idx="249">
                  <c:v>36517</c:v>
                </c:pt>
                <c:pt idx="250">
                  <c:v>36607.5</c:v>
                </c:pt>
                <c:pt idx="251">
                  <c:v>36997.5</c:v>
                </c:pt>
                <c:pt idx="252">
                  <c:v>38012.5</c:v>
                </c:pt>
                <c:pt idx="253">
                  <c:v>38162</c:v>
                </c:pt>
                <c:pt idx="254">
                  <c:v>38416</c:v>
                </c:pt>
                <c:pt idx="255">
                  <c:v>38438.5</c:v>
                </c:pt>
                <c:pt idx="256">
                  <c:v>39329</c:v>
                </c:pt>
                <c:pt idx="257">
                  <c:v>39865.5</c:v>
                </c:pt>
                <c:pt idx="258">
                  <c:v>39885</c:v>
                </c:pt>
                <c:pt idx="259">
                  <c:v>39988</c:v>
                </c:pt>
                <c:pt idx="260">
                  <c:v>40350.5</c:v>
                </c:pt>
                <c:pt idx="261">
                  <c:v>41331.5</c:v>
                </c:pt>
                <c:pt idx="262">
                  <c:v>41483.5</c:v>
                </c:pt>
                <c:pt idx="263">
                  <c:v>41580</c:v>
                </c:pt>
                <c:pt idx="264">
                  <c:v>41648.5</c:v>
                </c:pt>
                <c:pt idx="265">
                  <c:v>41705.5</c:v>
                </c:pt>
                <c:pt idx="266">
                  <c:v>41714.5</c:v>
                </c:pt>
                <c:pt idx="267">
                  <c:v>41814</c:v>
                </c:pt>
                <c:pt idx="268">
                  <c:v>41995.5</c:v>
                </c:pt>
                <c:pt idx="269">
                  <c:v>42004.5</c:v>
                </c:pt>
                <c:pt idx="270">
                  <c:v>43160</c:v>
                </c:pt>
                <c:pt idx="271">
                  <c:v>43170.5</c:v>
                </c:pt>
                <c:pt idx="272">
                  <c:v>43171</c:v>
                </c:pt>
                <c:pt idx="273">
                  <c:v>43241.5</c:v>
                </c:pt>
                <c:pt idx="274">
                  <c:v>43305</c:v>
                </c:pt>
                <c:pt idx="275">
                  <c:v>43355</c:v>
                </c:pt>
                <c:pt idx="276">
                  <c:v>43369.5</c:v>
                </c:pt>
                <c:pt idx="277">
                  <c:v>43373</c:v>
                </c:pt>
                <c:pt idx="278">
                  <c:v>43423</c:v>
                </c:pt>
                <c:pt idx="279">
                  <c:v>43518</c:v>
                </c:pt>
                <c:pt idx="280">
                  <c:v>44597.5</c:v>
                </c:pt>
                <c:pt idx="281">
                  <c:v>44782</c:v>
                </c:pt>
                <c:pt idx="282">
                  <c:v>44918</c:v>
                </c:pt>
                <c:pt idx="283">
                  <c:v>44918</c:v>
                </c:pt>
                <c:pt idx="284">
                  <c:v>45031.5</c:v>
                </c:pt>
                <c:pt idx="285">
                  <c:v>45036</c:v>
                </c:pt>
                <c:pt idx="286">
                  <c:v>45068</c:v>
                </c:pt>
                <c:pt idx="287">
                  <c:v>45068</c:v>
                </c:pt>
                <c:pt idx="288">
                  <c:v>45072.5</c:v>
                </c:pt>
                <c:pt idx="289">
                  <c:v>45073.5</c:v>
                </c:pt>
                <c:pt idx="290">
                  <c:v>45074</c:v>
                </c:pt>
                <c:pt idx="291">
                  <c:v>45090.5</c:v>
                </c:pt>
                <c:pt idx="292">
                  <c:v>45253.5</c:v>
                </c:pt>
                <c:pt idx="293">
                  <c:v>45326</c:v>
                </c:pt>
                <c:pt idx="294">
                  <c:v>46419</c:v>
                </c:pt>
                <c:pt idx="295">
                  <c:v>46422.5</c:v>
                </c:pt>
                <c:pt idx="296">
                  <c:v>46463.5</c:v>
                </c:pt>
                <c:pt idx="297">
                  <c:v>46463.5</c:v>
                </c:pt>
                <c:pt idx="298">
                  <c:v>46463.5</c:v>
                </c:pt>
                <c:pt idx="299">
                  <c:v>46464</c:v>
                </c:pt>
                <c:pt idx="300">
                  <c:v>46464</c:v>
                </c:pt>
                <c:pt idx="301">
                  <c:v>46464</c:v>
                </c:pt>
                <c:pt idx="302">
                  <c:v>46467.5</c:v>
                </c:pt>
                <c:pt idx="303">
                  <c:v>46528</c:v>
                </c:pt>
                <c:pt idx="304">
                  <c:v>46576.5</c:v>
                </c:pt>
                <c:pt idx="305">
                  <c:v>46699</c:v>
                </c:pt>
                <c:pt idx="306">
                  <c:v>46708</c:v>
                </c:pt>
                <c:pt idx="307">
                  <c:v>46718.5</c:v>
                </c:pt>
                <c:pt idx="308">
                  <c:v>46850</c:v>
                </c:pt>
                <c:pt idx="309">
                  <c:v>46850</c:v>
                </c:pt>
                <c:pt idx="310">
                  <c:v>46876</c:v>
                </c:pt>
                <c:pt idx="311">
                  <c:v>47883</c:v>
                </c:pt>
                <c:pt idx="312">
                  <c:v>48119</c:v>
                </c:pt>
                <c:pt idx="313">
                  <c:v>48121.5</c:v>
                </c:pt>
                <c:pt idx="314">
                  <c:v>48140.5</c:v>
                </c:pt>
                <c:pt idx="315">
                  <c:v>48244</c:v>
                </c:pt>
                <c:pt idx="316">
                  <c:v>48248.5</c:v>
                </c:pt>
                <c:pt idx="317">
                  <c:v>48248.5</c:v>
                </c:pt>
                <c:pt idx="318">
                  <c:v>48280.5</c:v>
                </c:pt>
                <c:pt idx="319">
                  <c:v>48295</c:v>
                </c:pt>
                <c:pt idx="320">
                  <c:v>48303</c:v>
                </c:pt>
                <c:pt idx="321">
                  <c:v>48485.5</c:v>
                </c:pt>
                <c:pt idx="322">
                  <c:v>48557</c:v>
                </c:pt>
                <c:pt idx="323">
                  <c:v>48558</c:v>
                </c:pt>
                <c:pt idx="324">
                  <c:v>48566.5</c:v>
                </c:pt>
                <c:pt idx="325">
                  <c:v>48566.5</c:v>
                </c:pt>
                <c:pt idx="326">
                  <c:v>48747.5</c:v>
                </c:pt>
                <c:pt idx="327">
                  <c:v>48747.5</c:v>
                </c:pt>
                <c:pt idx="328">
                  <c:v>49640</c:v>
                </c:pt>
                <c:pt idx="329">
                  <c:v>49735</c:v>
                </c:pt>
                <c:pt idx="330">
                  <c:v>49800.5</c:v>
                </c:pt>
                <c:pt idx="331">
                  <c:v>49948</c:v>
                </c:pt>
                <c:pt idx="332">
                  <c:v>50016</c:v>
                </c:pt>
                <c:pt idx="333">
                  <c:v>50138.5</c:v>
                </c:pt>
                <c:pt idx="334">
                  <c:v>50143</c:v>
                </c:pt>
                <c:pt idx="335">
                  <c:v>50143</c:v>
                </c:pt>
                <c:pt idx="336">
                  <c:v>51276.5</c:v>
                </c:pt>
                <c:pt idx="337">
                  <c:v>51303.5</c:v>
                </c:pt>
                <c:pt idx="338">
                  <c:v>51304</c:v>
                </c:pt>
                <c:pt idx="339">
                  <c:v>51421</c:v>
                </c:pt>
                <c:pt idx="340">
                  <c:v>51460</c:v>
                </c:pt>
                <c:pt idx="341">
                  <c:v>51506.5</c:v>
                </c:pt>
                <c:pt idx="342">
                  <c:v>51593.5</c:v>
                </c:pt>
                <c:pt idx="343">
                  <c:v>51603.5</c:v>
                </c:pt>
                <c:pt idx="344">
                  <c:v>51620</c:v>
                </c:pt>
                <c:pt idx="345">
                  <c:v>51621</c:v>
                </c:pt>
                <c:pt idx="346">
                  <c:v>51674.5</c:v>
                </c:pt>
                <c:pt idx="347">
                  <c:v>51701.5</c:v>
                </c:pt>
                <c:pt idx="348">
                  <c:v>51715</c:v>
                </c:pt>
                <c:pt idx="349">
                  <c:v>52898.5</c:v>
                </c:pt>
                <c:pt idx="350">
                  <c:v>52972</c:v>
                </c:pt>
                <c:pt idx="351">
                  <c:v>53071</c:v>
                </c:pt>
                <c:pt idx="352">
                  <c:v>53085</c:v>
                </c:pt>
                <c:pt idx="353">
                  <c:v>53092.5</c:v>
                </c:pt>
                <c:pt idx="354">
                  <c:v>53093</c:v>
                </c:pt>
                <c:pt idx="355">
                  <c:v>53093</c:v>
                </c:pt>
                <c:pt idx="356">
                  <c:v>53121</c:v>
                </c:pt>
                <c:pt idx="357">
                  <c:v>53121</c:v>
                </c:pt>
                <c:pt idx="358">
                  <c:v>53144</c:v>
                </c:pt>
                <c:pt idx="359">
                  <c:v>53165.5</c:v>
                </c:pt>
                <c:pt idx="360">
                  <c:v>53183</c:v>
                </c:pt>
                <c:pt idx="361">
                  <c:v>53183</c:v>
                </c:pt>
                <c:pt idx="362">
                  <c:v>53193</c:v>
                </c:pt>
                <c:pt idx="363">
                  <c:v>53201.5</c:v>
                </c:pt>
                <c:pt idx="364">
                  <c:v>53207</c:v>
                </c:pt>
                <c:pt idx="365">
                  <c:v>53547</c:v>
                </c:pt>
                <c:pt idx="366">
                  <c:v>54643</c:v>
                </c:pt>
                <c:pt idx="367">
                  <c:v>54721</c:v>
                </c:pt>
                <c:pt idx="368">
                  <c:v>54730</c:v>
                </c:pt>
                <c:pt idx="369">
                  <c:v>54802</c:v>
                </c:pt>
                <c:pt idx="370">
                  <c:v>54812</c:v>
                </c:pt>
                <c:pt idx="371">
                  <c:v>54830</c:v>
                </c:pt>
                <c:pt idx="372">
                  <c:v>54857</c:v>
                </c:pt>
                <c:pt idx="373">
                  <c:v>54861</c:v>
                </c:pt>
                <c:pt idx="374">
                  <c:v>54875</c:v>
                </c:pt>
                <c:pt idx="375">
                  <c:v>54938</c:v>
                </c:pt>
                <c:pt idx="376">
                  <c:v>54950.5</c:v>
                </c:pt>
                <c:pt idx="377">
                  <c:v>54970</c:v>
                </c:pt>
                <c:pt idx="378">
                  <c:v>54996</c:v>
                </c:pt>
                <c:pt idx="379">
                  <c:v>54996</c:v>
                </c:pt>
                <c:pt idx="380">
                  <c:v>54996</c:v>
                </c:pt>
                <c:pt idx="381">
                  <c:v>55127.5</c:v>
                </c:pt>
                <c:pt idx="382">
                  <c:v>55127.5</c:v>
                </c:pt>
                <c:pt idx="383">
                  <c:v>55572</c:v>
                </c:pt>
                <c:pt idx="384">
                  <c:v>56043.5</c:v>
                </c:pt>
                <c:pt idx="385">
                  <c:v>56043.5</c:v>
                </c:pt>
                <c:pt idx="386">
                  <c:v>56293</c:v>
                </c:pt>
                <c:pt idx="387">
                  <c:v>56302.5</c:v>
                </c:pt>
                <c:pt idx="388">
                  <c:v>56342</c:v>
                </c:pt>
                <c:pt idx="389">
                  <c:v>56388</c:v>
                </c:pt>
                <c:pt idx="390">
                  <c:v>56429.5</c:v>
                </c:pt>
                <c:pt idx="391">
                  <c:v>56442.5</c:v>
                </c:pt>
                <c:pt idx="392">
                  <c:v>56474</c:v>
                </c:pt>
                <c:pt idx="393">
                  <c:v>56500</c:v>
                </c:pt>
                <c:pt idx="394">
                  <c:v>56500.5</c:v>
                </c:pt>
                <c:pt idx="395">
                  <c:v>56551</c:v>
                </c:pt>
                <c:pt idx="396">
                  <c:v>56578</c:v>
                </c:pt>
                <c:pt idx="397">
                  <c:v>56664.5</c:v>
                </c:pt>
                <c:pt idx="398">
                  <c:v>56668</c:v>
                </c:pt>
                <c:pt idx="399">
                  <c:v>56683</c:v>
                </c:pt>
                <c:pt idx="400">
                  <c:v>56683</c:v>
                </c:pt>
                <c:pt idx="401">
                  <c:v>56683</c:v>
                </c:pt>
                <c:pt idx="402">
                  <c:v>56841.5</c:v>
                </c:pt>
                <c:pt idx="403">
                  <c:v>57599</c:v>
                </c:pt>
                <c:pt idx="404">
                  <c:v>57757.5</c:v>
                </c:pt>
                <c:pt idx="405">
                  <c:v>57884</c:v>
                </c:pt>
                <c:pt idx="406">
                  <c:v>58055.5</c:v>
                </c:pt>
                <c:pt idx="407">
                  <c:v>58169</c:v>
                </c:pt>
                <c:pt idx="408">
                  <c:v>58169.5</c:v>
                </c:pt>
                <c:pt idx="409">
                  <c:v>58214</c:v>
                </c:pt>
                <c:pt idx="410">
                  <c:v>58214</c:v>
                </c:pt>
                <c:pt idx="411">
                  <c:v>58327.5</c:v>
                </c:pt>
                <c:pt idx="412">
                  <c:v>58327.5</c:v>
                </c:pt>
                <c:pt idx="413">
                  <c:v>58358.5</c:v>
                </c:pt>
                <c:pt idx="414">
                  <c:v>58358.5</c:v>
                </c:pt>
                <c:pt idx="415">
                  <c:v>58377</c:v>
                </c:pt>
                <c:pt idx="416">
                  <c:v>59321</c:v>
                </c:pt>
                <c:pt idx="417">
                  <c:v>59409</c:v>
                </c:pt>
                <c:pt idx="418">
                  <c:v>59430</c:v>
                </c:pt>
                <c:pt idx="419">
                  <c:v>59588.5</c:v>
                </c:pt>
                <c:pt idx="420">
                  <c:v>59696.5</c:v>
                </c:pt>
                <c:pt idx="421">
                  <c:v>59758</c:v>
                </c:pt>
                <c:pt idx="422">
                  <c:v>59767</c:v>
                </c:pt>
                <c:pt idx="423">
                  <c:v>59841.5</c:v>
                </c:pt>
                <c:pt idx="424">
                  <c:v>60114.5</c:v>
                </c:pt>
                <c:pt idx="425">
                  <c:v>60114.5</c:v>
                </c:pt>
                <c:pt idx="426">
                  <c:v>60114.5</c:v>
                </c:pt>
                <c:pt idx="427">
                  <c:v>60334</c:v>
                </c:pt>
                <c:pt idx="428">
                  <c:v>60334</c:v>
                </c:pt>
                <c:pt idx="429">
                  <c:v>61315</c:v>
                </c:pt>
                <c:pt idx="430">
                  <c:v>61331.5</c:v>
                </c:pt>
                <c:pt idx="431">
                  <c:v>61374.5</c:v>
                </c:pt>
                <c:pt idx="432">
                  <c:v>61375</c:v>
                </c:pt>
                <c:pt idx="433">
                  <c:v>61444</c:v>
                </c:pt>
                <c:pt idx="434">
                  <c:v>61444.5</c:v>
                </c:pt>
                <c:pt idx="435">
                  <c:v>61498.5</c:v>
                </c:pt>
                <c:pt idx="436">
                  <c:v>61503</c:v>
                </c:pt>
                <c:pt idx="437">
                  <c:v>61529</c:v>
                </c:pt>
                <c:pt idx="438">
                  <c:v>61548.5</c:v>
                </c:pt>
                <c:pt idx="439">
                  <c:v>61575</c:v>
                </c:pt>
                <c:pt idx="440">
                  <c:v>61602.5</c:v>
                </c:pt>
                <c:pt idx="441">
                  <c:v>61603</c:v>
                </c:pt>
                <c:pt idx="442">
                  <c:v>61607.5</c:v>
                </c:pt>
                <c:pt idx="443">
                  <c:v>61611.5</c:v>
                </c:pt>
                <c:pt idx="444">
                  <c:v>61612</c:v>
                </c:pt>
                <c:pt idx="445">
                  <c:v>61621</c:v>
                </c:pt>
                <c:pt idx="446">
                  <c:v>61634.5</c:v>
                </c:pt>
                <c:pt idx="447">
                  <c:v>61643.5</c:v>
                </c:pt>
                <c:pt idx="448">
                  <c:v>61644</c:v>
                </c:pt>
                <c:pt idx="449">
                  <c:v>61648</c:v>
                </c:pt>
                <c:pt idx="450">
                  <c:v>61648.5</c:v>
                </c:pt>
                <c:pt idx="451">
                  <c:v>61652.5</c:v>
                </c:pt>
                <c:pt idx="452">
                  <c:v>61653</c:v>
                </c:pt>
                <c:pt idx="453">
                  <c:v>61661.5</c:v>
                </c:pt>
                <c:pt idx="454">
                  <c:v>61662</c:v>
                </c:pt>
                <c:pt idx="455">
                  <c:v>61666</c:v>
                </c:pt>
                <c:pt idx="456">
                  <c:v>61666.5</c:v>
                </c:pt>
                <c:pt idx="457">
                  <c:v>61670.5</c:v>
                </c:pt>
                <c:pt idx="458">
                  <c:v>61671</c:v>
                </c:pt>
                <c:pt idx="459">
                  <c:v>61684</c:v>
                </c:pt>
                <c:pt idx="460">
                  <c:v>61684</c:v>
                </c:pt>
                <c:pt idx="461">
                  <c:v>61684.5</c:v>
                </c:pt>
                <c:pt idx="462">
                  <c:v>61699</c:v>
                </c:pt>
                <c:pt idx="463">
                  <c:v>61784</c:v>
                </c:pt>
                <c:pt idx="464">
                  <c:v>61788.5</c:v>
                </c:pt>
                <c:pt idx="465">
                  <c:v>61793</c:v>
                </c:pt>
                <c:pt idx="466">
                  <c:v>61797.5</c:v>
                </c:pt>
                <c:pt idx="467">
                  <c:v>61802</c:v>
                </c:pt>
                <c:pt idx="468">
                  <c:v>61806.5</c:v>
                </c:pt>
                <c:pt idx="469">
                  <c:v>61811</c:v>
                </c:pt>
                <c:pt idx="470">
                  <c:v>61880</c:v>
                </c:pt>
                <c:pt idx="471">
                  <c:v>61892.5</c:v>
                </c:pt>
                <c:pt idx="472">
                  <c:v>62092</c:v>
                </c:pt>
                <c:pt idx="473">
                  <c:v>62092</c:v>
                </c:pt>
                <c:pt idx="474">
                  <c:v>62561</c:v>
                </c:pt>
                <c:pt idx="475">
                  <c:v>63006</c:v>
                </c:pt>
                <c:pt idx="476">
                  <c:v>63006.5</c:v>
                </c:pt>
                <c:pt idx="477">
                  <c:v>63027.5</c:v>
                </c:pt>
                <c:pt idx="478">
                  <c:v>63043.5</c:v>
                </c:pt>
                <c:pt idx="479">
                  <c:v>63057</c:v>
                </c:pt>
                <c:pt idx="480">
                  <c:v>63066</c:v>
                </c:pt>
                <c:pt idx="481">
                  <c:v>63106</c:v>
                </c:pt>
                <c:pt idx="482">
                  <c:v>63106</c:v>
                </c:pt>
                <c:pt idx="483">
                  <c:v>63106.5</c:v>
                </c:pt>
                <c:pt idx="484">
                  <c:v>63106.5</c:v>
                </c:pt>
                <c:pt idx="485">
                  <c:v>63107.5</c:v>
                </c:pt>
                <c:pt idx="486">
                  <c:v>63116</c:v>
                </c:pt>
                <c:pt idx="487">
                  <c:v>63116</c:v>
                </c:pt>
                <c:pt idx="488">
                  <c:v>63116.5</c:v>
                </c:pt>
                <c:pt idx="489">
                  <c:v>63125.5</c:v>
                </c:pt>
                <c:pt idx="490">
                  <c:v>63154</c:v>
                </c:pt>
                <c:pt idx="491">
                  <c:v>63161.5</c:v>
                </c:pt>
                <c:pt idx="492">
                  <c:v>63220.5</c:v>
                </c:pt>
                <c:pt idx="493">
                  <c:v>63306</c:v>
                </c:pt>
                <c:pt idx="494">
                  <c:v>63306.5</c:v>
                </c:pt>
                <c:pt idx="495">
                  <c:v>63329</c:v>
                </c:pt>
                <c:pt idx="496">
                  <c:v>63367</c:v>
                </c:pt>
                <c:pt idx="497">
                  <c:v>63426</c:v>
                </c:pt>
                <c:pt idx="498">
                  <c:v>64489.5</c:v>
                </c:pt>
                <c:pt idx="499">
                  <c:v>64493</c:v>
                </c:pt>
                <c:pt idx="500">
                  <c:v>64644.5</c:v>
                </c:pt>
                <c:pt idx="501">
                  <c:v>64729</c:v>
                </c:pt>
                <c:pt idx="502">
                  <c:v>64753.5</c:v>
                </c:pt>
                <c:pt idx="503">
                  <c:v>64758</c:v>
                </c:pt>
                <c:pt idx="504">
                  <c:v>64783.5</c:v>
                </c:pt>
                <c:pt idx="505">
                  <c:v>64788</c:v>
                </c:pt>
                <c:pt idx="506">
                  <c:v>64792.5</c:v>
                </c:pt>
                <c:pt idx="507">
                  <c:v>64793</c:v>
                </c:pt>
                <c:pt idx="508">
                  <c:v>64797</c:v>
                </c:pt>
                <c:pt idx="509">
                  <c:v>64860.5</c:v>
                </c:pt>
                <c:pt idx="510">
                  <c:v>64862</c:v>
                </c:pt>
                <c:pt idx="511">
                  <c:v>64874</c:v>
                </c:pt>
                <c:pt idx="512">
                  <c:v>64874</c:v>
                </c:pt>
                <c:pt idx="513">
                  <c:v>64951</c:v>
                </c:pt>
                <c:pt idx="514">
                  <c:v>65250.5</c:v>
                </c:pt>
                <c:pt idx="515">
                  <c:v>65677</c:v>
                </c:pt>
                <c:pt idx="516">
                  <c:v>66008.5</c:v>
                </c:pt>
                <c:pt idx="517">
                  <c:v>66013</c:v>
                </c:pt>
                <c:pt idx="518">
                  <c:v>66022</c:v>
                </c:pt>
                <c:pt idx="519">
                  <c:v>66058</c:v>
                </c:pt>
                <c:pt idx="520">
                  <c:v>66071.5</c:v>
                </c:pt>
                <c:pt idx="521">
                  <c:v>66076.5</c:v>
                </c:pt>
                <c:pt idx="522">
                  <c:v>66090</c:v>
                </c:pt>
                <c:pt idx="523">
                  <c:v>66098.5</c:v>
                </c:pt>
                <c:pt idx="524">
                  <c:v>66099</c:v>
                </c:pt>
                <c:pt idx="525">
                  <c:v>66103.5</c:v>
                </c:pt>
                <c:pt idx="526">
                  <c:v>66108</c:v>
                </c:pt>
                <c:pt idx="527">
                  <c:v>66112.5</c:v>
                </c:pt>
                <c:pt idx="528">
                  <c:v>66189.5</c:v>
                </c:pt>
                <c:pt idx="529">
                  <c:v>66194</c:v>
                </c:pt>
                <c:pt idx="530">
                  <c:v>66194.5</c:v>
                </c:pt>
                <c:pt idx="531">
                  <c:v>66216</c:v>
                </c:pt>
                <c:pt idx="532">
                  <c:v>66216.5</c:v>
                </c:pt>
                <c:pt idx="533">
                  <c:v>66230.5</c:v>
                </c:pt>
                <c:pt idx="534">
                  <c:v>66234.5</c:v>
                </c:pt>
                <c:pt idx="535">
                  <c:v>66248.5</c:v>
                </c:pt>
                <c:pt idx="536">
                  <c:v>66253</c:v>
                </c:pt>
                <c:pt idx="537">
                  <c:v>66257.5</c:v>
                </c:pt>
                <c:pt idx="538">
                  <c:v>66261.5</c:v>
                </c:pt>
                <c:pt idx="539">
                  <c:v>66279.5</c:v>
                </c:pt>
                <c:pt idx="540">
                  <c:v>66280</c:v>
                </c:pt>
                <c:pt idx="541">
                  <c:v>66284</c:v>
                </c:pt>
                <c:pt idx="542">
                  <c:v>66284.5</c:v>
                </c:pt>
                <c:pt idx="543">
                  <c:v>66288</c:v>
                </c:pt>
                <c:pt idx="544">
                  <c:v>66288.5</c:v>
                </c:pt>
                <c:pt idx="545">
                  <c:v>66302.5</c:v>
                </c:pt>
                <c:pt idx="546">
                  <c:v>66307</c:v>
                </c:pt>
                <c:pt idx="547">
                  <c:v>66307.5</c:v>
                </c:pt>
                <c:pt idx="548">
                  <c:v>66311</c:v>
                </c:pt>
                <c:pt idx="549">
                  <c:v>66312</c:v>
                </c:pt>
                <c:pt idx="550">
                  <c:v>66325.5</c:v>
                </c:pt>
                <c:pt idx="551">
                  <c:v>66326.5</c:v>
                </c:pt>
                <c:pt idx="552">
                  <c:v>66329.5</c:v>
                </c:pt>
                <c:pt idx="553">
                  <c:v>66330</c:v>
                </c:pt>
                <c:pt idx="554">
                  <c:v>66347</c:v>
                </c:pt>
                <c:pt idx="555">
                  <c:v>66347.5</c:v>
                </c:pt>
                <c:pt idx="556">
                  <c:v>66423.5</c:v>
                </c:pt>
                <c:pt idx="557">
                  <c:v>66424</c:v>
                </c:pt>
                <c:pt idx="558">
                  <c:v>66433</c:v>
                </c:pt>
                <c:pt idx="559">
                  <c:v>66437.5</c:v>
                </c:pt>
                <c:pt idx="560">
                  <c:v>66438</c:v>
                </c:pt>
                <c:pt idx="561">
                  <c:v>66438.5</c:v>
                </c:pt>
                <c:pt idx="562">
                  <c:v>66443</c:v>
                </c:pt>
                <c:pt idx="563">
                  <c:v>66451</c:v>
                </c:pt>
                <c:pt idx="564">
                  <c:v>66469</c:v>
                </c:pt>
                <c:pt idx="565">
                  <c:v>66469.5</c:v>
                </c:pt>
                <c:pt idx="566">
                  <c:v>66473.5</c:v>
                </c:pt>
                <c:pt idx="567">
                  <c:v>66474</c:v>
                </c:pt>
                <c:pt idx="568">
                  <c:v>66478</c:v>
                </c:pt>
                <c:pt idx="569">
                  <c:v>66478.5</c:v>
                </c:pt>
                <c:pt idx="570">
                  <c:v>66483</c:v>
                </c:pt>
                <c:pt idx="571">
                  <c:v>66487</c:v>
                </c:pt>
                <c:pt idx="572">
                  <c:v>66487.5</c:v>
                </c:pt>
                <c:pt idx="573">
                  <c:v>66491.5</c:v>
                </c:pt>
                <c:pt idx="574">
                  <c:v>66492</c:v>
                </c:pt>
                <c:pt idx="575">
                  <c:v>66492.5</c:v>
                </c:pt>
                <c:pt idx="576">
                  <c:v>66501</c:v>
                </c:pt>
                <c:pt idx="577">
                  <c:v>66501.5</c:v>
                </c:pt>
                <c:pt idx="578">
                  <c:v>66505.5</c:v>
                </c:pt>
                <c:pt idx="579">
                  <c:v>66510</c:v>
                </c:pt>
                <c:pt idx="580">
                  <c:v>66514.5</c:v>
                </c:pt>
                <c:pt idx="581">
                  <c:v>66519</c:v>
                </c:pt>
                <c:pt idx="582">
                  <c:v>66519</c:v>
                </c:pt>
                <c:pt idx="583">
                  <c:v>66523.5</c:v>
                </c:pt>
                <c:pt idx="584">
                  <c:v>66528</c:v>
                </c:pt>
                <c:pt idx="585">
                  <c:v>66528.5</c:v>
                </c:pt>
                <c:pt idx="586">
                  <c:v>66532.5</c:v>
                </c:pt>
                <c:pt idx="587">
                  <c:v>66532.5</c:v>
                </c:pt>
                <c:pt idx="588">
                  <c:v>66533</c:v>
                </c:pt>
                <c:pt idx="589">
                  <c:v>66537.5</c:v>
                </c:pt>
                <c:pt idx="590">
                  <c:v>66551</c:v>
                </c:pt>
                <c:pt idx="591">
                  <c:v>66555.5</c:v>
                </c:pt>
                <c:pt idx="592">
                  <c:v>66564.5</c:v>
                </c:pt>
                <c:pt idx="593">
                  <c:v>66569</c:v>
                </c:pt>
                <c:pt idx="594">
                  <c:v>66573.5</c:v>
                </c:pt>
                <c:pt idx="595">
                  <c:v>66578</c:v>
                </c:pt>
                <c:pt idx="596">
                  <c:v>66582.5</c:v>
                </c:pt>
                <c:pt idx="597">
                  <c:v>66596</c:v>
                </c:pt>
                <c:pt idx="598">
                  <c:v>66600.5</c:v>
                </c:pt>
                <c:pt idx="599">
                  <c:v>66614.5</c:v>
                </c:pt>
                <c:pt idx="600">
                  <c:v>66619</c:v>
                </c:pt>
                <c:pt idx="601">
                  <c:v>66623.5</c:v>
                </c:pt>
                <c:pt idx="602">
                  <c:v>66659.5</c:v>
                </c:pt>
                <c:pt idx="603">
                  <c:v>66765</c:v>
                </c:pt>
                <c:pt idx="604">
                  <c:v>67914</c:v>
                </c:pt>
                <c:pt idx="605">
                  <c:v>67914</c:v>
                </c:pt>
                <c:pt idx="606">
                  <c:v>67914</c:v>
                </c:pt>
                <c:pt idx="607">
                  <c:v>67914</c:v>
                </c:pt>
                <c:pt idx="608">
                  <c:v>67974.5</c:v>
                </c:pt>
                <c:pt idx="609">
                  <c:v>67980</c:v>
                </c:pt>
                <c:pt idx="610">
                  <c:v>67980</c:v>
                </c:pt>
                <c:pt idx="611">
                  <c:v>68073</c:v>
                </c:pt>
                <c:pt idx="612">
                  <c:v>68128</c:v>
                </c:pt>
                <c:pt idx="613">
                  <c:v>68128</c:v>
                </c:pt>
                <c:pt idx="614">
                  <c:v>68128</c:v>
                </c:pt>
                <c:pt idx="615">
                  <c:v>68132.5</c:v>
                </c:pt>
                <c:pt idx="616">
                  <c:v>68132.5</c:v>
                </c:pt>
                <c:pt idx="617">
                  <c:v>68241</c:v>
                </c:pt>
                <c:pt idx="618">
                  <c:v>68250</c:v>
                </c:pt>
                <c:pt idx="619">
                  <c:v>68255.5</c:v>
                </c:pt>
                <c:pt idx="620">
                  <c:v>68341.5</c:v>
                </c:pt>
                <c:pt idx="621">
                  <c:v>68395</c:v>
                </c:pt>
                <c:pt idx="622">
                  <c:v>68395</c:v>
                </c:pt>
                <c:pt idx="623">
                  <c:v>68395</c:v>
                </c:pt>
                <c:pt idx="624">
                  <c:v>68485.5</c:v>
                </c:pt>
                <c:pt idx="625">
                  <c:v>69244.5</c:v>
                </c:pt>
                <c:pt idx="626">
                  <c:v>69263</c:v>
                </c:pt>
                <c:pt idx="627">
                  <c:v>69263.5</c:v>
                </c:pt>
                <c:pt idx="628">
                  <c:v>69475.5</c:v>
                </c:pt>
                <c:pt idx="629">
                  <c:v>69476</c:v>
                </c:pt>
                <c:pt idx="630">
                  <c:v>69573</c:v>
                </c:pt>
                <c:pt idx="631">
                  <c:v>69593.5</c:v>
                </c:pt>
                <c:pt idx="632">
                  <c:v>69692</c:v>
                </c:pt>
                <c:pt idx="633">
                  <c:v>69769</c:v>
                </c:pt>
                <c:pt idx="634">
                  <c:v>69786</c:v>
                </c:pt>
                <c:pt idx="635">
                  <c:v>69841.5</c:v>
                </c:pt>
                <c:pt idx="636">
                  <c:v>69887</c:v>
                </c:pt>
                <c:pt idx="637">
                  <c:v>69922</c:v>
                </c:pt>
                <c:pt idx="638">
                  <c:v>70902</c:v>
                </c:pt>
                <c:pt idx="639">
                  <c:v>71042.5</c:v>
                </c:pt>
                <c:pt idx="640">
                  <c:v>71051</c:v>
                </c:pt>
                <c:pt idx="641">
                  <c:v>71214.5</c:v>
                </c:pt>
                <c:pt idx="642">
                  <c:v>71337</c:v>
                </c:pt>
                <c:pt idx="643">
                  <c:v>71337.5</c:v>
                </c:pt>
                <c:pt idx="644">
                  <c:v>71350.5</c:v>
                </c:pt>
                <c:pt idx="645">
                  <c:v>71467</c:v>
                </c:pt>
                <c:pt idx="646">
                  <c:v>72625</c:v>
                </c:pt>
                <c:pt idx="647">
                  <c:v>72838</c:v>
                </c:pt>
                <c:pt idx="648">
                  <c:v>72904.5</c:v>
                </c:pt>
                <c:pt idx="649">
                  <c:v>73035.5</c:v>
                </c:pt>
                <c:pt idx="650">
                  <c:v>73040</c:v>
                </c:pt>
                <c:pt idx="651">
                  <c:v>73040.5</c:v>
                </c:pt>
                <c:pt idx="652">
                  <c:v>73053.5</c:v>
                </c:pt>
                <c:pt idx="653">
                  <c:v>73054</c:v>
                </c:pt>
                <c:pt idx="654">
                  <c:v>73062</c:v>
                </c:pt>
                <c:pt idx="655">
                  <c:v>73062.5</c:v>
                </c:pt>
                <c:pt idx="656">
                  <c:v>73067</c:v>
                </c:pt>
                <c:pt idx="657">
                  <c:v>73067.5</c:v>
                </c:pt>
                <c:pt idx="658">
                  <c:v>73076</c:v>
                </c:pt>
                <c:pt idx="659">
                  <c:v>73076.5</c:v>
                </c:pt>
                <c:pt idx="660">
                  <c:v>73077</c:v>
                </c:pt>
                <c:pt idx="661">
                  <c:v>73077</c:v>
                </c:pt>
                <c:pt idx="662">
                  <c:v>73077.5</c:v>
                </c:pt>
                <c:pt idx="663">
                  <c:v>73080.5</c:v>
                </c:pt>
                <c:pt idx="664">
                  <c:v>73081</c:v>
                </c:pt>
                <c:pt idx="665">
                  <c:v>73081.5</c:v>
                </c:pt>
                <c:pt idx="666">
                  <c:v>73085</c:v>
                </c:pt>
                <c:pt idx="667">
                  <c:v>73085.5</c:v>
                </c:pt>
                <c:pt idx="668">
                  <c:v>73089.5</c:v>
                </c:pt>
                <c:pt idx="669">
                  <c:v>73090</c:v>
                </c:pt>
                <c:pt idx="670">
                  <c:v>73090.5</c:v>
                </c:pt>
                <c:pt idx="671">
                  <c:v>73094</c:v>
                </c:pt>
                <c:pt idx="672">
                  <c:v>73094.5</c:v>
                </c:pt>
                <c:pt idx="673">
                  <c:v>73095</c:v>
                </c:pt>
                <c:pt idx="674">
                  <c:v>73095</c:v>
                </c:pt>
                <c:pt idx="675">
                  <c:v>73095</c:v>
                </c:pt>
                <c:pt idx="676">
                  <c:v>73098.5</c:v>
                </c:pt>
                <c:pt idx="677">
                  <c:v>73099</c:v>
                </c:pt>
                <c:pt idx="678">
                  <c:v>73099.5</c:v>
                </c:pt>
                <c:pt idx="679">
                  <c:v>73103.5</c:v>
                </c:pt>
                <c:pt idx="680">
                  <c:v>73135</c:v>
                </c:pt>
                <c:pt idx="681">
                  <c:v>73135.5</c:v>
                </c:pt>
                <c:pt idx="682">
                  <c:v>73144</c:v>
                </c:pt>
                <c:pt idx="683">
                  <c:v>73144.5</c:v>
                </c:pt>
                <c:pt idx="684">
                  <c:v>73148.5</c:v>
                </c:pt>
                <c:pt idx="685">
                  <c:v>73158</c:v>
                </c:pt>
                <c:pt idx="686">
                  <c:v>73185</c:v>
                </c:pt>
                <c:pt idx="687">
                  <c:v>73189</c:v>
                </c:pt>
                <c:pt idx="688">
                  <c:v>73189.5</c:v>
                </c:pt>
                <c:pt idx="689">
                  <c:v>73190</c:v>
                </c:pt>
                <c:pt idx="690">
                  <c:v>73194</c:v>
                </c:pt>
                <c:pt idx="691">
                  <c:v>73194.5</c:v>
                </c:pt>
                <c:pt idx="692">
                  <c:v>73207.5</c:v>
                </c:pt>
                <c:pt idx="693">
                  <c:v>73212</c:v>
                </c:pt>
                <c:pt idx="694">
                  <c:v>73212.5</c:v>
                </c:pt>
                <c:pt idx="695">
                  <c:v>73221</c:v>
                </c:pt>
                <c:pt idx="696">
                  <c:v>73221.5</c:v>
                </c:pt>
                <c:pt idx="697">
                  <c:v>73230</c:v>
                </c:pt>
                <c:pt idx="698">
                  <c:v>73230.5</c:v>
                </c:pt>
                <c:pt idx="699">
                  <c:v>73239</c:v>
                </c:pt>
                <c:pt idx="700">
                  <c:v>73243.5</c:v>
                </c:pt>
                <c:pt idx="701">
                  <c:v>73248</c:v>
                </c:pt>
                <c:pt idx="702">
                  <c:v>73248.5</c:v>
                </c:pt>
                <c:pt idx="703">
                  <c:v>73252.5</c:v>
                </c:pt>
                <c:pt idx="704">
                  <c:v>73253</c:v>
                </c:pt>
                <c:pt idx="705">
                  <c:v>73262</c:v>
                </c:pt>
                <c:pt idx="706">
                  <c:v>73271</c:v>
                </c:pt>
                <c:pt idx="707">
                  <c:v>73275.5</c:v>
                </c:pt>
                <c:pt idx="708">
                  <c:v>73280</c:v>
                </c:pt>
                <c:pt idx="709">
                  <c:v>73289</c:v>
                </c:pt>
                <c:pt idx="710">
                  <c:v>74310</c:v>
                </c:pt>
                <c:pt idx="711">
                  <c:v>74327.5</c:v>
                </c:pt>
                <c:pt idx="712">
                  <c:v>74328</c:v>
                </c:pt>
                <c:pt idx="713">
                  <c:v>74342.5</c:v>
                </c:pt>
                <c:pt idx="714">
                  <c:v>74355</c:v>
                </c:pt>
                <c:pt idx="715">
                  <c:v>74359.5</c:v>
                </c:pt>
                <c:pt idx="716">
                  <c:v>74368.5</c:v>
                </c:pt>
                <c:pt idx="717">
                  <c:v>74369</c:v>
                </c:pt>
                <c:pt idx="718">
                  <c:v>74373.5</c:v>
                </c:pt>
                <c:pt idx="719">
                  <c:v>74377.5</c:v>
                </c:pt>
                <c:pt idx="720">
                  <c:v>74378</c:v>
                </c:pt>
                <c:pt idx="721">
                  <c:v>74382</c:v>
                </c:pt>
                <c:pt idx="722">
                  <c:v>74382.5</c:v>
                </c:pt>
                <c:pt idx="723">
                  <c:v>74386.5</c:v>
                </c:pt>
                <c:pt idx="724">
                  <c:v>74387</c:v>
                </c:pt>
                <c:pt idx="725">
                  <c:v>74391</c:v>
                </c:pt>
                <c:pt idx="726">
                  <c:v>74404.5</c:v>
                </c:pt>
                <c:pt idx="727">
                  <c:v>74405</c:v>
                </c:pt>
                <c:pt idx="728">
                  <c:v>74409</c:v>
                </c:pt>
                <c:pt idx="729">
                  <c:v>74409.5</c:v>
                </c:pt>
                <c:pt idx="730">
                  <c:v>74413.5</c:v>
                </c:pt>
                <c:pt idx="731">
                  <c:v>74414</c:v>
                </c:pt>
                <c:pt idx="732">
                  <c:v>74431.5</c:v>
                </c:pt>
                <c:pt idx="733">
                  <c:v>74432</c:v>
                </c:pt>
                <c:pt idx="734">
                  <c:v>74435.5</c:v>
                </c:pt>
                <c:pt idx="735">
                  <c:v>74436</c:v>
                </c:pt>
                <c:pt idx="736">
                  <c:v>74436</c:v>
                </c:pt>
                <c:pt idx="737">
                  <c:v>74436.5</c:v>
                </c:pt>
                <c:pt idx="738">
                  <c:v>74437</c:v>
                </c:pt>
                <c:pt idx="739">
                  <c:v>74440.5</c:v>
                </c:pt>
                <c:pt idx="740">
                  <c:v>74441</c:v>
                </c:pt>
                <c:pt idx="741">
                  <c:v>74464</c:v>
                </c:pt>
                <c:pt idx="742">
                  <c:v>74472.5</c:v>
                </c:pt>
                <c:pt idx="743">
                  <c:v>74517.5</c:v>
                </c:pt>
                <c:pt idx="744">
                  <c:v>74518</c:v>
                </c:pt>
                <c:pt idx="745">
                  <c:v>74518.5</c:v>
                </c:pt>
                <c:pt idx="746">
                  <c:v>74522.5</c:v>
                </c:pt>
                <c:pt idx="747">
                  <c:v>74523</c:v>
                </c:pt>
                <c:pt idx="748">
                  <c:v>74528</c:v>
                </c:pt>
                <c:pt idx="749">
                  <c:v>74528.5</c:v>
                </c:pt>
                <c:pt idx="750">
                  <c:v>74536</c:v>
                </c:pt>
                <c:pt idx="751">
                  <c:v>74536.5</c:v>
                </c:pt>
                <c:pt idx="752">
                  <c:v>74540</c:v>
                </c:pt>
                <c:pt idx="753">
                  <c:v>74558.5</c:v>
                </c:pt>
                <c:pt idx="754">
                  <c:v>74559</c:v>
                </c:pt>
                <c:pt idx="755">
                  <c:v>74640</c:v>
                </c:pt>
                <c:pt idx="756">
                  <c:v>74794.5</c:v>
                </c:pt>
                <c:pt idx="757">
                  <c:v>74893</c:v>
                </c:pt>
                <c:pt idx="758">
                  <c:v>74907.5</c:v>
                </c:pt>
                <c:pt idx="759">
                  <c:v>74907.5</c:v>
                </c:pt>
                <c:pt idx="760">
                  <c:v>76050</c:v>
                </c:pt>
                <c:pt idx="761">
                  <c:v>76050</c:v>
                </c:pt>
                <c:pt idx="762">
                  <c:v>76357.5</c:v>
                </c:pt>
                <c:pt idx="763">
                  <c:v>76357.5</c:v>
                </c:pt>
                <c:pt idx="764">
                  <c:v>76533</c:v>
                </c:pt>
                <c:pt idx="765">
                  <c:v>76643</c:v>
                </c:pt>
                <c:pt idx="766">
                  <c:v>76693</c:v>
                </c:pt>
                <c:pt idx="767">
                  <c:v>77623.5</c:v>
                </c:pt>
                <c:pt idx="768">
                  <c:v>77744</c:v>
                </c:pt>
                <c:pt idx="769">
                  <c:v>77768</c:v>
                </c:pt>
                <c:pt idx="770">
                  <c:v>77997.5</c:v>
                </c:pt>
                <c:pt idx="771">
                  <c:v>79452</c:v>
                </c:pt>
                <c:pt idx="772">
                  <c:v>79452.5</c:v>
                </c:pt>
                <c:pt idx="773">
                  <c:v>79471.5</c:v>
                </c:pt>
                <c:pt idx="774">
                  <c:v>79592</c:v>
                </c:pt>
                <c:pt idx="775">
                  <c:v>79592.5</c:v>
                </c:pt>
                <c:pt idx="776">
                  <c:v>79669</c:v>
                </c:pt>
                <c:pt idx="777">
                  <c:v>79675</c:v>
                </c:pt>
                <c:pt idx="778">
                  <c:v>79675.5</c:v>
                </c:pt>
                <c:pt idx="779">
                  <c:v>79755</c:v>
                </c:pt>
                <c:pt idx="780">
                  <c:v>81024.5</c:v>
                </c:pt>
                <c:pt idx="781">
                  <c:v>81166.5</c:v>
                </c:pt>
                <c:pt idx="782">
                  <c:v>81309.5</c:v>
                </c:pt>
                <c:pt idx="783">
                  <c:v>81387.5</c:v>
                </c:pt>
                <c:pt idx="784">
                  <c:v>81491.5</c:v>
                </c:pt>
                <c:pt idx="785">
                  <c:v>81559.5</c:v>
                </c:pt>
                <c:pt idx="786">
                  <c:v>82449</c:v>
                </c:pt>
                <c:pt idx="787">
                  <c:v>82551.5</c:v>
                </c:pt>
                <c:pt idx="788">
                  <c:v>82552</c:v>
                </c:pt>
                <c:pt idx="789">
                  <c:v>82797.5</c:v>
                </c:pt>
                <c:pt idx="790">
                  <c:v>82949.5</c:v>
                </c:pt>
                <c:pt idx="791">
                  <c:v>82977</c:v>
                </c:pt>
                <c:pt idx="792">
                  <c:v>83073</c:v>
                </c:pt>
                <c:pt idx="793">
                  <c:v>83268</c:v>
                </c:pt>
                <c:pt idx="794">
                  <c:v>84225.5</c:v>
                </c:pt>
                <c:pt idx="795">
                  <c:v>84288.5</c:v>
                </c:pt>
                <c:pt idx="796">
                  <c:v>84338.5</c:v>
                </c:pt>
                <c:pt idx="797">
                  <c:v>84370</c:v>
                </c:pt>
                <c:pt idx="798">
                  <c:v>84569</c:v>
                </c:pt>
                <c:pt idx="799">
                  <c:v>84569</c:v>
                </c:pt>
                <c:pt idx="800">
                  <c:v>84581.5</c:v>
                </c:pt>
                <c:pt idx="801">
                  <c:v>84582</c:v>
                </c:pt>
                <c:pt idx="802">
                  <c:v>84712.5</c:v>
                </c:pt>
                <c:pt idx="803">
                  <c:v>84726</c:v>
                </c:pt>
                <c:pt idx="804">
                  <c:v>84827</c:v>
                </c:pt>
                <c:pt idx="805">
                  <c:v>85915.5</c:v>
                </c:pt>
                <c:pt idx="806">
                  <c:v>86082.5</c:v>
                </c:pt>
                <c:pt idx="807">
                  <c:v>86083</c:v>
                </c:pt>
                <c:pt idx="808">
                  <c:v>86228</c:v>
                </c:pt>
                <c:pt idx="809">
                  <c:v>86266.5</c:v>
                </c:pt>
                <c:pt idx="810">
                  <c:v>86267</c:v>
                </c:pt>
                <c:pt idx="811">
                  <c:v>86294</c:v>
                </c:pt>
                <c:pt idx="812">
                  <c:v>86381</c:v>
                </c:pt>
                <c:pt idx="813">
                  <c:v>86521.5</c:v>
                </c:pt>
                <c:pt idx="814">
                  <c:v>87795.5</c:v>
                </c:pt>
                <c:pt idx="815">
                  <c:v>87795.5</c:v>
                </c:pt>
                <c:pt idx="816">
                  <c:v>87847</c:v>
                </c:pt>
                <c:pt idx="817">
                  <c:v>87858.5</c:v>
                </c:pt>
                <c:pt idx="818">
                  <c:v>88002</c:v>
                </c:pt>
                <c:pt idx="819">
                  <c:v>88002</c:v>
                </c:pt>
                <c:pt idx="820">
                  <c:v>88057.5</c:v>
                </c:pt>
                <c:pt idx="821">
                  <c:v>88057.5</c:v>
                </c:pt>
                <c:pt idx="822">
                  <c:v>88062</c:v>
                </c:pt>
                <c:pt idx="823">
                  <c:v>88108</c:v>
                </c:pt>
                <c:pt idx="824">
                  <c:v>88160.5</c:v>
                </c:pt>
                <c:pt idx="825">
                  <c:v>88160.5</c:v>
                </c:pt>
                <c:pt idx="826">
                  <c:v>88161</c:v>
                </c:pt>
                <c:pt idx="827">
                  <c:v>88161</c:v>
                </c:pt>
                <c:pt idx="828">
                  <c:v>88266</c:v>
                </c:pt>
                <c:pt idx="829">
                  <c:v>88266</c:v>
                </c:pt>
                <c:pt idx="830">
                  <c:v>89336.5</c:v>
                </c:pt>
                <c:pt idx="831">
                  <c:v>89336.5</c:v>
                </c:pt>
                <c:pt idx="832">
                  <c:v>89510</c:v>
                </c:pt>
                <c:pt idx="833">
                  <c:v>89626</c:v>
                </c:pt>
                <c:pt idx="834">
                  <c:v>89751</c:v>
                </c:pt>
                <c:pt idx="835">
                  <c:v>90981.5</c:v>
                </c:pt>
                <c:pt idx="836">
                  <c:v>91144</c:v>
                </c:pt>
                <c:pt idx="837">
                  <c:v>91194</c:v>
                </c:pt>
                <c:pt idx="838">
                  <c:v>91401</c:v>
                </c:pt>
                <c:pt idx="839">
                  <c:v>92874.5</c:v>
                </c:pt>
                <c:pt idx="840">
                  <c:v>92875</c:v>
                </c:pt>
                <c:pt idx="841">
                  <c:v>92875.5</c:v>
                </c:pt>
                <c:pt idx="842">
                  <c:v>93146</c:v>
                </c:pt>
                <c:pt idx="843">
                  <c:v>94429</c:v>
                </c:pt>
                <c:pt idx="844">
                  <c:v>94429.5</c:v>
                </c:pt>
                <c:pt idx="845">
                  <c:v>94546.5</c:v>
                </c:pt>
                <c:pt idx="846">
                  <c:v>94586.5</c:v>
                </c:pt>
                <c:pt idx="847">
                  <c:v>94722</c:v>
                </c:pt>
                <c:pt idx="848">
                  <c:v>94900</c:v>
                </c:pt>
              </c:numCache>
            </c:numRef>
          </c:xVal>
          <c:yVal>
            <c:numRef>
              <c:f>'Active 1'!$N$21:$N$992</c:f>
              <c:numCache>
                <c:formatCode>General</c:formatCode>
                <c:ptCount val="972"/>
                <c:pt idx="674">
                  <c:v>-1.3636600000609178E-2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0D07-4DE0-8F6D-E0482498C65A}"/>
            </c:ext>
          </c:extLst>
        </c:ser>
        <c:ser>
          <c:idx val="7"/>
          <c:order val="7"/>
          <c:tx>
            <c:strRef>
              <c:f>'Active 1'!$O$20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1'!$F$21:$F$992</c:f>
              <c:numCache>
                <c:formatCode>General</c:formatCode>
                <c:ptCount val="972"/>
                <c:pt idx="0">
                  <c:v>0</c:v>
                </c:pt>
                <c:pt idx="1">
                  <c:v>5278</c:v>
                </c:pt>
                <c:pt idx="2">
                  <c:v>5337</c:v>
                </c:pt>
                <c:pt idx="3">
                  <c:v>5337.5</c:v>
                </c:pt>
                <c:pt idx="4">
                  <c:v>5350.5</c:v>
                </c:pt>
                <c:pt idx="5">
                  <c:v>5351</c:v>
                </c:pt>
                <c:pt idx="6">
                  <c:v>5355</c:v>
                </c:pt>
                <c:pt idx="7">
                  <c:v>5468.5</c:v>
                </c:pt>
                <c:pt idx="8">
                  <c:v>5473</c:v>
                </c:pt>
                <c:pt idx="9">
                  <c:v>5477.5</c:v>
                </c:pt>
                <c:pt idx="10">
                  <c:v>6557.5</c:v>
                </c:pt>
                <c:pt idx="11">
                  <c:v>6891</c:v>
                </c:pt>
                <c:pt idx="12">
                  <c:v>8423</c:v>
                </c:pt>
                <c:pt idx="13">
                  <c:v>8441</c:v>
                </c:pt>
                <c:pt idx="14">
                  <c:v>8464.5</c:v>
                </c:pt>
                <c:pt idx="15">
                  <c:v>8509</c:v>
                </c:pt>
                <c:pt idx="16">
                  <c:v>8613</c:v>
                </c:pt>
                <c:pt idx="17">
                  <c:v>8640.5</c:v>
                </c:pt>
                <c:pt idx="18">
                  <c:v>8654</c:v>
                </c:pt>
                <c:pt idx="19">
                  <c:v>8667.5</c:v>
                </c:pt>
                <c:pt idx="20">
                  <c:v>8781</c:v>
                </c:pt>
                <c:pt idx="21">
                  <c:v>8781</c:v>
                </c:pt>
                <c:pt idx="22">
                  <c:v>8785.5</c:v>
                </c:pt>
                <c:pt idx="23">
                  <c:v>8790</c:v>
                </c:pt>
                <c:pt idx="24">
                  <c:v>8867</c:v>
                </c:pt>
                <c:pt idx="25">
                  <c:v>8885</c:v>
                </c:pt>
                <c:pt idx="26">
                  <c:v>8939.5</c:v>
                </c:pt>
                <c:pt idx="27">
                  <c:v>9846.5</c:v>
                </c:pt>
                <c:pt idx="28">
                  <c:v>9847</c:v>
                </c:pt>
                <c:pt idx="29">
                  <c:v>10154</c:v>
                </c:pt>
                <c:pt idx="30">
                  <c:v>10376</c:v>
                </c:pt>
                <c:pt idx="31">
                  <c:v>11297</c:v>
                </c:pt>
                <c:pt idx="32">
                  <c:v>11423.5</c:v>
                </c:pt>
                <c:pt idx="33">
                  <c:v>11654</c:v>
                </c:pt>
                <c:pt idx="34">
                  <c:v>11672</c:v>
                </c:pt>
                <c:pt idx="35">
                  <c:v>11712.5</c:v>
                </c:pt>
                <c:pt idx="36">
                  <c:v>11717</c:v>
                </c:pt>
                <c:pt idx="37">
                  <c:v>11731</c:v>
                </c:pt>
                <c:pt idx="38">
                  <c:v>11884.5</c:v>
                </c:pt>
                <c:pt idx="39">
                  <c:v>11889</c:v>
                </c:pt>
                <c:pt idx="40">
                  <c:v>11890</c:v>
                </c:pt>
                <c:pt idx="41">
                  <c:v>12007</c:v>
                </c:pt>
                <c:pt idx="42">
                  <c:v>12020.5</c:v>
                </c:pt>
                <c:pt idx="43">
                  <c:v>12815</c:v>
                </c:pt>
                <c:pt idx="44">
                  <c:v>12869.5</c:v>
                </c:pt>
                <c:pt idx="45">
                  <c:v>12874</c:v>
                </c:pt>
                <c:pt idx="46">
                  <c:v>12946</c:v>
                </c:pt>
                <c:pt idx="47">
                  <c:v>13260</c:v>
                </c:pt>
                <c:pt idx="48">
                  <c:v>13269</c:v>
                </c:pt>
                <c:pt idx="49">
                  <c:v>13291.5</c:v>
                </c:pt>
                <c:pt idx="50">
                  <c:v>13292</c:v>
                </c:pt>
                <c:pt idx="51">
                  <c:v>13296</c:v>
                </c:pt>
                <c:pt idx="52">
                  <c:v>13296.5</c:v>
                </c:pt>
                <c:pt idx="53">
                  <c:v>13373</c:v>
                </c:pt>
                <c:pt idx="54">
                  <c:v>13373.5</c:v>
                </c:pt>
                <c:pt idx="55">
                  <c:v>13373.5</c:v>
                </c:pt>
                <c:pt idx="56">
                  <c:v>13403.5</c:v>
                </c:pt>
                <c:pt idx="57">
                  <c:v>13452.5</c:v>
                </c:pt>
                <c:pt idx="58">
                  <c:v>13457</c:v>
                </c:pt>
                <c:pt idx="59">
                  <c:v>13457.5</c:v>
                </c:pt>
                <c:pt idx="60">
                  <c:v>13462</c:v>
                </c:pt>
                <c:pt idx="61">
                  <c:v>13485</c:v>
                </c:pt>
                <c:pt idx="62">
                  <c:v>13490</c:v>
                </c:pt>
                <c:pt idx="63">
                  <c:v>13571</c:v>
                </c:pt>
                <c:pt idx="64">
                  <c:v>13579.5</c:v>
                </c:pt>
                <c:pt idx="65">
                  <c:v>13598</c:v>
                </c:pt>
                <c:pt idx="66">
                  <c:v>13625</c:v>
                </c:pt>
                <c:pt idx="67">
                  <c:v>13638.5</c:v>
                </c:pt>
                <c:pt idx="68">
                  <c:v>13652</c:v>
                </c:pt>
                <c:pt idx="69">
                  <c:v>13720</c:v>
                </c:pt>
                <c:pt idx="70">
                  <c:v>13756.5</c:v>
                </c:pt>
                <c:pt idx="71">
                  <c:v>13765.5</c:v>
                </c:pt>
                <c:pt idx="72">
                  <c:v>14555</c:v>
                </c:pt>
                <c:pt idx="73">
                  <c:v>14573</c:v>
                </c:pt>
                <c:pt idx="74">
                  <c:v>14690.5</c:v>
                </c:pt>
                <c:pt idx="75">
                  <c:v>14736</c:v>
                </c:pt>
                <c:pt idx="76">
                  <c:v>14736</c:v>
                </c:pt>
                <c:pt idx="77">
                  <c:v>14831</c:v>
                </c:pt>
                <c:pt idx="78">
                  <c:v>14857.5</c:v>
                </c:pt>
                <c:pt idx="79">
                  <c:v>14858</c:v>
                </c:pt>
                <c:pt idx="80">
                  <c:v>14858</c:v>
                </c:pt>
                <c:pt idx="81">
                  <c:v>14871.5</c:v>
                </c:pt>
                <c:pt idx="82">
                  <c:v>14935</c:v>
                </c:pt>
                <c:pt idx="83">
                  <c:v>14989</c:v>
                </c:pt>
                <c:pt idx="84">
                  <c:v>15066</c:v>
                </c:pt>
                <c:pt idx="85">
                  <c:v>15102</c:v>
                </c:pt>
                <c:pt idx="86">
                  <c:v>15102.5</c:v>
                </c:pt>
                <c:pt idx="87">
                  <c:v>15106.5</c:v>
                </c:pt>
                <c:pt idx="88">
                  <c:v>15120</c:v>
                </c:pt>
                <c:pt idx="89">
                  <c:v>15129</c:v>
                </c:pt>
                <c:pt idx="90">
                  <c:v>15165.5</c:v>
                </c:pt>
                <c:pt idx="91">
                  <c:v>15192.5</c:v>
                </c:pt>
                <c:pt idx="92">
                  <c:v>15197</c:v>
                </c:pt>
                <c:pt idx="93">
                  <c:v>15197</c:v>
                </c:pt>
                <c:pt idx="94">
                  <c:v>15206.5</c:v>
                </c:pt>
                <c:pt idx="95">
                  <c:v>15247</c:v>
                </c:pt>
                <c:pt idx="96">
                  <c:v>15256</c:v>
                </c:pt>
                <c:pt idx="97">
                  <c:v>15274.5</c:v>
                </c:pt>
                <c:pt idx="98">
                  <c:v>15315</c:v>
                </c:pt>
                <c:pt idx="99">
                  <c:v>15315.5</c:v>
                </c:pt>
                <c:pt idx="100">
                  <c:v>16512.5</c:v>
                </c:pt>
                <c:pt idx="101">
                  <c:v>16561.5</c:v>
                </c:pt>
                <c:pt idx="102">
                  <c:v>16572.5</c:v>
                </c:pt>
                <c:pt idx="103">
                  <c:v>16670</c:v>
                </c:pt>
                <c:pt idx="104">
                  <c:v>16715.5</c:v>
                </c:pt>
                <c:pt idx="105">
                  <c:v>16792.5</c:v>
                </c:pt>
                <c:pt idx="106">
                  <c:v>16814.5</c:v>
                </c:pt>
                <c:pt idx="107">
                  <c:v>16815</c:v>
                </c:pt>
                <c:pt idx="108">
                  <c:v>16837.5</c:v>
                </c:pt>
                <c:pt idx="109">
                  <c:v>16842</c:v>
                </c:pt>
                <c:pt idx="110">
                  <c:v>16842</c:v>
                </c:pt>
                <c:pt idx="111">
                  <c:v>16860</c:v>
                </c:pt>
                <c:pt idx="112">
                  <c:v>16860.5</c:v>
                </c:pt>
                <c:pt idx="113">
                  <c:v>16956.5</c:v>
                </c:pt>
                <c:pt idx="114">
                  <c:v>18083.5</c:v>
                </c:pt>
                <c:pt idx="115">
                  <c:v>18149</c:v>
                </c:pt>
                <c:pt idx="116">
                  <c:v>18315</c:v>
                </c:pt>
                <c:pt idx="117">
                  <c:v>18474.5</c:v>
                </c:pt>
                <c:pt idx="118">
                  <c:v>18478</c:v>
                </c:pt>
                <c:pt idx="119">
                  <c:v>18482.5</c:v>
                </c:pt>
                <c:pt idx="120">
                  <c:v>18618.5</c:v>
                </c:pt>
                <c:pt idx="121">
                  <c:v>18686.5</c:v>
                </c:pt>
                <c:pt idx="122">
                  <c:v>18713.5</c:v>
                </c:pt>
                <c:pt idx="123">
                  <c:v>18759</c:v>
                </c:pt>
                <c:pt idx="124">
                  <c:v>20032</c:v>
                </c:pt>
                <c:pt idx="125">
                  <c:v>20045.5</c:v>
                </c:pt>
                <c:pt idx="126">
                  <c:v>20106</c:v>
                </c:pt>
                <c:pt idx="127">
                  <c:v>20154.5</c:v>
                </c:pt>
                <c:pt idx="128">
                  <c:v>20160.5</c:v>
                </c:pt>
                <c:pt idx="129">
                  <c:v>20163.5</c:v>
                </c:pt>
                <c:pt idx="130">
                  <c:v>20186</c:v>
                </c:pt>
                <c:pt idx="131">
                  <c:v>20277</c:v>
                </c:pt>
                <c:pt idx="132">
                  <c:v>20317.5</c:v>
                </c:pt>
                <c:pt idx="133">
                  <c:v>20449</c:v>
                </c:pt>
                <c:pt idx="134">
                  <c:v>21506.5</c:v>
                </c:pt>
                <c:pt idx="135">
                  <c:v>21550.5</c:v>
                </c:pt>
                <c:pt idx="136">
                  <c:v>21551</c:v>
                </c:pt>
                <c:pt idx="137">
                  <c:v>21551.5</c:v>
                </c:pt>
                <c:pt idx="138">
                  <c:v>21763.5</c:v>
                </c:pt>
                <c:pt idx="139">
                  <c:v>21767.5</c:v>
                </c:pt>
                <c:pt idx="140">
                  <c:v>21777</c:v>
                </c:pt>
                <c:pt idx="141">
                  <c:v>21790</c:v>
                </c:pt>
                <c:pt idx="142">
                  <c:v>21790.5</c:v>
                </c:pt>
                <c:pt idx="143">
                  <c:v>21881</c:v>
                </c:pt>
                <c:pt idx="144">
                  <c:v>21921.5</c:v>
                </c:pt>
                <c:pt idx="145">
                  <c:v>21922</c:v>
                </c:pt>
                <c:pt idx="146">
                  <c:v>21926.5</c:v>
                </c:pt>
                <c:pt idx="147">
                  <c:v>22887</c:v>
                </c:pt>
                <c:pt idx="148">
                  <c:v>23278.5</c:v>
                </c:pt>
                <c:pt idx="149">
                  <c:v>23285.5</c:v>
                </c:pt>
                <c:pt idx="150">
                  <c:v>23612</c:v>
                </c:pt>
                <c:pt idx="151">
                  <c:v>23617.5</c:v>
                </c:pt>
                <c:pt idx="152">
                  <c:v>23671</c:v>
                </c:pt>
                <c:pt idx="153">
                  <c:v>23672.5</c:v>
                </c:pt>
                <c:pt idx="154">
                  <c:v>23686</c:v>
                </c:pt>
                <c:pt idx="155">
                  <c:v>24898.5</c:v>
                </c:pt>
                <c:pt idx="156">
                  <c:v>24971</c:v>
                </c:pt>
                <c:pt idx="157">
                  <c:v>25016.5</c:v>
                </c:pt>
                <c:pt idx="158">
                  <c:v>25116</c:v>
                </c:pt>
                <c:pt idx="159">
                  <c:v>25120.5</c:v>
                </c:pt>
                <c:pt idx="160">
                  <c:v>25225</c:v>
                </c:pt>
                <c:pt idx="161">
                  <c:v>25229.5</c:v>
                </c:pt>
                <c:pt idx="162">
                  <c:v>25238.5</c:v>
                </c:pt>
                <c:pt idx="163">
                  <c:v>25243</c:v>
                </c:pt>
                <c:pt idx="164">
                  <c:v>25293</c:v>
                </c:pt>
                <c:pt idx="165">
                  <c:v>25297.5</c:v>
                </c:pt>
                <c:pt idx="166">
                  <c:v>26570.5</c:v>
                </c:pt>
                <c:pt idx="167">
                  <c:v>26579.5</c:v>
                </c:pt>
                <c:pt idx="168">
                  <c:v>26580</c:v>
                </c:pt>
                <c:pt idx="169">
                  <c:v>26588.5</c:v>
                </c:pt>
                <c:pt idx="170">
                  <c:v>26602</c:v>
                </c:pt>
                <c:pt idx="171">
                  <c:v>26602.5</c:v>
                </c:pt>
                <c:pt idx="172">
                  <c:v>26661</c:v>
                </c:pt>
                <c:pt idx="173">
                  <c:v>26739</c:v>
                </c:pt>
                <c:pt idx="174">
                  <c:v>26743.5</c:v>
                </c:pt>
                <c:pt idx="175">
                  <c:v>26747</c:v>
                </c:pt>
                <c:pt idx="176">
                  <c:v>26761</c:v>
                </c:pt>
                <c:pt idx="177">
                  <c:v>26770</c:v>
                </c:pt>
                <c:pt idx="178">
                  <c:v>26776</c:v>
                </c:pt>
                <c:pt idx="179">
                  <c:v>26906</c:v>
                </c:pt>
                <c:pt idx="180">
                  <c:v>27019.5</c:v>
                </c:pt>
                <c:pt idx="181">
                  <c:v>27854.5</c:v>
                </c:pt>
                <c:pt idx="182">
                  <c:v>28242.5</c:v>
                </c:pt>
                <c:pt idx="183">
                  <c:v>28310.5</c:v>
                </c:pt>
                <c:pt idx="184">
                  <c:v>28442</c:v>
                </c:pt>
                <c:pt idx="185">
                  <c:v>28451</c:v>
                </c:pt>
                <c:pt idx="186">
                  <c:v>28451.5</c:v>
                </c:pt>
                <c:pt idx="187">
                  <c:v>28456</c:v>
                </c:pt>
                <c:pt idx="188">
                  <c:v>28460.5</c:v>
                </c:pt>
                <c:pt idx="189">
                  <c:v>28465</c:v>
                </c:pt>
                <c:pt idx="190">
                  <c:v>28465.5</c:v>
                </c:pt>
                <c:pt idx="191">
                  <c:v>28469.5</c:v>
                </c:pt>
                <c:pt idx="192">
                  <c:v>28496.5</c:v>
                </c:pt>
                <c:pt idx="193">
                  <c:v>28750.5</c:v>
                </c:pt>
                <c:pt idx="194">
                  <c:v>29820</c:v>
                </c:pt>
                <c:pt idx="195">
                  <c:v>29915</c:v>
                </c:pt>
                <c:pt idx="196">
                  <c:v>29919.5</c:v>
                </c:pt>
                <c:pt idx="197">
                  <c:v>29957</c:v>
                </c:pt>
                <c:pt idx="198">
                  <c:v>30060</c:v>
                </c:pt>
                <c:pt idx="199">
                  <c:v>30064.5</c:v>
                </c:pt>
                <c:pt idx="200">
                  <c:v>30087</c:v>
                </c:pt>
                <c:pt idx="201">
                  <c:v>30096</c:v>
                </c:pt>
                <c:pt idx="202">
                  <c:v>30101</c:v>
                </c:pt>
                <c:pt idx="203">
                  <c:v>30255</c:v>
                </c:pt>
                <c:pt idx="204">
                  <c:v>31334</c:v>
                </c:pt>
                <c:pt idx="205">
                  <c:v>31334</c:v>
                </c:pt>
                <c:pt idx="206">
                  <c:v>31334</c:v>
                </c:pt>
                <c:pt idx="207">
                  <c:v>31668.5</c:v>
                </c:pt>
                <c:pt idx="208">
                  <c:v>31668.5</c:v>
                </c:pt>
                <c:pt idx="209">
                  <c:v>31673</c:v>
                </c:pt>
                <c:pt idx="210">
                  <c:v>31673.5</c:v>
                </c:pt>
                <c:pt idx="211">
                  <c:v>31673.5</c:v>
                </c:pt>
                <c:pt idx="212">
                  <c:v>31727.5</c:v>
                </c:pt>
                <c:pt idx="213">
                  <c:v>31809</c:v>
                </c:pt>
                <c:pt idx="214">
                  <c:v>31841</c:v>
                </c:pt>
                <c:pt idx="215">
                  <c:v>31841</c:v>
                </c:pt>
                <c:pt idx="216">
                  <c:v>31841</c:v>
                </c:pt>
                <c:pt idx="217">
                  <c:v>31841</c:v>
                </c:pt>
                <c:pt idx="218">
                  <c:v>31841</c:v>
                </c:pt>
                <c:pt idx="219">
                  <c:v>31841</c:v>
                </c:pt>
                <c:pt idx="220">
                  <c:v>31854.5</c:v>
                </c:pt>
                <c:pt idx="221">
                  <c:v>31854.5</c:v>
                </c:pt>
                <c:pt idx="222">
                  <c:v>31899.5</c:v>
                </c:pt>
                <c:pt idx="223">
                  <c:v>33188</c:v>
                </c:pt>
                <c:pt idx="224">
                  <c:v>33345</c:v>
                </c:pt>
                <c:pt idx="225">
                  <c:v>33395</c:v>
                </c:pt>
                <c:pt idx="226">
                  <c:v>33417.5</c:v>
                </c:pt>
                <c:pt idx="227">
                  <c:v>33422</c:v>
                </c:pt>
                <c:pt idx="228">
                  <c:v>33426.5</c:v>
                </c:pt>
                <c:pt idx="229">
                  <c:v>33426.5</c:v>
                </c:pt>
                <c:pt idx="230">
                  <c:v>33450.5</c:v>
                </c:pt>
                <c:pt idx="231">
                  <c:v>33454</c:v>
                </c:pt>
                <c:pt idx="232">
                  <c:v>33458.5</c:v>
                </c:pt>
                <c:pt idx="233">
                  <c:v>33549</c:v>
                </c:pt>
                <c:pt idx="234">
                  <c:v>34850</c:v>
                </c:pt>
                <c:pt idx="235">
                  <c:v>34922</c:v>
                </c:pt>
                <c:pt idx="236">
                  <c:v>35021.5</c:v>
                </c:pt>
                <c:pt idx="237">
                  <c:v>35021.5</c:v>
                </c:pt>
                <c:pt idx="238">
                  <c:v>35026.5</c:v>
                </c:pt>
                <c:pt idx="239">
                  <c:v>35026.5</c:v>
                </c:pt>
                <c:pt idx="240">
                  <c:v>35035.5</c:v>
                </c:pt>
                <c:pt idx="241">
                  <c:v>35040</c:v>
                </c:pt>
                <c:pt idx="242">
                  <c:v>35040</c:v>
                </c:pt>
                <c:pt idx="243">
                  <c:v>35058</c:v>
                </c:pt>
                <c:pt idx="244">
                  <c:v>35139.5</c:v>
                </c:pt>
                <c:pt idx="245">
                  <c:v>35191</c:v>
                </c:pt>
                <c:pt idx="246">
                  <c:v>35207.5</c:v>
                </c:pt>
                <c:pt idx="247">
                  <c:v>35434</c:v>
                </c:pt>
                <c:pt idx="248">
                  <c:v>36367.5</c:v>
                </c:pt>
                <c:pt idx="249">
                  <c:v>36517</c:v>
                </c:pt>
                <c:pt idx="250">
                  <c:v>36607.5</c:v>
                </c:pt>
                <c:pt idx="251">
                  <c:v>36997.5</c:v>
                </c:pt>
                <c:pt idx="252">
                  <c:v>38012.5</c:v>
                </c:pt>
                <c:pt idx="253">
                  <c:v>38162</c:v>
                </c:pt>
                <c:pt idx="254">
                  <c:v>38416</c:v>
                </c:pt>
                <c:pt idx="255">
                  <c:v>38438.5</c:v>
                </c:pt>
                <c:pt idx="256">
                  <c:v>39329</c:v>
                </c:pt>
                <c:pt idx="257">
                  <c:v>39865.5</c:v>
                </c:pt>
                <c:pt idx="258">
                  <c:v>39885</c:v>
                </c:pt>
                <c:pt idx="259">
                  <c:v>39988</c:v>
                </c:pt>
                <c:pt idx="260">
                  <c:v>40350.5</c:v>
                </c:pt>
                <c:pt idx="261">
                  <c:v>41331.5</c:v>
                </c:pt>
                <c:pt idx="262">
                  <c:v>41483.5</c:v>
                </c:pt>
                <c:pt idx="263">
                  <c:v>41580</c:v>
                </c:pt>
                <c:pt idx="264">
                  <c:v>41648.5</c:v>
                </c:pt>
                <c:pt idx="265">
                  <c:v>41705.5</c:v>
                </c:pt>
                <c:pt idx="266">
                  <c:v>41714.5</c:v>
                </c:pt>
                <c:pt idx="267">
                  <c:v>41814</c:v>
                </c:pt>
                <c:pt idx="268">
                  <c:v>41995.5</c:v>
                </c:pt>
                <c:pt idx="269">
                  <c:v>42004.5</c:v>
                </c:pt>
                <c:pt idx="270">
                  <c:v>43160</c:v>
                </c:pt>
                <c:pt idx="271">
                  <c:v>43170.5</c:v>
                </c:pt>
                <c:pt idx="272">
                  <c:v>43171</c:v>
                </c:pt>
                <c:pt idx="273">
                  <c:v>43241.5</c:v>
                </c:pt>
                <c:pt idx="274">
                  <c:v>43305</c:v>
                </c:pt>
                <c:pt idx="275">
                  <c:v>43355</c:v>
                </c:pt>
                <c:pt idx="276">
                  <c:v>43369.5</c:v>
                </c:pt>
                <c:pt idx="277">
                  <c:v>43373</c:v>
                </c:pt>
                <c:pt idx="278">
                  <c:v>43423</c:v>
                </c:pt>
                <c:pt idx="279">
                  <c:v>43518</c:v>
                </c:pt>
                <c:pt idx="280">
                  <c:v>44597.5</c:v>
                </c:pt>
                <c:pt idx="281">
                  <c:v>44782</c:v>
                </c:pt>
                <c:pt idx="282">
                  <c:v>44918</c:v>
                </c:pt>
                <c:pt idx="283">
                  <c:v>44918</c:v>
                </c:pt>
                <c:pt idx="284">
                  <c:v>45031.5</c:v>
                </c:pt>
                <c:pt idx="285">
                  <c:v>45036</c:v>
                </c:pt>
                <c:pt idx="286">
                  <c:v>45068</c:v>
                </c:pt>
                <c:pt idx="287">
                  <c:v>45068</c:v>
                </c:pt>
                <c:pt idx="288">
                  <c:v>45072.5</c:v>
                </c:pt>
                <c:pt idx="289">
                  <c:v>45073.5</c:v>
                </c:pt>
                <c:pt idx="290">
                  <c:v>45074</c:v>
                </c:pt>
                <c:pt idx="291">
                  <c:v>45090.5</c:v>
                </c:pt>
                <c:pt idx="292">
                  <c:v>45253.5</c:v>
                </c:pt>
                <c:pt idx="293">
                  <c:v>45326</c:v>
                </c:pt>
                <c:pt idx="294">
                  <c:v>46419</c:v>
                </c:pt>
                <c:pt idx="295">
                  <c:v>46422.5</c:v>
                </c:pt>
                <c:pt idx="296">
                  <c:v>46463.5</c:v>
                </c:pt>
                <c:pt idx="297">
                  <c:v>46463.5</c:v>
                </c:pt>
                <c:pt idx="298">
                  <c:v>46463.5</c:v>
                </c:pt>
                <c:pt idx="299">
                  <c:v>46464</c:v>
                </c:pt>
                <c:pt idx="300">
                  <c:v>46464</c:v>
                </c:pt>
                <c:pt idx="301">
                  <c:v>46464</c:v>
                </c:pt>
                <c:pt idx="302">
                  <c:v>46467.5</c:v>
                </c:pt>
                <c:pt idx="303">
                  <c:v>46528</c:v>
                </c:pt>
                <c:pt idx="304">
                  <c:v>46576.5</c:v>
                </c:pt>
                <c:pt idx="305">
                  <c:v>46699</c:v>
                </c:pt>
                <c:pt idx="306">
                  <c:v>46708</c:v>
                </c:pt>
                <c:pt idx="307">
                  <c:v>46718.5</c:v>
                </c:pt>
                <c:pt idx="308">
                  <c:v>46850</c:v>
                </c:pt>
                <c:pt idx="309">
                  <c:v>46850</c:v>
                </c:pt>
                <c:pt idx="310">
                  <c:v>46876</c:v>
                </c:pt>
                <c:pt idx="311">
                  <c:v>47883</c:v>
                </c:pt>
                <c:pt idx="312">
                  <c:v>48119</c:v>
                </c:pt>
                <c:pt idx="313">
                  <c:v>48121.5</c:v>
                </c:pt>
                <c:pt idx="314">
                  <c:v>48140.5</c:v>
                </c:pt>
                <c:pt idx="315">
                  <c:v>48244</c:v>
                </c:pt>
                <c:pt idx="316">
                  <c:v>48248.5</c:v>
                </c:pt>
                <c:pt idx="317">
                  <c:v>48248.5</c:v>
                </c:pt>
                <c:pt idx="318">
                  <c:v>48280.5</c:v>
                </c:pt>
                <c:pt idx="319">
                  <c:v>48295</c:v>
                </c:pt>
                <c:pt idx="320">
                  <c:v>48303</c:v>
                </c:pt>
                <c:pt idx="321">
                  <c:v>48485.5</c:v>
                </c:pt>
                <c:pt idx="322">
                  <c:v>48557</c:v>
                </c:pt>
                <c:pt idx="323">
                  <c:v>48558</c:v>
                </c:pt>
                <c:pt idx="324">
                  <c:v>48566.5</c:v>
                </c:pt>
                <c:pt idx="325">
                  <c:v>48566.5</c:v>
                </c:pt>
                <c:pt idx="326">
                  <c:v>48747.5</c:v>
                </c:pt>
                <c:pt idx="327">
                  <c:v>48747.5</c:v>
                </c:pt>
                <c:pt idx="328">
                  <c:v>49640</c:v>
                </c:pt>
                <c:pt idx="329">
                  <c:v>49735</c:v>
                </c:pt>
                <c:pt idx="330">
                  <c:v>49800.5</c:v>
                </c:pt>
                <c:pt idx="331">
                  <c:v>49948</c:v>
                </c:pt>
                <c:pt idx="332">
                  <c:v>50016</c:v>
                </c:pt>
                <c:pt idx="333">
                  <c:v>50138.5</c:v>
                </c:pt>
                <c:pt idx="334">
                  <c:v>50143</c:v>
                </c:pt>
                <c:pt idx="335">
                  <c:v>50143</c:v>
                </c:pt>
                <c:pt idx="336">
                  <c:v>51276.5</c:v>
                </c:pt>
                <c:pt idx="337">
                  <c:v>51303.5</c:v>
                </c:pt>
                <c:pt idx="338">
                  <c:v>51304</c:v>
                </c:pt>
                <c:pt idx="339">
                  <c:v>51421</c:v>
                </c:pt>
                <c:pt idx="340">
                  <c:v>51460</c:v>
                </c:pt>
                <c:pt idx="341">
                  <c:v>51506.5</c:v>
                </c:pt>
                <c:pt idx="342">
                  <c:v>51593.5</c:v>
                </c:pt>
                <c:pt idx="343">
                  <c:v>51603.5</c:v>
                </c:pt>
                <c:pt idx="344">
                  <c:v>51620</c:v>
                </c:pt>
                <c:pt idx="345">
                  <c:v>51621</c:v>
                </c:pt>
                <c:pt idx="346">
                  <c:v>51674.5</c:v>
                </c:pt>
                <c:pt idx="347">
                  <c:v>51701.5</c:v>
                </c:pt>
                <c:pt idx="348">
                  <c:v>51715</c:v>
                </c:pt>
                <c:pt idx="349">
                  <c:v>52898.5</c:v>
                </c:pt>
                <c:pt idx="350">
                  <c:v>52972</c:v>
                </c:pt>
                <c:pt idx="351">
                  <c:v>53071</c:v>
                </c:pt>
                <c:pt idx="352">
                  <c:v>53085</c:v>
                </c:pt>
                <c:pt idx="353">
                  <c:v>53092.5</c:v>
                </c:pt>
                <c:pt idx="354">
                  <c:v>53093</c:v>
                </c:pt>
                <c:pt idx="355">
                  <c:v>53093</c:v>
                </c:pt>
                <c:pt idx="356">
                  <c:v>53121</c:v>
                </c:pt>
                <c:pt idx="357">
                  <c:v>53121</c:v>
                </c:pt>
                <c:pt idx="358">
                  <c:v>53144</c:v>
                </c:pt>
                <c:pt idx="359">
                  <c:v>53165.5</c:v>
                </c:pt>
                <c:pt idx="360">
                  <c:v>53183</c:v>
                </c:pt>
                <c:pt idx="361">
                  <c:v>53183</c:v>
                </c:pt>
                <c:pt idx="362">
                  <c:v>53193</c:v>
                </c:pt>
                <c:pt idx="363">
                  <c:v>53201.5</c:v>
                </c:pt>
                <c:pt idx="364">
                  <c:v>53207</c:v>
                </c:pt>
                <c:pt idx="365">
                  <c:v>53547</c:v>
                </c:pt>
                <c:pt idx="366">
                  <c:v>54643</c:v>
                </c:pt>
                <c:pt idx="367">
                  <c:v>54721</c:v>
                </c:pt>
                <c:pt idx="368">
                  <c:v>54730</c:v>
                </c:pt>
                <c:pt idx="369">
                  <c:v>54802</c:v>
                </c:pt>
                <c:pt idx="370">
                  <c:v>54812</c:v>
                </c:pt>
                <c:pt idx="371">
                  <c:v>54830</c:v>
                </c:pt>
                <c:pt idx="372">
                  <c:v>54857</c:v>
                </c:pt>
                <c:pt idx="373">
                  <c:v>54861</c:v>
                </c:pt>
                <c:pt idx="374">
                  <c:v>54875</c:v>
                </c:pt>
                <c:pt idx="375">
                  <c:v>54938</c:v>
                </c:pt>
                <c:pt idx="376">
                  <c:v>54950.5</c:v>
                </c:pt>
                <c:pt idx="377">
                  <c:v>54970</c:v>
                </c:pt>
                <c:pt idx="378">
                  <c:v>54996</c:v>
                </c:pt>
                <c:pt idx="379">
                  <c:v>54996</c:v>
                </c:pt>
                <c:pt idx="380">
                  <c:v>54996</c:v>
                </c:pt>
                <c:pt idx="381">
                  <c:v>55127.5</c:v>
                </c:pt>
                <c:pt idx="382">
                  <c:v>55127.5</c:v>
                </c:pt>
                <c:pt idx="383">
                  <c:v>55572</c:v>
                </c:pt>
                <c:pt idx="384">
                  <c:v>56043.5</c:v>
                </c:pt>
                <c:pt idx="385">
                  <c:v>56043.5</c:v>
                </c:pt>
                <c:pt idx="386">
                  <c:v>56293</c:v>
                </c:pt>
                <c:pt idx="387">
                  <c:v>56302.5</c:v>
                </c:pt>
                <c:pt idx="388">
                  <c:v>56342</c:v>
                </c:pt>
                <c:pt idx="389">
                  <c:v>56388</c:v>
                </c:pt>
                <c:pt idx="390">
                  <c:v>56429.5</c:v>
                </c:pt>
                <c:pt idx="391">
                  <c:v>56442.5</c:v>
                </c:pt>
                <c:pt idx="392">
                  <c:v>56474</c:v>
                </c:pt>
                <c:pt idx="393">
                  <c:v>56500</c:v>
                </c:pt>
                <c:pt idx="394">
                  <c:v>56500.5</c:v>
                </c:pt>
                <c:pt idx="395">
                  <c:v>56551</c:v>
                </c:pt>
                <c:pt idx="396">
                  <c:v>56578</c:v>
                </c:pt>
                <c:pt idx="397">
                  <c:v>56664.5</c:v>
                </c:pt>
                <c:pt idx="398">
                  <c:v>56668</c:v>
                </c:pt>
                <c:pt idx="399">
                  <c:v>56683</c:v>
                </c:pt>
                <c:pt idx="400">
                  <c:v>56683</c:v>
                </c:pt>
                <c:pt idx="401">
                  <c:v>56683</c:v>
                </c:pt>
                <c:pt idx="402">
                  <c:v>56841.5</c:v>
                </c:pt>
                <c:pt idx="403">
                  <c:v>57599</c:v>
                </c:pt>
                <c:pt idx="404">
                  <c:v>57757.5</c:v>
                </c:pt>
                <c:pt idx="405">
                  <c:v>57884</c:v>
                </c:pt>
                <c:pt idx="406">
                  <c:v>58055.5</c:v>
                </c:pt>
                <c:pt idx="407">
                  <c:v>58169</c:v>
                </c:pt>
                <c:pt idx="408">
                  <c:v>58169.5</c:v>
                </c:pt>
                <c:pt idx="409">
                  <c:v>58214</c:v>
                </c:pt>
                <c:pt idx="410">
                  <c:v>58214</c:v>
                </c:pt>
                <c:pt idx="411">
                  <c:v>58327.5</c:v>
                </c:pt>
                <c:pt idx="412">
                  <c:v>58327.5</c:v>
                </c:pt>
                <c:pt idx="413">
                  <c:v>58358.5</c:v>
                </c:pt>
                <c:pt idx="414">
                  <c:v>58358.5</c:v>
                </c:pt>
                <c:pt idx="415">
                  <c:v>58377</c:v>
                </c:pt>
                <c:pt idx="416">
                  <c:v>59321</c:v>
                </c:pt>
                <c:pt idx="417">
                  <c:v>59409</c:v>
                </c:pt>
                <c:pt idx="418">
                  <c:v>59430</c:v>
                </c:pt>
                <c:pt idx="419">
                  <c:v>59588.5</c:v>
                </c:pt>
                <c:pt idx="420">
                  <c:v>59696.5</c:v>
                </c:pt>
                <c:pt idx="421">
                  <c:v>59758</c:v>
                </c:pt>
                <c:pt idx="422">
                  <c:v>59767</c:v>
                </c:pt>
                <c:pt idx="423">
                  <c:v>59841.5</c:v>
                </c:pt>
                <c:pt idx="424">
                  <c:v>60114.5</c:v>
                </c:pt>
                <c:pt idx="425">
                  <c:v>60114.5</c:v>
                </c:pt>
                <c:pt idx="426">
                  <c:v>60114.5</c:v>
                </c:pt>
                <c:pt idx="427">
                  <c:v>60334</c:v>
                </c:pt>
                <c:pt idx="428">
                  <c:v>60334</c:v>
                </c:pt>
                <c:pt idx="429">
                  <c:v>61315</c:v>
                </c:pt>
                <c:pt idx="430">
                  <c:v>61331.5</c:v>
                </c:pt>
                <c:pt idx="431">
                  <c:v>61374.5</c:v>
                </c:pt>
                <c:pt idx="432">
                  <c:v>61375</c:v>
                </c:pt>
                <c:pt idx="433">
                  <c:v>61444</c:v>
                </c:pt>
                <c:pt idx="434">
                  <c:v>61444.5</c:v>
                </c:pt>
                <c:pt idx="435">
                  <c:v>61498.5</c:v>
                </c:pt>
                <c:pt idx="436">
                  <c:v>61503</c:v>
                </c:pt>
                <c:pt idx="437">
                  <c:v>61529</c:v>
                </c:pt>
                <c:pt idx="438">
                  <c:v>61548.5</c:v>
                </c:pt>
                <c:pt idx="439">
                  <c:v>61575</c:v>
                </c:pt>
                <c:pt idx="440">
                  <c:v>61602.5</c:v>
                </c:pt>
                <c:pt idx="441">
                  <c:v>61603</c:v>
                </c:pt>
                <c:pt idx="442">
                  <c:v>61607.5</c:v>
                </c:pt>
                <c:pt idx="443">
                  <c:v>61611.5</c:v>
                </c:pt>
                <c:pt idx="444">
                  <c:v>61612</c:v>
                </c:pt>
                <c:pt idx="445">
                  <c:v>61621</c:v>
                </c:pt>
                <c:pt idx="446">
                  <c:v>61634.5</c:v>
                </c:pt>
                <c:pt idx="447">
                  <c:v>61643.5</c:v>
                </c:pt>
                <c:pt idx="448">
                  <c:v>61644</c:v>
                </c:pt>
                <c:pt idx="449">
                  <c:v>61648</c:v>
                </c:pt>
                <c:pt idx="450">
                  <c:v>61648.5</c:v>
                </c:pt>
                <c:pt idx="451">
                  <c:v>61652.5</c:v>
                </c:pt>
                <c:pt idx="452">
                  <c:v>61653</c:v>
                </c:pt>
                <c:pt idx="453">
                  <c:v>61661.5</c:v>
                </c:pt>
                <c:pt idx="454">
                  <c:v>61662</c:v>
                </c:pt>
                <c:pt idx="455">
                  <c:v>61666</c:v>
                </c:pt>
                <c:pt idx="456">
                  <c:v>61666.5</c:v>
                </c:pt>
                <c:pt idx="457">
                  <c:v>61670.5</c:v>
                </c:pt>
                <c:pt idx="458">
                  <c:v>61671</c:v>
                </c:pt>
                <c:pt idx="459">
                  <c:v>61684</c:v>
                </c:pt>
                <c:pt idx="460">
                  <c:v>61684</c:v>
                </c:pt>
                <c:pt idx="461">
                  <c:v>61684.5</c:v>
                </c:pt>
                <c:pt idx="462">
                  <c:v>61699</c:v>
                </c:pt>
                <c:pt idx="463">
                  <c:v>61784</c:v>
                </c:pt>
                <c:pt idx="464">
                  <c:v>61788.5</c:v>
                </c:pt>
                <c:pt idx="465">
                  <c:v>61793</c:v>
                </c:pt>
                <c:pt idx="466">
                  <c:v>61797.5</c:v>
                </c:pt>
                <c:pt idx="467">
                  <c:v>61802</c:v>
                </c:pt>
                <c:pt idx="468">
                  <c:v>61806.5</c:v>
                </c:pt>
                <c:pt idx="469">
                  <c:v>61811</c:v>
                </c:pt>
                <c:pt idx="470">
                  <c:v>61880</c:v>
                </c:pt>
                <c:pt idx="471">
                  <c:v>61892.5</c:v>
                </c:pt>
                <c:pt idx="472">
                  <c:v>62092</c:v>
                </c:pt>
                <c:pt idx="473">
                  <c:v>62092</c:v>
                </c:pt>
                <c:pt idx="474">
                  <c:v>62561</c:v>
                </c:pt>
                <c:pt idx="475">
                  <c:v>63006</c:v>
                </c:pt>
                <c:pt idx="476">
                  <c:v>63006.5</c:v>
                </c:pt>
                <c:pt idx="477">
                  <c:v>63027.5</c:v>
                </c:pt>
                <c:pt idx="478">
                  <c:v>63043.5</c:v>
                </c:pt>
                <c:pt idx="479">
                  <c:v>63057</c:v>
                </c:pt>
                <c:pt idx="480">
                  <c:v>63066</c:v>
                </c:pt>
                <c:pt idx="481">
                  <c:v>63106</c:v>
                </c:pt>
                <c:pt idx="482">
                  <c:v>63106</c:v>
                </c:pt>
                <c:pt idx="483">
                  <c:v>63106.5</c:v>
                </c:pt>
                <c:pt idx="484">
                  <c:v>63106.5</c:v>
                </c:pt>
                <c:pt idx="485">
                  <c:v>63107.5</c:v>
                </c:pt>
                <c:pt idx="486">
                  <c:v>63116</c:v>
                </c:pt>
                <c:pt idx="487">
                  <c:v>63116</c:v>
                </c:pt>
                <c:pt idx="488">
                  <c:v>63116.5</c:v>
                </c:pt>
                <c:pt idx="489">
                  <c:v>63125.5</c:v>
                </c:pt>
                <c:pt idx="490">
                  <c:v>63154</c:v>
                </c:pt>
                <c:pt idx="491">
                  <c:v>63161.5</c:v>
                </c:pt>
                <c:pt idx="492">
                  <c:v>63220.5</c:v>
                </c:pt>
                <c:pt idx="493">
                  <c:v>63306</c:v>
                </c:pt>
                <c:pt idx="494">
                  <c:v>63306.5</c:v>
                </c:pt>
                <c:pt idx="495">
                  <c:v>63329</c:v>
                </c:pt>
                <c:pt idx="496">
                  <c:v>63367</c:v>
                </c:pt>
                <c:pt idx="497">
                  <c:v>63426</c:v>
                </c:pt>
                <c:pt idx="498">
                  <c:v>64489.5</c:v>
                </c:pt>
                <c:pt idx="499">
                  <c:v>64493</c:v>
                </c:pt>
                <c:pt idx="500">
                  <c:v>64644.5</c:v>
                </c:pt>
                <c:pt idx="501">
                  <c:v>64729</c:v>
                </c:pt>
                <c:pt idx="502">
                  <c:v>64753.5</c:v>
                </c:pt>
                <c:pt idx="503">
                  <c:v>64758</c:v>
                </c:pt>
                <c:pt idx="504">
                  <c:v>64783.5</c:v>
                </c:pt>
                <c:pt idx="505">
                  <c:v>64788</c:v>
                </c:pt>
                <c:pt idx="506">
                  <c:v>64792.5</c:v>
                </c:pt>
                <c:pt idx="507">
                  <c:v>64793</c:v>
                </c:pt>
                <c:pt idx="508">
                  <c:v>64797</c:v>
                </c:pt>
                <c:pt idx="509">
                  <c:v>64860.5</c:v>
                </c:pt>
                <c:pt idx="510">
                  <c:v>64862</c:v>
                </c:pt>
                <c:pt idx="511">
                  <c:v>64874</c:v>
                </c:pt>
                <c:pt idx="512">
                  <c:v>64874</c:v>
                </c:pt>
                <c:pt idx="513">
                  <c:v>64951</c:v>
                </c:pt>
                <c:pt idx="514">
                  <c:v>65250.5</c:v>
                </c:pt>
                <c:pt idx="515">
                  <c:v>65677</c:v>
                </c:pt>
                <c:pt idx="516">
                  <c:v>66008.5</c:v>
                </c:pt>
                <c:pt idx="517">
                  <c:v>66013</c:v>
                </c:pt>
                <c:pt idx="518">
                  <c:v>66022</c:v>
                </c:pt>
                <c:pt idx="519">
                  <c:v>66058</c:v>
                </c:pt>
                <c:pt idx="520">
                  <c:v>66071.5</c:v>
                </c:pt>
                <c:pt idx="521">
                  <c:v>66076.5</c:v>
                </c:pt>
                <c:pt idx="522">
                  <c:v>66090</c:v>
                </c:pt>
                <c:pt idx="523">
                  <c:v>66098.5</c:v>
                </c:pt>
                <c:pt idx="524">
                  <c:v>66099</c:v>
                </c:pt>
                <c:pt idx="525">
                  <c:v>66103.5</c:v>
                </c:pt>
                <c:pt idx="526">
                  <c:v>66108</c:v>
                </c:pt>
                <c:pt idx="527">
                  <c:v>66112.5</c:v>
                </c:pt>
                <c:pt idx="528">
                  <c:v>66189.5</c:v>
                </c:pt>
                <c:pt idx="529">
                  <c:v>66194</c:v>
                </c:pt>
                <c:pt idx="530">
                  <c:v>66194.5</c:v>
                </c:pt>
                <c:pt idx="531">
                  <c:v>66216</c:v>
                </c:pt>
                <c:pt idx="532">
                  <c:v>66216.5</c:v>
                </c:pt>
                <c:pt idx="533">
                  <c:v>66230.5</c:v>
                </c:pt>
                <c:pt idx="534">
                  <c:v>66234.5</c:v>
                </c:pt>
                <c:pt idx="535">
                  <c:v>66248.5</c:v>
                </c:pt>
                <c:pt idx="536">
                  <c:v>66253</c:v>
                </c:pt>
                <c:pt idx="537">
                  <c:v>66257.5</c:v>
                </c:pt>
                <c:pt idx="538">
                  <c:v>66261.5</c:v>
                </c:pt>
                <c:pt idx="539">
                  <c:v>66279.5</c:v>
                </c:pt>
                <c:pt idx="540">
                  <c:v>66280</c:v>
                </c:pt>
                <c:pt idx="541">
                  <c:v>66284</c:v>
                </c:pt>
                <c:pt idx="542">
                  <c:v>66284.5</c:v>
                </c:pt>
                <c:pt idx="543">
                  <c:v>66288</c:v>
                </c:pt>
                <c:pt idx="544">
                  <c:v>66288.5</c:v>
                </c:pt>
                <c:pt idx="545">
                  <c:v>66302.5</c:v>
                </c:pt>
                <c:pt idx="546">
                  <c:v>66307</c:v>
                </c:pt>
                <c:pt idx="547">
                  <c:v>66307.5</c:v>
                </c:pt>
                <c:pt idx="548">
                  <c:v>66311</c:v>
                </c:pt>
                <c:pt idx="549">
                  <c:v>66312</c:v>
                </c:pt>
                <c:pt idx="550">
                  <c:v>66325.5</c:v>
                </c:pt>
                <c:pt idx="551">
                  <c:v>66326.5</c:v>
                </c:pt>
                <c:pt idx="552">
                  <c:v>66329.5</c:v>
                </c:pt>
                <c:pt idx="553">
                  <c:v>66330</c:v>
                </c:pt>
                <c:pt idx="554">
                  <c:v>66347</c:v>
                </c:pt>
                <c:pt idx="555">
                  <c:v>66347.5</c:v>
                </c:pt>
                <c:pt idx="556">
                  <c:v>66423.5</c:v>
                </c:pt>
                <c:pt idx="557">
                  <c:v>66424</c:v>
                </c:pt>
                <c:pt idx="558">
                  <c:v>66433</c:v>
                </c:pt>
                <c:pt idx="559">
                  <c:v>66437.5</c:v>
                </c:pt>
                <c:pt idx="560">
                  <c:v>66438</c:v>
                </c:pt>
                <c:pt idx="561">
                  <c:v>66438.5</c:v>
                </c:pt>
                <c:pt idx="562">
                  <c:v>66443</c:v>
                </c:pt>
                <c:pt idx="563">
                  <c:v>66451</c:v>
                </c:pt>
                <c:pt idx="564">
                  <c:v>66469</c:v>
                </c:pt>
                <c:pt idx="565">
                  <c:v>66469.5</c:v>
                </c:pt>
                <c:pt idx="566">
                  <c:v>66473.5</c:v>
                </c:pt>
                <c:pt idx="567">
                  <c:v>66474</c:v>
                </c:pt>
                <c:pt idx="568">
                  <c:v>66478</c:v>
                </c:pt>
                <c:pt idx="569">
                  <c:v>66478.5</c:v>
                </c:pt>
                <c:pt idx="570">
                  <c:v>66483</c:v>
                </c:pt>
                <c:pt idx="571">
                  <c:v>66487</c:v>
                </c:pt>
                <c:pt idx="572">
                  <c:v>66487.5</c:v>
                </c:pt>
                <c:pt idx="573">
                  <c:v>66491.5</c:v>
                </c:pt>
                <c:pt idx="574">
                  <c:v>66492</c:v>
                </c:pt>
                <c:pt idx="575">
                  <c:v>66492.5</c:v>
                </c:pt>
                <c:pt idx="576">
                  <c:v>66501</c:v>
                </c:pt>
                <c:pt idx="577">
                  <c:v>66501.5</c:v>
                </c:pt>
                <c:pt idx="578">
                  <c:v>66505.5</c:v>
                </c:pt>
                <c:pt idx="579">
                  <c:v>66510</c:v>
                </c:pt>
                <c:pt idx="580">
                  <c:v>66514.5</c:v>
                </c:pt>
                <c:pt idx="581">
                  <c:v>66519</c:v>
                </c:pt>
                <c:pt idx="582">
                  <c:v>66519</c:v>
                </c:pt>
                <c:pt idx="583">
                  <c:v>66523.5</c:v>
                </c:pt>
                <c:pt idx="584">
                  <c:v>66528</c:v>
                </c:pt>
                <c:pt idx="585">
                  <c:v>66528.5</c:v>
                </c:pt>
                <c:pt idx="586">
                  <c:v>66532.5</c:v>
                </c:pt>
                <c:pt idx="587">
                  <c:v>66532.5</c:v>
                </c:pt>
                <c:pt idx="588">
                  <c:v>66533</c:v>
                </c:pt>
                <c:pt idx="589">
                  <c:v>66537.5</c:v>
                </c:pt>
                <c:pt idx="590">
                  <c:v>66551</c:v>
                </c:pt>
                <c:pt idx="591">
                  <c:v>66555.5</c:v>
                </c:pt>
                <c:pt idx="592">
                  <c:v>66564.5</c:v>
                </c:pt>
                <c:pt idx="593">
                  <c:v>66569</c:v>
                </c:pt>
                <c:pt idx="594">
                  <c:v>66573.5</c:v>
                </c:pt>
                <c:pt idx="595">
                  <c:v>66578</c:v>
                </c:pt>
                <c:pt idx="596">
                  <c:v>66582.5</c:v>
                </c:pt>
                <c:pt idx="597">
                  <c:v>66596</c:v>
                </c:pt>
                <c:pt idx="598">
                  <c:v>66600.5</c:v>
                </c:pt>
                <c:pt idx="599">
                  <c:v>66614.5</c:v>
                </c:pt>
                <c:pt idx="600">
                  <c:v>66619</c:v>
                </c:pt>
                <c:pt idx="601">
                  <c:v>66623.5</c:v>
                </c:pt>
                <c:pt idx="602">
                  <c:v>66659.5</c:v>
                </c:pt>
                <c:pt idx="603">
                  <c:v>66765</c:v>
                </c:pt>
                <c:pt idx="604">
                  <c:v>67914</c:v>
                </c:pt>
                <c:pt idx="605">
                  <c:v>67914</c:v>
                </c:pt>
                <c:pt idx="606">
                  <c:v>67914</c:v>
                </c:pt>
                <c:pt idx="607">
                  <c:v>67914</c:v>
                </c:pt>
                <c:pt idx="608">
                  <c:v>67974.5</c:v>
                </c:pt>
                <c:pt idx="609">
                  <c:v>67980</c:v>
                </c:pt>
                <c:pt idx="610">
                  <c:v>67980</c:v>
                </c:pt>
                <c:pt idx="611">
                  <c:v>68073</c:v>
                </c:pt>
                <c:pt idx="612">
                  <c:v>68128</c:v>
                </c:pt>
                <c:pt idx="613">
                  <c:v>68128</c:v>
                </c:pt>
                <c:pt idx="614">
                  <c:v>68128</c:v>
                </c:pt>
                <c:pt idx="615">
                  <c:v>68132.5</c:v>
                </c:pt>
                <c:pt idx="616">
                  <c:v>68132.5</c:v>
                </c:pt>
                <c:pt idx="617">
                  <c:v>68241</c:v>
                </c:pt>
                <c:pt idx="618">
                  <c:v>68250</c:v>
                </c:pt>
                <c:pt idx="619">
                  <c:v>68255.5</c:v>
                </c:pt>
                <c:pt idx="620">
                  <c:v>68341.5</c:v>
                </c:pt>
                <c:pt idx="621">
                  <c:v>68395</c:v>
                </c:pt>
                <c:pt idx="622">
                  <c:v>68395</c:v>
                </c:pt>
                <c:pt idx="623">
                  <c:v>68395</c:v>
                </c:pt>
                <c:pt idx="624">
                  <c:v>68485.5</c:v>
                </c:pt>
                <c:pt idx="625">
                  <c:v>69244.5</c:v>
                </c:pt>
                <c:pt idx="626">
                  <c:v>69263</c:v>
                </c:pt>
                <c:pt idx="627">
                  <c:v>69263.5</c:v>
                </c:pt>
                <c:pt idx="628">
                  <c:v>69475.5</c:v>
                </c:pt>
                <c:pt idx="629">
                  <c:v>69476</c:v>
                </c:pt>
                <c:pt idx="630">
                  <c:v>69573</c:v>
                </c:pt>
                <c:pt idx="631">
                  <c:v>69593.5</c:v>
                </c:pt>
                <c:pt idx="632">
                  <c:v>69692</c:v>
                </c:pt>
                <c:pt idx="633">
                  <c:v>69769</c:v>
                </c:pt>
                <c:pt idx="634">
                  <c:v>69786</c:v>
                </c:pt>
                <c:pt idx="635">
                  <c:v>69841.5</c:v>
                </c:pt>
                <c:pt idx="636">
                  <c:v>69887</c:v>
                </c:pt>
                <c:pt idx="637">
                  <c:v>69922</c:v>
                </c:pt>
                <c:pt idx="638">
                  <c:v>70902</c:v>
                </c:pt>
                <c:pt idx="639">
                  <c:v>71042.5</c:v>
                </c:pt>
                <c:pt idx="640">
                  <c:v>71051</c:v>
                </c:pt>
                <c:pt idx="641">
                  <c:v>71214.5</c:v>
                </c:pt>
                <c:pt idx="642">
                  <c:v>71337</c:v>
                </c:pt>
                <c:pt idx="643">
                  <c:v>71337.5</c:v>
                </c:pt>
                <c:pt idx="644">
                  <c:v>71350.5</c:v>
                </c:pt>
                <c:pt idx="645">
                  <c:v>71467</c:v>
                </c:pt>
                <c:pt idx="646">
                  <c:v>72625</c:v>
                </c:pt>
                <c:pt idx="647">
                  <c:v>72838</c:v>
                </c:pt>
                <c:pt idx="648">
                  <c:v>72904.5</c:v>
                </c:pt>
                <c:pt idx="649">
                  <c:v>73035.5</c:v>
                </c:pt>
                <c:pt idx="650">
                  <c:v>73040</c:v>
                </c:pt>
                <c:pt idx="651">
                  <c:v>73040.5</c:v>
                </c:pt>
                <c:pt idx="652">
                  <c:v>73053.5</c:v>
                </c:pt>
                <c:pt idx="653">
                  <c:v>73054</c:v>
                </c:pt>
                <c:pt idx="654">
                  <c:v>73062</c:v>
                </c:pt>
                <c:pt idx="655">
                  <c:v>73062.5</c:v>
                </c:pt>
                <c:pt idx="656">
                  <c:v>73067</c:v>
                </c:pt>
                <c:pt idx="657">
                  <c:v>73067.5</c:v>
                </c:pt>
                <c:pt idx="658">
                  <c:v>73076</c:v>
                </c:pt>
                <c:pt idx="659">
                  <c:v>73076.5</c:v>
                </c:pt>
                <c:pt idx="660">
                  <c:v>73077</c:v>
                </c:pt>
                <c:pt idx="661">
                  <c:v>73077</c:v>
                </c:pt>
                <c:pt idx="662">
                  <c:v>73077.5</c:v>
                </c:pt>
                <c:pt idx="663">
                  <c:v>73080.5</c:v>
                </c:pt>
                <c:pt idx="664">
                  <c:v>73081</c:v>
                </c:pt>
                <c:pt idx="665">
                  <c:v>73081.5</c:v>
                </c:pt>
                <c:pt idx="666">
                  <c:v>73085</c:v>
                </c:pt>
                <c:pt idx="667">
                  <c:v>73085.5</c:v>
                </c:pt>
                <c:pt idx="668">
                  <c:v>73089.5</c:v>
                </c:pt>
                <c:pt idx="669">
                  <c:v>73090</c:v>
                </c:pt>
                <c:pt idx="670">
                  <c:v>73090.5</c:v>
                </c:pt>
                <c:pt idx="671">
                  <c:v>73094</c:v>
                </c:pt>
                <c:pt idx="672">
                  <c:v>73094.5</c:v>
                </c:pt>
                <c:pt idx="673">
                  <c:v>73095</c:v>
                </c:pt>
                <c:pt idx="674">
                  <c:v>73095</c:v>
                </c:pt>
                <c:pt idx="675">
                  <c:v>73095</c:v>
                </c:pt>
                <c:pt idx="676">
                  <c:v>73098.5</c:v>
                </c:pt>
                <c:pt idx="677">
                  <c:v>73099</c:v>
                </c:pt>
                <c:pt idx="678">
                  <c:v>73099.5</c:v>
                </c:pt>
                <c:pt idx="679">
                  <c:v>73103.5</c:v>
                </c:pt>
                <c:pt idx="680">
                  <c:v>73135</c:v>
                </c:pt>
                <c:pt idx="681">
                  <c:v>73135.5</c:v>
                </c:pt>
                <c:pt idx="682">
                  <c:v>73144</c:v>
                </c:pt>
                <c:pt idx="683">
                  <c:v>73144.5</c:v>
                </c:pt>
                <c:pt idx="684">
                  <c:v>73148.5</c:v>
                </c:pt>
                <c:pt idx="685">
                  <c:v>73158</c:v>
                </c:pt>
                <c:pt idx="686">
                  <c:v>73185</c:v>
                </c:pt>
                <c:pt idx="687">
                  <c:v>73189</c:v>
                </c:pt>
                <c:pt idx="688">
                  <c:v>73189.5</c:v>
                </c:pt>
                <c:pt idx="689">
                  <c:v>73190</c:v>
                </c:pt>
                <c:pt idx="690">
                  <c:v>73194</c:v>
                </c:pt>
                <c:pt idx="691">
                  <c:v>73194.5</c:v>
                </c:pt>
                <c:pt idx="692">
                  <c:v>73207.5</c:v>
                </c:pt>
                <c:pt idx="693">
                  <c:v>73212</c:v>
                </c:pt>
                <c:pt idx="694">
                  <c:v>73212.5</c:v>
                </c:pt>
                <c:pt idx="695">
                  <c:v>73221</c:v>
                </c:pt>
                <c:pt idx="696">
                  <c:v>73221.5</c:v>
                </c:pt>
                <c:pt idx="697">
                  <c:v>73230</c:v>
                </c:pt>
                <c:pt idx="698">
                  <c:v>73230.5</c:v>
                </c:pt>
                <c:pt idx="699">
                  <c:v>73239</c:v>
                </c:pt>
                <c:pt idx="700">
                  <c:v>73243.5</c:v>
                </c:pt>
                <c:pt idx="701">
                  <c:v>73248</c:v>
                </c:pt>
                <c:pt idx="702">
                  <c:v>73248.5</c:v>
                </c:pt>
                <c:pt idx="703">
                  <c:v>73252.5</c:v>
                </c:pt>
                <c:pt idx="704">
                  <c:v>73253</c:v>
                </c:pt>
                <c:pt idx="705">
                  <c:v>73262</c:v>
                </c:pt>
                <c:pt idx="706">
                  <c:v>73271</c:v>
                </c:pt>
                <c:pt idx="707">
                  <c:v>73275.5</c:v>
                </c:pt>
                <c:pt idx="708">
                  <c:v>73280</c:v>
                </c:pt>
                <c:pt idx="709">
                  <c:v>73289</c:v>
                </c:pt>
                <c:pt idx="710">
                  <c:v>74310</c:v>
                </c:pt>
                <c:pt idx="711">
                  <c:v>74327.5</c:v>
                </c:pt>
                <c:pt idx="712">
                  <c:v>74328</c:v>
                </c:pt>
                <c:pt idx="713">
                  <c:v>74342.5</c:v>
                </c:pt>
                <c:pt idx="714">
                  <c:v>74355</c:v>
                </c:pt>
                <c:pt idx="715">
                  <c:v>74359.5</c:v>
                </c:pt>
                <c:pt idx="716">
                  <c:v>74368.5</c:v>
                </c:pt>
                <c:pt idx="717">
                  <c:v>74369</c:v>
                </c:pt>
                <c:pt idx="718">
                  <c:v>74373.5</c:v>
                </c:pt>
                <c:pt idx="719">
                  <c:v>74377.5</c:v>
                </c:pt>
                <c:pt idx="720">
                  <c:v>74378</c:v>
                </c:pt>
                <c:pt idx="721">
                  <c:v>74382</c:v>
                </c:pt>
                <c:pt idx="722">
                  <c:v>74382.5</c:v>
                </c:pt>
                <c:pt idx="723">
                  <c:v>74386.5</c:v>
                </c:pt>
                <c:pt idx="724">
                  <c:v>74387</c:v>
                </c:pt>
                <c:pt idx="725">
                  <c:v>74391</c:v>
                </c:pt>
                <c:pt idx="726">
                  <c:v>74404.5</c:v>
                </c:pt>
                <c:pt idx="727">
                  <c:v>74405</c:v>
                </c:pt>
                <c:pt idx="728">
                  <c:v>74409</c:v>
                </c:pt>
                <c:pt idx="729">
                  <c:v>74409.5</c:v>
                </c:pt>
                <c:pt idx="730">
                  <c:v>74413.5</c:v>
                </c:pt>
                <c:pt idx="731">
                  <c:v>74414</c:v>
                </c:pt>
                <c:pt idx="732">
                  <c:v>74431.5</c:v>
                </c:pt>
                <c:pt idx="733">
                  <c:v>74432</c:v>
                </c:pt>
                <c:pt idx="734">
                  <c:v>74435.5</c:v>
                </c:pt>
                <c:pt idx="735">
                  <c:v>74436</c:v>
                </c:pt>
                <c:pt idx="736">
                  <c:v>74436</c:v>
                </c:pt>
                <c:pt idx="737">
                  <c:v>74436.5</c:v>
                </c:pt>
                <c:pt idx="738">
                  <c:v>74437</c:v>
                </c:pt>
                <c:pt idx="739">
                  <c:v>74440.5</c:v>
                </c:pt>
                <c:pt idx="740">
                  <c:v>74441</c:v>
                </c:pt>
                <c:pt idx="741">
                  <c:v>74464</c:v>
                </c:pt>
                <c:pt idx="742">
                  <c:v>74472.5</c:v>
                </c:pt>
                <c:pt idx="743">
                  <c:v>74517.5</c:v>
                </c:pt>
                <c:pt idx="744">
                  <c:v>74518</c:v>
                </c:pt>
                <c:pt idx="745">
                  <c:v>74518.5</c:v>
                </c:pt>
                <c:pt idx="746">
                  <c:v>74522.5</c:v>
                </c:pt>
                <c:pt idx="747">
                  <c:v>74523</c:v>
                </c:pt>
                <c:pt idx="748">
                  <c:v>74528</c:v>
                </c:pt>
                <c:pt idx="749">
                  <c:v>74528.5</c:v>
                </c:pt>
                <c:pt idx="750">
                  <c:v>74536</c:v>
                </c:pt>
                <c:pt idx="751">
                  <c:v>74536.5</c:v>
                </c:pt>
                <c:pt idx="752">
                  <c:v>74540</c:v>
                </c:pt>
                <c:pt idx="753">
                  <c:v>74558.5</c:v>
                </c:pt>
                <c:pt idx="754">
                  <c:v>74559</c:v>
                </c:pt>
                <c:pt idx="755">
                  <c:v>74640</c:v>
                </c:pt>
                <c:pt idx="756">
                  <c:v>74794.5</c:v>
                </c:pt>
                <c:pt idx="757">
                  <c:v>74893</c:v>
                </c:pt>
                <c:pt idx="758">
                  <c:v>74907.5</c:v>
                </c:pt>
                <c:pt idx="759">
                  <c:v>74907.5</c:v>
                </c:pt>
                <c:pt idx="760">
                  <c:v>76050</c:v>
                </c:pt>
                <c:pt idx="761">
                  <c:v>76050</c:v>
                </c:pt>
                <c:pt idx="762">
                  <c:v>76357.5</c:v>
                </c:pt>
                <c:pt idx="763">
                  <c:v>76357.5</c:v>
                </c:pt>
                <c:pt idx="764">
                  <c:v>76533</c:v>
                </c:pt>
                <c:pt idx="765">
                  <c:v>76643</c:v>
                </c:pt>
                <c:pt idx="766">
                  <c:v>76693</c:v>
                </c:pt>
                <c:pt idx="767">
                  <c:v>77623.5</c:v>
                </c:pt>
                <c:pt idx="768">
                  <c:v>77744</c:v>
                </c:pt>
                <c:pt idx="769">
                  <c:v>77768</c:v>
                </c:pt>
                <c:pt idx="770">
                  <c:v>77997.5</c:v>
                </c:pt>
                <c:pt idx="771">
                  <c:v>79452</c:v>
                </c:pt>
                <c:pt idx="772">
                  <c:v>79452.5</c:v>
                </c:pt>
                <c:pt idx="773">
                  <c:v>79471.5</c:v>
                </c:pt>
                <c:pt idx="774">
                  <c:v>79592</c:v>
                </c:pt>
                <c:pt idx="775">
                  <c:v>79592.5</c:v>
                </c:pt>
                <c:pt idx="776">
                  <c:v>79669</c:v>
                </c:pt>
                <c:pt idx="777">
                  <c:v>79675</c:v>
                </c:pt>
                <c:pt idx="778">
                  <c:v>79675.5</c:v>
                </c:pt>
                <c:pt idx="779">
                  <c:v>79755</c:v>
                </c:pt>
                <c:pt idx="780">
                  <c:v>81024.5</c:v>
                </c:pt>
                <c:pt idx="781">
                  <c:v>81166.5</c:v>
                </c:pt>
                <c:pt idx="782">
                  <c:v>81309.5</c:v>
                </c:pt>
                <c:pt idx="783">
                  <c:v>81387.5</c:v>
                </c:pt>
                <c:pt idx="784">
                  <c:v>81491.5</c:v>
                </c:pt>
                <c:pt idx="785">
                  <c:v>81559.5</c:v>
                </c:pt>
                <c:pt idx="786">
                  <c:v>82449</c:v>
                </c:pt>
                <c:pt idx="787">
                  <c:v>82551.5</c:v>
                </c:pt>
                <c:pt idx="788">
                  <c:v>82552</c:v>
                </c:pt>
                <c:pt idx="789">
                  <c:v>82797.5</c:v>
                </c:pt>
                <c:pt idx="790">
                  <c:v>82949.5</c:v>
                </c:pt>
                <c:pt idx="791">
                  <c:v>82977</c:v>
                </c:pt>
                <c:pt idx="792">
                  <c:v>83073</c:v>
                </c:pt>
                <c:pt idx="793">
                  <c:v>83268</c:v>
                </c:pt>
                <c:pt idx="794">
                  <c:v>84225.5</c:v>
                </c:pt>
                <c:pt idx="795">
                  <c:v>84288.5</c:v>
                </c:pt>
                <c:pt idx="796">
                  <c:v>84338.5</c:v>
                </c:pt>
                <c:pt idx="797">
                  <c:v>84370</c:v>
                </c:pt>
                <c:pt idx="798">
                  <c:v>84569</c:v>
                </c:pt>
                <c:pt idx="799">
                  <c:v>84569</c:v>
                </c:pt>
                <c:pt idx="800">
                  <c:v>84581.5</c:v>
                </c:pt>
                <c:pt idx="801">
                  <c:v>84582</c:v>
                </c:pt>
                <c:pt idx="802">
                  <c:v>84712.5</c:v>
                </c:pt>
                <c:pt idx="803">
                  <c:v>84726</c:v>
                </c:pt>
                <c:pt idx="804">
                  <c:v>84827</c:v>
                </c:pt>
                <c:pt idx="805">
                  <c:v>85915.5</c:v>
                </c:pt>
                <c:pt idx="806">
                  <c:v>86082.5</c:v>
                </c:pt>
                <c:pt idx="807">
                  <c:v>86083</c:v>
                </c:pt>
                <c:pt idx="808">
                  <c:v>86228</c:v>
                </c:pt>
                <c:pt idx="809">
                  <c:v>86266.5</c:v>
                </c:pt>
                <c:pt idx="810">
                  <c:v>86267</c:v>
                </c:pt>
                <c:pt idx="811">
                  <c:v>86294</c:v>
                </c:pt>
                <c:pt idx="812">
                  <c:v>86381</c:v>
                </c:pt>
                <c:pt idx="813">
                  <c:v>86521.5</c:v>
                </c:pt>
                <c:pt idx="814">
                  <c:v>87795.5</c:v>
                </c:pt>
                <c:pt idx="815">
                  <c:v>87795.5</c:v>
                </c:pt>
                <c:pt idx="816">
                  <c:v>87847</c:v>
                </c:pt>
                <c:pt idx="817">
                  <c:v>87858.5</c:v>
                </c:pt>
                <c:pt idx="818">
                  <c:v>88002</c:v>
                </c:pt>
                <c:pt idx="819">
                  <c:v>88002</c:v>
                </c:pt>
                <c:pt idx="820">
                  <c:v>88057.5</c:v>
                </c:pt>
                <c:pt idx="821">
                  <c:v>88057.5</c:v>
                </c:pt>
                <c:pt idx="822">
                  <c:v>88062</c:v>
                </c:pt>
                <c:pt idx="823">
                  <c:v>88108</c:v>
                </c:pt>
                <c:pt idx="824">
                  <c:v>88160.5</c:v>
                </c:pt>
                <c:pt idx="825">
                  <c:v>88160.5</c:v>
                </c:pt>
                <c:pt idx="826">
                  <c:v>88161</c:v>
                </c:pt>
                <c:pt idx="827">
                  <c:v>88161</c:v>
                </c:pt>
                <c:pt idx="828">
                  <c:v>88266</c:v>
                </c:pt>
                <c:pt idx="829">
                  <c:v>88266</c:v>
                </c:pt>
                <c:pt idx="830">
                  <c:v>89336.5</c:v>
                </c:pt>
                <c:pt idx="831">
                  <c:v>89336.5</c:v>
                </c:pt>
                <c:pt idx="832">
                  <c:v>89510</c:v>
                </c:pt>
                <c:pt idx="833">
                  <c:v>89626</c:v>
                </c:pt>
                <c:pt idx="834">
                  <c:v>89751</c:v>
                </c:pt>
                <c:pt idx="835">
                  <c:v>90981.5</c:v>
                </c:pt>
                <c:pt idx="836">
                  <c:v>91144</c:v>
                </c:pt>
                <c:pt idx="837">
                  <c:v>91194</c:v>
                </c:pt>
                <c:pt idx="838">
                  <c:v>91401</c:v>
                </c:pt>
                <c:pt idx="839">
                  <c:v>92874.5</c:v>
                </c:pt>
                <c:pt idx="840">
                  <c:v>92875</c:v>
                </c:pt>
                <c:pt idx="841">
                  <c:v>92875.5</c:v>
                </c:pt>
                <c:pt idx="842">
                  <c:v>93146</c:v>
                </c:pt>
                <c:pt idx="843">
                  <c:v>94429</c:v>
                </c:pt>
                <c:pt idx="844">
                  <c:v>94429.5</c:v>
                </c:pt>
                <c:pt idx="845">
                  <c:v>94546.5</c:v>
                </c:pt>
                <c:pt idx="846">
                  <c:v>94586.5</c:v>
                </c:pt>
                <c:pt idx="847">
                  <c:v>94722</c:v>
                </c:pt>
                <c:pt idx="848">
                  <c:v>94900</c:v>
                </c:pt>
              </c:numCache>
            </c:numRef>
          </c:xVal>
          <c:yVal>
            <c:numRef>
              <c:f>'Active 1'!$O$21:$O$992</c:f>
              <c:numCache>
                <c:formatCode>General</c:formatCode>
                <c:ptCount val="972"/>
                <c:pt idx="440">
                  <c:v>-5.0927719116309611E-3</c:v>
                </c:pt>
                <c:pt idx="441">
                  <c:v>-5.0933029061206447E-3</c:v>
                </c:pt>
                <c:pt idx="442">
                  <c:v>-5.0980818565277974E-3</c:v>
                </c:pt>
                <c:pt idx="443">
                  <c:v>-5.1023298124452665E-3</c:v>
                </c:pt>
                <c:pt idx="444">
                  <c:v>-5.1028608069349501E-3</c:v>
                </c:pt>
                <c:pt idx="445">
                  <c:v>-5.1124187077492556E-3</c:v>
                </c:pt>
                <c:pt idx="446">
                  <c:v>-5.1267555589706998E-3</c:v>
                </c:pt>
                <c:pt idx="447">
                  <c:v>-5.1363134597850052E-3</c:v>
                </c:pt>
                <c:pt idx="448">
                  <c:v>-5.1368444542746888E-3</c:v>
                </c:pt>
                <c:pt idx="449">
                  <c:v>-5.1410924101921579E-3</c:v>
                </c:pt>
                <c:pt idx="450">
                  <c:v>-5.1416234046818415E-3</c:v>
                </c:pt>
                <c:pt idx="451">
                  <c:v>-5.1458713605993106E-3</c:v>
                </c:pt>
                <c:pt idx="452">
                  <c:v>-5.1464023550889942E-3</c:v>
                </c:pt>
                <c:pt idx="453">
                  <c:v>-5.155429261413616E-3</c:v>
                </c:pt>
                <c:pt idx="454">
                  <c:v>-5.1559602559032996E-3</c:v>
                </c:pt>
                <c:pt idx="455">
                  <c:v>-5.1602082118207687E-3</c:v>
                </c:pt>
                <c:pt idx="456">
                  <c:v>-5.1607392063104524E-3</c:v>
                </c:pt>
                <c:pt idx="457">
                  <c:v>-5.1649871622279214E-3</c:v>
                </c:pt>
                <c:pt idx="458">
                  <c:v>-5.1655181567176051E-3</c:v>
                </c:pt>
                <c:pt idx="459">
                  <c:v>-5.1793240134493657E-3</c:v>
                </c:pt>
                <c:pt idx="461">
                  <c:v>-5.1798550079390493E-3</c:v>
                </c:pt>
                <c:pt idx="463">
                  <c:v>-5.2855229113860647E-3</c:v>
                </c:pt>
                <c:pt idx="464">
                  <c:v>-5.2903018617932174E-3</c:v>
                </c:pt>
                <c:pt idx="465">
                  <c:v>-5.2950808122003701E-3</c:v>
                </c:pt>
                <c:pt idx="466">
                  <c:v>-5.2998597626075089E-3</c:v>
                </c:pt>
                <c:pt idx="467">
                  <c:v>-5.3046387130146616E-3</c:v>
                </c:pt>
                <c:pt idx="468">
                  <c:v>-5.3094176634218143E-3</c:v>
                </c:pt>
                <c:pt idx="469">
                  <c:v>-5.314196613828967E-3</c:v>
                </c:pt>
                <c:pt idx="471">
                  <c:v>-5.4007487156473716E-3</c:v>
                </c:pt>
                <c:pt idx="504">
                  <c:v>-8.4709588549971571E-3</c:v>
                </c:pt>
                <c:pt idx="505">
                  <c:v>-8.4757378054042959E-3</c:v>
                </c:pt>
                <c:pt idx="506">
                  <c:v>-8.4805167558114486E-3</c:v>
                </c:pt>
                <c:pt idx="507">
                  <c:v>-8.4810477503011322E-3</c:v>
                </c:pt>
                <c:pt idx="508">
                  <c:v>-8.4852957062186013E-3</c:v>
                </c:pt>
                <c:pt idx="516">
                  <c:v>-9.7718953547216297E-3</c:v>
                </c:pt>
                <c:pt idx="517">
                  <c:v>-9.7766743051287824E-3</c:v>
                </c:pt>
                <c:pt idx="518">
                  <c:v>-9.7862322059430878E-3</c:v>
                </c:pt>
                <c:pt idx="519">
                  <c:v>-9.8244638092002956E-3</c:v>
                </c:pt>
                <c:pt idx="520">
                  <c:v>-9.8388006604217537E-3</c:v>
                </c:pt>
                <c:pt idx="521">
                  <c:v>-9.8441106053185901E-3</c:v>
                </c:pt>
                <c:pt idx="522">
                  <c:v>-9.8584474565400343E-3</c:v>
                </c:pt>
                <c:pt idx="523">
                  <c:v>-9.8674743628646561E-3</c:v>
                </c:pt>
                <c:pt idx="524">
                  <c:v>-9.8680053573543397E-3</c:v>
                </c:pt>
                <c:pt idx="525">
                  <c:v>-9.8727843077614924E-3</c:v>
                </c:pt>
                <c:pt idx="526">
                  <c:v>-9.8775632581686451E-3</c:v>
                </c:pt>
                <c:pt idx="527">
                  <c:v>-9.8823422085757978E-3</c:v>
                </c:pt>
                <c:pt idx="528">
                  <c:v>-9.9641153599870497E-3</c:v>
                </c:pt>
                <c:pt idx="529">
                  <c:v>-9.9688943103942024E-3</c:v>
                </c:pt>
                <c:pt idx="530">
                  <c:v>-9.969425304883886E-3</c:v>
                </c:pt>
                <c:pt idx="531">
                  <c:v>-9.9922580679402684E-3</c:v>
                </c:pt>
                <c:pt idx="532">
                  <c:v>-9.992789062429952E-3</c:v>
                </c:pt>
                <c:pt idx="533">
                  <c:v>-1.0007656908141094E-2</c:v>
                </c:pt>
                <c:pt idx="534">
                  <c:v>-1.0011904864058563E-2</c:v>
                </c:pt>
                <c:pt idx="535">
                  <c:v>-1.0026772709769691E-2</c:v>
                </c:pt>
                <c:pt idx="536">
                  <c:v>-1.0031551660176843E-2</c:v>
                </c:pt>
                <c:pt idx="537">
                  <c:v>-1.0036330610583996E-2</c:v>
                </c:pt>
                <c:pt idx="538">
                  <c:v>-1.0040578566501465E-2</c:v>
                </c:pt>
                <c:pt idx="539">
                  <c:v>-1.0059694368130076E-2</c:v>
                </c:pt>
                <c:pt idx="540">
                  <c:v>-1.006022536261976E-2</c:v>
                </c:pt>
                <c:pt idx="541">
                  <c:v>-1.0064473318537229E-2</c:v>
                </c:pt>
                <c:pt idx="542">
                  <c:v>-1.0065004313026898E-2</c:v>
                </c:pt>
                <c:pt idx="545">
                  <c:v>-1.0084120114655509E-2</c:v>
                </c:pt>
                <c:pt idx="546">
                  <c:v>-1.0088899065062662E-2</c:v>
                </c:pt>
                <c:pt idx="547">
                  <c:v>-1.0089430059552346E-2</c:v>
                </c:pt>
                <c:pt idx="548">
                  <c:v>-1.0093147020980131E-2</c:v>
                </c:pt>
                <c:pt idx="549">
                  <c:v>-1.0094209009959498E-2</c:v>
                </c:pt>
                <c:pt idx="550">
                  <c:v>-1.0108545861180943E-2</c:v>
                </c:pt>
                <c:pt idx="552">
                  <c:v>-1.0112793817098412E-2</c:v>
                </c:pt>
                <c:pt idx="553">
                  <c:v>-1.0113324811588095E-2</c:v>
                </c:pt>
                <c:pt idx="558">
                  <c:v>-1.0222709676462896E-2</c:v>
                </c:pt>
                <c:pt idx="559">
                  <c:v>-1.0227488626870049E-2</c:v>
                </c:pt>
                <c:pt idx="560">
                  <c:v>-1.0228019621359732E-2</c:v>
                </c:pt>
                <c:pt idx="561">
                  <c:v>-1.0228550615849416E-2</c:v>
                </c:pt>
                <c:pt idx="565">
                  <c:v>-1.0261472274209787E-2</c:v>
                </c:pt>
                <c:pt idx="567">
                  <c:v>-1.026625122461694E-2</c:v>
                </c:pt>
                <c:pt idx="569">
                  <c:v>-1.0271030175024093E-2</c:v>
                </c:pt>
                <c:pt idx="570">
                  <c:v>-1.0275809125431246E-2</c:v>
                </c:pt>
                <c:pt idx="572">
                  <c:v>-1.0280588075838384E-2</c:v>
                </c:pt>
                <c:pt idx="578">
                  <c:v>-1.0299703877466995E-2</c:v>
                </c:pt>
                <c:pt idx="579">
                  <c:v>-1.0304482827874148E-2</c:v>
                </c:pt>
                <c:pt idx="580">
                  <c:v>-1.0309261778281301E-2</c:v>
                </c:pt>
                <c:pt idx="581">
                  <c:v>-1.0314040728688453E-2</c:v>
                </c:pt>
                <c:pt idx="583">
                  <c:v>-1.0318819679095606E-2</c:v>
                </c:pt>
                <c:pt idx="584">
                  <c:v>-1.0323598629502745E-2</c:v>
                </c:pt>
                <c:pt idx="585">
                  <c:v>-1.0324129623992429E-2</c:v>
                </c:pt>
                <c:pt idx="586">
                  <c:v>-1.0328377579909898E-2</c:v>
                </c:pt>
                <c:pt idx="588">
                  <c:v>-1.0328908574399581E-2</c:v>
                </c:pt>
                <c:pt idx="589">
                  <c:v>-1.0333687524806734E-2</c:v>
                </c:pt>
                <c:pt idx="590">
                  <c:v>-1.0348024376028192E-2</c:v>
                </c:pt>
                <c:pt idx="591">
                  <c:v>-1.0352803326435345E-2</c:v>
                </c:pt>
                <c:pt idx="592">
                  <c:v>-1.036236122724965E-2</c:v>
                </c:pt>
                <c:pt idx="593">
                  <c:v>-1.0367140177656789E-2</c:v>
                </c:pt>
                <c:pt idx="594">
                  <c:v>-1.0371919128063942E-2</c:v>
                </c:pt>
                <c:pt idx="595">
                  <c:v>-1.0376698078471094E-2</c:v>
                </c:pt>
                <c:pt idx="596">
                  <c:v>-1.0381477028878247E-2</c:v>
                </c:pt>
                <c:pt idx="597">
                  <c:v>-1.0395813880099705E-2</c:v>
                </c:pt>
                <c:pt idx="598">
                  <c:v>-1.0400592830506858E-2</c:v>
                </c:pt>
                <c:pt idx="599">
                  <c:v>-1.0415460676217986E-2</c:v>
                </c:pt>
                <c:pt idx="600">
                  <c:v>-1.0420239626625138E-2</c:v>
                </c:pt>
                <c:pt idx="601">
                  <c:v>-1.0425018577032291E-2</c:v>
                </c:pt>
                <c:pt idx="617">
                  <c:v>-1.2142785751158292E-2</c:v>
                </c:pt>
                <c:pt idx="618">
                  <c:v>-1.2152343651972597E-2</c:v>
                </c:pt>
                <c:pt idx="619">
                  <c:v>-1.2158184591359117E-2</c:v>
                </c:pt>
                <c:pt idx="620">
                  <c:v>-1.2249515643584674E-2</c:v>
                </c:pt>
                <c:pt idx="621">
                  <c:v>-1.2306332053980795E-2</c:v>
                </c:pt>
                <c:pt idx="622">
                  <c:v>-1.2306332053980795E-2</c:v>
                </c:pt>
                <c:pt idx="623">
                  <c:v>-1.2306332053980795E-2</c:v>
                </c:pt>
                <c:pt idx="624">
                  <c:v>-1.2402442056613505E-2</c:v>
                </c:pt>
                <c:pt idx="625">
                  <c:v>-1.3208491691952998E-2</c:v>
                </c:pt>
                <c:pt idx="626">
                  <c:v>-1.3228138488071292E-2</c:v>
                </c:pt>
                <c:pt idx="627">
                  <c:v>-1.3228669482560976E-2</c:v>
                </c:pt>
                <c:pt idx="628">
                  <c:v>-1.3453811146186767E-2</c:v>
                </c:pt>
                <c:pt idx="629">
                  <c:v>-1.3454342140676451E-2</c:v>
                </c:pt>
                <c:pt idx="630">
                  <c:v>-1.3557355071675034E-2</c:v>
                </c:pt>
                <c:pt idx="631">
                  <c:v>-1.3579125845752063E-2</c:v>
                </c:pt>
                <c:pt idx="632">
                  <c:v>-1.3683731760219697E-2</c:v>
                </c:pt>
                <c:pt idx="633">
                  <c:v>-1.3765504911630949E-2</c:v>
                </c:pt>
                <c:pt idx="634">
                  <c:v>-1.3783558724280193E-2</c:v>
                </c:pt>
                <c:pt idx="635">
                  <c:v>-1.3842499112635062E-2</c:v>
                </c:pt>
                <c:pt idx="636">
                  <c:v>-1.3890819611196245E-2</c:v>
                </c:pt>
                <c:pt idx="637">
                  <c:v>-1.3927989225474099E-2</c:v>
                </c:pt>
                <c:pt idx="638">
                  <c:v>-1.4968738425253675E-2</c:v>
                </c:pt>
                <c:pt idx="639">
                  <c:v>-1.5117947876854734E-2</c:v>
                </c:pt>
                <c:pt idx="640">
                  <c:v>-1.5126974783179356E-2</c:v>
                </c:pt>
                <c:pt idx="641">
                  <c:v>-1.5300609981305849E-2</c:v>
                </c:pt>
                <c:pt idx="642">
                  <c:v>-1.5430703631278297E-2</c:v>
                </c:pt>
                <c:pt idx="643">
                  <c:v>-1.5431234625767981E-2</c:v>
                </c:pt>
                <c:pt idx="644">
                  <c:v>-1.5445040482499742E-2</c:v>
                </c:pt>
                <c:pt idx="645">
                  <c:v>-1.5568762198595987E-2</c:v>
                </c:pt>
                <c:pt idx="646">
                  <c:v>-1.6798545436702894E-2</c:v>
                </c:pt>
                <c:pt idx="647">
                  <c:v>-1.7024749089308053E-2</c:v>
                </c:pt>
                <c:pt idx="648">
                  <c:v>-1.7095371356435948E-2</c:v>
                </c:pt>
                <c:pt idx="649">
                  <c:v>-1.7234491912733019E-2</c:v>
                </c:pt>
                <c:pt idx="650">
                  <c:v>-1.7239270863140171E-2</c:v>
                </c:pt>
                <c:pt idx="651">
                  <c:v>-1.7239801857629841E-2</c:v>
                </c:pt>
                <c:pt idx="652">
                  <c:v>-1.7253607714361616E-2</c:v>
                </c:pt>
                <c:pt idx="653">
                  <c:v>-1.7254138708851299E-2</c:v>
                </c:pt>
                <c:pt idx="654">
                  <c:v>-1.7262634620686237E-2</c:v>
                </c:pt>
                <c:pt idx="655">
                  <c:v>-1.7263165615175921E-2</c:v>
                </c:pt>
                <c:pt idx="656">
                  <c:v>-1.7267944565583074E-2</c:v>
                </c:pt>
                <c:pt idx="657">
                  <c:v>-1.7268475560072757E-2</c:v>
                </c:pt>
                <c:pt idx="658">
                  <c:v>-1.7277502466397379E-2</c:v>
                </c:pt>
                <c:pt idx="659">
                  <c:v>-1.7278033460887063E-2</c:v>
                </c:pt>
                <c:pt idx="660">
                  <c:v>-1.7278564455376746E-2</c:v>
                </c:pt>
                <c:pt idx="661">
                  <c:v>-1.7278564455376746E-2</c:v>
                </c:pt>
                <c:pt idx="662">
                  <c:v>-1.727909544986643E-2</c:v>
                </c:pt>
                <c:pt idx="663">
                  <c:v>-1.7282281416804532E-2</c:v>
                </c:pt>
                <c:pt idx="664">
                  <c:v>-1.7282812411294202E-2</c:v>
                </c:pt>
                <c:pt idx="665">
                  <c:v>-1.7283343405783885E-2</c:v>
                </c:pt>
                <c:pt idx="666">
                  <c:v>-1.7287060367211671E-2</c:v>
                </c:pt>
                <c:pt idx="667">
                  <c:v>-1.7287591361701354E-2</c:v>
                </c:pt>
                <c:pt idx="668">
                  <c:v>-1.7291839317618823E-2</c:v>
                </c:pt>
                <c:pt idx="669">
                  <c:v>-1.7292370312108507E-2</c:v>
                </c:pt>
                <c:pt idx="670">
                  <c:v>-1.7292901306598191E-2</c:v>
                </c:pt>
                <c:pt idx="671">
                  <c:v>-1.7296618268025976E-2</c:v>
                </c:pt>
                <c:pt idx="672">
                  <c:v>-1.729714926251566E-2</c:v>
                </c:pt>
                <c:pt idx="673">
                  <c:v>-1.7297680257005343E-2</c:v>
                </c:pt>
                <c:pt idx="674">
                  <c:v>-1.7297680257005343E-2</c:v>
                </c:pt>
                <c:pt idx="675">
                  <c:v>-1.7297680257005343E-2</c:v>
                </c:pt>
                <c:pt idx="676">
                  <c:v>-1.7301397218433129E-2</c:v>
                </c:pt>
                <c:pt idx="677">
                  <c:v>-1.7301928212922812E-2</c:v>
                </c:pt>
                <c:pt idx="678">
                  <c:v>-1.7302459207412496E-2</c:v>
                </c:pt>
                <c:pt idx="679">
                  <c:v>-1.7306707163329965E-2</c:v>
                </c:pt>
                <c:pt idx="680">
                  <c:v>-1.734015981618002E-2</c:v>
                </c:pt>
                <c:pt idx="681">
                  <c:v>-1.7340690810669704E-2</c:v>
                </c:pt>
                <c:pt idx="682">
                  <c:v>-1.7349717716994326E-2</c:v>
                </c:pt>
                <c:pt idx="683">
                  <c:v>-1.7350248711484009E-2</c:v>
                </c:pt>
                <c:pt idx="684">
                  <c:v>-1.7354496667401478E-2</c:v>
                </c:pt>
                <c:pt idx="685">
                  <c:v>-1.7364585562705467E-2</c:v>
                </c:pt>
                <c:pt idx="686">
                  <c:v>-1.739325926514837E-2</c:v>
                </c:pt>
                <c:pt idx="687">
                  <c:v>-1.7397507221065839E-2</c:v>
                </c:pt>
                <c:pt idx="688">
                  <c:v>-1.7398038215555522E-2</c:v>
                </c:pt>
                <c:pt idx="689">
                  <c:v>-1.7398569210045206E-2</c:v>
                </c:pt>
                <c:pt idx="690">
                  <c:v>-1.7402817165962675E-2</c:v>
                </c:pt>
                <c:pt idx="691">
                  <c:v>-1.7403348160452359E-2</c:v>
                </c:pt>
                <c:pt idx="692">
                  <c:v>-1.7417154017184119E-2</c:v>
                </c:pt>
                <c:pt idx="693">
                  <c:v>-1.7421932967591272E-2</c:v>
                </c:pt>
                <c:pt idx="694">
                  <c:v>-1.7422463962080956E-2</c:v>
                </c:pt>
                <c:pt idx="695">
                  <c:v>-1.7431490868405577E-2</c:v>
                </c:pt>
                <c:pt idx="696">
                  <c:v>-1.7432021862895261E-2</c:v>
                </c:pt>
                <c:pt idx="697">
                  <c:v>-1.7441048769219883E-2</c:v>
                </c:pt>
                <c:pt idx="698">
                  <c:v>-1.7441579763709567E-2</c:v>
                </c:pt>
                <c:pt idx="699">
                  <c:v>-1.7450606670034188E-2</c:v>
                </c:pt>
                <c:pt idx="700">
                  <c:v>-1.7455385620441327E-2</c:v>
                </c:pt>
                <c:pt idx="701">
                  <c:v>-1.746016457084848E-2</c:v>
                </c:pt>
                <c:pt idx="702">
                  <c:v>-1.7460695565338163E-2</c:v>
                </c:pt>
                <c:pt idx="703">
                  <c:v>-1.7464943521255633E-2</c:v>
                </c:pt>
                <c:pt idx="704">
                  <c:v>-1.7465474515745316E-2</c:v>
                </c:pt>
                <c:pt idx="705">
                  <c:v>-1.7475032416559622E-2</c:v>
                </c:pt>
                <c:pt idx="706">
                  <c:v>-1.7484590317373927E-2</c:v>
                </c:pt>
                <c:pt idx="707">
                  <c:v>-1.748936926778108E-2</c:v>
                </c:pt>
                <c:pt idx="708">
                  <c:v>-1.7494148218188232E-2</c:v>
                </c:pt>
                <c:pt idx="709">
                  <c:v>-1.7503706119002524E-2</c:v>
                </c:pt>
                <c:pt idx="710">
                  <c:v>-1.8587996866936157E-2</c:v>
                </c:pt>
                <c:pt idx="711">
                  <c:v>-1.8606581674075084E-2</c:v>
                </c:pt>
                <c:pt idx="712">
                  <c:v>-1.8607112668564768E-2</c:v>
                </c:pt>
                <c:pt idx="713">
                  <c:v>-1.862251150876558E-2</c:v>
                </c:pt>
                <c:pt idx="714">
                  <c:v>-1.863578637100767E-2</c:v>
                </c:pt>
                <c:pt idx="715">
                  <c:v>-1.8640565321414823E-2</c:v>
                </c:pt>
                <c:pt idx="716">
                  <c:v>-1.8650123222229129E-2</c:v>
                </c:pt>
                <c:pt idx="717">
                  <c:v>-1.8650654216718812E-2</c:v>
                </c:pt>
                <c:pt idx="718">
                  <c:v>-1.8655433167125965E-2</c:v>
                </c:pt>
                <c:pt idx="719">
                  <c:v>-1.865968112304342E-2</c:v>
                </c:pt>
                <c:pt idx="720">
                  <c:v>-1.8660212117533104E-2</c:v>
                </c:pt>
                <c:pt idx="721">
                  <c:v>-1.8664460073450573E-2</c:v>
                </c:pt>
                <c:pt idx="722">
                  <c:v>-1.8664991067940256E-2</c:v>
                </c:pt>
                <c:pt idx="723">
                  <c:v>-1.8669239023857725E-2</c:v>
                </c:pt>
                <c:pt idx="724">
                  <c:v>-1.8669770018347409E-2</c:v>
                </c:pt>
                <c:pt idx="725">
                  <c:v>-1.8674017974264878E-2</c:v>
                </c:pt>
                <c:pt idx="726">
                  <c:v>-1.8688354825486336E-2</c:v>
                </c:pt>
                <c:pt idx="727">
                  <c:v>-1.868888581997602E-2</c:v>
                </c:pt>
                <c:pt idx="728">
                  <c:v>-1.8693133775893489E-2</c:v>
                </c:pt>
                <c:pt idx="729">
                  <c:v>-1.8693664770383173E-2</c:v>
                </c:pt>
                <c:pt idx="730">
                  <c:v>-1.8697912726300642E-2</c:v>
                </c:pt>
                <c:pt idx="731">
                  <c:v>-1.8698443720790325E-2</c:v>
                </c:pt>
                <c:pt idx="732">
                  <c:v>-1.8717028527929239E-2</c:v>
                </c:pt>
                <c:pt idx="733">
                  <c:v>-1.8717559522418922E-2</c:v>
                </c:pt>
                <c:pt idx="734">
                  <c:v>-1.8721276483846708E-2</c:v>
                </c:pt>
                <c:pt idx="735">
                  <c:v>-1.8721807478336391E-2</c:v>
                </c:pt>
                <c:pt idx="736">
                  <c:v>-1.8721807478336391E-2</c:v>
                </c:pt>
                <c:pt idx="737">
                  <c:v>-1.8722338472826075E-2</c:v>
                </c:pt>
                <c:pt idx="738">
                  <c:v>-1.8722869467315759E-2</c:v>
                </c:pt>
                <c:pt idx="739">
                  <c:v>-1.8726586428743544E-2</c:v>
                </c:pt>
                <c:pt idx="740">
                  <c:v>-1.8727117423233228E-2</c:v>
                </c:pt>
                <c:pt idx="741">
                  <c:v>-1.8751543169758661E-2</c:v>
                </c:pt>
                <c:pt idx="742">
                  <c:v>-1.8760570076083283E-2</c:v>
                </c:pt>
                <c:pt idx="743">
                  <c:v>-1.8808359580154796E-2</c:v>
                </c:pt>
                <c:pt idx="744">
                  <c:v>-1.880889057464448E-2</c:v>
                </c:pt>
                <c:pt idx="745">
                  <c:v>-1.8809421569134163E-2</c:v>
                </c:pt>
                <c:pt idx="746">
                  <c:v>-1.8813669525051632E-2</c:v>
                </c:pt>
                <c:pt idx="747">
                  <c:v>-1.8814200519541316E-2</c:v>
                </c:pt>
                <c:pt idx="748">
                  <c:v>-1.8819510464438152E-2</c:v>
                </c:pt>
                <c:pt idx="749">
                  <c:v>-1.8820041458927836E-2</c:v>
                </c:pt>
                <c:pt idx="750">
                  <c:v>-1.882800637627309E-2</c:v>
                </c:pt>
                <c:pt idx="751">
                  <c:v>-1.8828537370762774E-2</c:v>
                </c:pt>
                <c:pt idx="752">
                  <c:v>-1.8832254332190546E-2</c:v>
                </c:pt>
                <c:pt idx="753">
                  <c:v>-1.885190112830884E-2</c:v>
                </c:pt>
                <c:pt idx="754">
                  <c:v>-1.8852432122798524E-2</c:v>
                </c:pt>
                <c:pt idx="755">
                  <c:v>-1.8938453230127245E-2</c:v>
                </c:pt>
                <c:pt idx="756">
                  <c:v>-1.9102530527439432E-2</c:v>
                </c:pt>
                <c:pt idx="757">
                  <c:v>-1.920713644190708E-2</c:v>
                </c:pt>
                <c:pt idx="758">
                  <c:v>-1.9222535282107892E-2</c:v>
                </c:pt>
                <c:pt idx="759">
                  <c:v>-1.9222535282107892E-2</c:v>
                </c:pt>
                <c:pt idx="760">
                  <c:v>-2.0435857691034606E-2</c:v>
                </c:pt>
                <c:pt idx="761">
                  <c:v>-2.0435857691034606E-2</c:v>
                </c:pt>
                <c:pt idx="762">
                  <c:v>-2.0762419302189944E-2</c:v>
                </c:pt>
                <c:pt idx="763">
                  <c:v>-2.0762419302189944E-2</c:v>
                </c:pt>
                <c:pt idx="764">
                  <c:v>-2.094879836806883E-2</c:v>
                </c:pt>
                <c:pt idx="765">
                  <c:v>-2.1065617155799188E-2</c:v>
                </c:pt>
                <c:pt idx="766">
                  <c:v>-2.1118716604767537E-2</c:v>
                </c:pt>
                <c:pt idx="767">
                  <c:v>-2.2106897350068461E-2</c:v>
                </c:pt>
                <c:pt idx="768">
                  <c:v>-2.2234867022082175E-2</c:v>
                </c:pt>
                <c:pt idx="769">
                  <c:v>-2.2260354757586989E-2</c:v>
                </c:pt>
                <c:pt idx="770">
                  <c:v>-2.2504081228351694E-2</c:v>
                </c:pt>
                <c:pt idx="771">
                  <c:v>-2.4048744198840885E-2</c:v>
                </c:pt>
                <c:pt idx="772">
                  <c:v>-2.4049275193330569E-2</c:v>
                </c:pt>
                <c:pt idx="773">
                  <c:v>-2.4069452983938547E-2</c:v>
                </c:pt>
                <c:pt idx="774">
                  <c:v>-2.4197422655952261E-2</c:v>
                </c:pt>
                <c:pt idx="775">
                  <c:v>-2.4197953650441945E-2</c:v>
                </c:pt>
                <c:pt idx="776">
                  <c:v>-2.4279195807363513E-2</c:v>
                </c:pt>
                <c:pt idx="777">
                  <c:v>-2.4285567741239703E-2</c:v>
                </c:pt>
                <c:pt idx="778">
                  <c:v>-2.4286098735729386E-2</c:v>
                </c:pt>
                <c:pt idx="779">
                  <c:v>-2.437052685958907E-2</c:v>
                </c:pt>
                <c:pt idx="780">
                  <c:v>-2.5718721868895372E-2</c:v>
                </c:pt>
                <c:pt idx="781">
                  <c:v>-2.5869524303965483E-2</c:v>
                </c:pt>
                <c:pt idx="782">
                  <c:v>-2.6021388728014946E-2</c:v>
                </c:pt>
                <c:pt idx="783">
                  <c:v>-2.6104223868405566E-2</c:v>
                </c:pt>
                <c:pt idx="784">
                  <c:v>-2.6214670722259734E-2</c:v>
                </c:pt>
                <c:pt idx="785">
                  <c:v>-2.628688597285668E-2</c:v>
                </c:pt>
                <c:pt idx="786">
                  <c:v>-2.7231525170003559E-2</c:v>
                </c:pt>
                <c:pt idx="787">
                  <c:v>-2.7340379040388663E-2</c:v>
                </c:pt>
                <c:pt idx="788">
                  <c:v>-2.7340910034878346E-2</c:v>
                </c:pt>
                <c:pt idx="789">
                  <c:v>-2.7601628329312927E-2</c:v>
                </c:pt>
                <c:pt idx="790">
                  <c:v>-2.776305065417671E-2</c:v>
                </c:pt>
                <c:pt idx="791">
                  <c:v>-2.7792255351109296E-2</c:v>
                </c:pt>
                <c:pt idx="792">
                  <c:v>-2.7894206293128512E-2</c:v>
                </c:pt>
                <c:pt idx="793">
                  <c:v>-2.8101294144105074E-2</c:v>
                </c:pt>
                <c:pt idx="794">
                  <c:v>-2.91181485918489E-2</c:v>
                </c:pt>
                <c:pt idx="795">
                  <c:v>-2.918505389754901E-2</c:v>
                </c:pt>
                <c:pt idx="796">
                  <c:v>-2.9238153346517359E-2</c:v>
                </c:pt>
                <c:pt idx="797">
                  <c:v>-2.9271605999367414E-2</c:v>
                </c:pt>
                <c:pt idx="798">
                  <c:v>-2.9482941806261445E-2</c:v>
                </c:pt>
                <c:pt idx="799">
                  <c:v>-2.9482941806261445E-2</c:v>
                </c:pt>
                <c:pt idx="800">
                  <c:v>-2.9496216668503522E-2</c:v>
                </c:pt>
                <c:pt idx="801">
                  <c:v>-2.9496747662993206E-2</c:v>
                </c:pt>
                <c:pt idx="802">
                  <c:v>-2.9635337224800593E-2</c:v>
                </c:pt>
                <c:pt idx="803">
                  <c:v>-2.9649674076022051E-2</c:v>
                </c:pt>
                <c:pt idx="804">
                  <c:v>-2.9756934962938103E-2</c:v>
                </c:pt>
                <c:pt idx="805">
                  <c:v>-3.0912909966978999E-2</c:v>
                </c:pt>
                <c:pt idx="806">
                  <c:v>-3.1090262126533277E-2</c:v>
                </c:pt>
                <c:pt idx="807">
                  <c:v>-3.1090793121022961E-2</c:v>
                </c:pt>
                <c:pt idx="808">
                  <c:v>-3.1244781523031173E-2</c:v>
                </c:pt>
                <c:pt idx="809">
                  <c:v>-3.1285668098736799E-2</c:v>
                </c:pt>
                <c:pt idx="810">
                  <c:v>-3.1286199093226483E-2</c:v>
                </c:pt>
                <c:pt idx="811">
                  <c:v>-3.1314872795669385E-2</c:v>
                </c:pt>
                <c:pt idx="812">
                  <c:v>-3.140726583687431E-2</c:v>
                </c:pt>
                <c:pt idx="813">
                  <c:v>-3.1556475288475355E-2</c:v>
                </c:pt>
                <c:pt idx="814">
                  <c:v>-3.2909449248188824E-2</c:v>
                </c:pt>
                <c:pt idx="815">
                  <c:v>-3.2909449248188824E-2</c:v>
                </c:pt>
                <c:pt idx="816">
                  <c:v>-3.2964141680626211E-2</c:v>
                </c:pt>
                <c:pt idx="817">
                  <c:v>-3.2976354553888934E-2</c:v>
                </c:pt>
                <c:pt idx="818">
                  <c:v>-3.3128749972428095E-2</c:v>
                </c:pt>
                <c:pt idx="819">
                  <c:v>-3.3128749972428095E-2</c:v>
                </c:pt>
                <c:pt idx="820">
                  <c:v>-3.3187690360782951E-2</c:v>
                </c:pt>
                <c:pt idx="821">
                  <c:v>-3.3187690360782951E-2</c:v>
                </c:pt>
                <c:pt idx="822">
                  <c:v>-3.3192469311190104E-2</c:v>
                </c:pt>
                <c:pt idx="823">
                  <c:v>-3.3241320804240984E-2</c:v>
                </c:pt>
                <c:pt idx="824">
                  <c:v>-3.3297075225657752E-2</c:v>
                </c:pt>
                <c:pt idx="825">
                  <c:v>-3.3297075225657752E-2</c:v>
                </c:pt>
                <c:pt idx="826">
                  <c:v>-3.3297606220147435E-2</c:v>
                </c:pt>
                <c:pt idx="827">
                  <c:v>-3.3297606220147435E-2</c:v>
                </c:pt>
                <c:pt idx="828">
                  <c:v>-3.3409115062980957E-2</c:v>
                </c:pt>
                <c:pt idx="829">
                  <c:v>-3.3409115062980957E-2</c:v>
                </c:pt>
                <c:pt idx="830">
                  <c:v>-3.4545974265393256E-2</c:v>
                </c:pt>
                <c:pt idx="831">
                  <c:v>-3.4545974265393256E-2</c:v>
                </c:pt>
                <c:pt idx="832">
                  <c:v>-3.4730229353313408E-2</c:v>
                </c:pt>
                <c:pt idx="833">
                  <c:v>-3.4853420074919983E-2</c:v>
                </c:pt>
                <c:pt idx="834">
                  <c:v>-3.4986168697340836E-2</c:v>
                </c:pt>
                <c:pt idx="835">
                  <c:v>-3.6292946136451842E-2</c:v>
                </c:pt>
                <c:pt idx="836">
                  <c:v>-3.6465519345598968E-2</c:v>
                </c:pt>
                <c:pt idx="837">
                  <c:v>-3.6518618794567317E-2</c:v>
                </c:pt>
                <c:pt idx="838">
                  <c:v>-3.6738450513296272E-2</c:v>
                </c:pt>
                <c:pt idx="839">
                  <c:v>-3.8303291274393428E-2</c:v>
                </c:pt>
                <c:pt idx="840">
                  <c:v>-3.8303822268883111E-2</c:v>
                </c:pt>
                <c:pt idx="841">
                  <c:v>-3.8304353263372795E-2</c:v>
                </c:pt>
                <c:pt idx="842">
                  <c:v>-3.8591621282291558E-2</c:v>
                </c:pt>
                <c:pt idx="843">
                  <c:v>-3.9954153142819318E-2</c:v>
                </c:pt>
                <c:pt idx="844">
                  <c:v>-3.9954684137309002E-2</c:v>
                </c:pt>
                <c:pt idx="845">
                  <c:v>-4.007893684789493E-2</c:v>
                </c:pt>
                <c:pt idx="846">
                  <c:v>-4.0121416407069607E-2</c:v>
                </c:pt>
                <c:pt idx="847">
                  <c:v>-4.026531591377383E-2</c:v>
                </c:pt>
                <c:pt idx="848">
                  <c:v>-4.0454349952101135E-2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D07-4DE0-8F6D-E0482498C65A}"/>
            </c:ext>
          </c:extLst>
        </c:ser>
        <c:ser>
          <c:idx val="8"/>
          <c:order val="8"/>
          <c:tx>
            <c:strRef>
              <c:f>'Active 1'!$P$20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1'!$F$21:$F$992</c:f>
              <c:numCache>
                <c:formatCode>General</c:formatCode>
                <c:ptCount val="972"/>
                <c:pt idx="0">
                  <c:v>0</c:v>
                </c:pt>
                <c:pt idx="1">
                  <c:v>5278</c:v>
                </c:pt>
                <c:pt idx="2">
                  <c:v>5337</c:v>
                </c:pt>
                <c:pt idx="3">
                  <c:v>5337.5</c:v>
                </c:pt>
                <c:pt idx="4">
                  <c:v>5350.5</c:v>
                </c:pt>
                <c:pt idx="5">
                  <c:v>5351</c:v>
                </c:pt>
                <c:pt idx="6">
                  <c:v>5355</c:v>
                </c:pt>
                <c:pt idx="7">
                  <c:v>5468.5</c:v>
                </c:pt>
                <c:pt idx="8">
                  <c:v>5473</c:v>
                </c:pt>
                <c:pt idx="9">
                  <c:v>5477.5</c:v>
                </c:pt>
                <c:pt idx="10">
                  <c:v>6557.5</c:v>
                </c:pt>
                <c:pt idx="11">
                  <c:v>6891</c:v>
                </c:pt>
                <c:pt idx="12">
                  <c:v>8423</c:v>
                </c:pt>
                <c:pt idx="13">
                  <c:v>8441</c:v>
                </c:pt>
                <c:pt idx="14">
                  <c:v>8464.5</c:v>
                </c:pt>
                <c:pt idx="15">
                  <c:v>8509</c:v>
                </c:pt>
                <c:pt idx="16">
                  <c:v>8613</c:v>
                </c:pt>
                <c:pt idx="17">
                  <c:v>8640.5</c:v>
                </c:pt>
                <c:pt idx="18">
                  <c:v>8654</c:v>
                </c:pt>
                <c:pt idx="19">
                  <c:v>8667.5</c:v>
                </c:pt>
                <c:pt idx="20">
                  <c:v>8781</c:v>
                </c:pt>
                <c:pt idx="21">
                  <c:v>8781</c:v>
                </c:pt>
                <c:pt idx="22">
                  <c:v>8785.5</c:v>
                </c:pt>
                <c:pt idx="23">
                  <c:v>8790</c:v>
                </c:pt>
                <c:pt idx="24">
                  <c:v>8867</c:v>
                </c:pt>
                <c:pt idx="25">
                  <c:v>8885</c:v>
                </c:pt>
                <c:pt idx="26">
                  <c:v>8939.5</c:v>
                </c:pt>
                <c:pt idx="27">
                  <c:v>9846.5</c:v>
                </c:pt>
                <c:pt idx="28">
                  <c:v>9847</c:v>
                </c:pt>
                <c:pt idx="29">
                  <c:v>10154</c:v>
                </c:pt>
                <c:pt idx="30">
                  <c:v>10376</c:v>
                </c:pt>
                <c:pt idx="31">
                  <c:v>11297</c:v>
                </c:pt>
                <c:pt idx="32">
                  <c:v>11423.5</c:v>
                </c:pt>
                <c:pt idx="33">
                  <c:v>11654</c:v>
                </c:pt>
                <c:pt idx="34">
                  <c:v>11672</c:v>
                </c:pt>
                <c:pt idx="35">
                  <c:v>11712.5</c:v>
                </c:pt>
                <c:pt idx="36">
                  <c:v>11717</c:v>
                </c:pt>
                <c:pt idx="37">
                  <c:v>11731</c:v>
                </c:pt>
                <c:pt idx="38">
                  <c:v>11884.5</c:v>
                </c:pt>
                <c:pt idx="39">
                  <c:v>11889</c:v>
                </c:pt>
                <c:pt idx="40">
                  <c:v>11890</c:v>
                </c:pt>
                <c:pt idx="41">
                  <c:v>12007</c:v>
                </c:pt>
                <c:pt idx="42">
                  <c:v>12020.5</c:v>
                </c:pt>
                <c:pt idx="43">
                  <c:v>12815</c:v>
                </c:pt>
                <c:pt idx="44">
                  <c:v>12869.5</c:v>
                </c:pt>
                <c:pt idx="45">
                  <c:v>12874</c:v>
                </c:pt>
                <c:pt idx="46">
                  <c:v>12946</c:v>
                </c:pt>
                <c:pt idx="47">
                  <c:v>13260</c:v>
                </c:pt>
                <c:pt idx="48">
                  <c:v>13269</c:v>
                </c:pt>
                <c:pt idx="49">
                  <c:v>13291.5</c:v>
                </c:pt>
                <c:pt idx="50">
                  <c:v>13292</c:v>
                </c:pt>
                <c:pt idx="51">
                  <c:v>13296</c:v>
                </c:pt>
                <c:pt idx="52">
                  <c:v>13296.5</c:v>
                </c:pt>
                <c:pt idx="53">
                  <c:v>13373</c:v>
                </c:pt>
                <c:pt idx="54">
                  <c:v>13373.5</c:v>
                </c:pt>
                <c:pt idx="55">
                  <c:v>13373.5</c:v>
                </c:pt>
                <c:pt idx="56">
                  <c:v>13403.5</c:v>
                </c:pt>
                <c:pt idx="57">
                  <c:v>13452.5</c:v>
                </c:pt>
                <c:pt idx="58">
                  <c:v>13457</c:v>
                </c:pt>
                <c:pt idx="59">
                  <c:v>13457.5</c:v>
                </c:pt>
                <c:pt idx="60">
                  <c:v>13462</c:v>
                </c:pt>
                <c:pt idx="61">
                  <c:v>13485</c:v>
                </c:pt>
                <c:pt idx="62">
                  <c:v>13490</c:v>
                </c:pt>
                <c:pt idx="63">
                  <c:v>13571</c:v>
                </c:pt>
                <c:pt idx="64">
                  <c:v>13579.5</c:v>
                </c:pt>
                <c:pt idx="65">
                  <c:v>13598</c:v>
                </c:pt>
                <c:pt idx="66">
                  <c:v>13625</c:v>
                </c:pt>
                <c:pt idx="67">
                  <c:v>13638.5</c:v>
                </c:pt>
                <c:pt idx="68">
                  <c:v>13652</c:v>
                </c:pt>
                <c:pt idx="69">
                  <c:v>13720</c:v>
                </c:pt>
                <c:pt idx="70">
                  <c:v>13756.5</c:v>
                </c:pt>
                <c:pt idx="71">
                  <c:v>13765.5</c:v>
                </c:pt>
                <c:pt idx="72">
                  <c:v>14555</c:v>
                </c:pt>
                <c:pt idx="73">
                  <c:v>14573</c:v>
                </c:pt>
                <c:pt idx="74">
                  <c:v>14690.5</c:v>
                </c:pt>
                <c:pt idx="75">
                  <c:v>14736</c:v>
                </c:pt>
                <c:pt idx="76">
                  <c:v>14736</c:v>
                </c:pt>
                <c:pt idx="77">
                  <c:v>14831</c:v>
                </c:pt>
                <c:pt idx="78">
                  <c:v>14857.5</c:v>
                </c:pt>
                <c:pt idx="79">
                  <c:v>14858</c:v>
                </c:pt>
                <c:pt idx="80">
                  <c:v>14858</c:v>
                </c:pt>
                <c:pt idx="81">
                  <c:v>14871.5</c:v>
                </c:pt>
                <c:pt idx="82">
                  <c:v>14935</c:v>
                </c:pt>
                <c:pt idx="83">
                  <c:v>14989</c:v>
                </c:pt>
                <c:pt idx="84">
                  <c:v>15066</c:v>
                </c:pt>
                <c:pt idx="85">
                  <c:v>15102</c:v>
                </c:pt>
                <c:pt idx="86">
                  <c:v>15102.5</c:v>
                </c:pt>
                <c:pt idx="87">
                  <c:v>15106.5</c:v>
                </c:pt>
                <c:pt idx="88">
                  <c:v>15120</c:v>
                </c:pt>
                <c:pt idx="89">
                  <c:v>15129</c:v>
                </c:pt>
                <c:pt idx="90">
                  <c:v>15165.5</c:v>
                </c:pt>
                <c:pt idx="91">
                  <c:v>15192.5</c:v>
                </c:pt>
                <c:pt idx="92">
                  <c:v>15197</c:v>
                </c:pt>
                <c:pt idx="93">
                  <c:v>15197</c:v>
                </c:pt>
                <c:pt idx="94">
                  <c:v>15206.5</c:v>
                </c:pt>
                <c:pt idx="95">
                  <c:v>15247</c:v>
                </c:pt>
                <c:pt idx="96">
                  <c:v>15256</c:v>
                </c:pt>
                <c:pt idx="97">
                  <c:v>15274.5</c:v>
                </c:pt>
                <c:pt idx="98">
                  <c:v>15315</c:v>
                </c:pt>
                <c:pt idx="99">
                  <c:v>15315.5</c:v>
                </c:pt>
                <c:pt idx="100">
                  <c:v>16512.5</c:v>
                </c:pt>
                <c:pt idx="101">
                  <c:v>16561.5</c:v>
                </c:pt>
                <c:pt idx="102">
                  <c:v>16572.5</c:v>
                </c:pt>
                <c:pt idx="103">
                  <c:v>16670</c:v>
                </c:pt>
                <c:pt idx="104">
                  <c:v>16715.5</c:v>
                </c:pt>
                <c:pt idx="105">
                  <c:v>16792.5</c:v>
                </c:pt>
                <c:pt idx="106">
                  <c:v>16814.5</c:v>
                </c:pt>
                <c:pt idx="107">
                  <c:v>16815</c:v>
                </c:pt>
                <c:pt idx="108">
                  <c:v>16837.5</c:v>
                </c:pt>
                <c:pt idx="109">
                  <c:v>16842</c:v>
                </c:pt>
                <c:pt idx="110">
                  <c:v>16842</c:v>
                </c:pt>
                <c:pt idx="111">
                  <c:v>16860</c:v>
                </c:pt>
                <c:pt idx="112">
                  <c:v>16860.5</c:v>
                </c:pt>
                <c:pt idx="113">
                  <c:v>16956.5</c:v>
                </c:pt>
                <c:pt idx="114">
                  <c:v>18083.5</c:v>
                </c:pt>
                <c:pt idx="115">
                  <c:v>18149</c:v>
                </c:pt>
                <c:pt idx="116">
                  <c:v>18315</c:v>
                </c:pt>
                <c:pt idx="117">
                  <c:v>18474.5</c:v>
                </c:pt>
                <c:pt idx="118">
                  <c:v>18478</c:v>
                </c:pt>
                <c:pt idx="119">
                  <c:v>18482.5</c:v>
                </c:pt>
                <c:pt idx="120">
                  <c:v>18618.5</c:v>
                </c:pt>
                <c:pt idx="121">
                  <c:v>18686.5</c:v>
                </c:pt>
                <c:pt idx="122">
                  <c:v>18713.5</c:v>
                </c:pt>
                <c:pt idx="123">
                  <c:v>18759</c:v>
                </c:pt>
                <c:pt idx="124">
                  <c:v>20032</c:v>
                </c:pt>
                <c:pt idx="125">
                  <c:v>20045.5</c:v>
                </c:pt>
                <c:pt idx="126">
                  <c:v>20106</c:v>
                </c:pt>
                <c:pt idx="127">
                  <c:v>20154.5</c:v>
                </c:pt>
                <c:pt idx="128">
                  <c:v>20160.5</c:v>
                </c:pt>
                <c:pt idx="129">
                  <c:v>20163.5</c:v>
                </c:pt>
                <c:pt idx="130">
                  <c:v>20186</c:v>
                </c:pt>
                <c:pt idx="131">
                  <c:v>20277</c:v>
                </c:pt>
                <c:pt idx="132">
                  <c:v>20317.5</c:v>
                </c:pt>
                <c:pt idx="133">
                  <c:v>20449</c:v>
                </c:pt>
                <c:pt idx="134">
                  <c:v>21506.5</c:v>
                </c:pt>
                <c:pt idx="135">
                  <c:v>21550.5</c:v>
                </c:pt>
                <c:pt idx="136">
                  <c:v>21551</c:v>
                </c:pt>
                <c:pt idx="137">
                  <c:v>21551.5</c:v>
                </c:pt>
                <c:pt idx="138">
                  <c:v>21763.5</c:v>
                </c:pt>
                <c:pt idx="139">
                  <c:v>21767.5</c:v>
                </c:pt>
                <c:pt idx="140">
                  <c:v>21777</c:v>
                </c:pt>
                <c:pt idx="141">
                  <c:v>21790</c:v>
                </c:pt>
                <c:pt idx="142">
                  <c:v>21790.5</c:v>
                </c:pt>
                <c:pt idx="143">
                  <c:v>21881</c:v>
                </c:pt>
                <c:pt idx="144">
                  <c:v>21921.5</c:v>
                </c:pt>
                <c:pt idx="145">
                  <c:v>21922</c:v>
                </c:pt>
                <c:pt idx="146">
                  <c:v>21926.5</c:v>
                </c:pt>
                <c:pt idx="147">
                  <c:v>22887</c:v>
                </c:pt>
                <c:pt idx="148">
                  <c:v>23278.5</c:v>
                </c:pt>
                <c:pt idx="149">
                  <c:v>23285.5</c:v>
                </c:pt>
                <c:pt idx="150">
                  <c:v>23612</c:v>
                </c:pt>
                <c:pt idx="151">
                  <c:v>23617.5</c:v>
                </c:pt>
                <c:pt idx="152">
                  <c:v>23671</c:v>
                </c:pt>
                <c:pt idx="153">
                  <c:v>23672.5</c:v>
                </c:pt>
                <c:pt idx="154">
                  <c:v>23686</c:v>
                </c:pt>
                <c:pt idx="155">
                  <c:v>24898.5</c:v>
                </c:pt>
                <c:pt idx="156">
                  <c:v>24971</c:v>
                </c:pt>
                <c:pt idx="157">
                  <c:v>25016.5</c:v>
                </c:pt>
                <c:pt idx="158">
                  <c:v>25116</c:v>
                </c:pt>
                <c:pt idx="159">
                  <c:v>25120.5</c:v>
                </c:pt>
                <c:pt idx="160">
                  <c:v>25225</c:v>
                </c:pt>
                <c:pt idx="161">
                  <c:v>25229.5</c:v>
                </c:pt>
                <c:pt idx="162">
                  <c:v>25238.5</c:v>
                </c:pt>
                <c:pt idx="163">
                  <c:v>25243</c:v>
                </c:pt>
                <c:pt idx="164">
                  <c:v>25293</c:v>
                </c:pt>
                <c:pt idx="165">
                  <c:v>25297.5</c:v>
                </c:pt>
                <c:pt idx="166">
                  <c:v>26570.5</c:v>
                </c:pt>
                <c:pt idx="167">
                  <c:v>26579.5</c:v>
                </c:pt>
                <c:pt idx="168">
                  <c:v>26580</c:v>
                </c:pt>
                <c:pt idx="169">
                  <c:v>26588.5</c:v>
                </c:pt>
                <c:pt idx="170">
                  <c:v>26602</c:v>
                </c:pt>
                <c:pt idx="171">
                  <c:v>26602.5</c:v>
                </c:pt>
                <c:pt idx="172">
                  <c:v>26661</c:v>
                </c:pt>
                <c:pt idx="173">
                  <c:v>26739</c:v>
                </c:pt>
                <c:pt idx="174">
                  <c:v>26743.5</c:v>
                </c:pt>
                <c:pt idx="175">
                  <c:v>26747</c:v>
                </c:pt>
                <c:pt idx="176">
                  <c:v>26761</c:v>
                </c:pt>
                <c:pt idx="177">
                  <c:v>26770</c:v>
                </c:pt>
                <c:pt idx="178">
                  <c:v>26776</c:v>
                </c:pt>
                <c:pt idx="179">
                  <c:v>26906</c:v>
                </c:pt>
                <c:pt idx="180">
                  <c:v>27019.5</c:v>
                </c:pt>
                <c:pt idx="181">
                  <c:v>27854.5</c:v>
                </c:pt>
                <c:pt idx="182">
                  <c:v>28242.5</c:v>
                </c:pt>
                <c:pt idx="183">
                  <c:v>28310.5</c:v>
                </c:pt>
                <c:pt idx="184">
                  <c:v>28442</c:v>
                </c:pt>
                <c:pt idx="185">
                  <c:v>28451</c:v>
                </c:pt>
                <c:pt idx="186">
                  <c:v>28451.5</c:v>
                </c:pt>
                <c:pt idx="187">
                  <c:v>28456</c:v>
                </c:pt>
                <c:pt idx="188">
                  <c:v>28460.5</c:v>
                </c:pt>
                <c:pt idx="189">
                  <c:v>28465</c:v>
                </c:pt>
                <c:pt idx="190">
                  <c:v>28465.5</c:v>
                </c:pt>
                <c:pt idx="191">
                  <c:v>28469.5</c:v>
                </c:pt>
                <c:pt idx="192">
                  <c:v>28496.5</c:v>
                </c:pt>
                <c:pt idx="193">
                  <c:v>28750.5</c:v>
                </c:pt>
                <c:pt idx="194">
                  <c:v>29820</c:v>
                </c:pt>
                <c:pt idx="195">
                  <c:v>29915</c:v>
                </c:pt>
                <c:pt idx="196">
                  <c:v>29919.5</c:v>
                </c:pt>
                <c:pt idx="197">
                  <c:v>29957</c:v>
                </c:pt>
                <c:pt idx="198">
                  <c:v>30060</c:v>
                </c:pt>
                <c:pt idx="199">
                  <c:v>30064.5</c:v>
                </c:pt>
                <c:pt idx="200">
                  <c:v>30087</c:v>
                </c:pt>
                <c:pt idx="201">
                  <c:v>30096</c:v>
                </c:pt>
                <c:pt idx="202">
                  <c:v>30101</c:v>
                </c:pt>
                <c:pt idx="203">
                  <c:v>30255</c:v>
                </c:pt>
                <c:pt idx="204">
                  <c:v>31334</c:v>
                </c:pt>
                <c:pt idx="205">
                  <c:v>31334</c:v>
                </c:pt>
                <c:pt idx="206">
                  <c:v>31334</c:v>
                </c:pt>
                <c:pt idx="207">
                  <c:v>31668.5</c:v>
                </c:pt>
                <c:pt idx="208">
                  <c:v>31668.5</c:v>
                </c:pt>
                <c:pt idx="209">
                  <c:v>31673</c:v>
                </c:pt>
                <c:pt idx="210">
                  <c:v>31673.5</c:v>
                </c:pt>
                <c:pt idx="211">
                  <c:v>31673.5</c:v>
                </c:pt>
                <c:pt idx="212">
                  <c:v>31727.5</c:v>
                </c:pt>
                <c:pt idx="213">
                  <c:v>31809</c:v>
                </c:pt>
                <c:pt idx="214">
                  <c:v>31841</c:v>
                </c:pt>
                <c:pt idx="215">
                  <c:v>31841</c:v>
                </c:pt>
                <c:pt idx="216">
                  <c:v>31841</c:v>
                </c:pt>
                <c:pt idx="217">
                  <c:v>31841</c:v>
                </c:pt>
                <c:pt idx="218">
                  <c:v>31841</c:v>
                </c:pt>
                <c:pt idx="219">
                  <c:v>31841</c:v>
                </c:pt>
                <c:pt idx="220">
                  <c:v>31854.5</c:v>
                </c:pt>
                <c:pt idx="221">
                  <c:v>31854.5</c:v>
                </c:pt>
                <c:pt idx="222">
                  <c:v>31899.5</c:v>
                </c:pt>
                <c:pt idx="223">
                  <c:v>33188</c:v>
                </c:pt>
                <c:pt idx="224">
                  <c:v>33345</c:v>
                </c:pt>
                <c:pt idx="225">
                  <c:v>33395</c:v>
                </c:pt>
                <c:pt idx="226">
                  <c:v>33417.5</c:v>
                </c:pt>
                <c:pt idx="227">
                  <c:v>33422</c:v>
                </c:pt>
                <c:pt idx="228">
                  <c:v>33426.5</c:v>
                </c:pt>
                <c:pt idx="229">
                  <c:v>33426.5</c:v>
                </c:pt>
                <c:pt idx="230">
                  <c:v>33450.5</c:v>
                </c:pt>
                <c:pt idx="231">
                  <c:v>33454</c:v>
                </c:pt>
                <c:pt idx="232">
                  <c:v>33458.5</c:v>
                </c:pt>
                <c:pt idx="233">
                  <c:v>33549</c:v>
                </c:pt>
                <c:pt idx="234">
                  <c:v>34850</c:v>
                </c:pt>
                <c:pt idx="235">
                  <c:v>34922</c:v>
                </c:pt>
                <c:pt idx="236">
                  <c:v>35021.5</c:v>
                </c:pt>
                <c:pt idx="237">
                  <c:v>35021.5</c:v>
                </c:pt>
                <c:pt idx="238">
                  <c:v>35026.5</c:v>
                </c:pt>
                <c:pt idx="239">
                  <c:v>35026.5</c:v>
                </c:pt>
                <c:pt idx="240">
                  <c:v>35035.5</c:v>
                </c:pt>
                <c:pt idx="241">
                  <c:v>35040</c:v>
                </c:pt>
                <c:pt idx="242">
                  <c:v>35040</c:v>
                </c:pt>
                <c:pt idx="243">
                  <c:v>35058</c:v>
                </c:pt>
                <c:pt idx="244">
                  <c:v>35139.5</c:v>
                </c:pt>
                <c:pt idx="245">
                  <c:v>35191</c:v>
                </c:pt>
                <c:pt idx="246">
                  <c:v>35207.5</c:v>
                </c:pt>
                <c:pt idx="247">
                  <c:v>35434</c:v>
                </c:pt>
                <c:pt idx="248">
                  <c:v>36367.5</c:v>
                </c:pt>
                <c:pt idx="249">
                  <c:v>36517</c:v>
                </c:pt>
                <c:pt idx="250">
                  <c:v>36607.5</c:v>
                </c:pt>
                <c:pt idx="251">
                  <c:v>36997.5</c:v>
                </c:pt>
                <c:pt idx="252">
                  <c:v>38012.5</c:v>
                </c:pt>
                <c:pt idx="253">
                  <c:v>38162</c:v>
                </c:pt>
                <c:pt idx="254">
                  <c:v>38416</c:v>
                </c:pt>
                <c:pt idx="255">
                  <c:v>38438.5</c:v>
                </c:pt>
                <c:pt idx="256">
                  <c:v>39329</c:v>
                </c:pt>
                <c:pt idx="257">
                  <c:v>39865.5</c:v>
                </c:pt>
                <c:pt idx="258">
                  <c:v>39885</c:v>
                </c:pt>
                <c:pt idx="259">
                  <c:v>39988</c:v>
                </c:pt>
                <c:pt idx="260">
                  <c:v>40350.5</c:v>
                </c:pt>
                <c:pt idx="261">
                  <c:v>41331.5</c:v>
                </c:pt>
                <c:pt idx="262">
                  <c:v>41483.5</c:v>
                </c:pt>
                <c:pt idx="263">
                  <c:v>41580</c:v>
                </c:pt>
                <c:pt idx="264">
                  <c:v>41648.5</c:v>
                </c:pt>
                <c:pt idx="265">
                  <c:v>41705.5</c:v>
                </c:pt>
                <c:pt idx="266">
                  <c:v>41714.5</c:v>
                </c:pt>
                <c:pt idx="267">
                  <c:v>41814</c:v>
                </c:pt>
                <c:pt idx="268">
                  <c:v>41995.5</c:v>
                </c:pt>
                <c:pt idx="269">
                  <c:v>42004.5</c:v>
                </c:pt>
                <c:pt idx="270">
                  <c:v>43160</c:v>
                </c:pt>
                <c:pt idx="271">
                  <c:v>43170.5</c:v>
                </c:pt>
                <c:pt idx="272">
                  <c:v>43171</c:v>
                </c:pt>
                <c:pt idx="273">
                  <c:v>43241.5</c:v>
                </c:pt>
                <c:pt idx="274">
                  <c:v>43305</c:v>
                </c:pt>
                <c:pt idx="275">
                  <c:v>43355</c:v>
                </c:pt>
                <c:pt idx="276">
                  <c:v>43369.5</c:v>
                </c:pt>
                <c:pt idx="277">
                  <c:v>43373</c:v>
                </c:pt>
                <c:pt idx="278">
                  <c:v>43423</c:v>
                </c:pt>
                <c:pt idx="279">
                  <c:v>43518</c:v>
                </c:pt>
                <c:pt idx="280">
                  <c:v>44597.5</c:v>
                </c:pt>
                <c:pt idx="281">
                  <c:v>44782</c:v>
                </c:pt>
                <c:pt idx="282">
                  <c:v>44918</c:v>
                </c:pt>
                <c:pt idx="283">
                  <c:v>44918</c:v>
                </c:pt>
                <c:pt idx="284">
                  <c:v>45031.5</c:v>
                </c:pt>
                <c:pt idx="285">
                  <c:v>45036</c:v>
                </c:pt>
                <c:pt idx="286">
                  <c:v>45068</c:v>
                </c:pt>
                <c:pt idx="287">
                  <c:v>45068</c:v>
                </c:pt>
                <c:pt idx="288">
                  <c:v>45072.5</c:v>
                </c:pt>
                <c:pt idx="289">
                  <c:v>45073.5</c:v>
                </c:pt>
                <c:pt idx="290">
                  <c:v>45074</c:v>
                </c:pt>
                <c:pt idx="291">
                  <c:v>45090.5</c:v>
                </c:pt>
                <c:pt idx="292">
                  <c:v>45253.5</c:v>
                </c:pt>
                <c:pt idx="293">
                  <c:v>45326</c:v>
                </c:pt>
                <c:pt idx="294">
                  <c:v>46419</c:v>
                </c:pt>
                <c:pt idx="295">
                  <c:v>46422.5</c:v>
                </c:pt>
                <c:pt idx="296">
                  <c:v>46463.5</c:v>
                </c:pt>
                <c:pt idx="297">
                  <c:v>46463.5</c:v>
                </c:pt>
                <c:pt idx="298">
                  <c:v>46463.5</c:v>
                </c:pt>
                <c:pt idx="299">
                  <c:v>46464</c:v>
                </c:pt>
                <c:pt idx="300">
                  <c:v>46464</c:v>
                </c:pt>
                <c:pt idx="301">
                  <c:v>46464</c:v>
                </c:pt>
                <c:pt idx="302">
                  <c:v>46467.5</c:v>
                </c:pt>
                <c:pt idx="303">
                  <c:v>46528</c:v>
                </c:pt>
                <c:pt idx="304">
                  <c:v>46576.5</c:v>
                </c:pt>
                <c:pt idx="305">
                  <c:v>46699</c:v>
                </c:pt>
                <c:pt idx="306">
                  <c:v>46708</c:v>
                </c:pt>
                <c:pt idx="307">
                  <c:v>46718.5</c:v>
                </c:pt>
                <c:pt idx="308">
                  <c:v>46850</c:v>
                </c:pt>
                <c:pt idx="309">
                  <c:v>46850</c:v>
                </c:pt>
                <c:pt idx="310">
                  <c:v>46876</c:v>
                </c:pt>
                <c:pt idx="311">
                  <c:v>47883</c:v>
                </c:pt>
                <c:pt idx="312">
                  <c:v>48119</c:v>
                </c:pt>
                <c:pt idx="313">
                  <c:v>48121.5</c:v>
                </c:pt>
                <c:pt idx="314">
                  <c:v>48140.5</c:v>
                </c:pt>
                <c:pt idx="315">
                  <c:v>48244</c:v>
                </c:pt>
                <c:pt idx="316">
                  <c:v>48248.5</c:v>
                </c:pt>
                <c:pt idx="317">
                  <c:v>48248.5</c:v>
                </c:pt>
                <c:pt idx="318">
                  <c:v>48280.5</c:v>
                </c:pt>
                <c:pt idx="319">
                  <c:v>48295</c:v>
                </c:pt>
                <c:pt idx="320">
                  <c:v>48303</c:v>
                </c:pt>
                <c:pt idx="321">
                  <c:v>48485.5</c:v>
                </c:pt>
                <c:pt idx="322">
                  <c:v>48557</c:v>
                </c:pt>
                <c:pt idx="323">
                  <c:v>48558</c:v>
                </c:pt>
                <c:pt idx="324">
                  <c:v>48566.5</c:v>
                </c:pt>
                <c:pt idx="325">
                  <c:v>48566.5</c:v>
                </c:pt>
                <c:pt idx="326">
                  <c:v>48747.5</c:v>
                </c:pt>
                <c:pt idx="327">
                  <c:v>48747.5</c:v>
                </c:pt>
                <c:pt idx="328">
                  <c:v>49640</c:v>
                </c:pt>
                <c:pt idx="329">
                  <c:v>49735</c:v>
                </c:pt>
                <c:pt idx="330">
                  <c:v>49800.5</c:v>
                </c:pt>
                <c:pt idx="331">
                  <c:v>49948</c:v>
                </c:pt>
                <c:pt idx="332">
                  <c:v>50016</c:v>
                </c:pt>
                <c:pt idx="333">
                  <c:v>50138.5</c:v>
                </c:pt>
                <c:pt idx="334">
                  <c:v>50143</c:v>
                </c:pt>
                <c:pt idx="335">
                  <c:v>50143</c:v>
                </c:pt>
                <c:pt idx="336">
                  <c:v>51276.5</c:v>
                </c:pt>
                <c:pt idx="337">
                  <c:v>51303.5</c:v>
                </c:pt>
                <c:pt idx="338">
                  <c:v>51304</c:v>
                </c:pt>
                <c:pt idx="339">
                  <c:v>51421</c:v>
                </c:pt>
                <c:pt idx="340">
                  <c:v>51460</c:v>
                </c:pt>
                <c:pt idx="341">
                  <c:v>51506.5</c:v>
                </c:pt>
                <c:pt idx="342">
                  <c:v>51593.5</c:v>
                </c:pt>
                <c:pt idx="343">
                  <c:v>51603.5</c:v>
                </c:pt>
                <c:pt idx="344">
                  <c:v>51620</c:v>
                </c:pt>
                <c:pt idx="345">
                  <c:v>51621</c:v>
                </c:pt>
                <c:pt idx="346">
                  <c:v>51674.5</c:v>
                </c:pt>
                <c:pt idx="347">
                  <c:v>51701.5</c:v>
                </c:pt>
                <c:pt idx="348">
                  <c:v>51715</c:v>
                </c:pt>
                <c:pt idx="349">
                  <c:v>52898.5</c:v>
                </c:pt>
                <c:pt idx="350">
                  <c:v>52972</c:v>
                </c:pt>
                <c:pt idx="351">
                  <c:v>53071</c:v>
                </c:pt>
                <c:pt idx="352">
                  <c:v>53085</c:v>
                </c:pt>
                <c:pt idx="353">
                  <c:v>53092.5</c:v>
                </c:pt>
                <c:pt idx="354">
                  <c:v>53093</c:v>
                </c:pt>
                <c:pt idx="355">
                  <c:v>53093</c:v>
                </c:pt>
                <c:pt idx="356">
                  <c:v>53121</c:v>
                </c:pt>
                <c:pt idx="357">
                  <c:v>53121</c:v>
                </c:pt>
                <c:pt idx="358">
                  <c:v>53144</c:v>
                </c:pt>
                <c:pt idx="359">
                  <c:v>53165.5</c:v>
                </c:pt>
                <c:pt idx="360">
                  <c:v>53183</c:v>
                </c:pt>
                <c:pt idx="361">
                  <c:v>53183</c:v>
                </c:pt>
                <c:pt idx="362">
                  <c:v>53193</c:v>
                </c:pt>
                <c:pt idx="363">
                  <c:v>53201.5</c:v>
                </c:pt>
                <c:pt idx="364">
                  <c:v>53207</c:v>
                </c:pt>
                <c:pt idx="365">
                  <c:v>53547</c:v>
                </c:pt>
                <c:pt idx="366">
                  <c:v>54643</c:v>
                </c:pt>
                <c:pt idx="367">
                  <c:v>54721</c:v>
                </c:pt>
                <c:pt idx="368">
                  <c:v>54730</c:v>
                </c:pt>
                <c:pt idx="369">
                  <c:v>54802</c:v>
                </c:pt>
                <c:pt idx="370">
                  <c:v>54812</c:v>
                </c:pt>
                <c:pt idx="371">
                  <c:v>54830</c:v>
                </c:pt>
                <c:pt idx="372">
                  <c:v>54857</c:v>
                </c:pt>
                <c:pt idx="373">
                  <c:v>54861</c:v>
                </c:pt>
                <c:pt idx="374">
                  <c:v>54875</c:v>
                </c:pt>
                <c:pt idx="375">
                  <c:v>54938</c:v>
                </c:pt>
                <c:pt idx="376">
                  <c:v>54950.5</c:v>
                </c:pt>
                <c:pt idx="377">
                  <c:v>54970</c:v>
                </c:pt>
                <c:pt idx="378">
                  <c:v>54996</c:v>
                </c:pt>
                <c:pt idx="379">
                  <c:v>54996</c:v>
                </c:pt>
                <c:pt idx="380">
                  <c:v>54996</c:v>
                </c:pt>
                <c:pt idx="381">
                  <c:v>55127.5</c:v>
                </c:pt>
                <c:pt idx="382">
                  <c:v>55127.5</c:v>
                </c:pt>
                <c:pt idx="383">
                  <c:v>55572</c:v>
                </c:pt>
                <c:pt idx="384">
                  <c:v>56043.5</c:v>
                </c:pt>
                <c:pt idx="385">
                  <c:v>56043.5</c:v>
                </c:pt>
                <c:pt idx="386">
                  <c:v>56293</c:v>
                </c:pt>
                <c:pt idx="387">
                  <c:v>56302.5</c:v>
                </c:pt>
                <c:pt idx="388">
                  <c:v>56342</c:v>
                </c:pt>
                <c:pt idx="389">
                  <c:v>56388</c:v>
                </c:pt>
                <c:pt idx="390">
                  <c:v>56429.5</c:v>
                </c:pt>
                <c:pt idx="391">
                  <c:v>56442.5</c:v>
                </c:pt>
                <c:pt idx="392">
                  <c:v>56474</c:v>
                </c:pt>
                <c:pt idx="393">
                  <c:v>56500</c:v>
                </c:pt>
                <c:pt idx="394">
                  <c:v>56500.5</c:v>
                </c:pt>
                <c:pt idx="395">
                  <c:v>56551</c:v>
                </c:pt>
                <c:pt idx="396">
                  <c:v>56578</c:v>
                </c:pt>
                <c:pt idx="397">
                  <c:v>56664.5</c:v>
                </c:pt>
                <c:pt idx="398">
                  <c:v>56668</c:v>
                </c:pt>
                <c:pt idx="399">
                  <c:v>56683</c:v>
                </c:pt>
                <c:pt idx="400">
                  <c:v>56683</c:v>
                </c:pt>
                <c:pt idx="401">
                  <c:v>56683</c:v>
                </c:pt>
                <c:pt idx="402">
                  <c:v>56841.5</c:v>
                </c:pt>
                <c:pt idx="403">
                  <c:v>57599</c:v>
                </c:pt>
                <c:pt idx="404">
                  <c:v>57757.5</c:v>
                </c:pt>
                <c:pt idx="405">
                  <c:v>57884</c:v>
                </c:pt>
                <c:pt idx="406">
                  <c:v>58055.5</c:v>
                </c:pt>
                <c:pt idx="407">
                  <c:v>58169</c:v>
                </c:pt>
                <c:pt idx="408">
                  <c:v>58169.5</c:v>
                </c:pt>
                <c:pt idx="409">
                  <c:v>58214</c:v>
                </c:pt>
                <c:pt idx="410">
                  <c:v>58214</c:v>
                </c:pt>
                <c:pt idx="411">
                  <c:v>58327.5</c:v>
                </c:pt>
                <c:pt idx="412">
                  <c:v>58327.5</c:v>
                </c:pt>
                <c:pt idx="413">
                  <c:v>58358.5</c:v>
                </c:pt>
                <c:pt idx="414">
                  <c:v>58358.5</c:v>
                </c:pt>
                <c:pt idx="415">
                  <c:v>58377</c:v>
                </c:pt>
                <c:pt idx="416">
                  <c:v>59321</c:v>
                </c:pt>
                <c:pt idx="417">
                  <c:v>59409</c:v>
                </c:pt>
                <c:pt idx="418">
                  <c:v>59430</c:v>
                </c:pt>
                <c:pt idx="419">
                  <c:v>59588.5</c:v>
                </c:pt>
                <c:pt idx="420">
                  <c:v>59696.5</c:v>
                </c:pt>
                <c:pt idx="421">
                  <c:v>59758</c:v>
                </c:pt>
                <c:pt idx="422">
                  <c:v>59767</c:v>
                </c:pt>
                <c:pt idx="423">
                  <c:v>59841.5</c:v>
                </c:pt>
                <c:pt idx="424">
                  <c:v>60114.5</c:v>
                </c:pt>
                <c:pt idx="425">
                  <c:v>60114.5</c:v>
                </c:pt>
                <c:pt idx="426">
                  <c:v>60114.5</c:v>
                </c:pt>
                <c:pt idx="427">
                  <c:v>60334</c:v>
                </c:pt>
                <c:pt idx="428">
                  <c:v>60334</c:v>
                </c:pt>
                <c:pt idx="429">
                  <c:v>61315</c:v>
                </c:pt>
                <c:pt idx="430">
                  <c:v>61331.5</c:v>
                </c:pt>
                <c:pt idx="431">
                  <c:v>61374.5</c:v>
                </c:pt>
                <c:pt idx="432">
                  <c:v>61375</c:v>
                </c:pt>
                <c:pt idx="433">
                  <c:v>61444</c:v>
                </c:pt>
                <c:pt idx="434">
                  <c:v>61444.5</c:v>
                </c:pt>
                <c:pt idx="435">
                  <c:v>61498.5</c:v>
                </c:pt>
                <c:pt idx="436">
                  <c:v>61503</c:v>
                </c:pt>
                <c:pt idx="437">
                  <c:v>61529</c:v>
                </c:pt>
                <c:pt idx="438">
                  <c:v>61548.5</c:v>
                </c:pt>
                <c:pt idx="439">
                  <c:v>61575</c:v>
                </c:pt>
                <c:pt idx="440">
                  <c:v>61602.5</c:v>
                </c:pt>
                <c:pt idx="441">
                  <c:v>61603</c:v>
                </c:pt>
                <c:pt idx="442">
                  <c:v>61607.5</c:v>
                </c:pt>
                <c:pt idx="443">
                  <c:v>61611.5</c:v>
                </c:pt>
                <c:pt idx="444">
                  <c:v>61612</c:v>
                </c:pt>
                <c:pt idx="445">
                  <c:v>61621</c:v>
                </c:pt>
                <c:pt idx="446">
                  <c:v>61634.5</c:v>
                </c:pt>
                <c:pt idx="447">
                  <c:v>61643.5</c:v>
                </c:pt>
                <c:pt idx="448">
                  <c:v>61644</c:v>
                </c:pt>
                <c:pt idx="449">
                  <c:v>61648</c:v>
                </c:pt>
                <c:pt idx="450">
                  <c:v>61648.5</c:v>
                </c:pt>
                <c:pt idx="451">
                  <c:v>61652.5</c:v>
                </c:pt>
                <c:pt idx="452">
                  <c:v>61653</c:v>
                </c:pt>
                <c:pt idx="453">
                  <c:v>61661.5</c:v>
                </c:pt>
                <c:pt idx="454">
                  <c:v>61662</c:v>
                </c:pt>
                <c:pt idx="455">
                  <c:v>61666</c:v>
                </c:pt>
                <c:pt idx="456">
                  <c:v>61666.5</c:v>
                </c:pt>
                <c:pt idx="457">
                  <c:v>61670.5</c:v>
                </c:pt>
                <c:pt idx="458">
                  <c:v>61671</c:v>
                </c:pt>
                <c:pt idx="459">
                  <c:v>61684</c:v>
                </c:pt>
                <c:pt idx="460">
                  <c:v>61684</c:v>
                </c:pt>
                <c:pt idx="461">
                  <c:v>61684.5</c:v>
                </c:pt>
                <c:pt idx="462">
                  <c:v>61699</c:v>
                </c:pt>
                <c:pt idx="463">
                  <c:v>61784</c:v>
                </c:pt>
                <c:pt idx="464">
                  <c:v>61788.5</c:v>
                </c:pt>
                <c:pt idx="465">
                  <c:v>61793</c:v>
                </c:pt>
                <c:pt idx="466">
                  <c:v>61797.5</c:v>
                </c:pt>
                <c:pt idx="467">
                  <c:v>61802</c:v>
                </c:pt>
                <c:pt idx="468">
                  <c:v>61806.5</c:v>
                </c:pt>
                <c:pt idx="469">
                  <c:v>61811</c:v>
                </c:pt>
                <c:pt idx="470">
                  <c:v>61880</c:v>
                </c:pt>
                <c:pt idx="471">
                  <c:v>61892.5</c:v>
                </c:pt>
                <c:pt idx="472">
                  <c:v>62092</c:v>
                </c:pt>
                <c:pt idx="473">
                  <c:v>62092</c:v>
                </c:pt>
                <c:pt idx="474">
                  <c:v>62561</c:v>
                </c:pt>
                <c:pt idx="475">
                  <c:v>63006</c:v>
                </c:pt>
                <c:pt idx="476">
                  <c:v>63006.5</c:v>
                </c:pt>
                <c:pt idx="477">
                  <c:v>63027.5</c:v>
                </c:pt>
                <c:pt idx="478">
                  <c:v>63043.5</c:v>
                </c:pt>
                <c:pt idx="479">
                  <c:v>63057</c:v>
                </c:pt>
                <c:pt idx="480">
                  <c:v>63066</c:v>
                </c:pt>
                <c:pt idx="481">
                  <c:v>63106</c:v>
                </c:pt>
                <c:pt idx="482">
                  <c:v>63106</c:v>
                </c:pt>
                <c:pt idx="483">
                  <c:v>63106.5</c:v>
                </c:pt>
                <c:pt idx="484">
                  <c:v>63106.5</c:v>
                </c:pt>
                <c:pt idx="485">
                  <c:v>63107.5</c:v>
                </c:pt>
                <c:pt idx="486">
                  <c:v>63116</c:v>
                </c:pt>
                <c:pt idx="487">
                  <c:v>63116</c:v>
                </c:pt>
                <c:pt idx="488">
                  <c:v>63116.5</c:v>
                </c:pt>
                <c:pt idx="489">
                  <c:v>63125.5</c:v>
                </c:pt>
                <c:pt idx="490">
                  <c:v>63154</c:v>
                </c:pt>
                <c:pt idx="491">
                  <c:v>63161.5</c:v>
                </c:pt>
                <c:pt idx="492">
                  <c:v>63220.5</c:v>
                </c:pt>
                <c:pt idx="493">
                  <c:v>63306</c:v>
                </c:pt>
                <c:pt idx="494">
                  <c:v>63306.5</c:v>
                </c:pt>
                <c:pt idx="495">
                  <c:v>63329</c:v>
                </c:pt>
                <c:pt idx="496">
                  <c:v>63367</c:v>
                </c:pt>
                <c:pt idx="497">
                  <c:v>63426</c:v>
                </c:pt>
                <c:pt idx="498">
                  <c:v>64489.5</c:v>
                </c:pt>
                <c:pt idx="499">
                  <c:v>64493</c:v>
                </c:pt>
                <c:pt idx="500">
                  <c:v>64644.5</c:v>
                </c:pt>
                <c:pt idx="501">
                  <c:v>64729</c:v>
                </c:pt>
                <c:pt idx="502">
                  <c:v>64753.5</c:v>
                </c:pt>
                <c:pt idx="503">
                  <c:v>64758</c:v>
                </c:pt>
                <c:pt idx="504">
                  <c:v>64783.5</c:v>
                </c:pt>
                <c:pt idx="505">
                  <c:v>64788</c:v>
                </c:pt>
                <c:pt idx="506">
                  <c:v>64792.5</c:v>
                </c:pt>
                <c:pt idx="507">
                  <c:v>64793</c:v>
                </c:pt>
                <c:pt idx="508">
                  <c:v>64797</c:v>
                </c:pt>
                <c:pt idx="509">
                  <c:v>64860.5</c:v>
                </c:pt>
                <c:pt idx="510">
                  <c:v>64862</c:v>
                </c:pt>
                <c:pt idx="511">
                  <c:v>64874</c:v>
                </c:pt>
                <c:pt idx="512">
                  <c:v>64874</c:v>
                </c:pt>
                <c:pt idx="513">
                  <c:v>64951</c:v>
                </c:pt>
                <c:pt idx="514">
                  <c:v>65250.5</c:v>
                </c:pt>
                <c:pt idx="515">
                  <c:v>65677</c:v>
                </c:pt>
                <c:pt idx="516">
                  <c:v>66008.5</c:v>
                </c:pt>
                <c:pt idx="517">
                  <c:v>66013</c:v>
                </c:pt>
                <c:pt idx="518">
                  <c:v>66022</c:v>
                </c:pt>
                <c:pt idx="519">
                  <c:v>66058</c:v>
                </c:pt>
                <c:pt idx="520">
                  <c:v>66071.5</c:v>
                </c:pt>
                <c:pt idx="521">
                  <c:v>66076.5</c:v>
                </c:pt>
                <c:pt idx="522">
                  <c:v>66090</c:v>
                </c:pt>
                <c:pt idx="523">
                  <c:v>66098.5</c:v>
                </c:pt>
                <c:pt idx="524">
                  <c:v>66099</c:v>
                </c:pt>
                <c:pt idx="525">
                  <c:v>66103.5</c:v>
                </c:pt>
                <c:pt idx="526">
                  <c:v>66108</c:v>
                </c:pt>
                <c:pt idx="527">
                  <c:v>66112.5</c:v>
                </c:pt>
                <c:pt idx="528">
                  <c:v>66189.5</c:v>
                </c:pt>
                <c:pt idx="529">
                  <c:v>66194</c:v>
                </c:pt>
                <c:pt idx="530">
                  <c:v>66194.5</c:v>
                </c:pt>
                <c:pt idx="531">
                  <c:v>66216</c:v>
                </c:pt>
                <c:pt idx="532">
                  <c:v>66216.5</c:v>
                </c:pt>
                <c:pt idx="533">
                  <c:v>66230.5</c:v>
                </c:pt>
                <c:pt idx="534">
                  <c:v>66234.5</c:v>
                </c:pt>
                <c:pt idx="535">
                  <c:v>66248.5</c:v>
                </c:pt>
                <c:pt idx="536">
                  <c:v>66253</c:v>
                </c:pt>
                <c:pt idx="537">
                  <c:v>66257.5</c:v>
                </c:pt>
                <c:pt idx="538">
                  <c:v>66261.5</c:v>
                </c:pt>
                <c:pt idx="539">
                  <c:v>66279.5</c:v>
                </c:pt>
                <c:pt idx="540">
                  <c:v>66280</c:v>
                </c:pt>
                <c:pt idx="541">
                  <c:v>66284</c:v>
                </c:pt>
                <c:pt idx="542">
                  <c:v>66284.5</c:v>
                </c:pt>
                <c:pt idx="543">
                  <c:v>66288</c:v>
                </c:pt>
                <c:pt idx="544">
                  <c:v>66288.5</c:v>
                </c:pt>
                <c:pt idx="545">
                  <c:v>66302.5</c:v>
                </c:pt>
                <c:pt idx="546">
                  <c:v>66307</c:v>
                </c:pt>
                <c:pt idx="547">
                  <c:v>66307.5</c:v>
                </c:pt>
                <c:pt idx="548">
                  <c:v>66311</c:v>
                </c:pt>
                <c:pt idx="549">
                  <c:v>66312</c:v>
                </c:pt>
                <c:pt idx="550">
                  <c:v>66325.5</c:v>
                </c:pt>
                <c:pt idx="551">
                  <c:v>66326.5</c:v>
                </c:pt>
                <c:pt idx="552">
                  <c:v>66329.5</c:v>
                </c:pt>
                <c:pt idx="553">
                  <c:v>66330</c:v>
                </c:pt>
                <c:pt idx="554">
                  <c:v>66347</c:v>
                </c:pt>
                <c:pt idx="555">
                  <c:v>66347.5</c:v>
                </c:pt>
                <c:pt idx="556">
                  <c:v>66423.5</c:v>
                </c:pt>
                <c:pt idx="557">
                  <c:v>66424</c:v>
                </c:pt>
                <c:pt idx="558">
                  <c:v>66433</c:v>
                </c:pt>
                <c:pt idx="559">
                  <c:v>66437.5</c:v>
                </c:pt>
                <c:pt idx="560">
                  <c:v>66438</c:v>
                </c:pt>
                <c:pt idx="561">
                  <c:v>66438.5</c:v>
                </c:pt>
                <c:pt idx="562">
                  <c:v>66443</c:v>
                </c:pt>
                <c:pt idx="563">
                  <c:v>66451</c:v>
                </c:pt>
                <c:pt idx="564">
                  <c:v>66469</c:v>
                </c:pt>
                <c:pt idx="565">
                  <c:v>66469.5</c:v>
                </c:pt>
                <c:pt idx="566">
                  <c:v>66473.5</c:v>
                </c:pt>
                <c:pt idx="567">
                  <c:v>66474</c:v>
                </c:pt>
                <c:pt idx="568">
                  <c:v>66478</c:v>
                </c:pt>
                <c:pt idx="569">
                  <c:v>66478.5</c:v>
                </c:pt>
                <c:pt idx="570">
                  <c:v>66483</c:v>
                </c:pt>
                <c:pt idx="571">
                  <c:v>66487</c:v>
                </c:pt>
                <c:pt idx="572">
                  <c:v>66487.5</c:v>
                </c:pt>
                <c:pt idx="573">
                  <c:v>66491.5</c:v>
                </c:pt>
                <c:pt idx="574">
                  <c:v>66492</c:v>
                </c:pt>
                <c:pt idx="575">
                  <c:v>66492.5</c:v>
                </c:pt>
                <c:pt idx="576">
                  <c:v>66501</c:v>
                </c:pt>
                <c:pt idx="577">
                  <c:v>66501.5</c:v>
                </c:pt>
                <c:pt idx="578">
                  <c:v>66505.5</c:v>
                </c:pt>
                <c:pt idx="579">
                  <c:v>66510</c:v>
                </c:pt>
                <c:pt idx="580">
                  <c:v>66514.5</c:v>
                </c:pt>
                <c:pt idx="581">
                  <c:v>66519</c:v>
                </c:pt>
                <c:pt idx="582">
                  <c:v>66519</c:v>
                </c:pt>
                <c:pt idx="583">
                  <c:v>66523.5</c:v>
                </c:pt>
                <c:pt idx="584">
                  <c:v>66528</c:v>
                </c:pt>
                <c:pt idx="585">
                  <c:v>66528.5</c:v>
                </c:pt>
                <c:pt idx="586">
                  <c:v>66532.5</c:v>
                </c:pt>
                <c:pt idx="587">
                  <c:v>66532.5</c:v>
                </c:pt>
                <c:pt idx="588">
                  <c:v>66533</c:v>
                </c:pt>
                <c:pt idx="589">
                  <c:v>66537.5</c:v>
                </c:pt>
                <c:pt idx="590">
                  <c:v>66551</c:v>
                </c:pt>
                <c:pt idx="591">
                  <c:v>66555.5</c:v>
                </c:pt>
                <c:pt idx="592">
                  <c:v>66564.5</c:v>
                </c:pt>
                <c:pt idx="593">
                  <c:v>66569</c:v>
                </c:pt>
                <c:pt idx="594">
                  <c:v>66573.5</c:v>
                </c:pt>
                <c:pt idx="595">
                  <c:v>66578</c:v>
                </c:pt>
                <c:pt idx="596">
                  <c:v>66582.5</c:v>
                </c:pt>
                <c:pt idx="597">
                  <c:v>66596</c:v>
                </c:pt>
                <c:pt idx="598">
                  <c:v>66600.5</c:v>
                </c:pt>
                <c:pt idx="599">
                  <c:v>66614.5</c:v>
                </c:pt>
                <c:pt idx="600">
                  <c:v>66619</c:v>
                </c:pt>
                <c:pt idx="601">
                  <c:v>66623.5</c:v>
                </c:pt>
                <c:pt idx="602">
                  <c:v>66659.5</c:v>
                </c:pt>
                <c:pt idx="603">
                  <c:v>66765</c:v>
                </c:pt>
                <c:pt idx="604">
                  <c:v>67914</c:v>
                </c:pt>
                <c:pt idx="605">
                  <c:v>67914</c:v>
                </c:pt>
                <c:pt idx="606">
                  <c:v>67914</c:v>
                </c:pt>
                <c:pt idx="607">
                  <c:v>67914</c:v>
                </c:pt>
                <c:pt idx="608">
                  <c:v>67974.5</c:v>
                </c:pt>
                <c:pt idx="609">
                  <c:v>67980</c:v>
                </c:pt>
                <c:pt idx="610">
                  <c:v>67980</c:v>
                </c:pt>
                <c:pt idx="611">
                  <c:v>68073</c:v>
                </c:pt>
                <c:pt idx="612">
                  <c:v>68128</c:v>
                </c:pt>
                <c:pt idx="613">
                  <c:v>68128</c:v>
                </c:pt>
                <c:pt idx="614">
                  <c:v>68128</c:v>
                </c:pt>
                <c:pt idx="615">
                  <c:v>68132.5</c:v>
                </c:pt>
                <c:pt idx="616">
                  <c:v>68132.5</c:v>
                </c:pt>
                <c:pt idx="617">
                  <c:v>68241</c:v>
                </c:pt>
                <c:pt idx="618">
                  <c:v>68250</c:v>
                </c:pt>
                <c:pt idx="619">
                  <c:v>68255.5</c:v>
                </c:pt>
                <c:pt idx="620">
                  <c:v>68341.5</c:v>
                </c:pt>
                <c:pt idx="621">
                  <c:v>68395</c:v>
                </c:pt>
                <c:pt idx="622">
                  <c:v>68395</c:v>
                </c:pt>
                <c:pt idx="623">
                  <c:v>68395</c:v>
                </c:pt>
                <c:pt idx="624">
                  <c:v>68485.5</c:v>
                </c:pt>
                <c:pt idx="625">
                  <c:v>69244.5</c:v>
                </c:pt>
                <c:pt idx="626">
                  <c:v>69263</c:v>
                </c:pt>
                <c:pt idx="627">
                  <c:v>69263.5</c:v>
                </c:pt>
                <c:pt idx="628">
                  <c:v>69475.5</c:v>
                </c:pt>
                <c:pt idx="629">
                  <c:v>69476</c:v>
                </c:pt>
                <c:pt idx="630">
                  <c:v>69573</c:v>
                </c:pt>
                <c:pt idx="631">
                  <c:v>69593.5</c:v>
                </c:pt>
                <c:pt idx="632">
                  <c:v>69692</c:v>
                </c:pt>
                <c:pt idx="633">
                  <c:v>69769</c:v>
                </c:pt>
                <c:pt idx="634">
                  <c:v>69786</c:v>
                </c:pt>
                <c:pt idx="635">
                  <c:v>69841.5</c:v>
                </c:pt>
                <c:pt idx="636">
                  <c:v>69887</c:v>
                </c:pt>
                <c:pt idx="637">
                  <c:v>69922</c:v>
                </c:pt>
                <c:pt idx="638">
                  <c:v>70902</c:v>
                </c:pt>
                <c:pt idx="639">
                  <c:v>71042.5</c:v>
                </c:pt>
                <c:pt idx="640">
                  <c:v>71051</c:v>
                </c:pt>
                <c:pt idx="641">
                  <c:v>71214.5</c:v>
                </c:pt>
                <c:pt idx="642">
                  <c:v>71337</c:v>
                </c:pt>
                <c:pt idx="643">
                  <c:v>71337.5</c:v>
                </c:pt>
                <c:pt idx="644">
                  <c:v>71350.5</c:v>
                </c:pt>
                <c:pt idx="645">
                  <c:v>71467</c:v>
                </c:pt>
                <c:pt idx="646">
                  <c:v>72625</c:v>
                </c:pt>
                <c:pt idx="647">
                  <c:v>72838</c:v>
                </c:pt>
                <c:pt idx="648">
                  <c:v>72904.5</c:v>
                </c:pt>
                <c:pt idx="649">
                  <c:v>73035.5</c:v>
                </c:pt>
                <c:pt idx="650">
                  <c:v>73040</c:v>
                </c:pt>
                <c:pt idx="651">
                  <c:v>73040.5</c:v>
                </c:pt>
                <c:pt idx="652">
                  <c:v>73053.5</c:v>
                </c:pt>
                <c:pt idx="653">
                  <c:v>73054</c:v>
                </c:pt>
                <c:pt idx="654">
                  <c:v>73062</c:v>
                </c:pt>
                <c:pt idx="655">
                  <c:v>73062.5</c:v>
                </c:pt>
                <c:pt idx="656">
                  <c:v>73067</c:v>
                </c:pt>
                <c:pt idx="657">
                  <c:v>73067.5</c:v>
                </c:pt>
                <c:pt idx="658">
                  <c:v>73076</c:v>
                </c:pt>
                <c:pt idx="659">
                  <c:v>73076.5</c:v>
                </c:pt>
                <c:pt idx="660">
                  <c:v>73077</c:v>
                </c:pt>
                <c:pt idx="661">
                  <c:v>73077</c:v>
                </c:pt>
                <c:pt idx="662">
                  <c:v>73077.5</c:v>
                </c:pt>
                <c:pt idx="663">
                  <c:v>73080.5</c:v>
                </c:pt>
                <c:pt idx="664">
                  <c:v>73081</c:v>
                </c:pt>
                <c:pt idx="665">
                  <c:v>73081.5</c:v>
                </c:pt>
                <c:pt idx="666">
                  <c:v>73085</c:v>
                </c:pt>
                <c:pt idx="667">
                  <c:v>73085.5</c:v>
                </c:pt>
                <c:pt idx="668">
                  <c:v>73089.5</c:v>
                </c:pt>
                <c:pt idx="669">
                  <c:v>73090</c:v>
                </c:pt>
                <c:pt idx="670">
                  <c:v>73090.5</c:v>
                </c:pt>
                <c:pt idx="671">
                  <c:v>73094</c:v>
                </c:pt>
                <c:pt idx="672">
                  <c:v>73094.5</c:v>
                </c:pt>
                <c:pt idx="673">
                  <c:v>73095</c:v>
                </c:pt>
                <c:pt idx="674">
                  <c:v>73095</c:v>
                </c:pt>
                <c:pt idx="675">
                  <c:v>73095</c:v>
                </c:pt>
                <c:pt idx="676">
                  <c:v>73098.5</c:v>
                </c:pt>
                <c:pt idx="677">
                  <c:v>73099</c:v>
                </c:pt>
                <c:pt idx="678">
                  <c:v>73099.5</c:v>
                </c:pt>
                <c:pt idx="679">
                  <c:v>73103.5</c:v>
                </c:pt>
                <c:pt idx="680">
                  <c:v>73135</c:v>
                </c:pt>
                <c:pt idx="681">
                  <c:v>73135.5</c:v>
                </c:pt>
                <c:pt idx="682">
                  <c:v>73144</c:v>
                </c:pt>
                <c:pt idx="683">
                  <c:v>73144.5</c:v>
                </c:pt>
                <c:pt idx="684">
                  <c:v>73148.5</c:v>
                </c:pt>
                <c:pt idx="685">
                  <c:v>73158</c:v>
                </c:pt>
                <c:pt idx="686">
                  <c:v>73185</c:v>
                </c:pt>
                <c:pt idx="687">
                  <c:v>73189</c:v>
                </c:pt>
                <c:pt idx="688">
                  <c:v>73189.5</c:v>
                </c:pt>
                <c:pt idx="689">
                  <c:v>73190</c:v>
                </c:pt>
                <c:pt idx="690">
                  <c:v>73194</c:v>
                </c:pt>
                <c:pt idx="691">
                  <c:v>73194.5</c:v>
                </c:pt>
                <c:pt idx="692">
                  <c:v>73207.5</c:v>
                </c:pt>
                <c:pt idx="693">
                  <c:v>73212</c:v>
                </c:pt>
                <c:pt idx="694">
                  <c:v>73212.5</c:v>
                </c:pt>
                <c:pt idx="695">
                  <c:v>73221</c:v>
                </c:pt>
                <c:pt idx="696">
                  <c:v>73221.5</c:v>
                </c:pt>
                <c:pt idx="697">
                  <c:v>73230</c:v>
                </c:pt>
                <c:pt idx="698">
                  <c:v>73230.5</c:v>
                </c:pt>
                <c:pt idx="699">
                  <c:v>73239</c:v>
                </c:pt>
                <c:pt idx="700">
                  <c:v>73243.5</c:v>
                </c:pt>
                <c:pt idx="701">
                  <c:v>73248</c:v>
                </c:pt>
                <c:pt idx="702">
                  <c:v>73248.5</c:v>
                </c:pt>
                <c:pt idx="703">
                  <c:v>73252.5</c:v>
                </c:pt>
                <c:pt idx="704">
                  <c:v>73253</c:v>
                </c:pt>
                <c:pt idx="705">
                  <c:v>73262</c:v>
                </c:pt>
                <c:pt idx="706">
                  <c:v>73271</c:v>
                </c:pt>
                <c:pt idx="707">
                  <c:v>73275.5</c:v>
                </c:pt>
                <c:pt idx="708">
                  <c:v>73280</c:v>
                </c:pt>
                <c:pt idx="709">
                  <c:v>73289</c:v>
                </c:pt>
                <c:pt idx="710">
                  <c:v>74310</c:v>
                </c:pt>
                <c:pt idx="711">
                  <c:v>74327.5</c:v>
                </c:pt>
                <c:pt idx="712">
                  <c:v>74328</c:v>
                </c:pt>
                <c:pt idx="713">
                  <c:v>74342.5</c:v>
                </c:pt>
                <c:pt idx="714">
                  <c:v>74355</c:v>
                </c:pt>
                <c:pt idx="715">
                  <c:v>74359.5</c:v>
                </c:pt>
                <c:pt idx="716">
                  <c:v>74368.5</c:v>
                </c:pt>
                <c:pt idx="717">
                  <c:v>74369</c:v>
                </c:pt>
                <c:pt idx="718">
                  <c:v>74373.5</c:v>
                </c:pt>
                <c:pt idx="719">
                  <c:v>74377.5</c:v>
                </c:pt>
                <c:pt idx="720">
                  <c:v>74378</c:v>
                </c:pt>
                <c:pt idx="721">
                  <c:v>74382</c:v>
                </c:pt>
                <c:pt idx="722">
                  <c:v>74382.5</c:v>
                </c:pt>
                <c:pt idx="723">
                  <c:v>74386.5</c:v>
                </c:pt>
                <c:pt idx="724">
                  <c:v>74387</c:v>
                </c:pt>
                <c:pt idx="725">
                  <c:v>74391</c:v>
                </c:pt>
                <c:pt idx="726">
                  <c:v>74404.5</c:v>
                </c:pt>
                <c:pt idx="727">
                  <c:v>74405</c:v>
                </c:pt>
                <c:pt idx="728">
                  <c:v>74409</c:v>
                </c:pt>
                <c:pt idx="729">
                  <c:v>74409.5</c:v>
                </c:pt>
                <c:pt idx="730">
                  <c:v>74413.5</c:v>
                </c:pt>
                <c:pt idx="731">
                  <c:v>74414</c:v>
                </c:pt>
                <c:pt idx="732">
                  <c:v>74431.5</c:v>
                </c:pt>
                <c:pt idx="733">
                  <c:v>74432</c:v>
                </c:pt>
                <c:pt idx="734">
                  <c:v>74435.5</c:v>
                </c:pt>
                <c:pt idx="735">
                  <c:v>74436</c:v>
                </c:pt>
                <c:pt idx="736">
                  <c:v>74436</c:v>
                </c:pt>
                <c:pt idx="737">
                  <c:v>74436.5</c:v>
                </c:pt>
                <c:pt idx="738">
                  <c:v>74437</c:v>
                </c:pt>
                <c:pt idx="739">
                  <c:v>74440.5</c:v>
                </c:pt>
                <c:pt idx="740">
                  <c:v>74441</c:v>
                </c:pt>
                <c:pt idx="741">
                  <c:v>74464</c:v>
                </c:pt>
                <c:pt idx="742">
                  <c:v>74472.5</c:v>
                </c:pt>
                <c:pt idx="743">
                  <c:v>74517.5</c:v>
                </c:pt>
                <c:pt idx="744">
                  <c:v>74518</c:v>
                </c:pt>
                <c:pt idx="745">
                  <c:v>74518.5</c:v>
                </c:pt>
                <c:pt idx="746">
                  <c:v>74522.5</c:v>
                </c:pt>
                <c:pt idx="747">
                  <c:v>74523</c:v>
                </c:pt>
                <c:pt idx="748">
                  <c:v>74528</c:v>
                </c:pt>
                <c:pt idx="749">
                  <c:v>74528.5</c:v>
                </c:pt>
                <c:pt idx="750">
                  <c:v>74536</c:v>
                </c:pt>
                <c:pt idx="751">
                  <c:v>74536.5</c:v>
                </c:pt>
                <c:pt idx="752">
                  <c:v>74540</c:v>
                </c:pt>
                <c:pt idx="753">
                  <c:v>74558.5</c:v>
                </c:pt>
                <c:pt idx="754">
                  <c:v>74559</c:v>
                </c:pt>
                <c:pt idx="755">
                  <c:v>74640</c:v>
                </c:pt>
                <c:pt idx="756">
                  <c:v>74794.5</c:v>
                </c:pt>
                <c:pt idx="757">
                  <c:v>74893</c:v>
                </c:pt>
                <c:pt idx="758">
                  <c:v>74907.5</c:v>
                </c:pt>
                <c:pt idx="759">
                  <c:v>74907.5</c:v>
                </c:pt>
                <c:pt idx="760">
                  <c:v>76050</c:v>
                </c:pt>
                <c:pt idx="761">
                  <c:v>76050</c:v>
                </c:pt>
                <c:pt idx="762">
                  <c:v>76357.5</c:v>
                </c:pt>
                <c:pt idx="763">
                  <c:v>76357.5</c:v>
                </c:pt>
                <c:pt idx="764">
                  <c:v>76533</c:v>
                </c:pt>
                <c:pt idx="765">
                  <c:v>76643</c:v>
                </c:pt>
                <c:pt idx="766">
                  <c:v>76693</c:v>
                </c:pt>
                <c:pt idx="767">
                  <c:v>77623.5</c:v>
                </c:pt>
                <c:pt idx="768">
                  <c:v>77744</c:v>
                </c:pt>
                <c:pt idx="769">
                  <c:v>77768</c:v>
                </c:pt>
                <c:pt idx="770">
                  <c:v>77997.5</c:v>
                </c:pt>
                <c:pt idx="771">
                  <c:v>79452</c:v>
                </c:pt>
                <c:pt idx="772">
                  <c:v>79452.5</c:v>
                </c:pt>
                <c:pt idx="773">
                  <c:v>79471.5</c:v>
                </c:pt>
                <c:pt idx="774">
                  <c:v>79592</c:v>
                </c:pt>
                <c:pt idx="775">
                  <c:v>79592.5</c:v>
                </c:pt>
                <c:pt idx="776">
                  <c:v>79669</c:v>
                </c:pt>
                <c:pt idx="777">
                  <c:v>79675</c:v>
                </c:pt>
                <c:pt idx="778">
                  <c:v>79675.5</c:v>
                </c:pt>
                <c:pt idx="779">
                  <c:v>79755</c:v>
                </c:pt>
                <c:pt idx="780">
                  <c:v>81024.5</c:v>
                </c:pt>
                <c:pt idx="781">
                  <c:v>81166.5</c:v>
                </c:pt>
                <c:pt idx="782">
                  <c:v>81309.5</c:v>
                </c:pt>
                <c:pt idx="783">
                  <c:v>81387.5</c:v>
                </c:pt>
                <c:pt idx="784">
                  <c:v>81491.5</c:v>
                </c:pt>
                <c:pt idx="785">
                  <c:v>81559.5</c:v>
                </c:pt>
                <c:pt idx="786">
                  <c:v>82449</c:v>
                </c:pt>
                <c:pt idx="787">
                  <c:v>82551.5</c:v>
                </c:pt>
                <c:pt idx="788">
                  <c:v>82552</c:v>
                </c:pt>
                <c:pt idx="789">
                  <c:v>82797.5</c:v>
                </c:pt>
                <c:pt idx="790">
                  <c:v>82949.5</c:v>
                </c:pt>
                <c:pt idx="791">
                  <c:v>82977</c:v>
                </c:pt>
                <c:pt idx="792">
                  <c:v>83073</c:v>
                </c:pt>
                <c:pt idx="793">
                  <c:v>83268</c:v>
                </c:pt>
                <c:pt idx="794">
                  <c:v>84225.5</c:v>
                </c:pt>
                <c:pt idx="795">
                  <c:v>84288.5</c:v>
                </c:pt>
                <c:pt idx="796">
                  <c:v>84338.5</c:v>
                </c:pt>
                <c:pt idx="797">
                  <c:v>84370</c:v>
                </c:pt>
                <c:pt idx="798">
                  <c:v>84569</c:v>
                </c:pt>
                <c:pt idx="799">
                  <c:v>84569</c:v>
                </c:pt>
                <c:pt idx="800">
                  <c:v>84581.5</c:v>
                </c:pt>
                <c:pt idx="801">
                  <c:v>84582</c:v>
                </c:pt>
                <c:pt idx="802">
                  <c:v>84712.5</c:v>
                </c:pt>
                <c:pt idx="803">
                  <c:v>84726</c:v>
                </c:pt>
                <c:pt idx="804">
                  <c:v>84827</c:v>
                </c:pt>
                <c:pt idx="805">
                  <c:v>85915.5</c:v>
                </c:pt>
                <c:pt idx="806">
                  <c:v>86082.5</c:v>
                </c:pt>
                <c:pt idx="807">
                  <c:v>86083</c:v>
                </c:pt>
                <c:pt idx="808">
                  <c:v>86228</c:v>
                </c:pt>
                <c:pt idx="809">
                  <c:v>86266.5</c:v>
                </c:pt>
                <c:pt idx="810">
                  <c:v>86267</c:v>
                </c:pt>
                <c:pt idx="811">
                  <c:v>86294</c:v>
                </c:pt>
                <c:pt idx="812">
                  <c:v>86381</c:v>
                </c:pt>
                <c:pt idx="813">
                  <c:v>86521.5</c:v>
                </c:pt>
                <c:pt idx="814">
                  <c:v>87795.5</c:v>
                </c:pt>
                <c:pt idx="815">
                  <c:v>87795.5</c:v>
                </c:pt>
                <c:pt idx="816">
                  <c:v>87847</c:v>
                </c:pt>
                <c:pt idx="817">
                  <c:v>87858.5</c:v>
                </c:pt>
                <c:pt idx="818">
                  <c:v>88002</c:v>
                </c:pt>
                <c:pt idx="819">
                  <c:v>88002</c:v>
                </c:pt>
                <c:pt idx="820">
                  <c:v>88057.5</c:v>
                </c:pt>
                <c:pt idx="821">
                  <c:v>88057.5</c:v>
                </c:pt>
                <c:pt idx="822">
                  <c:v>88062</c:v>
                </c:pt>
                <c:pt idx="823">
                  <c:v>88108</c:v>
                </c:pt>
                <c:pt idx="824">
                  <c:v>88160.5</c:v>
                </c:pt>
                <c:pt idx="825">
                  <c:v>88160.5</c:v>
                </c:pt>
                <c:pt idx="826">
                  <c:v>88161</c:v>
                </c:pt>
                <c:pt idx="827">
                  <c:v>88161</c:v>
                </c:pt>
                <c:pt idx="828">
                  <c:v>88266</c:v>
                </c:pt>
                <c:pt idx="829">
                  <c:v>88266</c:v>
                </c:pt>
                <c:pt idx="830">
                  <c:v>89336.5</c:v>
                </c:pt>
                <c:pt idx="831">
                  <c:v>89336.5</c:v>
                </c:pt>
                <c:pt idx="832">
                  <c:v>89510</c:v>
                </c:pt>
                <c:pt idx="833">
                  <c:v>89626</c:v>
                </c:pt>
                <c:pt idx="834">
                  <c:v>89751</c:v>
                </c:pt>
                <c:pt idx="835">
                  <c:v>90981.5</c:v>
                </c:pt>
                <c:pt idx="836">
                  <c:v>91144</c:v>
                </c:pt>
                <c:pt idx="837">
                  <c:v>91194</c:v>
                </c:pt>
                <c:pt idx="838">
                  <c:v>91401</c:v>
                </c:pt>
                <c:pt idx="839">
                  <c:v>92874.5</c:v>
                </c:pt>
                <c:pt idx="840">
                  <c:v>92875</c:v>
                </c:pt>
                <c:pt idx="841">
                  <c:v>92875.5</c:v>
                </c:pt>
                <c:pt idx="842">
                  <c:v>93146</c:v>
                </c:pt>
                <c:pt idx="843">
                  <c:v>94429</c:v>
                </c:pt>
                <c:pt idx="844">
                  <c:v>94429.5</c:v>
                </c:pt>
                <c:pt idx="845">
                  <c:v>94546.5</c:v>
                </c:pt>
                <c:pt idx="846">
                  <c:v>94586.5</c:v>
                </c:pt>
                <c:pt idx="847">
                  <c:v>94722</c:v>
                </c:pt>
                <c:pt idx="848">
                  <c:v>94900</c:v>
                </c:pt>
              </c:numCache>
            </c:numRef>
          </c:xVal>
          <c:yVal>
            <c:numRef>
              <c:f>'Active 1'!$P$21:$P$992</c:f>
              <c:numCache>
                <c:formatCode>General</c:formatCode>
                <c:ptCount val="972"/>
                <c:pt idx="0">
                  <c:v>6.5557285682014133E-3</c:v>
                </c:pt>
                <c:pt idx="1">
                  <c:v>6.3453174041688924E-3</c:v>
                </c:pt>
                <c:pt idx="2">
                  <c:v>6.3415344344880447E-3</c:v>
                </c:pt>
                <c:pt idx="3">
                  <c:v>6.3415022402328082E-3</c:v>
                </c:pt>
                <c:pt idx="4">
                  <c:v>6.340664392088414E-3</c:v>
                </c:pt>
                <c:pt idx="5">
                  <c:v>6.3406321364863896E-3</c:v>
                </c:pt>
                <c:pt idx="6">
                  <c:v>6.3403740098744738E-3</c:v>
                </c:pt>
                <c:pt idx="7">
                  <c:v>6.332989064586945E-3</c:v>
                </c:pt>
                <c:pt idx="8">
                  <c:v>6.3326938564256616E-3</c:v>
                </c:pt>
                <c:pt idx="9">
                  <c:v>6.3323984642240146E-3</c:v>
                </c:pt>
                <c:pt idx="10">
                  <c:v>6.2561818884793235E-3</c:v>
                </c:pt>
                <c:pt idx="11">
                  <c:v>6.2305043429866699E-3</c:v>
                </c:pt>
                <c:pt idx="12">
                  <c:v>6.0995622245158003E-3</c:v>
                </c:pt>
                <c:pt idx="13">
                  <c:v>6.0978969567327245E-3</c:v>
                </c:pt>
                <c:pt idx="14">
                  <c:v>6.0957184253896159E-3</c:v>
                </c:pt>
                <c:pt idx="15">
                  <c:v>6.0915793705879377E-3</c:v>
                </c:pt>
                <c:pt idx="16">
                  <c:v>6.0818358932470135E-3</c:v>
                </c:pt>
                <c:pt idx="17">
                  <c:v>6.0792430600017039E-3</c:v>
                </c:pt>
                <c:pt idx="18">
                  <c:v>6.0779676993720525E-3</c:v>
                </c:pt>
                <c:pt idx="19">
                  <c:v>6.0766906823791177E-3</c:v>
                </c:pt>
                <c:pt idx="20">
                  <c:v>6.0658887777881917E-3</c:v>
                </c:pt>
                <c:pt idx="21">
                  <c:v>6.0658887777881917E-3</c:v>
                </c:pt>
                <c:pt idx="22">
                  <c:v>6.0654580954695057E-3</c:v>
                </c:pt>
                <c:pt idx="23">
                  <c:v>6.0650272291104543E-3</c:v>
                </c:pt>
                <c:pt idx="24">
                  <c:v>6.0576261097985678E-3</c:v>
                </c:pt>
                <c:pt idx="25">
                  <c:v>6.0558882074181943E-3</c:v>
                </c:pt>
                <c:pt idx="26">
                  <c:v>6.0506082699148698E-3</c:v>
                </c:pt>
                <c:pt idx="27">
                  <c:v>5.9587755703996359E-3</c:v>
                </c:pt>
                <c:pt idx="28">
                  <c:v>5.9587228840450174E-3</c:v>
                </c:pt>
                <c:pt idx="29">
                  <c:v>5.925944477851954E-3</c:v>
                </c:pt>
                <c:pt idx="30">
                  <c:v>5.9017078636149451E-3</c:v>
                </c:pt>
                <c:pt idx="31">
                  <c:v>5.7963749668579669E-3</c:v>
                </c:pt>
                <c:pt idx="32">
                  <c:v>5.7813052720211743E-3</c:v>
                </c:pt>
                <c:pt idx="33">
                  <c:v>5.7534723269124831E-3</c:v>
                </c:pt>
                <c:pt idx="34">
                  <c:v>5.7512784952017748E-3</c:v>
                </c:pt>
                <c:pt idx="35">
                  <c:v>5.7463316074913432E-3</c:v>
                </c:pt>
                <c:pt idx="36">
                  <c:v>5.7457810330994704E-3</c:v>
                </c:pt>
                <c:pt idx="37">
                  <c:v>5.7440669580419313E-3</c:v>
                </c:pt>
                <c:pt idx="38">
                  <c:v>5.7251565121449995E-3</c:v>
                </c:pt>
                <c:pt idx="39">
                  <c:v>5.7245989033214073E-3</c:v>
                </c:pt>
                <c:pt idx="40">
                  <c:v>5.724474965256362E-3</c:v>
                </c:pt>
                <c:pt idx="41">
                  <c:v>5.7099114743305989E-3</c:v>
                </c:pt>
                <c:pt idx="42">
                  <c:v>5.7082230657756056E-3</c:v>
                </c:pt>
                <c:pt idx="43">
                  <c:v>5.6059399149796145E-3</c:v>
                </c:pt>
                <c:pt idx="44">
                  <c:v>5.5987133757217627E-3</c:v>
                </c:pt>
                <c:pt idx="45">
                  <c:v>5.5981154825072137E-3</c:v>
                </c:pt>
                <c:pt idx="46">
                  <c:v>5.5885241615848307E-3</c:v>
                </c:pt>
                <c:pt idx="47">
                  <c:v>5.546144569330805E-3</c:v>
                </c:pt>
                <c:pt idx="48">
                  <c:v>5.5449166576335912E-3</c:v>
                </c:pt>
                <c:pt idx="49">
                  <c:v>5.5418436576841704E-3</c:v>
                </c:pt>
                <c:pt idx="50">
                  <c:v>5.5417753165380315E-3</c:v>
                </c:pt>
                <c:pt idx="51">
                  <c:v>5.5412285055731932E-3</c:v>
                </c:pt>
                <c:pt idx="52">
                  <c:v>5.5411601439781227E-3</c:v>
                </c:pt>
                <c:pt idx="53">
                  <c:v>5.5306740522838814E-3</c:v>
                </c:pt>
                <c:pt idx="54">
                  <c:v>5.5306053407849082E-3</c:v>
                </c:pt>
                <c:pt idx="55">
                  <c:v>5.5306053407849082E-3</c:v>
                </c:pt>
                <c:pt idx="56">
                  <c:v>5.5264784928975531E-3</c:v>
                </c:pt>
                <c:pt idx="57">
                  <c:v>5.5197203840580324E-3</c:v>
                </c:pt>
                <c:pt idx="58">
                  <c:v>5.5190986473917817E-3</c:v>
                </c:pt>
                <c:pt idx="59">
                  <c:v>5.5190295541794592E-3</c:v>
                </c:pt>
                <c:pt idx="60">
                  <c:v>5.5184076130239141E-3</c:v>
                </c:pt>
                <c:pt idx="61">
                  <c:v>5.5152259284627124E-3</c:v>
                </c:pt>
                <c:pt idx="62">
                  <c:v>5.514533621717015E-3</c:v>
                </c:pt>
                <c:pt idx="63">
                  <c:v>5.5032865974939636E-3</c:v>
                </c:pt>
                <c:pt idx="64">
                  <c:v>5.502102897206174E-3</c:v>
                </c:pt>
                <c:pt idx="65">
                  <c:v>5.4995243385133497E-3</c:v>
                </c:pt>
                <c:pt idx="66">
                  <c:v>5.4957554540796035E-3</c:v>
                </c:pt>
                <c:pt idx="67">
                  <c:v>5.4938685273178064E-3</c:v>
                </c:pt>
                <c:pt idx="68">
                  <c:v>5.491979944192725E-3</c:v>
                </c:pt>
                <c:pt idx="69">
                  <c:v>5.4824418970515409E-3</c:v>
                </c:pt>
                <c:pt idx="70">
                  <c:v>5.4773048772433245E-3</c:v>
                </c:pt>
                <c:pt idx="71">
                  <c:v>5.476036353972283E-3</c:v>
                </c:pt>
                <c:pt idx="72">
                  <c:v>5.3618939343233465E-3</c:v>
                </c:pt>
                <c:pt idx="73">
                  <c:v>5.3592255238586739E-3</c:v>
                </c:pt>
                <c:pt idx="74">
                  <c:v>5.341734383877055E-3</c:v>
                </c:pt>
                <c:pt idx="75">
                  <c:v>5.3349275169253226E-3</c:v>
                </c:pt>
                <c:pt idx="76">
                  <c:v>5.3349275169253226E-3</c:v>
                </c:pt>
                <c:pt idx="77">
                  <c:v>5.3206547233392298E-3</c:v>
                </c:pt>
                <c:pt idx="78">
                  <c:v>5.3166587339193725E-3</c:v>
                </c:pt>
                <c:pt idx="79">
                  <c:v>5.3165832765457947E-3</c:v>
                </c:pt>
                <c:pt idx="80">
                  <c:v>5.3165832765457947E-3</c:v>
                </c:pt>
                <c:pt idx="81">
                  <c:v>5.3145450686041523E-3</c:v>
                </c:pt>
                <c:pt idx="82">
                  <c:v>5.3049357234622677E-3</c:v>
                </c:pt>
                <c:pt idx="83">
                  <c:v>5.2967351638944348E-3</c:v>
                </c:pt>
                <c:pt idx="84">
                  <c:v>5.2849959359882182E-3</c:v>
                </c:pt>
                <c:pt idx="85">
                  <c:v>5.2794889799661028E-3</c:v>
                </c:pt>
                <c:pt idx="86">
                  <c:v>5.2794124115340263E-3</c:v>
                </c:pt>
                <c:pt idx="87">
                  <c:v>5.2787997822816967E-3</c:v>
                </c:pt>
                <c:pt idx="88">
                  <c:v>5.2767310849862904E-3</c:v>
                </c:pt>
                <c:pt idx="89">
                  <c:v>5.2753510332541956E-3</c:v>
                </c:pt>
                <c:pt idx="90">
                  <c:v>5.2697466099941382E-3</c:v>
                </c:pt>
                <c:pt idx="91">
                  <c:v>5.2655930811980134E-3</c:v>
                </c:pt>
                <c:pt idx="92">
                  <c:v>5.2649001822573822E-3</c:v>
                </c:pt>
                <c:pt idx="93">
                  <c:v>5.2649001822573822E-3</c:v>
                </c:pt>
                <c:pt idx="94">
                  <c:v>5.2634367912254704E-3</c:v>
                </c:pt>
                <c:pt idx="95">
                  <c:v>5.2571889221764475E-3</c:v>
                </c:pt>
                <c:pt idx="96">
                  <c:v>5.2557984823882083E-3</c:v>
                </c:pt>
                <c:pt idx="97">
                  <c:v>5.2529380442917504E-3</c:v>
                </c:pt>
                <c:pt idx="98">
                  <c:v>5.246665145753119E-3</c:v>
                </c:pt>
                <c:pt idx="99">
                  <c:v>5.2465876094050495E-3</c:v>
                </c:pt>
                <c:pt idx="100">
                  <c:v>5.0544518923953067E-3</c:v>
                </c:pt>
                <c:pt idx="101">
                  <c:v>5.0463092456194862E-3</c:v>
                </c:pt>
                <c:pt idx="102">
                  <c:v>5.0444783053302314E-3</c:v>
                </c:pt>
                <c:pt idx="103">
                  <c:v>5.0282014443778387E-3</c:v>
                </c:pt>
                <c:pt idx="104">
                  <c:v>5.0205760090535527E-3</c:v>
                </c:pt>
                <c:pt idx="105">
                  <c:v>5.0076285629689007E-3</c:v>
                </c:pt>
                <c:pt idx="106">
                  <c:v>5.0039193953771623E-3</c:v>
                </c:pt>
                <c:pt idx="107">
                  <c:v>5.0038350449913898E-3</c:v>
                </c:pt>
                <c:pt idx="108">
                  <c:v>5.0000369260047592E-3</c:v>
                </c:pt>
                <c:pt idx="109">
                  <c:v>4.9992767500863381E-3</c:v>
                </c:pt>
                <c:pt idx="110">
                  <c:v>4.9992767500863381E-3</c:v>
                </c:pt>
                <c:pt idx="111">
                  <c:v>4.996234206009008E-3</c:v>
                </c:pt>
                <c:pt idx="112">
                  <c:v>4.9961496488618393E-3</c:v>
                </c:pt>
                <c:pt idx="113">
                  <c:v>4.9798725790759051E-3</c:v>
                </c:pt>
                <c:pt idx="114">
                  <c:v>4.7825231866022817E-3</c:v>
                </c:pt>
                <c:pt idx="115">
                  <c:v>4.7706985147561842E-3</c:v>
                </c:pt>
                <c:pt idx="116">
                  <c:v>4.7405560148102866E-3</c:v>
                </c:pt>
                <c:pt idx="117">
                  <c:v>4.7113578707698636E-3</c:v>
                </c:pt>
                <c:pt idx="118">
                  <c:v>4.7107145666753225E-3</c:v>
                </c:pt>
                <c:pt idx="119">
                  <c:v>4.7098872978194777E-3</c:v>
                </c:pt>
                <c:pt idx="120">
                  <c:v>4.6847985639220709E-3</c:v>
                </c:pt>
                <c:pt idx="121">
                  <c:v>4.6721911597402774E-3</c:v>
                </c:pt>
                <c:pt idx="122">
                  <c:v>4.6671736227783256E-3</c:v>
                </c:pt>
                <c:pt idx="123">
                  <c:v>4.6587031536226096E-3</c:v>
                </c:pt>
                <c:pt idx="124">
                  <c:v>4.4140889556846235E-3</c:v>
                </c:pt>
                <c:pt idx="125">
                  <c:v>4.4114159311780862E-3</c:v>
                </c:pt>
                <c:pt idx="126">
                  <c:v>4.3994164769398259E-3</c:v>
                </c:pt>
                <c:pt idx="127">
                  <c:v>4.3897730567926977E-3</c:v>
                </c:pt>
                <c:pt idx="128">
                  <c:v>4.388578570406588E-3</c:v>
                </c:pt>
                <c:pt idx="129">
                  <c:v>4.3879812045199557E-3</c:v>
                </c:pt>
                <c:pt idx="130">
                  <c:v>4.3834983531317179E-3</c:v>
                </c:pt>
                <c:pt idx="131">
                  <c:v>4.3653207749020616E-3</c:v>
                </c:pt>
                <c:pt idx="132">
                  <c:v>4.3572065525138617E-3</c:v>
                </c:pt>
                <c:pt idx="133">
                  <c:v>4.3307575927850053E-3</c:v>
                </c:pt>
                <c:pt idx="134">
                  <c:v>4.1123459470856234E-3</c:v>
                </c:pt>
                <c:pt idx="135">
                  <c:v>4.1030381308237952E-3</c:v>
                </c:pt>
                <c:pt idx="136">
                  <c:v>4.1029322590758607E-3</c:v>
                </c:pt>
                <c:pt idx="137">
                  <c:v>4.1028263850558236E-3</c:v>
                </c:pt>
                <c:pt idx="138">
                  <c:v>4.0577310840553202E-3</c:v>
                </c:pt>
                <c:pt idx="139">
                  <c:v>4.0568763031250121E-3</c:v>
                </c:pt>
                <c:pt idx="140">
                  <c:v>4.0548456156210451E-3</c:v>
                </c:pt>
                <c:pt idx="141">
                  <c:v>4.0520654509088871E-3</c:v>
                </c:pt>
                <c:pt idx="142">
                  <c:v>4.0519584908234874E-3</c:v>
                </c:pt>
                <c:pt idx="143">
                  <c:v>4.032561291553112E-3</c:v>
                </c:pt>
                <c:pt idx="144">
                  <c:v>4.0238566676747151E-3</c:v>
                </c:pt>
                <c:pt idx="145">
                  <c:v>4.0237491100261567E-3</c:v>
                </c:pt>
                <c:pt idx="146">
                  <c:v>4.0227809889444698E-3</c:v>
                </c:pt>
                <c:pt idx="147">
                  <c:v>3.8119289769928994E-3</c:v>
                </c:pt>
                <c:pt idx="148">
                  <c:v>3.7235803681427799E-3</c:v>
                </c:pt>
                <c:pt idx="149">
                  <c:v>3.7219880234657414E-3</c:v>
                </c:pt>
                <c:pt idx="150">
                  <c:v>3.647221709747051E-3</c:v>
                </c:pt>
                <c:pt idx="151">
                  <c:v>3.6459539488545413E-3</c:v>
                </c:pt>
                <c:pt idx="152">
                  <c:v>3.6336077491121973E-3</c:v>
                </c:pt>
                <c:pt idx="153">
                  <c:v>3.6332612190821947E-3</c:v>
                </c:pt>
                <c:pt idx="154">
                  <c:v>3.6301415286103507E-3</c:v>
                </c:pt>
                <c:pt idx="155">
                  <c:v>3.3431920299787448E-3</c:v>
                </c:pt>
                <c:pt idx="156">
                  <c:v>3.3256108752643646E-3</c:v>
                </c:pt>
                <c:pt idx="157">
                  <c:v>3.3145527872194052E-3</c:v>
                </c:pt>
                <c:pt idx="158">
                  <c:v>3.2903052529219237E-3</c:v>
                </c:pt>
                <c:pt idx="159">
                  <c:v>3.289206504079106E-3</c:v>
                </c:pt>
                <c:pt idx="160">
                  <c:v>3.2636393535002317E-3</c:v>
                </c:pt>
                <c:pt idx="161">
                  <c:v>3.2625361467908016E-3</c:v>
                </c:pt>
                <c:pt idx="162">
                  <c:v>3.2603291812508461E-3</c:v>
                </c:pt>
                <c:pt idx="163">
                  <c:v>3.2592254224203211E-3</c:v>
                </c:pt>
                <c:pt idx="164">
                  <c:v>3.2469490524516744E-3</c:v>
                </c:pt>
                <c:pt idx="165">
                  <c:v>3.2458430646878432E-3</c:v>
                </c:pt>
                <c:pt idx="166">
                  <c:v>2.9255813650894509E-3</c:v>
                </c:pt>
                <c:pt idx="167">
                  <c:v>2.9232647114920901E-3</c:v>
                </c:pt>
                <c:pt idx="168">
                  <c:v>2.9231359869294773E-3</c:v>
                </c:pt>
                <c:pt idx="169">
                  <c:v>2.9209473217332699E-3</c:v>
                </c:pt>
                <c:pt idx="170">
                  <c:v>2.917469856792304E-3</c:v>
                </c:pt>
                <c:pt idx="171">
                  <c:v>2.9173410299850452E-3</c:v>
                </c:pt>
                <c:pt idx="172">
                  <c:v>2.9022526092068405E-3</c:v>
                </c:pt>
                <c:pt idx="173">
                  <c:v>2.8820863326688962E-3</c:v>
                </c:pt>
                <c:pt idx="174">
                  <c:v>2.8809212066011839E-3</c:v>
                </c:pt>
                <c:pt idx="175">
                  <c:v>2.8800148701996248E-3</c:v>
                </c:pt>
                <c:pt idx="176">
                  <c:v>2.8763884112627861E-3</c:v>
                </c:pt>
                <c:pt idx="177">
                  <c:v>2.8740561755812074E-3</c:v>
                </c:pt>
                <c:pt idx="178">
                  <c:v>2.8725009428148996E-3</c:v>
                </c:pt>
                <c:pt idx="179">
                  <c:v>2.8387238913066557E-3</c:v>
                </c:pt>
                <c:pt idx="180">
                  <c:v>2.8091083377330952E-3</c:v>
                </c:pt>
                <c:pt idx="181">
                  <c:v>2.5876327980098699E-3</c:v>
                </c:pt>
                <c:pt idx="182">
                  <c:v>2.4825632780215204E-3</c:v>
                </c:pt>
                <c:pt idx="183">
                  <c:v>2.4640081254940472E-3</c:v>
                </c:pt>
                <c:pt idx="184">
                  <c:v>2.4280065210942354E-3</c:v>
                </c:pt>
                <c:pt idx="185">
                  <c:v>2.425536786811241E-3</c:v>
                </c:pt>
                <c:pt idx="186">
                  <c:v>2.4253995577660933E-3</c:v>
                </c:pt>
                <c:pt idx="187">
                  <c:v>2.4241643941151202E-3</c:v>
                </c:pt>
                <c:pt idx="188">
                  <c:v>2.4229290464237809E-3</c:v>
                </c:pt>
                <c:pt idx="189">
                  <c:v>2.4216935146920784E-3</c:v>
                </c:pt>
                <c:pt idx="190">
                  <c:v>2.4215562220280388E-3</c:v>
                </c:pt>
                <c:pt idx="191">
                  <c:v>2.4204577989200096E-3</c:v>
                </c:pt>
                <c:pt idx="192">
                  <c:v>2.413039639439942E-3</c:v>
                </c:pt>
                <c:pt idx="193">
                  <c:v>2.342929652800398E-3</c:v>
                </c:pt>
                <c:pt idx="194">
                  <c:v>2.0412901970382428E-3</c:v>
                </c:pt>
                <c:pt idx="195">
                  <c:v>2.0139938892835387E-3</c:v>
                </c:pt>
                <c:pt idx="196">
                  <c:v>2.0126988716161554E-3</c:v>
                </c:pt>
                <c:pt idx="197">
                  <c:v>2.0018999005959898E-3</c:v>
                </c:pt>
                <c:pt idx="198">
                  <c:v>1.9721729653756929E-3</c:v>
                </c:pt>
                <c:pt idx="199">
                  <c:v>1.9708720175187766E-3</c:v>
                </c:pt>
                <c:pt idx="200">
                  <c:v>1.964364517628726E-3</c:v>
                </c:pt>
                <c:pt idx="201">
                  <c:v>1.9617602293901526E-3</c:v>
                </c:pt>
                <c:pt idx="202">
                  <c:v>1.9603130844964871E-3</c:v>
                </c:pt>
                <c:pt idx="203">
                  <c:v>1.9156297523303155E-3</c:v>
                </c:pt>
                <c:pt idx="204">
                  <c:v>1.5965106314724271E-3</c:v>
                </c:pt>
                <c:pt idx="205">
                  <c:v>1.5965106314724271E-3</c:v>
                </c:pt>
                <c:pt idx="206">
                  <c:v>1.5965106314724271E-3</c:v>
                </c:pt>
                <c:pt idx="207">
                  <c:v>1.4954321740390901E-3</c:v>
                </c:pt>
                <c:pt idx="208">
                  <c:v>1.4954321740390901E-3</c:v>
                </c:pt>
                <c:pt idx="209">
                  <c:v>1.4940654419762327E-3</c:v>
                </c:pt>
                <c:pt idx="210">
                  <c:v>1.4939135714976213E-3</c:v>
                </c:pt>
                <c:pt idx="211">
                  <c:v>1.4939135714976213E-3</c:v>
                </c:pt>
                <c:pt idx="212">
                  <c:v>1.4774981862077201E-3</c:v>
                </c:pt>
                <c:pt idx="213">
                  <c:v>1.4526729311557813E-3</c:v>
                </c:pt>
                <c:pt idx="214">
                  <c:v>1.4429090871907408E-3</c:v>
                </c:pt>
                <c:pt idx="215">
                  <c:v>1.4429090871907408E-3</c:v>
                </c:pt>
                <c:pt idx="216">
                  <c:v>1.4429090871907408E-3</c:v>
                </c:pt>
                <c:pt idx="217">
                  <c:v>1.4429090871907408E-3</c:v>
                </c:pt>
                <c:pt idx="218">
                  <c:v>1.4429090871907408E-3</c:v>
                </c:pt>
                <c:pt idx="219">
                  <c:v>1.4429090871907408E-3</c:v>
                </c:pt>
                <c:pt idx="220">
                  <c:v>1.4387871742391244E-3</c:v>
                </c:pt>
                <c:pt idx="221">
                  <c:v>1.4387871742391244E-3</c:v>
                </c:pt>
                <c:pt idx="222">
                  <c:v>1.4250355017766895E-3</c:v>
                </c:pt>
                <c:pt idx="223">
                  <c:v>1.0234713575689629E-3</c:v>
                </c:pt>
                <c:pt idx="224">
                  <c:v>9.7351064936614454E-4</c:v>
                </c:pt>
                <c:pt idx="225">
                  <c:v>9.5755256326070324E-4</c:v>
                </c:pt>
                <c:pt idx="226">
                  <c:v>9.5036401177634074E-4</c:v>
                </c:pt>
                <c:pt idx="227">
                  <c:v>9.4892574935837373E-4</c:v>
                </c:pt>
                <c:pt idx="228">
                  <c:v>9.4748730290004218E-4</c:v>
                </c:pt>
                <c:pt idx="229">
                  <c:v>9.4748730290004218E-4</c:v>
                </c:pt>
                <c:pt idx="230">
                  <c:v>9.3981248021833379E-4</c:v>
                </c:pt>
                <c:pt idx="231">
                  <c:v>9.3869279786403925E-4</c:v>
                </c:pt>
                <c:pt idx="232">
                  <c:v>9.3725304267422514E-4</c:v>
                </c:pt>
                <c:pt idx="233">
                  <c:v>9.0825889726335856E-4</c:v>
                </c:pt>
                <c:pt idx="234">
                  <c:v>4.832214677214083E-4</c:v>
                </c:pt>
                <c:pt idx="235">
                  <c:v>4.5924980526558089E-4</c:v>
                </c:pt>
                <c:pt idx="236">
                  <c:v>4.2604475603424258E-4</c:v>
                </c:pt>
                <c:pt idx="237">
                  <c:v>4.2604475603424258E-4</c:v>
                </c:pt>
                <c:pt idx="238">
                  <c:v>4.2437378624756491E-4</c:v>
                </c:pt>
                <c:pt idx="239">
                  <c:v>4.2437378624756491E-4</c:v>
                </c:pt>
                <c:pt idx="240">
                  <c:v>4.213654680615235E-4</c:v>
                </c:pt>
                <c:pt idx="241">
                  <c:v>4.1986103290795555E-4</c:v>
                </c:pt>
                <c:pt idx="242">
                  <c:v>4.1986103290795555E-4</c:v>
                </c:pt>
                <c:pt idx="243">
                  <c:v>4.1384145189003567E-4</c:v>
                </c:pt>
                <c:pt idx="244">
                  <c:v>3.8654927661870009E-4</c:v>
                </c:pt>
                <c:pt idx="245">
                  <c:v>3.6927217529106587E-4</c:v>
                </c:pt>
                <c:pt idx="246">
                  <c:v>3.6373169471257388E-4</c:v>
                </c:pt>
                <c:pt idx="247">
                  <c:v>2.8742589591573137E-4</c:v>
                </c:pt>
                <c:pt idx="248">
                  <c:v>-3.1982539720661236E-5</c:v>
                </c:pt>
                <c:pt idx="249">
                  <c:v>-8.3871537797972073E-5</c:v>
                </c:pt>
                <c:pt idx="250">
                  <c:v>-1.1538130368970046E-4</c:v>
                </c:pt>
                <c:pt idx="251">
                  <c:v>-2.5202080668568737E-4</c:v>
                </c:pt>
                <c:pt idx="252">
                  <c:v>-6.1411425151340886E-4</c:v>
                </c:pt>
                <c:pt idx="253">
                  <c:v>-6.6823834029729016E-4</c:v>
                </c:pt>
                <c:pt idx="254">
                  <c:v>-7.6066071730792207E-4</c:v>
                </c:pt>
                <c:pt idx="255">
                  <c:v>-7.6887600953843248E-4</c:v>
                </c:pt>
                <c:pt idx="256">
                  <c:v>-1.0977135801536267E-3</c:v>
                </c:pt>
                <c:pt idx="257">
                  <c:v>-1.2993075016683106E-3</c:v>
                </c:pt>
                <c:pt idx="258">
                  <c:v>-1.3066840420330114E-3</c:v>
                </c:pt>
                <c:pt idx="259">
                  <c:v>-1.3457046430494779E-3</c:v>
                </c:pt>
                <c:pt idx="260">
                  <c:v>-1.4838012346321799E-3</c:v>
                </c:pt>
                <c:pt idx="261">
                  <c:v>-1.8635083269587082E-3</c:v>
                </c:pt>
                <c:pt idx="262">
                  <c:v>-1.9231242229733152E-3</c:v>
                </c:pt>
                <c:pt idx="263">
                  <c:v>-1.9610814439545701E-3</c:v>
                </c:pt>
                <c:pt idx="264">
                  <c:v>-1.9880765316594908E-3</c:v>
                </c:pt>
                <c:pt idx="265">
                  <c:v>-2.0105721043224244E-3</c:v>
                </c:pt>
                <c:pt idx="266">
                  <c:v>-2.0141267361068341E-3</c:v>
                </c:pt>
                <c:pt idx="267">
                  <c:v>-2.053474223396648E-3</c:v>
                </c:pt>
                <c:pt idx="268">
                  <c:v>-2.1254805469886002E-3</c:v>
                </c:pt>
                <c:pt idx="269">
                  <c:v>-2.1290588995311367E-3</c:v>
                </c:pt>
                <c:pt idx="270">
                  <c:v>-2.5945941988169512E-3</c:v>
                </c:pt>
                <c:pt idx="271">
                  <c:v>-2.5988801413199389E-3</c:v>
                </c:pt>
                <c:pt idx="272">
                  <c:v>-2.5990842588132163E-3</c:v>
                </c:pt>
                <c:pt idx="273">
                  <c:v>-2.6278875713912622E-3</c:v>
                </c:pt>
                <c:pt idx="274">
                  <c:v>-2.6538696472461938E-3</c:v>
                </c:pt>
                <c:pt idx="275">
                  <c:v>-2.6743537630631231E-3</c:v>
                </c:pt>
                <c:pt idx="276">
                  <c:v>-2.6802984066191969E-3</c:v>
                </c:pt>
                <c:pt idx="277">
                  <c:v>-2.6817336068660205E-3</c:v>
                </c:pt>
                <c:pt idx="278">
                  <c:v>-2.7022486232874052E-3</c:v>
                </c:pt>
                <c:pt idx="279">
                  <c:v>-2.7412897509330927E-3</c:v>
                </c:pt>
                <c:pt idx="280">
                  <c:v>-3.1906817243990623E-3</c:v>
                </c:pt>
                <c:pt idx="281">
                  <c:v>-3.2685481571693258E-3</c:v>
                </c:pt>
                <c:pt idx="282">
                  <c:v>-3.3261437089422939E-3</c:v>
                </c:pt>
                <c:pt idx="283">
                  <c:v>-3.3261437089422939E-3</c:v>
                </c:pt>
                <c:pt idx="284">
                  <c:v>-3.3743392688472557E-3</c:v>
                </c:pt>
                <c:pt idx="285">
                  <c:v>-3.3762525189977742E-3</c:v>
                </c:pt>
                <c:pt idx="286">
                  <c:v>-3.3898631610347098E-3</c:v>
                </c:pt>
                <c:pt idx="287">
                  <c:v>-3.3898631610347098E-3</c:v>
                </c:pt>
                <c:pt idx="288">
                  <c:v>-3.3917779039570779E-3</c:v>
                </c:pt>
                <c:pt idx="289">
                  <c:v>-3.3922034273774068E-3</c:v>
                </c:pt>
                <c:pt idx="290">
                  <c:v>-3.3924161924957256E-3</c:v>
                </c:pt>
                <c:pt idx="291">
                  <c:v>-3.399438716050196E-3</c:v>
                </c:pt>
                <c:pt idx="292">
                  <c:v>-3.4689456932855845E-3</c:v>
                </c:pt>
                <c:pt idx="293">
                  <c:v>-3.4999389599906418E-3</c:v>
                </c:pt>
                <c:pt idx="294">
                  <c:v>-3.9729779999852863E-3</c:v>
                </c:pt>
                <c:pt idx="295">
                  <c:v>-3.9745102031369661E-3</c:v>
                </c:pt>
                <c:pt idx="296">
                  <c:v>-3.9924671595328847E-3</c:v>
                </c:pt>
                <c:pt idx="297">
                  <c:v>-3.9924671595328847E-3</c:v>
                </c:pt>
                <c:pt idx="298">
                  <c:v>-3.9924671595328847E-3</c:v>
                </c:pt>
                <c:pt idx="299">
                  <c:v>-3.992686241098292E-3</c:v>
                </c:pt>
                <c:pt idx="300">
                  <c:v>-3.992686241098292E-3</c:v>
                </c:pt>
                <c:pt idx="301">
                  <c:v>-3.992686241098292E-3</c:v>
                </c:pt>
                <c:pt idx="302">
                  <c:v>-3.9942198756750284E-3</c:v>
                </c:pt>
                <c:pt idx="303">
                  <c:v>-4.0207474399549257E-3</c:v>
                </c:pt>
                <c:pt idx="304">
                  <c:v>-4.0420373615403897E-3</c:v>
                </c:pt>
                <c:pt idx="305">
                  <c:v>-4.0959060645897093E-3</c:v>
                </c:pt>
                <c:pt idx="306">
                  <c:v>-4.0998691432903422E-3</c:v>
                </c:pt>
                <c:pt idx="307">
                  <c:v>-4.1044936655340357E-3</c:v>
                </c:pt>
                <c:pt idx="308">
                  <c:v>-4.1624951552213423E-3</c:v>
                </c:pt>
                <c:pt idx="309">
                  <c:v>-4.1624951552213423E-3</c:v>
                </c:pt>
                <c:pt idx="310">
                  <c:v>-4.1739817388944146E-3</c:v>
                </c:pt>
                <c:pt idx="311">
                  <c:v>-4.6235929848969411E-3</c:v>
                </c:pt>
                <c:pt idx="312">
                  <c:v>-4.7302966782368566E-3</c:v>
                </c:pt>
                <c:pt idx="313">
                  <c:v>-4.7314297234545381E-3</c:v>
                </c:pt>
                <c:pt idx="314">
                  <c:v>-4.7400427234172851E-3</c:v>
                </c:pt>
                <c:pt idx="315">
                  <c:v>-4.7870185222835182E-3</c:v>
                </c:pt>
                <c:pt idx="316">
                  <c:v>-4.7890631568055586E-3</c:v>
                </c:pt>
                <c:pt idx="317">
                  <c:v>-4.7890631568055586E-3</c:v>
                </c:pt>
                <c:pt idx="318">
                  <c:v>-4.803608087706631E-3</c:v>
                </c:pt>
                <c:pt idx="319">
                  <c:v>-4.8102018234524374E-3</c:v>
                </c:pt>
                <c:pt idx="320">
                  <c:v>-4.8138405645797152E-3</c:v>
                </c:pt>
                <c:pt idx="321">
                  <c:v>-4.8970073315662615E-3</c:v>
                </c:pt>
                <c:pt idx="322">
                  <c:v>-4.9296730032274295E-3</c:v>
                </c:pt>
                <c:pt idx="323">
                  <c:v>-4.9301301952231176E-3</c:v>
                </c:pt>
                <c:pt idx="324">
                  <c:v>-4.9340166941311582E-3</c:v>
                </c:pt>
                <c:pt idx="325">
                  <c:v>-4.9340166941311582E-3</c:v>
                </c:pt>
                <c:pt idx="326">
                  <c:v>-5.016932123126254E-3</c:v>
                </c:pt>
                <c:pt idx="327">
                  <c:v>-5.016932123126254E-3</c:v>
                </c:pt>
                <c:pt idx="328">
                  <c:v>-5.430136863045304E-3</c:v>
                </c:pt>
                <c:pt idx="329">
                  <c:v>-5.4745457437794468E-3</c:v>
                </c:pt>
                <c:pt idx="330">
                  <c:v>-5.505212270498161E-3</c:v>
                </c:pt>
                <c:pt idx="331">
                  <c:v>-5.5744132471301127E-3</c:v>
                </c:pt>
                <c:pt idx="332">
                  <c:v>-5.6063826610579549E-3</c:v>
                </c:pt>
                <c:pt idx="333">
                  <c:v>-5.6640806647118977E-3</c:v>
                </c:pt>
                <c:pt idx="334">
                  <c:v>-5.6662027802275063E-3</c:v>
                </c:pt>
                <c:pt idx="335">
                  <c:v>-5.6662027802275063E-3</c:v>
                </c:pt>
                <c:pt idx="336">
                  <c:v>-6.2066017760779354E-3</c:v>
                </c:pt>
                <c:pt idx="337">
                  <c:v>-6.2196164803572157E-3</c:v>
                </c:pt>
                <c:pt idx="338">
                  <c:v>-6.2198575558822652E-3</c:v>
                </c:pt>
                <c:pt idx="339">
                  <c:v>-6.2763317002230579E-3</c:v>
                </c:pt>
                <c:pt idx="340">
                  <c:v>-6.2951840619558967E-3</c:v>
                </c:pt>
                <c:pt idx="341">
                  <c:v>-6.31767994449727E-3</c:v>
                </c:pt>
                <c:pt idx="342">
                  <c:v>-6.3598217937453801E-3</c:v>
                </c:pt>
                <c:pt idx="343">
                  <c:v>-6.3646700923438958E-3</c:v>
                </c:pt>
                <c:pt idx="344">
                  <c:v>-6.3726717719857547E-3</c:v>
                </c:pt>
                <c:pt idx="345">
                  <c:v>-6.3731568017906933E-3</c:v>
                </c:pt>
                <c:pt idx="346">
                  <c:v>-6.3991191461251502E-3</c:v>
                </c:pt>
                <c:pt idx="347">
                  <c:v>-6.4122315144913384E-3</c:v>
                </c:pt>
                <c:pt idx="348">
                  <c:v>-6.418790183219357E-3</c:v>
                </c:pt>
                <c:pt idx="349">
                  <c:v>-7.0002043562950485E-3</c:v>
                </c:pt>
                <c:pt idx="350">
                  <c:v>-7.0367322978032451E-3</c:v>
                </c:pt>
                <c:pt idx="351">
                  <c:v>-7.086010802297352E-3</c:v>
                </c:pt>
                <c:pt idx="352">
                  <c:v>-7.0929866686353015E-3</c:v>
                </c:pt>
                <c:pt idx="353">
                  <c:v>-7.0967244726410778E-3</c:v>
                </c:pt>
                <c:pt idx="354">
                  <c:v>-7.0969736777516217E-3</c:v>
                </c:pt>
                <c:pt idx="355">
                  <c:v>-7.0969736777516217E-3</c:v>
                </c:pt>
                <c:pt idx="356">
                  <c:v>-7.1109327902189384E-3</c:v>
                </c:pt>
                <c:pt idx="357">
                  <c:v>-7.1109327902189384E-3</c:v>
                </c:pt>
                <c:pt idx="358">
                  <c:v>-7.1224045343856448E-3</c:v>
                </c:pt>
                <c:pt idx="359">
                  <c:v>-7.1331324689936941E-3</c:v>
                </c:pt>
                <c:pt idx="360">
                  <c:v>-7.1418676102119032E-3</c:v>
                </c:pt>
                <c:pt idx="361">
                  <c:v>-7.1418676102119032E-3</c:v>
                </c:pt>
                <c:pt idx="362">
                  <c:v>-7.1468603691362508E-3</c:v>
                </c:pt>
                <c:pt idx="363">
                  <c:v>-7.1511049287984229E-3</c:v>
                </c:pt>
                <c:pt idx="364">
                  <c:v>-7.1538517584837326E-3</c:v>
                </c:pt>
                <c:pt idx="365">
                  <c:v>-7.3241895833357348E-3</c:v>
                </c:pt>
                <c:pt idx="366">
                  <c:v>-7.8804304984066952E-3</c:v>
                </c:pt>
                <c:pt idx="367">
                  <c:v>-7.9204331089690883E-3</c:v>
                </c:pt>
                <c:pt idx="368">
                  <c:v>-7.9250523529169302E-3</c:v>
                </c:pt>
                <c:pt idx="369">
                  <c:v>-7.9620328063121845E-3</c:v>
                </c:pt>
                <c:pt idx="370">
                  <c:v>-7.9671727066442204E-3</c:v>
                </c:pt>
                <c:pt idx="371">
                  <c:v>-7.9764268175219789E-3</c:v>
                </c:pt>
                <c:pt idx="372">
                  <c:v>-7.9903135050495601E-3</c:v>
                </c:pt>
                <c:pt idx="373">
                  <c:v>-7.9923713555722937E-3</c:v>
                </c:pt>
                <c:pt idx="374">
                  <c:v>-7.9995749775419109E-3</c:v>
                </c:pt>
                <c:pt idx="375">
                  <c:v>-8.0320133203510957E-3</c:v>
                </c:pt>
                <c:pt idx="376">
                  <c:v>-8.0384537880748216E-3</c:v>
                </c:pt>
                <c:pt idx="377">
                  <c:v>-8.048503753308716E-3</c:v>
                </c:pt>
                <c:pt idx="378">
                  <c:v>-8.061909082750238E-3</c:v>
                </c:pt>
                <c:pt idx="379">
                  <c:v>-8.061909082750238E-3</c:v>
                </c:pt>
                <c:pt idx="380">
                  <c:v>-8.061909082750238E-3</c:v>
                </c:pt>
                <c:pt idx="381">
                  <c:v>-8.1298032305463699E-3</c:v>
                </c:pt>
                <c:pt idx="382">
                  <c:v>-8.1298032305463699E-3</c:v>
                </c:pt>
                <c:pt idx="383">
                  <c:v>-8.3604644015447364E-3</c:v>
                </c:pt>
                <c:pt idx="384">
                  <c:v>-8.6070991028552694E-3</c:v>
                </c:pt>
                <c:pt idx="385">
                  <c:v>-8.6070991028552694E-3</c:v>
                </c:pt>
                <c:pt idx="386">
                  <c:v>-8.7384263309130857E-3</c:v>
                </c:pt>
                <c:pt idx="387">
                  <c:v>-8.743437947470541E-3</c:v>
                </c:pt>
                <c:pt idx="388">
                  <c:v>-8.7642845168896186E-3</c:v>
                </c:pt>
                <c:pt idx="389">
                  <c:v>-8.7885794068052608E-3</c:v>
                </c:pt>
                <c:pt idx="390">
                  <c:v>-8.8105141238574054E-3</c:v>
                </c:pt>
                <c:pt idx="391">
                  <c:v>-8.8173884596127461E-3</c:v>
                </c:pt>
                <c:pt idx="392">
                  <c:v>-8.834051873784509E-3</c:v>
                </c:pt>
                <c:pt idx="393">
                  <c:v>-8.8478125965309289E-3</c:v>
                </c:pt>
                <c:pt idx="394">
                  <c:v>-8.8480772860252514E-3</c:v>
                </c:pt>
                <c:pt idx="395">
                  <c:v>-8.8748226285556737E-3</c:v>
                </c:pt>
                <c:pt idx="396">
                  <c:v>-8.8891316273736233E-3</c:v>
                </c:pt>
                <c:pt idx="397">
                  <c:v>-8.935018033766718E-3</c:v>
                </c:pt>
                <c:pt idx="398">
                  <c:v>-8.9368761405949661E-3</c:v>
                </c:pt>
                <c:pt idx="399">
                  <c:v>-8.9448407165904856E-3</c:v>
                </c:pt>
                <c:pt idx="400">
                  <c:v>-8.9448407165904856E-3</c:v>
                </c:pt>
                <c:pt idx="401">
                  <c:v>-8.9448407165904856E-3</c:v>
                </c:pt>
                <c:pt idx="402">
                  <c:v>-9.0291247008202173E-3</c:v>
                </c:pt>
                <c:pt idx="403">
                  <c:v>-9.4350861052087363E-3</c:v>
                </c:pt>
                <c:pt idx="404">
                  <c:v>-9.5206895997792182E-3</c:v>
                </c:pt>
                <c:pt idx="405">
                  <c:v>-9.589174199900026E-3</c:v>
                </c:pt>
                <c:pt idx="406">
                  <c:v>-9.6822531514992646E-3</c:v>
                </c:pt>
                <c:pt idx="407">
                  <c:v>-9.744000500943352E-3</c:v>
                </c:pt>
                <c:pt idx="408">
                  <c:v>-9.7442727747183849E-3</c:v>
                </c:pt>
                <c:pt idx="409">
                  <c:v>-9.7685142404699103E-3</c:v>
                </c:pt>
                <c:pt idx="410">
                  <c:v>-9.7685142404699103E-3</c:v>
                </c:pt>
                <c:pt idx="411">
                  <c:v>-9.8304250881931163E-3</c:v>
                </c:pt>
                <c:pt idx="412">
                  <c:v>-9.8304250881931163E-3</c:v>
                </c:pt>
                <c:pt idx="413">
                  <c:v>-9.8473550147100859E-3</c:v>
                </c:pt>
                <c:pt idx="414">
                  <c:v>-9.8473550147100859E-3</c:v>
                </c:pt>
                <c:pt idx="415">
                  <c:v>-9.8574625193112199E-3</c:v>
                </c:pt>
                <c:pt idx="416">
                  <c:v>-1.0377347295829216E-2</c:v>
                </c:pt>
                <c:pt idx="417">
                  <c:v>-1.0426223817589272E-2</c:v>
                </c:pt>
                <c:pt idx="418">
                  <c:v>-1.0437897934698053E-2</c:v>
                </c:pt>
                <c:pt idx="419">
                  <c:v>-1.0526139009436554E-2</c:v>
                </c:pt>
                <c:pt idx="420">
                  <c:v>-1.0586396211336491E-2</c:v>
                </c:pt>
                <c:pt idx="421">
                  <c:v>-1.0620756710141175E-2</c:v>
                </c:pt>
                <c:pt idx="422">
                  <c:v>-1.0625787959118959E-2</c:v>
                </c:pt>
                <c:pt idx="423">
                  <c:v>-1.0667463788474536E-2</c:v>
                </c:pt>
                <c:pt idx="424">
                  <c:v>-1.0820613025774447E-2</c:v>
                </c:pt>
                <c:pt idx="425">
                  <c:v>-1.0820613025774447E-2</c:v>
                </c:pt>
                <c:pt idx="426">
                  <c:v>-1.0820613025774447E-2</c:v>
                </c:pt>
                <c:pt idx="427">
                  <c:v>-1.0944240746220808E-2</c:v>
                </c:pt>
                <c:pt idx="428">
                  <c:v>-1.0944240746220808E-2</c:v>
                </c:pt>
                <c:pt idx="429">
                  <c:v>-1.1502115393486029E-2</c:v>
                </c:pt>
                <c:pt idx="430">
                  <c:v>-1.1511573398166969E-2</c:v>
                </c:pt>
                <c:pt idx="431">
                  <c:v>-1.1536233157930325E-2</c:v>
                </c:pt>
                <c:pt idx="432">
                  <c:v>-1.1536519998159413E-2</c:v>
                </c:pt>
                <c:pt idx="433">
                  <c:v>-1.1576125741516194E-2</c:v>
                </c:pt>
                <c:pt idx="434">
                  <c:v>-1.1576412897567636E-2</c:v>
                </c:pt>
                <c:pt idx="435">
                  <c:v>-1.1607439124723397E-2</c:v>
                </c:pt>
                <c:pt idx="436">
                  <c:v>-1.1610025839915416E-2</c:v>
                </c:pt>
                <c:pt idx="437">
                  <c:v>-1.1624974909025081E-2</c:v>
                </c:pt>
                <c:pt idx="438">
                  <c:v>-1.163619074270458E-2</c:v>
                </c:pt>
                <c:pt idx="439">
                  <c:v>-1.1651438312477308E-2</c:v>
                </c:pt>
                <c:pt idx="440">
                  <c:v>-1.1667268010388171E-2</c:v>
                </c:pt>
                <c:pt idx="441">
                  <c:v>-1.1667555886696351E-2</c:v>
                </c:pt>
                <c:pt idx="442">
                  <c:v>-1.1670146875714618E-2</c:v>
                </c:pt>
                <c:pt idx="443">
                  <c:v>-1.1672450131567209E-2</c:v>
                </c:pt>
                <c:pt idx="444">
                  <c:v>-1.167273804877325E-2</c:v>
                </c:pt>
                <c:pt idx="445">
                  <c:v>-1.1677920947011606E-2</c:v>
                </c:pt>
                <c:pt idx="446">
                  <c:v>-1.1685696674671876E-2</c:v>
                </c:pt>
                <c:pt idx="447">
                  <c:v>-1.1690881413313882E-2</c:v>
                </c:pt>
                <c:pt idx="448">
                  <c:v>-1.1691169475934529E-2</c:v>
                </c:pt>
                <c:pt idx="449">
                  <c:v>-1.1693474058695431E-2</c:v>
                </c:pt>
                <c:pt idx="450">
                  <c:v>-1.1693762141765006E-2</c:v>
                </c:pt>
                <c:pt idx="451">
                  <c:v>-1.1696066888117347E-2</c:v>
                </c:pt>
                <c:pt idx="452">
                  <c:v>-1.1696354991635852E-2</c:v>
                </c:pt>
                <c:pt idx="453">
                  <c:v>-1.1701253099082268E-2</c:v>
                </c:pt>
                <c:pt idx="454">
                  <c:v>-1.1701541243498634E-2</c:v>
                </c:pt>
                <c:pt idx="455">
                  <c:v>-1.1703846480625276E-2</c:v>
                </c:pt>
                <c:pt idx="456">
                  <c:v>-1.170413464549057E-2</c:v>
                </c:pt>
                <c:pt idx="457">
                  <c:v>-1.170644004620865E-2</c:v>
                </c:pt>
                <c:pt idx="458">
                  <c:v>-1.1706728231522875E-2</c:v>
                </c:pt>
                <c:pt idx="459">
                  <c:v>-1.1714221847200957E-2</c:v>
                </c:pt>
                <c:pt idx="460">
                  <c:v>-1.1714221847200957E-2</c:v>
                </c:pt>
                <c:pt idx="461">
                  <c:v>-1.1714510093861971E-2</c:v>
                </c:pt>
                <c:pt idx="462">
                  <c:v>-1.1722870235396261E-2</c:v>
                </c:pt>
                <c:pt idx="463">
                  <c:v>-1.1771916394258557E-2</c:v>
                </c:pt>
                <c:pt idx="464">
                  <c:v>-1.1774514785789274E-2</c:v>
                </c:pt>
                <c:pt idx="465">
                  <c:v>-1.1777113361360352E-2</c:v>
                </c:pt>
                <c:pt idx="466">
                  <c:v>-1.1779712120971798E-2</c:v>
                </c:pt>
                <c:pt idx="467">
                  <c:v>-1.178231106462361E-2</c:v>
                </c:pt>
                <c:pt idx="468">
                  <c:v>-1.1784910192315784E-2</c:v>
                </c:pt>
                <c:pt idx="469">
                  <c:v>-1.1787509504048325E-2</c:v>
                </c:pt>
                <c:pt idx="470">
                  <c:v>-1.1827388663224064E-2</c:v>
                </c:pt>
                <c:pt idx="471">
                  <c:v>-1.1834617777992397E-2</c:v>
                </c:pt>
                <c:pt idx="472">
                  <c:v>-1.1950186642366306E-2</c:v>
                </c:pt>
                <c:pt idx="473">
                  <c:v>-1.1950186642366306E-2</c:v>
                </c:pt>
                <c:pt idx="474">
                  <c:v>-1.2223299579012831E-2</c:v>
                </c:pt>
                <c:pt idx="475">
                  <c:v>-1.2484284852256659E-2</c:v>
                </c:pt>
                <c:pt idx="476">
                  <c:v>-1.2484579106358713E-2</c:v>
                </c:pt>
                <c:pt idx="477">
                  <c:v>-1.2496939830354298E-2</c:v>
                </c:pt>
                <c:pt idx="478">
                  <c:v>-1.2506360214997391E-2</c:v>
                </c:pt>
                <c:pt idx="479">
                  <c:v>-1.2514310474270256E-2</c:v>
                </c:pt>
                <c:pt idx="480">
                  <c:v>-1.2519611567320659E-2</c:v>
                </c:pt>
                <c:pt idx="481">
                  <c:v>-1.2543180887522806E-2</c:v>
                </c:pt>
                <c:pt idx="482">
                  <c:v>-1.2543180887522806E-2</c:v>
                </c:pt>
                <c:pt idx="483">
                  <c:v>-1.2543475596045517E-2</c:v>
                </c:pt>
                <c:pt idx="484">
                  <c:v>-1.2543475596045517E-2</c:v>
                </c:pt>
                <c:pt idx="485">
                  <c:v>-1.2544065019907246E-2</c:v>
                </c:pt>
                <c:pt idx="486">
                  <c:v>-1.2549075489676615E-2</c:v>
                </c:pt>
                <c:pt idx="487">
                  <c:v>-1.2549075489676615E-2</c:v>
                </c:pt>
                <c:pt idx="488">
                  <c:v>-1.2549370243641389E-2</c:v>
                </c:pt>
                <c:pt idx="489">
                  <c:v>-1.2554676203536992E-2</c:v>
                </c:pt>
                <c:pt idx="490">
                  <c:v>-1.2571483266493804E-2</c:v>
                </c:pt>
                <c:pt idx="491">
                  <c:v>-1.2575907404733992E-2</c:v>
                </c:pt>
                <c:pt idx="492">
                  <c:v>-1.2610728454751167E-2</c:v>
                </c:pt>
                <c:pt idx="493">
                  <c:v>-1.2661245610447368E-2</c:v>
                </c:pt>
                <c:pt idx="494">
                  <c:v>-1.2661541227811384E-2</c:v>
                </c:pt>
                <c:pt idx="495">
                  <c:v>-1.2674846360819021E-2</c:v>
                </c:pt>
                <c:pt idx="496">
                  <c:v>-1.2697327699251642E-2</c:v>
                </c:pt>
                <c:pt idx="497">
                  <c:v>-1.2732258941733148E-2</c:v>
                </c:pt>
                <c:pt idx="498">
                  <c:v>-1.3367334166036438E-2</c:v>
                </c:pt>
                <c:pt idx="499">
                  <c:v>-1.3369441181777783E-2</c:v>
                </c:pt>
                <c:pt idx="500">
                  <c:v>-1.3460751572483266E-2</c:v>
                </c:pt>
                <c:pt idx="501">
                  <c:v>-1.3511771090836264E-2</c:v>
                </c:pt>
                <c:pt idx="502">
                  <c:v>-1.352657586755578E-2</c:v>
                </c:pt>
                <c:pt idx="503">
                  <c:v>-1.3529295705278319E-2</c:v>
                </c:pt>
                <c:pt idx="504">
                  <c:v>-1.3544711595357369E-2</c:v>
                </c:pt>
                <c:pt idx="505">
                  <c:v>-1.3547432660015672E-2</c:v>
                </c:pt>
                <c:pt idx="506">
                  <c:v>-1.3550153908714339E-2</c:v>
                </c:pt>
                <c:pt idx="507">
                  <c:v>-1.3550456281041375E-2</c:v>
                </c:pt>
                <c:pt idx="508">
                  <c:v>-1.355287534145337E-2</c:v>
                </c:pt>
                <c:pt idx="509">
                  <c:v>-1.3591297403099107E-2</c:v>
                </c:pt>
                <c:pt idx="510">
                  <c:v>-1.3592205453914654E-2</c:v>
                </c:pt>
                <c:pt idx="511">
                  <c:v>-1.3599470596600501E-2</c:v>
                </c:pt>
                <c:pt idx="512">
                  <c:v>-1.3599470596600501E-2</c:v>
                </c:pt>
                <c:pt idx="513">
                  <c:v>-1.3646119736948755E-2</c:v>
                </c:pt>
                <c:pt idx="514">
                  <c:v>-1.3828079130595257E-2</c:v>
                </c:pt>
                <c:pt idx="515">
                  <c:v>-1.4088603661242607E-2</c:v>
                </c:pt>
                <c:pt idx="516">
                  <c:v>-1.4292239963447986E-2</c:v>
                </c:pt>
                <c:pt idx="517">
                  <c:v>-1.4295011127983369E-2</c:v>
                </c:pt>
                <c:pt idx="518">
                  <c:v>-1.4300554009175223E-2</c:v>
                </c:pt>
                <c:pt idx="519">
                  <c:v>-1.4322732895557234E-2</c:v>
                </c:pt>
                <c:pt idx="520">
                  <c:v>-1.4331053014616509E-2</c:v>
                </c:pt>
                <c:pt idx="521">
                  <c:v>-1.4334134960533122E-2</c:v>
                </c:pt>
                <c:pt idx="522">
                  <c:v>-1.4342457349423562E-2</c:v>
                </c:pt>
                <c:pt idx="523">
                  <c:v>-1.4347698221824905E-2</c:v>
                </c:pt>
                <c:pt idx="524">
                  <c:v>-1.4348006528885678E-2</c:v>
                </c:pt>
                <c:pt idx="525">
                  <c:v>-1.4350781394677282E-2</c:v>
                </c:pt>
                <c:pt idx="526">
                  <c:v>-1.4353556444509254E-2</c:v>
                </c:pt>
                <c:pt idx="527">
                  <c:v>-1.4356331678381587E-2</c:v>
                </c:pt>
                <c:pt idx="528">
                  <c:v>-1.4403847530698559E-2</c:v>
                </c:pt>
                <c:pt idx="529">
                  <c:v>-1.4406626097746388E-2</c:v>
                </c:pt>
                <c:pt idx="530">
                  <c:v>-1.4406934838778886E-2</c:v>
                </c:pt>
                <c:pt idx="531">
                  <c:v>-1.4420212852585969E-2</c:v>
                </c:pt>
                <c:pt idx="532">
                  <c:v>-1.4420521693591013E-2</c:v>
                </c:pt>
                <c:pt idx="533">
                  <c:v>-1.4429170164206095E-2</c:v>
                </c:pt>
                <c:pt idx="534">
                  <c:v>-1.4431641482993278E-2</c:v>
                </c:pt>
                <c:pt idx="535">
                  <c:v>-1.4440292243888458E-2</c:v>
                </c:pt>
                <c:pt idx="536">
                  <c:v>-1.4443073223909959E-2</c:v>
                </c:pt>
                <c:pt idx="537">
                  <c:v>-1.4445854387971824E-2</c:v>
                </c:pt>
                <c:pt idx="538">
                  <c:v>-1.4448326688307617E-2</c:v>
                </c:pt>
                <c:pt idx="539">
                  <c:v>-1.4459453839324472E-2</c:v>
                </c:pt>
                <c:pt idx="540">
                  <c:v>-1.4459762968886632E-2</c:v>
                </c:pt>
                <c:pt idx="541">
                  <c:v>-1.44622360871796E-2</c:v>
                </c:pt>
                <c:pt idx="542">
                  <c:v>-1.4462545237190684E-2</c:v>
                </c:pt>
                <c:pt idx="543">
                  <c:v>-1.4464709350887176E-2</c:v>
                </c:pt>
                <c:pt idx="544">
                  <c:v>-1.4465018519075088E-2</c:v>
                </c:pt>
                <c:pt idx="545">
                  <c:v>-1.4473676150810553E-2</c:v>
                </c:pt>
                <c:pt idx="546">
                  <c:v>-1.4476459339316433E-2</c:v>
                </c:pt>
                <c:pt idx="547">
                  <c:v>-1.447676859384427E-2</c:v>
                </c:pt>
                <c:pt idx="548">
                  <c:v>-1.4478933439158011E-2</c:v>
                </c:pt>
                <c:pt idx="549">
                  <c:v>-1.4479551986839442E-2</c:v>
                </c:pt>
                <c:pt idx="550">
                  <c:v>-1.4487903270067149E-2</c:v>
                </c:pt>
                <c:pt idx="551">
                  <c:v>-1.4488521949530568E-2</c:v>
                </c:pt>
                <c:pt idx="552">
                  <c:v>-1.4490378042451299E-2</c:v>
                </c:pt>
                <c:pt idx="553">
                  <c:v>-1.4490687399223785E-2</c:v>
                </c:pt>
                <c:pt idx="554">
                  <c:v>-1.4501206881389662E-2</c:v>
                </c:pt>
                <c:pt idx="555">
                  <c:v>-1.4501516317685759E-2</c:v>
                </c:pt>
                <c:pt idx="556">
                  <c:v>-1.4548577054709428E-2</c:v>
                </c:pt>
                <c:pt idx="557">
                  <c:v>-1.4548886838637325E-2</c:v>
                </c:pt>
                <c:pt idx="558">
                  <c:v>-1.4554463337869148E-2</c:v>
                </c:pt>
                <c:pt idx="559">
                  <c:v>-1.4557251863545603E-2</c:v>
                </c:pt>
                <c:pt idx="560">
                  <c:v>-1.4557561711092393E-2</c:v>
                </c:pt>
                <c:pt idx="561">
                  <c:v>-1.4557871560911284E-2</c:v>
                </c:pt>
                <c:pt idx="562">
                  <c:v>-1.4560660311525966E-2</c:v>
                </c:pt>
                <c:pt idx="563">
                  <c:v>-1.4565618544817166E-2</c:v>
                </c:pt>
                <c:pt idx="564">
                  <c:v>-1.4576776696411019E-2</c:v>
                </c:pt>
                <c:pt idx="565">
                  <c:v>-1.4577086687100317E-2</c:v>
                </c:pt>
                <c:pt idx="566">
                  <c:v>-1.4579566694410396E-2</c:v>
                </c:pt>
                <c:pt idx="567">
                  <c:v>-1.4579876705548622E-2</c:v>
                </c:pt>
                <c:pt idx="568">
                  <c:v>-1.4582356876450136E-2</c:v>
                </c:pt>
                <c:pt idx="569">
                  <c:v>-1.4582666908037292E-2</c:v>
                </c:pt>
                <c:pt idx="570">
                  <c:v>-1.4585457294566324E-2</c:v>
                </c:pt>
                <c:pt idx="571">
                  <c:v>-1.4587937792650715E-2</c:v>
                </c:pt>
                <c:pt idx="572">
                  <c:v>-1.4588247865135727E-2</c:v>
                </c:pt>
                <c:pt idx="573">
                  <c:v>-1.4590728526811548E-2</c:v>
                </c:pt>
                <c:pt idx="574">
                  <c:v>-1.4591038619745488E-2</c:v>
                </c:pt>
                <c:pt idx="575">
                  <c:v>-1.4591348714951536E-2</c:v>
                </c:pt>
                <c:pt idx="576">
                  <c:v>-1.4596620681086112E-2</c:v>
                </c:pt>
                <c:pt idx="577">
                  <c:v>-1.4596930817190018E-2</c:v>
                </c:pt>
                <c:pt idx="578">
                  <c:v>-1.459941198781697E-2</c:v>
                </c:pt>
                <c:pt idx="579">
                  <c:v>-1.4602203478588194E-2</c:v>
                </c:pt>
                <c:pt idx="580">
                  <c:v>-1.4604995153399783E-2</c:v>
                </c:pt>
                <c:pt idx="581">
                  <c:v>-1.4607787012251737E-2</c:v>
                </c:pt>
                <c:pt idx="582">
                  <c:v>-1.4607787012251737E-2</c:v>
                </c:pt>
                <c:pt idx="583">
                  <c:v>-1.4610579055144053E-2</c:v>
                </c:pt>
                <c:pt idx="584">
                  <c:v>-1.4613371282076733E-2</c:v>
                </c:pt>
                <c:pt idx="585">
                  <c:v>-1.4613681540874217E-2</c:v>
                </c:pt>
                <c:pt idx="586">
                  <c:v>-1.4616163693049782E-2</c:v>
                </c:pt>
                <c:pt idx="587">
                  <c:v>-1.4616163693049782E-2</c:v>
                </c:pt>
                <c:pt idx="588">
                  <c:v>-1.4616473972296196E-2</c:v>
                </c:pt>
                <c:pt idx="589">
                  <c:v>-1.4619266587758533E-2</c:v>
                </c:pt>
                <c:pt idx="590">
                  <c:v>-1.4627645538387746E-2</c:v>
                </c:pt>
                <c:pt idx="591">
                  <c:v>-1.463043889001155E-2</c:v>
                </c:pt>
                <c:pt idx="592">
                  <c:v>-1.4636026145380246E-2</c:v>
                </c:pt>
                <c:pt idx="593">
                  <c:v>-1.4638820049125142E-2</c:v>
                </c:pt>
                <c:pt idx="594">
                  <c:v>-1.4641614136910399E-2</c:v>
                </c:pt>
                <c:pt idx="595">
                  <c:v>-1.4644408408736024E-2</c:v>
                </c:pt>
                <c:pt idx="596">
                  <c:v>-1.464720286460201E-2</c:v>
                </c:pt>
                <c:pt idx="597">
                  <c:v>-1.465558733644217E-2</c:v>
                </c:pt>
                <c:pt idx="598">
                  <c:v>-1.4658382528469616E-2</c:v>
                </c:pt>
                <c:pt idx="599">
                  <c:v>-1.4667079858393394E-2</c:v>
                </c:pt>
                <c:pt idx="600">
                  <c:v>-1.4669875807031232E-2</c:v>
                </c:pt>
                <c:pt idx="601">
                  <c:v>-1.4672671939709434E-2</c:v>
                </c:pt>
                <c:pt idx="602">
                  <c:v>-1.4695047626588176E-2</c:v>
                </c:pt>
                <c:pt idx="603">
                  <c:v>-1.47606886571313E-2</c:v>
                </c:pt>
                <c:pt idx="604">
                  <c:v>-1.5482134922141098E-2</c:v>
                </c:pt>
                <c:pt idx="605">
                  <c:v>-1.5482134922141098E-2</c:v>
                </c:pt>
                <c:pt idx="606">
                  <c:v>-1.5482134922141098E-2</c:v>
                </c:pt>
                <c:pt idx="607">
                  <c:v>-1.5482134922141098E-2</c:v>
                </c:pt>
                <c:pt idx="608">
                  <c:v>-1.5520454822807637E-2</c:v>
                </c:pt>
                <c:pt idx="609">
                  <c:v>-1.5523940099687931E-2</c:v>
                </c:pt>
                <c:pt idx="610">
                  <c:v>-1.5523940099687931E-2</c:v>
                </c:pt>
                <c:pt idx="611">
                  <c:v>-1.5582914590504184E-2</c:v>
                </c:pt>
                <c:pt idx="612">
                  <c:v>-1.5617828967387268E-2</c:v>
                </c:pt>
                <c:pt idx="613">
                  <c:v>-1.5617828967387268E-2</c:v>
                </c:pt>
                <c:pt idx="614">
                  <c:v>-1.5617828967387268E-2</c:v>
                </c:pt>
                <c:pt idx="615">
                  <c:v>-1.5620686814934458E-2</c:v>
                </c:pt>
                <c:pt idx="616">
                  <c:v>-1.5620686814934458E-2</c:v>
                </c:pt>
                <c:pt idx="617">
                  <c:v>-1.5689648408927608E-2</c:v>
                </c:pt>
                <c:pt idx="618">
                  <c:v>-1.5695373530978451E-2</c:v>
                </c:pt>
                <c:pt idx="619">
                  <c:v>-1.5698872579076657E-2</c:v>
                </c:pt>
                <c:pt idx="620">
                  <c:v>-1.57536207258826E-2</c:v>
                </c:pt>
                <c:pt idx="621">
                  <c:v>-1.5787713080596205E-2</c:v>
                </c:pt>
                <c:pt idx="622">
                  <c:v>-1.5787713080596205E-2</c:v>
                </c:pt>
                <c:pt idx="623">
                  <c:v>-1.5787713080596205E-2</c:v>
                </c:pt>
                <c:pt idx="624">
                  <c:v>-1.5845442545585172E-2</c:v>
                </c:pt>
                <c:pt idx="625">
                  <c:v>-1.6332534548244952E-2</c:v>
                </c:pt>
                <c:pt idx="626">
                  <c:v>-1.6344472377443728E-2</c:v>
                </c:pt>
                <c:pt idx="627">
                  <c:v>-1.6344795064646093E-2</c:v>
                </c:pt>
                <c:pt idx="628">
                  <c:v>-1.6481819154951893E-2</c:v>
                </c:pt>
                <c:pt idx="629">
                  <c:v>-1.6482142807798143E-2</c:v>
                </c:pt>
                <c:pt idx="630">
                  <c:v>-1.6544974436804118E-2</c:v>
                </c:pt>
                <c:pt idx="631">
                  <c:v>-1.6558264232090711E-2</c:v>
                </c:pt>
                <c:pt idx="632">
                  <c:v>-1.6622173342652993E-2</c:v>
                </c:pt>
                <c:pt idx="633">
                  <c:v>-1.6672194157014389E-2</c:v>
                </c:pt>
                <c:pt idx="634">
                  <c:v>-1.668324497507389E-2</c:v>
                </c:pt>
                <c:pt idx="635">
                  <c:v>-1.6719340930548603E-2</c:v>
                </c:pt>
                <c:pt idx="636">
                  <c:v>-1.674895399316325E-2</c:v>
                </c:pt>
                <c:pt idx="637">
                  <c:v>-1.6771746075399514E-2</c:v>
                </c:pt>
                <c:pt idx="638">
                  <c:v>-1.7414444500257888E-2</c:v>
                </c:pt>
                <c:pt idx="639">
                  <c:v>-1.7507301863882833E-2</c:v>
                </c:pt>
                <c:pt idx="640">
                  <c:v>-1.7512925324393101E-2</c:v>
                </c:pt>
                <c:pt idx="641">
                  <c:v>-1.762122203344324E-2</c:v>
                </c:pt>
                <c:pt idx="642">
                  <c:v>-1.7702520975857776E-2</c:v>
                </c:pt>
                <c:pt idx="643">
                  <c:v>-1.7702853087744497E-2</c:v>
                </c:pt>
                <c:pt idx="644">
                  <c:v>-1.7711488794307478E-2</c:v>
                </c:pt>
                <c:pt idx="645">
                  <c:v>-1.7788946568122185E-2</c:v>
                </c:pt>
                <c:pt idx="646">
                  <c:v>-1.8565576853751327E-2</c:v>
                </c:pt>
                <c:pt idx="647">
                  <c:v>-1.8709755551239424E-2</c:v>
                </c:pt>
                <c:pt idx="648">
                  <c:v>-1.8754853550279484E-2</c:v>
                </c:pt>
                <c:pt idx="649">
                  <c:v>-1.8843810787545046E-2</c:v>
                </c:pt>
                <c:pt idx="650">
                  <c:v>-1.8846869341334484E-2</c:v>
                </c:pt>
                <c:pt idx="651">
                  <c:v>-1.884720919200494E-2</c:v>
                </c:pt>
                <c:pt idx="652">
                  <c:v>-1.8856046106944996E-2</c:v>
                </c:pt>
                <c:pt idx="653">
                  <c:v>-1.8856386018962237E-2</c:v>
                </c:pt>
                <c:pt idx="654">
                  <c:v>-1.8861824920244161E-2</c:v>
                </c:pt>
                <c:pt idx="655">
                  <c:v>-1.8862164870887158E-2</c:v>
                </c:pt>
                <c:pt idx="656">
                  <c:v>-1.8865224528918791E-2</c:v>
                </c:pt>
                <c:pt idx="657">
                  <c:v>-1.8865564502282821E-2</c:v>
                </c:pt>
                <c:pt idx="658">
                  <c:v>-1.887134439710314E-2</c:v>
                </c:pt>
                <c:pt idx="659">
                  <c:v>-1.8871684411365029E-2</c:v>
                </c:pt>
                <c:pt idx="660">
                  <c:v>-1.8872024427899023E-2</c:v>
                </c:pt>
                <c:pt idx="661">
                  <c:v>-1.8872024427899023E-2</c:v>
                </c:pt>
                <c:pt idx="662">
                  <c:v>-1.887236444670512E-2</c:v>
                </c:pt>
                <c:pt idx="663">
                  <c:v>-1.8874404607255861E-2</c:v>
                </c:pt>
                <c:pt idx="664">
                  <c:v>-1.8874744641966684E-2</c:v>
                </c:pt>
                <c:pt idx="665">
                  <c:v>-1.8875084678949605E-2</c:v>
                </c:pt>
                <c:pt idx="666">
                  <c:v>-1.8877465001448952E-2</c:v>
                </c:pt>
                <c:pt idx="667">
                  <c:v>-1.8877805056608701E-2</c:v>
                </c:pt>
                <c:pt idx="668">
                  <c:v>-1.8880525579682405E-2</c:v>
                </c:pt>
                <c:pt idx="669">
                  <c:v>-1.8880865655291082E-2</c:v>
                </c:pt>
                <c:pt idx="670">
                  <c:v>-1.8881205733171862E-2</c:v>
                </c:pt>
                <c:pt idx="671">
                  <c:v>-1.8883586341956221E-2</c:v>
                </c:pt>
                <c:pt idx="672">
                  <c:v>-1.8883926438013829E-2</c:v>
                </c:pt>
                <c:pt idx="673">
                  <c:v>-1.8884266536343539E-2</c:v>
                </c:pt>
                <c:pt idx="674">
                  <c:v>-1.8884266536343539E-2</c:v>
                </c:pt>
                <c:pt idx="675">
                  <c:v>-1.8884266536343539E-2</c:v>
                </c:pt>
                <c:pt idx="676">
                  <c:v>-1.8886647288270407E-2</c:v>
                </c:pt>
                <c:pt idx="677">
                  <c:v>-1.8886987404776942E-2</c:v>
                </c:pt>
                <c:pt idx="678">
                  <c:v>-1.888732752355558E-2</c:v>
                </c:pt>
                <c:pt idx="679">
                  <c:v>-1.8890048555580422E-2</c:v>
                </c:pt>
                <c:pt idx="680">
                  <c:v>-1.8911481764334971E-2</c:v>
                </c:pt>
                <c:pt idx="681">
                  <c:v>-1.8911822046705044E-2</c:v>
                </c:pt>
                <c:pt idx="682">
                  <c:v>-1.8917607194628122E-2</c:v>
                </c:pt>
                <c:pt idx="683">
                  <c:v>-1.8917947517896057E-2</c:v>
                </c:pt>
                <c:pt idx="684">
                  <c:v>-1.8920670185835247E-2</c:v>
                </c:pt>
                <c:pt idx="685">
                  <c:v>-1.8927137104985316E-2</c:v>
                </c:pt>
                <c:pt idx="686">
                  <c:v>-1.8945521248253674E-2</c:v>
                </c:pt>
                <c:pt idx="687">
                  <c:v>-1.8948245388515781E-2</c:v>
                </c:pt>
                <c:pt idx="688">
                  <c:v>-1.8948585916273013E-2</c:v>
                </c:pt>
                <c:pt idx="689">
                  <c:v>-1.894892644630234E-2</c:v>
                </c:pt>
                <c:pt idx="690">
                  <c:v>-1.895165076833271E-2</c:v>
                </c:pt>
                <c:pt idx="691">
                  <c:v>-1.8951991318810972E-2</c:v>
                </c:pt>
                <c:pt idx="692">
                  <c:v>-1.8960846428754004E-2</c:v>
                </c:pt>
                <c:pt idx="693">
                  <c:v>-1.8963912016975167E-2</c:v>
                </c:pt>
                <c:pt idx="694">
                  <c:v>-1.8964252649249141E-2</c:v>
                </c:pt>
                <c:pt idx="695">
                  <c:v>-1.8970043745538581E-2</c:v>
                </c:pt>
                <c:pt idx="696">
                  <c:v>-1.8970384418710417E-2</c:v>
                </c:pt>
                <c:pt idx="697">
                  <c:v>-1.8976176210263457E-2</c:v>
                </c:pt>
                <c:pt idx="698">
                  <c:v>-1.8976516924333154E-2</c:v>
                </c:pt>
                <c:pt idx="699">
                  <c:v>-1.8982309411149791E-2</c:v>
                </c:pt>
                <c:pt idx="700">
                  <c:v>-1.8985376287653503E-2</c:v>
                </c:pt>
                <c:pt idx="701">
                  <c:v>-1.8988443348197583E-2</c:v>
                </c:pt>
                <c:pt idx="702">
                  <c:v>-1.8988784144062999E-2</c:v>
                </c:pt>
                <c:pt idx="703">
                  <c:v>-1.8991510592782028E-2</c:v>
                </c:pt>
                <c:pt idx="704">
                  <c:v>-1.8991851409096372E-2</c:v>
                </c:pt>
                <c:pt idx="705">
                  <c:v>-1.8997986491284209E-2</c:v>
                </c:pt>
                <c:pt idx="706">
                  <c:v>-1.9004122309633512E-2</c:v>
                </c:pt>
                <c:pt idx="707">
                  <c:v>-1.9007190494868709E-2</c:v>
                </c:pt>
                <c:pt idx="708">
                  <c:v>-1.9010258864144272E-2</c:v>
                </c:pt>
                <c:pt idx="709">
                  <c:v>-1.9016396154816487E-2</c:v>
                </c:pt>
                <c:pt idx="710">
                  <c:v>-1.9717416509441477E-2</c:v>
                </c:pt>
                <c:pt idx="711">
                  <c:v>-1.9729514624789415E-2</c:v>
                </c:pt>
                <c:pt idx="712">
                  <c:v>-1.9729860326125788E-2</c:v>
                </c:pt>
                <c:pt idx="713">
                  <c:v>-1.9739886653245477E-2</c:v>
                </c:pt>
                <c:pt idx="714">
                  <c:v>-1.9748531572363198E-2</c:v>
                </c:pt>
                <c:pt idx="715">
                  <c:v>-1.9751644090877374E-2</c:v>
                </c:pt>
                <c:pt idx="716">
                  <c:v>-1.9757869680026824E-2</c:v>
                </c:pt>
                <c:pt idx="717">
                  <c:v>-1.9758215567675663E-2</c:v>
                </c:pt>
                <c:pt idx="718">
                  <c:v>-1.9761328658759868E-2</c:v>
                </c:pt>
                <c:pt idx="719">
                  <c:v>-1.9764096005337736E-2</c:v>
                </c:pt>
                <c:pt idx="720">
                  <c:v>-1.9764441933884429E-2</c:v>
                </c:pt>
                <c:pt idx="721">
                  <c:v>-1.9767209444053736E-2</c:v>
                </c:pt>
                <c:pt idx="722">
                  <c:v>-1.9767555393049363E-2</c:v>
                </c:pt>
                <c:pt idx="723">
                  <c:v>-1.9770323066810102E-2</c:v>
                </c:pt>
                <c:pt idx="724">
                  <c:v>-1.9770669036254664E-2</c:v>
                </c:pt>
                <c:pt idx="725">
                  <c:v>-1.9773436873606831E-2</c:v>
                </c:pt>
                <c:pt idx="726">
                  <c:v>-1.9782779398239216E-2</c:v>
                </c:pt>
                <c:pt idx="727">
                  <c:v>-1.9783125449479494E-2</c:v>
                </c:pt>
                <c:pt idx="728">
                  <c:v>-1.9785893941197407E-2</c:v>
                </c:pt>
                <c:pt idx="729">
                  <c:v>-1.9786240012886612E-2</c:v>
                </c:pt>
                <c:pt idx="730">
                  <c:v>-1.9789008668195964E-2</c:v>
                </c:pt>
                <c:pt idx="731">
                  <c:v>-1.9789354760334096E-2</c:v>
                </c:pt>
                <c:pt idx="732">
                  <c:v>-1.9801469416593831E-2</c:v>
                </c:pt>
                <c:pt idx="733">
                  <c:v>-1.9801815590527683E-2</c:v>
                </c:pt>
                <c:pt idx="734">
                  <c:v>-1.9804238871683533E-2</c:v>
                </c:pt>
                <c:pt idx="735">
                  <c:v>-1.9804585063794213E-2</c:v>
                </c:pt>
                <c:pt idx="736">
                  <c:v>-1.9804585063794213E-2</c:v>
                </c:pt>
                <c:pt idx="737">
                  <c:v>-1.9804931258176995E-2</c:v>
                </c:pt>
                <c:pt idx="738">
                  <c:v>-1.9805277454831877E-2</c:v>
                </c:pt>
                <c:pt idx="739">
                  <c:v>-1.9807700895034957E-2</c:v>
                </c:pt>
                <c:pt idx="740">
                  <c:v>-1.9808047109866667E-2</c:v>
                </c:pt>
                <c:pt idx="741">
                  <c:v>-1.9823975448268968E-2</c:v>
                </c:pt>
                <c:pt idx="742">
                  <c:v>-1.9829863224824596E-2</c:v>
                </c:pt>
                <c:pt idx="743">
                  <c:v>-1.9861044746766927E-2</c:v>
                </c:pt>
                <c:pt idx="744">
                  <c:v>-1.9861391311502538E-2</c:v>
                </c:pt>
                <c:pt idx="745">
                  <c:v>-1.9861737878510258E-2</c:v>
                </c:pt>
                <c:pt idx="746">
                  <c:v>-1.9864510496367709E-2</c:v>
                </c:pt>
                <c:pt idx="747">
                  <c:v>-1.9864857083824357E-2</c:v>
                </c:pt>
                <c:pt idx="748">
                  <c:v>-1.9868323083356496E-2</c:v>
                </c:pt>
                <c:pt idx="749">
                  <c:v>-1.9868669695806279E-2</c:v>
                </c:pt>
                <c:pt idx="750">
                  <c:v>-1.9873869155205406E-2</c:v>
                </c:pt>
                <c:pt idx="751">
                  <c:v>-1.9874215804008839E-2</c:v>
                </c:pt>
                <c:pt idx="752">
                  <c:v>-1.9876642409251771E-2</c:v>
                </c:pt>
                <c:pt idx="753">
                  <c:v>-1.9889470600742191E-2</c:v>
                </c:pt>
                <c:pt idx="754">
                  <c:v>-1.9889817351790275E-2</c:v>
                </c:pt>
                <c:pt idx="755">
                  <c:v>-1.9946021020158945E-2</c:v>
                </c:pt>
                <c:pt idx="756">
                  <c:v>-2.0053389653347641E-2</c:v>
                </c:pt>
                <c:pt idx="757">
                  <c:v>-2.0121954744295765E-2</c:v>
                </c:pt>
                <c:pt idx="758">
                  <c:v>-2.0132055528239576E-2</c:v>
                </c:pt>
                <c:pt idx="759">
                  <c:v>-2.0132055528239576E-2</c:v>
                </c:pt>
                <c:pt idx="760">
                  <c:v>-2.0933934504089393E-2</c:v>
                </c:pt>
                <c:pt idx="761">
                  <c:v>-2.0933934504089393E-2</c:v>
                </c:pt>
                <c:pt idx="762">
                  <c:v>-2.1151783658808529E-2</c:v>
                </c:pt>
                <c:pt idx="763">
                  <c:v>-2.1151783658808529E-2</c:v>
                </c:pt>
                <c:pt idx="764">
                  <c:v>-2.1276502275302429E-2</c:v>
                </c:pt>
                <c:pt idx="765">
                  <c:v>-2.1354816198726007E-2</c:v>
                </c:pt>
                <c:pt idx="766">
                  <c:v>-2.1390449790298114E-2</c:v>
                </c:pt>
                <c:pt idx="767">
                  <c:v>-2.2057736860146754E-2</c:v>
                </c:pt>
                <c:pt idx="768">
                  <c:v>-2.2144726218283072E-2</c:v>
                </c:pt>
                <c:pt idx="769">
                  <c:v>-2.2162067658879906E-2</c:v>
                </c:pt>
                <c:pt idx="770">
                  <c:v>-2.2328159558571127E-2</c:v>
                </c:pt>
                <c:pt idx="771">
                  <c:v>-2.3391929114784167E-2</c:v>
                </c:pt>
                <c:pt idx="772">
                  <c:v>-2.3392298102906942E-2</c:v>
                </c:pt>
                <c:pt idx="773">
                  <c:v>-2.3406321335200857E-2</c:v>
                </c:pt>
                <c:pt idx="774">
                  <c:v>-2.3495334537514428E-2</c:v>
                </c:pt>
                <c:pt idx="775">
                  <c:v>-2.3495704161826121E-2</c:v>
                </c:pt>
                <c:pt idx="776">
                  <c:v>-2.355228344916311E-2</c:v>
                </c:pt>
                <c:pt idx="777">
                  <c:v>-2.3556723289709033E-2</c:v>
                </c:pt>
                <c:pt idx="778">
                  <c:v>-2.3557093291189865E-2</c:v>
                </c:pt>
                <c:pt idx="779">
                  <c:v>-2.3615952427795635E-2</c:v>
                </c:pt>
                <c:pt idx="780">
                  <c:v>-2.456362990314169E-2</c:v>
                </c:pt>
                <c:pt idx="781">
                  <c:v>-2.4670543233948967E-2</c:v>
                </c:pt>
                <c:pt idx="782">
                  <c:v>-2.4778394674674027E-2</c:v>
                </c:pt>
                <c:pt idx="783">
                  <c:v>-2.4837301066283624E-2</c:v>
                </c:pt>
                <c:pt idx="784">
                  <c:v>-2.4915928934504436E-2</c:v>
                </c:pt>
                <c:pt idx="785">
                  <c:v>-2.4967392612765395E-2</c:v>
                </c:pt>
                <c:pt idx="786">
                  <c:v>-2.5644453217213994E-2</c:v>
                </c:pt>
                <c:pt idx="787">
                  <c:v>-2.5722935184395543E-2</c:v>
                </c:pt>
                <c:pt idx="788">
                  <c:v>-2.5723318257286479E-2</c:v>
                </c:pt>
                <c:pt idx="789">
                  <c:v>-2.5911681485001933E-2</c:v>
                </c:pt>
                <c:pt idx="790">
                  <c:v>-2.6028580121776616E-2</c:v>
                </c:pt>
                <c:pt idx="791">
                  <c:v>-2.604975197753261E-2</c:v>
                </c:pt>
                <c:pt idx="792">
                  <c:v>-2.6123714877375331E-2</c:v>
                </c:pt>
                <c:pt idx="793">
                  <c:v>-2.6274209878680843E-2</c:v>
                </c:pt>
                <c:pt idx="794">
                  <c:v>-2.7018193540670931E-2</c:v>
                </c:pt>
                <c:pt idx="795">
                  <c:v>-2.7067437099961976E-2</c:v>
                </c:pt>
                <c:pt idx="796">
                  <c:v>-2.7106544964642432E-2</c:v>
                </c:pt>
                <c:pt idx="797">
                  <c:v>-2.7131194585505357E-2</c:v>
                </c:pt>
                <c:pt idx="798">
                  <c:v>-2.7287126027629092E-2</c:v>
                </c:pt>
                <c:pt idx="799">
                  <c:v>-2.7287126027629092E-2</c:v>
                </c:pt>
                <c:pt idx="800">
                  <c:v>-2.7296932729950742E-2</c:v>
                </c:pt>
                <c:pt idx="801">
                  <c:v>-2.7297325027580949E-2</c:v>
                </c:pt>
                <c:pt idx="802">
                  <c:v>-2.7399792394548185E-2</c:v>
                </c:pt>
                <c:pt idx="803">
                  <c:v>-2.741040130093058E-2</c:v>
                </c:pt>
                <c:pt idx="804">
                  <c:v>-2.7489824189045754E-2</c:v>
                </c:pt>
                <c:pt idx="805">
                  <c:v>-2.8351666446370084E-2</c:v>
                </c:pt>
                <c:pt idx="806">
                  <c:v>-2.8484844907282623E-2</c:v>
                </c:pt>
                <c:pt idx="807">
                  <c:v>-2.8485244025766847E-2</c:v>
                </c:pt>
                <c:pt idx="808">
                  <c:v>-2.860108425758846E-2</c:v>
                </c:pt>
                <c:pt idx="809">
                  <c:v>-2.8631873940065607E-2</c:v>
                </c:pt>
                <c:pt idx="810">
                  <c:v>-2.8632273894683834E-2</c:v>
                </c:pt>
                <c:pt idx="811">
                  <c:v>-2.8653874818141297E-2</c:v>
                </c:pt>
                <c:pt idx="812">
                  <c:v>-2.8723522863166893E-2</c:v>
                </c:pt>
                <c:pt idx="813">
                  <c:v>-2.8836145703003753E-2</c:v>
                </c:pt>
                <c:pt idx="814">
                  <c:v>-2.986555532090561E-2</c:v>
                </c:pt>
                <c:pt idx="815">
                  <c:v>-2.986555532090561E-2</c:v>
                </c:pt>
                <c:pt idx="816">
                  <c:v>-2.9907478235396169E-2</c:v>
                </c:pt>
                <c:pt idx="817">
                  <c:v>-2.9916842955181405E-2</c:v>
                </c:pt>
                <c:pt idx="818">
                  <c:v>-3.0033799446145894E-2</c:v>
                </c:pt>
                <c:pt idx="819">
                  <c:v>-3.0033799446145894E-2</c:v>
                </c:pt>
                <c:pt idx="820">
                  <c:v>-3.0079083678178752E-2</c:v>
                </c:pt>
                <c:pt idx="821">
                  <c:v>-3.0079083678178752E-2</c:v>
                </c:pt>
                <c:pt idx="822">
                  <c:v>-3.0082756599603671E-2</c:v>
                </c:pt>
                <c:pt idx="823">
                  <c:v>-3.012031257480571E-2</c:v>
                </c:pt>
                <c:pt idx="824">
                  <c:v>-3.016319887181871E-2</c:v>
                </c:pt>
                <c:pt idx="825">
                  <c:v>-3.016319887181871E-2</c:v>
                </c:pt>
                <c:pt idx="826">
                  <c:v>-3.0163607433164111E-2</c:v>
                </c:pt>
                <c:pt idx="827">
                  <c:v>-3.0163607433164111E-2</c:v>
                </c:pt>
                <c:pt idx="828">
                  <c:v>-3.0249455654147408E-2</c:v>
                </c:pt>
                <c:pt idx="829">
                  <c:v>-3.0249455654147408E-2</c:v>
                </c:pt>
                <c:pt idx="830">
                  <c:v>-3.113041701280202E-2</c:v>
                </c:pt>
                <c:pt idx="831">
                  <c:v>-3.113041701280202E-2</c:v>
                </c:pt>
                <c:pt idx="832">
                  <c:v>-3.1274178559739643E-2</c:v>
                </c:pt>
                <c:pt idx="833">
                  <c:v>-3.1370448393512787E-2</c:v>
                </c:pt>
                <c:pt idx="834">
                  <c:v>-3.1474324332748882E-2</c:v>
                </c:pt>
                <c:pt idx="835">
                  <c:v>-3.2504458554938026E-2</c:v>
                </c:pt>
                <c:pt idx="836">
                  <c:v>-3.2641526860591123E-2</c:v>
                </c:pt>
                <c:pt idx="837">
                  <c:v>-3.2683750006063467E-2</c:v>
                </c:pt>
                <c:pt idx="838">
                  <c:v>-3.2858795575562538E-2</c:v>
                </c:pt>
                <c:pt idx="839">
                  <c:v>-3.4116084956277944E-2</c:v>
                </c:pt>
                <c:pt idx="840">
                  <c:v>-3.4116514939012965E-2</c:v>
                </c:pt>
                <c:pt idx="841">
                  <c:v>-3.4116944924020093E-2</c:v>
                </c:pt>
                <c:pt idx="842">
                  <c:v>-3.4349899928208812E-2</c:v>
                </c:pt>
                <c:pt idx="843">
                  <c:v>-3.5463878687394076E-2</c:v>
                </c:pt>
                <c:pt idx="844">
                  <c:v>-3.546431573409816E-2</c:v>
                </c:pt>
                <c:pt idx="845">
                  <c:v>-3.5566647134334058E-2</c:v>
                </c:pt>
                <c:pt idx="846">
                  <c:v>-3.5601660766048863E-2</c:v>
                </c:pt>
                <c:pt idx="847">
                  <c:v>-3.5720377505850269E-2</c:v>
                </c:pt>
                <c:pt idx="848">
                  <c:v>-3.5876583703806579E-2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0D07-4DE0-8F6D-E0482498C65A}"/>
            </c:ext>
          </c:extLst>
        </c:ser>
        <c:ser>
          <c:idx val="9"/>
          <c:order val="9"/>
          <c:tx>
            <c:strRef>
              <c:f>'Active 1'!$U$20</c:f>
              <c:strCache>
                <c:ptCount val="1"/>
                <c:pt idx="0">
                  <c:v>Bad?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00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1'!$F$21:$F$992</c:f>
              <c:numCache>
                <c:formatCode>General</c:formatCode>
                <c:ptCount val="972"/>
                <c:pt idx="0">
                  <c:v>0</c:v>
                </c:pt>
                <c:pt idx="1">
                  <c:v>5278</c:v>
                </c:pt>
                <c:pt idx="2">
                  <c:v>5337</c:v>
                </c:pt>
                <c:pt idx="3">
                  <c:v>5337.5</c:v>
                </c:pt>
                <c:pt idx="4">
                  <c:v>5350.5</c:v>
                </c:pt>
                <c:pt idx="5">
                  <c:v>5351</c:v>
                </c:pt>
                <c:pt idx="6">
                  <c:v>5355</c:v>
                </c:pt>
                <c:pt idx="7">
                  <c:v>5468.5</c:v>
                </c:pt>
                <c:pt idx="8">
                  <c:v>5473</c:v>
                </c:pt>
                <c:pt idx="9">
                  <c:v>5477.5</c:v>
                </c:pt>
                <c:pt idx="10">
                  <c:v>6557.5</c:v>
                </c:pt>
                <c:pt idx="11">
                  <c:v>6891</c:v>
                </c:pt>
                <c:pt idx="12">
                  <c:v>8423</c:v>
                </c:pt>
                <c:pt idx="13">
                  <c:v>8441</c:v>
                </c:pt>
                <c:pt idx="14">
                  <c:v>8464.5</c:v>
                </c:pt>
                <c:pt idx="15">
                  <c:v>8509</c:v>
                </c:pt>
                <c:pt idx="16">
                  <c:v>8613</c:v>
                </c:pt>
                <c:pt idx="17">
                  <c:v>8640.5</c:v>
                </c:pt>
                <c:pt idx="18">
                  <c:v>8654</c:v>
                </c:pt>
                <c:pt idx="19">
                  <c:v>8667.5</c:v>
                </c:pt>
                <c:pt idx="20">
                  <c:v>8781</c:v>
                </c:pt>
                <c:pt idx="21">
                  <c:v>8781</c:v>
                </c:pt>
                <c:pt idx="22">
                  <c:v>8785.5</c:v>
                </c:pt>
                <c:pt idx="23">
                  <c:v>8790</c:v>
                </c:pt>
                <c:pt idx="24">
                  <c:v>8867</c:v>
                </c:pt>
                <c:pt idx="25">
                  <c:v>8885</c:v>
                </c:pt>
                <c:pt idx="26">
                  <c:v>8939.5</c:v>
                </c:pt>
                <c:pt idx="27">
                  <c:v>9846.5</c:v>
                </c:pt>
                <c:pt idx="28">
                  <c:v>9847</c:v>
                </c:pt>
                <c:pt idx="29">
                  <c:v>10154</c:v>
                </c:pt>
                <c:pt idx="30">
                  <c:v>10376</c:v>
                </c:pt>
                <c:pt idx="31">
                  <c:v>11297</c:v>
                </c:pt>
                <c:pt idx="32">
                  <c:v>11423.5</c:v>
                </c:pt>
                <c:pt idx="33">
                  <c:v>11654</c:v>
                </c:pt>
                <c:pt idx="34">
                  <c:v>11672</c:v>
                </c:pt>
                <c:pt idx="35">
                  <c:v>11712.5</c:v>
                </c:pt>
                <c:pt idx="36">
                  <c:v>11717</c:v>
                </c:pt>
                <c:pt idx="37">
                  <c:v>11731</c:v>
                </c:pt>
                <c:pt idx="38">
                  <c:v>11884.5</c:v>
                </c:pt>
                <c:pt idx="39">
                  <c:v>11889</c:v>
                </c:pt>
                <c:pt idx="40">
                  <c:v>11890</c:v>
                </c:pt>
                <c:pt idx="41">
                  <c:v>12007</c:v>
                </c:pt>
                <c:pt idx="42">
                  <c:v>12020.5</c:v>
                </c:pt>
                <c:pt idx="43">
                  <c:v>12815</c:v>
                </c:pt>
                <c:pt idx="44">
                  <c:v>12869.5</c:v>
                </c:pt>
                <c:pt idx="45">
                  <c:v>12874</c:v>
                </c:pt>
                <c:pt idx="46">
                  <c:v>12946</c:v>
                </c:pt>
                <c:pt idx="47">
                  <c:v>13260</c:v>
                </c:pt>
                <c:pt idx="48">
                  <c:v>13269</c:v>
                </c:pt>
                <c:pt idx="49">
                  <c:v>13291.5</c:v>
                </c:pt>
                <c:pt idx="50">
                  <c:v>13292</c:v>
                </c:pt>
                <c:pt idx="51">
                  <c:v>13296</c:v>
                </c:pt>
                <c:pt idx="52">
                  <c:v>13296.5</c:v>
                </c:pt>
                <c:pt idx="53">
                  <c:v>13373</c:v>
                </c:pt>
                <c:pt idx="54">
                  <c:v>13373.5</c:v>
                </c:pt>
                <c:pt idx="55">
                  <c:v>13373.5</c:v>
                </c:pt>
                <c:pt idx="56">
                  <c:v>13403.5</c:v>
                </c:pt>
                <c:pt idx="57">
                  <c:v>13452.5</c:v>
                </c:pt>
                <c:pt idx="58">
                  <c:v>13457</c:v>
                </c:pt>
                <c:pt idx="59">
                  <c:v>13457.5</c:v>
                </c:pt>
                <c:pt idx="60">
                  <c:v>13462</c:v>
                </c:pt>
                <c:pt idx="61">
                  <c:v>13485</c:v>
                </c:pt>
                <c:pt idx="62">
                  <c:v>13490</c:v>
                </c:pt>
                <c:pt idx="63">
                  <c:v>13571</c:v>
                </c:pt>
                <c:pt idx="64">
                  <c:v>13579.5</c:v>
                </c:pt>
                <c:pt idx="65">
                  <c:v>13598</c:v>
                </c:pt>
                <c:pt idx="66">
                  <c:v>13625</c:v>
                </c:pt>
                <c:pt idx="67">
                  <c:v>13638.5</c:v>
                </c:pt>
                <c:pt idx="68">
                  <c:v>13652</c:v>
                </c:pt>
                <c:pt idx="69">
                  <c:v>13720</c:v>
                </c:pt>
                <c:pt idx="70">
                  <c:v>13756.5</c:v>
                </c:pt>
                <c:pt idx="71">
                  <c:v>13765.5</c:v>
                </c:pt>
                <c:pt idx="72">
                  <c:v>14555</c:v>
                </c:pt>
                <c:pt idx="73">
                  <c:v>14573</c:v>
                </c:pt>
                <c:pt idx="74">
                  <c:v>14690.5</c:v>
                </c:pt>
                <c:pt idx="75">
                  <c:v>14736</c:v>
                </c:pt>
                <c:pt idx="76">
                  <c:v>14736</c:v>
                </c:pt>
                <c:pt idx="77">
                  <c:v>14831</c:v>
                </c:pt>
                <c:pt idx="78">
                  <c:v>14857.5</c:v>
                </c:pt>
                <c:pt idx="79">
                  <c:v>14858</c:v>
                </c:pt>
                <c:pt idx="80">
                  <c:v>14858</c:v>
                </c:pt>
                <c:pt idx="81">
                  <c:v>14871.5</c:v>
                </c:pt>
                <c:pt idx="82">
                  <c:v>14935</c:v>
                </c:pt>
                <c:pt idx="83">
                  <c:v>14989</c:v>
                </c:pt>
                <c:pt idx="84">
                  <c:v>15066</c:v>
                </c:pt>
                <c:pt idx="85">
                  <c:v>15102</c:v>
                </c:pt>
                <c:pt idx="86">
                  <c:v>15102.5</c:v>
                </c:pt>
                <c:pt idx="87">
                  <c:v>15106.5</c:v>
                </c:pt>
                <c:pt idx="88">
                  <c:v>15120</c:v>
                </c:pt>
                <c:pt idx="89">
                  <c:v>15129</c:v>
                </c:pt>
                <c:pt idx="90">
                  <c:v>15165.5</c:v>
                </c:pt>
                <c:pt idx="91">
                  <c:v>15192.5</c:v>
                </c:pt>
                <c:pt idx="92">
                  <c:v>15197</c:v>
                </c:pt>
                <c:pt idx="93">
                  <c:v>15197</c:v>
                </c:pt>
                <c:pt idx="94">
                  <c:v>15206.5</c:v>
                </c:pt>
                <c:pt idx="95">
                  <c:v>15247</c:v>
                </c:pt>
                <c:pt idx="96">
                  <c:v>15256</c:v>
                </c:pt>
                <c:pt idx="97">
                  <c:v>15274.5</c:v>
                </c:pt>
                <c:pt idx="98">
                  <c:v>15315</c:v>
                </c:pt>
                <c:pt idx="99">
                  <c:v>15315.5</c:v>
                </c:pt>
                <c:pt idx="100">
                  <c:v>16512.5</c:v>
                </c:pt>
                <c:pt idx="101">
                  <c:v>16561.5</c:v>
                </c:pt>
                <c:pt idx="102">
                  <c:v>16572.5</c:v>
                </c:pt>
                <c:pt idx="103">
                  <c:v>16670</c:v>
                </c:pt>
                <c:pt idx="104">
                  <c:v>16715.5</c:v>
                </c:pt>
                <c:pt idx="105">
                  <c:v>16792.5</c:v>
                </c:pt>
                <c:pt idx="106">
                  <c:v>16814.5</c:v>
                </c:pt>
                <c:pt idx="107">
                  <c:v>16815</c:v>
                </c:pt>
                <c:pt idx="108">
                  <c:v>16837.5</c:v>
                </c:pt>
                <c:pt idx="109">
                  <c:v>16842</c:v>
                </c:pt>
                <c:pt idx="110">
                  <c:v>16842</c:v>
                </c:pt>
                <c:pt idx="111">
                  <c:v>16860</c:v>
                </c:pt>
                <c:pt idx="112">
                  <c:v>16860.5</c:v>
                </c:pt>
                <c:pt idx="113">
                  <c:v>16956.5</c:v>
                </c:pt>
                <c:pt idx="114">
                  <c:v>18083.5</c:v>
                </c:pt>
                <c:pt idx="115">
                  <c:v>18149</c:v>
                </c:pt>
                <c:pt idx="116">
                  <c:v>18315</c:v>
                </c:pt>
                <c:pt idx="117">
                  <c:v>18474.5</c:v>
                </c:pt>
                <c:pt idx="118">
                  <c:v>18478</c:v>
                </c:pt>
                <c:pt idx="119">
                  <c:v>18482.5</c:v>
                </c:pt>
                <c:pt idx="120">
                  <c:v>18618.5</c:v>
                </c:pt>
                <c:pt idx="121">
                  <c:v>18686.5</c:v>
                </c:pt>
                <c:pt idx="122">
                  <c:v>18713.5</c:v>
                </c:pt>
                <c:pt idx="123">
                  <c:v>18759</c:v>
                </c:pt>
                <c:pt idx="124">
                  <c:v>20032</c:v>
                </c:pt>
                <c:pt idx="125">
                  <c:v>20045.5</c:v>
                </c:pt>
                <c:pt idx="126">
                  <c:v>20106</c:v>
                </c:pt>
                <c:pt idx="127">
                  <c:v>20154.5</c:v>
                </c:pt>
                <c:pt idx="128">
                  <c:v>20160.5</c:v>
                </c:pt>
                <c:pt idx="129">
                  <c:v>20163.5</c:v>
                </c:pt>
                <c:pt idx="130">
                  <c:v>20186</c:v>
                </c:pt>
                <c:pt idx="131">
                  <c:v>20277</c:v>
                </c:pt>
                <c:pt idx="132">
                  <c:v>20317.5</c:v>
                </c:pt>
                <c:pt idx="133">
                  <c:v>20449</c:v>
                </c:pt>
                <c:pt idx="134">
                  <c:v>21506.5</c:v>
                </c:pt>
                <c:pt idx="135">
                  <c:v>21550.5</c:v>
                </c:pt>
                <c:pt idx="136">
                  <c:v>21551</c:v>
                </c:pt>
                <c:pt idx="137">
                  <c:v>21551.5</c:v>
                </c:pt>
                <c:pt idx="138">
                  <c:v>21763.5</c:v>
                </c:pt>
                <c:pt idx="139">
                  <c:v>21767.5</c:v>
                </c:pt>
                <c:pt idx="140">
                  <c:v>21777</c:v>
                </c:pt>
                <c:pt idx="141">
                  <c:v>21790</c:v>
                </c:pt>
                <c:pt idx="142">
                  <c:v>21790.5</c:v>
                </c:pt>
                <c:pt idx="143">
                  <c:v>21881</c:v>
                </c:pt>
                <c:pt idx="144">
                  <c:v>21921.5</c:v>
                </c:pt>
                <c:pt idx="145">
                  <c:v>21922</c:v>
                </c:pt>
                <c:pt idx="146">
                  <c:v>21926.5</c:v>
                </c:pt>
                <c:pt idx="147">
                  <c:v>22887</c:v>
                </c:pt>
                <c:pt idx="148">
                  <c:v>23278.5</c:v>
                </c:pt>
                <c:pt idx="149">
                  <c:v>23285.5</c:v>
                </c:pt>
                <c:pt idx="150">
                  <c:v>23612</c:v>
                </c:pt>
                <c:pt idx="151">
                  <c:v>23617.5</c:v>
                </c:pt>
                <c:pt idx="152">
                  <c:v>23671</c:v>
                </c:pt>
                <c:pt idx="153">
                  <c:v>23672.5</c:v>
                </c:pt>
                <c:pt idx="154">
                  <c:v>23686</c:v>
                </c:pt>
                <c:pt idx="155">
                  <c:v>24898.5</c:v>
                </c:pt>
                <c:pt idx="156">
                  <c:v>24971</c:v>
                </c:pt>
                <c:pt idx="157">
                  <c:v>25016.5</c:v>
                </c:pt>
                <c:pt idx="158">
                  <c:v>25116</c:v>
                </c:pt>
                <c:pt idx="159">
                  <c:v>25120.5</c:v>
                </c:pt>
                <c:pt idx="160">
                  <c:v>25225</c:v>
                </c:pt>
                <c:pt idx="161">
                  <c:v>25229.5</c:v>
                </c:pt>
                <c:pt idx="162">
                  <c:v>25238.5</c:v>
                </c:pt>
                <c:pt idx="163">
                  <c:v>25243</c:v>
                </c:pt>
                <c:pt idx="164">
                  <c:v>25293</c:v>
                </c:pt>
                <c:pt idx="165">
                  <c:v>25297.5</c:v>
                </c:pt>
                <c:pt idx="166">
                  <c:v>26570.5</c:v>
                </c:pt>
                <c:pt idx="167">
                  <c:v>26579.5</c:v>
                </c:pt>
                <c:pt idx="168">
                  <c:v>26580</c:v>
                </c:pt>
                <c:pt idx="169">
                  <c:v>26588.5</c:v>
                </c:pt>
                <c:pt idx="170">
                  <c:v>26602</c:v>
                </c:pt>
                <c:pt idx="171">
                  <c:v>26602.5</c:v>
                </c:pt>
                <c:pt idx="172">
                  <c:v>26661</c:v>
                </c:pt>
                <c:pt idx="173">
                  <c:v>26739</c:v>
                </c:pt>
                <c:pt idx="174">
                  <c:v>26743.5</c:v>
                </c:pt>
                <c:pt idx="175">
                  <c:v>26747</c:v>
                </c:pt>
                <c:pt idx="176">
                  <c:v>26761</c:v>
                </c:pt>
                <c:pt idx="177">
                  <c:v>26770</c:v>
                </c:pt>
                <c:pt idx="178">
                  <c:v>26776</c:v>
                </c:pt>
                <c:pt idx="179">
                  <c:v>26906</c:v>
                </c:pt>
                <c:pt idx="180">
                  <c:v>27019.5</c:v>
                </c:pt>
                <c:pt idx="181">
                  <c:v>27854.5</c:v>
                </c:pt>
                <c:pt idx="182">
                  <c:v>28242.5</c:v>
                </c:pt>
                <c:pt idx="183">
                  <c:v>28310.5</c:v>
                </c:pt>
                <c:pt idx="184">
                  <c:v>28442</c:v>
                </c:pt>
                <c:pt idx="185">
                  <c:v>28451</c:v>
                </c:pt>
                <c:pt idx="186">
                  <c:v>28451.5</c:v>
                </c:pt>
                <c:pt idx="187">
                  <c:v>28456</c:v>
                </c:pt>
                <c:pt idx="188">
                  <c:v>28460.5</c:v>
                </c:pt>
                <c:pt idx="189">
                  <c:v>28465</c:v>
                </c:pt>
                <c:pt idx="190">
                  <c:v>28465.5</c:v>
                </c:pt>
                <c:pt idx="191">
                  <c:v>28469.5</c:v>
                </c:pt>
                <c:pt idx="192">
                  <c:v>28496.5</c:v>
                </c:pt>
                <c:pt idx="193">
                  <c:v>28750.5</c:v>
                </c:pt>
                <c:pt idx="194">
                  <c:v>29820</c:v>
                </c:pt>
                <c:pt idx="195">
                  <c:v>29915</c:v>
                </c:pt>
                <c:pt idx="196">
                  <c:v>29919.5</c:v>
                </c:pt>
                <c:pt idx="197">
                  <c:v>29957</c:v>
                </c:pt>
                <c:pt idx="198">
                  <c:v>30060</c:v>
                </c:pt>
                <c:pt idx="199">
                  <c:v>30064.5</c:v>
                </c:pt>
                <c:pt idx="200">
                  <c:v>30087</c:v>
                </c:pt>
                <c:pt idx="201">
                  <c:v>30096</c:v>
                </c:pt>
                <c:pt idx="202">
                  <c:v>30101</c:v>
                </c:pt>
                <c:pt idx="203">
                  <c:v>30255</c:v>
                </c:pt>
                <c:pt idx="204">
                  <c:v>31334</c:v>
                </c:pt>
                <c:pt idx="205">
                  <c:v>31334</c:v>
                </c:pt>
                <c:pt idx="206">
                  <c:v>31334</c:v>
                </c:pt>
                <c:pt idx="207">
                  <c:v>31668.5</c:v>
                </c:pt>
                <c:pt idx="208">
                  <c:v>31668.5</c:v>
                </c:pt>
                <c:pt idx="209">
                  <c:v>31673</c:v>
                </c:pt>
                <c:pt idx="210">
                  <c:v>31673.5</c:v>
                </c:pt>
                <c:pt idx="211">
                  <c:v>31673.5</c:v>
                </c:pt>
                <c:pt idx="212">
                  <c:v>31727.5</c:v>
                </c:pt>
                <c:pt idx="213">
                  <c:v>31809</c:v>
                </c:pt>
                <c:pt idx="214">
                  <c:v>31841</c:v>
                </c:pt>
                <c:pt idx="215">
                  <c:v>31841</c:v>
                </c:pt>
                <c:pt idx="216">
                  <c:v>31841</c:v>
                </c:pt>
                <c:pt idx="217">
                  <c:v>31841</c:v>
                </c:pt>
                <c:pt idx="218">
                  <c:v>31841</c:v>
                </c:pt>
                <c:pt idx="219">
                  <c:v>31841</c:v>
                </c:pt>
                <c:pt idx="220">
                  <c:v>31854.5</c:v>
                </c:pt>
                <c:pt idx="221">
                  <c:v>31854.5</c:v>
                </c:pt>
                <c:pt idx="222">
                  <c:v>31899.5</c:v>
                </c:pt>
                <c:pt idx="223">
                  <c:v>33188</c:v>
                </c:pt>
                <c:pt idx="224">
                  <c:v>33345</c:v>
                </c:pt>
                <c:pt idx="225">
                  <c:v>33395</c:v>
                </c:pt>
                <c:pt idx="226">
                  <c:v>33417.5</c:v>
                </c:pt>
                <c:pt idx="227">
                  <c:v>33422</c:v>
                </c:pt>
                <c:pt idx="228">
                  <c:v>33426.5</c:v>
                </c:pt>
                <c:pt idx="229">
                  <c:v>33426.5</c:v>
                </c:pt>
                <c:pt idx="230">
                  <c:v>33450.5</c:v>
                </c:pt>
                <c:pt idx="231">
                  <c:v>33454</c:v>
                </c:pt>
                <c:pt idx="232">
                  <c:v>33458.5</c:v>
                </c:pt>
                <c:pt idx="233">
                  <c:v>33549</c:v>
                </c:pt>
                <c:pt idx="234">
                  <c:v>34850</c:v>
                </c:pt>
                <c:pt idx="235">
                  <c:v>34922</c:v>
                </c:pt>
                <c:pt idx="236">
                  <c:v>35021.5</c:v>
                </c:pt>
                <c:pt idx="237">
                  <c:v>35021.5</c:v>
                </c:pt>
                <c:pt idx="238">
                  <c:v>35026.5</c:v>
                </c:pt>
                <c:pt idx="239">
                  <c:v>35026.5</c:v>
                </c:pt>
                <c:pt idx="240">
                  <c:v>35035.5</c:v>
                </c:pt>
                <c:pt idx="241">
                  <c:v>35040</c:v>
                </c:pt>
                <c:pt idx="242">
                  <c:v>35040</c:v>
                </c:pt>
                <c:pt idx="243">
                  <c:v>35058</c:v>
                </c:pt>
                <c:pt idx="244">
                  <c:v>35139.5</c:v>
                </c:pt>
                <c:pt idx="245">
                  <c:v>35191</c:v>
                </c:pt>
                <c:pt idx="246">
                  <c:v>35207.5</c:v>
                </c:pt>
                <c:pt idx="247">
                  <c:v>35434</c:v>
                </c:pt>
                <c:pt idx="248">
                  <c:v>36367.5</c:v>
                </c:pt>
                <c:pt idx="249">
                  <c:v>36517</c:v>
                </c:pt>
                <c:pt idx="250">
                  <c:v>36607.5</c:v>
                </c:pt>
                <c:pt idx="251">
                  <c:v>36997.5</c:v>
                </c:pt>
                <c:pt idx="252">
                  <c:v>38012.5</c:v>
                </c:pt>
                <c:pt idx="253">
                  <c:v>38162</c:v>
                </c:pt>
                <c:pt idx="254">
                  <c:v>38416</c:v>
                </c:pt>
                <c:pt idx="255">
                  <c:v>38438.5</c:v>
                </c:pt>
                <c:pt idx="256">
                  <c:v>39329</c:v>
                </c:pt>
                <c:pt idx="257">
                  <c:v>39865.5</c:v>
                </c:pt>
                <c:pt idx="258">
                  <c:v>39885</c:v>
                </c:pt>
                <c:pt idx="259">
                  <c:v>39988</c:v>
                </c:pt>
                <c:pt idx="260">
                  <c:v>40350.5</c:v>
                </c:pt>
                <c:pt idx="261">
                  <c:v>41331.5</c:v>
                </c:pt>
                <c:pt idx="262">
                  <c:v>41483.5</c:v>
                </c:pt>
                <c:pt idx="263">
                  <c:v>41580</c:v>
                </c:pt>
                <c:pt idx="264">
                  <c:v>41648.5</c:v>
                </c:pt>
                <c:pt idx="265">
                  <c:v>41705.5</c:v>
                </c:pt>
                <c:pt idx="266">
                  <c:v>41714.5</c:v>
                </c:pt>
                <c:pt idx="267">
                  <c:v>41814</c:v>
                </c:pt>
                <c:pt idx="268">
                  <c:v>41995.5</c:v>
                </c:pt>
                <c:pt idx="269">
                  <c:v>42004.5</c:v>
                </c:pt>
                <c:pt idx="270">
                  <c:v>43160</c:v>
                </c:pt>
                <c:pt idx="271">
                  <c:v>43170.5</c:v>
                </c:pt>
                <c:pt idx="272">
                  <c:v>43171</c:v>
                </c:pt>
                <c:pt idx="273">
                  <c:v>43241.5</c:v>
                </c:pt>
                <c:pt idx="274">
                  <c:v>43305</c:v>
                </c:pt>
                <c:pt idx="275">
                  <c:v>43355</c:v>
                </c:pt>
                <c:pt idx="276">
                  <c:v>43369.5</c:v>
                </c:pt>
                <c:pt idx="277">
                  <c:v>43373</c:v>
                </c:pt>
                <c:pt idx="278">
                  <c:v>43423</c:v>
                </c:pt>
                <c:pt idx="279">
                  <c:v>43518</c:v>
                </c:pt>
                <c:pt idx="280">
                  <c:v>44597.5</c:v>
                </c:pt>
                <c:pt idx="281">
                  <c:v>44782</c:v>
                </c:pt>
                <c:pt idx="282">
                  <c:v>44918</c:v>
                </c:pt>
                <c:pt idx="283">
                  <c:v>44918</c:v>
                </c:pt>
                <c:pt idx="284">
                  <c:v>45031.5</c:v>
                </c:pt>
                <c:pt idx="285">
                  <c:v>45036</c:v>
                </c:pt>
                <c:pt idx="286">
                  <c:v>45068</c:v>
                </c:pt>
                <c:pt idx="287">
                  <c:v>45068</c:v>
                </c:pt>
                <c:pt idx="288">
                  <c:v>45072.5</c:v>
                </c:pt>
                <c:pt idx="289">
                  <c:v>45073.5</c:v>
                </c:pt>
                <c:pt idx="290">
                  <c:v>45074</c:v>
                </c:pt>
                <c:pt idx="291">
                  <c:v>45090.5</c:v>
                </c:pt>
                <c:pt idx="292">
                  <c:v>45253.5</c:v>
                </c:pt>
                <c:pt idx="293">
                  <c:v>45326</c:v>
                </c:pt>
                <c:pt idx="294">
                  <c:v>46419</c:v>
                </c:pt>
                <c:pt idx="295">
                  <c:v>46422.5</c:v>
                </c:pt>
                <c:pt idx="296">
                  <c:v>46463.5</c:v>
                </c:pt>
                <c:pt idx="297">
                  <c:v>46463.5</c:v>
                </c:pt>
                <c:pt idx="298">
                  <c:v>46463.5</c:v>
                </c:pt>
                <c:pt idx="299">
                  <c:v>46464</c:v>
                </c:pt>
                <c:pt idx="300">
                  <c:v>46464</c:v>
                </c:pt>
                <c:pt idx="301">
                  <c:v>46464</c:v>
                </c:pt>
                <c:pt idx="302">
                  <c:v>46467.5</c:v>
                </c:pt>
                <c:pt idx="303">
                  <c:v>46528</c:v>
                </c:pt>
                <c:pt idx="304">
                  <c:v>46576.5</c:v>
                </c:pt>
                <c:pt idx="305">
                  <c:v>46699</c:v>
                </c:pt>
                <c:pt idx="306">
                  <c:v>46708</c:v>
                </c:pt>
                <c:pt idx="307">
                  <c:v>46718.5</c:v>
                </c:pt>
                <c:pt idx="308">
                  <c:v>46850</c:v>
                </c:pt>
                <c:pt idx="309">
                  <c:v>46850</c:v>
                </c:pt>
                <c:pt idx="310">
                  <c:v>46876</c:v>
                </c:pt>
                <c:pt idx="311">
                  <c:v>47883</c:v>
                </c:pt>
                <c:pt idx="312">
                  <c:v>48119</c:v>
                </c:pt>
                <c:pt idx="313">
                  <c:v>48121.5</c:v>
                </c:pt>
                <c:pt idx="314">
                  <c:v>48140.5</c:v>
                </c:pt>
                <c:pt idx="315">
                  <c:v>48244</c:v>
                </c:pt>
                <c:pt idx="316">
                  <c:v>48248.5</c:v>
                </c:pt>
                <c:pt idx="317">
                  <c:v>48248.5</c:v>
                </c:pt>
                <c:pt idx="318">
                  <c:v>48280.5</c:v>
                </c:pt>
                <c:pt idx="319">
                  <c:v>48295</c:v>
                </c:pt>
                <c:pt idx="320">
                  <c:v>48303</c:v>
                </c:pt>
                <c:pt idx="321">
                  <c:v>48485.5</c:v>
                </c:pt>
                <c:pt idx="322">
                  <c:v>48557</c:v>
                </c:pt>
                <c:pt idx="323">
                  <c:v>48558</c:v>
                </c:pt>
                <c:pt idx="324">
                  <c:v>48566.5</c:v>
                </c:pt>
                <c:pt idx="325">
                  <c:v>48566.5</c:v>
                </c:pt>
                <c:pt idx="326">
                  <c:v>48747.5</c:v>
                </c:pt>
                <c:pt idx="327">
                  <c:v>48747.5</c:v>
                </c:pt>
                <c:pt idx="328">
                  <c:v>49640</c:v>
                </c:pt>
                <c:pt idx="329">
                  <c:v>49735</c:v>
                </c:pt>
                <c:pt idx="330">
                  <c:v>49800.5</c:v>
                </c:pt>
                <c:pt idx="331">
                  <c:v>49948</c:v>
                </c:pt>
                <c:pt idx="332">
                  <c:v>50016</c:v>
                </c:pt>
                <c:pt idx="333">
                  <c:v>50138.5</c:v>
                </c:pt>
                <c:pt idx="334">
                  <c:v>50143</c:v>
                </c:pt>
                <c:pt idx="335">
                  <c:v>50143</c:v>
                </c:pt>
                <c:pt idx="336">
                  <c:v>51276.5</c:v>
                </c:pt>
                <c:pt idx="337">
                  <c:v>51303.5</c:v>
                </c:pt>
                <c:pt idx="338">
                  <c:v>51304</c:v>
                </c:pt>
                <c:pt idx="339">
                  <c:v>51421</c:v>
                </c:pt>
                <c:pt idx="340">
                  <c:v>51460</c:v>
                </c:pt>
                <c:pt idx="341">
                  <c:v>51506.5</c:v>
                </c:pt>
                <c:pt idx="342">
                  <c:v>51593.5</c:v>
                </c:pt>
                <c:pt idx="343">
                  <c:v>51603.5</c:v>
                </c:pt>
                <c:pt idx="344">
                  <c:v>51620</c:v>
                </c:pt>
                <c:pt idx="345">
                  <c:v>51621</c:v>
                </c:pt>
                <c:pt idx="346">
                  <c:v>51674.5</c:v>
                </c:pt>
                <c:pt idx="347">
                  <c:v>51701.5</c:v>
                </c:pt>
                <c:pt idx="348">
                  <c:v>51715</c:v>
                </c:pt>
                <c:pt idx="349">
                  <c:v>52898.5</c:v>
                </c:pt>
                <c:pt idx="350">
                  <c:v>52972</c:v>
                </c:pt>
                <c:pt idx="351">
                  <c:v>53071</c:v>
                </c:pt>
                <c:pt idx="352">
                  <c:v>53085</c:v>
                </c:pt>
                <c:pt idx="353">
                  <c:v>53092.5</c:v>
                </c:pt>
                <c:pt idx="354">
                  <c:v>53093</c:v>
                </c:pt>
                <c:pt idx="355">
                  <c:v>53093</c:v>
                </c:pt>
                <c:pt idx="356">
                  <c:v>53121</c:v>
                </c:pt>
                <c:pt idx="357">
                  <c:v>53121</c:v>
                </c:pt>
                <c:pt idx="358">
                  <c:v>53144</c:v>
                </c:pt>
                <c:pt idx="359">
                  <c:v>53165.5</c:v>
                </c:pt>
                <c:pt idx="360">
                  <c:v>53183</c:v>
                </c:pt>
                <c:pt idx="361">
                  <c:v>53183</c:v>
                </c:pt>
                <c:pt idx="362">
                  <c:v>53193</c:v>
                </c:pt>
                <c:pt idx="363">
                  <c:v>53201.5</c:v>
                </c:pt>
                <c:pt idx="364">
                  <c:v>53207</c:v>
                </c:pt>
                <c:pt idx="365">
                  <c:v>53547</c:v>
                </c:pt>
                <c:pt idx="366">
                  <c:v>54643</c:v>
                </c:pt>
                <c:pt idx="367">
                  <c:v>54721</c:v>
                </c:pt>
                <c:pt idx="368">
                  <c:v>54730</c:v>
                </c:pt>
                <c:pt idx="369">
                  <c:v>54802</c:v>
                </c:pt>
                <c:pt idx="370">
                  <c:v>54812</c:v>
                </c:pt>
                <c:pt idx="371">
                  <c:v>54830</c:v>
                </c:pt>
                <c:pt idx="372">
                  <c:v>54857</c:v>
                </c:pt>
                <c:pt idx="373">
                  <c:v>54861</c:v>
                </c:pt>
                <c:pt idx="374">
                  <c:v>54875</c:v>
                </c:pt>
                <c:pt idx="375">
                  <c:v>54938</c:v>
                </c:pt>
                <c:pt idx="376">
                  <c:v>54950.5</c:v>
                </c:pt>
                <c:pt idx="377">
                  <c:v>54970</c:v>
                </c:pt>
                <c:pt idx="378">
                  <c:v>54996</c:v>
                </c:pt>
                <c:pt idx="379">
                  <c:v>54996</c:v>
                </c:pt>
                <c:pt idx="380">
                  <c:v>54996</c:v>
                </c:pt>
                <c:pt idx="381">
                  <c:v>55127.5</c:v>
                </c:pt>
                <c:pt idx="382">
                  <c:v>55127.5</c:v>
                </c:pt>
                <c:pt idx="383">
                  <c:v>55572</c:v>
                </c:pt>
                <c:pt idx="384">
                  <c:v>56043.5</c:v>
                </c:pt>
                <c:pt idx="385">
                  <c:v>56043.5</c:v>
                </c:pt>
                <c:pt idx="386">
                  <c:v>56293</c:v>
                </c:pt>
                <c:pt idx="387">
                  <c:v>56302.5</c:v>
                </c:pt>
                <c:pt idx="388">
                  <c:v>56342</c:v>
                </c:pt>
                <c:pt idx="389">
                  <c:v>56388</c:v>
                </c:pt>
                <c:pt idx="390">
                  <c:v>56429.5</c:v>
                </c:pt>
                <c:pt idx="391">
                  <c:v>56442.5</c:v>
                </c:pt>
                <c:pt idx="392">
                  <c:v>56474</c:v>
                </c:pt>
                <c:pt idx="393">
                  <c:v>56500</c:v>
                </c:pt>
                <c:pt idx="394">
                  <c:v>56500.5</c:v>
                </c:pt>
                <c:pt idx="395">
                  <c:v>56551</c:v>
                </c:pt>
                <c:pt idx="396">
                  <c:v>56578</c:v>
                </c:pt>
                <c:pt idx="397">
                  <c:v>56664.5</c:v>
                </c:pt>
                <c:pt idx="398">
                  <c:v>56668</c:v>
                </c:pt>
                <c:pt idx="399">
                  <c:v>56683</c:v>
                </c:pt>
                <c:pt idx="400">
                  <c:v>56683</c:v>
                </c:pt>
                <c:pt idx="401">
                  <c:v>56683</c:v>
                </c:pt>
                <c:pt idx="402">
                  <c:v>56841.5</c:v>
                </c:pt>
                <c:pt idx="403">
                  <c:v>57599</c:v>
                </c:pt>
                <c:pt idx="404">
                  <c:v>57757.5</c:v>
                </c:pt>
                <c:pt idx="405">
                  <c:v>57884</c:v>
                </c:pt>
                <c:pt idx="406">
                  <c:v>58055.5</c:v>
                </c:pt>
                <c:pt idx="407">
                  <c:v>58169</c:v>
                </c:pt>
                <c:pt idx="408">
                  <c:v>58169.5</c:v>
                </c:pt>
                <c:pt idx="409">
                  <c:v>58214</c:v>
                </c:pt>
                <c:pt idx="410">
                  <c:v>58214</c:v>
                </c:pt>
                <c:pt idx="411">
                  <c:v>58327.5</c:v>
                </c:pt>
                <c:pt idx="412">
                  <c:v>58327.5</c:v>
                </c:pt>
                <c:pt idx="413">
                  <c:v>58358.5</c:v>
                </c:pt>
                <c:pt idx="414">
                  <c:v>58358.5</c:v>
                </c:pt>
                <c:pt idx="415">
                  <c:v>58377</c:v>
                </c:pt>
                <c:pt idx="416">
                  <c:v>59321</c:v>
                </c:pt>
                <c:pt idx="417">
                  <c:v>59409</c:v>
                </c:pt>
                <c:pt idx="418">
                  <c:v>59430</c:v>
                </c:pt>
                <c:pt idx="419">
                  <c:v>59588.5</c:v>
                </c:pt>
                <c:pt idx="420">
                  <c:v>59696.5</c:v>
                </c:pt>
                <c:pt idx="421">
                  <c:v>59758</c:v>
                </c:pt>
                <c:pt idx="422">
                  <c:v>59767</c:v>
                </c:pt>
                <c:pt idx="423">
                  <c:v>59841.5</c:v>
                </c:pt>
                <c:pt idx="424">
                  <c:v>60114.5</c:v>
                </c:pt>
                <c:pt idx="425">
                  <c:v>60114.5</c:v>
                </c:pt>
                <c:pt idx="426">
                  <c:v>60114.5</c:v>
                </c:pt>
                <c:pt idx="427">
                  <c:v>60334</c:v>
                </c:pt>
                <c:pt idx="428">
                  <c:v>60334</c:v>
                </c:pt>
                <c:pt idx="429">
                  <c:v>61315</c:v>
                </c:pt>
                <c:pt idx="430">
                  <c:v>61331.5</c:v>
                </c:pt>
                <c:pt idx="431">
                  <c:v>61374.5</c:v>
                </c:pt>
                <c:pt idx="432">
                  <c:v>61375</c:v>
                </c:pt>
                <c:pt idx="433">
                  <c:v>61444</c:v>
                </c:pt>
                <c:pt idx="434">
                  <c:v>61444.5</c:v>
                </c:pt>
                <c:pt idx="435">
                  <c:v>61498.5</c:v>
                </c:pt>
                <c:pt idx="436">
                  <c:v>61503</c:v>
                </c:pt>
                <c:pt idx="437">
                  <c:v>61529</c:v>
                </c:pt>
                <c:pt idx="438">
                  <c:v>61548.5</c:v>
                </c:pt>
                <c:pt idx="439">
                  <c:v>61575</c:v>
                </c:pt>
                <c:pt idx="440">
                  <c:v>61602.5</c:v>
                </c:pt>
                <c:pt idx="441">
                  <c:v>61603</c:v>
                </c:pt>
                <c:pt idx="442">
                  <c:v>61607.5</c:v>
                </c:pt>
                <c:pt idx="443">
                  <c:v>61611.5</c:v>
                </c:pt>
                <c:pt idx="444">
                  <c:v>61612</c:v>
                </c:pt>
                <c:pt idx="445">
                  <c:v>61621</c:v>
                </c:pt>
                <c:pt idx="446">
                  <c:v>61634.5</c:v>
                </c:pt>
                <c:pt idx="447">
                  <c:v>61643.5</c:v>
                </c:pt>
                <c:pt idx="448">
                  <c:v>61644</c:v>
                </c:pt>
                <c:pt idx="449">
                  <c:v>61648</c:v>
                </c:pt>
                <c:pt idx="450">
                  <c:v>61648.5</c:v>
                </c:pt>
                <c:pt idx="451">
                  <c:v>61652.5</c:v>
                </c:pt>
                <c:pt idx="452">
                  <c:v>61653</c:v>
                </c:pt>
                <c:pt idx="453">
                  <c:v>61661.5</c:v>
                </c:pt>
                <c:pt idx="454">
                  <c:v>61662</c:v>
                </c:pt>
                <c:pt idx="455">
                  <c:v>61666</c:v>
                </c:pt>
                <c:pt idx="456">
                  <c:v>61666.5</c:v>
                </c:pt>
                <c:pt idx="457">
                  <c:v>61670.5</c:v>
                </c:pt>
                <c:pt idx="458">
                  <c:v>61671</c:v>
                </c:pt>
                <c:pt idx="459">
                  <c:v>61684</c:v>
                </c:pt>
                <c:pt idx="460">
                  <c:v>61684</c:v>
                </c:pt>
                <c:pt idx="461">
                  <c:v>61684.5</c:v>
                </c:pt>
                <c:pt idx="462">
                  <c:v>61699</c:v>
                </c:pt>
                <c:pt idx="463">
                  <c:v>61784</c:v>
                </c:pt>
                <c:pt idx="464">
                  <c:v>61788.5</c:v>
                </c:pt>
                <c:pt idx="465">
                  <c:v>61793</c:v>
                </c:pt>
                <c:pt idx="466">
                  <c:v>61797.5</c:v>
                </c:pt>
                <c:pt idx="467">
                  <c:v>61802</c:v>
                </c:pt>
                <c:pt idx="468">
                  <c:v>61806.5</c:v>
                </c:pt>
                <c:pt idx="469">
                  <c:v>61811</c:v>
                </c:pt>
                <c:pt idx="470">
                  <c:v>61880</c:v>
                </c:pt>
                <c:pt idx="471">
                  <c:v>61892.5</c:v>
                </c:pt>
                <c:pt idx="472">
                  <c:v>62092</c:v>
                </c:pt>
                <c:pt idx="473">
                  <c:v>62092</c:v>
                </c:pt>
                <c:pt idx="474">
                  <c:v>62561</c:v>
                </c:pt>
                <c:pt idx="475">
                  <c:v>63006</c:v>
                </c:pt>
                <c:pt idx="476">
                  <c:v>63006.5</c:v>
                </c:pt>
                <c:pt idx="477">
                  <c:v>63027.5</c:v>
                </c:pt>
                <c:pt idx="478">
                  <c:v>63043.5</c:v>
                </c:pt>
                <c:pt idx="479">
                  <c:v>63057</c:v>
                </c:pt>
                <c:pt idx="480">
                  <c:v>63066</c:v>
                </c:pt>
                <c:pt idx="481">
                  <c:v>63106</c:v>
                </c:pt>
                <c:pt idx="482">
                  <c:v>63106</c:v>
                </c:pt>
                <c:pt idx="483">
                  <c:v>63106.5</c:v>
                </c:pt>
                <c:pt idx="484">
                  <c:v>63106.5</c:v>
                </c:pt>
                <c:pt idx="485">
                  <c:v>63107.5</c:v>
                </c:pt>
                <c:pt idx="486">
                  <c:v>63116</c:v>
                </c:pt>
                <c:pt idx="487">
                  <c:v>63116</c:v>
                </c:pt>
                <c:pt idx="488">
                  <c:v>63116.5</c:v>
                </c:pt>
                <c:pt idx="489">
                  <c:v>63125.5</c:v>
                </c:pt>
                <c:pt idx="490">
                  <c:v>63154</c:v>
                </c:pt>
                <c:pt idx="491">
                  <c:v>63161.5</c:v>
                </c:pt>
                <c:pt idx="492">
                  <c:v>63220.5</c:v>
                </c:pt>
                <c:pt idx="493">
                  <c:v>63306</c:v>
                </c:pt>
                <c:pt idx="494">
                  <c:v>63306.5</c:v>
                </c:pt>
                <c:pt idx="495">
                  <c:v>63329</c:v>
                </c:pt>
                <c:pt idx="496">
                  <c:v>63367</c:v>
                </c:pt>
                <c:pt idx="497">
                  <c:v>63426</c:v>
                </c:pt>
                <c:pt idx="498">
                  <c:v>64489.5</c:v>
                </c:pt>
                <c:pt idx="499">
                  <c:v>64493</c:v>
                </c:pt>
                <c:pt idx="500">
                  <c:v>64644.5</c:v>
                </c:pt>
                <c:pt idx="501">
                  <c:v>64729</c:v>
                </c:pt>
                <c:pt idx="502">
                  <c:v>64753.5</c:v>
                </c:pt>
                <c:pt idx="503">
                  <c:v>64758</c:v>
                </c:pt>
                <c:pt idx="504">
                  <c:v>64783.5</c:v>
                </c:pt>
                <c:pt idx="505">
                  <c:v>64788</c:v>
                </c:pt>
                <c:pt idx="506">
                  <c:v>64792.5</c:v>
                </c:pt>
                <c:pt idx="507">
                  <c:v>64793</c:v>
                </c:pt>
                <c:pt idx="508">
                  <c:v>64797</c:v>
                </c:pt>
                <c:pt idx="509">
                  <c:v>64860.5</c:v>
                </c:pt>
                <c:pt idx="510">
                  <c:v>64862</c:v>
                </c:pt>
                <c:pt idx="511">
                  <c:v>64874</c:v>
                </c:pt>
                <c:pt idx="512">
                  <c:v>64874</c:v>
                </c:pt>
                <c:pt idx="513">
                  <c:v>64951</c:v>
                </c:pt>
                <c:pt idx="514">
                  <c:v>65250.5</c:v>
                </c:pt>
                <c:pt idx="515">
                  <c:v>65677</c:v>
                </c:pt>
                <c:pt idx="516">
                  <c:v>66008.5</c:v>
                </c:pt>
                <c:pt idx="517">
                  <c:v>66013</c:v>
                </c:pt>
                <c:pt idx="518">
                  <c:v>66022</c:v>
                </c:pt>
                <c:pt idx="519">
                  <c:v>66058</c:v>
                </c:pt>
                <c:pt idx="520">
                  <c:v>66071.5</c:v>
                </c:pt>
                <c:pt idx="521">
                  <c:v>66076.5</c:v>
                </c:pt>
                <c:pt idx="522">
                  <c:v>66090</c:v>
                </c:pt>
                <c:pt idx="523">
                  <c:v>66098.5</c:v>
                </c:pt>
                <c:pt idx="524">
                  <c:v>66099</c:v>
                </c:pt>
                <c:pt idx="525">
                  <c:v>66103.5</c:v>
                </c:pt>
                <c:pt idx="526">
                  <c:v>66108</c:v>
                </c:pt>
                <c:pt idx="527">
                  <c:v>66112.5</c:v>
                </c:pt>
                <c:pt idx="528">
                  <c:v>66189.5</c:v>
                </c:pt>
                <c:pt idx="529">
                  <c:v>66194</c:v>
                </c:pt>
                <c:pt idx="530">
                  <c:v>66194.5</c:v>
                </c:pt>
                <c:pt idx="531">
                  <c:v>66216</c:v>
                </c:pt>
                <c:pt idx="532">
                  <c:v>66216.5</c:v>
                </c:pt>
                <c:pt idx="533">
                  <c:v>66230.5</c:v>
                </c:pt>
                <c:pt idx="534">
                  <c:v>66234.5</c:v>
                </c:pt>
                <c:pt idx="535">
                  <c:v>66248.5</c:v>
                </c:pt>
                <c:pt idx="536">
                  <c:v>66253</c:v>
                </c:pt>
                <c:pt idx="537">
                  <c:v>66257.5</c:v>
                </c:pt>
                <c:pt idx="538">
                  <c:v>66261.5</c:v>
                </c:pt>
                <c:pt idx="539">
                  <c:v>66279.5</c:v>
                </c:pt>
                <c:pt idx="540">
                  <c:v>66280</c:v>
                </c:pt>
                <c:pt idx="541">
                  <c:v>66284</c:v>
                </c:pt>
                <c:pt idx="542">
                  <c:v>66284.5</c:v>
                </c:pt>
                <c:pt idx="543">
                  <c:v>66288</c:v>
                </c:pt>
                <c:pt idx="544">
                  <c:v>66288.5</c:v>
                </c:pt>
                <c:pt idx="545">
                  <c:v>66302.5</c:v>
                </c:pt>
                <c:pt idx="546">
                  <c:v>66307</c:v>
                </c:pt>
                <c:pt idx="547">
                  <c:v>66307.5</c:v>
                </c:pt>
                <c:pt idx="548">
                  <c:v>66311</c:v>
                </c:pt>
                <c:pt idx="549">
                  <c:v>66312</c:v>
                </c:pt>
                <c:pt idx="550">
                  <c:v>66325.5</c:v>
                </c:pt>
                <c:pt idx="551">
                  <c:v>66326.5</c:v>
                </c:pt>
                <c:pt idx="552">
                  <c:v>66329.5</c:v>
                </c:pt>
                <c:pt idx="553">
                  <c:v>66330</c:v>
                </c:pt>
                <c:pt idx="554">
                  <c:v>66347</c:v>
                </c:pt>
                <c:pt idx="555">
                  <c:v>66347.5</c:v>
                </c:pt>
                <c:pt idx="556">
                  <c:v>66423.5</c:v>
                </c:pt>
                <c:pt idx="557">
                  <c:v>66424</c:v>
                </c:pt>
                <c:pt idx="558">
                  <c:v>66433</c:v>
                </c:pt>
                <c:pt idx="559">
                  <c:v>66437.5</c:v>
                </c:pt>
                <c:pt idx="560">
                  <c:v>66438</c:v>
                </c:pt>
                <c:pt idx="561">
                  <c:v>66438.5</c:v>
                </c:pt>
                <c:pt idx="562">
                  <c:v>66443</c:v>
                </c:pt>
                <c:pt idx="563">
                  <c:v>66451</c:v>
                </c:pt>
                <c:pt idx="564">
                  <c:v>66469</c:v>
                </c:pt>
                <c:pt idx="565">
                  <c:v>66469.5</c:v>
                </c:pt>
                <c:pt idx="566">
                  <c:v>66473.5</c:v>
                </c:pt>
                <c:pt idx="567">
                  <c:v>66474</c:v>
                </c:pt>
                <c:pt idx="568">
                  <c:v>66478</c:v>
                </c:pt>
                <c:pt idx="569">
                  <c:v>66478.5</c:v>
                </c:pt>
                <c:pt idx="570">
                  <c:v>66483</c:v>
                </c:pt>
                <c:pt idx="571">
                  <c:v>66487</c:v>
                </c:pt>
                <c:pt idx="572">
                  <c:v>66487.5</c:v>
                </c:pt>
                <c:pt idx="573">
                  <c:v>66491.5</c:v>
                </c:pt>
                <c:pt idx="574">
                  <c:v>66492</c:v>
                </c:pt>
                <c:pt idx="575">
                  <c:v>66492.5</c:v>
                </c:pt>
                <c:pt idx="576">
                  <c:v>66501</c:v>
                </c:pt>
                <c:pt idx="577">
                  <c:v>66501.5</c:v>
                </c:pt>
                <c:pt idx="578">
                  <c:v>66505.5</c:v>
                </c:pt>
                <c:pt idx="579">
                  <c:v>66510</c:v>
                </c:pt>
                <c:pt idx="580">
                  <c:v>66514.5</c:v>
                </c:pt>
                <c:pt idx="581">
                  <c:v>66519</c:v>
                </c:pt>
                <c:pt idx="582">
                  <c:v>66519</c:v>
                </c:pt>
                <c:pt idx="583">
                  <c:v>66523.5</c:v>
                </c:pt>
                <c:pt idx="584">
                  <c:v>66528</c:v>
                </c:pt>
                <c:pt idx="585">
                  <c:v>66528.5</c:v>
                </c:pt>
                <c:pt idx="586">
                  <c:v>66532.5</c:v>
                </c:pt>
                <c:pt idx="587">
                  <c:v>66532.5</c:v>
                </c:pt>
                <c:pt idx="588">
                  <c:v>66533</c:v>
                </c:pt>
                <c:pt idx="589">
                  <c:v>66537.5</c:v>
                </c:pt>
                <c:pt idx="590">
                  <c:v>66551</c:v>
                </c:pt>
                <c:pt idx="591">
                  <c:v>66555.5</c:v>
                </c:pt>
                <c:pt idx="592">
                  <c:v>66564.5</c:v>
                </c:pt>
                <c:pt idx="593">
                  <c:v>66569</c:v>
                </c:pt>
                <c:pt idx="594">
                  <c:v>66573.5</c:v>
                </c:pt>
                <c:pt idx="595">
                  <c:v>66578</c:v>
                </c:pt>
                <c:pt idx="596">
                  <c:v>66582.5</c:v>
                </c:pt>
                <c:pt idx="597">
                  <c:v>66596</c:v>
                </c:pt>
                <c:pt idx="598">
                  <c:v>66600.5</c:v>
                </c:pt>
                <c:pt idx="599">
                  <c:v>66614.5</c:v>
                </c:pt>
                <c:pt idx="600">
                  <c:v>66619</c:v>
                </c:pt>
                <c:pt idx="601">
                  <c:v>66623.5</c:v>
                </c:pt>
                <c:pt idx="602">
                  <c:v>66659.5</c:v>
                </c:pt>
                <c:pt idx="603">
                  <c:v>66765</c:v>
                </c:pt>
                <c:pt idx="604">
                  <c:v>67914</c:v>
                </c:pt>
                <c:pt idx="605">
                  <c:v>67914</c:v>
                </c:pt>
                <c:pt idx="606">
                  <c:v>67914</c:v>
                </c:pt>
                <c:pt idx="607">
                  <c:v>67914</c:v>
                </c:pt>
                <c:pt idx="608">
                  <c:v>67974.5</c:v>
                </c:pt>
                <c:pt idx="609">
                  <c:v>67980</c:v>
                </c:pt>
                <c:pt idx="610">
                  <c:v>67980</c:v>
                </c:pt>
                <c:pt idx="611">
                  <c:v>68073</c:v>
                </c:pt>
                <c:pt idx="612">
                  <c:v>68128</c:v>
                </c:pt>
                <c:pt idx="613">
                  <c:v>68128</c:v>
                </c:pt>
                <c:pt idx="614">
                  <c:v>68128</c:v>
                </c:pt>
                <c:pt idx="615">
                  <c:v>68132.5</c:v>
                </c:pt>
                <c:pt idx="616">
                  <c:v>68132.5</c:v>
                </c:pt>
                <c:pt idx="617">
                  <c:v>68241</c:v>
                </c:pt>
                <c:pt idx="618">
                  <c:v>68250</c:v>
                </c:pt>
                <c:pt idx="619">
                  <c:v>68255.5</c:v>
                </c:pt>
                <c:pt idx="620">
                  <c:v>68341.5</c:v>
                </c:pt>
                <c:pt idx="621">
                  <c:v>68395</c:v>
                </c:pt>
                <c:pt idx="622">
                  <c:v>68395</c:v>
                </c:pt>
                <c:pt idx="623">
                  <c:v>68395</c:v>
                </c:pt>
                <c:pt idx="624">
                  <c:v>68485.5</c:v>
                </c:pt>
                <c:pt idx="625">
                  <c:v>69244.5</c:v>
                </c:pt>
                <c:pt idx="626">
                  <c:v>69263</c:v>
                </c:pt>
                <c:pt idx="627">
                  <c:v>69263.5</c:v>
                </c:pt>
                <c:pt idx="628">
                  <c:v>69475.5</c:v>
                </c:pt>
                <c:pt idx="629">
                  <c:v>69476</c:v>
                </c:pt>
                <c:pt idx="630">
                  <c:v>69573</c:v>
                </c:pt>
                <c:pt idx="631">
                  <c:v>69593.5</c:v>
                </c:pt>
                <c:pt idx="632">
                  <c:v>69692</c:v>
                </c:pt>
                <c:pt idx="633">
                  <c:v>69769</c:v>
                </c:pt>
                <c:pt idx="634">
                  <c:v>69786</c:v>
                </c:pt>
                <c:pt idx="635">
                  <c:v>69841.5</c:v>
                </c:pt>
                <c:pt idx="636">
                  <c:v>69887</c:v>
                </c:pt>
                <c:pt idx="637">
                  <c:v>69922</c:v>
                </c:pt>
                <c:pt idx="638">
                  <c:v>70902</c:v>
                </c:pt>
                <c:pt idx="639">
                  <c:v>71042.5</c:v>
                </c:pt>
                <c:pt idx="640">
                  <c:v>71051</c:v>
                </c:pt>
                <c:pt idx="641">
                  <c:v>71214.5</c:v>
                </c:pt>
                <c:pt idx="642">
                  <c:v>71337</c:v>
                </c:pt>
                <c:pt idx="643">
                  <c:v>71337.5</c:v>
                </c:pt>
                <c:pt idx="644">
                  <c:v>71350.5</c:v>
                </c:pt>
                <c:pt idx="645">
                  <c:v>71467</c:v>
                </c:pt>
                <c:pt idx="646">
                  <c:v>72625</c:v>
                </c:pt>
                <c:pt idx="647">
                  <c:v>72838</c:v>
                </c:pt>
                <c:pt idx="648">
                  <c:v>72904.5</c:v>
                </c:pt>
                <c:pt idx="649">
                  <c:v>73035.5</c:v>
                </c:pt>
                <c:pt idx="650">
                  <c:v>73040</c:v>
                </c:pt>
                <c:pt idx="651">
                  <c:v>73040.5</c:v>
                </c:pt>
                <c:pt idx="652">
                  <c:v>73053.5</c:v>
                </c:pt>
                <c:pt idx="653">
                  <c:v>73054</c:v>
                </c:pt>
                <c:pt idx="654">
                  <c:v>73062</c:v>
                </c:pt>
                <c:pt idx="655">
                  <c:v>73062.5</c:v>
                </c:pt>
                <c:pt idx="656">
                  <c:v>73067</c:v>
                </c:pt>
                <c:pt idx="657">
                  <c:v>73067.5</c:v>
                </c:pt>
                <c:pt idx="658">
                  <c:v>73076</c:v>
                </c:pt>
                <c:pt idx="659">
                  <c:v>73076.5</c:v>
                </c:pt>
                <c:pt idx="660">
                  <c:v>73077</c:v>
                </c:pt>
                <c:pt idx="661">
                  <c:v>73077</c:v>
                </c:pt>
                <c:pt idx="662">
                  <c:v>73077.5</c:v>
                </c:pt>
                <c:pt idx="663">
                  <c:v>73080.5</c:v>
                </c:pt>
                <c:pt idx="664">
                  <c:v>73081</c:v>
                </c:pt>
                <c:pt idx="665">
                  <c:v>73081.5</c:v>
                </c:pt>
                <c:pt idx="666">
                  <c:v>73085</c:v>
                </c:pt>
                <c:pt idx="667">
                  <c:v>73085.5</c:v>
                </c:pt>
                <c:pt idx="668">
                  <c:v>73089.5</c:v>
                </c:pt>
                <c:pt idx="669">
                  <c:v>73090</c:v>
                </c:pt>
                <c:pt idx="670">
                  <c:v>73090.5</c:v>
                </c:pt>
                <c:pt idx="671">
                  <c:v>73094</c:v>
                </c:pt>
                <c:pt idx="672">
                  <c:v>73094.5</c:v>
                </c:pt>
                <c:pt idx="673">
                  <c:v>73095</c:v>
                </c:pt>
                <c:pt idx="674">
                  <c:v>73095</c:v>
                </c:pt>
                <c:pt idx="675">
                  <c:v>73095</c:v>
                </c:pt>
                <c:pt idx="676">
                  <c:v>73098.5</c:v>
                </c:pt>
                <c:pt idx="677">
                  <c:v>73099</c:v>
                </c:pt>
                <c:pt idx="678">
                  <c:v>73099.5</c:v>
                </c:pt>
                <c:pt idx="679">
                  <c:v>73103.5</c:v>
                </c:pt>
                <c:pt idx="680">
                  <c:v>73135</c:v>
                </c:pt>
                <c:pt idx="681">
                  <c:v>73135.5</c:v>
                </c:pt>
                <c:pt idx="682">
                  <c:v>73144</c:v>
                </c:pt>
                <c:pt idx="683">
                  <c:v>73144.5</c:v>
                </c:pt>
                <c:pt idx="684">
                  <c:v>73148.5</c:v>
                </c:pt>
                <c:pt idx="685">
                  <c:v>73158</c:v>
                </c:pt>
                <c:pt idx="686">
                  <c:v>73185</c:v>
                </c:pt>
                <c:pt idx="687">
                  <c:v>73189</c:v>
                </c:pt>
                <c:pt idx="688">
                  <c:v>73189.5</c:v>
                </c:pt>
                <c:pt idx="689">
                  <c:v>73190</c:v>
                </c:pt>
                <c:pt idx="690">
                  <c:v>73194</c:v>
                </c:pt>
                <c:pt idx="691">
                  <c:v>73194.5</c:v>
                </c:pt>
                <c:pt idx="692">
                  <c:v>73207.5</c:v>
                </c:pt>
                <c:pt idx="693">
                  <c:v>73212</c:v>
                </c:pt>
                <c:pt idx="694">
                  <c:v>73212.5</c:v>
                </c:pt>
                <c:pt idx="695">
                  <c:v>73221</c:v>
                </c:pt>
                <c:pt idx="696">
                  <c:v>73221.5</c:v>
                </c:pt>
                <c:pt idx="697">
                  <c:v>73230</c:v>
                </c:pt>
                <c:pt idx="698">
                  <c:v>73230.5</c:v>
                </c:pt>
                <c:pt idx="699">
                  <c:v>73239</c:v>
                </c:pt>
                <c:pt idx="700">
                  <c:v>73243.5</c:v>
                </c:pt>
                <c:pt idx="701">
                  <c:v>73248</c:v>
                </c:pt>
                <c:pt idx="702">
                  <c:v>73248.5</c:v>
                </c:pt>
                <c:pt idx="703">
                  <c:v>73252.5</c:v>
                </c:pt>
                <c:pt idx="704">
                  <c:v>73253</c:v>
                </c:pt>
                <c:pt idx="705">
                  <c:v>73262</c:v>
                </c:pt>
                <c:pt idx="706">
                  <c:v>73271</c:v>
                </c:pt>
                <c:pt idx="707">
                  <c:v>73275.5</c:v>
                </c:pt>
                <c:pt idx="708">
                  <c:v>73280</c:v>
                </c:pt>
                <c:pt idx="709">
                  <c:v>73289</c:v>
                </c:pt>
                <c:pt idx="710">
                  <c:v>74310</c:v>
                </c:pt>
                <c:pt idx="711">
                  <c:v>74327.5</c:v>
                </c:pt>
                <c:pt idx="712">
                  <c:v>74328</c:v>
                </c:pt>
                <c:pt idx="713">
                  <c:v>74342.5</c:v>
                </c:pt>
                <c:pt idx="714">
                  <c:v>74355</c:v>
                </c:pt>
                <c:pt idx="715">
                  <c:v>74359.5</c:v>
                </c:pt>
                <c:pt idx="716">
                  <c:v>74368.5</c:v>
                </c:pt>
                <c:pt idx="717">
                  <c:v>74369</c:v>
                </c:pt>
                <c:pt idx="718">
                  <c:v>74373.5</c:v>
                </c:pt>
                <c:pt idx="719">
                  <c:v>74377.5</c:v>
                </c:pt>
                <c:pt idx="720">
                  <c:v>74378</c:v>
                </c:pt>
                <c:pt idx="721">
                  <c:v>74382</c:v>
                </c:pt>
                <c:pt idx="722">
                  <c:v>74382.5</c:v>
                </c:pt>
                <c:pt idx="723">
                  <c:v>74386.5</c:v>
                </c:pt>
                <c:pt idx="724">
                  <c:v>74387</c:v>
                </c:pt>
                <c:pt idx="725">
                  <c:v>74391</c:v>
                </c:pt>
                <c:pt idx="726">
                  <c:v>74404.5</c:v>
                </c:pt>
                <c:pt idx="727">
                  <c:v>74405</c:v>
                </c:pt>
                <c:pt idx="728">
                  <c:v>74409</c:v>
                </c:pt>
                <c:pt idx="729">
                  <c:v>74409.5</c:v>
                </c:pt>
                <c:pt idx="730">
                  <c:v>74413.5</c:v>
                </c:pt>
                <c:pt idx="731">
                  <c:v>74414</c:v>
                </c:pt>
                <c:pt idx="732">
                  <c:v>74431.5</c:v>
                </c:pt>
                <c:pt idx="733">
                  <c:v>74432</c:v>
                </c:pt>
                <c:pt idx="734">
                  <c:v>74435.5</c:v>
                </c:pt>
                <c:pt idx="735">
                  <c:v>74436</c:v>
                </c:pt>
                <c:pt idx="736">
                  <c:v>74436</c:v>
                </c:pt>
                <c:pt idx="737">
                  <c:v>74436.5</c:v>
                </c:pt>
                <c:pt idx="738">
                  <c:v>74437</c:v>
                </c:pt>
                <c:pt idx="739">
                  <c:v>74440.5</c:v>
                </c:pt>
                <c:pt idx="740">
                  <c:v>74441</c:v>
                </c:pt>
                <c:pt idx="741">
                  <c:v>74464</c:v>
                </c:pt>
                <c:pt idx="742">
                  <c:v>74472.5</c:v>
                </c:pt>
                <c:pt idx="743">
                  <c:v>74517.5</c:v>
                </c:pt>
                <c:pt idx="744">
                  <c:v>74518</c:v>
                </c:pt>
                <c:pt idx="745">
                  <c:v>74518.5</c:v>
                </c:pt>
                <c:pt idx="746">
                  <c:v>74522.5</c:v>
                </c:pt>
                <c:pt idx="747">
                  <c:v>74523</c:v>
                </c:pt>
                <c:pt idx="748">
                  <c:v>74528</c:v>
                </c:pt>
                <c:pt idx="749">
                  <c:v>74528.5</c:v>
                </c:pt>
                <c:pt idx="750">
                  <c:v>74536</c:v>
                </c:pt>
                <c:pt idx="751">
                  <c:v>74536.5</c:v>
                </c:pt>
                <c:pt idx="752">
                  <c:v>74540</c:v>
                </c:pt>
                <c:pt idx="753">
                  <c:v>74558.5</c:v>
                </c:pt>
                <c:pt idx="754">
                  <c:v>74559</c:v>
                </c:pt>
                <c:pt idx="755">
                  <c:v>74640</c:v>
                </c:pt>
                <c:pt idx="756">
                  <c:v>74794.5</c:v>
                </c:pt>
                <c:pt idx="757">
                  <c:v>74893</c:v>
                </c:pt>
                <c:pt idx="758">
                  <c:v>74907.5</c:v>
                </c:pt>
                <c:pt idx="759">
                  <c:v>74907.5</c:v>
                </c:pt>
                <c:pt idx="760">
                  <c:v>76050</c:v>
                </c:pt>
                <c:pt idx="761">
                  <c:v>76050</c:v>
                </c:pt>
                <c:pt idx="762">
                  <c:v>76357.5</c:v>
                </c:pt>
                <c:pt idx="763">
                  <c:v>76357.5</c:v>
                </c:pt>
                <c:pt idx="764">
                  <c:v>76533</c:v>
                </c:pt>
                <c:pt idx="765">
                  <c:v>76643</c:v>
                </c:pt>
                <c:pt idx="766">
                  <c:v>76693</c:v>
                </c:pt>
                <c:pt idx="767">
                  <c:v>77623.5</c:v>
                </c:pt>
                <c:pt idx="768">
                  <c:v>77744</c:v>
                </c:pt>
                <c:pt idx="769">
                  <c:v>77768</c:v>
                </c:pt>
                <c:pt idx="770">
                  <c:v>77997.5</c:v>
                </c:pt>
                <c:pt idx="771">
                  <c:v>79452</c:v>
                </c:pt>
                <c:pt idx="772">
                  <c:v>79452.5</c:v>
                </c:pt>
                <c:pt idx="773">
                  <c:v>79471.5</c:v>
                </c:pt>
                <c:pt idx="774">
                  <c:v>79592</c:v>
                </c:pt>
                <c:pt idx="775">
                  <c:v>79592.5</c:v>
                </c:pt>
                <c:pt idx="776">
                  <c:v>79669</c:v>
                </c:pt>
                <c:pt idx="777">
                  <c:v>79675</c:v>
                </c:pt>
                <c:pt idx="778">
                  <c:v>79675.5</c:v>
                </c:pt>
                <c:pt idx="779">
                  <c:v>79755</c:v>
                </c:pt>
                <c:pt idx="780">
                  <c:v>81024.5</c:v>
                </c:pt>
                <c:pt idx="781">
                  <c:v>81166.5</c:v>
                </c:pt>
                <c:pt idx="782">
                  <c:v>81309.5</c:v>
                </c:pt>
                <c:pt idx="783">
                  <c:v>81387.5</c:v>
                </c:pt>
                <c:pt idx="784">
                  <c:v>81491.5</c:v>
                </c:pt>
                <c:pt idx="785">
                  <c:v>81559.5</c:v>
                </c:pt>
                <c:pt idx="786">
                  <c:v>82449</c:v>
                </c:pt>
                <c:pt idx="787">
                  <c:v>82551.5</c:v>
                </c:pt>
                <c:pt idx="788">
                  <c:v>82552</c:v>
                </c:pt>
                <c:pt idx="789">
                  <c:v>82797.5</c:v>
                </c:pt>
                <c:pt idx="790">
                  <c:v>82949.5</c:v>
                </c:pt>
                <c:pt idx="791">
                  <c:v>82977</c:v>
                </c:pt>
                <c:pt idx="792">
                  <c:v>83073</c:v>
                </c:pt>
                <c:pt idx="793">
                  <c:v>83268</c:v>
                </c:pt>
                <c:pt idx="794">
                  <c:v>84225.5</c:v>
                </c:pt>
                <c:pt idx="795">
                  <c:v>84288.5</c:v>
                </c:pt>
                <c:pt idx="796">
                  <c:v>84338.5</c:v>
                </c:pt>
                <c:pt idx="797">
                  <c:v>84370</c:v>
                </c:pt>
                <c:pt idx="798">
                  <c:v>84569</c:v>
                </c:pt>
                <c:pt idx="799">
                  <c:v>84569</c:v>
                </c:pt>
                <c:pt idx="800">
                  <c:v>84581.5</c:v>
                </c:pt>
                <c:pt idx="801">
                  <c:v>84582</c:v>
                </c:pt>
                <c:pt idx="802">
                  <c:v>84712.5</c:v>
                </c:pt>
                <c:pt idx="803">
                  <c:v>84726</c:v>
                </c:pt>
                <c:pt idx="804">
                  <c:v>84827</c:v>
                </c:pt>
                <c:pt idx="805">
                  <c:v>85915.5</c:v>
                </c:pt>
                <c:pt idx="806">
                  <c:v>86082.5</c:v>
                </c:pt>
                <c:pt idx="807">
                  <c:v>86083</c:v>
                </c:pt>
                <c:pt idx="808">
                  <c:v>86228</c:v>
                </c:pt>
                <c:pt idx="809">
                  <c:v>86266.5</c:v>
                </c:pt>
                <c:pt idx="810">
                  <c:v>86267</c:v>
                </c:pt>
                <c:pt idx="811">
                  <c:v>86294</c:v>
                </c:pt>
                <c:pt idx="812">
                  <c:v>86381</c:v>
                </c:pt>
                <c:pt idx="813">
                  <c:v>86521.5</c:v>
                </c:pt>
                <c:pt idx="814">
                  <c:v>87795.5</c:v>
                </c:pt>
                <c:pt idx="815">
                  <c:v>87795.5</c:v>
                </c:pt>
                <c:pt idx="816">
                  <c:v>87847</c:v>
                </c:pt>
                <c:pt idx="817">
                  <c:v>87858.5</c:v>
                </c:pt>
                <c:pt idx="818">
                  <c:v>88002</c:v>
                </c:pt>
                <c:pt idx="819">
                  <c:v>88002</c:v>
                </c:pt>
                <c:pt idx="820">
                  <c:v>88057.5</c:v>
                </c:pt>
                <c:pt idx="821">
                  <c:v>88057.5</c:v>
                </c:pt>
                <c:pt idx="822">
                  <c:v>88062</c:v>
                </c:pt>
                <c:pt idx="823">
                  <c:v>88108</c:v>
                </c:pt>
                <c:pt idx="824">
                  <c:v>88160.5</c:v>
                </c:pt>
                <c:pt idx="825">
                  <c:v>88160.5</c:v>
                </c:pt>
                <c:pt idx="826">
                  <c:v>88161</c:v>
                </c:pt>
                <c:pt idx="827">
                  <c:v>88161</c:v>
                </c:pt>
                <c:pt idx="828">
                  <c:v>88266</c:v>
                </c:pt>
                <c:pt idx="829">
                  <c:v>88266</c:v>
                </c:pt>
                <c:pt idx="830">
                  <c:v>89336.5</c:v>
                </c:pt>
                <c:pt idx="831">
                  <c:v>89336.5</c:v>
                </c:pt>
                <c:pt idx="832">
                  <c:v>89510</c:v>
                </c:pt>
                <c:pt idx="833">
                  <c:v>89626</c:v>
                </c:pt>
                <c:pt idx="834">
                  <c:v>89751</c:v>
                </c:pt>
                <c:pt idx="835">
                  <c:v>90981.5</c:v>
                </c:pt>
                <c:pt idx="836">
                  <c:v>91144</c:v>
                </c:pt>
                <c:pt idx="837">
                  <c:v>91194</c:v>
                </c:pt>
                <c:pt idx="838">
                  <c:v>91401</c:v>
                </c:pt>
                <c:pt idx="839">
                  <c:v>92874.5</c:v>
                </c:pt>
                <c:pt idx="840">
                  <c:v>92875</c:v>
                </c:pt>
                <c:pt idx="841">
                  <c:v>92875.5</c:v>
                </c:pt>
                <c:pt idx="842">
                  <c:v>93146</c:v>
                </c:pt>
                <c:pt idx="843">
                  <c:v>94429</c:v>
                </c:pt>
                <c:pt idx="844">
                  <c:v>94429.5</c:v>
                </c:pt>
                <c:pt idx="845">
                  <c:v>94546.5</c:v>
                </c:pt>
                <c:pt idx="846">
                  <c:v>94586.5</c:v>
                </c:pt>
                <c:pt idx="847">
                  <c:v>94722</c:v>
                </c:pt>
                <c:pt idx="848">
                  <c:v>94900</c:v>
                </c:pt>
              </c:numCache>
            </c:numRef>
          </c:xVal>
          <c:yVal>
            <c:numRef>
              <c:f>'Active 1'!$U$21:$U$992</c:f>
              <c:numCache>
                <c:formatCode>General</c:formatCode>
                <c:ptCount val="972"/>
                <c:pt idx="12">
                  <c:v>4.4522399984998628E-3</c:v>
                </c:pt>
                <c:pt idx="13">
                  <c:v>1.2092240001948085E-2</c:v>
                </c:pt>
                <c:pt idx="23">
                  <c:v>2.0240079997165594E-2</c:v>
                </c:pt>
                <c:pt idx="24">
                  <c:v>2.064008000161266E-2</c:v>
                </c:pt>
                <c:pt idx="25">
                  <c:v>2.064008000161266E-2</c:v>
                </c:pt>
                <c:pt idx="26">
                  <c:v>-5.4700600005162414E-2</c:v>
                </c:pt>
                <c:pt idx="35">
                  <c:v>3.342247999535175E-2</c:v>
                </c:pt>
                <c:pt idx="36">
                  <c:v>3.9052480002283119E-2</c:v>
                </c:pt>
                <c:pt idx="74">
                  <c:v>4.8273959997459315E-2</c:v>
                </c:pt>
                <c:pt idx="87">
                  <c:v>1.0676859994418919E-2</c:v>
                </c:pt>
                <c:pt idx="88">
                  <c:v>-4.8891559999901801E-2</c:v>
                </c:pt>
                <c:pt idx="100">
                  <c:v>2.245007999590598E-2</c:v>
                </c:pt>
                <c:pt idx="105">
                  <c:v>2.6215600082650781E-3</c:v>
                </c:pt>
                <c:pt idx="109">
                  <c:v>4.868616000021575E-2</c:v>
                </c:pt>
                <c:pt idx="111">
                  <c:v>4.8996160003298428E-2</c:v>
                </c:pt>
                <c:pt idx="112">
                  <c:v>4.9586159999307711E-2</c:v>
                </c:pt>
                <c:pt idx="116">
                  <c:v>-3.810209999937797E-2</c:v>
                </c:pt>
                <c:pt idx="123">
                  <c:v>-5.4890600004000589E-2</c:v>
                </c:pt>
                <c:pt idx="124">
                  <c:v>-5.3330600007029716E-2</c:v>
                </c:pt>
                <c:pt idx="319">
                  <c:v>-3.4417619994201232E-2</c:v>
                </c:pt>
                <c:pt idx="321">
                  <c:v>-3.4217619999253657E-2</c:v>
                </c:pt>
                <c:pt idx="382">
                  <c:v>3.7061579998407979E-2</c:v>
                </c:pt>
                <c:pt idx="404">
                  <c:v>-4.4714280003972817E-2</c:v>
                </c:pt>
                <c:pt idx="414">
                  <c:v>-2.2371380000549834E-2</c:v>
                </c:pt>
                <c:pt idx="428">
                  <c:v>-5.3857999992033001E-2</c:v>
                </c:pt>
                <c:pt idx="632">
                  <c:v>3.994550000061281E-2</c:v>
                </c:pt>
                <c:pt idx="785">
                  <c:v>-1.5653660004318226E-2</c:v>
                </c:pt>
                <c:pt idx="846">
                  <c:v>5.4276779999781866E-2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0D07-4DE0-8F6D-E0482498C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4386640"/>
        <c:axId val="1"/>
      </c:scatterChart>
      <c:valAx>
        <c:axId val="744386640"/>
        <c:scaling>
          <c:orientation val="minMax"/>
          <c:max val="100000"/>
          <c:min val="5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821316614420066"/>
              <c:y val="0.8422644044494438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1"/>
          <c:min val="-6.0000000000000012E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0156739811912224E-2"/>
              <c:y val="0.375000937382827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4438664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2.037617554858934E-2"/>
          <c:y val="0.92262185976752908"/>
          <c:w val="0.97335423197492166"/>
          <c:h val="5.952412198475187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CC Com - O-C Diagr.</a:t>
            </a:r>
          </a:p>
        </c:rich>
      </c:tx>
      <c:layout>
        <c:manualLayout>
          <c:xMode val="edge"/>
          <c:yMode val="edge"/>
          <c:x val="0.37400984147979915"/>
          <c:y val="3.55029585798816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97000434114094"/>
          <c:y val="0.14201183431952663"/>
          <c:w val="0.8019023637938012"/>
          <c:h val="0.6420118343195265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2'!$F$21:$F$992</c:f>
              <c:numCache>
                <c:formatCode>General</c:formatCode>
                <c:ptCount val="972"/>
                <c:pt idx="0">
                  <c:v>-13296</c:v>
                </c:pt>
                <c:pt idx="1">
                  <c:v>-8018</c:v>
                </c:pt>
                <c:pt idx="2">
                  <c:v>-7959</c:v>
                </c:pt>
                <c:pt idx="3">
                  <c:v>-7958.5</c:v>
                </c:pt>
                <c:pt idx="4">
                  <c:v>-7945.5</c:v>
                </c:pt>
                <c:pt idx="5">
                  <c:v>-7945</c:v>
                </c:pt>
                <c:pt idx="6">
                  <c:v>-7941</c:v>
                </c:pt>
                <c:pt idx="7">
                  <c:v>-7827.5</c:v>
                </c:pt>
                <c:pt idx="8">
                  <c:v>-7823</c:v>
                </c:pt>
                <c:pt idx="9">
                  <c:v>-7818.5</c:v>
                </c:pt>
                <c:pt idx="10">
                  <c:v>-6738.5</c:v>
                </c:pt>
                <c:pt idx="11">
                  <c:v>-6405</c:v>
                </c:pt>
                <c:pt idx="12">
                  <c:v>-4873</c:v>
                </c:pt>
                <c:pt idx="13">
                  <c:v>-4855</c:v>
                </c:pt>
                <c:pt idx="14">
                  <c:v>-4831.5</c:v>
                </c:pt>
                <c:pt idx="15">
                  <c:v>-4787</c:v>
                </c:pt>
                <c:pt idx="16">
                  <c:v>-4683</c:v>
                </c:pt>
                <c:pt idx="17">
                  <c:v>-4655.5</c:v>
                </c:pt>
                <c:pt idx="18">
                  <c:v>-4642</c:v>
                </c:pt>
                <c:pt idx="19">
                  <c:v>-4628.5</c:v>
                </c:pt>
                <c:pt idx="20">
                  <c:v>-4515</c:v>
                </c:pt>
                <c:pt idx="21">
                  <c:v>-4515</c:v>
                </c:pt>
                <c:pt idx="22">
                  <c:v>-4510.5</c:v>
                </c:pt>
                <c:pt idx="23">
                  <c:v>-4506</c:v>
                </c:pt>
                <c:pt idx="24">
                  <c:v>-4429</c:v>
                </c:pt>
                <c:pt idx="25">
                  <c:v>-4411</c:v>
                </c:pt>
                <c:pt idx="26">
                  <c:v>-4356.5</c:v>
                </c:pt>
                <c:pt idx="27">
                  <c:v>-3449.5</c:v>
                </c:pt>
                <c:pt idx="28">
                  <c:v>-3449</c:v>
                </c:pt>
                <c:pt idx="29">
                  <c:v>-3142</c:v>
                </c:pt>
                <c:pt idx="30">
                  <c:v>-2920</c:v>
                </c:pt>
                <c:pt idx="31">
                  <c:v>-1999</c:v>
                </c:pt>
                <c:pt idx="32">
                  <c:v>-1872.5</c:v>
                </c:pt>
                <c:pt idx="33">
                  <c:v>-1642</c:v>
                </c:pt>
                <c:pt idx="34">
                  <c:v>-1624</c:v>
                </c:pt>
                <c:pt idx="35">
                  <c:v>-1583.5</c:v>
                </c:pt>
                <c:pt idx="36">
                  <c:v>-1579</c:v>
                </c:pt>
                <c:pt idx="37">
                  <c:v>-1565</c:v>
                </c:pt>
                <c:pt idx="38">
                  <c:v>-1411.5</c:v>
                </c:pt>
                <c:pt idx="39">
                  <c:v>-1407</c:v>
                </c:pt>
                <c:pt idx="40">
                  <c:v>-1406</c:v>
                </c:pt>
                <c:pt idx="41">
                  <c:v>-1289</c:v>
                </c:pt>
                <c:pt idx="42">
                  <c:v>-1275.5</c:v>
                </c:pt>
                <c:pt idx="43">
                  <c:v>-481</c:v>
                </c:pt>
                <c:pt idx="44">
                  <c:v>-426.5</c:v>
                </c:pt>
                <c:pt idx="45">
                  <c:v>-422</c:v>
                </c:pt>
                <c:pt idx="46">
                  <c:v>-350</c:v>
                </c:pt>
                <c:pt idx="47">
                  <c:v>-36</c:v>
                </c:pt>
                <c:pt idx="48">
                  <c:v>-27</c:v>
                </c:pt>
                <c:pt idx="49">
                  <c:v>-4.5</c:v>
                </c:pt>
                <c:pt idx="50">
                  <c:v>-4</c:v>
                </c:pt>
                <c:pt idx="51">
                  <c:v>0</c:v>
                </c:pt>
                <c:pt idx="52">
                  <c:v>0.5</c:v>
                </c:pt>
                <c:pt idx="53">
                  <c:v>77</c:v>
                </c:pt>
                <c:pt idx="54">
                  <c:v>77.5</c:v>
                </c:pt>
                <c:pt idx="55">
                  <c:v>77.5</c:v>
                </c:pt>
                <c:pt idx="56">
                  <c:v>107.5</c:v>
                </c:pt>
                <c:pt idx="57">
                  <c:v>156.5</c:v>
                </c:pt>
                <c:pt idx="58">
                  <c:v>161</c:v>
                </c:pt>
                <c:pt idx="59">
                  <c:v>161.5</c:v>
                </c:pt>
                <c:pt idx="60">
                  <c:v>166</c:v>
                </c:pt>
                <c:pt idx="61">
                  <c:v>189</c:v>
                </c:pt>
                <c:pt idx="62">
                  <c:v>194</c:v>
                </c:pt>
                <c:pt idx="63">
                  <c:v>275</c:v>
                </c:pt>
                <c:pt idx="64">
                  <c:v>283.5</c:v>
                </c:pt>
                <c:pt idx="65">
                  <c:v>302</c:v>
                </c:pt>
                <c:pt idx="66">
                  <c:v>329</c:v>
                </c:pt>
                <c:pt idx="67">
                  <c:v>342.5</c:v>
                </c:pt>
                <c:pt idx="68">
                  <c:v>356</c:v>
                </c:pt>
                <c:pt idx="69">
                  <c:v>424</c:v>
                </c:pt>
                <c:pt idx="70">
                  <c:v>460.5</c:v>
                </c:pt>
                <c:pt idx="71">
                  <c:v>469.5</c:v>
                </c:pt>
                <c:pt idx="72">
                  <c:v>1259</c:v>
                </c:pt>
                <c:pt idx="73">
                  <c:v>1277</c:v>
                </c:pt>
                <c:pt idx="74">
                  <c:v>1394.5</c:v>
                </c:pt>
                <c:pt idx="75">
                  <c:v>1440</c:v>
                </c:pt>
                <c:pt idx="76">
                  <c:v>1440</c:v>
                </c:pt>
                <c:pt idx="77">
                  <c:v>1535</c:v>
                </c:pt>
                <c:pt idx="78">
                  <c:v>1561.5</c:v>
                </c:pt>
                <c:pt idx="79">
                  <c:v>1562</c:v>
                </c:pt>
                <c:pt idx="80">
                  <c:v>1562</c:v>
                </c:pt>
                <c:pt idx="81">
                  <c:v>1575.5</c:v>
                </c:pt>
                <c:pt idx="82">
                  <c:v>1639</c:v>
                </c:pt>
                <c:pt idx="83">
                  <c:v>1693</c:v>
                </c:pt>
                <c:pt idx="84">
                  <c:v>1770</c:v>
                </c:pt>
                <c:pt idx="85">
                  <c:v>1806</c:v>
                </c:pt>
                <c:pt idx="86">
                  <c:v>1806.5</c:v>
                </c:pt>
                <c:pt idx="87">
                  <c:v>1810.5</c:v>
                </c:pt>
                <c:pt idx="88">
                  <c:v>1824</c:v>
                </c:pt>
                <c:pt idx="89">
                  <c:v>1833</c:v>
                </c:pt>
                <c:pt idx="90">
                  <c:v>1869.5</c:v>
                </c:pt>
                <c:pt idx="91">
                  <c:v>1896.5</c:v>
                </c:pt>
                <c:pt idx="92">
                  <c:v>1901</c:v>
                </c:pt>
                <c:pt idx="93">
                  <c:v>1901</c:v>
                </c:pt>
                <c:pt idx="94">
                  <c:v>1910.5</c:v>
                </c:pt>
                <c:pt idx="95">
                  <c:v>1951</c:v>
                </c:pt>
                <c:pt idx="96">
                  <c:v>1960</c:v>
                </c:pt>
                <c:pt idx="97">
                  <c:v>1978.5</c:v>
                </c:pt>
                <c:pt idx="98">
                  <c:v>2019</c:v>
                </c:pt>
                <c:pt idx="99">
                  <c:v>2019.5</c:v>
                </c:pt>
                <c:pt idx="100">
                  <c:v>3216.5</c:v>
                </c:pt>
                <c:pt idx="101">
                  <c:v>3265.5</c:v>
                </c:pt>
                <c:pt idx="102">
                  <c:v>3276.5</c:v>
                </c:pt>
                <c:pt idx="103">
                  <c:v>3374</c:v>
                </c:pt>
                <c:pt idx="104">
                  <c:v>3419.5</c:v>
                </c:pt>
                <c:pt idx="105">
                  <c:v>3496.5</c:v>
                </c:pt>
                <c:pt idx="106">
                  <c:v>3518.5</c:v>
                </c:pt>
                <c:pt idx="107">
                  <c:v>3519</c:v>
                </c:pt>
                <c:pt idx="108">
                  <c:v>3541.5</c:v>
                </c:pt>
                <c:pt idx="109">
                  <c:v>3546</c:v>
                </c:pt>
                <c:pt idx="110">
                  <c:v>3546</c:v>
                </c:pt>
                <c:pt idx="111">
                  <c:v>3564</c:v>
                </c:pt>
                <c:pt idx="112">
                  <c:v>3564.5</c:v>
                </c:pt>
                <c:pt idx="113">
                  <c:v>3660.5</c:v>
                </c:pt>
                <c:pt idx="114">
                  <c:v>4787.5</c:v>
                </c:pt>
                <c:pt idx="115">
                  <c:v>4853</c:v>
                </c:pt>
                <c:pt idx="116">
                  <c:v>5019</c:v>
                </c:pt>
                <c:pt idx="117">
                  <c:v>5178.5</c:v>
                </c:pt>
                <c:pt idx="118">
                  <c:v>5182</c:v>
                </c:pt>
                <c:pt idx="119">
                  <c:v>5186.5</c:v>
                </c:pt>
                <c:pt idx="120">
                  <c:v>5322.5</c:v>
                </c:pt>
                <c:pt idx="121">
                  <c:v>5390.5</c:v>
                </c:pt>
                <c:pt idx="122">
                  <c:v>5417.5</c:v>
                </c:pt>
                <c:pt idx="123">
                  <c:v>5463</c:v>
                </c:pt>
                <c:pt idx="124">
                  <c:v>6736</c:v>
                </c:pt>
                <c:pt idx="125">
                  <c:v>6749.5</c:v>
                </c:pt>
                <c:pt idx="126">
                  <c:v>6810</c:v>
                </c:pt>
                <c:pt idx="127">
                  <c:v>6858.5</c:v>
                </c:pt>
                <c:pt idx="128">
                  <c:v>6864.5</c:v>
                </c:pt>
                <c:pt idx="129">
                  <c:v>6867.5</c:v>
                </c:pt>
                <c:pt idx="130">
                  <c:v>6890</c:v>
                </c:pt>
                <c:pt idx="131">
                  <c:v>6981</c:v>
                </c:pt>
                <c:pt idx="132">
                  <c:v>7021.5</c:v>
                </c:pt>
                <c:pt idx="133">
                  <c:v>7153</c:v>
                </c:pt>
                <c:pt idx="134">
                  <c:v>8210.5</c:v>
                </c:pt>
                <c:pt idx="135">
                  <c:v>8254.5</c:v>
                </c:pt>
                <c:pt idx="136">
                  <c:v>8255</c:v>
                </c:pt>
                <c:pt idx="137">
                  <c:v>8255.5</c:v>
                </c:pt>
                <c:pt idx="138">
                  <c:v>8467.5</c:v>
                </c:pt>
                <c:pt idx="139">
                  <c:v>8471.5</c:v>
                </c:pt>
                <c:pt idx="140">
                  <c:v>8481</c:v>
                </c:pt>
                <c:pt idx="141">
                  <c:v>8494</c:v>
                </c:pt>
                <c:pt idx="142">
                  <c:v>8494.5</c:v>
                </c:pt>
                <c:pt idx="143">
                  <c:v>8585</c:v>
                </c:pt>
                <c:pt idx="144">
                  <c:v>8625.5</c:v>
                </c:pt>
                <c:pt idx="145">
                  <c:v>8626</c:v>
                </c:pt>
                <c:pt idx="146">
                  <c:v>8630.5</c:v>
                </c:pt>
                <c:pt idx="147">
                  <c:v>9591</c:v>
                </c:pt>
                <c:pt idx="148">
                  <c:v>9982.5</c:v>
                </c:pt>
                <c:pt idx="149">
                  <c:v>9989.5</c:v>
                </c:pt>
                <c:pt idx="150">
                  <c:v>10316</c:v>
                </c:pt>
                <c:pt idx="151">
                  <c:v>10321.5</c:v>
                </c:pt>
                <c:pt idx="152">
                  <c:v>10375</c:v>
                </c:pt>
                <c:pt idx="153">
                  <c:v>10376.5</c:v>
                </c:pt>
                <c:pt idx="154">
                  <c:v>10390</c:v>
                </c:pt>
                <c:pt idx="155">
                  <c:v>11602.5</c:v>
                </c:pt>
                <c:pt idx="156">
                  <c:v>11675</c:v>
                </c:pt>
                <c:pt idx="157">
                  <c:v>11720.5</c:v>
                </c:pt>
                <c:pt idx="158">
                  <c:v>11820</c:v>
                </c:pt>
                <c:pt idx="159">
                  <c:v>11824.5</c:v>
                </c:pt>
                <c:pt idx="160">
                  <c:v>11929</c:v>
                </c:pt>
                <c:pt idx="161">
                  <c:v>11933.5</c:v>
                </c:pt>
                <c:pt idx="162">
                  <c:v>11942.5</c:v>
                </c:pt>
                <c:pt idx="163">
                  <c:v>11947</c:v>
                </c:pt>
                <c:pt idx="164">
                  <c:v>11997</c:v>
                </c:pt>
                <c:pt idx="165">
                  <c:v>12001.5</c:v>
                </c:pt>
                <c:pt idx="166">
                  <c:v>13274.5</c:v>
                </c:pt>
                <c:pt idx="167">
                  <c:v>13283.5</c:v>
                </c:pt>
                <c:pt idx="168">
                  <c:v>13284</c:v>
                </c:pt>
                <c:pt idx="169">
                  <c:v>13292.5</c:v>
                </c:pt>
                <c:pt idx="170">
                  <c:v>13306</c:v>
                </c:pt>
                <c:pt idx="171">
                  <c:v>13306.5</c:v>
                </c:pt>
                <c:pt idx="172">
                  <c:v>13365</c:v>
                </c:pt>
                <c:pt idx="173">
                  <c:v>13443</c:v>
                </c:pt>
                <c:pt idx="174">
                  <c:v>13447.5</c:v>
                </c:pt>
                <c:pt idx="175">
                  <c:v>13451</c:v>
                </c:pt>
                <c:pt idx="176">
                  <c:v>13465</c:v>
                </c:pt>
                <c:pt idx="177">
                  <c:v>13474</c:v>
                </c:pt>
                <c:pt idx="178">
                  <c:v>13480</c:v>
                </c:pt>
                <c:pt idx="179">
                  <c:v>13610</c:v>
                </c:pt>
                <c:pt idx="180">
                  <c:v>13723.5</c:v>
                </c:pt>
                <c:pt idx="181">
                  <c:v>14558.5</c:v>
                </c:pt>
                <c:pt idx="182">
                  <c:v>14946.5</c:v>
                </c:pt>
                <c:pt idx="183">
                  <c:v>15014.5</c:v>
                </c:pt>
                <c:pt idx="184">
                  <c:v>15146</c:v>
                </c:pt>
                <c:pt idx="185">
                  <c:v>15155</c:v>
                </c:pt>
                <c:pt idx="186">
                  <c:v>15155.5</c:v>
                </c:pt>
                <c:pt idx="187">
                  <c:v>15160</c:v>
                </c:pt>
                <c:pt idx="188">
                  <c:v>15164.5</c:v>
                </c:pt>
                <c:pt idx="189">
                  <c:v>15169</c:v>
                </c:pt>
                <c:pt idx="190">
                  <c:v>15169.5</c:v>
                </c:pt>
                <c:pt idx="191">
                  <c:v>15173.5</c:v>
                </c:pt>
                <c:pt idx="192">
                  <c:v>15200.5</c:v>
                </c:pt>
                <c:pt idx="193">
                  <c:v>15454.5</c:v>
                </c:pt>
                <c:pt idx="194">
                  <c:v>16524</c:v>
                </c:pt>
                <c:pt idx="195">
                  <c:v>16619</c:v>
                </c:pt>
                <c:pt idx="196">
                  <c:v>16623.5</c:v>
                </c:pt>
                <c:pt idx="197">
                  <c:v>16661</c:v>
                </c:pt>
                <c:pt idx="198">
                  <c:v>16764</c:v>
                </c:pt>
                <c:pt idx="199">
                  <c:v>16768.5</c:v>
                </c:pt>
                <c:pt idx="200">
                  <c:v>16791</c:v>
                </c:pt>
                <c:pt idx="201">
                  <c:v>16800</c:v>
                </c:pt>
                <c:pt idx="202">
                  <c:v>16805</c:v>
                </c:pt>
                <c:pt idx="203">
                  <c:v>16959</c:v>
                </c:pt>
                <c:pt idx="204">
                  <c:v>18038</c:v>
                </c:pt>
                <c:pt idx="205">
                  <c:v>18038</c:v>
                </c:pt>
                <c:pt idx="206">
                  <c:v>18038</c:v>
                </c:pt>
                <c:pt idx="207">
                  <c:v>18372.5</c:v>
                </c:pt>
                <c:pt idx="208">
                  <c:v>18372.5</c:v>
                </c:pt>
                <c:pt idx="209">
                  <c:v>18377</c:v>
                </c:pt>
                <c:pt idx="210">
                  <c:v>18377.5</c:v>
                </c:pt>
                <c:pt idx="211">
                  <c:v>18377.5</c:v>
                </c:pt>
                <c:pt idx="212">
                  <c:v>18431.5</c:v>
                </c:pt>
                <c:pt idx="213">
                  <c:v>18513</c:v>
                </c:pt>
                <c:pt idx="214">
                  <c:v>18545</c:v>
                </c:pt>
                <c:pt idx="215">
                  <c:v>18545</c:v>
                </c:pt>
                <c:pt idx="216">
                  <c:v>18545</c:v>
                </c:pt>
                <c:pt idx="217">
                  <c:v>18545</c:v>
                </c:pt>
                <c:pt idx="218">
                  <c:v>18545</c:v>
                </c:pt>
                <c:pt idx="219">
                  <c:v>18545</c:v>
                </c:pt>
                <c:pt idx="220">
                  <c:v>18558.5</c:v>
                </c:pt>
                <c:pt idx="221">
                  <c:v>18558.5</c:v>
                </c:pt>
                <c:pt idx="222">
                  <c:v>18603.5</c:v>
                </c:pt>
                <c:pt idx="223">
                  <c:v>19892</c:v>
                </c:pt>
                <c:pt idx="224">
                  <c:v>20049</c:v>
                </c:pt>
                <c:pt idx="225">
                  <c:v>20099</c:v>
                </c:pt>
                <c:pt idx="226">
                  <c:v>20121.5</c:v>
                </c:pt>
                <c:pt idx="227">
                  <c:v>20126</c:v>
                </c:pt>
                <c:pt idx="228">
                  <c:v>20130.5</c:v>
                </c:pt>
                <c:pt idx="229">
                  <c:v>20130.5</c:v>
                </c:pt>
                <c:pt idx="230">
                  <c:v>20154.5</c:v>
                </c:pt>
                <c:pt idx="231">
                  <c:v>20158</c:v>
                </c:pt>
                <c:pt idx="232">
                  <c:v>20162.5</c:v>
                </c:pt>
                <c:pt idx="233">
                  <c:v>20253</c:v>
                </c:pt>
                <c:pt idx="234">
                  <c:v>21554</c:v>
                </c:pt>
                <c:pt idx="235">
                  <c:v>21626</c:v>
                </c:pt>
                <c:pt idx="236">
                  <c:v>21725.5</c:v>
                </c:pt>
                <c:pt idx="237">
                  <c:v>21725.5</c:v>
                </c:pt>
                <c:pt idx="238">
                  <c:v>21730.5</c:v>
                </c:pt>
                <c:pt idx="239">
                  <c:v>21730.5</c:v>
                </c:pt>
                <c:pt idx="240">
                  <c:v>21739.5</c:v>
                </c:pt>
                <c:pt idx="241">
                  <c:v>21744</c:v>
                </c:pt>
                <c:pt idx="242">
                  <c:v>21744</c:v>
                </c:pt>
                <c:pt idx="243">
                  <c:v>21762</c:v>
                </c:pt>
                <c:pt idx="244">
                  <c:v>21843.5</c:v>
                </c:pt>
                <c:pt idx="245">
                  <c:v>21895</c:v>
                </c:pt>
                <c:pt idx="246">
                  <c:v>21911.5</c:v>
                </c:pt>
                <c:pt idx="247">
                  <c:v>22138</c:v>
                </c:pt>
                <c:pt idx="248">
                  <c:v>23071.5</c:v>
                </c:pt>
                <c:pt idx="249">
                  <c:v>23221</c:v>
                </c:pt>
                <c:pt idx="250">
                  <c:v>23311.5</c:v>
                </c:pt>
                <c:pt idx="251">
                  <c:v>23701.5</c:v>
                </c:pt>
                <c:pt idx="252">
                  <c:v>24716.5</c:v>
                </c:pt>
                <c:pt idx="253">
                  <c:v>24866</c:v>
                </c:pt>
                <c:pt idx="254">
                  <c:v>25120</c:v>
                </c:pt>
                <c:pt idx="255">
                  <c:v>25142.5</c:v>
                </c:pt>
                <c:pt idx="256">
                  <c:v>26033</c:v>
                </c:pt>
                <c:pt idx="257">
                  <c:v>26569.5</c:v>
                </c:pt>
                <c:pt idx="258">
                  <c:v>26589</c:v>
                </c:pt>
                <c:pt idx="259">
                  <c:v>26692</c:v>
                </c:pt>
                <c:pt idx="260">
                  <c:v>27054.5</c:v>
                </c:pt>
                <c:pt idx="261">
                  <c:v>28035.5</c:v>
                </c:pt>
                <c:pt idx="262">
                  <c:v>28187.5</c:v>
                </c:pt>
                <c:pt idx="263">
                  <c:v>28284</c:v>
                </c:pt>
                <c:pt idx="264">
                  <c:v>28352.5</c:v>
                </c:pt>
                <c:pt idx="265">
                  <c:v>28409.5</c:v>
                </c:pt>
                <c:pt idx="266">
                  <c:v>28418.5</c:v>
                </c:pt>
                <c:pt idx="267">
                  <c:v>28518</c:v>
                </c:pt>
                <c:pt idx="268">
                  <c:v>28699.5</c:v>
                </c:pt>
                <c:pt idx="269">
                  <c:v>28708.5</c:v>
                </c:pt>
                <c:pt idx="270">
                  <c:v>29864</c:v>
                </c:pt>
                <c:pt idx="271">
                  <c:v>29874.5</c:v>
                </c:pt>
                <c:pt idx="272">
                  <c:v>29875</c:v>
                </c:pt>
                <c:pt idx="273">
                  <c:v>29945.5</c:v>
                </c:pt>
                <c:pt idx="274">
                  <c:v>30009</c:v>
                </c:pt>
                <c:pt idx="275">
                  <c:v>30059</c:v>
                </c:pt>
                <c:pt idx="276">
                  <c:v>30073.5</c:v>
                </c:pt>
                <c:pt idx="277">
                  <c:v>30077</c:v>
                </c:pt>
                <c:pt idx="278">
                  <c:v>30127</c:v>
                </c:pt>
                <c:pt idx="279">
                  <c:v>30222</c:v>
                </c:pt>
                <c:pt idx="280">
                  <c:v>31301.5</c:v>
                </c:pt>
                <c:pt idx="281">
                  <c:v>31486</c:v>
                </c:pt>
                <c:pt idx="282">
                  <c:v>31622</c:v>
                </c:pt>
                <c:pt idx="283">
                  <c:v>31622</c:v>
                </c:pt>
                <c:pt idx="284">
                  <c:v>31735.5</c:v>
                </c:pt>
                <c:pt idx="285">
                  <c:v>31740</c:v>
                </c:pt>
                <c:pt idx="286">
                  <c:v>31772</c:v>
                </c:pt>
                <c:pt idx="287">
                  <c:v>31772</c:v>
                </c:pt>
                <c:pt idx="288">
                  <c:v>31776.5</c:v>
                </c:pt>
                <c:pt idx="289">
                  <c:v>31777.5</c:v>
                </c:pt>
                <c:pt idx="290">
                  <c:v>31778</c:v>
                </c:pt>
                <c:pt idx="291">
                  <c:v>31794.5</c:v>
                </c:pt>
                <c:pt idx="292">
                  <c:v>31957.5</c:v>
                </c:pt>
                <c:pt idx="293">
                  <c:v>32030</c:v>
                </c:pt>
                <c:pt idx="294">
                  <c:v>33123</c:v>
                </c:pt>
                <c:pt idx="295">
                  <c:v>33126.5</c:v>
                </c:pt>
                <c:pt idx="296">
                  <c:v>33167.5</c:v>
                </c:pt>
                <c:pt idx="297">
                  <c:v>33167.5</c:v>
                </c:pt>
                <c:pt idx="298">
                  <c:v>33167.5</c:v>
                </c:pt>
                <c:pt idx="299">
                  <c:v>33168</c:v>
                </c:pt>
                <c:pt idx="300">
                  <c:v>33168</c:v>
                </c:pt>
                <c:pt idx="301">
                  <c:v>33168</c:v>
                </c:pt>
                <c:pt idx="302">
                  <c:v>33171.5</c:v>
                </c:pt>
                <c:pt idx="303">
                  <c:v>33232</c:v>
                </c:pt>
                <c:pt idx="304">
                  <c:v>33280.5</c:v>
                </c:pt>
                <c:pt idx="305">
                  <c:v>33403</c:v>
                </c:pt>
                <c:pt idx="306">
                  <c:v>33412</c:v>
                </c:pt>
                <c:pt idx="307">
                  <c:v>33422.5</c:v>
                </c:pt>
                <c:pt idx="308">
                  <c:v>33554</c:v>
                </c:pt>
                <c:pt idx="309">
                  <c:v>33554</c:v>
                </c:pt>
                <c:pt idx="310">
                  <c:v>33580</c:v>
                </c:pt>
                <c:pt idx="311">
                  <c:v>34587</c:v>
                </c:pt>
                <c:pt idx="312">
                  <c:v>34823</c:v>
                </c:pt>
                <c:pt idx="313">
                  <c:v>34825.5</c:v>
                </c:pt>
                <c:pt idx="314">
                  <c:v>34844.5</c:v>
                </c:pt>
                <c:pt idx="315">
                  <c:v>34948</c:v>
                </c:pt>
                <c:pt idx="316">
                  <c:v>34952.5</c:v>
                </c:pt>
                <c:pt idx="317">
                  <c:v>34952.5</c:v>
                </c:pt>
                <c:pt idx="318">
                  <c:v>34984.5</c:v>
                </c:pt>
                <c:pt idx="319">
                  <c:v>34999</c:v>
                </c:pt>
                <c:pt idx="320">
                  <c:v>35007</c:v>
                </c:pt>
                <c:pt idx="321">
                  <c:v>35189.5</c:v>
                </c:pt>
                <c:pt idx="322">
                  <c:v>35261</c:v>
                </c:pt>
                <c:pt idx="323">
                  <c:v>35262</c:v>
                </c:pt>
                <c:pt idx="324">
                  <c:v>35270.5</c:v>
                </c:pt>
                <c:pt idx="325">
                  <c:v>35270.5</c:v>
                </c:pt>
                <c:pt idx="326">
                  <c:v>35451.5</c:v>
                </c:pt>
                <c:pt idx="327">
                  <c:v>35451.5</c:v>
                </c:pt>
                <c:pt idx="328">
                  <c:v>36344</c:v>
                </c:pt>
                <c:pt idx="329">
                  <c:v>36439</c:v>
                </c:pt>
                <c:pt idx="330">
                  <c:v>36504.5</c:v>
                </c:pt>
                <c:pt idx="331">
                  <c:v>36652</c:v>
                </c:pt>
                <c:pt idx="332">
                  <c:v>36720</c:v>
                </c:pt>
                <c:pt idx="333">
                  <c:v>36842.5</c:v>
                </c:pt>
                <c:pt idx="334">
                  <c:v>36847</c:v>
                </c:pt>
                <c:pt idx="335">
                  <c:v>36847</c:v>
                </c:pt>
                <c:pt idx="336">
                  <c:v>37980.5</c:v>
                </c:pt>
                <c:pt idx="337">
                  <c:v>38007.5</c:v>
                </c:pt>
                <c:pt idx="338">
                  <c:v>38008</c:v>
                </c:pt>
                <c:pt idx="339">
                  <c:v>38125</c:v>
                </c:pt>
                <c:pt idx="340">
                  <c:v>38164</c:v>
                </c:pt>
                <c:pt idx="341">
                  <c:v>38210.5</c:v>
                </c:pt>
                <c:pt idx="342">
                  <c:v>38297.5</c:v>
                </c:pt>
                <c:pt idx="343">
                  <c:v>38307.5</c:v>
                </c:pt>
                <c:pt idx="344">
                  <c:v>38324</c:v>
                </c:pt>
                <c:pt idx="345">
                  <c:v>38325</c:v>
                </c:pt>
                <c:pt idx="346">
                  <c:v>38378.5</c:v>
                </c:pt>
                <c:pt idx="347">
                  <c:v>38405.5</c:v>
                </c:pt>
                <c:pt idx="348">
                  <c:v>38419</c:v>
                </c:pt>
                <c:pt idx="349">
                  <c:v>39602.5</c:v>
                </c:pt>
                <c:pt idx="350">
                  <c:v>39676</c:v>
                </c:pt>
                <c:pt idx="351">
                  <c:v>39775</c:v>
                </c:pt>
                <c:pt idx="352">
                  <c:v>39789</c:v>
                </c:pt>
                <c:pt idx="353">
                  <c:v>39796.5</c:v>
                </c:pt>
                <c:pt idx="354">
                  <c:v>39797</c:v>
                </c:pt>
                <c:pt idx="355">
                  <c:v>39797</c:v>
                </c:pt>
                <c:pt idx="356">
                  <c:v>39825</c:v>
                </c:pt>
                <c:pt idx="357">
                  <c:v>39825</c:v>
                </c:pt>
                <c:pt idx="358">
                  <c:v>39848</c:v>
                </c:pt>
                <c:pt idx="359">
                  <c:v>39869.5</c:v>
                </c:pt>
                <c:pt idx="360">
                  <c:v>39887</c:v>
                </c:pt>
                <c:pt idx="361">
                  <c:v>39887</c:v>
                </c:pt>
                <c:pt idx="362">
                  <c:v>39897</c:v>
                </c:pt>
                <c:pt idx="363">
                  <c:v>39905.5</c:v>
                </c:pt>
                <c:pt idx="364">
                  <c:v>39911</c:v>
                </c:pt>
                <c:pt idx="365">
                  <c:v>40251</c:v>
                </c:pt>
                <c:pt idx="366">
                  <c:v>41347</c:v>
                </c:pt>
                <c:pt idx="367">
                  <c:v>41425</c:v>
                </c:pt>
                <c:pt idx="368">
                  <c:v>41434</c:v>
                </c:pt>
                <c:pt idx="369">
                  <c:v>41506</c:v>
                </c:pt>
                <c:pt idx="370">
                  <c:v>41516</c:v>
                </c:pt>
                <c:pt idx="371">
                  <c:v>41534</c:v>
                </c:pt>
                <c:pt idx="372">
                  <c:v>41561</c:v>
                </c:pt>
                <c:pt idx="373">
                  <c:v>41565</c:v>
                </c:pt>
                <c:pt idx="374">
                  <c:v>41579</c:v>
                </c:pt>
                <c:pt idx="375">
                  <c:v>41642</c:v>
                </c:pt>
                <c:pt idx="376">
                  <c:v>41654.5</c:v>
                </c:pt>
                <c:pt idx="377">
                  <c:v>41674</c:v>
                </c:pt>
                <c:pt idx="378">
                  <c:v>41700</c:v>
                </c:pt>
                <c:pt idx="379">
                  <c:v>41700</c:v>
                </c:pt>
                <c:pt idx="380">
                  <c:v>41700</c:v>
                </c:pt>
                <c:pt idx="381">
                  <c:v>41831.5</c:v>
                </c:pt>
                <c:pt idx="382">
                  <c:v>41831.5</c:v>
                </c:pt>
                <c:pt idx="383">
                  <c:v>42276</c:v>
                </c:pt>
                <c:pt idx="384">
                  <c:v>42747.5</c:v>
                </c:pt>
                <c:pt idx="385">
                  <c:v>42747.5</c:v>
                </c:pt>
                <c:pt idx="386">
                  <c:v>42997</c:v>
                </c:pt>
                <c:pt idx="387">
                  <c:v>43006.5</c:v>
                </c:pt>
                <c:pt idx="388">
                  <c:v>43046</c:v>
                </c:pt>
                <c:pt idx="389">
                  <c:v>43092</c:v>
                </c:pt>
                <c:pt idx="390">
                  <c:v>43133.5</c:v>
                </c:pt>
                <c:pt idx="391">
                  <c:v>43146.5</c:v>
                </c:pt>
                <c:pt idx="392">
                  <c:v>43178</c:v>
                </c:pt>
                <c:pt idx="393">
                  <c:v>43204</c:v>
                </c:pt>
                <c:pt idx="394">
                  <c:v>43204.5</c:v>
                </c:pt>
                <c:pt idx="395">
                  <c:v>43255</c:v>
                </c:pt>
                <c:pt idx="396">
                  <c:v>43282</c:v>
                </c:pt>
                <c:pt idx="397">
                  <c:v>43368.5</c:v>
                </c:pt>
                <c:pt idx="398">
                  <c:v>43372</c:v>
                </c:pt>
                <c:pt idx="399">
                  <c:v>43387</c:v>
                </c:pt>
                <c:pt idx="400">
                  <c:v>43387</c:v>
                </c:pt>
                <c:pt idx="401">
                  <c:v>43387</c:v>
                </c:pt>
                <c:pt idx="402">
                  <c:v>43545.5</c:v>
                </c:pt>
                <c:pt idx="403">
                  <c:v>44303</c:v>
                </c:pt>
                <c:pt idx="404">
                  <c:v>44461.5</c:v>
                </c:pt>
                <c:pt idx="405">
                  <c:v>44588</c:v>
                </c:pt>
                <c:pt idx="406">
                  <c:v>44759.5</c:v>
                </c:pt>
                <c:pt idx="407">
                  <c:v>44873</c:v>
                </c:pt>
                <c:pt idx="408">
                  <c:v>44873.5</c:v>
                </c:pt>
                <c:pt idx="409">
                  <c:v>44918</c:v>
                </c:pt>
                <c:pt idx="410">
                  <c:v>44918</c:v>
                </c:pt>
                <c:pt idx="411">
                  <c:v>45031.5</c:v>
                </c:pt>
                <c:pt idx="412">
                  <c:v>45031.5</c:v>
                </c:pt>
                <c:pt idx="413">
                  <c:v>45062.5</c:v>
                </c:pt>
                <c:pt idx="414">
                  <c:v>45062.5</c:v>
                </c:pt>
                <c:pt idx="415">
                  <c:v>45081</c:v>
                </c:pt>
                <c:pt idx="416">
                  <c:v>46025</c:v>
                </c:pt>
                <c:pt idx="417">
                  <c:v>46113</c:v>
                </c:pt>
                <c:pt idx="418">
                  <c:v>46134</c:v>
                </c:pt>
                <c:pt idx="419">
                  <c:v>46292.5</c:v>
                </c:pt>
                <c:pt idx="420">
                  <c:v>46400.5</c:v>
                </c:pt>
                <c:pt idx="421">
                  <c:v>46462</c:v>
                </c:pt>
                <c:pt idx="422">
                  <c:v>46471</c:v>
                </c:pt>
                <c:pt idx="423">
                  <c:v>46545.5</c:v>
                </c:pt>
                <c:pt idx="424">
                  <c:v>46818.5</c:v>
                </c:pt>
                <c:pt idx="425">
                  <c:v>46818.5</c:v>
                </c:pt>
                <c:pt idx="426">
                  <c:v>46818.5</c:v>
                </c:pt>
                <c:pt idx="427">
                  <c:v>47038</c:v>
                </c:pt>
                <c:pt idx="428">
                  <c:v>47038</c:v>
                </c:pt>
                <c:pt idx="429">
                  <c:v>48019</c:v>
                </c:pt>
                <c:pt idx="430">
                  <c:v>48035.5</c:v>
                </c:pt>
                <c:pt idx="431">
                  <c:v>48078.5</c:v>
                </c:pt>
                <c:pt idx="432">
                  <c:v>48079</c:v>
                </c:pt>
                <c:pt idx="433">
                  <c:v>48148</c:v>
                </c:pt>
                <c:pt idx="434">
                  <c:v>48148.5</c:v>
                </c:pt>
                <c:pt idx="435">
                  <c:v>48202.5</c:v>
                </c:pt>
                <c:pt idx="436">
                  <c:v>48207</c:v>
                </c:pt>
                <c:pt idx="437">
                  <c:v>48233</c:v>
                </c:pt>
                <c:pt idx="438">
                  <c:v>48252.5</c:v>
                </c:pt>
                <c:pt idx="439">
                  <c:v>48279</c:v>
                </c:pt>
                <c:pt idx="440">
                  <c:v>48306.5</c:v>
                </c:pt>
                <c:pt idx="441">
                  <c:v>48307</c:v>
                </c:pt>
                <c:pt idx="442">
                  <c:v>48311.5</c:v>
                </c:pt>
                <c:pt idx="443">
                  <c:v>48315.5</c:v>
                </c:pt>
                <c:pt idx="444">
                  <c:v>48316</c:v>
                </c:pt>
                <c:pt idx="445">
                  <c:v>48325</c:v>
                </c:pt>
                <c:pt idx="446">
                  <c:v>48338.5</c:v>
                </c:pt>
                <c:pt idx="447">
                  <c:v>48347.5</c:v>
                </c:pt>
                <c:pt idx="448">
                  <c:v>48348</c:v>
                </c:pt>
                <c:pt idx="449">
                  <c:v>48352</c:v>
                </c:pt>
                <c:pt idx="450">
                  <c:v>48352.5</c:v>
                </c:pt>
                <c:pt idx="451">
                  <c:v>48356.5</c:v>
                </c:pt>
                <c:pt idx="452">
                  <c:v>48357</c:v>
                </c:pt>
                <c:pt idx="453">
                  <c:v>48365.5</c:v>
                </c:pt>
                <c:pt idx="454">
                  <c:v>48366</c:v>
                </c:pt>
                <c:pt idx="455">
                  <c:v>48370</c:v>
                </c:pt>
                <c:pt idx="456">
                  <c:v>48370.5</c:v>
                </c:pt>
                <c:pt idx="457">
                  <c:v>48374.5</c:v>
                </c:pt>
                <c:pt idx="458">
                  <c:v>48375</c:v>
                </c:pt>
                <c:pt idx="459">
                  <c:v>48388</c:v>
                </c:pt>
                <c:pt idx="460">
                  <c:v>48388</c:v>
                </c:pt>
                <c:pt idx="461">
                  <c:v>48388.5</c:v>
                </c:pt>
                <c:pt idx="462">
                  <c:v>48403</c:v>
                </c:pt>
                <c:pt idx="463">
                  <c:v>48488</c:v>
                </c:pt>
                <c:pt idx="464">
                  <c:v>48492.5</c:v>
                </c:pt>
                <c:pt idx="465">
                  <c:v>48497</c:v>
                </c:pt>
                <c:pt idx="466">
                  <c:v>48501.5</c:v>
                </c:pt>
                <c:pt idx="467">
                  <c:v>48506</c:v>
                </c:pt>
                <c:pt idx="468">
                  <c:v>48510.5</c:v>
                </c:pt>
                <c:pt idx="469">
                  <c:v>48515</c:v>
                </c:pt>
                <c:pt idx="470">
                  <c:v>48584</c:v>
                </c:pt>
                <c:pt idx="471">
                  <c:v>48596.5</c:v>
                </c:pt>
                <c:pt idx="472">
                  <c:v>48796</c:v>
                </c:pt>
                <c:pt idx="473">
                  <c:v>48796</c:v>
                </c:pt>
                <c:pt idx="474">
                  <c:v>49265</c:v>
                </c:pt>
                <c:pt idx="475">
                  <c:v>49710</c:v>
                </c:pt>
                <c:pt idx="476">
                  <c:v>49710.5</c:v>
                </c:pt>
                <c:pt idx="477">
                  <c:v>49731.5</c:v>
                </c:pt>
                <c:pt idx="478">
                  <c:v>49747.5</c:v>
                </c:pt>
                <c:pt idx="479">
                  <c:v>49761</c:v>
                </c:pt>
                <c:pt idx="480">
                  <c:v>49770</c:v>
                </c:pt>
                <c:pt idx="481">
                  <c:v>49810</c:v>
                </c:pt>
                <c:pt idx="482">
                  <c:v>49810</c:v>
                </c:pt>
                <c:pt idx="483">
                  <c:v>49810.5</c:v>
                </c:pt>
                <c:pt idx="484">
                  <c:v>49810.5</c:v>
                </c:pt>
                <c:pt idx="485">
                  <c:v>49811.5</c:v>
                </c:pt>
                <c:pt idx="486">
                  <c:v>49820</c:v>
                </c:pt>
                <c:pt idx="487">
                  <c:v>49820</c:v>
                </c:pt>
                <c:pt idx="488">
                  <c:v>49820.5</c:v>
                </c:pt>
                <c:pt idx="489">
                  <c:v>49829.5</c:v>
                </c:pt>
                <c:pt idx="490">
                  <c:v>49858</c:v>
                </c:pt>
                <c:pt idx="491">
                  <c:v>49865.5</c:v>
                </c:pt>
                <c:pt idx="492">
                  <c:v>49924.5</c:v>
                </c:pt>
                <c:pt idx="493">
                  <c:v>50010</c:v>
                </c:pt>
                <c:pt idx="494">
                  <c:v>50010.5</c:v>
                </c:pt>
                <c:pt idx="495">
                  <c:v>50033</c:v>
                </c:pt>
                <c:pt idx="496">
                  <c:v>50071</c:v>
                </c:pt>
                <c:pt idx="497">
                  <c:v>50130</c:v>
                </c:pt>
                <c:pt idx="498">
                  <c:v>51193.5</c:v>
                </c:pt>
                <c:pt idx="499">
                  <c:v>51197.5</c:v>
                </c:pt>
                <c:pt idx="500">
                  <c:v>51348.5</c:v>
                </c:pt>
                <c:pt idx="501">
                  <c:v>51433</c:v>
                </c:pt>
                <c:pt idx="502">
                  <c:v>51457.5</c:v>
                </c:pt>
                <c:pt idx="503">
                  <c:v>51462</c:v>
                </c:pt>
                <c:pt idx="504">
                  <c:v>51487.5</c:v>
                </c:pt>
                <c:pt idx="505">
                  <c:v>51492</c:v>
                </c:pt>
                <c:pt idx="506">
                  <c:v>51496.5</c:v>
                </c:pt>
                <c:pt idx="507">
                  <c:v>51497</c:v>
                </c:pt>
                <c:pt idx="508">
                  <c:v>51501</c:v>
                </c:pt>
                <c:pt idx="509">
                  <c:v>51564.5</c:v>
                </c:pt>
                <c:pt idx="510">
                  <c:v>51566</c:v>
                </c:pt>
                <c:pt idx="511">
                  <c:v>51578</c:v>
                </c:pt>
                <c:pt idx="512">
                  <c:v>51578</c:v>
                </c:pt>
                <c:pt idx="513">
                  <c:v>51655</c:v>
                </c:pt>
                <c:pt idx="514">
                  <c:v>51954.5</c:v>
                </c:pt>
                <c:pt idx="515">
                  <c:v>52381</c:v>
                </c:pt>
                <c:pt idx="516">
                  <c:v>52712.5</c:v>
                </c:pt>
                <c:pt idx="517">
                  <c:v>52717</c:v>
                </c:pt>
                <c:pt idx="518">
                  <c:v>52726</c:v>
                </c:pt>
                <c:pt idx="519">
                  <c:v>52762</c:v>
                </c:pt>
                <c:pt idx="520">
                  <c:v>52775.5</c:v>
                </c:pt>
                <c:pt idx="521">
                  <c:v>52780.5</c:v>
                </c:pt>
                <c:pt idx="522">
                  <c:v>52794</c:v>
                </c:pt>
                <c:pt idx="523">
                  <c:v>52802.5</c:v>
                </c:pt>
                <c:pt idx="524">
                  <c:v>52803</c:v>
                </c:pt>
                <c:pt idx="525">
                  <c:v>52807.5</c:v>
                </c:pt>
                <c:pt idx="526">
                  <c:v>52812</c:v>
                </c:pt>
                <c:pt idx="527">
                  <c:v>52816.5</c:v>
                </c:pt>
                <c:pt idx="528">
                  <c:v>52893.5</c:v>
                </c:pt>
                <c:pt idx="529">
                  <c:v>52898</c:v>
                </c:pt>
                <c:pt idx="530">
                  <c:v>52898.5</c:v>
                </c:pt>
                <c:pt idx="531">
                  <c:v>52920</c:v>
                </c:pt>
                <c:pt idx="532">
                  <c:v>52920.5</c:v>
                </c:pt>
                <c:pt idx="533">
                  <c:v>52934.5</c:v>
                </c:pt>
                <c:pt idx="534">
                  <c:v>52938.5</c:v>
                </c:pt>
                <c:pt idx="535">
                  <c:v>52952.5</c:v>
                </c:pt>
                <c:pt idx="536">
                  <c:v>52957</c:v>
                </c:pt>
                <c:pt idx="537">
                  <c:v>52961.5</c:v>
                </c:pt>
                <c:pt idx="538">
                  <c:v>52965.5</c:v>
                </c:pt>
                <c:pt idx="539">
                  <c:v>52983.5</c:v>
                </c:pt>
                <c:pt idx="540">
                  <c:v>52984</c:v>
                </c:pt>
                <c:pt idx="541">
                  <c:v>52988</c:v>
                </c:pt>
                <c:pt idx="542">
                  <c:v>52988.5</c:v>
                </c:pt>
                <c:pt idx="543">
                  <c:v>52992</c:v>
                </c:pt>
                <c:pt idx="544">
                  <c:v>52992.5</c:v>
                </c:pt>
                <c:pt idx="545">
                  <c:v>53006.5</c:v>
                </c:pt>
                <c:pt idx="546">
                  <c:v>53011</c:v>
                </c:pt>
                <c:pt idx="547">
                  <c:v>53011.5</c:v>
                </c:pt>
                <c:pt idx="548">
                  <c:v>53015</c:v>
                </c:pt>
                <c:pt idx="549">
                  <c:v>53016</c:v>
                </c:pt>
                <c:pt idx="550">
                  <c:v>53029.5</c:v>
                </c:pt>
                <c:pt idx="551">
                  <c:v>53030.5</c:v>
                </c:pt>
                <c:pt idx="552">
                  <c:v>53033.5</c:v>
                </c:pt>
                <c:pt idx="553">
                  <c:v>53034</c:v>
                </c:pt>
                <c:pt idx="554">
                  <c:v>53051</c:v>
                </c:pt>
                <c:pt idx="555">
                  <c:v>53051.5</c:v>
                </c:pt>
                <c:pt idx="556">
                  <c:v>53127.5</c:v>
                </c:pt>
                <c:pt idx="557">
                  <c:v>53128</c:v>
                </c:pt>
                <c:pt idx="558">
                  <c:v>53137</c:v>
                </c:pt>
                <c:pt idx="559">
                  <c:v>53141.5</c:v>
                </c:pt>
                <c:pt idx="560">
                  <c:v>53142</c:v>
                </c:pt>
                <c:pt idx="561">
                  <c:v>53142.5</c:v>
                </c:pt>
                <c:pt idx="562">
                  <c:v>53147</c:v>
                </c:pt>
                <c:pt idx="563">
                  <c:v>53155</c:v>
                </c:pt>
                <c:pt idx="564">
                  <c:v>53173</c:v>
                </c:pt>
                <c:pt idx="565">
                  <c:v>53173.5</c:v>
                </c:pt>
                <c:pt idx="566">
                  <c:v>53177.5</c:v>
                </c:pt>
                <c:pt idx="567">
                  <c:v>53178</c:v>
                </c:pt>
                <c:pt idx="568">
                  <c:v>53182</c:v>
                </c:pt>
                <c:pt idx="569">
                  <c:v>53182.5</c:v>
                </c:pt>
                <c:pt idx="570">
                  <c:v>53187</c:v>
                </c:pt>
                <c:pt idx="571">
                  <c:v>53191</c:v>
                </c:pt>
                <c:pt idx="572">
                  <c:v>53191.5</c:v>
                </c:pt>
                <c:pt idx="573">
                  <c:v>53195.5</c:v>
                </c:pt>
                <c:pt idx="574">
                  <c:v>53196</c:v>
                </c:pt>
                <c:pt idx="575">
                  <c:v>53196.5</c:v>
                </c:pt>
                <c:pt idx="576">
                  <c:v>53205</c:v>
                </c:pt>
                <c:pt idx="577">
                  <c:v>53205.5</c:v>
                </c:pt>
                <c:pt idx="578">
                  <c:v>53209.5</c:v>
                </c:pt>
                <c:pt idx="579">
                  <c:v>53214</c:v>
                </c:pt>
                <c:pt idx="580">
                  <c:v>53218.5</c:v>
                </c:pt>
                <c:pt idx="581">
                  <c:v>53223</c:v>
                </c:pt>
                <c:pt idx="582">
                  <c:v>53223</c:v>
                </c:pt>
                <c:pt idx="583">
                  <c:v>53227.5</c:v>
                </c:pt>
                <c:pt idx="584">
                  <c:v>53232</c:v>
                </c:pt>
                <c:pt idx="585">
                  <c:v>53232.5</c:v>
                </c:pt>
                <c:pt idx="586">
                  <c:v>53236.5</c:v>
                </c:pt>
                <c:pt idx="587">
                  <c:v>53236.5</c:v>
                </c:pt>
                <c:pt idx="588">
                  <c:v>53237</c:v>
                </c:pt>
                <c:pt idx="589">
                  <c:v>53241.5</c:v>
                </c:pt>
                <c:pt idx="590">
                  <c:v>53255</c:v>
                </c:pt>
                <c:pt idx="591">
                  <c:v>53259.5</c:v>
                </c:pt>
                <c:pt idx="592">
                  <c:v>53268.5</c:v>
                </c:pt>
                <c:pt idx="593">
                  <c:v>53273</c:v>
                </c:pt>
                <c:pt idx="594">
                  <c:v>53277.5</c:v>
                </c:pt>
                <c:pt idx="595">
                  <c:v>53282</c:v>
                </c:pt>
                <c:pt idx="596">
                  <c:v>53286.5</c:v>
                </c:pt>
                <c:pt idx="597">
                  <c:v>53300</c:v>
                </c:pt>
                <c:pt idx="598">
                  <c:v>53304.5</c:v>
                </c:pt>
                <c:pt idx="599">
                  <c:v>53318.5</c:v>
                </c:pt>
                <c:pt idx="600">
                  <c:v>53323</c:v>
                </c:pt>
                <c:pt idx="601">
                  <c:v>53327.5</c:v>
                </c:pt>
                <c:pt idx="602">
                  <c:v>53363.5</c:v>
                </c:pt>
                <c:pt idx="603">
                  <c:v>53469</c:v>
                </c:pt>
                <c:pt idx="604">
                  <c:v>54618</c:v>
                </c:pt>
                <c:pt idx="605">
                  <c:v>54618</c:v>
                </c:pt>
                <c:pt idx="606">
                  <c:v>54618</c:v>
                </c:pt>
                <c:pt idx="607">
                  <c:v>54618</c:v>
                </c:pt>
                <c:pt idx="608">
                  <c:v>54678.5</c:v>
                </c:pt>
                <c:pt idx="609">
                  <c:v>54684</c:v>
                </c:pt>
                <c:pt idx="610">
                  <c:v>54684</c:v>
                </c:pt>
                <c:pt idx="611">
                  <c:v>54777</c:v>
                </c:pt>
                <c:pt idx="612">
                  <c:v>54832.5</c:v>
                </c:pt>
                <c:pt idx="613">
                  <c:v>54832.5</c:v>
                </c:pt>
                <c:pt idx="614">
                  <c:v>54832.5</c:v>
                </c:pt>
                <c:pt idx="615">
                  <c:v>54836.5</c:v>
                </c:pt>
                <c:pt idx="616">
                  <c:v>54836.5</c:v>
                </c:pt>
                <c:pt idx="617">
                  <c:v>54945</c:v>
                </c:pt>
                <c:pt idx="618">
                  <c:v>54954</c:v>
                </c:pt>
                <c:pt idx="619">
                  <c:v>54959.5</c:v>
                </c:pt>
                <c:pt idx="620">
                  <c:v>55045.5</c:v>
                </c:pt>
                <c:pt idx="621">
                  <c:v>55099</c:v>
                </c:pt>
                <c:pt idx="622">
                  <c:v>55099</c:v>
                </c:pt>
                <c:pt idx="623">
                  <c:v>55099</c:v>
                </c:pt>
                <c:pt idx="624">
                  <c:v>55189.5</c:v>
                </c:pt>
                <c:pt idx="625">
                  <c:v>55948.5</c:v>
                </c:pt>
                <c:pt idx="626">
                  <c:v>55967</c:v>
                </c:pt>
                <c:pt idx="627">
                  <c:v>55967.5</c:v>
                </c:pt>
                <c:pt idx="628">
                  <c:v>56179.5</c:v>
                </c:pt>
                <c:pt idx="629">
                  <c:v>56180</c:v>
                </c:pt>
                <c:pt idx="630">
                  <c:v>56277</c:v>
                </c:pt>
                <c:pt idx="631">
                  <c:v>56297.5</c:v>
                </c:pt>
                <c:pt idx="632">
                  <c:v>56396</c:v>
                </c:pt>
                <c:pt idx="633">
                  <c:v>56473</c:v>
                </c:pt>
                <c:pt idx="634">
                  <c:v>56490</c:v>
                </c:pt>
                <c:pt idx="635">
                  <c:v>56545.5</c:v>
                </c:pt>
                <c:pt idx="636">
                  <c:v>56591</c:v>
                </c:pt>
                <c:pt idx="637">
                  <c:v>56626</c:v>
                </c:pt>
                <c:pt idx="638">
                  <c:v>57606</c:v>
                </c:pt>
                <c:pt idx="639">
                  <c:v>57746.5</c:v>
                </c:pt>
                <c:pt idx="640">
                  <c:v>57755</c:v>
                </c:pt>
                <c:pt idx="641">
                  <c:v>57918.5</c:v>
                </c:pt>
                <c:pt idx="642">
                  <c:v>58041</c:v>
                </c:pt>
                <c:pt idx="643">
                  <c:v>58041.5</c:v>
                </c:pt>
                <c:pt idx="644">
                  <c:v>58054.5</c:v>
                </c:pt>
                <c:pt idx="645">
                  <c:v>58171</c:v>
                </c:pt>
                <c:pt idx="646">
                  <c:v>59329</c:v>
                </c:pt>
                <c:pt idx="647">
                  <c:v>59542</c:v>
                </c:pt>
                <c:pt idx="648">
                  <c:v>59608.5</c:v>
                </c:pt>
                <c:pt idx="649">
                  <c:v>59739.5</c:v>
                </c:pt>
                <c:pt idx="650">
                  <c:v>59744</c:v>
                </c:pt>
                <c:pt idx="651">
                  <c:v>59744.5</c:v>
                </c:pt>
                <c:pt idx="652">
                  <c:v>59757.5</c:v>
                </c:pt>
                <c:pt idx="653">
                  <c:v>59758</c:v>
                </c:pt>
                <c:pt idx="654">
                  <c:v>59766</c:v>
                </c:pt>
                <c:pt idx="655">
                  <c:v>59766.5</c:v>
                </c:pt>
                <c:pt idx="656">
                  <c:v>59771</c:v>
                </c:pt>
                <c:pt idx="657">
                  <c:v>59771.5</c:v>
                </c:pt>
                <c:pt idx="658">
                  <c:v>59780</c:v>
                </c:pt>
                <c:pt idx="659">
                  <c:v>59780.5</c:v>
                </c:pt>
                <c:pt idx="660">
                  <c:v>59781</c:v>
                </c:pt>
                <c:pt idx="661">
                  <c:v>59781</c:v>
                </c:pt>
                <c:pt idx="662">
                  <c:v>59781.5</c:v>
                </c:pt>
                <c:pt idx="663">
                  <c:v>59784.5</c:v>
                </c:pt>
                <c:pt idx="664">
                  <c:v>59785</c:v>
                </c:pt>
                <c:pt idx="665">
                  <c:v>59785.5</c:v>
                </c:pt>
                <c:pt idx="666">
                  <c:v>59789</c:v>
                </c:pt>
                <c:pt idx="667">
                  <c:v>59789.5</c:v>
                </c:pt>
                <c:pt idx="668">
                  <c:v>59793.5</c:v>
                </c:pt>
                <c:pt idx="669">
                  <c:v>59794</c:v>
                </c:pt>
                <c:pt idx="670">
                  <c:v>59794.5</c:v>
                </c:pt>
                <c:pt idx="671">
                  <c:v>59798</c:v>
                </c:pt>
                <c:pt idx="672">
                  <c:v>59798.5</c:v>
                </c:pt>
                <c:pt idx="673">
                  <c:v>59799</c:v>
                </c:pt>
                <c:pt idx="674">
                  <c:v>59799</c:v>
                </c:pt>
                <c:pt idx="675">
                  <c:v>59799</c:v>
                </c:pt>
                <c:pt idx="676">
                  <c:v>59802.5</c:v>
                </c:pt>
                <c:pt idx="677">
                  <c:v>59803</c:v>
                </c:pt>
                <c:pt idx="678">
                  <c:v>59803.5</c:v>
                </c:pt>
                <c:pt idx="679">
                  <c:v>59807.5</c:v>
                </c:pt>
                <c:pt idx="680">
                  <c:v>59839</c:v>
                </c:pt>
                <c:pt idx="681">
                  <c:v>59839.5</c:v>
                </c:pt>
                <c:pt idx="682">
                  <c:v>59848</c:v>
                </c:pt>
                <c:pt idx="683">
                  <c:v>59848.5</c:v>
                </c:pt>
                <c:pt idx="684">
                  <c:v>59852.5</c:v>
                </c:pt>
                <c:pt idx="685">
                  <c:v>59862</c:v>
                </c:pt>
                <c:pt idx="686">
                  <c:v>59889</c:v>
                </c:pt>
                <c:pt idx="687">
                  <c:v>59893</c:v>
                </c:pt>
                <c:pt idx="688">
                  <c:v>59893.5</c:v>
                </c:pt>
                <c:pt idx="689">
                  <c:v>59894</c:v>
                </c:pt>
                <c:pt idx="690">
                  <c:v>59898</c:v>
                </c:pt>
                <c:pt idx="691">
                  <c:v>59898.5</c:v>
                </c:pt>
                <c:pt idx="692">
                  <c:v>59911.5</c:v>
                </c:pt>
                <c:pt idx="693">
                  <c:v>59916</c:v>
                </c:pt>
                <c:pt idx="694">
                  <c:v>59916.5</c:v>
                </c:pt>
                <c:pt idx="695">
                  <c:v>59925</c:v>
                </c:pt>
                <c:pt idx="696">
                  <c:v>59925.5</c:v>
                </c:pt>
                <c:pt idx="697">
                  <c:v>59934</c:v>
                </c:pt>
                <c:pt idx="698">
                  <c:v>59934.5</c:v>
                </c:pt>
                <c:pt idx="699">
                  <c:v>59943</c:v>
                </c:pt>
                <c:pt idx="700">
                  <c:v>59947.5</c:v>
                </c:pt>
                <c:pt idx="701">
                  <c:v>59952</c:v>
                </c:pt>
                <c:pt idx="702">
                  <c:v>59952.5</c:v>
                </c:pt>
                <c:pt idx="703">
                  <c:v>59956.5</c:v>
                </c:pt>
                <c:pt idx="704">
                  <c:v>59957</c:v>
                </c:pt>
                <c:pt idx="705">
                  <c:v>59966</c:v>
                </c:pt>
                <c:pt idx="706">
                  <c:v>59975</c:v>
                </c:pt>
                <c:pt idx="707">
                  <c:v>59979.5</c:v>
                </c:pt>
                <c:pt idx="708">
                  <c:v>59984</c:v>
                </c:pt>
                <c:pt idx="709">
                  <c:v>59993</c:v>
                </c:pt>
                <c:pt idx="710">
                  <c:v>61014</c:v>
                </c:pt>
                <c:pt idx="711">
                  <c:v>61031.5</c:v>
                </c:pt>
                <c:pt idx="712">
                  <c:v>61032</c:v>
                </c:pt>
                <c:pt idx="713">
                  <c:v>61046.5</c:v>
                </c:pt>
                <c:pt idx="714">
                  <c:v>61059</c:v>
                </c:pt>
                <c:pt idx="715">
                  <c:v>61063.5</c:v>
                </c:pt>
                <c:pt idx="716">
                  <c:v>61072.5</c:v>
                </c:pt>
                <c:pt idx="717">
                  <c:v>61073</c:v>
                </c:pt>
                <c:pt idx="718">
                  <c:v>61077.5</c:v>
                </c:pt>
                <c:pt idx="719">
                  <c:v>61081.5</c:v>
                </c:pt>
                <c:pt idx="720">
                  <c:v>61082</c:v>
                </c:pt>
                <c:pt idx="721">
                  <c:v>61086</c:v>
                </c:pt>
                <c:pt idx="722">
                  <c:v>61086.5</c:v>
                </c:pt>
                <c:pt idx="723">
                  <c:v>61090.5</c:v>
                </c:pt>
                <c:pt idx="724">
                  <c:v>61091</c:v>
                </c:pt>
                <c:pt idx="725">
                  <c:v>61095</c:v>
                </c:pt>
                <c:pt idx="726">
                  <c:v>61108.5</c:v>
                </c:pt>
                <c:pt idx="727">
                  <c:v>61109</c:v>
                </c:pt>
                <c:pt idx="728">
                  <c:v>61113</c:v>
                </c:pt>
                <c:pt idx="729">
                  <c:v>61113.5</c:v>
                </c:pt>
                <c:pt idx="730">
                  <c:v>61117.5</c:v>
                </c:pt>
                <c:pt idx="731">
                  <c:v>61118</c:v>
                </c:pt>
                <c:pt idx="732">
                  <c:v>61135.5</c:v>
                </c:pt>
                <c:pt idx="733">
                  <c:v>61136</c:v>
                </c:pt>
                <c:pt idx="734">
                  <c:v>61139.5</c:v>
                </c:pt>
                <c:pt idx="735">
                  <c:v>61140</c:v>
                </c:pt>
                <c:pt idx="736">
                  <c:v>61140</c:v>
                </c:pt>
                <c:pt idx="737">
                  <c:v>61140.5</c:v>
                </c:pt>
                <c:pt idx="738">
                  <c:v>61141</c:v>
                </c:pt>
                <c:pt idx="739">
                  <c:v>61144.5</c:v>
                </c:pt>
                <c:pt idx="740">
                  <c:v>61145</c:v>
                </c:pt>
                <c:pt idx="741">
                  <c:v>61168</c:v>
                </c:pt>
                <c:pt idx="742">
                  <c:v>61176.5</c:v>
                </c:pt>
                <c:pt idx="743">
                  <c:v>61221.5</c:v>
                </c:pt>
                <c:pt idx="744">
                  <c:v>61222</c:v>
                </c:pt>
                <c:pt idx="745">
                  <c:v>61222.5</c:v>
                </c:pt>
                <c:pt idx="746">
                  <c:v>61226.5</c:v>
                </c:pt>
                <c:pt idx="747">
                  <c:v>61227</c:v>
                </c:pt>
                <c:pt idx="748">
                  <c:v>61232</c:v>
                </c:pt>
                <c:pt idx="749">
                  <c:v>61232.5</c:v>
                </c:pt>
                <c:pt idx="750">
                  <c:v>61240</c:v>
                </c:pt>
                <c:pt idx="751">
                  <c:v>61240.5</c:v>
                </c:pt>
                <c:pt idx="752">
                  <c:v>61244</c:v>
                </c:pt>
                <c:pt idx="753">
                  <c:v>61262.5</c:v>
                </c:pt>
                <c:pt idx="754">
                  <c:v>61263</c:v>
                </c:pt>
                <c:pt idx="755">
                  <c:v>61344</c:v>
                </c:pt>
                <c:pt idx="756">
                  <c:v>61498.5</c:v>
                </c:pt>
                <c:pt idx="757">
                  <c:v>61597</c:v>
                </c:pt>
                <c:pt idx="758">
                  <c:v>61611.5</c:v>
                </c:pt>
                <c:pt idx="759">
                  <c:v>61611.5</c:v>
                </c:pt>
                <c:pt idx="760">
                  <c:v>62754</c:v>
                </c:pt>
                <c:pt idx="761">
                  <c:v>62754</c:v>
                </c:pt>
                <c:pt idx="762">
                  <c:v>63061.5</c:v>
                </c:pt>
                <c:pt idx="763">
                  <c:v>63061.5</c:v>
                </c:pt>
                <c:pt idx="764">
                  <c:v>63347</c:v>
                </c:pt>
                <c:pt idx="765">
                  <c:v>63397</c:v>
                </c:pt>
                <c:pt idx="766">
                  <c:v>64327.5</c:v>
                </c:pt>
                <c:pt idx="767">
                  <c:v>64448</c:v>
                </c:pt>
                <c:pt idx="768">
                  <c:v>64472</c:v>
                </c:pt>
                <c:pt idx="769">
                  <c:v>64701.5</c:v>
                </c:pt>
                <c:pt idx="770">
                  <c:v>66156</c:v>
                </c:pt>
                <c:pt idx="771">
                  <c:v>66156.5</c:v>
                </c:pt>
                <c:pt idx="772">
                  <c:v>66175.5</c:v>
                </c:pt>
                <c:pt idx="773">
                  <c:v>66296</c:v>
                </c:pt>
                <c:pt idx="774">
                  <c:v>66296.5</c:v>
                </c:pt>
                <c:pt idx="775">
                  <c:v>66373</c:v>
                </c:pt>
                <c:pt idx="776">
                  <c:v>66379</c:v>
                </c:pt>
                <c:pt idx="777">
                  <c:v>66379.5</c:v>
                </c:pt>
                <c:pt idx="778">
                  <c:v>66459</c:v>
                </c:pt>
                <c:pt idx="779">
                  <c:v>67728.5</c:v>
                </c:pt>
                <c:pt idx="780">
                  <c:v>67870.5</c:v>
                </c:pt>
                <c:pt idx="781">
                  <c:v>68013.5</c:v>
                </c:pt>
                <c:pt idx="782">
                  <c:v>68091.5</c:v>
                </c:pt>
                <c:pt idx="783">
                  <c:v>68195.5</c:v>
                </c:pt>
                <c:pt idx="784">
                  <c:v>68263.5</c:v>
                </c:pt>
                <c:pt idx="785">
                  <c:v>69153</c:v>
                </c:pt>
                <c:pt idx="786">
                  <c:v>69255.5</c:v>
                </c:pt>
                <c:pt idx="787">
                  <c:v>69256</c:v>
                </c:pt>
                <c:pt idx="788">
                  <c:v>69501.5</c:v>
                </c:pt>
                <c:pt idx="789">
                  <c:v>69653.5</c:v>
                </c:pt>
                <c:pt idx="790">
                  <c:v>69681</c:v>
                </c:pt>
                <c:pt idx="791">
                  <c:v>69777</c:v>
                </c:pt>
                <c:pt idx="792">
                  <c:v>69972</c:v>
                </c:pt>
                <c:pt idx="793">
                  <c:v>70929.5</c:v>
                </c:pt>
                <c:pt idx="794">
                  <c:v>70992.5</c:v>
                </c:pt>
                <c:pt idx="795">
                  <c:v>71042.5</c:v>
                </c:pt>
                <c:pt idx="796">
                  <c:v>71074</c:v>
                </c:pt>
                <c:pt idx="797">
                  <c:v>71273</c:v>
                </c:pt>
                <c:pt idx="798">
                  <c:v>71273</c:v>
                </c:pt>
                <c:pt idx="799">
                  <c:v>71285.5</c:v>
                </c:pt>
                <c:pt idx="800">
                  <c:v>71286</c:v>
                </c:pt>
                <c:pt idx="801">
                  <c:v>71416.5</c:v>
                </c:pt>
                <c:pt idx="802">
                  <c:v>71430</c:v>
                </c:pt>
                <c:pt idx="803">
                  <c:v>71531</c:v>
                </c:pt>
                <c:pt idx="804">
                  <c:v>72619.5</c:v>
                </c:pt>
                <c:pt idx="805">
                  <c:v>72786.5</c:v>
                </c:pt>
                <c:pt idx="806">
                  <c:v>72787</c:v>
                </c:pt>
                <c:pt idx="807">
                  <c:v>72932</c:v>
                </c:pt>
                <c:pt idx="808">
                  <c:v>72970.5</c:v>
                </c:pt>
                <c:pt idx="809">
                  <c:v>72971</c:v>
                </c:pt>
                <c:pt idx="810">
                  <c:v>72998</c:v>
                </c:pt>
                <c:pt idx="811">
                  <c:v>73085</c:v>
                </c:pt>
                <c:pt idx="812">
                  <c:v>73225.5</c:v>
                </c:pt>
                <c:pt idx="813">
                  <c:v>74499.5</c:v>
                </c:pt>
                <c:pt idx="814">
                  <c:v>74499.5</c:v>
                </c:pt>
                <c:pt idx="815">
                  <c:v>74551</c:v>
                </c:pt>
                <c:pt idx="816">
                  <c:v>74562.5</c:v>
                </c:pt>
                <c:pt idx="817">
                  <c:v>74706</c:v>
                </c:pt>
                <c:pt idx="818">
                  <c:v>74706</c:v>
                </c:pt>
                <c:pt idx="819">
                  <c:v>74761.5</c:v>
                </c:pt>
                <c:pt idx="820">
                  <c:v>74761.5</c:v>
                </c:pt>
                <c:pt idx="821">
                  <c:v>74766</c:v>
                </c:pt>
                <c:pt idx="822">
                  <c:v>74812</c:v>
                </c:pt>
                <c:pt idx="823">
                  <c:v>74864.5</c:v>
                </c:pt>
                <c:pt idx="824">
                  <c:v>74864.5</c:v>
                </c:pt>
                <c:pt idx="825">
                  <c:v>74865</c:v>
                </c:pt>
                <c:pt idx="826">
                  <c:v>74865</c:v>
                </c:pt>
                <c:pt idx="827">
                  <c:v>74970</c:v>
                </c:pt>
                <c:pt idx="828">
                  <c:v>74970</c:v>
                </c:pt>
                <c:pt idx="829">
                  <c:v>76040.5</c:v>
                </c:pt>
                <c:pt idx="830">
                  <c:v>76040.5</c:v>
                </c:pt>
                <c:pt idx="831">
                  <c:v>76214</c:v>
                </c:pt>
                <c:pt idx="832">
                  <c:v>76330</c:v>
                </c:pt>
                <c:pt idx="833">
                  <c:v>76455</c:v>
                </c:pt>
                <c:pt idx="834">
                  <c:v>77685.5</c:v>
                </c:pt>
                <c:pt idx="835">
                  <c:v>77848</c:v>
                </c:pt>
                <c:pt idx="836">
                  <c:v>77898</c:v>
                </c:pt>
                <c:pt idx="837">
                  <c:v>78105</c:v>
                </c:pt>
                <c:pt idx="838">
                  <c:v>79578.5</c:v>
                </c:pt>
                <c:pt idx="839">
                  <c:v>79579</c:v>
                </c:pt>
                <c:pt idx="840">
                  <c:v>79579.5</c:v>
                </c:pt>
                <c:pt idx="841">
                  <c:v>79850</c:v>
                </c:pt>
                <c:pt idx="842">
                  <c:v>81133</c:v>
                </c:pt>
                <c:pt idx="843">
                  <c:v>81133.5</c:v>
                </c:pt>
                <c:pt idx="844">
                  <c:v>81250.5</c:v>
                </c:pt>
                <c:pt idx="845">
                  <c:v>81291</c:v>
                </c:pt>
                <c:pt idx="846">
                  <c:v>81426</c:v>
                </c:pt>
                <c:pt idx="847">
                  <c:v>81604</c:v>
                </c:pt>
              </c:numCache>
            </c:numRef>
          </c:xVal>
          <c:yVal>
            <c:numRef>
              <c:f>'Active 2'!$H$21:$H$992</c:f>
              <c:numCache>
                <c:formatCode>General</c:formatCode>
                <c:ptCount val="972"/>
                <c:pt idx="0">
                  <c:v>-7.6428800020948984E-3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3CF-4AA5-B0A7-61F2FEC41950}"/>
            </c:ext>
          </c:extLst>
        </c:ser>
        <c:ser>
          <c:idx val="1"/>
          <c:order val="1"/>
          <c:tx>
            <c:strRef>
              <c:f>'Active 2'!$I$20:$I$20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2'!$D$22:$D$47</c:f>
                <c:numCache>
                  <c:formatCode>General</c:formatCode>
                  <c:ptCount val="26"/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2'!$F$21:$F$992</c:f>
              <c:numCache>
                <c:formatCode>General</c:formatCode>
                <c:ptCount val="972"/>
                <c:pt idx="0">
                  <c:v>-13296</c:v>
                </c:pt>
                <c:pt idx="1">
                  <c:v>-8018</c:v>
                </c:pt>
                <c:pt idx="2">
                  <c:v>-7959</c:v>
                </c:pt>
                <c:pt idx="3">
                  <c:v>-7958.5</c:v>
                </c:pt>
                <c:pt idx="4">
                  <c:v>-7945.5</c:v>
                </c:pt>
                <c:pt idx="5">
                  <c:v>-7945</c:v>
                </c:pt>
                <c:pt idx="6">
                  <c:v>-7941</c:v>
                </c:pt>
                <c:pt idx="7">
                  <c:v>-7827.5</c:v>
                </c:pt>
                <c:pt idx="8">
                  <c:v>-7823</c:v>
                </c:pt>
                <c:pt idx="9">
                  <c:v>-7818.5</c:v>
                </c:pt>
                <c:pt idx="10">
                  <c:v>-6738.5</c:v>
                </c:pt>
                <c:pt idx="11">
                  <c:v>-6405</c:v>
                </c:pt>
                <c:pt idx="12">
                  <c:v>-4873</c:v>
                </c:pt>
                <c:pt idx="13">
                  <c:v>-4855</c:v>
                </c:pt>
                <c:pt idx="14">
                  <c:v>-4831.5</c:v>
                </c:pt>
                <c:pt idx="15">
                  <c:v>-4787</c:v>
                </c:pt>
                <c:pt idx="16">
                  <c:v>-4683</c:v>
                </c:pt>
                <c:pt idx="17">
                  <c:v>-4655.5</c:v>
                </c:pt>
                <c:pt idx="18">
                  <c:v>-4642</c:v>
                </c:pt>
                <c:pt idx="19">
                  <c:v>-4628.5</c:v>
                </c:pt>
                <c:pt idx="20">
                  <c:v>-4515</c:v>
                </c:pt>
                <c:pt idx="21">
                  <c:v>-4515</c:v>
                </c:pt>
                <c:pt idx="22">
                  <c:v>-4510.5</c:v>
                </c:pt>
                <c:pt idx="23">
                  <c:v>-4506</c:v>
                </c:pt>
                <c:pt idx="24">
                  <c:v>-4429</c:v>
                </c:pt>
                <c:pt idx="25">
                  <c:v>-4411</c:v>
                </c:pt>
                <c:pt idx="26">
                  <c:v>-4356.5</c:v>
                </c:pt>
                <c:pt idx="27">
                  <c:v>-3449.5</c:v>
                </c:pt>
                <c:pt idx="28">
                  <c:v>-3449</c:v>
                </c:pt>
                <c:pt idx="29">
                  <c:v>-3142</c:v>
                </c:pt>
                <c:pt idx="30">
                  <c:v>-2920</c:v>
                </c:pt>
                <c:pt idx="31">
                  <c:v>-1999</c:v>
                </c:pt>
                <c:pt idx="32">
                  <c:v>-1872.5</c:v>
                </c:pt>
                <c:pt idx="33">
                  <c:v>-1642</c:v>
                </c:pt>
                <c:pt idx="34">
                  <c:v>-1624</c:v>
                </c:pt>
                <c:pt idx="35">
                  <c:v>-1583.5</c:v>
                </c:pt>
                <c:pt idx="36">
                  <c:v>-1579</c:v>
                </c:pt>
                <c:pt idx="37">
                  <c:v>-1565</c:v>
                </c:pt>
                <c:pt idx="38">
                  <c:v>-1411.5</c:v>
                </c:pt>
                <c:pt idx="39">
                  <c:v>-1407</c:v>
                </c:pt>
                <c:pt idx="40">
                  <c:v>-1406</c:v>
                </c:pt>
                <c:pt idx="41">
                  <c:v>-1289</c:v>
                </c:pt>
                <c:pt idx="42">
                  <c:v>-1275.5</c:v>
                </c:pt>
                <c:pt idx="43">
                  <c:v>-481</c:v>
                </c:pt>
                <c:pt idx="44">
                  <c:v>-426.5</c:v>
                </c:pt>
                <c:pt idx="45">
                  <c:v>-422</c:v>
                </c:pt>
                <c:pt idx="46">
                  <c:v>-350</c:v>
                </c:pt>
                <c:pt idx="47">
                  <c:v>-36</c:v>
                </c:pt>
                <c:pt idx="48">
                  <c:v>-27</c:v>
                </c:pt>
                <c:pt idx="49">
                  <c:v>-4.5</c:v>
                </c:pt>
                <c:pt idx="50">
                  <c:v>-4</c:v>
                </c:pt>
                <c:pt idx="51">
                  <c:v>0</c:v>
                </c:pt>
                <c:pt idx="52">
                  <c:v>0.5</c:v>
                </c:pt>
                <c:pt idx="53">
                  <c:v>77</c:v>
                </c:pt>
                <c:pt idx="54">
                  <c:v>77.5</c:v>
                </c:pt>
                <c:pt idx="55">
                  <c:v>77.5</c:v>
                </c:pt>
                <c:pt idx="56">
                  <c:v>107.5</c:v>
                </c:pt>
                <c:pt idx="57">
                  <c:v>156.5</c:v>
                </c:pt>
                <c:pt idx="58">
                  <c:v>161</c:v>
                </c:pt>
                <c:pt idx="59">
                  <c:v>161.5</c:v>
                </c:pt>
                <c:pt idx="60">
                  <c:v>166</c:v>
                </c:pt>
                <c:pt idx="61">
                  <c:v>189</c:v>
                </c:pt>
                <c:pt idx="62">
                  <c:v>194</c:v>
                </c:pt>
                <c:pt idx="63">
                  <c:v>275</c:v>
                </c:pt>
                <c:pt idx="64">
                  <c:v>283.5</c:v>
                </c:pt>
                <c:pt idx="65">
                  <c:v>302</c:v>
                </c:pt>
                <c:pt idx="66">
                  <c:v>329</c:v>
                </c:pt>
                <c:pt idx="67">
                  <c:v>342.5</c:v>
                </c:pt>
                <c:pt idx="68">
                  <c:v>356</c:v>
                </c:pt>
                <c:pt idx="69">
                  <c:v>424</c:v>
                </c:pt>
                <c:pt idx="70">
                  <c:v>460.5</c:v>
                </c:pt>
                <c:pt idx="71">
                  <c:v>469.5</c:v>
                </c:pt>
                <c:pt idx="72">
                  <c:v>1259</c:v>
                </c:pt>
                <c:pt idx="73">
                  <c:v>1277</c:v>
                </c:pt>
                <c:pt idx="74">
                  <c:v>1394.5</c:v>
                </c:pt>
                <c:pt idx="75">
                  <c:v>1440</c:v>
                </c:pt>
                <c:pt idx="76">
                  <c:v>1440</c:v>
                </c:pt>
                <c:pt idx="77">
                  <c:v>1535</c:v>
                </c:pt>
                <c:pt idx="78">
                  <c:v>1561.5</c:v>
                </c:pt>
                <c:pt idx="79">
                  <c:v>1562</c:v>
                </c:pt>
                <c:pt idx="80">
                  <c:v>1562</c:v>
                </c:pt>
                <c:pt idx="81">
                  <c:v>1575.5</c:v>
                </c:pt>
                <c:pt idx="82">
                  <c:v>1639</c:v>
                </c:pt>
                <c:pt idx="83">
                  <c:v>1693</c:v>
                </c:pt>
                <c:pt idx="84">
                  <c:v>1770</c:v>
                </c:pt>
                <c:pt idx="85">
                  <c:v>1806</c:v>
                </c:pt>
                <c:pt idx="86">
                  <c:v>1806.5</c:v>
                </c:pt>
                <c:pt idx="87">
                  <c:v>1810.5</c:v>
                </c:pt>
                <c:pt idx="88">
                  <c:v>1824</c:v>
                </c:pt>
                <c:pt idx="89">
                  <c:v>1833</c:v>
                </c:pt>
                <c:pt idx="90">
                  <c:v>1869.5</c:v>
                </c:pt>
                <c:pt idx="91">
                  <c:v>1896.5</c:v>
                </c:pt>
                <c:pt idx="92">
                  <c:v>1901</c:v>
                </c:pt>
                <c:pt idx="93">
                  <c:v>1901</c:v>
                </c:pt>
                <c:pt idx="94">
                  <c:v>1910.5</c:v>
                </c:pt>
                <c:pt idx="95">
                  <c:v>1951</c:v>
                </c:pt>
                <c:pt idx="96">
                  <c:v>1960</c:v>
                </c:pt>
                <c:pt idx="97">
                  <c:v>1978.5</c:v>
                </c:pt>
                <c:pt idx="98">
                  <c:v>2019</c:v>
                </c:pt>
                <c:pt idx="99">
                  <c:v>2019.5</c:v>
                </c:pt>
                <c:pt idx="100">
                  <c:v>3216.5</c:v>
                </c:pt>
                <c:pt idx="101">
                  <c:v>3265.5</c:v>
                </c:pt>
                <c:pt idx="102">
                  <c:v>3276.5</c:v>
                </c:pt>
                <c:pt idx="103">
                  <c:v>3374</c:v>
                </c:pt>
                <c:pt idx="104">
                  <c:v>3419.5</c:v>
                </c:pt>
                <c:pt idx="105">
                  <c:v>3496.5</c:v>
                </c:pt>
                <c:pt idx="106">
                  <c:v>3518.5</c:v>
                </c:pt>
                <c:pt idx="107">
                  <c:v>3519</c:v>
                </c:pt>
                <c:pt idx="108">
                  <c:v>3541.5</c:v>
                </c:pt>
                <c:pt idx="109">
                  <c:v>3546</c:v>
                </c:pt>
                <c:pt idx="110">
                  <c:v>3546</c:v>
                </c:pt>
                <c:pt idx="111">
                  <c:v>3564</c:v>
                </c:pt>
                <c:pt idx="112">
                  <c:v>3564.5</c:v>
                </c:pt>
                <c:pt idx="113">
                  <c:v>3660.5</c:v>
                </c:pt>
                <c:pt idx="114">
                  <c:v>4787.5</c:v>
                </c:pt>
                <c:pt idx="115">
                  <c:v>4853</c:v>
                </c:pt>
                <c:pt idx="116">
                  <c:v>5019</c:v>
                </c:pt>
                <c:pt idx="117">
                  <c:v>5178.5</c:v>
                </c:pt>
                <c:pt idx="118">
                  <c:v>5182</c:v>
                </c:pt>
                <c:pt idx="119">
                  <c:v>5186.5</c:v>
                </c:pt>
                <c:pt idx="120">
                  <c:v>5322.5</c:v>
                </c:pt>
                <c:pt idx="121">
                  <c:v>5390.5</c:v>
                </c:pt>
                <c:pt idx="122">
                  <c:v>5417.5</c:v>
                </c:pt>
                <c:pt idx="123">
                  <c:v>5463</c:v>
                </c:pt>
                <c:pt idx="124">
                  <c:v>6736</c:v>
                </c:pt>
                <c:pt idx="125">
                  <c:v>6749.5</c:v>
                </c:pt>
                <c:pt idx="126">
                  <c:v>6810</c:v>
                </c:pt>
                <c:pt idx="127">
                  <c:v>6858.5</c:v>
                </c:pt>
                <c:pt idx="128">
                  <c:v>6864.5</c:v>
                </c:pt>
                <c:pt idx="129">
                  <c:v>6867.5</c:v>
                </c:pt>
                <c:pt idx="130">
                  <c:v>6890</c:v>
                </c:pt>
                <c:pt idx="131">
                  <c:v>6981</c:v>
                </c:pt>
                <c:pt idx="132">
                  <c:v>7021.5</c:v>
                </c:pt>
                <c:pt idx="133">
                  <c:v>7153</c:v>
                </c:pt>
                <c:pt idx="134">
                  <c:v>8210.5</c:v>
                </c:pt>
                <c:pt idx="135">
                  <c:v>8254.5</c:v>
                </c:pt>
                <c:pt idx="136">
                  <c:v>8255</c:v>
                </c:pt>
                <c:pt idx="137">
                  <c:v>8255.5</c:v>
                </c:pt>
                <c:pt idx="138">
                  <c:v>8467.5</c:v>
                </c:pt>
                <c:pt idx="139">
                  <c:v>8471.5</c:v>
                </c:pt>
                <c:pt idx="140">
                  <c:v>8481</c:v>
                </c:pt>
                <c:pt idx="141">
                  <c:v>8494</c:v>
                </c:pt>
                <c:pt idx="142">
                  <c:v>8494.5</c:v>
                </c:pt>
                <c:pt idx="143">
                  <c:v>8585</c:v>
                </c:pt>
                <c:pt idx="144">
                  <c:v>8625.5</c:v>
                </c:pt>
                <c:pt idx="145">
                  <c:v>8626</c:v>
                </c:pt>
                <c:pt idx="146">
                  <c:v>8630.5</c:v>
                </c:pt>
                <c:pt idx="147">
                  <c:v>9591</c:v>
                </c:pt>
                <c:pt idx="148">
                  <c:v>9982.5</c:v>
                </c:pt>
                <c:pt idx="149">
                  <c:v>9989.5</c:v>
                </c:pt>
                <c:pt idx="150">
                  <c:v>10316</c:v>
                </c:pt>
                <c:pt idx="151">
                  <c:v>10321.5</c:v>
                </c:pt>
                <c:pt idx="152">
                  <c:v>10375</c:v>
                </c:pt>
                <c:pt idx="153">
                  <c:v>10376.5</c:v>
                </c:pt>
                <c:pt idx="154">
                  <c:v>10390</c:v>
                </c:pt>
                <c:pt idx="155">
                  <c:v>11602.5</c:v>
                </c:pt>
                <c:pt idx="156">
                  <c:v>11675</c:v>
                </c:pt>
                <c:pt idx="157">
                  <c:v>11720.5</c:v>
                </c:pt>
                <c:pt idx="158">
                  <c:v>11820</c:v>
                </c:pt>
                <c:pt idx="159">
                  <c:v>11824.5</c:v>
                </c:pt>
                <c:pt idx="160">
                  <c:v>11929</c:v>
                </c:pt>
                <c:pt idx="161">
                  <c:v>11933.5</c:v>
                </c:pt>
                <c:pt idx="162">
                  <c:v>11942.5</c:v>
                </c:pt>
                <c:pt idx="163">
                  <c:v>11947</c:v>
                </c:pt>
                <c:pt idx="164">
                  <c:v>11997</c:v>
                </c:pt>
                <c:pt idx="165">
                  <c:v>12001.5</c:v>
                </c:pt>
                <c:pt idx="166">
                  <c:v>13274.5</c:v>
                </c:pt>
                <c:pt idx="167">
                  <c:v>13283.5</c:v>
                </c:pt>
                <c:pt idx="168">
                  <c:v>13284</c:v>
                </c:pt>
                <c:pt idx="169">
                  <c:v>13292.5</c:v>
                </c:pt>
                <c:pt idx="170">
                  <c:v>13306</c:v>
                </c:pt>
                <c:pt idx="171">
                  <c:v>13306.5</c:v>
                </c:pt>
                <c:pt idx="172">
                  <c:v>13365</c:v>
                </c:pt>
                <c:pt idx="173">
                  <c:v>13443</c:v>
                </c:pt>
                <c:pt idx="174">
                  <c:v>13447.5</c:v>
                </c:pt>
                <c:pt idx="175">
                  <c:v>13451</c:v>
                </c:pt>
                <c:pt idx="176">
                  <c:v>13465</c:v>
                </c:pt>
                <c:pt idx="177">
                  <c:v>13474</c:v>
                </c:pt>
                <c:pt idx="178">
                  <c:v>13480</c:v>
                </c:pt>
                <c:pt idx="179">
                  <c:v>13610</c:v>
                </c:pt>
                <c:pt idx="180">
                  <c:v>13723.5</c:v>
                </c:pt>
                <c:pt idx="181">
                  <c:v>14558.5</c:v>
                </c:pt>
                <c:pt idx="182">
                  <c:v>14946.5</c:v>
                </c:pt>
                <c:pt idx="183">
                  <c:v>15014.5</c:v>
                </c:pt>
                <c:pt idx="184">
                  <c:v>15146</c:v>
                </c:pt>
                <c:pt idx="185">
                  <c:v>15155</c:v>
                </c:pt>
                <c:pt idx="186">
                  <c:v>15155.5</c:v>
                </c:pt>
                <c:pt idx="187">
                  <c:v>15160</c:v>
                </c:pt>
                <c:pt idx="188">
                  <c:v>15164.5</c:v>
                </c:pt>
                <c:pt idx="189">
                  <c:v>15169</c:v>
                </c:pt>
                <c:pt idx="190">
                  <c:v>15169.5</c:v>
                </c:pt>
                <c:pt idx="191">
                  <c:v>15173.5</c:v>
                </c:pt>
                <c:pt idx="192">
                  <c:v>15200.5</c:v>
                </c:pt>
                <c:pt idx="193">
                  <c:v>15454.5</c:v>
                </c:pt>
                <c:pt idx="194">
                  <c:v>16524</c:v>
                </c:pt>
                <c:pt idx="195">
                  <c:v>16619</c:v>
                </c:pt>
                <c:pt idx="196">
                  <c:v>16623.5</c:v>
                </c:pt>
                <c:pt idx="197">
                  <c:v>16661</c:v>
                </c:pt>
                <c:pt idx="198">
                  <c:v>16764</c:v>
                </c:pt>
                <c:pt idx="199">
                  <c:v>16768.5</c:v>
                </c:pt>
                <c:pt idx="200">
                  <c:v>16791</c:v>
                </c:pt>
                <c:pt idx="201">
                  <c:v>16800</c:v>
                </c:pt>
                <c:pt idx="202">
                  <c:v>16805</c:v>
                </c:pt>
                <c:pt idx="203">
                  <c:v>16959</c:v>
                </c:pt>
                <c:pt idx="204">
                  <c:v>18038</c:v>
                </c:pt>
                <c:pt idx="205">
                  <c:v>18038</c:v>
                </c:pt>
                <c:pt idx="206">
                  <c:v>18038</c:v>
                </c:pt>
                <c:pt idx="207">
                  <c:v>18372.5</c:v>
                </c:pt>
                <c:pt idx="208">
                  <c:v>18372.5</c:v>
                </c:pt>
                <c:pt idx="209">
                  <c:v>18377</c:v>
                </c:pt>
                <c:pt idx="210">
                  <c:v>18377.5</c:v>
                </c:pt>
                <c:pt idx="211">
                  <c:v>18377.5</c:v>
                </c:pt>
                <c:pt idx="212">
                  <c:v>18431.5</c:v>
                </c:pt>
                <c:pt idx="213">
                  <c:v>18513</c:v>
                </c:pt>
                <c:pt idx="214">
                  <c:v>18545</c:v>
                </c:pt>
                <c:pt idx="215">
                  <c:v>18545</c:v>
                </c:pt>
                <c:pt idx="216">
                  <c:v>18545</c:v>
                </c:pt>
                <c:pt idx="217">
                  <c:v>18545</c:v>
                </c:pt>
                <c:pt idx="218">
                  <c:v>18545</c:v>
                </c:pt>
                <c:pt idx="219">
                  <c:v>18545</c:v>
                </c:pt>
                <c:pt idx="220">
                  <c:v>18558.5</c:v>
                </c:pt>
                <c:pt idx="221">
                  <c:v>18558.5</c:v>
                </c:pt>
                <c:pt idx="222">
                  <c:v>18603.5</c:v>
                </c:pt>
                <c:pt idx="223">
                  <c:v>19892</c:v>
                </c:pt>
                <c:pt idx="224">
                  <c:v>20049</c:v>
                </c:pt>
                <c:pt idx="225">
                  <c:v>20099</c:v>
                </c:pt>
                <c:pt idx="226">
                  <c:v>20121.5</c:v>
                </c:pt>
                <c:pt idx="227">
                  <c:v>20126</c:v>
                </c:pt>
                <c:pt idx="228">
                  <c:v>20130.5</c:v>
                </c:pt>
                <c:pt idx="229">
                  <c:v>20130.5</c:v>
                </c:pt>
                <c:pt idx="230">
                  <c:v>20154.5</c:v>
                </c:pt>
                <c:pt idx="231">
                  <c:v>20158</c:v>
                </c:pt>
                <c:pt idx="232">
                  <c:v>20162.5</c:v>
                </c:pt>
                <c:pt idx="233">
                  <c:v>20253</c:v>
                </c:pt>
                <c:pt idx="234">
                  <c:v>21554</c:v>
                </c:pt>
                <c:pt idx="235">
                  <c:v>21626</c:v>
                </c:pt>
                <c:pt idx="236">
                  <c:v>21725.5</c:v>
                </c:pt>
                <c:pt idx="237">
                  <c:v>21725.5</c:v>
                </c:pt>
                <c:pt idx="238">
                  <c:v>21730.5</c:v>
                </c:pt>
                <c:pt idx="239">
                  <c:v>21730.5</c:v>
                </c:pt>
                <c:pt idx="240">
                  <c:v>21739.5</c:v>
                </c:pt>
                <c:pt idx="241">
                  <c:v>21744</c:v>
                </c:pt>
                <c:pt idx="242">
                  <c:v>21744</c:v>
                </c:pt>
                <c:pt idx="243">
                  <c:v>21762</c:v>
                </c:pt>
                <c:pt idx="244">
                  <c:v>21843.5</c:v>
                </c:pt>
                <c:pt idx="245">
                  <c:v>21895</c:v>
                </c:pt>
                <c:pt idx="246">
                  <c:v>21911.5</c:v>
                </c:pt>
                <c:pt idx="247">
                  <c:v>22138</c:v>
                </c:pt>
                <c:pt idx="248">
                  <c:v>23071.5</c:v>
                </c:pt>
                <c:pt idx="249">
                  <c:v>23221</c:v>
                </c:pt>
                <c:pt idx="250">
                  <c:v>23311.5</c:v>
                </c:pt>
                <c:pt idx="251">
                  <c:v>23701.5</c:v>
                </c:pt>
                <c:pt idx="252">
                  <c:v>24716.5</c:v>
                </c:pt>
                <c:pt idx="253">
                  <c:v>24866</c:v>
                </c:pt>
                <c:pt idx="254">
                  <c:v>25120</c:v>
                </c:pt>
                <c:pt idx="255">
                  <c:v>25142.5</c:v>
                </c:pt>
                <c:pt idx="256">
                  <c:v>26033</c:v>
                </c:pt>
                <c:pt idx="257">
                  <c:v>26569.5</c:v>
                </c:pt>
                <c:pt idx="258">
                  <c:v>26589</c:v>
                </c:pt>
                <c:pt idx="259">
                  <c:v>26692</c:v>
                </c:pt>
                <c:pt idx="260">
                  <c:v>27054.5</c:v>
                </c:pt>
                <c:pt idx="261">
                  <c:v>28035.5</c:v>
                </c:pt>
                <c:pt idx="262">
                  <c:v>28187.5</c:v>
                </c:pt>
                <c:pt idx="263">
                  <c:v>28284</c:v>
                </c:pt>
                <c:pt idx="264">
                  <c:v>28352.5</c:v>
                </c:pt>
                <c:pt idx="265">
                  <c:v>28409.5</c:v>
                </c:pt>
                <c:pt idx="266">
                  <c:v>28418.5</c:v>
                </c:pt>
                <c:pt idx="267">
                  <c:v>28518</c:v>
                </c:pt>
                <c:pt idx="268">
                  <c:v>28699.5</c:v>
                </c:pt>
                <c:pt idx="269">
                  <c:v>28708.5</c:v>
                </c:pt>
                <c:pt idx="270">
                  <c:v>29864</c:v>
                </c:pt>
                <c:pt idx="271">
                  <c:v>29874.5</c:v>
                </c:pt>
                <c:pt idx="272">
                  <c:v>29875</c:v>
                </c:pt>
                <c:pt idx="273">
                  <c:v>29945.5</c:v>
                </c:pt>
                <c:pt idx="274">
                  <c:v>30009</c:v>
                </c:pt>
                <c:pt idx="275">
                  <c:v>30059</c:v>
                </c:pt>
                <c:pt idx="276">
                  <c:v>30073.5</c:v>
                </c:pt>
                <c:pt idx="277">
                  <c:v>30077</c:v>
                </c:pt>
                <c:pt idx="278">
                  <c:v>30127</c:v>
                </c:pt>
                <c:pt idx="279">
                  <c:v>30222</c:v>
                </c:pt>
                <c:pt idx="280">
                  <c:v>31301.5</c:v>
                </c:pt>
                <c:pt idx="281">
                  <c:v>31486</c:v>
                </c:pt>
                <c:pt idx="282">
                  <c:v>31622</c:v>
                </c:pt>
                <c:pt idx="283">
                  <c:v>31622</c:v>
                </c:pt>
                <c:pt idx="284">
                  <c:v>31735.5</c:v>
                </c:pt>
                <c:pt idx="285">
                  <c:v>31740</c:v>
                </c:pt>
                <c:pt idx="286">
                  <c:v>31772</c:v>
                </c:pt>
                <c:pt idx="287">
                  <c:v>31772</c:v>
                </c:pt>
                <c:pt idx="288">
                  <c:v>31776.5</c:v>
                </c:pt>
                <c:pt idx="289">
                  <c:v>31777.5</c:v>
                </c:pt>
                <c:pt idx="290">
                  <c:v>31778</c:v>
                </c:pt>
                <c:pt idx="291">
                  <c:v>31794.5</c:v>
                </c:pt>
                <c:pt idx="292">
                  <c:v>31957.5</c:v>
                </c:pt>
                <c:pt idx="293">
                  <c:v>32030</c:v>
                </c:pt>
                <c:pt idx="294">
                  <c:v>33123</c:v>
                </c:pt>
                <c:pt idx="295">
                  <c:v>33126.5</c:v>
                </c:pt>
                <c:pt idx="296">
                  <c:v>33167.5</c:v>
                </c:pt>
                <c:pt idx="297">
                  <c:v>33167.5</c:v>
                </c:pt>
                <c:pt idx="298">
                  <c:v>33167.5</c:v>
                </c:pt>
                <c:pt idx="299">
                  <c:v>33168</c:v>
                </c:pt>
                <c:pt idx="300">
                  <c:v>33168</c:v>
                </c:pt>
                <c:pt idx="301">
                  <c:v>33168</c:v>
                </c:pt>
                <c:pt idx="302">
                  <c:v>33171.5</c:v>
                </c:pt>
                <c:pt idx="303">
                  <c:v>33232</c:v>
                </c:pt>
                <c:pt idx="304">
                  <c:v>33280.5</c:v>
                </c:pt>
                <c:pt idx="305">
                  <c:v>33403</c:v>
                </c:pt>
                <c:pt idx="306">
                  <c:v>33412</c:v>
                </c:pt>
                <c:pt idx="307">
                  <c:v>33422.5</c:v>
                </c:pt>
                <c:pt idx="308">
                  <c:v>33554</c:v>
                </c:pt>
                <c:pt idx="309">
                  <c:v>33554</c:v>
                </c:pt>
                <c:pt idx="310">
                  <c:v>33580</c:v>
                </c:pt>
                <c:pt idx="311">
                  <c:v>34587</c:v>
                </c:pt>
                <c:pt idx="312">
                  <c:v>34823</c:v>
                </c:pt>
                <c:pt idx="313">
                  <c:v>34825.5</c:v>
                </c:pt>
                <c:pt idx="314">
                  <c:v>34844.5</c:v>
                </c:pt>
                <c:pt idx="315">
                  <c:v>34948</c:v>
                </c:pt>
                <c:pt idx="316">
                  <c:v>34952.5</c:v>
                </c:pt>
                <c:pt idx="317">
                  <c:v>34952.5</c:v>
                </c:pt>
                <c:pt idx="318">
                  <c:v>34984.5</c:v>
                </c:pt>
                <c:pt idx="319">
                  <c:v>34999</c:v>
                </c:pt>
                <c:pt idx="320">
                  <c:v>35007</c:v>
                </c:pt>
                <c:pt idx="321">
                  <c:v>35189.5</c:v>
                </c:pt>
                <c:pt idx="322">
                  <c:v>35261</c:v>
                </c:pt>
                <c:pt idx="323">
                  <c:v>35262</c:v>
                </c:pt>
                <c:pt idx="324">
                  <c:v>35270.5</c:v>
                </c:pt>
                <c:pt idx="325">
                  <c:v>35270.5</c:v>
                </c:pt>
                <c:pt idx="326">
                  <c:v>35451.5</c:v>
                </c:pt>
                <c:pt idx="327">
                  <c:v>35451.5</c:v>
                </c:pt>
                <c:pt idx="328">
                  <c:v>36344</c:v>
                </c:pt>
                <c:pt idx="329">
                  <c:v>36439</c:v>
                </c:pt>
                <c:pt idx="330">
                  <c:v>36504.5</c:v>
                </c:pt>
                <c:pt idx="331">
                  <c:v>36652</c:v>
                </c:pt>
                <c:pt idx="332">
                  <c:v>36720</c:v>
                </c:pt>
                <c:pt idx="333">
                  <c:v>36842.5</c:v>
                </c:pt>
                <c:pt idx="334">
                  <c:v>36847</c:v>
                </c:pt>
                <c:pt idx="335">
                  <c:v>36847</c:v>
                </c:pt>
                <c:pt idx="336">
                  <c:v>37980.5</c:v>
                </c:pt>
                <c:pt idx="337">
                  <c:v>38007.5</c:v>
                </c:pt>
                <c:pt idx="338">
                  <c:v>38008</c:v>
                </c:pt>
                <c:pt idx="339">
                  <c:v>38125</c:v>
                </c:pt>
                <c:pt idx="340">
                  <c:v>38164</c:v>
                </c:pt>
                <c:pt idx="341">
                  <c:v>38210.5</c:v>
                </c:pt>
                <c:pt idx="342">
                  <c:v>38297.5</c:v>
                </c:pt>
                <c:pt idx="343">
                  <c:v>38307.5</c:v>
                </c:pt>
                <c:pt idx="344">
                  <c:v>38324</c:v>
                </c:pt>
                <c:pt idx="345">
                  <c:v>38325</c:v>
                </c:pt>
                <c:pt idx="346">
                  <c:v>38378.5</c:v>
                </c:pt>
                <c:pt idx="347">
                  <c:v>38405.5</c:v>
                </c:pt>
                <c:pt idx="348">
                  <c:v>38419</c:v>
                </c:pt>
                <c:pt idx="349">
                  <c:v>39602.5</c:v>
                </c:pt>
                <c:pt idx="350">
                  <c:v>39676</c:v>
                </c:pt>
                <c:pt idx="351">
                  <c:v>39775</c:v>
                </c:pt>
                <c:pt idx="352">
                  <c:v>39789</c:v>
                </c:pt>
                <c:pt idx="353">
                  <c:v>39796.5</c:v>
                </c:pt>
                <c:pt idx="354">
                  <c:v>39797</c:v>
                </c:pt>
                <c:pt idx="355">
                  <c:v>39797</c:v>
                </c:pt>
                <c:pt idx="356">
                  <c:v>39825</c:v>
                </c:pt>
                <c:pt idx="357">
                  <c:v>39825</c:v>
                </c:pt>
                <c:pt idx="358">
                  <c:v>39848</c:v>
                </c:pt>
                <c:pt idx="359">
                  <c:v>39869.5</c:v>
                </c:pt>
                <c:pt idx="360">
                  <c:v>39887</c:v>
                </c:pt>
                <c:pt idx="361">
                  <c:v>39887</c:v>
                </c:pt>
                <c:pt idx="362">
                  <c:v>39897</c:v>
                </c:pt>
                <c:pt idx="363">
                  <c:v>39905.5</c:v>
                </c:pt>
                <c:pt idx="364">
                  <c:v>39911</c:v>
                </c:pt>
                <c:pt idx="365">
                  <c:v>40251</c:v>
                </c:pt>
                <c:pt idx="366">
                  <c:v>41347</c:v>
                </c:pt>
                <c:pt idx="367">
                  <c:v>41425</c:v>
                </c:pt>
                <c:pt idx="368">
                  <c:v>41434</c:v>
                </c:pt>
                <c:pt idx="369">
                  <c:v>41506</c:v>
                </c:pt>
                <c:pt idx="370">
                  <c:v>41516</c:v>
                </c:pt>
                <c:pt idx="371">
                  <c:v>41534</c:v>
                </c:pt>
                <c:pt idx="372">
                  <c:v>41561</c:v>
                </c:pt>
                <c:pt idx="373">
                  <c:v>41565</c:v>
                </c:pt>
                <c:pt idx="374">
                  <c:v>41579</c:v>
                </c:pt>
                <c:pt idx="375">
                  <c:v>41642</c:v>
                </c:pt>
                <c:pt idx="376">
                  <c:v>41654.5</c:v>
                </c:pt>
                <c:pt idx="377">
                  <c:v>41674</c:v>
                </c:pt>
                <c:pt idx="378">
                  <c:v>41700</c:v>
                </c:pt>
                <c:pt idx="379">
                  <c:v>41700</c:v>
                </c:pt>
                <c:pt idx="380">
                  <c:v>41700</c:v>
                </c:pt>
                <c:pt idx="381">
                  <c:v>41831.5</c:v>
                </c:pt>
                <c:pt idx="382">
                  <c:v>41831.5</c:v>
                </c:pt>
                <c:pt idx="383">
                  <c:v>42276</c:v>
                </c:pt>
                <c:pt idx="384">
                  <c:v>42747.5</c:v>
                </c:pt>
                <c:pt idx="385">
                  <c:v>42747.5</c:v>
                </c:pt>
                <c:pt idx="386">
                  <c:v>42997</c:v>
                </c:pt>
                <c:pt idx="387">
                  <c:v>43006.5</c:v>
                </c:pt>
                <c:pt idx="388">
                  <c:v>43046</c:v>
                </c:pt>
                <c:pt idx="389">
                  <c:v>43092</c:v>
                </c:pt>
                <c:pt idx="390">
                  <c:v>43133.5</c:v>
                </c:pt>
                <c:pt idx="391">
                  <c:v>43146.5</c:v>
                </c:pt>
                <c:pt idx="392">
                  <c:v>43178</c:v>
                </c:pt>
                <c:pt idx="393">
                  <c:v>43204</c:v>
                </c:pt>
                <c:pt idx="394">
                  <c:v>43204.5</c:v>
                </c:pt>
                <c:pt idx="395">
                  <c:v>43255</c:v>
                </c:pt>
                <c:pt idx="396">
                  <c:v>43282</c:v>
                </c:pt>
                <c:pt idx="397">
                  <c:v>43368.5</c:v>
                </c:pt>
                <c:pt idx="398">
                  <c:v>43372</c:v>
                </c:pt>
                <c:pt idx="399">
                  <c:v>43387</c:v>
                </c:pt>
                <c:pt idx="400">
                  <c:v>43387</c:v>
                </c:pt>
                <c:pt idx="401">
                  <c:v>43387</c:v>
                </c:pt>
                <c:pt idx="402">
                  <c:v>43545.5</c:v>
                </c:pt>
                <c:pt idx="403">
                  <c:v>44303</c:v>
                </c:pt>
                <c:pt idx="404">
                  <c:v>44461.5</c:v>
                </c:pt>
                <c:pt idx="405">
                  <c:v>44588</c:v>
                </c:pt>
                <c:pt idx="406">
                  <c:v>44759.5</c:v>
                </c:pt>
                <c:pt idx="407">
                  <c:v>44873</c:v>
                </c:pt>
                <c:pt idx="408">
                  <c:v>44873.5</c:v>
                </c:pt>
                <c:pt idx="409">
                  <c:v>44918</c:v>
                </c:pt>
                <c:pt idx="410">
                  <c:v>44918</c:v>
                </c:pt>
                <c:pt idx="411">
                  <c:v>45031.5</c:v>
                </c:pt>
                <c:pt idx="412">
                  <c:v>45031.5</c:v>
                </c:pt>
                <c:pt idx="413">
                  <c:v>45062.5</c:v>
                </c:pt>
                <c:pt idx="414">
                  <c:v>45062.5</c:v>
                </c:pt>
                <c:pt idx="415">
                  <c:v>45081</c:v>
                </c:pt>
                <c:pt idx="416">
                  <c:v>46025</c:v>
                </c:pt>
                <c:pt idx="417">
                  <c:v>46113</c:v>
                </c:pt>
                <c:pt idx="418">
                  <c:v>46134</c:v>
                </c:pt>
                <c:pt idx="419">
                  <c:v>46292.5</c:v>
                </c:pt>
                <c:pt idx="420">
                  <c:v>46400.5</c:v>
                </c:pt>
                <c:pt idx="421">
                  <c:v>46462</c:v>
                </c:pt>
                <c:pt idx="422">
                  <c:v>46471</c:v>
                </c:pt>
                <c:pt idx="423">
                  <c:v>46545.5</c:v>
                </c:pt>
                <c:pt idx="424">
                  <c:v>46818.5</c:v>
                </c:pt>
                <c:pt idx="425">
                  <c:v>46818.5</c:v>
                </c:pt>
                <c:pt idx="426">
                  <c:v>46818.5</c:v>
                </c:pt>
                <c:pt idx="427">
                  <c:v>47038</c:v>
                </c:pt>
                <c:pt idx="428">
                  <c:v>47038</c:v>
                </c:pt>
                <c:pt idx="429">
                  <c:v>48019</c:v>
                </c:pt>
                <c:pt idx="430">
                  <c:v>48035.5</c:v>
                </c:pt>
                <c:pt idx="431">
                  <c:v>48078.5</c:v>
                </c:pt>
                <c:pt idx="432">
                  <c:v>48079</c:v>
                </c:pt>
                <c:pt idx="433">
                  <c:v>48148</c:v>
                </c:pt>
                <c:pt idx="434">
                  <c:v>48148.5</c:v>
                </c:pt>
                <c:pt idx="435">
                  <c:v>48202.5</c:v>
                </c:pt>
                <c:pt idx="436">
                  <c:v>48207</c:v>
                </c:pt>
                <c:pt idx="437">
                  <c:v>48233</c:v>
                </c:pt>
                <c:pt idx="438">
                  <c:v>48252.5</c:v>
                </c:pt>
                <c:pt idx="439">
                  <c:v>48279</c:v>
                </c:pt>
                <c:pt idx="440">
                  <c:v>48306.5</c:v>
                </c:pt>
                <c:pt idx="441">
                  <c:v>48307</c:v>
                </c:pt>
                <c:pt idx="442">
                  <c:v>48311.5</c:v>
                </c:pt>
                <c:pt idx="443">
                  <c:v>48315.5</c:v>
                </c:pt>
                <c:pt idx="444">
                  <c:v>48316</c:v>
                </c:pt>
                <c:pt idx="445">
                  <c:v>48325</c:v>
                </c:pt>
                <c:pt idx="446">
                  <c:v>48338.5</c:v>
                </c:pt>
                <c:pt idx="447">
                  <c:v>48347.5</c:v>
                </c:pt>
                <c:pt idx="448">
                  <c:v>48348</c:v>
                </c:pt>
                <c:pt idx="449">
                  <c:v>48352</c:v>
                </c:pt>
                <c:pt idx="450">
                  <c:v>48352.5</c:v>
                </c:pt>
                <c:pt idx="451">
                  <c:v>48356.5</c:v>
                </c:pt>
                <c:pt idx="452">
                  <c:v>48357</c:v>
                </c:pt>
                <c:pt idx="453">
                  <c:v>48365.5</c:v>
                </c:pt>
                <c:pt idx="454">
                  <c:v>48366</c:v>
                </c:pt>
                <c:pt idx="455">
                  <c:v>48370</c:v>
                </c:pt>
                <c:pt idx="456">
                  <c:v>48370.5</c:v>
                </c:pt>
                <c:pt idx="457">
                  <c:v>48374.5</c:v>
                </c:pt>
                <c:pt idx="458">
                  <c:v>48375</c:v>
                </c:pt>
                <c:pt idx="459">
                  <c:v>48388</c:v>
                </c:pt>
                <c:pt idx="460">
                  <c:v>48388</c:v>
                </c:pt>
                <c:pt idx="461">
                  <c:v>48388.5</c:v>
                </c:pt>
                <c:pt idx="462">
                  <c:v>48403</c:v>
                </c:pt>
                <c:pt idx="463">
                  <c:v>48488</c:v>
                </c:pt>
                <c:pt idx="464">
                  <c:v>48492.5</c:v>
                </c:pt>
                <c:pt idx="465">
                  <c:v>48497</c:v>
                </c:pt>
                <c:pt idx="466">
                  <c:v>48501.5</c:v>
                </c:pt>
                <c:pt idx="467">
                  <c:v>48506</c:v>
                </c:pt>
                <c:pt idx="468">
                  <c:v>48510.5</c:v>
                </c:pt>
                <c:pt idx="469">
                  <c:v>48515</c:v>
                </c:pt>
                <c:pt idx="470">
                  <c:v>48584</c:v>
                </c:pt>
                <c:pt idx="471">
                  <c:v>48596.5</c:v>
                </c:pt>
                <c:pt idx="472">
                  <c:v>48796</c:v>
                </c:pt>
                <c:pt idx="473">
                  <c:v>48796</c:v>
                </c:pt>
                <c:pt idx="474">
                  <c:v>49265</c:v>
                </c:pt>
                <c:pt idx="475">
                  <c:v>49710</c:v>
                </c:pt>
                <c:pt idx="476">
                  <c:v>49710.5</c:v>
                </c:pt>
                <c:pt idx="477">
                  <c:v>49731.5</c:v>
                </c:pt>
                <c:pt idx="478">
                  <c:v>49747.5</c:v>
                </c:pt>
                <c:pt idx="479">
                  <c:v>49761</c:v>
                </c:pt>
                <c:pt idx="480">
                  <c:v>49770</c:v>
                </c:pt>
                <c:pt idx="481">
                  <c:v>49810</c:v>
                </c:pt>
                <c:pt idx="482">
                  <c:v>49810</c:v>
                </c:pt>
                <c:pt idx="483">
                  <c:v>49810.5</c:v>
                </c:pt>
                <c:pt idx="484">
                  <c:v>49810.5</c:v>
                </c:pt>
                <c:pt idx="485">
                  <c:v>49811.5</c:v>
                </c:pt>
                <c:pt idx="486">
                  <c:v>49820</c:v>
                </c:pt>
                <c:pt idx="487">
                  <c:v>49820</c:v>
                </c:pt>
                <c:pt idx="488">
                  <c:v>49820.5</c:v>
                </c:pt>
                <c:pt idx="489">
                  <c:v>49829.5</c:v>
                </c:pt>
                <c:pt idx="490">
                  <c:v>49858</c:v>
                </c:pt>
                <c:pt idx="491">
                  <c:v>49865.5</c:v>
                </c:pt>
                <c:pt idx="492">
                  <c:v>49924.5</c:v>
                </c:pt>
                <c:pt idx="493">
                  <c:v>50010</c:v>
                </c:pt>
                <c:pt idx="494">
                  <c:v>50010.5</c:v>
                </c:pt>
                <c:pt idx="495">
                  <c:v>50033</c:v>
                </c:pt>
                <c:pt idx="496">
                  <c:v>50071</c:v>
                </c:pt>
                <c:pt idx="497">
                  <c:v>50130</c:v>
                </c:pt>
                <c:pt idx="498">
                  <c:v>51193.5</c:v>
                </c:pt>
                <c:pt idx="499">
                  <c:v>51197.5</c:v>
                </c:pt>
                <c:pt idx="500">
                  <c:v>51348.5</c:v>
                </c:pt>
                <c:pt idx="501">
                  <c:v>51433</c:v>
                </c:pt>
                <c:pt idx="502">
                  <c:v>51457.5</c:v>
                </c:pt>
                <c:pt idx="503">
                  <c:v>51462</c:v>
                </c:pt>
                <c:pt idx="504">
                  <c:v>51487.5</c:v>
                </c:pt>
                <c:pt idx="505">
                  <c:v>51492</c:v>
                </c:pt>
                <c:pt idx="506">
                  <c:v>51496.5</c:v>
                </c:pt>
                <c:pt idx="507">
                  <c:v>51497</c:v>
                </c:pt>
                <c:pt idx="508">
                  <c:v>51501</c:v>
                </c:pt>
                <c:pt idx="509">
                  <c:v>51564.5</c:v>
                </c:pt>
                <c:pt idx="510">
                  <c:v>51566</c:v>
                </c:pt>
                <c:pt idx="511">
                  <c:v>51578</c:v>
                </c:pt>
                <c:pt idx="512">
                  <c:v>51578</c:v>
                </c:pt>
                <c:pt idx="513">
                  <c:v>51655</c:v>
                </c:pt>
                <c:pt idx="514">
                  <c:v>51954.5</c:v>
                </c:pt>
                <c:pt idx="515">
                  <c:v>52381</c:v>
                </c:pt>
                <c:pt idx="516">
                  <c:v>52712.5</c:v>
                </c:pt>
                <c:pt idx="517">
                  <c:v>52717</c:v>
                </c:pt>
                <c:pt idx="518">
                  <c:v>52726</c:v>
                </c:pt>
                <c:pt idx="519">
                  <c:v>52762</c:v>
                </c:pt>
                <c:pt idx="520">
                  <c:v>52775.5</c:v>
                </c:pt>
                <c:pt idx="521">
                  <c:v>52780.5</c:v>
                </c:pt>
                <c:pt idx="522">
                  <c:v>52794</c:v>
                </c:pt>
                <c:pt idx="523">
                  <c:v>52802.5</c:v>
                </c:pt>
                <c:pt idx="524">
                  <c:v>52803</c:v>
                </c:pt>
                <c:pt idx="525">
                  <c:v>52807.5</c:v>
                </c:pt>
                <c:pt idx="526">
                  <c:v>52812</c:v>
                </c:pt>
                <c:pt idx="527">
                  <c:v>52816.5</c:v>
                </c:pt>
                <c:pt idx="528">
                  <c:v>52893.5</c:v>
                </c:pt>
                <c:pt idx="529">
                  <c:v>52898</c:v>
                </c:pt>
                <c:pt idx="530">
                  <c:v>52898.5</c:v>
                </c:pt>
                <c:pt idx="531">
                  <c:v>52920</c:v>
                </c:pt>
                <c:pt idx="532">
                  <c:v>52920.5</c:v>
                </c:pt>
                <c:pt idx="533">
                  <c:v>52934.5</c:v>
                </c:pt>
                <c:pt idx="534">
                  <c:v>52938.5</c:v>
                </c:pt>
                <c:pt idx="535">
                  <c:v>52952.5</c:v>
                </c:pt>
                <c:pt idx="536">
                  <c:v>52957</c:v>
                </c:pt>
                <c:pt idx="537">
                  <c:v>52961.5</c:v>
                </c:pt>
                <c:pt idx="538">
                  <c:v>52965.5</c:v>
                </c:pt>
                <c:pt idx="539">
                  <c:v>52983.5</c:v>
                </c:pt>
                <c:pt idx="540">
                  <c:v>52984</c:v>
                </c:pt>
                <c:pt idx="541">
                  <c:v>52988</c:v>
                </c:pt>
                <c:pt idx="542">
                  <c:v>52988.5</c:v>
                </c:pt>
                <c:pt idx="543">
                  <c:v>52992</c:v>
                </c:pt>
                <c:pt idx="544">
                  <c:v>52992.5</c:v>
                </c:pt>
                <c:pt idx="545">
                  <c:v>53006.5</c:v>
                </c:pt>
                <c:pt idx="546">
                  <c:v>53011</c:v>
                </c:pt>
                <c:pt idx="547">
                  <c:v>53011.5</c:v>
                </c:pt>
                <c:pt idx="548">
                  <c:v>53015</c:v>
                </c:pt>
                <c:pt idx="549">
                  <c:v>53016</c:v>
                </c:pt>
                <c:pt idx="550">
                  <c:v>53029.5</c:v>
                </c:pt>
                <c:pt idx="551">
                  <c:v>53030.5</c:v>
                </c:pt>
                <c:pt idx="552">
                  <c:v>53033.5</c:v>
                </c:pt>
                <c:pt idx="553">
                  <c:v>53034</c:v>
                </c:pt>
                <c:pt idx="554">
                  <c:v>53051</c:v>
                </c:pt>
                <c:pt idx="555">
                  <c:v>53051.5</c:v>
                </c:pt>
                <c:pt idx="556">
                  <c:v>53127.5</c:v>
                </c:pt>
                <c:pt idx="557">
                  <c:v>53128</c:v>
                </c:pt>
                <c:pt idx="558">
                  <c:v>53137</c:v>
                </c:pt>
                <c:pt idx="559">
                  <c:v>53141.5</c:v>
                </c:pt>
                <c:pt idx="560">
                  <c:v>53142</c:v>
                </c:pt>
                <c:pt idx="561">
                  <c:v>53142.5</c:v>
                </c:pt>
                <c:pt idx="562">
                  <c:v>53147</c:v>
                </c:pt>
                <c:pt idx="563">
                  <c:v>53155</c:v>
                </c:pt>
                <c:pt idx="564">
                  <c:v>53173</c:v>
                </c:pt>
                <c:pt idx="565">
                  <c:v>53173.5</c:v>
                </c:pt>
                <c:pt idx="566">
                  <c:v>53177.5</c:v>
                </c:pt>
                <c:pt idx="567">
                  <c:v>53178</c:v>
                </c:pt>
                <c:pt idx="568">
                  <c:v>53182</c:v>
                </c:pt>
                <c:pt idx="569">
                  <c:v>53182.5</c:v>
                </c:pt>
                <c:pt idx="570">
                  <c:v>53187</c:v>
                </c:pt>
                <c:pt idx="571">
                  <c:v>53191</c:v>
                </c:pt>
                <c:pt idx="572">
                  <c:v>53191.5</c:v>
                </c:pt>
                <c:pt idx="573">
                  <c:v>53195.5</c:v>
                </c:pt>
                <c:pt idx="574">
                  <c:v>53196</c:v>
                </c:pt>
                <c:pt idx="575">
                  <c:v>53196.5</c:v>
                </c:pt>
                <c:pt idx="576">
                  <c:v>53205</c:v>
                </c:pt>
                <c:pt idx="577">
                  <c:v>53205.5</c:v>
                </c:pt>
                <c:pt idx="578">
                  <c:v>53209.5</c:v>
                </c:pt>
                <c:pt idx="579">
                  <c:v>53214</c:v>
                </c:pt>
                <c:pt idx="580">
                  <c:v>53218.5</c:v>
                </c:pt>
                <c:pt idx="581">
                  <c:v>53223</c:v>
                </c:pt>
                <c:pt idx="582">
                  <c:v>53223</c:v>
                </c:pt>
                <c:pt idx="583">
                  <c:v>53227.5</c:v>
                </c:pt>
                <c:pt idx="584">
                  <c:v>53232</c:v>
                </c:pt>
                <c:pt idx="585">
                  <c:v>53232.5</c:v>
                </c:pt>
                <c:pt idx="586">
                  <c:v>53236.5</c:v>
                </c:pt>
                <c:pt idx="587">
                  <c:v>53236.5</c:v>
                </c:pt>
                <c:pt idx="588">
                  <c:v>53237</c:v>
                </c:pt>
                <c:pt idx="589">
                  <c:v>53241.5</c:v>
                </c:pt>
                <c:pt idx="590">
                  <c:v>53255</c:v>
                </c:pt>
                <c:pt idx="591">
                  <c:v>53259.5</c:v>
                </c:pt>
                <c:pt idx="592">
                  <c:v>53268.5</c:v>
                </c:pt>
                <c:pt idx="593">
                  <c:v>53273</c:v>
                </c:pt>
                <c:pt idx="594">
                  <c:v>53277.5</c:v>
                </c:pt>
                <c:pt idx="595">
                  <c:v>53282</c:v>
                </c:pt>
                <c:pt idx="596">
                  <c:v>53286.5</c:v>
                </c:pt>
                <c:pt idx="597">
                  <c:v>53300</c:v>
                </c:pt>
                <c:pt idx="598">
                  <c:v>53304.5</c:v>
                </c:pt>
                <c:pt idx="599">
                  <c:v>53318.5</c:v>
                </c:pt>
                <c:pt idx="600">
                  <c:v>53323</c:v>
                </c:pt>
                <c:pt idx="601">
                  <c:v>53327.5</c:v>
                </c:pt>
                <c:pt idx="602">
                  <c:v>53363.5</c:v>
                </c:pt>
                <c:pt idx="603">
                  <c:v>53469</c:v>
                </c:pt>
                <c:pt idx="604">
                  <c:v>54618</c:v>
                </c:pt>
                <c:pt idx="605">
                  <c:v>54618</c:v>
                </c:pt>
                <c:pt idx="606">
                  <c:v>54618</c:v>
                </c:pt>
                <c:pt idx="607">
                  <c:v>54618</c:v>
                </c:pt>
                <c:pt idx="608">
                  <c:v>54678.5</c:v>
                </c:pt>
                <c:pt idx="609">
                  <c:v>54684</c:v>
                </c:pt>
                <c:pt idx="610">
                  <c:v>54684</c:v>
                </c:pt>
                <c:pt idx="611">
                  <c:v>54777</c:v>
                </c:pt>
                <c:pt idx="612">
                  <c:v>54832.5</c:v>
                </c:pt>
                <c:pt idx="613">
                  <c:v>54832.5</c:v>
                </c:pt>
                <c:pt idx="614">
                  <c:v>54832.5</c:v>
                </c:pt>
                <c:pt idx="615">
                  <c:v>54836.5</c:v>
                </c:pt>
                <c:pt idx="616">
                  <c:v>54836.5</c:v>
                </c:pt>
                <c:pt idx="617">
                  <c:v>54945</c:v>
                </c:pt>
                <c:pt idx="618">
                  <c:v>54954</c:v>
                </c:pt>
                <c:pt idx="619">
                  <c:v>54959.5</c:v>
                </c:pt>
                <c:pt idx="620">
                  <c:v>55045.5</c:v>
                </c:pt>
                <c:pt idx="621">
                  <c:v>55099</c:v>
                </c:pt>
                <c:pt idx="622">
                  <c:v>55099</c:v>
                </c:pt>
                <c:pt idx="623">
                  <c:v>55099</c:v>
                </c:pt>
                <c:pt idx="624">
                  <c:v>55189.5</c:v>
                </c:pt>
                <c:pt idx="625">
                  <c:v>55948.5</c:v>
                </c:pt>
                <c:pt idx="626">
                  <c:v>55967</c:v>
                </c:pt>
                <c:pt idx="627">
                  <c:v>55967.5</c:v>
                </c:pt>
                <c:pt idx="628">
                  <c:v>56179.5</c:v>
                </c:pt>
                <c:pt idx="629">
                  <c:v>56180</c:v>
                </c:pt>
                <c:pt idx="630">
                  <c:v>56277</c:v>
                </c:pt>
                <c:pt idx="631">
                  <c:v>56297.5</c:v>
                </c:pt>
                <c:pt idx="632">
                  <c:v>56396</c:v>
                </c:pt>
                <c:pt idx="633">
                  <c:v>56473</c:v>
                </c:pt>
                <c:pt idx="634">
                  <c:v>56490</c:v>
                </c:pt>
                <c:pt idx="635">
                  <c:v>56545.5</c:v>
                </c:pt>
                <c:pt idx="636">
                  <c:v>56591</c:v>
                </c:pt>
                <c:pt idx="637">
                  <c:v>56626</c:v>
                </c:pt>
                <c:pt idx="638">
                  <c:v>57606</c:v>
                </c:pt>
                <c:pt idx="639">
                  <c:v>57746.5</c:v>
                </c:pt>
                <c:pt idx="640">
                  <c:v>57755</c:v>
                </c:pt>
                <c:pt idx="641">
                  <c:v>57918.5</c:v>
                </c:pt>
                <c:pt idx="642">
                  <c:v>58041</c:v>
                </c:pt>
                <c:pt idx="643">
                  <c:v>58041.5</c:v>
                </c:pt>
                <c:pt idx="644">
                  <c:v>58054.5</c:v>
                </c:pt>
                <c:pt idx="645">
                  <c:v>58171</c:v>
                </c:pt>
                <c:pt idx="646">
                  <c:v>59329</c:v>
                </c:pt>
                <c:pt idx="647">
                  <c:v>59542</c:v>
                </c:pt>
                <c:pt idx="648">
                  <c:v>59608.5</c:v>
                </c:pt>
                <c:pt idx="649">
                  <c:v>59739.5</c:v>
                </c:pt>
                <c:pt idx="650">
                  <c:v>59744</c:v>
                </c:pt>
                <c:pt idx="651">
                  <c:v>59744.5</c:v>
                </c:pt>
                <c:pt idx="652">
                  <c:v>59757.5</c:v>
                </c:pt>
                <c:pt idx="653">
                  <c:v>59758</c:v>
                </c:pt>
                <c:pt idx="654">
                  <c:v>59766</c:v>
                </c:pt>
                <c:pt idx="655">
                  <c:v>59766.5</c:v>
                </c:pt>
                <c:pt idx="656">
                  <c:v>59771</c:v>
                </c:pt>
                <c:pt idx="657">
                  <c:v>59771.5</c:v>
                </c:pt>
                <c:pt idx="658">
                  <c:v>59780</c:v>
                </c:pt>
                <c:pt idx="659">
                  <c:v>59780.5</c:v>
                </c:pt>
                <c:pt idx="660">
                  <c:v>59781</c:v>
                </c:pt>
                <c:pt idx="661">
                  <c:v>59781</c:v>
                </c:pt>
                <c:pt idx="662">
                  <c:v>59781.5</c:v>
                </c:pt>
                <c:pt idx="663">
                  <c:v>59784.5</c:v>
                </c:pt>
                <c:pt idx="664">
                  <c:v>59785</c:v>
                </c:pt>
                <c:pt idx="665">
                  <c:v>59785.5</c:v>
                </c:pt>
                <c:pt idx="666">
                  <c:v>59789</c:v>
                </c:pt>
                <c:pt idx="667">
                  <c:v>59789.5</c:v>
                </c:pt>
                <c:pt idx="668">
                  <c:v>59793.5</c:v>
                </c:pt>
                <c:pt idx="669">
                  <c:v>59794</c:v>
                </c:pt>
                <c:pt idx="670">
                  <c:v>59794.5</c:v>
                </c:pt>
                <c:pt idx="671">
                  <c:v>59798</c:v>
                </c:pt>
                <c:pt idx="672">
                  <c:v>59798.5</c:v>
                </c:pt>
                <c:pt idx="673">
                  <c:v>59799</c:v>
                </c:pt>
                <c:pt idx="674">
                  <c:v>59799</c:v>
                </c:pt>
                <c:pt idx="675">
                  <c:v>59799</c:v>
                </c:pt>
                <c:pt idx="676">
                  <c:v>59802.5</c:v>
                </c:pt>
                <c:pt idx="677">
                  <c:v>59803</c:v>
                </c:pt>
                <c:pt idx="678">
                  <c:v>59803.5</c:v>
                </c:pt>
                <c:pt idx="679">
                  <c:v>59807.5</c:v>
                </c:pt>
                <c:pt idx="680">
                  <c:v>59839</c:v>
                </c:pt>
                <c:pt idx="681">
                  <c:v>59839.5</c:v>
                </c:pt>
                <c:pt idx="682">
                  <c:v>59848</c:v>
                </c:pt>
                <c:pt idx="683">
                  <c:v>59848.5</c:v>
                </c:pt>
                <c:pt idx="684">
                  <c:v>59852.5</c:v>
                </c:pt>
                <c:pt idx="685">
                  <c:v>59862</c:v>
                </c:pt>
                <c:pt idx="686">
                  <c:v>59889</c:v>
                </c:pt>
                <c:pt idx="687">
                  <c:v>59893</c:v>
                </c:pt>
                <c:pt idx="688">
                  <c:v>59893.5</c:v>
                </c:pt>
                <c:pt idx="689">
                  <c:v>59894</c:v>
                </c:pt>
                <c:pt idx="690">
                  <c:v>59898</c:v>
                </c:pt>
                <c:pt idx="691">
                  <c:v>59898.5</c:v>
                </c:pt>
                <c:pt idx="692">
                  <c:v>59911.5</c:v>
                </c:pt>
                <c:pt idx="693">
                  <c:v>59916</c:v>
                </c:pt>
                <c:pt idx="694">
                  <c:v>59916.5</c:v>
                </c:pt>
                <c:pt idx="695">
                  <c:v>59925</c:v>
                </c:pt>
                <c:pt idx="696">
                  <c:v>59925.5</c:v>
                </c:pt>
                <c:pt idx="697">
                  <c:v>59934</c:v>
                </c:pt>
                <c:pt idx="698">
                  <c:v>59934.5</c:v>
                </c:pt>
                <c:pt idx="699">
                  <c:v>59943</c:v>
                </c:pt>
                <c:pt idx="700">
                  <c:v>59947.5</c:v>
                </c:pt>
                <c:pt idx="701">
                  <c:v>59952</c:v>
                </c:pt>
                <c:pt idx="702">
                  <c:v>59952.5</c:v>
                </c:pt>
                <c:pt idx="703">
                  <c:v>59956.5</c:v>
                </c:pt>
                <c:pt idx="704">
                  <c:v>59957</c:v>
                </c:pt>
                <c:pt idx="705">
                  <c:v>59966</c:v>
                </c:pt>
                <c:pt idx="706">
                  <c:v>59975</c:v>
                </c:pt>
                <c:pt idx="707">
                  <c:v>59979.5</c:v>
                </c:pt>
                <c:pt idx="708">
                  <c:v>59984</c:v>
                </c:pt>
                <c:pt idx="709">
                  <c:v>59993</c:v>
                </c:pt>
                <c:pt idx="710">
                  <c:v>61014</c:v>
                </c:pt>
                <c:pt idx="711">
                  <c:v>61031.5</c:v>
                </c:pt>
                <c:pt idx="712">
                  <c:v>61032</c:v>
                </c:pt>
                <c:pt idx="713">
                  <c:v>61046.5</c:v>
                </c:pt>
                <c:pt idx="714">
                  <c:v>61059</c:v>
                </c:pt>
                <c:pt idx="715">
                  <c:v>61063.5</c:v>
                </c:pt>
                <c:pt idx="716">
                  <c:v>61072.5</c:v>
                </c:pt>
                <c:pt idx="717">
                  <c:v>61073</c:v>
                </c:pt>
                <c:pt idx="718">
                  <c:v>61077.5</c:v>
                </c:pt>
                <c:pt idx="719">
                  <c:v>61081.5</c:v>
                </c:pt>
                <c:pt idx="720">
                  <c:v>61082</c:v>
                </c:pt>
                <c:pt idx="721">
                  <c:v>61086</c:v>
                </c:pt>
                <c:pt idx="722">
                  <c:v>61086.5</c:v>
                </c:pt>
                <c:pt idx="723">
                  <c:v>61090.5</c:v>
                </c:pt>
                <c:pt idx="724">
                  <c:v>61091</c:v>
                </c:pt>
                <c:pt idx="725">
                  <c:v>61095</c:v>
                </c:pt>
                <c:pt idx="726">
                  <c:v>61108.5</c:v>
                </c:pt>
                <c:pt idx="727">
                  <c:v>61109</c:v>
                </c:pt>
                <c:pt idx="728">
                  <c:v>61113</c:v>
                </c:pt>
                <c:pt idx="729">
                  <c:v>61113.5</c:v>
                </c:pt>
                <c:pt idx="730">
                  <c:v>61117.5</c:v>
                </c:pt>
                <c:pt idx="731">
                  <c:v>61118</c:v>
                </c:pt>
                <c:pt idx="732">
                  <c:v>61135.5</c:v>
                </c:pt>
                <c:pt idx="733">
                  <c:v>61136</c:v>
                </c:pt>
                <c:pt idx="734">
                  <c:v>61139.5</c:v>
                </c:pt>
                <c:pt idx="735">
                  <c:v>61140</c:v>
                </c:pt>
                <c:pt idx="736">
                  <c:v>61140</c:v>
                </c:pt>
                <c:pt idx="737">
                  <c:v>61140.5</c:v>
                </c:pt>
                <c:pt idx="738">
                  <c:v>61141</c:v>
                </c:pt>
                <c:pt idx="739">
                  <c:v>61144.5</c:v>
                </c:pt>
                <c:pt idx="740">
                  <c:v>61145</c:v>
                </c:pt>
                <c:pt idx="741">
                  <c:v>61168</c:v>
                </c:pt>
                <c:pt idx="742">
                  <c:v>61176.5</c:v>
                </c:pt>
                <c:pt idx="743">
                  <c:v>61221.5</c:v>
                </c:pt>
                <c:pt idx="744">
                  <c:v>61222</c:v>
                </c:pt>
                <c:pt idx="745">
                  <c:v>61222.5</c:v>
                </c:pt>
                <c:pt idx="746">
                  <c:v>61226.5</c:v>
                </c:pt>
                <c:pt idx="747">
                  <c:v>61227</c:v>
                </c:pt>
                <c:pt idx="748">
                  <c:v>61232</c:v>
                </c:pt>
                <c:pt idx="749">
                  <c:v>61232.5</c:v>
                </c:pt>
                <c:pt idx="750">
                  <c:v>61240</c:v>
                </c:pt>
                <c:pt idx="751">
                  <c:v>61240.5</c:v>
                </c:pt>
                <c:pt idx="752">
                  <c:v>61244</c:v>
                </c:pt>
                <c:pt idx="753">
                  <c:v>61262.5</c:v>
                </c:pt>
                <c:pt idx="754">
                  <c:v>61263</c:v>
                </c:pt>
                <c:pt idx="755">
                  <c:v>61344</c:v>
                </c:pt>
                <c:pt idx="756">
                  <c:v>61498.5</c:v>
                </c:pt>
                <c:pt idx="757">
                  <c:v>61597</c:v>
                </c:pt>
                <c:pt idx="758">
                  <c:v>61611.5</c:v>
                </c:pt>
                <c:pt idx="759">
                  <c:v>61611.5</c:v>
                </c:pt>
                <c:pt idx="760">
                  <c:v>62754</c:v>
                </c:pt>
                <c:pt idx="761">
                  <c:v>62754</c:v>
                </c:pt>
                <c:pt idx="762">
                  <c:v>63061.5</c:v>
                </c:pt>
                <c:pt idx="763">
                  <c:v>63061.5</c:v>
                </c:pt>
                <c:pt idx="764">
                  <c:v>63347</c:v>
                </c:pt>
                <c:pt idx="765">
                  <c:v>63397</c:v>
                </c:pt>
                <c:pt idx="766">
                  <c:v>64327.5</c:v>
                </c:pt>
                <c:pt idx="767">
                  <c:v>64448</c:v>
                </c:pt>
                <c:pt idx="768">
                  <c:v>64472</c:v>
                </c:pt>
                <c:pt idx="769">
                  <c:v>64701.5</c:v>
                </c:pt>
                <c:pt idx="770">
                  <c:v>66156</c:v>
                </c:pt>
                <c:pt idx="771">
                  <c:v>66156.5</c:v>
                </c:pt>
                <c:pt idx="772">
                  <c:v>66175.5</c:v>
                </c:pt>
                <c:pt idx="773">
                  <c:v>66296</c:v>
                </c:pt>
                <c:pt idx="774">
                  <c:v>66296.5</c:v>
                </c:pt>
                <c:pt idx="775">
                  <c:v>66373</c:v>
                </c:pt>
                <c:pt idx="776">
                  <c:v>66379</c:v>
                </c:pt>
                <c:pt idx="777">
                  <c:v>66379.5</c:v>
                </c:pt>
                <c:pt idx="778">
                  <c:v>66459</c:v>
                </c:pt>
                <c:pt idx="779">
                  <c:v>67728.5</c:v>
                </c:pt>
                <c:pt idx="780">
                  <c:v>67870.5</c:v>
                </c:pt>
                <c:pt idx="781">
                  <c:v>68013.5</c:v>
                </c:pt>
                <c:pt idx="782">
                  <c:v>68091.5</c:v>
                </c:pt>
                <c:pt idx="783">
                  <c:v>68195.5</c:v>
                </c:pt>
                <c:pt idx="784">
                  <c:v>68263.5</c:v>
                </c:pt>
                <c:pt idx="785">
                  <c:v>69153</c:v>
                </c:pt>
                <c:pt idx="786">
                  <c:v>69255.5</c:v>
                </c:pt>
                <c:pt idx="787">
                  <c:v>69256</c:v>
                </c:pt>
                <c:pt idx="788">
                  <c:v>69501.5</c:v>
                </c:pt>
                <c:pt idx="789">
                  <c:v>69653.5</c:v>
                </c:pt>
                <c:pt idx="790">
                  <c:v>69681</c:v>
                </c:pt>
                <c:pt idx="791">
                  <c:v>69777</c:v>
                </c:pt>
                <c:pt idx="792">
                  <c:v>69972</c:v>
                </c:pt>
                <c:pt idx="793">
                  <c:v>70929.5</c:v>
                </c:pt>
                <c:pt idx="794">
                  <c:v>70992.5</c:v>
                </c:pt>
                <c:pt idx="795">
                  <c:v>71042.5</c:v>
                </c:pt>
                <c:pt idx="796">
                  <c:v>71074</c:v>
                </c:pt>
                <c:pt idx="797">
                  <c:v>71273</c:v>
                </c:pt>
                <c:pt idx="798">
                  <c:v>71273</c:v>
                </c:pt>
                <c:pt idx="799">
                  <c:v>71285.5</c:v>
                </c:pt>
                <c:pt idx="800">
                  <c:v>71286</c:v>
                </c:pt>
                <c:pt idx="801">
                  <c:v>71416.5</c:v>
                </c:pt>
                <c:pt idx="802">
                  <c:v>71430</c:v>
                </c:pt>
                <c:pt idx="803">
                  <c:v>71531</c:v>
                </c:pt>
                <c:pt idx="804">
                  <c:v>72619.5</c:v>
                </c:pt>
                <c:pt idx="805">
                  <c:v>72786.5</c:v>
                </c:pt>
                <c:pt idx="806">
                  <c:v>72787</c:v>
                </c:pt>
                <c:pt idx="807">
                  <c:v>72932</c:v>
                </c:pt>
                <c:pt idx="808">
                  <c:v>72970.5</c:v>
                </c:pt>
                <c:pt idx="809">
                  <c:v>72971</c:v>
                </c:pt>
                <c:pt idx="810">
                  <c:v>72998</c:v>
                </c:pt>
                <c:pt idx="811">
                  <c:v>73085</c:v>
                </c:pt>
                <c:pt idx="812">
                  <c:v>73225.5</c:v>
                </c:pt>
                <c:pt idx="813">
                  <c:v>74499.5</c:v>
                </c:pt>
                <c:pt idx="814">
                  <c:v>74499.5</c:v>
                </c:pt>
                <c:pt idx="815">
                  <c:v>74551</c:v>
                </c:pt>
                <c:pt idx="816">
                  <c:v>74562.5</c:v>
                </c:pt>
                <c:pt idx="817">
                  <c:v>74706</c:v>
                </c:pt>
                <c:pt idx="818">
                  <c:v>74706</c:v>
                </c:pt>
                <c:pt idx="819">
                  <c:v>74761.5</c:v>
                </c:pt>
                <c:pt idx="820">
                  <c:v>74761.5</c:v>
                </c:pt>
                <c:pt idx="821">
                  <c:v>74766</c:v>
                </c:pt>
                <c:pt idx="822">
                  <c:v>74812</c:v>
                </c:pt>
                <c:pt idx="823">
                  <c:v>74864.5</c:v>
                </c:pt>
                <c:pt idx="824">
                  <c:v>74864.5</c:v>
                </c:pt>
                <c:pt idx="825">
                  <c:v>74865</c:v>
                </c:pt>
                <c:pt idx="826">
                  <c:v>74865</c:v>
                </c:pt>
                <c:pt idx="827">
                  <c:v>74970</c:v>
                </c:pt>
                <c:pt idx="828">
                  <c:v>74970</c:v>
                </c:pt>
                <c:pt idx="829">
                  <c:v>76040.5</c:v>
                </c:pt>
                <c:pt idx="830">
                  <c:v>76040.5</c:v>
                </c:pt>
                <c:pt idx="831">
                  <c:v>76214</c:v>
                </c:pt>
                <c:pt idx="832">
                  <c:v>76330</c:v>
                </c:pt>
                <c:pt idx="833">
                  <c:v>76455</c:v>
                </c:pt>
                <c:pt idx="834">
                  <c:v>77685.5</c:v>
                </c:pt>
                <c:pt idx="835">
                  <c:v>77848</c:v>
                </c:pt>
                <c:pt idx="836">
                  <c:v>77898</c:v>
                </c:pt>
                <c:pt idx="837">
                  <c:v>78105</c:v>
                </c:pt>
                <c:pt idx="838">
                  <c:v>79578.5</c:v>
                </c:pt>
                <c:pt idx="839">
                  <c:v>79579</c:v>
                </c:pt>
                <c:pt idx="840">
                  <c:v>79579.5</c:v>
                </c:pt>
                <c:pt idx="841">
                  <c:v>79850</c:v>
                </c:pt>
                <c:pt idx="842">
                  <c:v>81133</c:v>
                </c:pt>
                <c:pt idx="843">
                  <c:v>81133.5</c:v>
                </c:pt>
                <c:pt idx="844">
                  <c:v>81250.5</c:v>
                </c:pt>
                <c:pt idx="845">
                  <c:v>81291</c:v>
                </c:pt>
                <c:pt idx="846">
                  <c:v>81426</c:v>
                </c:pt>
                <c:pt idx="847">
                  <c:v>81604</c:v>
                </c:pt>
              </c:numCache>
            </c:numRef>
          </c:xVal>
          <c:yVal>
            <c:numRef>
              <c:f>'Active 2'!$I$21:$I$992</c:f>
              <c:numCache>
                <c:formatCode>General</c:formatCode>
                <c:ptCount val="972"/>
                <c:pt idx="1">
                  <c:v>-1.1925399958272465E-3</c:v>
                </c:pt>
                <c:pt idx="2">
                  <c:v>-3.6647699962486513E-3</c:v>
                </c:pt>
                <c:pt idx="3">
                  <c:v>1.0992244999215472E-2</c:v>
                </c:pt>
                <c:pt idx="4">
                  <c:v>5.074634995253291E-3</c:v>
                </c:pt>
                <c:pt idx="5">
                  <c:v>7.3165000503649935E-4</c:v>
                </c:pt>
                <c:pt idx="6">
                  <c:v>-1.0012229999119882E-2</c:v>
                </c:pt>
                <c:pt idx="7">
                  <c:v>5.1301750063430518E-3</c:v>
                </c:pt>
                <c:pt idx="8">
                  <c:v>-2.9566899975179695E-3</c:v>
                </c:pt>
                <c:pt idx="9">
                  <c:v>-1.0435549993417226E-3</c:v>
                </c:pt>
                <c:pt idx="10">
                  <c:v>1.1088449973613024E-3</c:v>
                </c:pt>
                <c:pt idx="11">
                  <c:v>-1.6621499962639064E-3</c:v>
                </c:pt>
                <c:pt idx="14">
                  <c:v>9.6405500516993925E-4</c:v>
                </c:pt>
                <c:pt idx="15">
                  <c:v>1.4383900052052923E-3</c:v>
                </c:pt>
                <c:pt idx="16">
                  <c:v>-3.9024899961077608E-3</c:v>
                </c:pt>
                <c:pt idx="17">
                  <c:v>-1.4766665000934154E-2</c:v>
                </c:pt>
                <c:pt idx="18">
                  <c:v>-5.0272599983145483E-3</c:v>
                </c:pt>
                <c:pt idx="19">
                  <c:v>-1.2878549969173037E-3</c:v>
                </c:pt>
                <c:pt idx="20">
                  <c:v>-4.145449995121453E-3</c:v>
                </c:pt>
                <c:pt idx="21">
                  <c:v>-3.145449998555705E-3</c:v>
                </c:pt>
                <c:pt idx="22">
                  <c:v>4.7676850008429028E-3</c:v>
                </c:pt>
                <c:pt idx="27">
                  <c:v>9.5351500203832984E-4</c:v>
                </c:pt>
                <c:pt idx="28">
                  <c:v>-3.8946999848121777E-4</c:v>
                </c:pt>
                <c:pt idx="29">
                  <c:v>1.2017740002193023E-2</c:v>
                </c:pt>
                <c:pt idx="30">
                  <c:v>1.5732400002889335E-2</c:v>
                </c:pt>
                <c:pt idx="31">
                  <c:v>-4.5969994971528649E-5</c:v>
                </c:pt>
                <c:pt idx="32">
                  <c:v>3.1788249980309047E-3</c:v>
                </c:pt>
                <c:pt idx="33">
                  <c:v>9.0627400059020147E-3</c:v>
                </c:pt>
                <c:pt idx="34">
                  <c:v>2.7152800030307844E-3</c:v>
                </c:pt>
                <c:pt idx="37">
                  <c:v>6.2430500038317405E-3</c:v>
                </c:pt>
                <c:pt idx="38">
                  <c:v>3.9466550006181933E-3</c:v>
                </c:pt>
                <c:pt idx="39">
                  <c:v>8.5979000141378492E-4</c:v>
                </c:pt>
                <c:pt idx="40">
                  <c:v>-1.8261799996253103E-3</c:v>
                </c:pt>
                <c:pt idx="41">
                  <c:v>-3.0846699955873191E-3</c:v>
                </c:pt>
                <c:pt idx="42">
                  <c:v>4.6547350066248327E-3</c:v>
                </c:pt>
                <c:pt idx="43">
                  <c:v>2.6515700010349974E-3</c:v>
                </c:pt>
                <c:pt idx="44">
                  <c:v>-2.7337950014043599E-3</c:v>
                </c:pt>
                <c:pt idx="45">
                  <c:v>4.1793400014284998E-3</c:v>
                </c:pt>
                <c:pt idx="46">
                  <c:v>-2.1049999486422166E-4</c:v>
                </c:pt>
                <c:pt idx="56">
                  <c:v>5.9582250032690354E-3</c:v>
                </c:pt>
                <c:pt idx="57">
                  <c:v>2.3456950002582744E-3</c:v>
                </c:pt>
                <c:pt idx="58">
                  <c:v>4.2588300057104789E-3</c:v>
                </c:pt>
                <c:pt idx="59">
                  <c:v>2.9158449979149736E-3</c:v>
                </c:pt>
                <c:pt idx="60">
                  <c:v>4.8289800033671781E-3</c:v>
                </c:pt>
                <c:pt idx="61">
                  <c:v>1.2051670004439075E-2</c:v>
                </c:pt>
                <c:pt idx="62">
                  <c:v>5.6218200043076649E-3</c:v>
                </c:pt>
                <c:pt idx="63">
                  <c:v>8.0582500013406388E-3</c:v>
                </c:pt>
                <c:pt idx="64">
                  <c:v>3.2275049961754121E-3</c:v>
                </c:pt>
                <c:pt idx="65">
                  <c:v>8.5370600063470192E-3</c:v>
                </c:pt>
                <c:pt idx="66">
                  <c:v>1.5869998605921865E-5</c:v>
                </c:pt>
                <c:pt idx="67">
                  <c:v>-1.2447249973774888E-3</c:v>
                </c:pt>
                <c:pt idx="68">
                  <c:v>2.4946800040197559E-3</c:v>
                </c:pt>
                <c:pt idx="69">
                  <c:v>6.848720004200004E-3</c:v>
                </c:pt>
                <c:pt idx="70">
                  <c:v>-1.1891850008396432E-3</c:v>
                </c:pt>
                <c:pt idx="71">
                  <c:v>-3.6291500146035105E-4</c:v>
                </c:pt>
                <c:pt idx="72">
                  <c:v>1.0063770001579542E-2</c:v>
                </c:pt>
                <c:pt idx="77">
                  <c:v>-3.2639499986544251E-3</c:v>
                </c:pt>
                <c:pt idx="82">
                  <c:v>4.3951700063189492E-3</c:v>
                </c:pt>
                <c:pt idx="83">
                  <c:v>-4.6472100002574734E-3</c:v>
                </c:pt>
                <c:pt idx="84">
                  <c:v>1.5331000031437725E-3</c:v>
                </c:pt>
                <c:pt idx="85">
                  <c:v>1.6838180003105663E-2</c:v>
                </c:pt>
                <c:pt idx="86">
                  <c:v>3.4951950001413934E-3</c:v>
                </c:pt>
                <c:pt idx="89">
                  <c:v>5.3169899983913638E-3</c:v>
                </c:pt>
                <c:pt idx="90">
                  <c:v>2.279085005284287E-3</c:v>
                </c:pt>
                <c:pt idx="91">
                  <c:v>8.7578950042370707E-3</c:v>
                </c:pt>
                <c:pt idx="92">
                  <c:v>-3.3289700004388578E-3</c:v>
                </c:pt>
                <c:pt idx="93">
                  <c:v>4.6710300011909567E-3</c:v>
                </c:pt>
                <c:pt idx="94">
                  <c:v>-3.8456850015791133E-3</c:v>
                </c:pt>
                <c:pt idx="95">
                  <c:v>-6.274699917412363E-4</c:v>
                </c:pt>
                <c:pt idx="96">
                  <c:v>-3.8011999931768514E-3</c:v>
                </c:pt>
                <c:pt idx="97">
                  <c:v>3.5083550028502941E-3</c:v>
                </c:pt>
                <c:pt idx="98">
                  <c:v>5.7265700015705079E-3</c:v>
                </c:pt>
                <c:pt idx="99">
                  <c:v>-2.6164149967371486E-3</c:v>
                </c:pt>
                <c:pt idx="101">
                  <c:v>3.664964999188669E-3</c:v>
                </c:pt>
                <c:pt idx="102">
                  <c:v>9.1192949985270388E-3</c:v>
                </c:pt>
                <c:pt idx="103">
                  <c:v>1.2372200071695261E-3</c:v>
                </c:pt>
                <c:pt idx="104">
                  <c:v>1.0255849992972799E-3</c:v>
                </c:pt>
                <c:pt idx="113">
                  <c:v>1.2706815003184602E-2</c:v>
                </c:pt>
                <c:pt idx="114">
                  <c:v>-9.3813749990658835E-3</c:v>
                </c:pt>
                <c:pt idx="115">
                  <c:v>2.6875900002778508E-3</c:v>
                </c:pt>
                <c:pt idx="117">
                  <c:v>1.0404355001810472E-2</c:v>
                </c:pt>
                <c:pt idx="118">
                  <c:v>1.3003460000618361E-2</c:v>
                </c:pt>
                <c:pt idx="119">
                  <c:v>-8.3404993347357959E-5</c:v>
                </c:pt>
                <c:pt idx="120">
                  <c:v>3.6246750023565255E-3</c:v>
                </c:pt>
                <c:pt idx="121">
                  <c:v>1.9787150013144128E-3</c:v>
                </c:pt>
                <c:pt idx="122">
                  <c:v>-1.5424749944941141E-3</c:v>
                </c:pt>
                <c:pt idx="125">
                  <c:v>7.7454849961213768E-3</c:v>
                </c:pt>
                <c:pt idx="126">
                  <c:v>1.2244300000020303E-2</c:v>
                </c:pt>
                <c:pt idx="127">
                  <c:v>4.9747550001484342E-3</c:v>
                </c:pt>
                <c:pt idx="128">
                  <c:v>8.8589350052643567E-3</c:v>
                </c:pt>
                <c:pt idx="129">
                  <c:v>1.8010249987128191E-3</c:v>
                </c:pt>
                <c:pt idx="130">
                  <c:v>2.3667000059504062E-3</c:v>
                </c:pt>
                <c:pt idx="131">
                  <c:v>1.943430004757829E-3</c:v>
                </c:pt>
                <c:pt idx="132">
                  <c:v>9.161645000858698E-3</c:v>
                </c:pt>
                <c:pt idx="133">
                  <c:v>-4.0434100010315888E-3</c:v>
                </c:pt>
                <c:pt idx="134">
                  <c:v>8.5433150015887804E-3</c:v>
                </c:pt>
                <c:pt idx="138">
                  <c:v>4.2490249979891814E-3</c:v>
                </c:pt>
                <c:pt idx="139">
                  <c:v>6.5051450001192279E-3</c:v>
                </c:pt>
                <c:pt idx="140">
                  <c:v>2.9884300020057708E-3</c:v>
                </c:pt>
                <c:pt idx="141">
                  <c:v>4.0708199958316982E-3</c:v>
                </c:pt>
                <c:pt idx="142">
                  <c:v>-9.2721649998566136E-3</c:v>
                </c:pt>
                <c:pt idx="143">
                  <c:v>3.6475500019150786E-3</c:v>
                </c:pt>
                <c:pt idx="144">
                  <c:v>-1.342350005870685E-4</c:v>
                </c:pt>
                <c:pt idx="145">
                  <c:v>-1.4772200011066161E-3</c:v>
                </c:pt>
                <c:pt idx="146">
                  <c:v>1.435915008187294E-3</c:v>
                </c:pt>
                <c:pt idx="148">
                  <c:v>3.004475001944229E-3</c:v>
                </c:pt>
                <c:pt idx="150">
                  <c:v>-1.766519999364391E-3</c:v>
                </c:pt>
                <c:pt idx="151">
                  <c:v>9.4606450002174824E-3</c:v>
                </c:pt>
                <c:pt idx="152">
                  <c:v>-8.2387499933247454E-3</c:v>
                </c:pt>
                <c:pt idx="155">
                  <c:v>-2.6692500250646845E-4</c:v>
                </c:pt>
                <c:pt idx="156">
                  <c:v>4.0002500027185306E-3</c:v>
                </c:pt>
                <c:pt idx="157">
                  <c:v>3.788615002122242E-3</c:v>
                </c:pt>
                <c:pt idx="158">
                  <c:v>1.053459999820916E-2</c:v>
                </c:pt>
                <c:pt idx="159">
                  <c:v>-6.5522649965714663E-3</c:v>
                </c:pt>
                <c:pt idx="160">
                  <c:v>6.7638699983945116E-3</c:v>
                </c:pt>
                <c:pt idx="161">
                  <c:v>2.6770050026243553E-3</c:v>
                </c:pt>
                <c:pt idx="162">
                  <c:v>-5.4967249961919151E-3</c:v>
                </c:pt>
                <c:pt idx="163">
                  <c:v>4.1641000279923901E-4</c:v>
                </c:pt>
                <c:pt idx="164">
                  <c:v>-2.882089997001458E-3</c:v>
                </c:pt>
                <c:pt idx="165">
                  <c:v>-9.9689549970207736E-3</c:v>
                </c:pt>
                <c:pt idx="166">
                  <c:v>7.7912350025144406E-3</c:v>
                </c:pt>
                <c:pt idx="167">
                  <c:v>1.4617505003116094E-2</c:v>
                </c:pt>
                <c:pt idx="168">
                  <c:v>2.2745200039935298E-3</c:v>
                </c:pt>
                <c:pt idx="169">
                  <c:v>-2.5562250011716969E-3</c:v>
                </c:pt>
                <c:pt idx="170">
                  <c:v>1.3183180002670269E-2</c:v>
                </c:pt>
                <c:pt idx="171">
                  <c:v>6.8401950047700666E-3</c:v>
                </c:pt>
                <c:pt idx="172">
                  <c:v>5.7109500048682094E-3</c:v>
                </c:pt>
                <c:pt idx="176">
                  <c:v>1.3113950000843033E-2</c:v>
                </c:pt>
                <c:pt idx="177">
                  <c:v>1.5940220000629779E-2</c:v>
                </c:pt>
                <c:pt idx="178">
                  <c:v>1.7824400005338248E-2</c:v>
                </c:pt>
                <c:pt idx="179">
                  <c:v>6.6483000045991503E-3</c:v>
                </c:pt>
                <c:pt idx="180">
                  <c:v>7.7907050072099082E-3</c:v>
                </c:pt>
                <c:pt idx="181">
                  <c:v>1.0057550025521778E-3</c:v>
                </c:pt>
                <c:pt idx="182">
                  <c:v>-1.5060500300023705E-4</c:v>
                </c:pt>
                <c:pt idx="183">
                  <c:v>-2.7965650006080978E-3</c:v>
                </c:pt>
                <c:pt idx="184">
                  <c:v>-3.0016199962119572E-3</c:v>
                </c:pt>
                <c:pt idx="185">
                  <c:v>5.8246499975211918E-3</c:v>
                </c:pt>
                <c:pt idx="186">
                  <c:v>4.4816650042776018E-3</c:v>
                </c:pt>
                <c:pt idx="187">
                  <c:v>2.3948000016389415E-3</c:v>
                </c:pt>
                <c:pt idx="188">
                  <c:v>-6.6920649987878278E-3</c:v>
                </c:pt>
                <c:pt idx="189">
                  <c:v>6.2210700052673928E-3</c:v>
                </c:pt>
                <c:pt idx="190">
                  <c:v>9.8780849948525429E-3</c:v>
                </c:pt>
                <c:pt idx="191">
                  <c:v>2.1342050022212788E-3</c:v>
                </c:pt>
                <c:pt idx="192">
                  <c:v>3.6130150037934072E-3</c:v>
                </c:pt>
                <c:pt idx="193">
                  <c:v>5.3766350029036403E-3</c:v>
                </c:pt>
                <c:pt idx="194">
                  <c:v>9.7317199979443103E-3</c:v>
                </c:pt>
                <c:pt idx="195">
                  <c:v>3.5645700045279227E-3</c:v>
                </c:pt>
                <c:pt idx="196">
                  <c:v>2.4777049984550104E-3</c:v>
                </c:pt>
                <c:pt idx="197">
                  <c:v>6.7538299990701489E-3</c:v>
                </c:pt>
                <c:pt idx="198">
                  <c:v>5.0989200026378967E-3</c:v>
                </c:pt>
                <c:pt idx="199">
                  <c:v>-1.9879449973814189E-3</c:v>
                </c:pt>
                <c:pt idx="200">
                  <c:v>-3.4222699978272431E-3</c:v>
                </c:pt>
                <c:pt idx="201">
                  <c:v>1.340399999753572E-2</c:v>
                </c:pt>
                <c:pt idx="202">
                  <c:v>0</c:v>
                </c:pt>
                <c:pt idx="203">
                  <c:v>8.3347700056037866E-3</c:v>
                </c:pt>
                <c:pt idx="204">
                  <c:v>1.3173140003345907E-2</c:v>
                </c:pt>
                <c:pt idx="205">
                  <c:v>2.0173140001134016E-2</c:v>
                </c:pt>
                <c:pt idx="206">
                  <c:v>2.1173140004975721E-2</c:v>
                </c:pt>
                <c:pt idx="207">
                  <c:v>7.1617500361753628E-4</c:v>
                </c:pt>
                <c:pt idx="208">
                  <c:v>7.1617500361753628E-4</c:v>
                </c:pt>
                <c:pt idx="209">
                  <c:v>1.2629310003831051E-2</c:v>
                </c:pt>
                <c:pt idx="210">
                  <c:v>7.2863250024965964E-3</c:v>
                </c:pt>
                <c:pt idx="211">
                  <c:v>1.3286324996443E-2</c:v>
                </c:pt>
                <c:pt idx="212">
                  <c:v>6.2439450048259459E-3</c:v>
                </c:pt>
                <c:pt idx="213">
                  <c:v>5.3373900009319186E-3</c:v>
                </c:pt>
                <c:pt idx="214">
                  <c:v>7.3863500001607463E-3</c:v>
                </c:pt>
                <c:pt idx="215">
                  <c:v>1.0386350004409906E-2</c:v>
                </c:pt>
                <c:pt idx="216">
                  <c:v>1.2386349997541402E-2</c:v>
                </c:pt>
                <c:pt idx="217">
                  <c:v>1.2386349997541402E-2</c:v>
                </c:pt>
                <c:pt idx="218">
                  <c:v>2.0386349904583767E-2</c:v>
                </c:pt>
                <c:pt idx="219">
                  <c:v>2.0386349999171216E-2</c:v>
                </c:pt>
                <c:pt idx="220">
                  <c:v>5.12575500033563E-3</c:v>
                </c:pt>
                <c:pt idx="221">
                  <c:v>6.1257550041773356E-3</c:v>
                </c:pt>
                <c:pt idx="222">
                  <c:v>8.2571050006663427E-3</c:v>
                </c:pt>
                <c:pt idx="223">
                  <c:v>1.1384760007786099E-2</c:v>
                </c:pt>
                <c:pt idx="224">
                  <c:v>9.6874700029729865E-3</c:v>
                </c:pt>
                <c:pt idx="225">
                  <c:v>1.5388970001367852E-2</c:v>
                </c:pt>
                <c:pt idx="226">
                  <c:v>1.1954645000514574E-2</c:v>
                </c:pt>
                <c:pt idx="227">
                  <c:v>5.8677799970610067E-3</c:v>
                </c:pt>
                <c:pt idx="228">
                  <c:v>8.7809149990789592E-3</c:v>
                </c:pt>
                <c:pt idx="230">
                  <c:v>6.3176350013236515E-3</c:v>
                </c:pt>
                <c:pt idx="231">
                  <c:v>2.9167399989091791E-3</c:v>
                </c:pt>
                <c:pt idx="232">
                  <c:v>-4.1701249938341789E-3</c:v>
                </c:pt>
                <c:pt idx="233">
                  <c:v>7.4959000630769879E-4</c:v>
                </c:pt>
                <c:pt idx="235">
                  <c:v>7.9127799981506541E-3</c:v>
                </c:pt>
                <c:pt idx="236">
                  <c:v>6.587650059373118E-4</c:v>
                </c:pt>
                <c:pt idx="237">
                  <c:v>8.6587650075671263E-3</c:v>
                </c:pt>
                <c:pt idx="238">
                  <c:v>2.2891499975230545E-4</c:v>
                </c:pt>
                <c:pt idx="239">
                  <c:v>9.2289150052238256E-3</c:v>
                </c:pt>
                <c:pt idx="240">
                  <c:v>5.0551849999465048E-3</c:v>
                </c:pt>
                <c:pt idx="241">
                  <c:v>3.9683200011495501E-3</c:v>
                </c:pt>
                <c:pt idx="242">
                  <c:v>8.968320005806163E-3</c:v>
                </c:pt>
                <c:pt idx="243">
                  <c:v>2.6208600029349327E-3</c:v>
                </c:pt>
                <c:pt idx="244">
                  <c:v>1.714305006316863E-3</c:v>
                </c:pt>
                <c:pt idx="245">
                  <c:v>6.3868500001262873E-3</c:v>
                </c:pt>
                <c:pt idx="246">
                  <c:v>4.0683449988136999E-3</c:v>
                </c:pt>
                <c:pt idx="247">
                  <c:v>2.6961399998981506E-3</c:v>
                </c:pt>
                <c:pt idx="248">
                  <c:v>4.3431450030766428E-3</c:v>
                </c:pt>
                <c:pt idx="249">
                  <c:v>-2.2093700026744045E-3</c:v>
                </c:pt>
                <c:pt idx="250">
                  <c:v>1.1710345002938993E-2</c:v>
                </c:pt>
                <c:pt idx="251">
                  <c:v>3.182045002176892E-3</c:v>
                </c:pt>
                <c:pt idx="252">
                  <c:v>-7.7504999353550375E-5</c:v>
                </c:pt>
                <c:pt idx="253">
                  <c:v>3.6997999995946884E-4</c:v>
                </c:pt>
                <c:pt idx="254">
                  <c:v>1.3360000593820587E-4</c:v>
                </c:pt>
                <c:pt idx="255">
                  <c:v>1.1699275004502852E-2</c:v>
                </c:pt>
                <c:pt idx="256">
                  <c:v>-6.1570100006065331E-3</c:v>
                </c:pt>
                <c:pt idx="257">
                  <c:v>1.0820085000887047E-2</c:v>
                </c:pt>
                <c:pt idx="258">
                  <c:v>1.44367000029888E-3</c:v>
                </c:pt>
                <c:pt idx="259">
                  <c:v>7.8876000043237582E-4</c:v>
                </c:pt>
                <c:pt idx="260">
                  <c:v>9.1246350057190284E-3</c:v>
                </c:pt>
                <c:pt idx="261">
                  <c:v>-4.8119349958142266E-3</c:v>
                </c:pt>
                <c:pt idx="262">
                  <c:v>-1.0793749970616773E-3</c:v>
                </c:pt>
                <c:pt idx="263">
                  <c:v>7.2452000313205644E-4</c:v>
                </c:pt>
                <c:pt idx="264">
                  <c:v>-3.2644250022713095E-3</c:v>
                </c:pt>
                <c:pt idx="265">
                  <c:v>2.6352849963586777E-3</c:v>
                </c:pt>
                <c:pt idx="266">
                  <c:v>6.4615550072630867E-3</c:v>
                </c:pt>
                <c:pt idx="267">
                  <c:v>1.2207540006784257E-2</c:v>
                </c:pt>
                <c:pt idx="268">
                  <c:v>-2.2960149944992736E-3</c:v>
                </c:pt>
                <c:pt idx="269">
                  <c:v>-1.4697450023959391E-3</c:v>
                </c:pt>
                <c:pt idx="270">
                  <c:v>2.8919200049131177E-3</c:v>
                </c:pt>
                <c:pt idx="271">
                  <c:v>-6.3107649984885938E-3</c:v>
                </c:pt>
                <c:pt idx="272">
                  <c:v>-9.6537499921396375E-3</c:v>
                </c:pt>
                <c:pt idx="273">
                  <c:v>-1.0146350032300688E-3</c:v>
                </c:pt>
                <c:pt idx="274">
                  <c:v>4.2626999493222684E-4</c:v>
                </c:pt>
                <c:pt idx="275">
                  <c:v>6.12777000060305E-3</c:v>
                </c:pt>
                <c:pt idx="276">
                  <c:v>-2.8187950010760687E-3</c:v>
                </c:pt>
                <c:pt idx="277">
                  <c:v>-1.2196899988339283E-3</c:v>
                </c:pt>
                <c:pt idx="278">
                  <c:v>-4.5181899986346252E-3</c:v>
                </c:pt>
                <c:pt idx="279">
                  <c:v>4.314660000090953E-3</c:v>
                </c:pt>
                <c:pt idx="282">
                  <c:v>8.9566600072430447E-3</c:v>
                </c:pt>
                <c:pt idx="283">
                  <c:v>1.5956660005031154E-2</c:v>
                </c:pt>
                <c:pt idx="285">
                  <c:v>1.3012200004595798E-2</c:v>
                </c:pt>
                <c:pt idx="286">
                  <c:v>-9.3883999943500385E-4</c:v>
                </c:pt>
                <c:pt idx="287">
                  <c:v>1.0611600009724498E-3</c:v>
                </c:pt>
                <c:pt idx="288">
                  <c:v>1.6974295002000872E-2</c:v>
                </c:pt>
                <c:pt idx="289">
                  <c:v>2.2883250057930127E-3</c:v>
                </c:pt>
                <c:pt idx="290">
                  <c:v>1.9453400018392131E-3</c:v>
                </c:pt>
                <c:pt idx="292">
                  <c:v>7.8137250020517968E-3</c:v>
                </c:pt>
                <c:pt idx="293">
                  <c:v>-4.9190999998245388E-3</c:v>
                </c:pt>
                <c:pt idx="294">
                  <c:v>-4.6843099989928305E-3</c:v>
                </c:pt>
                <c:pt idx="295">
                  <c:v>5.9147950087208301E-3</c:v>
                </c:pt>
                <c:pt idx="302">
                  <c:v>5.0461450082366355E-3</c:v>
                </c:pt>
                <c:pt idx="303">
                  <c:v>-1.2455039999622386E-2</c:v>
                </c:pt>
                <c:pt idx="304">
                  <c:v>6.2754150058026426E-3</c:v>
                </c:pt>
                <c:pt idx="306">
                  <c:v>-9.2963999486528337E-4</c:v>
                </c:pt>
                <c:pt idx="307">
                  <c:v>-1.3232500350568444E-4</c:v>
                </c:pt>
                <c:pt idx="308">
                  <c:v>-5.3373800983536057E-3</c:v>
                </c:pt>
                <c:pt idx="310">
                  <c:v>2.8273999996599741E-3</c:v>
                </c:pt>
                <c:pt idx="311">
                  <c:v>2.0556099989335053E-3</c:v>
                </c:pt>
                <c:pt idx="312">
                  <c:v>-8.8333099993178621E-3</c:v>
                </c:pt>
                <c:pt idx="313">
                  <c:v>5.4517650060006417E-3</c:v>
                </c:pt>
                <c:pt idx="315">
                  <c:v>2.4204399960581213E-3</c:v>
                </c:pt>
                <c:pt idx="316">
                  <c:v>3.3357500069541857E-4</c:v>
                </c:pt>
                <c:pt idx="317">
                  <c:v>8.3357500261627138E-4</c:v>
                </c:pt>
                <c:pt idx="320">
                  <c:v>-2.0517899974947795E-3</c:v>
                </c:pt>
                <c:pt idx="322">
                  <c:v>2.7118300058646128E-3</c:v>
                </c:pt>
                <c:pt idx="323">
                  <c:v>2.0258599979570135E-3</c:v>
                </c:pt>
                <c:pt idx="328">
                  <c:v>2.8063200006727129E-3</c:v>
                </c:pt>
                <c:pt idx="329">
                  <c:v>-1.360829992336221E-3</c:v>
                </c:pt>
                <c:pt idx="332">
                  <c:v>-3.1183999963104725E-3</c:v>
                </c:pt>
                <c:pt idx="333">
                  <c:v>2.8502750064944848E-3</c:v>
                </c:pt>
                <c:pt idx="334">
                  <c:v>-2.2365900003933348E-3</c:v>
                </c:pt>
                <c:pt idx="340">
                  <c:v>-2.6590799971017987E-3</c:v>
                </c:pt>
                <c:pt idx="341">
                  <c:v>-7.5566849991446361E-3</c:v>
                </c:pt>
                <c:pt idx="347">
                  <c:v>-2.3208349957712926E-3</c:v>
                </c:pt>
                <c:pt idx="353">
                  <c:v>8.7948950022109784E-3</c:v>
                </c:pt>
                <c:pt idx="354">
                  <c:v>4.5190999662736431E-4</c:v>
                </c:pt>
                <c:pt idx="355">
                  <c:v>6.7519099975470454E-3</c:v>
                </c:pt>
                <c:pt idx="380">
                  <c:v>-4.4490000000223517E-3</c:v>
                </c:pt>
                <c:pt idx="755">
                  <c:v>2.5563199960743077E-3</c:v>
                </c:pt>
                <c:pt idx="764">
                  <c:v>5.5840999993961304E-4</c:v>
                </c:pt>
                <c:pt idx="765">
                  <c:v>-2.7400899998610839E-3</c:v>
                </c:pt>
                <c:pt idx="766">
                  <c:v>-4.9351749985362403E-3</c:v>
                </c:pt>
                <c:pt idx="767">
                  <c:v>-4.3345599915483035E-3</c:v>
                </c:pt>
                <c:pt idx="768">
                  <c:v>-4.5578399949590676E-3</c:v>
                </c:pt>
                <c:pt idx="769">
                  <c:v>-4.8079549960675649E-3</c:v>
                </c:pt>
                <c:pt idx="770">
                  <c:v>-6.0313200010568835E-3</c:v>
                </c:pt>
                <c:pt idx="771">
                  <c:v>-6.474304995208513E-3</c:v>
                </c:pt>
                <c:pt idx="772">
                  <c:v>-6.1077350037521683E-3</c:v>
                </c:pt>
                <c:pt idx="773">
                  <c:v>-6.0671199971693568E-3</c:v>
                </c:pt>
                <c:pt idx="774">
                  <c:v>-6.7101050008204766E-3</c:v>
                </c:pt>
                <c:pt idx="775">
                  <c:v>-6.1368099923129193E-3</c:v>
                </c:pt>
                <c:pt idx="776">
                  <c:v>-6.0026299979654141E-3</c:v>
                </c:pt>
                <c:pt idx="777">
                  <c:v>-4.6456149939331226E-3</c:v>
                </c:pt>
                <c:pt idx="778">
                  <c:v>-6.420229998184368E-3</c:v>
                </c:pt>
                <c:pt idx="779">
                  <c:v>-5.2491449969238602E-3</c:v>
                </c:pt>
                <c:pt idx="780">
                  <c:v>-7.7268849927349947E-3</c:v>
                </c:pt>
                <c:pt idx="781">
                  <c:v>-8.2205950020579621E-3</c:v>
                </c:pt>
                <c:pt idx="782">
                  <c:v>-8.526254998287186E-3</c:v>
                </c:pt>
                <c:pt idx="783">
                  <c:v>-8.367135000298731E-3</c:v>
                </c:pt>
                <c:pt idx="784">
                  <c:v>1.986905001103878E-3</c:v>
                </c:pt>
                <c:pt idx="785">
                  <c:v>-8.5834099954809062E-3</c:v>
                </c:pt>
                <c:pt idx="786">
                  <c:v>-8.8553349050926045E-3</c:v>
                </c:pt>
                <c:pt idx="787">
                  <c:v>-8.8083198643289506E-3</c:v>
                </c:pt>
                <c:pt idx="788">
                  <c:v>-9.3439550037146546E-3</c:v>
                </c:pt>
                <c:pt idx="789">
                  <c:v>-9.2113949940539896E-3</c:v>
                </c:pt>
                <c:pt idx="790">
                  <c:v>-9.2455698322737589E-3</c:v>
                </c:pt>
                <c:pt idx="791">
                  <c:v>-8.7286899943137541E-3</c:v>
                </c:pt>
                <c:pt idx="792">
                  <c:v>-9.2928399972151965E-3</c:v>
                </c:pt>
                <c:pt idx="793">
                  <c:v>-9.6091149971471168E-3</c:v>
                </c:pt>
                <c:pt idx="794">
                  <c:v>-9.7252249979646876E-3</c:v>
                </c:pt>
                <c:pt idx="795">
                  <c:v>-9.6237249963451177E-3</c:v>
                </c:pt>
                <c:pt idx="796">
                  <c:v>-9.9317799977143295E-3</c:v>
                </c:pt>
                <c:pt idx="797">
                  <c:v>-1.0039809996669646E-2</c:v>
                </c:pt>
                <c:pt idx="799">
                  <c:v>-9.8144350049551576E-3</c:v>
                </c:pt>
                <c:pt idx="800">
                  <c:v>-9.7574199971859343E-3</c:v>
                </c:pt>
                <c:pt idx="801">
                  <c:v>-1.017650499852607E-2</c:v>
                </c:pt>
                <c:pt idx="802">
                  <c:v>-9.7370999937993474E-3</c:v>
                </c:pt>
                <c:pt idx="803">
                  <c:v>-1.0820069997862447E-2</c:v>
                </c:pt>
                <c:pt idx="804">
                  <c:v>-1.0798414994496852E-2</c:v>
                </c:pt>
                <c:pt idx="805">
                  <c:v>-1.1055404997023288E-2</c:v>
                </c:pt>
                <c:pt idx="806">
                  <c:v>-1.049838999460917E-2</c:v>
                </c:pt>
                <c:pt idx="807">
                  <c:v>-1.156403999630129E-2</c:v>
                </c:pt>
                <c:pt idx="808">
                  <c:v>-1.0773884991067462E-2</c:v>
                </c:pt>
                <c:pt idx="809">
                  <c:v>-1.1416870001994539E-2</c:v>
                </c:pt>
                <c:pt idx="810">
                  <c:v>-1.1738059998606332E-2</c:v>
                </c:pt>
                <c:pt idx="811">
                  <c:v>-1.341744999808725E-2</c:v>
                </c:pt>
                <c:pt idx="812">
                  <c:v>-1.1596235002798494E-2</c:v>
                </c:pt>
                <c:pt idx="813">
                  <c:v>-1.2822014999983367E-2</c:v>
                </c:pt>
                <c:pt idx="815">
                  <c:v>-1.2149469999712892E-2</c:v>
                </c:pt>
                <c:pt idx="816">
                  <c:v>-1.3038124998274725E-2</c:v>
                </c:pt>
                <c:pt idx="817">
                  <c:v>-1.3674819994776044E-2</c:v>
                </c:pt>
                <c:pt idx="819">
                  <c:v>-1.2946155002282467E-2</c:v>
                </c:pt>
                <c:pt idx="821">
                  <c:v>-1.5533019999566022E-2</c:v>
                </c:pt>
                <c:pt idx="822">
                  <c:v>-1.3987639991682954E-2</c:v>
                </c:pt>
                <c:pt idx="823">
                  <c:v>-1.3601064994873013E-2</c:v>
                </c:pt>
                <c:pt idx="825">
                  <c:v>-1.4344049995997921E-2</c:v>
                </c:pt>
                <c:pt idx="827">
                  <c:v>-1.4270899999246467E-2</c:v>
                </c:pt>
                <c:pt idx="829">
                  <c:v>-1.6101784996862989E-2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3CF-4AA5-B0A7-61F2FEC41950}"/>
            </c:ext>
          </c:extLst>
        </c:ser>
        <c:ser>
          <c:idx val="3"/>
          <c:order val="2"/>
          <c:tx>
            <c:strRef>
              <c:f>'Active 2'!$J$20</c:f>
              <c:strCache>
                <c:ptCount val="1"/>
                <c:pt idx="0">
                  <c:v>WASP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2'!$D$21:$D$47</c:f>
                <c:numCache>
                  <c:formatCode>General</c:formatCode>
                  <c:ptCount val="27"/>
                  <c:pt idx="0">
                    <c:v>0</c:v>
                  </c:pt>
                </c:numCache>
              </c:numRef>
            </c:plus>
            <c:minus>
              <c:numRef>
                <c:f>'Active 2'!$D$21:$D$47</c:f>
                <c:numCache>
                  <c:formatCode>General</c:formatCode>
                  <c:ptCount val="27"/>
                  <c:pt idx="0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2'!$F$21:$F$992</c:f>
              <c:numCache>
                <c:formatCode>General</c:formatCode>
                <c:ptCount val="972"/>
                <c:pt idx="0">
                  <c:v>-13296</c:v>
                </c:pt>
                <c:pt idx="1">
                  <c:v>-8018</c:v>
                </c:pt>
                <c:pt idx="2">
                  <c:v>-7959</c:v>
                </c:pt>
                <c:pt idx="3">
                  <c:v>-7958.5</c:v>
                </c:pt>
                <c:pt idx="4">
                  <c:v>-7945.5</c:v>
                </c:pt>
                <c:pt idx="5">
                  <c:v>-7945</c:v>
                </c:pt>
                <c:pt idx="6">
                  <c:v>-7941</c:v>
                </c:pt>
                <c:pt idx="7">
                  <c:v>-7827.5</c:v>
                </c:pt>
                <c:pt idx="8">
                  <c:v>-7823</c:v>
                </c:pt>
                <c:pt idx="9">
                  <c:v>-7818.5</c:v>
                </c:pt>
                <c:pt idx="10">
                  <c:v>-6738.5</c:v>
                </c:pt>
                <c:pt idx="11">
                  <c:v>-6405</c:v>
                </c:pt>
                <c:pt idx="12">
                  <c:v>-4873</c:v>
                </c:pt>
                <c:pt idx="13">
                  <c:v>-4855</c:v>
                </c:pt>
                <c:pt idx="14">
                  <c:v>-4831.5</c:v>
                </c:pt>
                <c:pt idx="15">
                  <c:v>-4787</c:v>
                </c:pt>
                <c:pt idx="16">
                  <c:v>-4683</c:v>
                </c:pt>
                <c:pt idx="17">
                  <c:v>-4655.5</c:v>
                </c:pt>
                <c:pt idx="18">
                  <c:v>-4642</c:v>
                </c:pt>
                <c:pt idx="19">
                  <c:v>-4628.5</c:v>
                </c:pt>
                <c:pt idx="20">
                  <c:v>-4515</c:v>
                </c:pt>
                <c:pt idx="21">
                  <c:v>-4515</c:v>
                </c:pt>
                <c:pt idx="22">
                  <c:v>-4510.5</c:v>
                </c:pt>
                <c:pt idx="23">
                  <c:v>-4506</c:v>
                </c:pt>
                <c:pt idx="24">
                  <c:v>-4429</c:v>
                </c:pt>
                <c:pt idx="25">
                  <c:v>-4411</c:v>
                </c:pt>
                <c:pt idx="26">
                  <c:v>-4356.5</c:v>
                </c:pt>
                <c:pt idx="27">
                  <c:v>-3449.5</c:v>
                </c:pt>
                <c:pt idx="28">
                  <c:v>-3449</c:v>
                </c:pt>
                <c:pt idx="29">
                  <c:v>-3142</c:v>
                </c:pt>
                <c:pt idx="30">
                  <c:v>-2920</c:v>
                </c:pt>
                <c:pt idx="31">
                  <c:v>-1999</c:v>
                </c:pt>
                <c:pt idx="32">
                  <c:v>-1872.5</c:v>
                </c:pt>
                <c:pt idx="33">
                  <c:v>-1642</c:v>
                </c:pt>
                <c:pt idx="34">
                  <c:v>-1624</c:v>
                </c:pt>
                <c:pt idx="35">
                  <c:v>-1583.5</c:v>
                </c:pt>
                <c:pt idx="36">
                  <c:v>-1579</c:v>
                </c:pt>
                <c:pt idx="37">
                  <c:v>-1565</c:v>
                </c:pt>
                <c:pt idx="38">
                  <c:v>-1411.5</c:v>
                </c:pt>
                <c:pt idx="39">
                  <c:v>-1407</c:v>
                </c:pt>
                <c:pt idx="40">
                  <c:v>-1406</c:v>
                </c:pt>
                <c:pt idx="41">
                  <c:v>-1289</c:v>
                </c:pt>
                <c:pt idx="42">
                  <c:v>-1275.5</c:v>
                </c:pt>
                <c:pt idx="43">
                  <c:v>-481</c:v>
                </c:pt>
                <c:pt idx="44">
                  <c:v>-426.5</c:v>
                </c:pt>
                <c:pt idx="45">
                  <c:v>-422</c:v>
                </c:pt>
                <c:pt idx="46">
                  <c:v>-350</c:v>
                </c:pt>
                <c:pt idx="47">
                  <c:v>-36</c:v>
                </c:pt>
                <c:pt idx="48">
                  <c:v>-27</c:v>
                </c:pt>
                <c:pt idx="49">
                  <c:v>-4.5</c:v>
                </c:pt>
                <c:pt idx="50">
                  <c:v>-4</c:v>
                </c:pt>
                <c:pt idx="51">
                  <c:v>0</c:v>
                </c:pt>
                <c:pt idx="52">
                  <c:v>0.5</c:v>
                </c:pt>
                <c:pt idx="53">
                  <c:v>77</c:v>
                </c:pt>
                <c:pt idx="54">
                  <c:v>77.5</c:v>
                </c:pt>
                <c:pt idx="55">
                  <c:v>77.5</c:v>
                </c:pt>
                <c:pt idx="56">
                  <c:v>107.5</c:v>
                </c:pt>
                <c:pt idx="57">
                  <c:v>156.5</c:v>
                </c:pt>
                <c:pt idx="58">
                  <c:v>161</c:v>
                </c:pt>
                <c:pt idx="59">
                  <c:v>161.5</c:v>
                </c:pt>
                <c:pt idx="60">
                  <c:v>166</c:v>
                </c:pt>
                <c:pt idx="61">
                  <c:v>189</c:v>
                </c:pt>
                <c:pt idx="62">
                  <c:v>194</c:v>
                </c:pt>
                <c:pt idx="63">
                  <c:v>275</c:v>
                </c:pt>
                <c:pt idx="64">
                  <c:v>283.5</c:v>
                </c:pt>
                <c:pt idx="65">
                  <c:v>302</c:v>
                </c:pt>
                <c:pt idx="66">
                  <c:v>329</c:v>
                </c:pt>
                <c:pt idx="67">
                  <c:v>342.5</c:v>
                </c:pt>
                <c:pt idx="68">
                  <c:v>356</c:v>
                </c:pt>
                <c:pt idx="69">
                  <c:v>424</c:v>
                </c:pt>
                <c:pt idx="70">
                  <c:v>460.5</c:v>
                </c:pt>
                <c:pt idx="71">
                  <c:v>469.5</c:v>
                </c:pt>
                <c:pt idx="72">
                  <c:v>1259</c:v>
                </c:pt>
                <c:pt idx="73">
                  <c:v>1277</c:v>
                </c:pt>
                <c:pt idx="74">
                  <c:v>1394.5</c:v>
                </c:pt>
                <c:pt idx="75">
                  <c:v>1440</c:v>
                </c:pt>
                <c:pt idx="76">
                  <c:v>1440</c:v>
                </c:pt>
                <c:pt idx="77">
                  <c:v>1535</c:v>
                </c:pt>
                <c:pt idx="78">
                  <c:v>1561.5</c:v>
                </c:pt>
                <c:pt idx="79">
                  <c:v>1562</c:v>
                </c:pt>
                <c:pt idx="80">
                  <c:v>1562</c:v>
                </c:pt>
                <c:pt idx="81">
                  <c:v>1575.5</c:v>
                </c:pt>
                <c:pt idx="82">
                  <c:v>1639</c:v>
                </c:pt>
                <c:pt idx="83">
                  <c:v>1693</c:v>
                </c:pt>
                <c:pt idx="84">
                  <c:v>1770</c:v>
                </c:pt>
                <c:pt idx="85">
                  <c:v>1806</c:v>
                </c:pt>
                <c:pt idx="86">
                  <c:v>1806.5</c:v>
                </c:pt>
                <c:pt idx="87">
                  <c:v>1810.5</c:v>
                </c:pt>
                <c:pt idx="88">
                  <c:v>1824</c:v>
                </c:pt>
                <c:pt idx="89">
                  <c:v>1833</c:v>
                </c:pt>
                <c:pt idx="90">
                  <c:v>1869.5</c:v>
                </c:pt>
                <c:pt idx="91">
                  <c:v>1896.5</c:v>
                </c:pt>
                <c:pt idx="92">
                  <c:v>1901</c:v>
                </c:pt>
                <c:pt idx="93">
                  <c:v>1901</c:v>
                </c:pt>
                <c:pt idx="94">
                  <c:v>1910.5</c:v>
                </c:pt>
                <c:pt idx="95">
                  <c:v>1951</c:v>
                </c:pt>
                <c:pt idx="96">
                  <c:v>1960</c:v>
                </c:pt>
                <c:pt idx="97">
                  <c:v>1978.5</c:v>
                </c:pt>
                <c:pt idx="98">
                  <c:v>2019</c:v>
                </c:pt>
                <c:pt idx="99">
                  <c:v>2019.5</c:v>
                </c:pt>
                <c:pt idx="100">
                  <c:v>3216.5</c:v>
                </c:pt>
                <c:pt idx="101">
                  <c:v>3265.5</c:v>
                </c:pt>
                <c:pt idx="102">
                  <c:v>3276.5</c:v>
                </c:pt>
                <c:pt idx="103">
                  <c:v>3374</c:v>
                </c:pt>
                <c:pt idx="104">
                  <c:v>3419.5</c:v>
                </c:pt>
                <c:pt idx="105">
                  <c:v>3496.5</c:v>
                </c:pt>
                <c:pt idx="106">
                  <c:v>3518.5</c:v>
                </c:pt>
                <c:pt idx="107">
                  <c:v>3519</c:v>
                </c:pt>
                <c:pt idx="108">
                  <c:v>3541.5</c:v>
                </c:pt>
                <c:pt idx="109">
                  <c:v>3546</c:v>
                </c:pt>
                <c:pt idx="110">
                  <c:v>3546</c:v>
                </c:pt>
                <c:pt idx="111">
                  <c:v>3564</c:v>
                </c:pt>
                <c:pt idx="112">
                  <c:v>3564.5</c:v>
                </c:pt>
                <c:pt idx="113">
                  <c:v>3660.5</c:v>
                </c:pt>
                <c:pt idx="114">
                  <c:v>4787.5</c:v>
                </c:pt>
                <c:pt idx="115">
                  <c:v>4853</c:v>
                </c:pt>
                <c:pt idx="116">
                  <c:v>5019</c:v>
                </c:pt>
                <c:pt idx="117">
                  <c:v>5178.5</c:v>
                </c:pt>
                <c:pt idx="118">
                  <c:v>5182</c:v>
                </c:pt>
                <c:pt idx="119">
                  <c:v>5186.5</c:v>
                </c:pt>
                <c:pt idx="120">
                  <c:v>5322.5</c:v>
                </c:pt>
                <c:pt idx="121">
                  <c:v>5390.5</c:v>
                </c:pt>
                <c:pt idx="122">
                  <c:v>5417.5</c:v>
                </c:pt>
                <c:pt idx="123">
                  <c:v>5463</c:v>
                </c:pt>
                <c:pt idx="124">
                  <c:v>6736</c:v>
                </c:pt>
                <c:pt idx="125">
                  <c:v>6749.5</c:v>
                </c:pt>
                <c:pt idx="126">
                  <c:v>6810</c:v>
                </c:pt>
                <c:pt idx="127">
                  <c:v>6858.5</c:v>
                </c:pt>
                <c:pt idx="128">
                  <c:v>6864.5</c:v>
                </c:pt>
                <c:pt idx="129">
                  <c:v>6867.5</c:v>
                </c:pt>
                <c:pt idx="130">
                  <c:v>6890</c:v>
                </c:pt>
                <c:pt idx="131">
                  <c:v>6981</c:v>
                </c:pt>
                <c:pt idx="132">
                  <c:v>7021.5</c:v>
                </c:pt>
                <c:pt idx="133">
                  <c:v>7153</c:v>
                </c:pt>
                <c:pt idx="134">
                  <c:v>8210.5</c:v>
                </c:pt>
                <c:pt idx="135">
                  <c:v>8254.5</c:v>
                </c:pt>
                <c:pt idx="136">
                  <c:v>8255</c:v>
                </c:pt>
                <c:pt idx="137">
                  <c:v>8255.5</c:v>
                </c:pt>
                <c:pt idx="138">
                  <c:v>8467.5</c:v>
                </c:pt>
                <c:pt idx="139">
                  <c:v>8471.5</c:v>
                </c:pt>
                <c:pt idx="140">
                  <c:v>8481</c:v>
                </c:pt>
                <c:pt idx="141">
                  <c:v>8494</c:v>
                </c:pt>
                <c:pt idx="142">
                  <c:v>8494.5</c:v>
                </c:pt>
                <c:pt idx="143">
                  <c:v>8585</c:v>
                </c:pt>
                <c:pt idx="144">
                  <c:v>8625.5</c:v>
                </c:pt>
                <c:pt idx="145">
                  <c:v>8626</c:v>
                </c:pt>
                <c:pt idx="146">
                  <c:v>8630.5</c:v>
                </c:pt>
                <c:pt idx="147">
                  <c:v>9591</c:v>
                </c:pt>
                <c:pt idx="148">
                  <c:v>9982.5</c:v>
                </c:pt>
                <c:pt idx="149">
                  <c:v>9989.5</c:v>
                </c:pt>
                <c:pt idx="150">
                  <c:v>10316</c:v>
                </c:pt>
                <c:pt idx="151">
                  <c:v>10321.5</c:v>
                </c:pt>
                <c:pt idx="152">
                  <c:v>10375</c:v>
                </c:pt>
                <c:pt idx="153">
                  <c:v>10376.5</c:v>
                </c:pt>
                <c:pt idx="154">
                  <c:v>10390</c:v>
                </c:pt>
                <c:pt idx="155">
                  <c:v>11602.5</c:v>
                </c:pt>
                <c:pt idx="156">
                  <c:v>11675</c:v>
                </c:pt>
                <c:pt idx="157">
                  <c:v>11720.5</c:v>
                </c:pt>
                <c:pt idx="158">
                  <c:v>11820</c:v>
                </c:pt>
                <c:pt idx="159">
                  <c:v>11824.5</c:v>
                </c:pt>
                <c:pt idx="160">
                  <c:v>11929</c:v>
                </c:pt>
                <c:pt idx="161">
                  <c:v>11933.5</c:v>
                </c:pt>
                <c:pt idx="162">
                  <c:v>11942.5</c:v>
                </c:pt>
                <c:pt idx="163">
                  <c:v>11947</c:v>
                </c:pt>
                <c:pt idx="164">
                  <c:v>11997</c:v>
                </c:pt>
                <c:pt idx="165">
                  <c:v>12001.5</c:v>
                </c:pt>
                <c:pt idx="166">
                  <c:v>13274.5</c:v>
                </c:pt>
                <c:pt idx="167">
                  <c:v>13283.5</c:v>
                </c:pt>
                <c:pt idx="168">
                  <c:v>13284</c:v>
                </c:pt>
                <c:pt idx="169">
                  <c:v>13292.5</c:v>
                </c:pt>
                <c:pt idx="170">
                  <c:v>13306</c:v>
                </c:pt>
                <c:pt idx="171">
                  <c:v>13306.5</c:v>
                </c:pt>
                <c:pt idx="172">
                  <c:v>13365</c:v>
                </c:pt>
                <c:pt idx="173">
                  <c:v>13443</c:v>
                </c:pt>
                <c:pt idx="174">
                  <c:v>13447.5</c:v>
                </c:pt>
                <c:pt idx="175">
                  <c:v>13451</c:v>
                </c:pt>
                <c:pt idx="176">
                  <c:v>13465</c:v>
                </c:pt>
                <c:pt idx="177">
                  <c:v>13474</c:v>
                </c:pt>
                <c:pt idx="178">
                  <c:v>13480</c:v>
                </c:pt>
                <c:pt idx="179">
                  <c:v>13610</c:v>
                </c:pt>
                <c:pt idx="180">
                  <c:v>13723.5</c:v>
                </c:pt>
                <c:pt idx="181">
                  <c:v>14558.5</c:v>
                </c:pt>
                <c:pt idx="182">
                  <c:v>14946.5</c:v>
                </c:pt>
                <c:pt idx="183">
                  <c:v>15014.5</c:v>
                </c:pt>
                <c:pt idx="184">
                  <c:v>15146</c:v>
                </c:pt>
                <c:pt idx="185">
                  <c:v>15155</c:v>
                </c:pt>
                <c:pt idx="186">
                  <c:v>15155.5</c:v>
                </c:pt>
                <c:pt idx="187">
                  <c:v>15160</c:v>
                </c:pt>
                <c:pt idx="188">
                  <c:v>15164.5</c:v>
                </c:pt>
                <c:pt idx="189">
                  <c:v>15169</c:v>
                </c:pt>
                <c:pt idx="190">
                  <c:v>15169.5</c:v>
                </c:pt>
                <c:pt idx="191">
                  <c:v>15173.5</c:v>
                </c:pt>
                <c:pt idx="192">
                  <c:v>15200.5</c:v>
                </c:pt>
                <c:pt idx="193">
                  <c:v>15454.5</c:v>
                </c:pt>
                <c:pt idx="194">
                  <c:v>16524</c:v>
                </c:pt>
                <c:pt idx="195">
                  <c:v>16619</c:v>
                </c:pt>
                <c:pt idx="196">
                  <c:v>16623.5</c:v>
                </c:pt>
                <c:pt idx="197">
                  <c:v>16661</c:v>
                </c:pt>
                <c:pt idx="198">
                  <c:v>16764</c:v>
                </c:pt>
                <c:pt idx="199">
                  <c:v>16768.5</c:v>
                </c:pt>
                <c:pt idx="200">
                  <c:v>16791</c:v>
                </c:pt>
                <c:pt idx="201">
                  <c:v>16800</c:v>
                </c:pt>
                <c:pt idx="202">
                  <c:v>16805</c:v>
                </c:pt>
                <c:pt idx="203">
                  <c:v>16959</c:v>
                </c:pt>
                <c:pt idx="204">
                  <c:v>18038</c:v>
                </c:pt>
                <c:pt idx="205">
                  <c:v>18038</c:v>
                </c:pt>
                <c:pt idx="206">
                  <c:v>18038</c:v>
                </c:pt>
                <c:pt idx="207">
                  <c:v>18372.5</c:v>
                </c:pt>
                <c:pt idx="208">
                  <c:v>18372.5</c:v>
                </c:pt>
                <c:pt idx="209">
                  <c:v>18377</c:v>
                </c:pt>
                <c:pt idx="210">
                  <c:v>18377.5</c:v>
                </c:pt>
                <c:pt idx="211">
                  <c:v>18377.5</c:v>
                </c:pt>
                <c:pt idx="212">
                  <c:v>18431.5</c:v>
                </c:pt>
                <c:pt idx="213">
                  <c:v>18513</c:v>
                </c:pt>
                <c:pt idx="214">
                  <c:v>18545</c:v>
                </c:pt>
                <c:pt idx="215">
                  <c:v>18545</c:v>
                </c:pt>
                <c:pt idx="216">
                  <c:v>18545</c:v>
                </c:pt>
                <c:pt idx="217">
                  <c:v>18545</c:v>
                </c:pt>
                <c:pt idx="218">
                  <c:v>18545</c:v>
                </c:pt>
                <c:pt idx="219">
                  <c:v>18545</c:v>
                </c:pt>
                <c:pt idx="220">
                  <c:v>18558.5</c:v>
                </c:pt>
                <c:pt idx="221">
                  <c:v>18558.5</c:v>
                </c:pt>
                <c:pt idx="222">
                  <c:v>18603.5</c:v>
                </c:pt>
                <c:pt idx="223">
                  <c:v>19892</c:v>
                </c:pt>
                <c:pt idx="224">
                  <c:v>20049</c:v>
                </c:pt>
                <c:pt idx="225">
                  <c:v>20099</c:v>
                </c:pt>
                <c:pt idx="226">
                  <c:v>20121.5</c:v>
                </c:pt>
                <c:pt idx="227">
                  <c:v>20126</c:v>
                </c:pt>
                <c:pt idx="228">
                  <c:v>20130.5</c:v>
                </c:pt>
                <c:pt idx="229">
                  <c:v>20130.5</c:v>
                </c:pt>
                <c:pt idx="230">
                  <c:v>20154.5</c:v>
                </c:pt>
                <c:pt idx="231">
                  <c:v>20158</c:v>
                </c:pt>
                <c:pt idx="232">
                  <c:v>20162.5</c:v>
                </c:pt>
                <c:pt idx="233">
                  <c:v>20253</c:v>
                </c:pt>
                <c:pt idx="234">
                  <c:v>21554</c:v>
                </c:pt>
                <c:pt idx="235">
                  <c:v>21626</c:v>
                </c:pt>
                <c:pt idx="236">
                  <c:v>21725.5</c:v>
                </c:pt>
                <c:pt idx="237">
                  <c:v>21725.5</c:v>
                </c:pt>
                <c:pt idx="238">
                  <c:v>21730.5</c:v>
                </c:pt>
                <c:pt idx="239">
                  <c:v>21730.5</c:v>
                </c:pt>
                <c:pt idx="240">
                  <c:v>21739.5</c:v>
                </c:pt>
                <c:pt idx="241">
                  <c:v>21744</c:v>
                </c:pt>
                <c:pt idx="242">
                  <c:v>21744</c:v>
                </c:pt>
                <c:pt idx="243">
                  <c:v>21762</c:v>
                </c:pt>
                <c:pt idx="244">
                  <c:v>21843.5</c:v>
                </c:pt>
                <c:pt idx="245">
                  <c:v>21895</c:v>
                </c:pt>
                <c:pt idx="246">
                  <c:v>21911.5</c:v>
                </c:pt>
                <c:pt idx="247">
                  <c:v>22138</c:v>
                </c:pt>
                <c:pt idx="248">
                  <c:v>23071.5</c:v>
                </c:pt>
                <c:pt idx="249">
                  <c:v>23221</c:v>
                </c:pt>
                <c:pt idx="250">
                  <c:v>23311.5</c:v>
                </c:pt>
                <c:pt idx="251">
                  <c:v>23701.5</c:v>
                </c:pt>
                <c:pt idx="252">
                  <c:v>24716.5</c:v>
                </c:pt>
                <c:pt idx="253">
                  <c:v>24866</c:v>
                </c:pt>
                <c:pt idx="254">
                  <c:v>25120</c:v>
                </c:pt>
                <c:pt idx="255">
                  <c:v>25142.5</c:v>
                </c:pt>
                <c:pt idx="256">
                  <c:v>26033</c:v>
                </c:pt>
                <c:pt idx="257">
                  <c:v>26569.5</c:v>
                </c:pt>
                <c:pt idx="258">
                  <c:v>26589</c:v>
                </c:pt>
                <c:pt idx="259">
                  <c:v>26692</c:v>
                </c:pt>
                <c:pt idx="260">
                  <c:v>27054.5</c:v>
                </c:pt>
                <c:pt idx="261">
                  <c:v>28035.5</c:v>
                </c:pt>
                <c:pt idx="262">
                  <c:v>28187.5</c:v>
                </c:pt>
                <c:pt idx="263">
                  <c:v>28284</c:v>
                </c:pt>
                <c:pt idx="264">
                  <c:v>28352.5</c:v>
                </c:pt>
                <c:pt idx="265">
                  <c:v>28409.5</c:v>
                </c:pt>
                <c:pt idx="266">
                  <c:v>28418.5</c:v>
                </c:pt>
                <c:pt idx="267">
                  <c:v>28518</c:v>
                </c:pt>
                <c:pt idx="268">
                  <c:v>28699.5</c:v>
                </c:pt>
                <c:pt idx="269">
                  <c:v>28708.5</c:v>
                </c:pt>
                <c:pt idx="270">
                  <c:v>29864</c:v>
                </c:pt>
                <c:pt idx="271">
                  <c:v>29874.5</c:v>
                </c:pt>
                <c:pt idx="272">
                  <c:v>29875</c:v>
                </c:pt>
                <c:pt idx="273">
                  <c:v>29945.5</c:v>
                </c:pt>
                <c:pt idx="274">
                  <c:v>30009</c:v>
                </c:pt>
                <c:pt idx="275">
                  <c:v>30059</c:v>
                </c:pt>
                <c:pt idx="276">
                  <c:v>30073.5</c:v>
                </c:pt>
                <c:pt idx="277">
                  <c:v>30077</c:v>
                </c:pt>
                <c:pt idx="278">
                  <c:v>30127</c:v>
                </c:pt>
                <c:pt idx="279">
                  <c:v>30222</c:v>
                </c:pt>
                <c:pt idx="280">
                  <c:v>31301.5</c:v>
                </c:pt>
                <c:pt idx="281">
                  <c:v>31486</c:v>
                </c:pt>
                <c:pt idx="282">
                  <c:v>31622</c:v>
                </c:pt>
                <c:pt idx="283">
                  <c:v>31622</c:v>
                </c:pt>
                <c:pt idx="284">
                  <c:v>31735.5</c:v>
                </c:pt>
                <c:pt idx="285">
                  <c:v>31740</c:v>
                </c:pt>
                <c:pt idx="286">
                  <c:v>31772</c:v>
                </c:pt>
                <c:pt idx="287">
                  <c:v>31772</c:v>
                </c:pt>
                <c:pt idx="288">
                  <c:v>31776.5</c:v>
                </c:pt>
                <c:pt idx="289">
                  <c:v>31777.5</c:v>
                </c:pt>
                <c:pt idx="290">
                  <c:v>31778</c:v>
                </c:pt>
                <c:pt idx="291">
                  <c:v>31794.5</c:v>
                </c:pt>
                <c:pt idx="292">
                  <c:v>31957.5</c:v>
                </c:pt>
                <c:pt idx="293">
                  <c:v>32030</c:v>
                </c:pt>
                <c:pt idx="294">
                  <c:v>33123</c:v>
                </c:pt>
                <c:pt idx="295">
                  <c:v>33126.5</c:v>
                </c:pt>
                <c:pt idx="296">
                  <c:v>33167.5</c:v>
                </c:pt>
                <c:pt idx="297">
                  <c:v>33167.5</c:v>
                </c:pt>
                <c:pt idx="298">
                  <c:v>33167.5</c:v>
                </c:pt>
                <c:pt idx="299">
                  <c:v>33168</c:v>
                </c:pt>
                <c:pt idx="300">
                  <c:v>33168</c:v>
                </c:pt>
                <c:pt idx="301">
                  <c:v>33168</c:v>
                </c:pt>
                <c:pt idx="302">
                  <c:v>33171.5</c:v>
                </c:pt>
                <c:pt idx="303">
                  <c:v>33232</c:v>
                </c:pt>
                <c:pt idx="304">
                  <c:v>33280.5</c:v>
                </c:pt>
                <c:pt idx="305">
                  <c:v>33403</c:v>
                </c:pt>
                <c:pt idx="306">
                  <c:v>33412</c:v>
                </c:pt>
                <c:pt idx="307">
                  <c:v>33422.5</c:v>
                </c:pt>
                <c:pt idx="308">
                  <c:v>33554</c:v>
                </c:pt>
                <c:pt idx="309">
                  <c:v>33554</c:v>
                </c:pt>
                <c:pt idx="310">
                  <c:v>33580</c:v>
                </c:pt>
                <c:pt idx="311">
                  <c:v>34587</c:v>
                </c:pt>
                <c:pt idx="312">
                  <c:v>34823</c:v>
                </c:pt>
                <c:pt idx="313">
                  <c:v>34825.5</c:v>
                </c:pt>
                <c:pt idx="314">
                  <c:v>34844.5</c:v>
                </c:pt>
                <c:pt idx="315">
                  <c:v>34948</c:v>
                </c:pt>
                <c:pt idx="316">
                  <c:v>34952.5</c:v>
                </c:pt>
                <c:pt idx="317">
                  <c:v>34952.5</c:v>
                </c:pt>
                <c:pt idx="318">
                  <c:v>34984.5</c:v>
                </c:pt>
                <c:pt idx="319">
                  <c:v>34999</c:v>
                </c:pt>
                <c:pt idx="320">
                  <c:v>35007</c:v>
                </c:pt>
                <c:pt idx="321">
                  <c:v>35189.5</c:v>
                </c:pt>
                <c:pt idx="322">
                  <c:v>35261</c:v>
                </c:pt>
                <c:pt idx="323">
                  <c:v>35262</c:v>
                </c:pt>
                <c:pt idx="324">
                  <c:v>35270.5</c:v>
                </c:pt>
                <c:pt idx="325">
                  <c:v>35270.5</c:v>
                </c:pt>
                <c:pt idx="326">
                  <c:v>35451.5</c:v>
                </c:pt>
                <c:pt idx="327">
                  <c:v>35451.5</c:v>
                </c:pt>
                <c:pt idx="328">
                  <c:v>36344</c:v>
                </c:pt>
                <c:pt idx="329">
                  <c:v>36439</c:v>
                </c:pt>
                <c:pt idx="330">
                  <c:v>36504.5</c:v>
                </c:pt>
                <c:pt idx="331">
                  <c:v>36652</c:v>
                </c:pt>
                <c:pt idx="332">
                  <c:v>36720</c:v>
                </c:pt>
                <c:pt idx="333">
                  <c:v>36842.5</c:v>
                </c:pt>
                <c:pt idx="334">
                  <c:v>36847</c:v>
                </c:pt>
                <c:pt idx="335">
                  <c:v>36847</c:v>
                </c:pt>
                <c:pt idx="336">
                  <c:v>37980.5</c:v>
                </c:pt>
                <c:pt idx="337">
                  <c:v>38007.5</c:v>
                </c:pt>
                <c:pt idx="338">
                  <c:v>38008</c:v>
                </c:pt>
                <c:pt idx="339">
                  <c:v>38125</c:v>
                </c:pt>
                <c:pt idx="340">
                  <c:v>38164</c:v>
                </c:pt>
                <c:pt idx="341">
                  <c:v>38210.5</c:v>
                </c:pt>
                <c:pt idx="342">
                  <c:v>38297.5</c:v>
                </c:pt>
                <c:pt idx="343">
                  <c:v>38307.5</c:v>
                </c:pt>
                <c:pt idx="344">
                  <c:v>38324</c:v>
                </c:pt>
                <c:pt idx="345">
                  <c:v>38325</c:v>
                </c:pt>
                <c:pt idx="346">
                  <c:v>38378.5</c:v>
                </c:pt>
                <c:pt idx="347">
                  <c:v>38405.5</c:v>
                </c:pt>
                <c:pt idx="348">
                  <c:v>38419</c:v>
                </c:pt>
                <c:pt idx="349">
                  <c:v>39602.5</c:v>
                </c:pt>
                <c:pt idx="350">
                  <c:v>39676</c:v>
                </c:pt>
                <c:pt idx="351">
                  <c:v>39775</c:v>
                </c:pt>
                <c:pt idx="352">
                  <c:v>39789</c:v>
                </c:pt>
                <c:pt idx="353">
                  <c:v>39796.5</c:v>
                </c:pt>
                <c:pt idx="354">
                  <c:v>39797</c:v>
                </c:pt>
                <c:pt idx="355">
                  <c:v>39797</c:v>
                </c:pt>
                <c:pt idx="356">
                  <c:v>39825</c:v>
                </c:pt>
                <c:pt idx="357">
                  <c:v>39825</c:v>
                </c:pt>
                <c:pt idx="358">
                  <c:v>39848</c:v>
                </c:pt>
                <c:pt idx="359">
                  <c:v>39869.5</c:v>
                </c:pt>
                <c:pt idx="360">
                  <c:v>39887</c:v>
                </c:pt>
                <c:pt idx="361">
                  <c:v>39887</c:v>
                </c:pt>
                <c:pt idx="362">
                  <c:v>39897</c:v>
                </c:pt>
                <c:pt idx="363">
                  <c:v>39905.5</c:v>
                </c:pt>
                <c:pt idx="364">
                  <c:v>39911</c:v>
                </c:pt>
                <c:pt idx="365">
                  <c:v>40251</c:v>
                </c:pt>
                <c:pt idx="366">
                  <c:v>41347</c:v>
                </c:pt>
                <c:pt idx="367">
                  <c:v>41425</c:v>
                </c:pt>
                <c:pt idx="368">
                  <c:v>41434</c:v>
                </c:pt>
                <c:pt idx="369">
                  <c:v>41506</c:v>
                </c:pt>
                <c:pt idx="370">
                  <c:v>41516</c:v>
                </c:pt>
                <c:pt idx="371">
                  <c:v>41534</c:v>
                </c:pt>
                <c:pt idx="372">
                  <c:v>41561</c:v>
                </c:pt>
                <c:pt idx="373">
                  <c:v>41565</c:v>
                </c:pt>
                <c:pt idx="374">
                  <c:v>41579</c:v>
                </c:pt>
                <c:pt idx="375">
                  <c:v>41642</c:v>
                </c:pt>
                <c:pt idx="376">
                  <c:v>41654.5</c:v>
                </c:pt>
                <c:pt idx="377">
                  <c:v>41674</c:v>
                </c:pt>
                <c:pt idx="378">
                  <c:v>41700</c:v>
                </c:pt>
                <c:pt idx="379">
                  <c:v>41700</c:v>
                </c:pt>
                <c:pt idx="380">
                  <c:v>41700</c:v>
                </c:pt>
                <c:pt idx="381">
                  <c:v>41831.5</c:v>
                </c:pt>
                <c:pt idx="382">
                  <c:v>41831.5</c:v>
                </c:pt>
                <c:pt idx="383">
                  <c:v>42276</c:v>
                </c:pt>
                <c:pt idx="384">
                  <c:v>42747.5</c:v>
                </c:pt>
                <c:pt idx="385">
                  <c:v>42747.5</c:v>
                </c:pt>
                <c:pt idx="386">
                  <c:v>42997</c:v>
                </c:pt>
                <c:pt idx="387">
                  <c:v>43006.5</c:v>
                </c:pt>
                <c:pt idx="388">
                  <c:v>43046</c:v>
                </c:pt>
                <c:pt idx="389">
                  <c:v>43092</c:v>
                </c:pt>
                <c:pt idx="390">
                  <c:v>43133.5</c:v>
                </c:pt>
                <c:pt idx="391">
                  <c:v>43146.5</c:v>
                </c:pt>
                <c:pt idx="392">
                  <c:v>43178</c:v>
                </c:pt>
                <c:pt idx="393">
                  <c:v>43204</c:v>
                </c:pt>
                <c:pt idx="394">
                  <c:v>43204.5</c:v>
                </c:pt>
                <c:pt idx="395">
                  <c:v>43255</c:v>
                </c:pt>
                <c:pt idx="396">
                  <c:v>43282</c:v>
                </c:pt>
                <c:pt idx="397">
                  <c:v>43368.5</c:v>
                </c:pt>
                <c:pt idx="398">
                  <c:v>43372</c:v>
                </c:pt>
                <c:pt idx="399">
                  <c:v>43387</c:v>
                </c:pt>
                <c:pt idx="400">
                  <c:v>43387</c:v>
                </c:pt>
                <c:pt idx="401">
                  <c:v>43387</c:v>
                </c:pt>
                <c:pt idx="402">
                  <c:v>43545.5</c:v>
                </c:pt>
                <c:pt idx="403">
                  <c:v>44303</c:v>
                </c:pt>
                <c:pt idx="404">
                  <c:v>44461.5</c:v>
                </c:pt>
                <c:pt idx="405">
                  <c:v>44588</c:v>
                </c:pt>
                <c:pt idx="406">
                  <c:v>44759.5</c:v>
                </c:pt>
                <c:pt idx="407">
                  <c:v>44873</c:v>
                </c:pt>
                <c:pt idx="408">
                  <c:v>44873.5</c:v>
                </c:pt>
                <c:pt idx="409">
                  <c:v>44918</c:v>
                </c:pt>
                <c:pt idx="410">
                  <c:v>44918</c:v>
                </c:pt>
                <c:pt idx="411">
                  <c:v>45031.5</c:v>
                </c:pt>
                <c:pt idx="412">
                  <c:v>45031.5</c:v>
                </c:pt>
                <c:pt idx="413">
                  <c:v>45062.5</c:v>
                </c:pt>
                <c:pt idx="414">
                  <c:v>45062.5</c:v>
                </c:pt>
                <c:pt idx="415">
                  <c:v>45081</c:v>
                </c:pt>
                <c:pt idx="416">
                  <c:v>46025</c:v>
                </c:pt>
                <c:pt idx="417">
                  <c:v>46113</c:v>
                </c:pt>
                <c:pt idx="418">
                  <c:v>46134</c:v>
                </c:pt>
                <c:pt idx="419">
                  <c:v>46292.5</c:v>
                </c:pt>
                <c:pt idx="420">
                  <c:v>46400.5</c:v>
                </c:pt>
                <c:pt idx="421">
                  <c:v>46462</c:v>
                </c:pt>
                <c:pt idx="422">
                  <c:v>46471</c:v>
                </c:pt>
                <c:pt idx="423">
                  <c:v>46545.5</c:v>
                </c:pt>
                <c:pt idx="424">
                  <c:v>46818.5</c:v>
                </c:pt>
                <c:pt idx="425">
                  <c:v>46818.5</c:v>
                </c:pt>
                <c:pt idx="426">
                  <c:v>46818.5</c:v>
                </c:pt>
                <c:pt idx="427">
                  <c:v>47038</c:v>
                </c:pt>
                <c:pt idx="428">
                  <c:v>47038</c:v>
                </c:pt>
                <c:pt idx="429">
                  <c:v>48019</c:v>
                </c:pt>
                <c:pt idx="430">
                  <c:v>48035.5</c:v>
                </c:pt>
                <c:pt idx="431">
                  <c:v>48078.5</c:v>
                </c:pt>
                <c:pt idx="432">
                  <c:v>48079</c:v>
                </c:pt>
                <c:pt idx="433">
                  <c:v>48148</c:v>
                </c:pt>
                <c:pt idx="434">
                  <c:v>48148.5</c:v>
                </c:pt>
                <c:pt idx="435">
                  <c:v>48202.5</c:v>
                </c:pt>
                <c:pt idx="436">
                  <c:v>48207</c:v>
                </c:pt>
                <c:pt idx="437">
                  <c:v>48233</c:v>
                </c:pt>
                <c:pt idx="438">
                  <c:v>48252.5</c:v>
                </c:pt>
                <c:pt idx="439">
                  <c:v>48279</c:v>
                </c:pt>
                <c:pt idx="440">
                  <c:v>48306.5</c:v>
                </c:pt>
                <c:pt idx="441">
                  <c:v>48307</c:v>
                </c:pt>
                <c:pt idx="442">
                  <c:v>48311.5</c:v>
                </c:pt>
                <c:pt idx="443">
                  <c:v>48315.5</c:v>
                </c:pt>
                <c:pt idx="444">
                  <c:v>48316</c:v>
                </c:pt>
                <c:pt idx="445">
                  <c:v>48325</c:v>
                </c:pt>
                <c:pt idx="446">
                  <c:v>48338.5</c:v>
                </c:pt>
                <c:pt idx="447">
                  <c:v>48347.5</c:v>
                </c:pt>
                <c:pt idx="448">
                  <c:v>48348</c:v>
                </c:pt>
                <c:pt idx="449">
                  <c:v>48352</c:v>
                </c:pt>
                <c:pt idx="450">
                  <c:v>48352.5</c:v>
                </c:pt>
                <c:pt idx="451">
                  <c:v>48356.5</c:v>
                </c:pt>
                <c:pt idx="452">
                  <c:v>48357</c:v>
                </c:pt>
                <c:pt idx="453">
                  <c:v>48365.5</c:v>
                </c:pt>
                <c:pt idx="454">
                  <c:v>48366</c:v>
                </c:pt>
                <c:pt idx="455">
                  <c:v>48370</c:v>
                </c:pt>
                <c:pt idx="456">
                  <c:v>48370.5</c:v>
                </c:pt>
                <c:pt idx="457">
                  <c:v>48374.5</c:v>
                </c:pt>
                <c:pt idx="458">
                  <c:v>48375</c:v>
                </c:pt>
                <c:pt idx="459">
                  <c:v>48388</c:v>
                </c:pt>
                <c:pt idx="460">
                  <c:v>48388</c:v>
                </c:pt>
                <c:pt idx="461">
                  <c:v>48388.5</c:v>
                </c:pt>
                <c:pt idx="462">
                  <c:v>48403</c:v>
                </c:pt>
                <c:pt idx="463">
                  <c:v>48488</c:v>
                </c:pt>
                <c:pt idx="464">
                  <c:v>48492.5</c:v>
                </c:pt>
                <c:pt idx="465">
                  <c:v>48497</c:v>
                </c:pt>
                <c:pt idx="466">
                  <c:v>48501.5</c:v>
                </c:pt>
                <c:pt idx="467">
                  <c:v>48506</c:v>
                </c:pt>
                <c:pt idx="468">
                  <c:v>48510.5</c:v>
                </c:pt>
                <c:pt idx="469">
                  <c:v>48515</c:v>
                </c:pt>
                <c:pt idx="470">
                  <c:v>48584</c:v>
                </c:pt>
                <c:pt idx="471">
                  <c:v>48596.5</c:v>
                </c:pt>
                <c:pt idx="472">
                  <c:v>48796</c:v>
                </c:pt>
                <c:pt idx="473">
                  <c:v>48796</c:v>
                </c:pt>
                <c:pt idx="474">
                  <c:v>49265</c:v>
                </c:pt>
                <c:pt idx="475">
                  <c:v>49710</c:v>
                </c:pt>
                <c:pt idx="476">
                  <c:v>49710.5</c:v>
                </c:pt>
                <c:pt idx="477">
                  <c:v>49731.5</c:v>
                </c:pt>
                <c:pt idx="478">
                  <c:v>49747.5</c:v>
                </c:pt>
                <c:pt idx="479">
                  <c:v>49761</c:v>
                </c:pt>
                <c:pt idx="480">
                  <c:v>49770</c:v>
                </c:pt>
                <c:pt idx="481">
                  <c:v>49810</c:v>
                </c:pt>
                <c:pt idx="482">
                  <c:v>49810</c:v>
                </c:pt>
                <c:pt idx="483">
                  <c:v>49810.5</c:v>
                </c:pt>
                <c:pt idx="484">
                  <c:v>49810.5</c:v>
                </c:pt>
                <c:pt idx="485">
                  <c:v>49811.5</c:v>
                </c:pt>
                <c:pt idx="486">
                  <c:v>49820</c:v>
                </c:pt>
                <c:pt idx="487">
                  <c:v>49820</c:v>
                </c:pt>
                <c:pt idx="488">
                  <c:v>49820.5</c:v>
                </c:pt>
                <c:pt idx="489">
                  <c:v>49829.5</c:v>
                </c:pt>
                <c:pt idx="490">
                  <c:v>49858</c:v>
                </c:pt>
                <c:pt idx="491">
                  <c:v>49865.5</c:v>
                </c:pt>
                <c:pt idx="492">
                  <c:v>49924.5</c:v>
                </c:pt>
                <c:pt idx="493">
                  <c:v>50010</c:v>
                </c:pt>
                <c:pt idx="494">
                  <c:v>50010.5</c:v>
                </c:pt>
                <c:pt idx="495">
                  <c:v>50033</c:v>
                </c:pt>
                <c:pt idx="496">
                  <c:v>50071</c:v>
                </c:pt>
                <c:pt idx="497">
                  <c:v>50130</c:v>
                </c:pt>
                <c:pt idx="498">
                  <c:v>51193.5</c:v>
                </c:pt>
                <c:pt idx="499">
                  <c:v>51197.5</c:v>
                </c:pt>
                <c:pt idx="500">
                  <c:v>51348.5</c:v>
                </c:pt>
                <c:pt idx="501">
                  <c:v>51433</c:v>
                </c:pt>
                <c:pt idx="502">
                  <c:v>51457.5</c:v>
                </c:pt>
                <c:pt idx="503">
                  <c:v>51462</c:v>
                </c:pt>
                <c:pt idx="504">
                  <c:v>51487.5</c:v>
                </c:pt>
                <c:pt idx="505">
                  <c:v>51492</c:v>
                </c:pt>
                <c:pt idx="506">
                  <c:v>51496.5</c:v>
                </c:pt>
                <c:pt idx="507">
                  <c:v>51497</c:v>
                </c:pt>
                <c:pt idx="508">
                  <c:v>51501</c:v>
                </c:pt>
                <c:pt idx="509">
                  <c:v>51564.5</c:v>
                </c:pt>
                <c:pt idx="510">
                  <c:v>51566</c:v>
                </c:pt>
                <c:pt idx="511">
                  <c:v>51578</c:v>
                </c:pt>
                <c:pt idx="512">
                  <c:v>51578</c:v>
                </c:pt>
                <c:pt idx="513">
                  <c:v>51655</c:v>
                </c:pt>
                <c:pt idx="514">
                  <c:v>51954.5</c:v>
                </c:pt>
                <c:pt idx="515">
                  <c:v>52381</c:v>
                </c:pt>
                <c:pt idx="516">
                  <c:v>52712.5</c:v>
                </c:pt>
                <c:pt idx="517">
                  <c:v>52717</c:v>
                </c:pt>
                <c:pt idx="518">
                  <c:v>52726</c:v>
                </c:pt>
                <c:pt idx="519">
                  <c:v>52762</c:v>
                </c:pt>
                <c:pt idx="520">
                  <c:v>52775.5</c:v>
                </c:pt>
                <c:pt idx="521">
                  <c:v>52780.5</c:v>
                </c:pt>
                <c:pt idx="522">
                  <c:v>52794</c:v>
                </c:pt>
                <c:pt idx="523">
                  <c:v>52802.5</c:v>
                </c:pt>
                <c:pt idx="524">
                  <c:v>52803</c:v>
                </c:pt>
                <c:pt idx="525">
                  <c:v>52807.5</c:v>
                </c:pt>
                <c:pt idx="526">
                  <c:v>52812</c:v>
                </c:pt>
                <c:pt idx="527">
                  <c:v>52816.5</c:v>
                </c:pt>
                <c:pt idx="528">
                  <c:v>52893.5</c:v>
                </c:pt>
                <c:pt idx="529">
                  <c:v>52898</c:v>
                </c:pt>
                <c:pt idx="530">
                  <c:v>52898.5</c:v>
                </c:pt>
                <c:pt idx="531">
                  <c:v>52920</c:v>
                </c:pt>
                <c:pt idx="532">
                  <c:v>52920.5</c:v>
                </c:pt>
                <c:pt idx="533">
                  <c:v>52934.5</c:v>
                </c:pt>
                <c:pt idx="534">
                  <c:v>52938.5</c:v>
                </c:pt>
                <c:pt idx="535">
                  <c:v>52952.5</c:v>
                </c:pt>
                <c:pt idx="536">
                  <c:v>52957</c:v>
                </c:pt>
                <c:pt idx="537">
                  <c:v>52961.5</c:v>
                </c:pt>
                <c:pt idx="538">
                  <c:v>52965.5</c:v>
                </c:pt>
                <c:pt idx="539">
                  <c:v>52983.5</c:v>
                </c:pt>
                <c:pt idx="540">
                  <c:v>52984</c:v>
                </c:pt>
                <c:pt idx="541">
                  <c:v>52988</c:v>
                </c:pt>
                <c:pt idx="542">
                  <c:v>52988.5</c:v>
                </c:pt>
                <c:pt idx="543">
                  <c:v>52992</c:v>
                </c:pt>
                <c:pt idx="544">
                  <c:v>52992.5</c:v>
                </c:pt>
                <c:pt idx="545">
                  <c:v>53006.5</c:v>
                </c:pt>
                <c:pt idx="546">
                  <c:v>53011</c:v>
                </c:pt>
                <c:pt idx="547">
                  <c:v>53011.5</c:v>
                </c:pt>
                <c:pt idx="548">
                  <c:v>53015</c:v>
                </c:pt>
                <c:pt idx="549">
                  <c:v>53016</c:v>
                </c:pt>
                <c:pt idx="550">
                  <c:v>53029.5</c:v>
                </c:pt>
                <c:pt idx="551">
                  <c:v>53030.5</c:v>
                </c:pt>
                <c:pt idx="552">
                  <c:v>53033.5</c:v>
                </c:pt>
                <c:pt idx="553">
                  <c:v>53034</c:v>
                </c:pt>
                <c:pt idx="554">
                  <c:v>53051</c:v>
                </c:pt>
                <c:pt idx="555">
                  <c:v>53051.5</c:v>
                </c:pt>
                <c:pt idx="556">
                  <c:v>53127.5</c:v>
                </c:pt>
                <c:pt idx="557">
                  <c:v>53128</c:v>
                </c:pt>
                <c:pt idx="558">
                  <c:v>53137</c:v>
                </c:pt>
                <c:pt idx="559">
                  <c:v>53141.5</c:v>
                </c:pt>
                <c:pt idx="560">
                  <c:v>53142</c:v>
                </c:pt>
                <c:pt idx="561">
                  <c:v>53142.5</c:v>
                </c:pt>
                <c:pt idx="562">
                  <c:v>53147</c:v>
                </c:pt>
                <c:pt idx="563">
                  <c:v>53155</c:v>
                </c:pt>
                <c:pt idx="564">
                  <c:v>53173</c:v>
                </c:pt>
                <c:pt idx="565">
                  <c:v>53173.5</c:v>
                </c:pt>
                <c:pt idx="566">
                  <c:v>53177.5</c:v>
                </c:pt>
                <c:pt idx="567">
                  <c:v>53178</c:v>
                </c:pt>
                <c:pt idx="568">
                  <c:v>53182</c:v>
                </c:pt>
                <c:pt idx="569">
                  <c:v>53182.5</c:v>
                </c:pt>
                <c:pt idx="570">
                  <c:v>53187</c:v>
                </c:pt>
                <c:pt idx="571">
                  <c:v>53191</c:v>
                </c:pt>
                <c:pt idx="572">
                  <c:v>53191.5</c:v>
                </c:pt>
                <c:pt idx="573">
                  <c:v>53195.5</c:v>
                </c:pt>
                <c:pt idx="574">
                  <c:v>53196</c:v>
                </c:pt>
                <c:pt idx="575">
                  <c:v>53196.5</c:v>
                </c:pt>
                <c:pt idx="576">
                  <c:v>53205</c:v>
                </c:pt>
                <c:pt idx="577">
                  <c:v>53205.5</c:v>
                </c:pt>
                <c:pt idx="578">
                  <c:v>53209.5</c:v>
                </c:pt>
                <c:pt idx="579">
                  <c:v>53214</c:v>
                </c:pt>
                <c:pt idx="580">
                  <c:v>53218.5</c:v>
                </c:pt>
                <c:pt idx="581">
                  <c:v>53223</c:v>
                </c:pt>
                <c:pt idx="582">
                  <c:v>53223</c:v>
                </c:pt>
                <c:pt idx="583">
                  <c:v>53227.5</c:v>
                </c:pt>
                <c:pt idx="584">
                  <c:v>53232</c:v>
                </c:pt>
                <c:pt idx="585">
                  <c:v>53232.5</c:v>
                </c:pt>
                <c:pt idx="586">
                  <c:v>53236.5</c:v>
                </c:pt>
                <c:pt idx="587">
                  <c:v>53236.5</c:v>
                </c:pt>
                <c:pt idx="588">
                  <c:v>53237</c:v>
                </c:pt>
                <c:pt idx="589">
                  <c:v>53241.5</c:v>
                </c:pt>
                <c:pt idx="590">
                  <c:v>53255</c:v>
                </c:pt>
                <c:pt idx="591">
                  <c:v>53259.5</c:v>
                </c:pt>
                <c:pt idx="592">
                  <c:v>53268.5</c:v>
                </c:pt>
                <c:pt idx="593">
                  <c:v>53273</c:v>
                </c:pt>
                <c:pt idx="594">
                  <c:v>53277.5</c:v>
                </c:pt>
                <c:pt idx="595">
                  <c:v>53282</c:v>
                </c:pt>
                <c:pt idx="596">
                  <c:v>53286.5</c:v>
                </c:pt>
                <c:pt idx="597">
                  <c:v>53300</c:v>
                </c:pt>
                <c:pt idx="598">
                  <c:v>53304.5</c:v>
                </c:pt>
                <c:pt idx="599">
                  <c:v>53318.5</c:v>
                </c:pt>
                <c:pt idx="600">
                  <c:v>53323</c:v>
                </c:pt>
                <c:pt idx="601">
                  <c:v>53327.5</c:v>
                </c:pt>
                <c:pt idx="602">
                  <c:v>53363.5</c:v>
                </c:pt>
                <c:pt idx="603">
                  <c:v>53469</c:v>
                </c:pt>
                <c:pt idx="604">
                  <c:v>54618</c:v>
                </c:pt>
                <c:pt idx="605">
                  <c:v>54618</c:v>
                </c:pt>
                <c:pt idx="606">
                  <c:v>54618</c:v>
                </c:pt>
                <c:pt idx="607">
                  <c:v>54618</c:v>
                </c:pt>
                <c:pt idx="608">
                  <c:v>54678.5</c:v>
                </c:pt>
                <c:pt idx="609">
                  <c:v>54684</c:v>
                </c:pt>
                <c:pt idx="610">
                  <c:v>54684</c:v>
                </c:pt>
                <c:pt idx="611">
                  <c:v>54777</c:v>
                </c:pt>
                <c:pt idx="612">
                  <c:v>54832.5</c:v>
                </c:pt>
                <c:pt idx="613">
                  <c:v>54832.5</c:v>
                </c:pt>
                <c:pt idx="614">
                  <c:v>54832.5</c:v>
                </c:pt>
                <c:pt idx="615">
                  <c:v>54836.5</c:v>
                </c:pt>
                <c:pt idx="616">
                  <c:v>54836.5</c:v>
                </c:pt>
                <c:pt idx="617">
                  <c:v>54945</c:v>
                </c:pt>
                <c:pt idx="618">
                  <c:v>54954</c:v>
                </c:pt>
                <c:pt idx="619">
                  <c:v>54959.5</c:v>
                </c:pt>
                <c:pt idx="620">
                  <c:v>55045.5</c:v>
                </c:pt>
                <c:pt idx="621">
                  <c:v>55099</c:v>
                </c:pt>
                <c:pt idx="622">
                  <c:v>55099</c:v>
                </c:pt>
                <c:pt idx="623">
                  <c:v>55099</c:v>
                </c:pt>
                <c:pt idx="624">
                  <c:v>55189.5</c:v>
                </c:pt>
                <c:pt idx="625">
                  <c:v>55948.5</c:v>
                </c:pt>
                <c:pt idx="626">
                  <c:v>55967</c:v>
                </c:pt>
                <c:pt idx="627">
                  <c:v>55967.5</c:v>
                </c:pt>
                <c:pt idx="628">
                  <c:v>56179.5</c:v>
                </c:pt>
                <c:pt idx="629">
                  <c:v>56180</c:v>
                </c:pt>
                <c:pt idx="630">
                  <c:v>56277</c:v>
                </c:pt>
                <c:pt idx="631">
                  <c:v>56297.5</c:v>
                </c:pt>
                <c:pt idx="632">
                  <c:v>56396</c:v>
                </c:pt>
                <c:pt idx="633">
                  <c:v>56473</c:v>
                </c:pt>
                <c:pt idx="634">
                  <c:v>56490</c:v>
                </c:pt>
                <c:pt idx="635">
                  <c:v>56545.5</c:v>
                </c:pt>
                <c:pt idx="636">
                  <c:v>56591</c:v>
                </c:pt>
                <c:pt idx="637">
                  <c:v>56626</c:v>
                </c:pt>
                <c:pt idx="638">
                  <c:v>57606</c:v>
                </c:pt>
                <c:pt idx="639">
                  <c:v>57746.5</c:v>
                </c:pt>
                <c:pt idx="640">
                  <c:v>57755</c:v>
                </c:pt>
                <c:pt idx="641">
                  <c:v>57918.5</c:v>
                </c:pt>
                <c:pt idx="642">
                  <c:v>58041</c:v>
                </c:pt>
                <c:pt idx="643">
                  <c:v>58041.5</c:v>
                </c:pt>
                <c:pt idx="644">
                  <c:v>58054.5</c:v>
                </c:pt>
                <c:pt idx="645">
                  <c:v>58171</c:v>
                </c:pt>
                <c:pt idx="646">
                  <c:v>59329</c:v>
                </c:pt>
                <c:pt idx="647">
                  <c:v>59542</c:v>
                </c:pt>
                <c:pt idx="648">
                  <c:v>59608.5</c:v>
                </c:pt>
                <c:pt idx="649">
                  <c:v>59739.5</c:v>
                </c:pt>
                <c:pt idx="650">
                  <c:v>59744</c:v>
                </c:pt>
                <c:pt idx="651">
                  <c:v>59744.5</c:v>
                </c:pt>
                <c:pt idx="652">
                  <c:v>59757.5</c:v>
                </c:pt>
                <c:pt idx="653">
                  <c:v>59758</c:v>
                </c:pt>
                <c:pt idx="654">
                  <c:v>59766</c:v>
                </c:pt>
                <c:pt idx="655">
                  <c:v>59766.5</c:v>
                </c:pt>
                <c:pt idx="656">
                  <c:v>59771</c:v>
                </c:pt>
                <c:pt idx="657">
                  <c:v>59771.5</c:v>
                </c:pt>
                <c:pt idx="658">
                  <c:v>59780</c:v>
                </c:pt>
                <c:pt idx="659">
                  <c:v>59780.5</c:v>
                </c:pt>
                <c:pt idx="660">
                  <c:v>59781</c:v>
                </c:pt>
                <c:pt idx="661">
                  <c:v>59781</c:v>
                </c:pt>
                <c:pt idx="662">
                  <c:v>59781.5</c:v>
                </c:pt>
                <c:pt idx="663">
                  <c:v>59784.5</c:v>
                </c:pt>
                <c:pt idx="664">
                  <c:v>59785</c:v>
                </c:pt>
                <c:pt idx="665">
                  <c:v>59785.5</c:v>
                </c:pt>
                <c:pt idx="666">
                  <c:v>59789</c:v>
                </c:pt>
                <c:pt idx="667">
                  <c:v>59789.5</c:v>
                </c:pt>
                <c:pt idx="668">
                  <c:v>59793.5</c:v>
                </c:pt>
                <c:pt idx="669">
                  <c:v>59794</c:v>
                </c:pt>
                <c:pt idx="670">
                  <c:v>59794.5</c:v>
                </c:pt>
                <c:pt idx="671">
                  <c:v>59798</c:v>
                </c:pt>
                <c:pt idx="672">
                  <c:v>59798.5</c:v>
                </c:pt>
                <c:pt idx="673">
                  <c:v>59799</c:v>
                </c:pt>
                <c:pt idx="674">
                  <c:v>59799</c:v>
                </c:pt>
                <c:pt idx="675">
                  <c:v>59799</c:v>
                </c:pt>
                <c:pt idx="676">
                  <c:v>59802.5</c:v>
                </c:pt>
                <c:pt idx="677">
                  <c:v>59803</c:v>
                </c:pt>
                <c:pt idx="678">
                  <c:v>59803.5</c:v>
                </c:pt>
                <c:pt idx="679">
                  <c:v>59807.5</c:v>
                </c:pt>
                <c:pt idx="680">
                  <c:v>59839</c:v>
                </c:pt>
                <c:pt idx="681">
                  <c:v>59839.5</c:v>
                </c:pt>
                <c:pt idx="682">
                  <c:v>59848</c:v>
                </c:pt>
                <c:pt idx="683">
                  <c:v>59848.5</c:v>
                </c:pt>
                <c:pt idx="684">
                  <c:v>59852.5</c:v>
                </c:pt>
                <c:pt idx="685">
                  <c:v>59862</c:v>
                </c:pt>
                <c:pt idx="686">
                  <c:v>59889</c:v>
                </c:pt>
                <c:pt idx="687">
                  <c:v>59893</c:v>
                </c:pt>
                <c:pt idx="688">
                  <c:v>59893.5</c:v>
                </c:pt>
                <c:pt idx="689">
                  <c:v>59894</c:v>
                </c:pt>
                <c:pt idx="690">
                  <c:v>59898</c:v>
                </c:pt>
                <c:pt idx="691">
                  <c:v>59898.5</c:v>
                </c:pt>
                <c:pt idx="692">
                  <c:v>59911.5</c:v>
                </c:pt>
                <c:pt idx="693">
                  <c:v>59916</c:v>
                </c:pt>
                <c:pt idx="694">
                  <c:v>59916.5</c:v>
                </c:pt>
                <c:pt idx="695">
                  <c:v>59925</c:v>
                </c:pt>
                <c:pt idx="696">
                  <c:v>59925.5</c:v>
                </c:pt>
                <c:pt idx="697">
                  <c:v>59934</c:v>
                </c:pt>
                <c:pt idx="698">
                  <c:v>59934.5</c:v>
                </c:pt>
                <c:pt idx="699">
                  <c:v>59943</c:v>
                </c:pt>
                <c:pt idx="700">
                  <c:v>59947.5</c:v>
                </c:pt>
                <c:pt idx="701">
                  <c:v>59952</c:v>
                </c:pt>
                <c:pt idx="702">
                  <c:v>59952.5</c:v>
                </c:pt>
                <c:pt idx="703">
                  <c:v>59956.5</c:v>
                </c:pt>
                <c:pt idx="704">
                  <c:v>59957</c:v>
                </c:pt>
                <c:pt idx="705">
                  <c:v>59966</c:v>
                </c:pt>
                <c:pt idx="706">
                  <c:v>59975</c:v>
                </c:pt>
                <c:pt idx="707">
                  <c:v>59979.5</c:v>
                </c:pt>
                <c:pt idx="708">
                  <c:v>59984</c:v>
                </c:pt>
                <c:pt idx="709">
                  <c:v>59993</c:v>
                </c:pt>
                <c:pt idx="710">
                  <c:v>61014</c:v>
                </c:pt>
                <c:pt idx="711">
                  <c:v>61031.5</c:v>
                </c:pt>
                <c:pt idx="712">
                  <c:v>61032</c:v>
                </c:pt>
                <c:pt idx="713">
                  <c:v>61046.5</c:v>
                </c:pt>
                <c:pt idx="714">
                  <c:v>61059</c:v>
                </c:pt>
                <c:pt idx="715">
                  <c:v>61063.5</c:v>
                </c:pt>
                <c:pt idx="716">
                  <c:v>61072.5</c:v>
                </c:pt>
                <c:pt idx="717">
                  <c:v>61073</c:v>
                </c:pt>
                <c:pt idx="718">
                  <c:v>61077.5</c:v>
                </c:pt>
                <c:pt idx="719">
                  <c:v>61081.5</c:v>
                </c:pt>
                <c:pt idx="720">
                  <c:v>61082</c:v>
                </c:pt>
                <c:pt idx="721">
                  <c:v>61086</c:v>
                </c:pt>
                <c:pt idx="722">
                  <c:v>61086.5</c:v>
                </c:pt>
                <c:pt idx="723">
                  <c:v>61090.5</c:v>
                </c:pt>
                <c:pt idx="724">
                  <c:v>61091</c:v>
                </c:pt>
                <c:pt idx="725">
                  <c:v>61095</c:v>
                </c:pt>
                <c:pt idx="726">
                  <c:v>61108.5</c:v>
                </c:pt>
                <c:pt idx="727">
                  <c:v>61109</c:v>
                </c:pt>
                <c:pt idx="728">
                  <c:v>61113</c:v>
                </c:pt>
                <c:pt idx="729">
                  <c:v>61113.5</c:v>
                </c:pt>
                <c:pt idx="730">
                  <c:v>61117.5</c:v>
                </c:pt>
                <c:pt idx="731">
                  <c:v>61118</c:v>
                </c:pt>
                <c:pt idx="732">
                  <c:v>61135.5</c:v>
                </c:pt>
                <c:pt idx="733">
                  <c:v>61136</c:v>
                </c:pt>
                <c:pt idx="734">
                  <c:v>61139.5</c:v>
                </c:pt>
                <c:pt idx="735">
                  <c:v>61140</c:v>
                </c:pt>
                <c:pt idx="736">
                  <c:v>61140</c:v>
                </c:pt>
                <c:pt idx="737">
                  <c:v>61140.5</c:v>
                </c:pt>
                <c:pt idx="738">
                  <c:v>61141</c:v>
                </c:pt>
                <c:pt idx="739">
                  <c:v>61144.5</c:v>
                </c:pt>
                <c:pt idx="740">
                  <c:v>61145</c:v>
                </c:pt>
                <c:pt idx="741">
                  <c:v>61168</c:v>
                </c:pt>
                <c:pt idx="742">
                  <c:v>61176.5</c:v>
                </c:pt>
                <c:pt idx="743">
                  <c:v>61221.5</c:v>
                </c:pt>
                <c:pt idx="744">
                  <c:v>61222</c:v>
                </c:pt>
                <c:pt idx="745">
                  <c:v>61222.5</c:v>
                </c:pt>
                <c:pt idx="746">
                  <c:v>61226.5</c:v>
                </c:pt>
                <c:pt idx="747">
                  <c:v>61227</c:v>
                </c:pt>
                <c:pt idx="748">
                  <c:v>61232</c:v>
                </c:pt>
                <c:pt idx="749">
                  <c:v>61232.5</c:v>
                </c:pt>
                <c:pt idx="750">
                  <c:v>61240</c:v>
                </c:pt>
                <c:pt idx="751">
                  <c:v>61240.5</c:v>
                </c:pt>
                <c:pt idx="752">
                  <c:v>61244</c:v>
                </c:pt>
                <c:pt idx="753">
                  <c:v>61262.5</c:v>
                </c:pt>
                <c:pt idx="754">
                  <c:v>61263</c:v>
                </c:pt>
                <c:pt idx="755">
                  <c:v>61344</c:v>
                </c:pt>
                <c:pt idx="756">
                  <c:v>61498.5</c:v>
                </c:pt>
                <c:pt idx="757">
                  <c:v>61597</c:v>
                </c:pt>
                <c:pt idx="758">
                  <c:v>61611.5</c:v>
                </c:pt>
                <c:pt idx="759">
                  <c:v>61611.5</c:v>
                </c:pt>
                <c:pt idx="760">
                  <c:v>62754</c:v>
                </c:pt>
                <c:pt idx="761">
                  <c:v>62754</c:v>
                </c:pt>
                <c:pt idx="762">
                  <c:v>63061.5</c:v>
                </c:pt>
                <c:pt idx="763">
                  <c:v>63061.5</c:v>
                </c:pt>
                <c:pt idx="764">
                  <c:v>63347</c:v>
                </c:pt>
                <c:pt idx="765">
                  <c:v>63397</c:v>
                </c:pt>
                <c:pt idx="766">
                  <c:v>64327.5</c:v>
                </c:pt>
                <c:pt idx="767">
                  <c:v>64448</c:v>
                </c:pt>
                <c:pt idx="768">
                  <c:v>64472</c:v>
                </c:pt>
                <c:pt idx="769">
                  <c:v>64701.5</c:v>
                </c:pt>
                <c:pt idx="770">
                  <c:v>66156</c:v>
                </c:pt>
                <c:pt idx="771">
                  <c:v>66156.5</c:v>
                </c:pt>
                <c:pt idx="772">
                  <c:v>66175.5</c:v>
                </c:pt>
                <c:pt idx="773">
                  <c:v>66296</c:v>
                </c:pt>
                <c:pt idx="774">
                  <c:v>66296.5</c:v>
                </c:pt>
                <c:pt idx="775">
                  <c:v>66373</c:v>
                </c:pt>
                <c:pt idx="776">
                  <c:v>66379</c:v>
                </c:pt>
                <c:pt idx="777">
                  <c:v>66379.5</c:v>
                </c:pt>
                <c:pt idx="778">
                  <c:v>66459</c:v>
                </c:pt>
                <c:pt idx="779">
                  <c:v>67728.5</c:v>
                </c:pt>
                <c:pt idx="780">
                  <c:v>67870.5</c:v>
                </c:pt>
                <c:pt idx="781">
                  <c:v>68013.5</c:v>
                </c:pt>
                <c:pt idx="782">
                  <c:v>68091.5</c:v>
                </c:pt>
                <c:pt idx="783">
                  <c:v>68195.5</c:v>
                </c:pt>
                <c:pt idx="784">
                  <c:v>68263.5</c:v>
                </c:pt>
                <c:pt idx="785">
                  <c:v>69153</c:v>
                </c:pt>
                <c:pt idx="786">
                  <c:v>69255.5</c:v>
                </c:pt>
                <c:pt idx="787">
                  <c:v>69256</c:v>
                </c:pt>
                <c:pt idx="788">
                  <c:v>69501.5</c:v>
                </c:pt>
                <c:pt idx="789">
                  <c:v>69653.5</c:v>
                </c:pt>
                <c:pt idx="790">
                  <c:v>69681</c:v>
                </c:pt>
                <c:pt idx="791">
                  <c:v>69777</c:v>
                </c:pt>
                <c:pt idx="792">
                  <c:v>69972</c:v>
                </c:pt>
                <c:pt idx="793">
                  <c:v>70929.5</c:v>
                </c:pt>
                <c:pt idx="794">
                  <c:v>70992.5</c:v>
                </c:pt>
                <c:pt idx="795">
                  <c:v>71042.5</c:v>
                </c:pt>
                <c:pt idx="796">
                  <c:v>71074</c:v>
                </c:pt>
                <c:pt idx="797">
                  <c:v>71273</c:v>
                </c:pt>
                <c:pt idx="798">
                  <c:v>71273</c:v>
                </c:pt>
                <c:pt idx="799">
                  <c:v>71285.5</c:v>
                </c:pt>
                <c:pt idx="800">
                  <c:v>71286</c:v>
                </c:pt>
                <c:pt idx="801">
                  <c:v>71416.5</c:v>
                </c:pt>
                <c:pt idx="802">
                  <c:v>71430</c:v>
                </c:pt>
                <c:pt idx="803">
                  <c:v>71531</c:v>
                </c:pt>
                <c:pt idx="804">
                  <c:v>72619.5</c:v>
                </c:pt>
                <c:pt idx="805">
                  <c:v>72786.5</c:v>
                </c:pt>
                <c:pt idx="806">
                  <c:v>72787</c:v>
                </c:pt>
                <c:pt idx="807">
                  <c:v>72932</c:v>
                </c:pt>
                <c:pt idx="808">
                  <c:v>72970.5</c:v>
                </c:pt>
                <c:pt idx="809">
                  <c:v>72971</c:v>
                </c:pt>
                <c:pt idx="810">
                  <c:v>72998</c:v>
                </c:pt>
                <c:pt idx="811">
                  <c:v>73085</c:v>
                </c:pt>
                <c:pt idx="812">
                  <c:v>73225.5</c:v>
                </c:pt>
                <c:pt idx="813">
                  <c:v>74499.5</c:v>
                </c:pt>
                <c:pt idx="814">
                  <c:v>74499.5</c:v>
                </c:pt>
                <c:pt idx="815">
                  <c:v>74551</c:v>
                </c:pt>
                <c:pt idx="816">
                  <c:v>74562.5</c:v>
                </c:pt>
                <c:pt idx="817">
                  <c:v>74706</c:v>
                </c:pt>
                <c:pt idx="818">
                  <c:v>74706</c:v>
                </c:pt>
                <c:pt idx="819">
                  <c:v>74761.5</c:v>
                </c:pt>
                <c:pt idx="820">
                  <c:v>74761.5</c:v>
                </c:pt>
                <c:pt idx="821">
                  <c:v>74766</c:v>
                </c:pt>
                <c:pt idx="822">
                  <c:v>74812</c:v>
                </c:pt>
                <c:pt idx="823">
                  <c:v>74864.5</c:v>
                </c:pt>
                <c:pt idx="824">
                  <c:v>74864.5</c:v>
                </c:pt>
                <c:pt idx="825">
                  <c:v>74865</c:v>
                </c:pt>
                <c:pt idx="826">
                  <c:v>74865</c:v>
                </c:pt>
                <c:pt idx="827">
                  <c:v>74970</c:v>
                </c:pt>
                <c:pt idx="828">
                  <c:v>74970</c:v>
                </c:pt>
                <c:pt idx="829">
                  <c:v>76040.5</c:v>
                </c:pt>
                <c:pt idx="830">
                  <c:v>76040.5</c:v>
                </c:pt>
                <c:pt idx="831">
                  <c:v>76214</c:v>
                </c:pt>
                <c:pt idx="832">
                  <c:v>76330</c:v>
                </c:pt>
                <c:pt idx="833">
                  <c:v>76455</c:v>
                </c:pt>
                <c:pt idx="834">
                  <c:v>77685.5</c:v>
                </c:pt>
                <c:pt idx="835">
                  <c:v>77848</c:v>
                </c:pt>
                <c:pt idx="836">
                  <c:v>77898</c:v>
                </c:pt>
                <c:pt idx="837">
                  <c:v>78105</c:v>
                </c:pt>
                <c:pt idx="838">
                  <c:v>79578.5</c:v>
                </c:pt>
                <c:pt idx="839">
                  <c:v>79579</c:v>
                </c:pt>
                <c:pt idx="840">
                  <c:v>79579.5</c:v>
                </c:pt>
                <c:pt idx="841">
                  <c:v>79850</c:v>
                </c:pt>
                <c:pt idx="842">
                  <c:v>81133</c:v>
                </c:pt>
                <c:pt idx="843">
                  <c:v>81133.5</c:v>
                </c:pt>
                <c:pt idx="844">
                  <c:v>81250.5</c:v>
                </c:pt>
                <c:pt idx="845">
                  <c:v>81291</c:v>
                </c:pt>
                <c:pt idx="846">
                  <c:v>81426</c:v>
                </c:pt>
                <c:pt idx="847">
                  <c:v>81604</c:v>
                </c:pt>
              </c:numCache>
            </c:numRef>
          </c:xVal>
          <c:yVal>
            <c:numRef>
              <c:f>'Active 2'!$J$21:$J$992</c:f>
              <c:numCache>
                <c:formatCode>General</c:formatCode>
                <c:ptCount val="972"/>
                <c:pt idx="440">
                  <c:v>-3.0980508017819375E-4</c:v>
                </c:pt>
                <c:pt idx="441">
                  <c:v>-2.5278995599364862E-4</c:v>
                </c:pt>
                <c:pt idx="442">
                  <c:v>2.6034520124085248E-4</c:v>
                </c:pt>
                <c:pt idx="443">
                  <c:v>-3.8353521813405678E-4</c:v>
                </c:pt>
                <c:pt idx="444">
                  <c:v>7.3480157880112529E-5</c:v>
                </c:pt>
                <c:pt idx="445">
                  <c:v>9.974985005101189E-5</c:v>
                </c:pt>
                <c:pt idx="446">
                  <c:v>-8.6084507347550243E-4</c:v>
                </c:pt>
                <c:pt idx="447">
                  <c:v>-4.3457512947497889E-4</c:v>
                </c:pt>
                <c:pt idx="448">
                  <c:v>2.2439780877903104E-5</c:v>
                </c:pt>
                <c:pt idx="449">
                  <c:v>-3.2144021679414436E-4</c:v>
                </c:pt>
                <c:pt idx="450">
                  <c:v>-1.6442479682154953E-4</c:v>
                </c:pt>
                <c:pt idx="451">
                  <c:v>-2.0830484572798014E-4</c:v>
                </c:pt>
                <c:pt idx="452">
                  <c:v>5.4871002066647634E-4</c:v>
                </c:pt>
                <c:pt idx="453">
                  <c:v>-5.8203493244946003E-4</c:v>
                </c:pt>
                <c:pt idx="454">
                  <c:v>-2.5020199245773256E-5</c:v>
                </c:pt>
                <c:pt idx="455">
                  <c:v>-1.6890007100300863E-4</c:v>
                </c:pt>
                <c:pt idx="456">
                  <c:v>-3.1188507273327559E-4</c:v>
                </c:pt>
                <c:pt idx="457">
                  <c:v>-5.5765158322174102E-5</c:v>
                </c:pt>
                <c:pt idx="458">
                  <c:v>1.0124979598913342E-4</c:v>
                </c:pt>
                <c:pt idx="459">
                  <c:v>-1.6359917935915291E-5</c:v>
                </c:pt>
                <c:pt idx="461">
                  <c:v>-1.5934492694213986E-4</c:v>
                </c:pt>
                <c:pt idx="463">
                  <c:v>-4.1335982677992433E-4</c:v>
                </c:pt>
                <c:pt idx="464">
                  <c:v>-4.002252098871395E-4</c:v>
                </c:pt>
                <c:pt idx="465">
                  <c:v>-8.7090171291492879E-5</c:v>
                </c:pt>
                <c:pt idx="466">
                  <c:v>-9.7395496413810179E-4</c:v>
                </c:pt>
                <c:pt idx="467">
                  <c:v>-4.6081979962764308E-4</c:v>
                </c:pt>
                <c:pt idx="468">
                  <c:v>-5.4768502013757825E-4</c:v>
                </c:pt>
                <c:pt idx="469">
                  <c:v>-3.3454981166869402E-4</c:v>
                </c:pt>
                <c:pt idx="471">
                  <c:v>-2.4110477534122765E-4</c:v>
                </c:pt>
                <c:pt idx="504">
                  <c:v>-1.5803750429768115E-3</c:v>
                </c:pt>
                <c:pt idx="505">
                  <c:v>-1.6672397905495018E-3</c:v>
                </c:pt>
                <c:pt idx="506">
                  <c:v>-1.9541051296982914E-3</c:v>
                </c:pt>
                <c:pt idx="507">
                  <c:v>-3.3970897929975763E-3</c:v>
                </c:pt>
                <c:pt idx="508">
                  <c:v>-3.1409698785864748E-3</c:v>
                </c:pt>
                <c:pt idx="516">
                  <c:v>-2.6936252252198756E-3</c:v>
                </c:pt>
                <c:pt idx="517">
                  <c:v>-2.7804899800685234E-3</c:v>
                </c:pt>
                <c:pt idx="518">
                  <c:v>-3.0542197782779112E-3</c:v>
                </c:pt>
                <c:pt idx="519">
                  <c:v>-3.049139901122544E-3</c:v>
                </c:pt>
                <c:pt idx="520">
                  <c:v>-2.9097348306095228E-3</c:v>
                </c:pt>
                <c:pt idx="521">
                  <c:v>-2.4395848449785262E-3</c:v>
                </c:pt>
                <c:pt idx="522">
                  <c:v>-3.1001798124634661E-3</c:v>
                </c:pt>
                <c:pt idx="523">
                  <c:v>-2.4309250293299556E-3</c:v>
                </c:pt>
                <c:pt idx="524">
                  <c:v>-3.0739101202925667E-3</c:v>
                </c:pt>
                <c:pt idx="525">
                  <c:v>-3.0607750377384946E-3</c:v>
                </c:pt>
                <c:pt idx="526">
                  <c:v>-3.2476400810992345E-3</c:v>
                </c:pt>
                <c:pt idx="527">
                  <c:v>-3.0345048799063079E-3</c:v>
                </c:pt>
                <c:pt idx="528">
                  <c:v>-2.9541949261329137E-3</c:v>
                </c:pt>
                <c:pt idx="529">
                  <c:v>-3.0410601393668912E-3</c:v>
                </c:pt>
                <c:pt idx="530">
                  <c:v>-2.3840451030991971E-3</c:v>
                </c:pt>
                <c:pt idx="531">
                  <c:v>-3.232399991247803E-3</c:v>
                </c:pt>
                <c:pt idx="532">
                  <c:v>-2.775385080894921E-3</c:v>
                </c:pt>
                <c:pt idx="533">
                  <c:v>-3.1789648055564612E-3</c:v>
                </c:pt>
                <c:pt idx="534">
                  <c:v>-2.5228451049770229E-3</c:v>
                </c:pt>
                <c:pt idx="535">
                  <c:v>-2.8264249922358431E-3</c:v>
                </c:pt>
                <c:pt idx="536">
                  <c:v>-3.3132899989141151E-3</c:v>
                </c:pt>
                <c:pt idx="537">
                  <c:v>-2.9001551301917061E-3</c:v>
                </c:pt>
                <c:pt idx="538">
                  <c:v>-2.744035045907367E-3</c:v>
                </c:pt>
                <c:pt idx="539">
                  <c:v>-2.8914948488818482E-3</c:v>
                </c:pt>
                <c:pt idx="540">
                  <c:v>-3.4344801097176969E-3</c:v>
                </c:pt>
                <c:pt idx="541">
                  <c:v>-3.2783600254333578E-3</c:v>
                </c:pt>
                <c:pt idx="542">
                  <c:v>-3.6213451530784369E-3</c:v>
                </c:pt>
                <c:pt idx="545">
                  <c:v>-2.1688048873329535E-3</c:v>
                </c:pt>
                <c:pt idx="546">
                  <c:v>-3.5556702205212787E-3</c:v>
                </c:pt>
                <c:pt idx="547">
                  <c:v>-3.2986549776978791E-3</c:v>
                </c:pt>
                <c:pt idx="548">
                  <c:v>-3.2995498404488899E-3</c:v>
                </c:pt>
                <c:pt idx="549">
                  <c:v>-3.2855198951438069E-3</c:v>
                </c:pt>
                <c:pt idx="550">
                  <c:v>-2.946115164377261E-3</c:v>
                </c:pt>
                <c:pt idx="552">
                  <c:v>-3.4899948223028332E-3</c:v>
                </c:pt>
                <c:pt idx="553">
                  <c:v>-3.8329799572238699E-3</c:v>
                </c:pt>
                <c:pt idx="558">
                  <c:v>-3.2878901474759914E-3</c:v>
                </c:pt>
                <c:pt idx="559">
                  <c:v>-3.2747550721978769E-3</c:v>
                </c:pt>
                <c:pt idx="560">
                  <c:v>-3.1177401178865694E-3</c:v>
                </c:pt>
                <c:pt idx="561">
                  <c:v>-2.4607250816188753E-3</c:v>
                </c:pt>
                <c:pt idx="565">
                  <c:v>-3.0257950274972245E-3</c:v>
                </c:pt>
                <c:pt idx="567">
                  <c:v>-3.0126599449431524E-3</c:v>
                </c:pt>
                <c:pt idx="569">
                  <c:v>-2.6995249063475057E-3</c:v>
                </c:pt>
                <c:pt idx="570">
                  <c:v>-3.0863900828990154E-3</c:v>
                </c:pt>
                <c:pt idx="572">
                  <c:v>-2.7732550443033688E-3</c:v>
                </c:pt>
                <c:pt idx="578">
                  <c:v>-2.8207150244270451E-3</c:v>
                </c:pt>
                <c:pt idx="579">
                  <c:v>-3.1075798979145475E-3</c:v>
                </c:pt>
                <c:pt idx="580">
                  <c:v>-3.294444948551245E-3</c:v>
                </c:pt>
                <c:pt idx="581">
                  <c:v>-3.481309991911985E-3</c:v>
                </c:pt>
                <c:pt idx="583">
                  <c:v>-2.3681749153183773E-3</c:v>
                </c:pt>
                <c:pt idx="584">
                  <c:v>-3.555040129867848E-3</c:v>
                </c:pt>
                <c:pt idx="585">
                  <c:v>-2.8980250936001539E-3</c:v>
                </c:pt>
                <c:pt idx="586">
                  <c:v>-3.0419049653573893E-3</c:v>
                </c:pt>
                <c:pt idx="588">
                  <c:v>-3.2848897972144186E-3</c:v>
                </c:pt>
                <c:pt idx="589">
                  <c:v>-2.971755231556017E-3</c:v>
                </c:pt>
                <c:pt idx="590">
                  <c:v>-4.0323499852092937E-3</c:v>
                </c:pt>
                <c:pt idx="591">
                  <c:v>-3.2192148646572605E-3</c:v>
                </c:pt>
                <c:pt idx="592">
                  <c:v>-3.0929448766983114E-3</c:v>
                </c:pt>
                <c:pt idx="593">
                  <c:v>-3.0798098014201969E-3</c:v>
                </c:pt>
                <c:pt idx="594">
                  <c:v>-2.9666748887393624E-3</c:v>
                </c:pt>
                <c:pt idx="595">
                  <c:v>-3.4535398881416768E-3</c:v>
                </c:pt>
                <c:pt idx="596">
                  <c:v>-3.0404050266952254E-3</c:v>
                </c:pt>
                <c:pt idx="597">
                  <c:v>-3.4010000381385908E-3</c:v>
                </c:pt>
                <c:pt idx="598">
                  <c:v>-2.7878650435013697E-3</c:v>
                </c:pt>
                <c:pt idx="599">
                  <c:v>-2.8914448121213354E-3</c:v>
                </c:pt>
                <c:pt idx="600">
                  <c:v>-3.0783098554820754E-3</c:v>
                </c:pt>
                <c:pt idx="601">
                  <c:v>-2.9651749500771984E-3</c:v>
                </c:pt>
                <c:pt idx="649">
                  <c:v>1.195184864627663E-3</c:v>
                </c:pt>
                <c:pt idx="650">
                  <c:v>1.30831977003254E-3</c:v>
                </c:pt>
                <c:pt idx="651">
                  <c:v>7.6533498213393614E-4</c:v>
                </c:pt>
                <c:pt idx="652">
                  <c:v>1.1477248845039867E-3</c:v>
                </c:pt>
                <c:pt idx="653">
                  <c:v>1.0047398827737197E-3</c:v>
                </c:pt>
                <c:pt idx="655">
                  <c:v>1.3739951682509854E-3</c:v>
                </c:pt>
                <c:pt idx="656">
                  <c:v>1.2871299550170079E-3</c:v>
                </c:pt>
                <c:pt idx="657">
                  <c:v>1.344145079201553E-3</c:v>
                </c:pt>
                <c:pt idx="658">
                  <c:v>1.2133998170611449E-3</c:v>
                </c:pt>
                <c:pt idx="659">
                  <c:v>1.27041494124569E-3</c:v>
                </c:pt>
                <c:pt idx="661">
                  <c:v>2.0274298003641888E-3</c:v>
                </c:pt>
                <c:pt idx="663">
                  <c:v>9.2653494357364252E-4</c:v>
                </c:pt>
                <c:pt idx="664">
                  <c:v>1.8835499358829111E-3</c:v>
                </c:pt>
                <c:pt idx="665">
                  <c:v>1.440564970835112E-3</c:v>
                </c:pt>
                <c:pt idx="666">
                  <c:v>1.0396698489785194E-3</c:v>
                </c:pt>
                <c:pt idx="667">
                  <c:v>1.0966849731630646E-3</c:v>
                </c:pt>
                <c:pt idx="668">
                  <c:v>1.3528048875741661E-3</c:v>
                </c:pt>
                <c:pt idx="669">
                  <c:v>1.1098200557171367E-3</c:v>
                </c:pt>
                <c:pt idx="670">
                  <c:v>9.6683505398686975E-4</c:v>
                </c:pt>
                <c:pt idx="671">
                  <c:v>1.2659401400014758E-3</c:v>
                </c:pt>
                <c:pt idx="672">
                  <c:v>9.2295500508043915E-4</c:v>
                </c:pt>
                <c:pt idx="673">
                  <c:v>1.0799699593917467E-3</c:v>
                </c:pt>
                <c:pt idx="676">
                  <c:v>1.1790749267674983E-3</c:v>
                </c:pt>
                <c:pt idx="677">
                  <c:v>1.1360902135493234E-3</c:v>
                </c:pt>
                <c:pt idx="678">
                  <c:v>1.4931048281141557E-3</c:v>
                </c:pt>
                <c:pt idx="679">
                  <c:v>1.4492247864836827E-3</c:v>
                </c:pt>
                <c:pt idx="680">
                  <c:v>1.041169794916641E-3</c:v>
                </c:pt>
                <c:pt idx="681">
                  <c:v>1.0981849191011861E-3</c:v>
                </c:pt>
                <c:pt idx="682">
                  <c:v>1.4674402045784518E-3</c:v>
                </c:pt>
                <c:pt idx="683">
                  <c:v>1.2244549070601352E-3</c:v>
                </c:pt>
                <c:pt idx="684">
                  <c:v>1.3805749913444743E-3</c:v>
                </c:pt>
                <c:pt idx="685">
                  <c:v>7.638600654900074E-4</c:v>
                </c:pt>
                <c:pt idx="686">
                  <c:v>1.9426700673648156E-3</c:v>
                </c:pt>
                <c:pt idx="687">
                  <c:v>1.0987899877363816E-3</c:v>
                </c:pt>
                <c:pt idx="688">
                  <c:v>1.1558051119209267E-3</c:v>
                </c:pt>
                <c:pt idx="689">
                  <c:v>1.2128202361054718E-3</c:v>
                </c:pt>
                <c:pt idx="690">
                  <c:v>8.6893976549617946E-4</c:v>
                </c:pt>
                <c:pt idx="691">
                  <c:v>1.0259551854687743E-3</c:v>
                </c:pt>
                <c:pt idx="692">
                  <c:v>1.1083451317972504E-3</c:v>
                </c:pt>
                <c:pt idx="693">
                  <c:v>9.2148008843651041E-4</c:v>
                </c:pt>
                <c:pt idx="694">
                  <c:v>1.3784949987893924E-3</c:v>
                </c:pt>
                <c:pt idx="695">
                  <c:v>1.1477499065222219E-3</c:v>
                </c:pt>
                <c:pt idx="696">
                  <c:v>1.0047649047919549E-3</c:v>
                </c:pt>
                <c:pt idx="697">
                  <c:v>5.7402015227125958E-4</c:v>
                </c:pt>
                <c:pt idx="698">
                  <c:v>6.310348107945174E-4</c:v>
                </c:pt>
                <c:pt idx="699">
                  <c:v>1.2002902221865952E-3</c:v>
                </c:pt>
                <c:pt idx="700">
                  <c:v>1.1134250089526176E-3</c:v>
                </c:pt>
                <c:pt idx="701">
                  <c:v>1.2265599216334522E-3</c:v>
                </c:pt>
                <c:pt idx="702">
                  <c:v>1.5835749945836142E-3</c:v>
                </c:pt>
                <c:pt idx="703">
                  <c:v>8.3969521801918745E-4</c:v>
                </c:pt>
                <c:pt idx="704">
                  <c:v>9.9671016505453736E-4</c:v>
                </c:pt>
                <c:pt idx="705">
                  <c:v>1.0229798572254367E-3</c:v>
                </c:pt>
                <c:pt idx="706">
                  <c:v>1.0492500150576234E-3</c:v>
                </c:pt>
                <c:pt idx="707">
                  <c:v>2.6238505961373448E-4</c:v>
                </c:pt>
                <c:pt idx="708">
                  <c:v>5.755200982093811E-4</c:v>
                </c:pt>
                <c:pt idx="709">
                  <c:v>8.0178991629509255E-4</c:v>
                </c:pt>
                <c:pt idx="710">
                  <c:v>9.2641983064822853E-4</c:v>
                </c:pt>
                <c:pt idx="711">
                  <c:v>-4.7805492067709565E-4</c:v>
                </c:pt>
                <c:pt idx="712">
                  <c:v>-3.2103997364174575E-4</c:v>
                </c:pt>
                <c:pt idx="714">
                  <c:v>-5.4222991457208991E-4</c:v>
                </c:pt>
                <c:pt idx="715">
                  <c:v>-8.2909478805959225E-4</c:v>
                </c:pt>
                <c:pt idx="716">
                  <c:v>-5.0282513984711841E-4</c:v>
                </c:pt>
                <c:pt idx="717">
                  <c:v>-7.4580997170414776E-4</c:v>
                </c:pt>
                <c:pt idx="718">
                  <c:v>-5.3267477051122114E-4</c:v>
                </c:pt>
                <c:pt idx="719">
                  <c:v>-8.7655476818326861E-4</c:v>
                </c:pt>
                <c:pt idx="720">
                  <c:v>-8.1954010966001078E-4</c:v>
                </c:pt>
                <c:pt idx="721">
                  <c:v>-6.6342002537567168E-4</c:v>
                </c:pt>
                <c:pt idx="722">
                  <c:v>-6.0640490846708417E-4</c:v>
                </c:pt>
                <c:pt idx="723">
                  <c:v>-9.5028490613913164E-4</c:v>
                </c:pt>
                <c:pt idx="724">
                  <c:v>-7.9326995182782412E-4</c:v>
                </c:pt>
                <c:pt idx="725">
                  <c:v>-8.371499934582971E-4</c:v>
                </c:pt>
                <c:pt idx="726">
                  <c:v>-7.977452187333256E-4</c:v>
                </c:pt>
                <c:pt idx="727">
                  <c:v>-7.4073010182473809E-4</c:v>
                </c:pt>
                <c:pt idx="728">
                  <c:v>-1.1846099296235479E-3</c:v>
                </c:pt>
                <c:pt idx="729">
                  <c:v>-8.2759484939742833E-4</c:v>
                </c:pt>
                <c:pt idx="730">
                  <c:v>-7.7147506090113893E-4</c:v>
                </c:pt>
                <c:pt idx="731">
                  <c:v>-8.1445976684335619E-4</c:v>
                </c:pt>
                <c:pt idx="732">
                  <c:v>-9.1893486387562007E-4</c:v>
                </c:pt>
                <c:pt idx="733">
                  <c:v>-8.6192021262831986E-4</c:v>
                </c:pt>
                <c:pt idx="735">
                  <c:v>-1.1057999145123176E-3</c:v>
                </c:pt>
                <c:pt idx="737">
                  <c:v>-9.4878496020101011E-4</c:v>
                </c:pt>
                <c:pt idx="738">
                  <c:v>-1.0917699692072347E-3</c:v>
                </c:pt>
                <c:pt idx="739">
                  <c:v>-3.9266508974833414E-4</c:v>
                </c:pt>
                <c:pt idx="740">
                  <c:v>-8.3565005479613319E-4</c:v>
                </c:pt>
                <c:pt idx="741">
                  <c:v>-8.1295982818119228E-4</c:v>
                </c:pt>
                <c:pt idx="742">
                  <c:v>-5.4370483849197626E-4</c:v>
                </c:pt>
                <c:pt idx="743">
                  <c:v>-7.1235492214327678E-4</c:v>
                </c:pt>
                <c:pt idx="744">
                  <c:v>-1.0553400570643134E-3</c:v>
                </c:pt>
                <c:pt idx="745">
                  <c:v>-9.9832493287976831E-4</c:v>
                </c:pt>
                <c:pt idx="746">
                  <c:v>-8.4220484859542921E-4</c:v>
                </c:pt>
                <c:pt idx="747">
                  <c:v>-8.8519002019893378E-4</c:v>
                </c:pt>
                <c:pt idx="750">
                  <c:v>-3.0279999191407114E-4</c:v>
                </c:pt>
                <c:pt idx="751">
                  <c:v>-8.4578478708863258E-4</c:v>
                </c:pt>
                <c:pt idx="752">
                  <c:v>-1.1466800715425052E-3</c:v>
                </c:pt>
                <c:pt idx="753">
                  <c:v>-1.2371252232696861E-3</c:v>
                </c:pt>
                <c:pt idx="754">
                  <c:v>-8.8011015031952411E-4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3CF-4AA5-B0A7-61F2FEC41950}"/>
            </c:ext>
          </c:extLst>
        </c:ser>
        <c:ser>
          <c:idx val="4"/>
          <c:order val="3"/>
          <c:tx>
            <c:strRef>
              <c:f>'Active 2'!$K$20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2'!$F$21:$F$992</c:f>
              <c:numCache>
                <c:formatCode>General</c:formatCode>
                <c:ptCount val="972"/>
                <c:pt idx="0">
                  <c:v>-13296</c:v>
                </c:pt>
                <c:pt idx="1">
                  <c:v>-8018</c:v>
                </c:pt>
                <c:pt idx="2">
                  <c:v>-7959</c:v>
                </c:pt>
                <c:pt idx="3">
                  <c:v>-7958.5</c:v>
                </c:pt>
                <c:pt idx="4">
                  <c:v>-7945.5</c:v>
                </c:pt>
                <c:pt idx="5">
                  <c:v>-7945</c:v>
                </c:pt>
                <c:pt idx="6">
                  <c:v>-7941</c:v>
                </c:pt>
                <c:pt idx="7">
                  <c:v>-7827.5</c:v>
                </c:pt>
                <c:pt idx="8">
                  <c:v>-7823</c:v>
                </c:pt>
                <c:pt idx="9">
                  <c:v>-7818.5</c:v>
                </c:pt>
                <c:pt idx="10">
                  <c:v>-6738.5</c:v>
                </c:pt>
                <c:pt idx="11">
                  <c:v>-6405</c:v>
                </c:pt>
                <c:pt idx="12">
                  <c:v>-4873</c:v>
                </c:pt>
                <c:pt idx="13">
                  <c:v>-4855</c:v>
                </c:pt>
                <c:pt idx="14">
                  <c:v>-4831.5</c:v>
                </c:pt>
                <c:pt idx="15">
                  <c:v>-4787</c:v>
                </c:pt>
                <c:pt idx="16">
                  <c:v>-4683</c:v>
                </c:pt>
                <c:pt idx="17">
                  <c:v>-4655.5</c:v>
                </c:pt>
                <c:pt idx="18">
                  <c:v>-4642</c:v>
                </c:pt>
                <c:pt idx="19">
                  <c:v>-4628.5</c:v>
                </c:pt>
                <c:pt idx="20">
                  <c:v>-4515</c:v>
                </c:pt>
                <c:pt idx="21">
                  <c:v>-4515</c:v>
                </c:pt>
                <c:pt idx="22">
                  <c:v>-4510.5</c:v>
                </c:pt>
                <c:pt idx="23">
                  <c:v>-4506</c:v>
                </c:pt>
                <c:pt idx="24">
                  <c:v>-4429</c:v>
                </c:pt>
                <c:pt idx="25">
                  <c:v>-4411</c:v>
                </c:pt>
                <c:pt idx="26">
                  <c:v>-4356.5</c:v>
                </c:pt>
                <c:pt idx="27">
                  <c:v>-3449.5</c:v>
                </c:pt>
                <c:pt idx="28">
                  <c:v>-3449</c:v>
                </c:pt>
                <c:pt idx="29">
                  <c:v>-3142</c:v>
                </c:pt>
                <c:pt idx="30">
                  <c:v>-2920</c:v>
                </c:pt>
                <c:pt idx="31">
                  <c:v>-1999</c:v>
                </c:pt>
                <c:pt idx="32">
                  <c:v>-1872.5</c:v>
                </c:pt>
                <c:pt idx="33">
                  <c:v>-1642</c:v>
                </c:pt>
                <c:pt idx="34">
                  <c:v>-1624</c:v>
                </c:pt>
                <c:pt idx="35">
                  <c:v>-1583.5</c:v>
                </c:pt>
                <c:pt idx="36">
                  <c:v>-1579</c:v>
                </c:pt>
                <c:pt idx="37">
                  <c:v>-1565</c:v>
                </c:pt>
                <c:pt idx="38">
                  <c:v>-1411.5</c:v>
                </c:pt>
                <c:pt idx="39">
                  <c:v>-1407</c:v>
                </c:pt>
                <c:pt idx="40">
                  <c:v>-1406</c:v>
                </c:pt>
                <c:pt idx="41">
                  <c:v>-1289</c:v>
                </c:pt>
                <c:pt idx="42">
                  <c:v>-1275.5</c:v>
                </c:pt>
                <c:pt idx="43">
                  <c:v>-481</c:v>
                </c:pt>
                <c:pt idx="44">
                  <c:v>-426.5</c:v>
                </c:pt>
                <c:pt idx="45">
                  <c:v>-422</c:v>
                </c:pt>
                <c:pt idx="46">
                  <c:v>-350</c:v>
                </c:pt>
                <c:pt idx="47">
                  <c:v>-36</c:v>
                </c:pt>
                <c:pt idx="48">
                  <c:v>-27</c:v>
                </c:pt>
                <c:pt idx="49">
                  <c:v>-4.5</c:v>
                </c:pt>
                <c:pt idx="50">
                  <c:v>-4</c:v>
                </c:pt>
                <c:pt idx="51">
                  <c:v>0</c:v>
                </c:pt>
                <c:pt idx="52">
                  <c:v>0.5</c:v>
                </c:pt>
                <c:pt idx="53">
                  <c:v>77</c:v>
                </c:pt>
                <c:pt idx="54">
                  <c:v>77.5</c:v>
                </c:pt>
                <c:pt idx="55">
                  <c:v>77.5</c:v>
                </c:pt>
                <c:pt idx="56">
                  <c:v>107.5</c:v>
                </c:pt>
                <c:pt idx="57">
                  <c:v>156.5</c:v>
                </c:pt>
                <c:pt idx="58">
                  <c:v>161</c:v>
                </c:pt>
                <c:pt idx="59">
                  <c:v>161.5</c:v>
                </c:pt>
                <c:pt idx="60">
                  <c:v>166</c:v>
                </c:pt>
                <c:pt idx="61">
                  <c:v>189</c:v>
                </c:pt>
                <c:pt idx="62">
                  <c:v>194</c:v>
                </c:pt>
                <c:pt idx="63">
                  <c:v>275</c:v>
                </c:pt>
                <c:pt idx="64">
                  <c:v>283.5</c:v>
                </c:pt>
                <c:pt idx="65">
                  <c:v>302</c:v>
                </c:pt>
                <c:pt idx="66">
                  <c:v>329</c:v>
                </c:pt>
                <c:pt idx="67">
                  <c:v>342.5</c:v>
                </c:pt>
                <c:pt idx="68">
                  <c:v>356</c:v>
                </c:pt>
                <c:pt idx="69">
                  <c:v>424</c:v>
                </c:pt>
                <c:pt idx="70">
                  <c:v>460.5</c:v>
                </c:pt>
                <c:pt idx="71">
                  <c:v>469.5</c:v>
                </c:pt>
                <c:pt idx="72">
                  <c:v>1259</c:v>
                </c:pt>
                <c:pt idx="73">
                  <c:v>1277</c:v>
                </c:pt>
                <c:pt idx="74">
                  <c:v>1394.5</c:v>
                </c:pt>
                <c:pt idx="75">
                  <c:v>1440</c:v>
                </c:pt>
                <c:pt idx="76">
                  <c:v>1440</c:v>
                </c:pt>
                <c:pt idx="77">
                  <c:v>1535</c:v>
                </c:pt>
                <c:pt idx="78">
                  <c:v>1561.5</c:v>
                </c:pt>
                <c:pt idx="79">
                  <c:v>1562</c:v>
                </c:pt>
                <c:pt idx="80">
                  <c:v>1562</c:v>
                </c:pt>
                <c:pt idx="81">
                  <c:v>1575.5</c:v>
                </c:pt>
                <c:pt idx="82">
                  <c:v>1639</c:v>
                </c:pt>
                <c:pt idx="83">
                  <c:v>1693</c:v>
                </c:pt>
                <c:pt idx="84">
                  <c:v>1770</c:v>
                </c:pt>
                <c:pt idx="85">
                  <c:v>1806</c:v>
                </c:pt>
                <c:pt idx="86">
                  <c:v>1806.5</c:v>
                </c:pt>
                <c:pt idx="87">
                  <c:v>1810.5</c:v>
                </c:pt>
                <c:pt idx="88">
                  <c:v>1824</c:v>
                </c:pt>
                <c:pt idx="89">
                  <c:v>1833</c:v>
                </c:pt>
                <c:pt idx="90">
                  <c:v>1869.5</c:v>
                </c:pt>
                <c:pt idx="91">
                  <c:v>1896.5</c:v>
                </c:pt>
                <c:pt idx="92">
                  <c:v>1901</c:v>
                </c:pt>
                <c:pt idx="93">
                  <c:v>1901</c:v>
                </c:pt>
                <c:pt idx="94">
                  <c:v>1910.5</c:v>
                </c:pt>
                <c:pt idx="95">
                  <c:v>1951</c:v>
                </c:pt>
                <c:pt idx="96">
                  <c:v>1960</c:v>
                </c:pt>
                <c:pt idx="97">
                  <c:v>1978.5</c:v>
                </c:pt>
                <c:pt idx="98">
                  <c:v>2019</c:v>
                </c:pt>
                <c:pt idx="99">
                  <c:v>2019.5</c:v>
                </c:pt>
                <c:pt idx="100">
                  <c:v>3216.5</c:v>
                </c:pt>
                <c:pt idx="101">
                  <c:v>3265.5</c:v>
                </c:pt>
                <c:pt idx="102">
                  <c:v>3276.5</c:v>
                </c:pt>
                <c:pt idx="103">
                  <c:v>3374</c:v>
                </c:pt>
                <c:pt idx="104">
                  <c:v>3419.5</c:v>
                </c:pt>
                <c:pt idx="105">
                  <c:v>3496.5</c:v>
                </c:pt>
                <c:pt idx="106">
                  <c:v>3518.5</c:v>
                </c:pt>
                <c:pt idx="107">
                  <c:v>3519</c:v>
                </c:pt>
                <c:pt idx="108">
                  <c:v>3541.5</c:v>
                </c:pt>
                <c:pt idx="109">
                  <c:v>3546</c:v>
                </c:pt>
                <c:pt idx="110">
                  <c:v>3546</c:v>
                </c:pt>
                <c:pt idx="111">
                  <c:v>3564</c:v>
                </c:pt>
                <c:pt idx="112">
                  <c:v>3564.5</c:v>
                </c:pt>
                <c:pt idx="113">
                  <c:v>3660.5</c:v>
                </c:pt>
                <c:pt idx="114">
                  <c:v>4787.5</c:v>
                </c:pt>
                <c:pt idx="115">
                  <c:v>4853</c:v>
                </c:pt>
                <c:pt idx="116">
                  <c:v>5019</c:v>
                </c:pt>
                <c:pt idx="117">
                  <c:v>5178.5</c:v>
                </c:pt>
                <c:pt idx="118">
                  <c:v>5182</c:v>
                </c:pt>
                <c:pt idx="119">
                  <c:v>5186.5</c:v>
                </c:pt>
                <c:pt idx="120">
                  <c:v>5322.5</c:v>
                </c:pt>
                <c:pt idx="121">
                  <c:v>5390.5</c:v>
                </c:pt>
                <c:pt idx="122">
                  <c:v>5417.5</c:v>
                </c:pt>
                <c:pt idx="123">
                  <c:v>5463</c:v>
                </c:pt>
                <c:pt idx="124">
                  <c:v>6736</c:v>
                </c:pt>
                <c:pt idx="125">
                  <c:v>6749.5</c:v>
                </c:pt>
                <c:pt idx="126">
                  <c:v>6810</c:v>
                </c:pt>
                <c:pt idx="127">
                  <c:v>6858.5</c:v>
                </c:pt>
                <c:pt idx="128">
                  <c:v>6864.5</c:v>
                </c:pt>
                <c:pt idx="129">
                  <c:v>6867.5</c:v>
                </c:pt>
                <c:pt idx="130">
                  <c:v>6890</c:v>
                </c:pt>
                <c:pt idx="131">
                  <c:v>6981</c:v>
                </c:pt>
                <c:pt idx="132">
                  <c:v>7021.5</c:v>
                </c:pt>
                <c:pt idx="133">
                  <c:v>7153</c:v>
                </c:pt>
                <c:pt idx="134">
                  <c:v>8210.5</c:v>
                </c:pt>
                <c:pt idx="135">
                  <c:v>8254.5</c:v>
                </c:pt>
                <c:pt idx="136">
                  <c:v>8255</c:v>
                </c:pt>
                <c:pt idx="137">
                  <c:v>8255.5</c:v>
                </c:pt>
                <c:pt idx="138">
                  <c:v>8467.5</c:v>
                </c:pt>
                <c:pt idx="139">
                  <c:v>8471.5</c:v>
                </c:pt>
                <c:pt idx="140">
                  <c:v>8481</c:v>
                </c:pt>
                <c:pt idx="141">
                  <c:v>8494</c:v>
                </c:pt>
                <c:pt idx="142">
                  <c:v>8494.5</c:v>
                </c:pt>
                <c:pt idx="143">
                  <c:v>8585</c:v>
                </c:pt>
                <c:pt idx="144">
                  <c:v>8625.5</c:v>
                </c:pt>
                <c:pt idx="145">
                  <c:v>8626</c:v>
                </c:pt>
                <c:pt idx="146">
                  <c:v>8630.5</c:v>
                </c:pt>
                <c:pt idx="147">
                  <c:v>9591</c:v>
                </c:pt>
                <c:pt idx="148">
                  <c:v>9982.5</c:v>
                </c:pt>
                <c:pt idx="149">
                  <c:v>9989.5</c:v>
                </c:pt>
                <c:pt idx="150">
                  <c:v>10316</c:v>
                </c:pt>
                <c:pt idx="151">
                  <c:v>10321.5</c:v>
                </c:pt>
                <c:pt idx="152">
                  <c:v>10375</c:v>
                </c:pt>
                <c:pt idx="153">
                  <c:v>10376.5</c:v>
                </c:pt>
                <c:pt idx="154">
                  <c:v>10390</c:v>
                </c:pt>
                <c:pt idx="155">
                  <c:v>11602.5</c:v>
                </c:pt>
                <c:pt idx="156">
                  <c:v>11675</c:v>
                </c:pt>
                <c:pt idx="157">
                  <c:v>11720.5</c:v>
                </c:pt>
                <c:pt idx="158">
                  <c:v>11820</c:v>
                </c:pt>
                <c:pt idx="159">
                  <c:v>11824.5</c:v>
                </c:pt>
                <c:pt idx="160">
                  <c:v>11929</c:v>
                </c:pt>
                <c:pt idx="161">
                  <c:v>11933.5</c:v>
                </c:pt>
                <c:pt idx="162">
                  <c:v>11942.5</c:v>
                </c:pt>
                <c:pt idx="163">
                  <c:v>11947</c:v>
                </c:pt>
                <c:pt idx="164">
                  <c:v>11997</c:v>
                </c:pt>
                <c:pt idx="165">
                  <c:v>12001.5</c:v>
                </c:pt>
                <c:pt idx="166">
                  <c:v>13274.5</c:v>
                </c:pt>
                <c:pt idx="167">
                  <c:v>13283.5</c:v>
                </c:pt>
                <c:pt idx="168">
                  <c:v>13284</c:v>
                </c:pt>
                <c:pt idx="169">
                  <c:v>13292.5</c:v>
                </c:pt>
                <c:pt idx="170">
                  <c:v>13306</c:v>
                </c:pt>
                <c:pt idx="171">
                  <c:v>13306.5</c:v>
                </c:pt>
                <c:pt idx="172">
                  <c:v>13365</c:v>
                </c:pt>
                <c:pt idx="173">
                  <c:v>13443</c:v>
                </c:pt>
                <c:pt idx="174">
                  <c:v>13447.5</c:v>
                </c:pt>
                <c:pt idx="175">
                  <c:v>13451</c:v>
                </c:pt>
                <c:pt idx="176">
                  <c:v>13465</c:v>
                </c:pt>
                <c:pt idx="177">
                  <c:v>13474</c:v>
                </c:pt>
                <c:pt idx="178">
                  <c:v>13480</c:v>
                </c:pt>
                <c:pt idx="179">
                  <c:v>13610</c:v>
                </c:pt>
                <c:pt idx="180">
                  <c:v>13723.5</c:v>
                </c:pt>
                <c:pt idx="181">
                  <c:v>14558.5</c:v>
                </c:pt>
                <c:pt idx="182">
                  <c:v>14946.5</c:v>
                </c:pt>
                <c:pt idx="183">
                  <c:v>15014.5</c:v>
                </c:pt>
                <c:pt idx="184">
                  <c:v>15146</c:v>
                </c:pt>
                <c:pt idx="185">
                  <c:v>15155</c:v>
                </c:pt>
                <c:pt idx="186">
                  <c:v>15155.5</c:v>
                </c:pt>
                <c:pt idx="187">
                  <c:v>15160</c:v>
                </c:pt>
                <c:pt idx="188">
                  <c:v>15164.5</c:v>
                </c:pt>
                <c:pt idx="189">
                  <c:v>15169</c:v>
                </c:pt>
                <c:pt idx="190">
                  <c:v>15169.5</c:v>
                </c:pt>
                <c:pt idx="191">
                  <c:v>15173.5</c:v>
                </c:pt>
                <c:pt idx="192">
                  <c:v>15200.5</c:v>
                </c:pt>
                <c:pt idx="193">
                  <c:v>15454.5</c:v>
                </c:pt>
                <c:pt idx="194">
                  <c:v>16524</c:v>
                </c:pt>
                <c:pt idx="195">
                  <c:v>16619</c:v>
                </c:pt>
                <c:pt idx="196">
                  <c:v>16623.5</c:v>
                </c:pt>
                <c:pt idx="197">
                  <c:v>16661</c:v>
                </c:pt>
                <c:pt idx="198">
                  <c:v>16764</c:v>
                </c:pt>
                <c:pt idx="199">
                  <c:v>16768.5</c:v>
                </c:pt>
                <c:pt idx="200">
                  <c:v>16791</c:v>
                </c:pt>
                <c:pt idx="201">
                  <c:v>16800</c:v>
                </c:pt>
                <c:pt idx="202">
                  <c:v>16805</c:v>
                </c:pt>
                <c:pt idx="203">
                  <c:v>16959</c:v>
                </c:pt>
                <c:pt idx="204">
                  <c:v>18038</c:v>
                </c:pt>
                <c:pt idx="205">
                  <c:v>18038</c:v>
                </c:pt>
                <c:pt idx="206">
                  <c:v>18038</c:v>
                </c:pt>
                <c:pt idx="207">
                  <c:v>18372.5</c:v>
                </c:pt>
                <c:pt idx="208">
                  <c:v>18372.5</c:v>
                </c:pt>
                <c:pt idx="209">
                  <c:v>18377</c:v>
                </c:pt>
                <c:pt idx="210">
                  <c:v>18377.5</c:v>
                </c:pt>
                <c:pt idx="211">
                  <c:v>18377.5</c:v>
                </c:pt>
                <c:pt idx="212">
                  <c:v>18431.5</c:v>
                </c:pt>
                <c:pt idx="213">
                  <c:v>18513</c:v>
                </c:pt>
                <c:pt idx="214">
                  <c:v>18545</c:v>
                </c:pt>
                <c:pt idx="215">
                  <c:v>18545</c:v>
                </c:pt>
                <c:pt idx="216">
                  <c:v>18545</c:v>
                </c:pt>
                <c:pt idx="217">
                  <c:v>18545</c:v>
                </c:pt>
                <c:pt idx="218">
                  <c:v>18545</c:v>
                </c:pt>
                <c:pt idx="219">
                  <c:v>18545</c:v>
                </c:pt>
                <c:pt idx="220">
                  <c:v>18558.5</c:v>
                </c:pt>
                <c:pt idx="221">
                  <c:v>18558.5</c:v>
                </c:pt>
                <c:pt idx="222">
                  <c:v>18603.5</c:v>
                </c:pt>
                <c:pt idx="223">
                  <c:v>19892</c:v>
                </c:pt>
                <c:pt idx="224">
                  <c:v>20049</c:v>
                </c:pt>
                <c:pt idx="225">
                  <c:v>20099</c:v>
                </c:pt>
                <c:pt idx="226">
                  <c:v>20121.5</c:v>
                </c:pt>
                <c:pt idx="227">
                  <c:v>20126</c:v>
                </c:pt>
                <c:pt idx="228">
                  <c:v>20130.5</c:v>
                </c:pt>
                <c:pt idx="229">
                  <c:v>20130.5</c:v>
                </c:pt>
                <c:pt idx="230">
                  <c:v>20154.5</c:v>
                </c:pt>
                <c:pt idx="231">
                  <c:v>20158</c:v>
                </c:pt>
                <c:pt idx="232">
                  <c:v>20162.5</c:v>
                </c:pt>
                <c:pt idx="233">
                  <c:v>20253</c:v>
                </c:pt>
                <c:pt idx="234">
                  <c:v>21554</c:v>
                </c:pt>
                <c:pt idx="235">
                  <c:v>21626</c:v>
                </c:pt>
                <c:pt idx="236">
                  <c:v>21725.5</c:v>
                </c:pt>
                <c:pt idx="237">
                  <c:v>21725.5</c:v>
                </c:pt>
                <c:pt idx="238">
                  <c:v>21730.5</c:v>
                </c:pt>
                <c:pt idx="239">
                  <c:v>21730.5</c:v>
                </c:pt>
                <c:pt idx="240">
                  <c:v>21739.5</c:v>
                </c:pt>
                <c:pt idx="241">
                  <c:v>21744</c:v>
                </c:pt>
                <c:pt idx="242">
                  <c:v>21744</c:v>
                </c:pt>
                <c:pt idx="243">
                  <c:v>21762</c:v>
                </c:pt>
                <c:pt idx="244">
                  <c:v>21843.5</c:v>
                </c:pt>
                <c:pt idx="245">
                  <c:v>21895</c:v>
                </c:pt>
                <c:pt idx="246">
                  <c:v>21911.5</c:v>
                </c:pt>
                <c:pt idx="247">
                  <c:v>22138</c:v>
                </c:pt>
                <c:pt idx="248">
                  <c:v>23071.5</c:v>
                </c:pt>
                <c:pt idx="249">
                  <c:v>23221</c:v>
                </c:pt>
                <c:pt idx="250">
                  <c:v>23311.5</c:v>
                </c:pt>
                <c:pt idx="251">
                  <c:v>23701.5</c:v>
                </c:pt>
                <c:pt idx="252">
                  <c:v>24716.5</c:v>
                </c:pt>
                <c:pt idx="253">
                  <c:v>24866</c:v>
                </c:pt>
                <c:pt idx="254">
                  <c:v>25120</c:v>
                </c:pt>
                <c:pt idx="255">
                  <c:v>25142.5</c:v>
                </c:pt>
                <c:pt idx="256">
                  <c:v>26033</c:v>
                </c:pt>
                <c:pt idx="257">
                  <c:v>26569.5</c:v>
                </c:pt>
                <c:pt idx="258">
                  <c:v>26589</c:v>
                </c:pt>
                <c:pt idx="259">
                  <c:v>26692</c:v>
                </c:pt>
                <c:pt idx="260">
                  <c:v>27054.5</c:v>
                </c:pt>
                <c:pt idx="261">
                  <c:v>28035.5</c:v>
                </c:pt>
                <c:pt idx="262">
                  <c:v>28187.5</c:v>
                </c:pt>
                <c:pt idx="263">
                  <c:v>28284</c:v>
                </c:pt>
                <c:pt idx="264">
                  <c:v>28352.5</c:v>
                </c:pt>
                <c:pt idx="265">
                  <c:v>28409.5</c:v>
                </c:pt>
                <c:pt idx="266">
                  <c:v>28418.5</c:v>
                </c:pt>
                <c:pt idx="267">
                  <c:v>28518</c:v>
                </c:pt>
                <c:pt idx="268">
                  <c:v>28699.5</c:v>
                </c:pt>
                <c:pt idx="269">
                  <c:v>28708.5</c:v>
                </c:pt>
                <c:pt idx="270">
                  <c:v>29864</c:v>
                </c:pt>
                <c:pt idx="271">
                  <c:v>29874.5</c:v>
                </c:pt>
                <c:pt idx="272">
                  <c:v>29875</c:v>
                </c:pt>
                <c:pt idx="273">
                  <c:v>29945.5</c:v>
                </c:pt>
                <c:pt idx="274">
                  <c:v>30009</c:v>
                </c:pt>
                <c:pt idx="275">
                  <c:v>30059</c:v>
                </c:pt>
                <c:pt idx="276">
                  <c:v>30073.5</c:v>
                </c:pt>
                <c:pt idx="277">
                  <c:v>30077</c:v>
                </c:pt>
                <c:pt idx="278">
                  <c:v>30127</c:v>
                </c:pt>
                <c:pt idx="279">
                  <c:v>30222</c:v>
                </c:pt>
                <c:pt idx="280">
                  <c:v>31301.5</c:v>
                </c:pt>
                <c:pt idx="281">
                  <c:v>31486</c:v>
                </c:pt>
                <c:pt idx="282">
                  <c:v>31622</c:v>
                </c:pt>
                <c:pt idx="283">
                  <c:v>31622</c:v>
                </c:pt>
                <c:pt idx="284">
                  <c:v>31735.5</c:v>
                </c:pt>
                <c:pt idx="285">
                  <c:v>31740</c:v>
                </c:pt>
                <c:pt idx="286">
                  <c:v>31772</c:v>
                </c:pt>
                <c:pt idx="287">
                  <c:v>31772</c:v>
                </c:pt>
                <c:pt idx="288">
                  <c:v>31776.5</c:v>
                </c:pt>
                <c:pt idx="289">
                  <c:v>31777.5</c:v>
                </c:pt>
                <c:pt idx="290">
                  <c:v>31778</c:v>
                </c:pt>
                <c:pt idx="291">
                  <c:v>31794.5</c:v>
                </c:pt>
                <c:pt idx="292">
                  <c:v>31957.5</c:v>
                </c:pt>
                <c:pt idx="293">
                  <c:v>32030</c:v>
                </c:pt>
                <c:pt idx="294">
                  <c:v>33123</c:v>
                </c:pt>
                <c:pt idx="295">
                  <c:v>33126.5</c:v>
                </c:pt>
                <c:pt idx="296">
                  <c:v>33167.5</c:v>
                </c:pt>
                <c:pt idx="297">
                  <c:v>33167.5</c:v>
                </c:pt>
                <c:pt idx="298">
                  <c:v>33167.5</c:v>
                </c:pt>
                <c:pt idx="299">
                  <c:v>33168</c:v>
                </c:pt>
                <c:pt idx="300">
                  <c:v>33168</c:v>
                </c:pt>
                <c:pt idx="301">
                  <c:v>33168</c:v>
                </c:pt>
                <c:pt idx="302">
                  <c:v>33171.5</c:v>
                </c:pt>
                <c:pt idx="303">
                  <c:v>33232</c:v>
                </c:pt>
                <c:pt idx="304">
                  <c:v>33280.5</c:v>
                </c:pt>
                <c:pt idx="305">
                  <c:v>33403</c:v>
                </c:pt>
                <c:pt idx="306">
                  <c:v>33412</c:v>
                </c:pt>
                <c:pt idx="307">
                  <c:v>33422.5</c:v>
                </c:pt>
                <c:pt idx="308">
                  <c:v>33554</c:v>
                </c:pt>
                <c:pt idx="309">
                  <c:v>33554</c:v>
                </c:pt>
                <c:pt idx="310">
                  <c:v>33580</c:v>
                </c:pt>
                <c:pt idx="311">
                  <c:v>34587</c:v>
                </c:pt>
                <c:pt idx="312">
                  <c:v>34823</c:v>
                </c:pt>
                <c:pt idx="313">
                  <c:v>34825.5</c:v>
                </c:pt>
                <c:pt idx="314">
                  <c:v>34844.5</c:v>
                </c:pt>
                <c:pt idx="315">
                  <c:v>34948</c:v>
                </c:pt>
                <c:pt idx="316">
                  <c:v>34952.5</c:v>
                </c:pt>
                <c:pt idx="317">
                  <c:v>34952.5</c:v>
                </c:pt>
                <c:pt idx="318">
                  <c:v>34984.5</c:v>
                </c:pt>
                <c:pt idx="319">
                  <c:v>34999</c:v>
                </c:pt>
                <c:pt idx="320">
                  <c:v>35007</c:v>
                </c:pt>
                <c:pt idx="321">
                  <c:v>35189.5</c:v>
                </c:pt>
                <c:pt idx="322">
                  <c:v>35261</c:v>
                </c:pt>
                <c:pt idx="323">
                  <c:v>35262</c:v>
                </c:pt>
                <c:pt idx="324">
                  <c:v>35270.5</c:v>
                </c:pt>
                <c:pt idx="325">
                  <c:v>35270.5</c:v>
                </c:pt>
                <c:pt idx="326">
                  <c:v>35451.5</c:v>
                </c:pt>
                <c:pt idx="327">
                  <c:v>35451.5</c:v>
                </c:pt>
                <c:pt idx="328">
                  <c:v>36344</c:v>
                </c:pt>
                <c:pt idx="329">
                  <c:v>36439</c:v>
                </c:pt>
                <c:pt idx="330">
                  <c:v>36504.5</c:v>
                </c:pt>
                <c:pt idx="331">
                  <c:v>36652</c:v>
                </c:pt>
                <c:pt idx="332">
                  <c:v>36720</c:v>
                </c:pt>
                <c:pt idx="333">
                  <c:v>36842.5</c:v>
                </c:pt>
                <c:pt idx="334">
                  <c:v>36847</c:v>
                </c:pt>
                <c:pt idx="335">
                  <c:v>36847</c:v>
                </c:pt>
                <c:pt idx="336">
                  <c:v>37980.5</c:v>
                </c:pt>
                <c:pt idx="337">
                  <c:v>38007.5</c:v>
                </c:pt>
                <c:pt idx="338">
                  <c:v>38008</c:v>
                </c:pt>
                <c:pt idx="339">
                  <c:v>38125</c:v>
                </c:pt>
                <c:pt idx="340">
                  <c:v>38164</c:v>
                </c:pt>
                <c:pt idx="341">
                  <c:v>38210.5</c:v>
                </c:pt>
                <c:pt idx="342">
                  <c:v>38297.5</c:v>
                </c:pt>
                <c:pt idx="343">
                  <c:v>38307.5</c:v>
                </c:pt>
                <c:pt idx="344">
                  <c:v>38324</c:v>
                </c:pt>
                <c:pt idx="345">
                  <c:v>38325</c:v>
                </c:pt>
                <c:pt idx="346">
                  <c:v>38378.5</c:v>
                </c:pt>
                <c:pt idx="347">
                  <c:v>38405.5</c:v>
                </c:pt>
                <c:pt idx="348">
                  <c:v>38419</c:v>
                </c:pt>
                <c:pt idx="349">
                  <c:v>39602.5</c:v>
                </c:pt>
                <c:pt idx="350">
                  <c:v>39676</c:v>
                </c:pt>
                <c:pt idx="351">
                  <c:v>39775</c:v>
                </c:pt>
                <c:pt idx="352">
                  <c:v>39789</c:v>
                </c:pt>
                <c:pt idx="353">
                  <c:v>39796.5</c:v>
                </c:pt>
                <c:pt idx="354">
                  <c:v>39797</c:v>
                </c:pt>
                <c:pt idx="355">
                  <c:v>39797</c:v>
                </c:pt>
                <c:pt idx="356">
                  <c:v>39825</c:v>
                </c:pt>
                <c:pt idx="357">
                  <c:v>39825</c:v>
                </c:pt>
                <c:pt idx="358">
                  <c:v>39848</c:v>
                </c:pt>
                <c:pt idx="359">
                  <c:v>39869.5</c:v>
                </c:pt>
                <c:pt idx="360">
                  <c:v>39887</c:v>
                </c:pt>
                <c:pt idx="361">
                  <c:v>39887</c:v>
                </c:pt>
                <c:pt idx="362">
                  <c:v>39897</c:v>
                </c:pt>
                <c:pt idx="363">
                  <c:v>39905.5</c:v>
                </c:pt>
                <c:pt idx="364">
                  <c:v>39911</c:v>
                </c:pt>
                <c:pt idx="365">
                  <c:v>40251</c:v>
                </c:pt>
                <c:pt idx="366">
                  <c:v>41347</c:v>
                </c:pt>
                <c:pt idx="367">
                  <c:v>41425</c:v>
                </c:pt>
                <c:pt idx="368">
                  <c:v>41434</c:v>
                </c:pt>
                <c:pt idx="369">
                  <c:v>41506</c:v>
                </c:pt>
                <c:pt idx="370">
                  <c:v>41516</c:v>
                </c:pt>
                <c:pt idx="371">
                  <c:v>41534</c:v>
                </c:pt>
                <c:pt idx="372">
                  <c:v>41561</c:v>
                </c:pt>
                <c:pt idx="373">
                  <c:v>41565</c:v>
                </c:pt>
                <c:pt idx="374">
                  <c:v>41579</c:v>
                </c:pt>
                <c:pt idx="375">
                  <c:v>41642</c:v>
                </c:pt>
                <c:pt idx="376">
                  <c:v>41654.5</c:v>
                </c:pt>
                <c:pt idx="377">
                  <c:v>41674</c:v>
                </c:pt>
                <c:pt idx="378">
                  <c:v>41700</c:v>
                </c:pt>
                <c:pt idx="379">
                  <c:v>41700</c:v>
                </c:pt>
                <c:pt idx="380">
                  <c:v>41700</c:v>
                </c:pt>
                <c:pt idx="381">
                  <c:v>41831.5</c:v>
                </c:pt>
                <c:pt idx="382">
                  <c:v>41831.5</c:v>
                </c:pt>
                <c:pt idx="383">
                  <c:v>42276</c:v>
                </c:pt>
                <c:pt idx="384">
                  <c:v>42747.5</c:v>
                </c:pt>
                <c:pt idx="385">
                  <c:v>42747.5</c:v>
                </c:pt>
                <c:pt idx="386">
                  <c:v>42997</c:v>
                </c:pt>
                <c:pt idx="387">
                  <c:v>43006.5</c:v>
                </c:pt>
                <c:pt idx="388">
                  <c:v>43046</c:v>
                </c:pt>
                <c:pt idx="389">
                  <c:v>43092</c:v>
                </c:pt>
                <c:pt idx="390">
                  <c:v>43133.5</c:v>
                </c:pt>
                <c:pt idx="391">
                  <c:v>43146.5</c:v>
                </c:pt>
                <c:pt idx="392">
                  <c:v>43178</c:v>
                </c:pt>
                <c:pt idx="393">
                  <c:v>43204</c:v>
                </c:pt>
                <c:pt idx="394">
                  <c:v>43204.5</c:v>
                </c:pt>
                <c:pt idx="395">
                  <c:v>43255</c:v>
                </c:pt>
                <c:pt idx="396">
                  <c:v>43282</c:v>
                </c:pt>
                <c:pt idx="397">
                  <c:v>43368.5</c:v>
                </c:pt>
                <c:pt idx="398">
                  <c:v>43372</c:v>
                </c:pt>
                <c:pt idx="399">
                  <c:v>43387</c:v>
                </c:pt>
                <c:pt idx="400">
                  <c:v>43387</c:v>
                </c:pt>
                <c:pt idx="401">
                  <c:v>43387</c:v>
                </c:pt>
                <c:pt idx="402">
                  <c:v>43545.5</c:v>
                </c:pt>
                <c:pt idx="403">
                  <c:v>44303</c:v>
                </c:pt>
                <c:pt idx="404">
                  <c:v>44461.5</c:v>
                </c:pt>
                <c:pt idx="405">
                  <c:v>44588</c:v>
                </c:pt>
                <c:pt idx="406">
                  <c:v>44759.5</c:v>
                </c:pt>
                <c:pt idx="407">
                  <c:v>44873</c:v>
                </c:pt>
                <c:pt idx="408">
                  <c:v>44873.5</c:v>
                </c:pt>
                <c:pt idx="409">
                  <c:v>44918</c:v>
                </c:pt>
                <c:pt idx="410">
                  <c:v>44918</c:v>
                </c:pt>
                <c:pt idx="411">
                  <c:v>45031.5</c:v>
                </c:pt>
                <c:pt idx="412">
                  <c:v>45031.5</c:v>
                </c:pt>
                <c:pt idx="413">
                  <c:v>45062.5</c:v>
                </c:pt>
                <c:pt idx="414">
                  <c:v>45062.5</c:v>
                </c:pt>
                <c:pt idx="415">
                  <c:v>45081</c:v>
                </c:pt>
                <c:pt idx="416">
                  <c:v>46025</c:v>
                </c:pt>
                <c:pt idx="417">
                  <c:v>46113</c:v>
                </c:pt>
                <c:pt idx="418">
                  <c:v>46134</c:v>
                </c:pt>
                <c:pt idx="419">
                  <c:v>46292.5</c:v>
                </c:pt>
                <c:pt idx="420">
                  <c:v>46400.5</c:v>
                </c:pt>
                <c:pt idx="421">
                  <c:v>46462</c:v>
                </c:pt>
                <c:pt idx="422">
                  <c:v>46471</c:v>
                </c:pt>
                <c:pt idx="423">
                  <c:v>46545.5</c:v>
                </c:pt>
                <c:pt idx="424">
                  <c:v>46818.5</c:v>
                </c:pt>
                <c:pt idx="425">
                  <c:v>46818.5</c:v>
                </c:pt>
                <c:pt idx="426">
                  <c:v>46818.5</c:v>
                </c:pt>
                <c:pt idx="427">
                  <c:v>47038</c:v>
                </c:pt>
                <c:pt idx="428">
                  <c:v>47038</c:v>
                </c:pt>
                <c:pt idx="429">
                  <c:v>48019</c:v>
                </c:pt>
                <c:pt idx="430">
                  <c:v>48035.5</c:v>
                </c:pt>
                <c:pt idx="431">
                  <c:v>48078.5</c:v>
                </c:pt>
                <c:pt idx="432">
                  <c:v>48079</c:v>
                </c:pt>
                <c:pt idx="433">
                  <c:v>48148</c:v>
                </c:pt>
                <c:pt idx="434">
                  <c:v>48148.5</c:v>
                </c:pt>
                <c:pt idx="435">
                  <c:v>48202.5</c:v>
                </c:pt>
                <c:pt idx="436">
                  <c:v>48207</c:v>
                </c:pt>
                <c:pt idx="437">
                  <c:v>48233</c:v>
                </c:pt>
                <c:pt idx="438">
                  <c:v>48252.5</c:v>
                </c:pt>
                <c:pt idx="439">
                  <c:v>48279</c:v>
                </c:pt>
                <c:pt idx="440">
                  <c:v>48306.5</c:v>
                </c:pt>
                <c:pt idx="441">
                  <c:v>48307</c:v>
                </c:pt>
                <c:pt idx="442">
                  <c:v>48311.5</c:v>
                </c:pt>
                <c:pt idx="443">
                  <c:v>48315.5</c:v>
                </c:pt>
                <c:pt idx="444">
                  <c:v>48316</c:v>
                </c:pt>
                <c:pt idx="445">
                  <c:v>48325</c:v>
                </c:pt>
                <c:pt idx="446">
                  <c:v>48338.5</c:v>
                </c:pt>
                <c:pt idx="447">
                  <c:v>48347.5</c:v>
                </c:pt>
                <c:pt idx="448">
                  <c:v>48348</c:v>
                </c:pt>
                <c:pt idx="449">
                  <c:v>48352</c:v>
                </c:pt>
                <c:pt idx="450">
                  <c:v>48352.5</c:v>
                </c:pt>
                <c:pt idx="451">
                  <c:v>48356.5</c:v>
                </c:pt>
                <c:pt idx="452">
                  <c:v>48357</c:v>
                </c:pt>
                <c:pt idx="453">
                  <c:v>48365.5</c:v>
                </c:pt>
                <c:pt idx="454">
                  <c:v>48366</c:v>
                </c:pt>
                <c:pt idx="455">
                  <c:v>48370</c:v>
                </c:pt>
                <c:pt idx="456">
                  <c:v>48370.5</c:v>
                </c:pt>
                <c:pt idx="457">
                  <c:v>48374.5</c:v>
                </c:pt>
                <c:pt idx="458">
                  <c:v>48375</c:v>
                </c:pt>
                <c:pt idx="459">
                  <c:v>48388</c:v>
                </c:pt>
                <c:pt idx="460">
                  <c:v>48388</c:v>
                </c:pt>
                <c:pt idx="461">
                  <c:v>48388.5</c:v>
                </c:pt>
                <c:pt idx="462">
                  <c:v>48403</c:v>
                </c:pt>
                <c:pt idx="463">
                  <c:v>48488</c:v>
                </c:pt>
                <c:pt idx="464">
                  <c:v>48492.5</c:v>
                </c:pt>
                <c:pt idx="465">
                  <c:v>48497</c:v>
                </c:pt>
                <c:pt idx="466">
                  <c:v>48501.5</c:v>
                </c:pt>
                <c:pt idx="467">
                  <c:v>48506</c:v>
                </c:pt>
                <c:pt idx="468">
                  <c:v>48510.5</c:v>
                </c:pt>
                <c:pt idx="469">
                  <c:v>48515</c:v>
                </c:pt>
                <c:pt idx="470">
                  <c:v>48584</c:v>
                </c:pt>
                <c:pt idx="471">
                  <c:v>48596.5</c:v>
                </c:pt>
                <c:pt idx="472">
                  <c:v>48796</c:v>
                </c:pt>
                <c:pt idx="473">
                  <c:v>48796</c:v>
                </c:pt>
                <c:pt idx="474">
                  <c:v>49265</c:v>
                </c:pt>
                <c:pt idx="475">
                  <c:v>49710</c:v>
                </c:pt>
                <c:pt idx="476">
                  <c:v>49710.5</c:v>
                </c:pt>
                <c:pt idx="477">
                  <c:v>49731.5</c:v>
                </c:pt>
                <c:pt idx="478">
                  <c:v>49747.5</c:v>
                </c:pt>
                <c:pt idx="479">
                  <c:v>49761</c:v>
                </c:pt>
                <c:pt idx="480">
                  <c:v>49770</c:v>
                </c:pt>
                <c:pt idx="481">
                  <c:v>49810</c:v>
                </c:pt>
                <c:pt idx="482">
                  <c:v>49810</c:v>
                </c:pt>
                <c:pt idx="483">
                  <c:v>49810.5</c:v>
                </c:pt>
                <c:pt idx="484">
                  <c:v>49810.5</c:v>
                </c:pt>
                <c:pt idx="485">
                  <c:v>49811.5</c:v>
                </c:pt>
                <c:pt idx="486">
                  <c:v>49820</c:v>
                </c:pt>
                <c:pt idx="487">
                  <c:v>49820</c:v>
                </c:pt>
                <c:pt idx="488">
                  <c:v>49820.5</c:v>
                </c:pt>
                <c:pt idx="489">
                  <c:v>49829.5</c:v>
                </c:pt>
                <c:pt idx="490">
                  <c:v>49858</c:v>
                </c:pt>
                <c:pt idx="491">
                  <c:v>49865.5</c:v>
                </c:pt>
                <c:pt idx="492">
                  <c:v>49924.5</c:v>
                </c:pt>
                <c:pt idx="493">
                  <c:v>50010</c:v>
                </c:pt>
                <c:pt idx="494">
                  <c:v>50010.5</c:v>
                </c:pt>
                <c:pt idx="495">
                  <c:v>50033</c:v>
                </c:pt>
                <c:pt idx="496">
                  <c:v>50071</c:v>
                </c:pt>
                <c:pt idx="497">
                  <c:v>50130</c:v>
                </c:pt>
                <c:pt idx="498">
                  <c:v>51193.5</c:v>
                </c:pt>
                <c:pt idx="499">
                  <c:v>51197.5</c:v>
                </c:pt>
                <c:pt idx="500">
                  <c:v>51348.5</c:v>
                </c:pt>
                <c:pt idx="501">
                  <c:v>51433</c:v>
                </c:pt>
                <c:pt idx="502">
                  <c:v>51457.5</c:v>
                </c:pt>
                <c:pt idx="503">
                  <c:v>51462</c:v>
                </c:pt>
                <c:pt idx="504">
                  <c:v>51487.5</c:v>
                </c:pt>
                <c:pt idx="505">
                  <c:v>51492</c:v>
                </c:pt>
                <c:pt idx="506">
                  <c:v>51496.5</c:v>
                </c:pt>
                <c:pt idx="507">
                  <c:v>51497</c:v>
                </c:pt>
                <c:pt idx="508">
                  <c:v>51501</c:v>
                </c:pt>
                <c:pt idx="509">
                  <c:v>51564.5</c:v>
                </c:pt>
                <c:pt idx="510">
                  <c:v>51566</c:v>
                </c:pt>
                <c:pt idx="511">
                  <c:v>51578</c:v>
                </c:pt>
                <c:pt idx="512">
                  <c:v>51578</c:v>
                </c:pt>
                <c:pt idx="513">
                  <c:v>51655</c:v>
                </c:pt>
                <c:pt idx="514">
                  <c:v>51954.5</c:v>
                </c:pt>
                <c:pt idx="515">
                  <c:v>52381</c:v>
                </c:pt>
                <c:pt idx="516">
                  <c:v>52712.5</c:v>
                </c:pt>
                <c:pt idx="517">
                  <c:v>52717</c:v>
                </c:pt>
                <c:pt idx="518">
                  <c:v>52726</c:v>
                </c:pt>
                <c:pt idx="519">
                  <c:v>52762</c:v>
                </c:pt>
                <c:pt idx="520">
                  <c:v>52775.5</c:v>
                </c:pt>
                <c:pt idx="521">
                  <c:v>52780.5</c:v>
                </c:pt>
                <c:pt idx="522">
                  <c:v>52794</c:v>
                </c:pt>
                <c:pt idx="523">
                  <c:v>52802.5</c:v>
                </c:pt>
                <c:pt idx="524">
                  <c:v>52803</c:v>
                </c:pt>
                <c:pt idx="525">
                  <c:v>52807.5</c:v>
                </c:pt>
                <c:pt idx="526">
                  <c:v>52812</c:v>
                </c:pt>
                <c:pt idx="527">
                  <c:v>52816.5</c:v>
                </c:pt>
                <c:pt idx="528">
                  <c:v>52893.5</c:v>
                </c:pt>
                <c:pt idx="529">
                  <c:v>52898</c:v>
                </c:pt>
                <c:pt idx="530">
                  <c:v>52898.5</c:v>
                </c:pt>
                <c:pt idx="531">
                  <c:v>52920</c:v>
                </c:pt>
                <c:pt idx="532">
                  <c:v>52920.5</c:v>
                </c:pt>
                <c:pt idx="533">
                  <c:v>52934.5</c:v>
                </c:pt>
                <c:pt idx="534">
                  <c:v>52938.5</c:v>
                </c:pt>
                <c:pt idx="535">
                  <c:v>52952.5</c:v>
                </c:pt>
                <c:pt idx="536">
                  <c:v>52957</c:v>
                </c:pt>
                <c:pt idx="537">
                  <c:v>52961.5</c:v>
                </c:pt>
                <c:pt idx="538">
                  <c:v>52965.5</c:v>
                </c:pt>
                <c:pt idx="539">
                  <c:v>52983.5</c:v>
                </c:pt>
                <c:pt idx="540">
                  <c:v>52984</c:v>
                </c:pt>
                <c:pt idx="541">
                  <c:v>52988</c:v>
                </c:pt>
                <c:pt idx="542">
                  <c:v>52988.5</c:v>
                </c:pt>
                <c:pt idx="543">
                  <c:v>52992</c:v>
                </c:pt>
                <c:pt idx="544">
                  <c:v>52992.5</c:v>
                </c:pt>
                <c:pt idx="545">
                  <c:v>53006.5</c:v>
                </c:pt>
                <c:pt idx="546">
                  <c:v>53011</c:v>
                </c:pt>
                <c:pt idx="547">
                  <c:v>53011.5</c:v>
                </c:pt>
                <c:pt idx="548">
                  <c:v>53015</c:v>
                </c:pt>
                <c:pt idx="549">
                  <c:v>53016</c:v>
                </c:pt>
                <c:pt idx="550">
                  <c:v>53029.5</c:v>
                </c:pt>
                <c:pt idx="551">
                  <c:v>53030.5</c:v>
                </c:pt>
                <c:pt idx="552">
                  <c:v>53033.5</c:v>
                </c:pt>
                <c:pt idx="553">
                  <c:v>53034</c:v>
                </c:pt>
                <c:pt idx="554">
                  <c:v>53051</c:v>
                </c:pt>
                <c:pt idx="555">
                  <c:v>53051.5</c:v>
                </c:pt>
                <c:pt idx="556">
                  <c:v>53127.5</c:v>
                </c:pt>
                <c:pt idx="557">
                  <c:v>53128</c:v>
                </c:pt>
                <c:pt idx="558">
                  <c:v>53137</c:v>
                </c:pt>
                <c:pt idx="559">
                  <c:v>53141.5</c:v>
                </c:pt>
                <c:pt idx="560">
                  <c:v>53142</c:v>
                </c:pt>
                <c:pt idx="561">
                  <c:v>53142.5</c:v>
                </c:pt>
                <c:pt idx="562">
                  <c:v>53147</c:v>
                </c:pt>
                <c:pt idx="563">
                  <c:v>53155</c:v>
                </c:pt>
                <c:pt idx="564">
                  <c:v>53173</c:v>
                </c:pt>
                <c:pt idx="565">
                  <c:v>53173.5</c:v>
                </c:pt>
                <c:pt idx="566">
                  <c:v>53177.5</c:v>
                </c:pt>
                <c:pt idx="567">
                  <c:v>53178</c:v>
                </c:pt>
                <c:pt idx="568">
                  <c:v>53182</c:v>
                </c:pt>
                <c:pt idx="569">
                  <c:v>53182.5</c:v>
                </c:pt>
                <c:pt idx="570">
                  <c:v>53187</c:v>
                </c:pt>
                <c:pt idx="571">
                  <c:v>53191</c:v>
                </c:pt>
                <c:pt idx="572">
                  <c:v>53191.5</c:v>
                </c:pt>
                <c:pt idx="573">
                  <c:v>53195.5</c:v>
                </c:pt>
                <c:pt idx="574">
                  <c:v>53196</c:v>
                </c:pt>
                <c:pt idx="575">
                  <c:v>53196.5</c:v>
                </c:pt>
                <c:pt idx="576">
                  <c:v>53205</c:v>
                </c:pt>
                <c:pt idx="577">
                  <c:v>53205.5</c:v>
                </c:pt>
                <c:pt idx="578">
                  <c:v>53209.5</c:v>
                </c:pt>
                <c:pt idx="579">
                  <c:v>53214</c:v>
                </c:pt>
                <c:pt idx="580">
                  <c:v>53218.5</c:v>
                </c:pt>
                <c:pt idx="581">
                  <c:v>53223</c:v>
                </c:pt>
                <c:pt idx="582">
                  <c:v>53223</c:v>
                </c:pt>
                <c:pt idx="583">
                  <c:v>53227.5</c:v>
                </c:pt>
                <c:pt idx="584">
                  <c:v>53232</c:v>
                </c:pt>
                <c:pt idx="585">
                  <c:v>53232.5</c:v>
                </c:pt>
                <c:pt idx="586">
                  <c:v>53236.5</c:v>
                </c:pt>
                <c:pt idx="587">
                  <c:v>53236.5</c:v>
                </c:pt>
                <c:pt idx="588">
                  <c:v>53237</c:v>
                </c:pt>
                <c:pt idx="589">
                  <c:v>53241.5</c:v>
                </c:pt>
                <c:pt idx="590">
                  <c:v>53255</c:v>
                </c:pt>
                <c:pt idx="591">
                  <c:v>53259.5</c:v>
                </c:pt>
                <c:pt idx="592">
                  <c:v>53268.5</c:v>
                </c:pt>
                <c:pt idx="593">
                  <c:v>53273</c:v>
                </c:pt>
                <c:pt idx="594">
                  <c:v>53277.5</c:v>
                </c:pt>
                <c:pt idx="595">
                  <c:v>53282</c:v>
                </c:pt>
                <c:pt idx="596">
                  <c:v>53286.5</c:v>
                </c:pt>
                <c:pt idx="597">
                  <c:v>53300</c:v>
                </c:pt>
                <c:pt idx="598">
                  <c:v>53304.5</c:v>
                </c:pt>
                <c:pt idx="599">
                  <c:v>53318.5</c:v>
                </c:pt>
                <c:pt idx="600">
                  <c:v>53323</c:v>
                </c:pt>
                <c:pt idx="601">
                  <c:v>53327.5</c:v>
                </c:pt>
                <c:pt idx="602">
                  <c:v>53363.5</c:v>
                </c:pt>
                <c:pt idx="603">
                  <c:v>53469</c:v>
                </c:pt>
                <c:pt idx="604">
                  <c:v>54618</c:v>
                </c:pt>
                <c:pt idx="605">
                  <c:v>54618</c:v>
                </c:pt>
                <c:pt idx="606">
                  <c:v>54618</c:v>
                </c:pt>
                <c:pt idx="607">
                  <c:v>54618</c:v>
                </c:pt>
                <c:pt idx="608">
                  <c:v>54678.5</c:v>
                </c:pt>
                <c:pt idx="609">
                  <c:v>54684</c:v>
                </c:pt>
                <c:pt idx="610">
                  <c:v>54684</c:v>
                </c:pt>
                <c:pt idx="611">
                  <c:v>54777</c:v>
                </c:pt>
                <c:pt idx="612">
                  <c:v>54832.5</c:v>
                </c:pt>
                <c:pt idx="613">
                  <c:v>54832.5</c:v>
                </c:pt>
                <c:pt idx="614">
                  <c:v>54832.5</c:v>
                </c:pt>
                <c:pt idx="615">
                  <c:v>54836.5</c:v>
                </c:pt>
                <c:pt idx="616">
                  <c:v>54836.5</c:v>
                </c:pt>
                <c:pt idx="617">
                  <c:v>54945</c:v>
                </c:pt>
                <c:pt idx="618">
                  <c:v>54954</c:v>
                </c:pt>
                <c:pt idx="619">
                  <c:v>54959.5</c:v>
                </c:pt>
                <c:pt idx="620">
                  <c:v>55045.5</c:v>
                </c:pt>
                <c:pt idx="621">
                  <c:v>55099</c:v>
                </c:pt>
                <c:pt idx="622">
                  <c:v>55099</c:v>
                </c:pt>
                <c:pt idx="623">
                  <c:v>55099</c:v>
                </c:pt>
                <c:pt idx="624">
                  <c:v>55189.5</c:v>
                </c:pt>
                <c:pt idx="625">
                  <c:v>55948.5</c:v>
                </c:pt>
                <c:pt idx="626">
                  <c:v>55967</c:v>
                </c:pt>
                <c:pt idx="627">
                  <c:v>55967.5</c:v>
                </c:pt>
                <c:pt idx="628">
                  <c:v>56179.5</c:v>
                </c:pt>
                <c:pt idx="629">
                  <c:v>56180</c:v>
                </c:pt>
                <c:pt idx="630">
                  <c:v>56277</c:v>
                </c:pt>
                <c:pt idx="631">
                  <c:v>56297.5</c:v>
                </c:pt>
                <c:pt idx="632">
                  <c:v>56396</c:v>
                </c:pt>
                <c:pt idx="633">
                  <c:v>56473</c:v>
                </c:pt>
                <c:pt idx="634">
                  <c:v>56490</c:v>
                </c:pt>
                <c:pt idx="635">
                  <c:v>56545.5</c:v>
                </c:pt>
                <c:pt idx="636">
                  <c:v>56591</c:v>
                </c:pt>
                <c:pt idx="637">
                  <c:v>56626</c:v>
                </c:pt>
                <c:pt idx="638">
                  <c:v>57606</c:v>
                </c:pt>
                <c:pt idx="639">
                  <c:v>57746.5</c:v>
                </c:pt>
                <c:pt idx="640">
                  <c:v>57755</c:v>
                </c:pt>
                <c:pt idx="641">
                  <c:v>57918.5</c:v>
                </c:pt>
                <c:pt idx="642">
                  <c:v>58041</c:v>
                </c:pt>
                <c:pt idx="643">
                  <c:v>58041.5</c:v>
                </c:pt>
                <c:pt idx="644">
                  <c:v>58054.5</c:v>
                </c:pt>
                <c:pt idx="645">
                  <c:v>58171</c:v>
                </c:pt>
                <c:pt idx="646">
                  <c:v>59329</c:v>
                </c:pt>
                <c:pt idx="647">
                  <c:v>59542</c:v>
                </c:pt>
                <c:pt idx="648">
                  <c:v>59608.5</c:v>
                </c:pt>
                <c:pt idx="649">
                  <c:v>59739.5</c:v>
                </c:pt>
                <c:pt idx="650">
                  <c:v>59744</c:v>
                </c:pt>
                <c:pt idx="651">
                  <c:v>59744.5</c:v>
                </c:pt>
                <c:pt idx="652">
                  <c:v>59757.5</c:v>
                </c:pt>
                <c:pt idx="653">
                  <c:v>59758</c:v>
                </c:pt>
                <c:pt idx="654">
                  <c:v>59766</c:v>
                </c:pt>
                <c:pt idx="655">
                  <c:v>59766.5</c:v>
                </c:pt>
                <c:pt idx="656">
                  <c:v>59771</c:v>
                </c:pt>
                <c:pt idx="657">
                  <c:v>59771.5</c:v>
                </c:pt>
                <c:pt idx="658">
                  <c:v>59780</c:v>
                </c:pt>
                <c:pt idx="659">
                  <c:v>59780.5</c:v>
                </c:pt>
                <c:pt idx="660">
                  <c:v>59781</c:v>
                </c:pt>
                <c:pt idx="661">
                  <c:v>59781</c:v>
                </c:pt>
                <c:pt idx="662">
                  <c:v>59781.5</c:v>
                </c:pt>
                <c:pt idx="663">
                  <c:v>59784.5</c:v>
                </c:pt>
                <c:pt idx="664">
                  <c:v>59785</c:v>
                </c:pt>
                <c:pt idx="665">
                  <c:v>59785.5</c:v>
                </c:pt>
                <c:pt idx="666">
                  <c:v>59789</c:v>
                </c:pt>
                <c:pt idx="667">
                  <c:v>59789.5</c:v>
                </c:pt>
                <c:pt idx="668">
                  <c:v>59793.5</c:v>
                </c:pt>
                <c:pt idx="669">
                  <c:v>59794</c:v>
                </c:pt>
                <c:pt idx="670">
                  <c:v>59794.5</c:v>
                </c:pt>
                <c:pt idx="671">
                  <c:v>59798</c:v>
                </c:pt>
                <c:pt idx="672">
                  <c:v>59798.5</c:v>
                </c:pt>
                <c:pt idx="673">
                  <c:v>59799</c:v>
                </c:pt>
                <c:pt idx="674">
                  <c:v>59799</c:v>
                </c:pt>
                <c:pt idx="675">
                  <c:v>59799</c:v>
                </c:pt>
                <c:pt idx="676">
                  <c:v>59802.5</c:v>
                </c:pt>
                <c:pt idx="677">
                  <c:v>59803</c:v>
                </c:pt>
                <c:pt idx="678">
                  <c:v>59803.5</c:v>
                </c:pt>
                <c:pt idx="679">
                  <c:v>59807.5</c:v>
                </c:pt>
                <c:pt idx="680">
                  <c:v>59839</c:v>
                </c:pt>
                <c:pt idx="681">
                  <c:v>59839.5</c:v>
                </c:pt>
                <c:pt idx="682">
                  <c:v>59848</c:v>
                </c:pt>
                <c:pt idx="683">
                  <c:v>59848.5</c:v>
                </c:pt>
                <c:pt idx="684">
                  <c:v>59852.5</c:v>
                </c:pt>
                <c:pt idx="685">
                  <c:v>59862</c:v>
                </c:pt>
                <c:pt idx="686">
                  <c:v>59889</c:v>
                </c:pt>
                <c:pt idx="687">
                  <c:v>59893</c:v>
                </c:pt>
                <c:pt idx="688">
                  <c:v>59893.5</c:v>
                </c:pt>
                <c:pt idx="689">
                  <c:v>59894</c:v>
                </c:pt>
                <c:pt idx="690">
                  <c:v>59898</c:v>
                </c:pt>
                <c:pt idx="691">
                  <c:v>59898.5</c:v>
                </c:pt>
                <c:pt idx="692">
                  <c:v>59911.5</c:v>
                </c:pt>
                <c:pt idx="693">
                  <c:v>59916</c:v>
                </c:pt>
                <c:pt idx="694">
                  <c:v>59916.5</c:v>
                </c:pt>
                <c:pt idx="695">
                  <c:v>59925</c:v>
                </c:pt>
                <c:pt idx="696">
                  <c:v>59925.5</c:v>
                </c:pt>
                <c:pt idx="697">
                  <c:v>59934</c:v>
                </c:pt>
                <c:pt idx="698">
                  <c:v>59934.5</c:v>
                </c:pt>
                <c:pt idx="699">
                  <c:v>59943</c:v>
                </c:pt>
                <c:pt idx="700">
                  <c:v>59947.5</c:v>
                </c:pt>
                <c:pt idx="701">
                  <c:v>59952</c:v>
                </c:pt>
                <c:pt idx="702">
                  <c:v>59952.5</c:v>
                </c:pt>
                <c:pt idx="703">
                  <c:v>59956.5</c:v>
                </c:pt>
                <c:pt idx="704">
                  <c:v>59957</c:v>
                </c:pt>
                <c:pt idx="705">
                  <c:v>59966</c:v>
                </c:pt>
                <c:pt idx="706">
                  <c:v>59975</c:v>
                </c:pt>
                <c:pt idx="707">
                  <c:v>59979.5</c:v>
                </c:pt>
                <c:pt idx="708">
                  <c:v>59984</c:v>
                </c:pt>
                <c:pt idx="709">
                  <c:v>59993</c:v>
                </c:pt>
                <c:pt idx="710">
                  <c:v>61014</c:v>
                </c:pt>
                <c:pt idx="711">
                  <c:v>61031.5</c:v>
                </c:pt>
                <c:pt idx="712">
                  <c:v>61032</c:v>
                </c:pt>
                <c:pt idx="713">
                  <c:v>61046.5</c:v>
                </c:pt>
                <c:pt idx="714">
                  <c:v>61059</c:v>
                </c:pt>
                <c:pt idx="715">
                  <c:v>61063.5</c:v>
                </c:pt>
                <c:pt idx="716">
                  <c:v>61072.5</c:v>
                </c:pt>
                <c:pt idx="717">
                  <c:v>61073</c:v>
                </c:pt>
                <c:pt idx="718">
                  <c:v>61077.5</c:v>
                </c:pt>
                <c:pt idx="719">
                  <c:v>61081.5</c:v>
                </c:pt>
                <c:pt idx="720">
                  <c:v>61082</c:v>
                </c:pt>
                <c:pt idx="721">
                  <c:v>61086</c:v>
                </c:pt>
                <c:pt idx="722">
                  <c:v>61086.5</c:v>
                </c:pt>
                <c:pt idx="723">
                  <c:v>61090.5</c:v>
                </c:pt>
                <c:pt idx="724">
                  <c:v>61091</c:v>
                </c:pt>
                <c:pt idx="725">
                  <c:v>61095</c:v>
                </c:pt>
                <c:pt idx="726">
                  <c:v>61108.5</c:v>
                </c:pt>
                <c:pt idx="727">
                  <c:v>61109</c:v>
                </c:pt>
                <c:pt idx="728">
                  <c:v>61113</c:v>
                </c:pt>
                <c:pt idx="729">
                  <c:v>61113.5</c:v>
                </c:pt>
                <c:pt idx="730">
                  <c:v>61117.5</c:v>
                </c:pt>
                <c:pt idx="731">
                  <c:v>61118</c:v>
                </c:pt>
                <c:pt idx="732">
                  <c:v>61135.5</c:v>
                </c:pt>
                <c:pt idx="733">
                  <c:v>61136</c:v>
                </c:pt>
                <c:pt idx="734">
                  <c:v>61139.5</c:v>
                </c:pt>
                <c:pt idx="735">
                  <c:v>61140</c:v>
                </c:pt>
                <c:pt idx="736">
                  <c:v>61140</c:v>
                </c:pt>
                <c:pt idx="737">
                  <c:v>61140.5</c:v>
                </c:pt>
                <c:pt idx="738">
                  <c:v>61141</c:v>
                </c:pt>
                <c:pt idx="739">
                  <c:v>61144.5</c:v>
                </c:pt>
                <c:pt idx="740">
                  <c:v>61145</c:v>
                </c:pt>
                <c:pt idx="741">
                  <c:v>61168</c:v>
                </c:pt>
                <c:pt idx="742">
                  <c:v>61176.5</c:v>
                </c:pt>
                <c:pt idx="743">
                  <c:v>61221.5</c:v>
                </c:pt>
                <c:pt idx="744">
                  <c:v>61222</c:v>
                </c:pt>
                <c:pt idx="745">
                  <c:v>61222.5</c:v>
                </c:pt>
                <c:pt idx="746">
                  <c:v>61226.5</c:v>
                </c:pt>
                <c:pt idx="747">
                  <c:v>61227</c:v>
                </c:pt>
                <c:pt idx="748">
                  <c:v>61232</c:v>
                </c:pt>
                <c:pt idx="749">
                  <c:v>61232.5</c:v>
                </c:pt>
                <c:pt idx="750">
                  <c:v>61240</c:v>
                </c:pt>
                <c:pt idx="751">
                  <c:v>61240.5</c:v>
                </c:pt>
                <c:pt idx="752">
                  <c:v>61244</c:v>
                </c:pt>
                <c:pt idx="753">
                  <c:v>61262.5</c:v>
                </c:pt>
                <c:pt idx="754">
                  <c:v>61263</c:v>
                </c:pt>
                <c:pt idx="755">
                  <c:v>61344</c:v>
                </c:pt>
                <c:pt idx="756">
                  <c:v>61498.5</c:v>
                </c:pt>
                <c:pt idx="757">
                  <c:v>61597</c:v>
                </c:pt>
                <c:pt idx="758">
                  <c:v>61611.5</c:v>
                </c:pt>
                <c:pt idx="759">
                  <c:v>61611.5</c:v>
                </c:pt>
                <c:pt idx="760">
                  <c:v>62754</c:v>
                </c:pt>
                <c:pt idx="761">
                  <c:v>62754</c:v>
                </c:pt>
                <c:pt idx="762">
                  <c:v>63061.5</c:v>
                </c:pt>
                <c:pt idx="763">
                  <c:v>63061.5</c:v>
                </c:pt>
                <c:pt idx="764">
                  <c:v>63347</c:v>
                </c:pt>
                <c:pt idx="765">
                  <c:v>63397</c:v>
                </c:pt>
                <c:pt idx="766">
                  <c:v>64327.5</c:v>
                </c:pt>
                <c:pt idx="767">
                  <c:v>64448</c:v>
                </c:pt>
                <c:pt idx="768">
                  <c:v>64472</c:v>
                </c:pt>
                <c:pt idx="769">
                  <c:v>64701.5</c:v>
                </c:pt>
                <c:pt idx="770">
                  <c:v>66156</c:v>
                </c:pt>
                <c:pt idx="771">
                  <c:v>66156.5</c:v>
                </c:pt>
                <c:pt idx="772">
                  <c:v>66175.5</c:v>
                </c:pt>
                <c:pt idx="773">
                  <c:v>66296</c:v>
                </c:pt>
                <c:pt idx="774">
                  <c:v>66296.5</c:v>
                </c:pt>
                <c:pt idx="775">
                  <c:v>66373</c:v>
                </c:pt>
                <c:pt idx="776">
                  <c:v>66379</c:v>
                </c:pt>
                <c:pt idx="777">
                  <c:v>66379.5</c:v>
                </c:pt>
                <c:pt idx="778">
                  <c:v>66459</c:v>
                </c:pt>
                <c:pt idx="779">
                  <c:v>67728.5</c:v>
                </c:pt>
                <c:pt idx="780">
                  <c:v>67870.5</c:v>
                </c:pt>
                <c:pt idx="781">
                  <c:v>68013.5</c:v>
                </c:pt>
                <c:pt idx="782">
                  <c:v>68091.5</c:v>
                </c:pt>
                <c:pt idx="783">
                  <c:v>68195.5</c:v>
                </c:pt>
                <c:pt idx="784">
                  <c:v>68263.5</c:v>
                </c:pt>
                <c:pt idx="785">
                  <c:v>69153</c:v>
                </c:pt>
                <c:pt idx="786">
                  <c:v>69255.5</c:v>
                </c:pt>
                <c:pt idx="787">
                  <c:v>69256</c:v>
                </c:pt>
                <c:pt idx="788">
                  <c:v>69501.5</c:v>
                </c:pt>
                <c:pt idx="789">
                  <c:v>69653.5</c:v>
                </c:pt>
                <c:pt idx="790">
                  <c:v>69681</c:v>
                </c:pt>
                <c:pt idx="791">
                  <c:v>69777</c:v>
                </c:pt>
                <c:pt idx="792">
                  <c:v>69972</c:v>
                </c:pt>
                <c:pt idx="793">
                  <c:v>70929.5</c:v>
                </c:pt>
                <c:pt idx="794">
                  <c:v>70992.5</c:v>
                </c:pt>
                <c:pt idx="795">
                  <c:v>71042.5</c:v>
                </c:pt>
                <c:pt idx="796">
                  <c:v>71074</c:v>
                </c:pt>
                <c:pt idx="797">
                  <c:v>71273</c:v>
                </c:pt>
                <c:pt idx="798">
                  <c:v>71273</c:v>
                </c:pt>
                <c:pt idx="799">
                  <c:v>71285.5</c:v>
                </c:pt>
                <c:pt idx="800">
                  <c:v>71286</c:v>
                </c:pt>
                <c:pt idx="801">
                  <c:v>71416.5</c:v>
                </c:pt>
                <c:pt idx="802">
                  <c:v>71430</c:v>
                </c:pt>
                <c:pt idx="803">
                  <c:v>71531</c:v>
                </c:pt>
                <c:pt idx="804">
                  <c:v>72619.5</c:v>
                </c:pt>
                <c:pt idx="805">
                  <c:v>72786.5</c:v>
                </c:pt>
                <c:pt idx="806">
                  <c:v>72787</c:v>
                </c:pt>
                <c:pt idx="807">
                  <c:v>72932</c:v>
                </c:pt>
                <c:pt idx="808">
                  <c:v>72970.5</c:v>
                </c:pt>
                <c:pt idx="809">
                  <c:v>72971</c:v>
                </c:pt>
                <c:pt idx="810">
                  <c:v>72998</c:v>
                </c:pt>
                <c:pt idx="811">
                  <c:v>73085</c:v>
                </c:pt>
                <c:pt idx="812">
                  <c:v>73225.5</c:v>
                </c:pt>
                <c:pt idx="813">
                  <c:v>74499.5</c:v>
                </c:pt>
                <c:pt idx="814">
                  <c:v>74499.5</c:v>
                </c:pt>
                <c:pt idx="815">
                  <c:v>74551</c:v>
                </c:pt>
                <c:pt idx="816">
                  <c:v>74562.5</c:v>
                </c:pt>
                <c:pt idx="817">
                  <c:v>74706</c:v>
                </c:pt>
                <c:pt idx="818">
                  <c:v>74706</c:v>
                </c:pt>
                <c:pt idx="819">
                  <c:v>74761.5</c:v>
                </c:pt>
                <c:pt idx="820">
                  <c:v>74761.5</c:v>
                </c:pt>
                <c:pt idx="821">
                  <c:v>74766</c:v>
                </c:pt>
                <c:pt idx="822">
                  <c:v>74812</c:v>
                </c:pt>
                <c:pt idx="823">
                  <c:v>74864.5</c:v>
                </c:pt>
                <c:pt idx="824">
                  <c:v>74864.5</c:v>
                </c:pt>
                <c:pt idx="825">
                  <c:v>74865</c:v>
                </c:pt>
                <c:pt idx="826">
                  <c:v>74865</c:v>
                </c:pt>
                <c:pt idx="827">
                  <c:v>74970</c:v>
                </c:pt>
                <c:pt idx="828">
                  <c:v>74970</c:v>
                </c:pt>
                <c:pt idx="829">
                  <c:v>76040.5</c:v>
                </c:pt>
                <c:pt idx="830">
                  <c:v>76040.5</c:v>
                </c:pt>
                <c:pt idx="831">
                  <c:v>76214</c:v>
                </c:pt>
                <c:pt idx="832">
                  <c:v>76330</c:v>
                </c:pt>
                <c:pt idx="833">
                  <c:v>76455</c:v>
                </c:pt>
                <c:pt idx="834">
                  <c:v>77685.5</c:v>
                </c:pt>
                <c:pt idx="835">
                  <c:v>77848</c:v>
                </c:pt>
                <c:pt idx="836">
                  <c:v>77898</c:v>
                </c:pt>
                <c:pt idx="837">
                  <c:v>78105</c:v>
                </c:pt>
                <c:pt idx="838">
                  <c:v>79578.5</c:v>
                </c:pt>
                <c:pt idx="839">
                  <c:v>79579</c:v>
                </c:pt>
                <c:pt idx="840">
                  <c:v>79579.5</c:v>
                </c:pt>
                <c:pt idx="841">
                  <c:v>79850</c:v>
                </c:pt>
                <c:pt idx="842">
                  <c:v>81133</c:v>
                </c:pt>
                <c:pt idx="843">
                  <c:v>81133.5</c:v>
                </c:pt>
                <c:pt idx="844">
                  <c:v>81250.5</c:v>
                </c:pt>
                <c:pt idx="845">
                  <c:v>81291</c:v>
                </c:pt>
                <c:pt idx="846">
                  <c:v>81426</c:v>
                </c:pt>
                <c:pt idx="847">
                  <c:v>81604</c:v>
                </c:pt>
              </c:numCache>
            </c:numRef>
          </c:xVal>
          <c:yVal>
            <c:numRef>
              <c:f>'Active 2'!$K$21:$K$992</c:f>
              <c:numCache>
                <c:formatCode>General</c:formatCode>
                <c:ptCount val="972"/>
                <c:pt idx="47">
                  <c:v>-2.0507999579422176E-4</c:v>
                </c:pt>
                <c:pt idx="48">
                  <c:v>-6.7880999995395541E-4</c:v>
                </c:pt>
                <c:pt idx="49">
                  <c:v>-7.1313499938696623E-4</c:v>
                </c:pt>
                <c:pt idx="50">
                  <c:v>-5.5612000141991302E-4</c:v>
                </c:pt>
                <c:pt idx="51">
                  <c:v>-4.999999946448952E-4</c:v>
                </c:pt>
                <c:pt idx="52">
                  <c:v>-1.0429849935462698E-3</c:v>
                </c:pt>
                <c:pt idx="53">
                  <c:v>-7.1968999691307545E-4</c:v>
                </c:pt>
                <c:pt idx="55">
                  <c:v>-1.1626749983406626E-3</c:v>
                </c:pt>
                <c:pt idx="147">
                  <c:v>1.16173000424169E-3</c:v>
                </c:pt>
                <c:pt idx="149">
                  <c:v>2.5026850053109229E-3</c:v>
                </c:pt>
                <c:pt idx="173">
                  <c:v>3.4052900009555742E-3</c:v>
                </c:pt>
                <c:pt idx="174">
                  <c:v>2.8184250040794723E-3</c:v>
                </c:pt>
                <c:pt idx="175">
                  <c:v>3.117530002782587E-3</c:v>
                </c:pt>
                <c:pt idx="280">
                  <c:v>-2.189954997447785E-3</c:v>
                </c:pt>
                <c:pt idx="281">
                  <c:v>7.2485800046706572E-3</c:v>
                </c:pt>
                <c:pt idx="284">
                  <c:v>1.0990649971063249E-3</c:v>
                </c:pt>
                <c:pt idx="291">
                  <c:v>-3.7316499947337434E-4</c:v>
                </c:pt>
                <c:pt idx="296">
                  <c:v>-2.1099749938002788E-3</c:v>
                </c:pt>
                <c:pt idx="297">
                  <c:v>-2.0099749963264912E-3</c:v>
                </c:pt>
                <c:pt idx="298">
                  <c:v>-1.6099749918794259E-3</c:v>
                </c:pt>
                <c:pt idx="299">
                  <c:v>-1.652960003411863E-3</c:v>
                </c:pt>
                <c:pt idx="300">
                  <c:v>-1.3529599964385852E-3</c:v>
                </c:pt>
                <c:pt idx="301">
                  <c:v>-1.3529599964385852E-3</c:v>
                </c:pt>
                <c:pt idx="305">
                  <c:v>-9.5590999990236014E-4</c:v>
                </c:pt>
                <c:pt idx="314">
                  <c:v>-2.1816649968968704E-3</c:v>
                </c:pt>
                <c:pt idx="318">
                  <c:v>-1.3174650011933409E-3</c:v>
                </c:pt>
                <c:pt idx="326">
                  <c:v>9.1345449982327409E-3</c:v>
                </c:pt>
                <c:pt idx="327">
                  <c:v>1.243454500217922E-2</c:v>
                </c:pt>
                <c:pt idx="335">
                  <c:v>-1.736589998472482E-3</c:v>
                </c:pt>
                <c:pt idx="336">
                  <c:v>-2.8358499548630789E-4</c:v>
                </c:pt>
                <c:pt idx="339">
                  <c:v>-2.2062499992898665E-3</c:v>
                </c:pt>
                <c:pt idx="342">
                  <c:v>-2.5360749932588078E-3</c:v>
                </c:pt>
                <c:pt idx="344">
                  <c:v>-1.7142799988505431E-3</c:v>
                </c:pt>
                <c:pt idx="346">
                  <c:v>-1.3996449997648597E-3</c:v>
                </c:pt>
                <c:pt idx="348">
                  <c:v>-9.8142999922856688E-4</c:v>
                </c:pt>
                <c:pt idx="349">
                  <c:v>-1.5269249997800216E-3</c:v>
                </c:pt>
                <c:pt idx="359">
                  <c:v>-1.380914996843785E-3</c:v>
                </c:pt>
                <c:pt idx="360">
                  <c:v>-8.8538999989395961E-4</c:v>
                </c:pt>
                <c:pt idx="361">
                  <c:v>3.1460999889532104E-4</c:v>
                </c:pt>
                <c:pt idx="362">
                  <c:v>1.5490999794565141E-4</c:v>
                </c:pt>
                <c:pt idx="363">
                  <c:v>-1.775834993168246E-3</c:v>
                </c:pt>
                <c:pt idx="376">
                  <c:v>6.2635001086164266E-5</c:v>
                </c:pt>
                <c:pt idx="379">
                  <c:v>-1.0749000000942033E-2</c:v>
                </c:pt>
                <c:pt idx="383">
                  <c:v>-1.0967720001644921E-2</c:v>
                </c:pt>
                <c:pt idx="385">
                  <c:v>2.797425004246179E-3</c:v>
                </c:pt>
                <c:pt idx="393">
                  <c:v>4.5212000259198248E-4</c:v>
                </c:pt>
                <c:pt idx="394">
                  <c:v>9.0913500025635585E-4</c:v>
                </c:pt>
                <c:pt idx="398">
                  <c:v>6.0916000074939802E-4</c:v>
                </c:pt>
                <c:pt idx="421">
                  <c:v>6.1860002460889518E-5</c:v>
                </c:pt>
                <c:pt idx="424">
                  <c:v>-8.9644499530550092E-4</c:v>
                </c:pt>
                <c:pt idx="425">
                  <c:v>-8.9644499530550092E-4</c:v>
                </c:pt>
                <c:pt idx="430">
                  <c:v>-1.1193499813089147E-4</c:v>
                </c:pt>
                <c:pt idx="433">
                  <c:v>1.1644000187516212E-4</c:v>
                </c:pt>
                <c:pt idx="434">
                  <c:v>7.3454997618682683E-5</c:v>
                </c:pt>
                <c:pt idx="436">
                  <c:v>3.7442100001499057E-3</c:v>
                </c:pt>
                <c:pt idx="438">
                  <c:v>8.3257500227773562E-4</c:v>
                </c:pt>
                <c:pt idx="439">
                  <c:v>-1.2456299955374561E-3</c:v>
                </c:pt>
                <c:pt idx="478">
                  <c:v>-5.9257499378873035E-4</c:v>
                </c:pt>
                <c:pt idx="481">
                  <c:v>-1.6569999570492655E-4</c:v>
                </c:pt>
                <c:pt idx="482">
                  <c:v>-1.6569999570492655E-4</c:v>
                </c:pt>
                <c:pt idx="483">
                  <c:v>2.9131500195944682E-4</c:v>
                </c:pt>
                <c:pt idx="484">
                  <c:v>2.9131500195944682E-4</c:v>
                </c:pt>
                <c:pt idx="485">
                  <c:v>7.0534499536734074E-4</c:v>
                </c:pt>
                <c:pt idx="486">
                  <c:v>-2.5399996957276016E-5</c:v>
                </c:pt>
                <c:pt idx="488">
                  <c:v>2.3161500575952232E-4</c:v>
                </c:pt>
                <c:pt idx="489">
                  <c:v>1.5788499877089635E-4</c:v>
                </c:pt>
                <c:pt idx="491">
                  <c:v>-4.3703499977709725E-4</c:v>
                </c:pt>
                <c:pt idx="492">
                  <c:v>-3.0926499312045053E-4</c:v>
                </c:pt>
                <c:pt idx="493">
                  <c:v>-1.5970000094966963E-4</c:v>
                </c:pt>
                <c:pt idx="494">
                  <c:v>-5.0268499762751162E-4</c:v>
                </c:pt>
                <c:pt idx="498">
                  <c:v>-5.0519499927759171E-4</c:v>
                </c:pt>
                <c:pt idx="501">
                  <c:v>-1.0950099967885762E-3</c:v>
                </c:pt>
                <c:pt idx="502">
                  <c:v>5.2987250019214116E-3</c:v>
                </c:pt>
                <c:pt idx="503">
                  <c:v>3.1118600018089637E-3</c:v>
                </c:pt>
                <c:pt idx="509">
                  <c:v>-9.000650024972856E-4</c:v>
                </c:pt>
                <c:pt idx="512">
                  <c:v>-2.7406599983805791E-3</c:v>
                </c:pt>
                <c:pt idx="543">
                  <c:v>-3.3222400015802123E-3</c:v>
                </c:pt>
                <c:pt idx="544">
                  <c:v>-3.1652249963372014E-3</c:v>
                </c:pt>
                <c:pt idx="554">
                  <c:v>-3.094469997449778E-3</c:v>
                </c:pt>
                <c:pt idx="555">
                  <c:v>-2.5374550023116171E-3</c:v>
                </c:pt>
                <c:pt idx="556">
                  <c:v>-2.7711750008165836E-3</c:v>
                </c:pt>
                <c:pt idx="557">
                  <c:v>-3.0141599927446805E-3</c:v>
                </c:pt>
                <c:pt idx="563">
                  <c:v>-3.3353499966324307E-3</c:v>
                </c:pt>
                <c:pt idx="564">
                  <c:v>-2.9828099941369146E-3</c:v>
                </c:pt>
                <c:pt idx="566">
                  <c:v>-3.6696750030387193E-3</c:v>
                </c:pt>
                <c:pt idx="568">
                  <c:v>5.4346000251825899E-4</c:v>
                </c:pt>
                <c:pt idx="571">
                  <c:v>-2.9302699986146763E-3</c:v>
                </c:pt>
                <c:pt idx="573">
                  <c:v>-2.8171349986223504E-3</c:v>
                </c:pt>
                <c:pt idx="574">
                  <c:v>-2.8601200028788298E-3</c:v>
                </c:pt>
                <c:pt idx="575">
                  <c:v>-2.5031049954122864E-3</c:v>
                </c:pt>
                <c:pt idx="576">
                  <c:v>-3.8338499944075011E-3</c:v>
                </c:pt>
                <c:pt idx="577">
                  <c:v>-3.9768350034137256E-3</c:v>
                </c:pt>
                <c:pt idx="582">
                  <c:v>-2.7813099950435571E-3</c:v>
                </c:pt>
                <c:pt idx="609">
                  <c:v>-2.8834799959440716E-3</c:v>
                </c:pt>
                <c:pt idx="617">
                  <c:v>-2.9216499970061705E-3</c:v>
                </c:pt>
                <c:pt idx="618">
                  <c:v>-3.1953799989423715E-3</c:v>
                </c:pt>
                <c:pt idx="619">
                  <c:v>-3.468214999884367E-3</c:v>
                </c:pt>
                <c:pt idx="628">
                  <c:v>-2.9516150025301613E-3</c:v>
                </c:pt>
                <c:pt idx="629">
                  <c:v>-3.4945999941555783E-3</c:v>
                </c:pt>
                <c:pt idx="630">
                  <c:v>-1.8336899956921116E-3</c:v>
                </c:pt>
                <c:pt idx="631">
                  <c:v>-1.6960749999270774E-3</c:v>
                </c:pt>
                <c:pt idx="634">
                  <c:v>-9.4530000205850229E-4</c:v>
                </c:pt>
                <c:pt idx="637">
                  <c:v>-1.337219997367356E-3</c:v>
                </c:pt>
                <c:pt idx="638">
                  <c:v>3.1218000367516652E-4</c:v>
                </c:pt>
                <c:pt idx="639">
                  <c:v>1.3339499855646864E-4</c:v>
                </c:pt>
                <c:pt idx="640">
                  <c:v>6.0264999774517491E-4</c:v>
                </c:pt>
                <c:pt idx="641">
                  <c:v>2.4655499873915687E-4</c:v>
                </c:pt>
                <c:pt idx="642">
                  <c:v>1.3152300016372465E-3</c:v>
                </c:pt>
                <c:pt idx="643">
                  <c:v>-1.0277549954480492E-3</c:v>
                </c:pt>
                <c:pt idx="645">
                  <c:v>1.139129999501165E-3</c:v>
                </c:pt>
                <c:pt idx="647">
                  <c:v>1.7742599957273342E-3</c:v>
                </c:pt>
                <c:pt idx="648">
                  <c:v>1.6572550084674731E-3</c:v>
                </c:pt>
                <c:pt idx="654">
                  <c:v>9.1698000323958695E-4</c:v>
                </c:pt>
                <c:pt idx="660">
                  <c:v>1.6274299996439368E-3</c:v>
                </c:pt>
                <c:pt idx="662">
                  <c:v>1.5844450026634149E-3</c:v>
                </c:pt>
                <c:pt idx="734">
                  <c:v>-1.8628149991855025E-3</c:v>
                </c:pt>
                <c:pt idx="736">
                  <c:v>-5.0579999515321106E-4</c:v>
                </c:pt>
                <c:pt idx="748">
                  <c:v>-2.1150399988982826E-3</c:v>
                </c:pt>
                <c:pt idx="749">
                  <c:v>-1.1580249993130565E-3</c:v>
                </c:pt>
                <c:pt idx="756">
                  <c:v>-2.7260450005996972E-3</c:v>
                </c:pt>
                <c:pt idx="757">
                  <c:v>5.9100057114847004E-6</c:v>
                </c:pt>
                <c:pt idx="762">
                  <c:v>-3.0971550004323944E-3</c:v>
                </c:pt>
                <c:pt idx="798">
                  <c:v>-1.0039809996669646E-2</c:v>
                </c:pt>
                <c:pt idx="814">
                  <c:v>-1.2822014999983367E-2</c:v>
                </c:pt>
                <c:pt idx="818">
                  <c:v>-1.3674819994776044E-2</c:v>
                </c:pt>
                <c:pt idx="820">
                  <c:v>-1.2946155002282467E-2</c:v>
                </c:pt>
                <c:pt idx="824">
                  <c:v>-1.3601064994873013E-2</c:v>
                </c:pt>
                <c:pt idx="826">
                  <c:v>-1.4344049995997921E-2</c:v>
                </c:pt>
                <c:pt idx="828">
                  <c:v>-1.4270899999246467E-2</c:v>
                </c:pt>
                <c:pt idx="830">
                  <c:v>-1.6101784996862989E-2</c:v>
                </c:pt>
                <c:pt idx="831">
                  <c:v>-1.6917580011067912E-2</c:v>
                </c:pt>
                <c:pt idx="832">
                  <c:v>-1.7790099998819642E-2</c:v>
                </c:pt>
                <c:pt idx="833">
                  <c:v>-1.7536349994770717E-2</c:v>
                </c:pt>
                <c:pt idx="834">
                  <c:v>-1.9922434999898542E-2</c:v>
                </c:pt>
                <c:pt idx="835">
                  <c:v>-2.1392560003732797E-2</c:v>
                </c:pt>
                <c:pt idx="836">
                  <c:v>-2.1391059999587014E-2</c:v>
                </c:pt>
                <c:pt idx="837">
                  <c:v>-2.2186850001162384E-2</c:v>
                </c:pt>
                <c:pt idx="838">
                  <c:v>-2.4363645003177226E-2</c:v>
                </c:pt>
                <c:pt idx="839">
                  <c:v>-2.5806630001170561E-2</c:v>
                </c:pt>
                <c:pt idx="840">
                  <c:v>-2.4449614997138269E-2</c:v>
                </c:pt>
                <c:pt idx="841">
                  <c:v>-2.2904499994183425E-2</c:v>
                </c:pt>
                <c:pt idx="842">
                  <c:v>-2.9204010003013536E-2</c:v>
                </c:pt>
                <c:pt idx="843">
                  <c:v>-2.8146994998678565E-2</c:v>
                </c:pt>
                <c:pt idx="844">
                  <c:v>-2.8805484995245934E-2</c:v>
                </c:pt>
                <c:pt idx="845">
                  <c:v>-3.4387269995932002E-2</c:v>
                </c:pt>
                <c:pt idx="846">
                  <c:v>-3.1793219997780398E-2</c:v>
                </c:pt>
                <c:pt idx="847">
                  <c:v>-2.9895879997638986E-2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3CF-4AA5-B0A7-61F2FEC41950}"/>
            </c:ext>
          </c:extLst>
        </c:ser>
        <c:ser>
          <c:idx val="2"/>
          <c:order val="4"/>
          <c:tx>
            <c:strRef>
              <c:f>'Active 2'!$L$20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2'!$F$21:$F$992</c:f>
              <c:numCache>
                <c:formatCode>General</c:formatCode>
                <c:ptCount val="972"/>
                <c:pt idx="0">
                  <c:v>-13296</c:v>
                </c:pt>
                <c:pt idx="1">
                  <c:v>-8018</c:v>
                </c:pt>
                <c:pt idx="2">
                  <c:v>-7959</c:v>
                </c:pt>
                <c:pt idx="3">
                  <c:v>-7958.5</c:v>
                </c:pt>
                <c:pt idx="4">
                  <c:v>-7945.5</c:v>
                </c:pt>
                <c:pt idx="5">
                  <c:v>-7945</c:v>
                </c:pt>
                <c:pt idx="6">
                  <c:v>-7941</c:v>
                </c:pt>
                <c:pt idx="7">
                  <c:v>-7827.5</c:v>
                </c:pt>
                <c:pt idx="8">
                  <c:v>-7823</c:v>
                </c:pt>
                <c:pt idx="9">
                  <c:v>-7818.5</c:v>
                </c:pt>
                <c:pt idx="10">
                  <c:v>-6738.5</c:v>
                </c:pt>
                <c:pt idx="11">
                  <c:v>-6405</c:v>
                </c:pt>
                <c:pt idx="12">
                  <c:v>-4873</c:v>
                </c:pt>
                <c:pt idx="13">
                  <c:v>-4855</c:v>
                </c:pt>
                <c:pt idx="14">
                  <c:v>-4831.5</c:v>
                </c:pt>
                <c:pt idx="15">
                  <c:v>-4787</c:v>
                </c:pt>
                <c:pt idx="16">
                  <c:v>-4683</c:v>
                </c:pt>
                <c:pt idx="17">
                  <c:v>-4655.5</c:v>
                </c:pt>
                <c:pt idx="18">
                  <c:v>-4642</c:v>
                </c:pt>
                <c:pt idx="19">
                  <c:v>-4628.5</c:v>
                </c:pt>
                <c:pt idx="20">
                  <c:v>-4515</c:v>
                </c:pt>
                <c:pt idx="21">
                  <c:v>-4515</c:v>
                </c:pt>
                <c:pt idx="22">
                  <c:v>-4510.5</c:v>
                </c:pt>
                <c:pt idx="23">
                  <c:v>-4506</c:v>
                </c:pt>
                <c:pt idx="24">
                  <c:v>-4429</c:v>
                </c:pt>
                <c:pt idx="25">
                  <c:v>-4411</c:v>
                </c:pt>
                <c:pt idx="26">
                  <c:v>-4356.5</c:v>
                </c:pt>
                <c:pt idx="27">
                  <c:v>-3449.5</c:v>
                </c:pt>
                <c:pt idx="28">
                  <c:v>-3449</c:v>
                </c:pt>
                <c:pt idx="29">
                  <c:v>-3142</c:v>
                </c:pt>
                <c:pt idx="30">
                  <c:v>-2920</c:v>
                </c:pt>
                <c:pt idx="31">
                  <c:v>-1999</c:v>
                </c:pt>
                <c:pt idx="32">
                  <c:v>-1872.5</c:v>
                </c:pt>
                <c:pt idx="33">
                  <c:v>-1642</c:v>
                </c:pt>
                <c:pt idx="34">
                  <c:v>-1624</c:v>
                </c:pt>
                <c:pt idx="35">
                  <c:v>-1583.5</c:v>
                </c:pt>
                <c:pt idx="36">
                  <c:v>-1579</c:v>
                </c:pt>
                <c:pt idx="37">
                  <c:v>-1565</c:v>
                </c:pt>
                <c:pt idx="38">
                  <c:v>-1411.5</c:v>
                </c:pt>
                <c:pt idx="39">
                  <c:v>-1407</c:v>
                </c:pt>
                <c:pt idx="40">
                  <c:v>-1406</c:v>
                </c:pt>
                <c:pt idx="41">
                  <c:v>-1289</c:v>
                </c:pt>
                <c:pt idx="42">
                  <c:v>-1275.5</c:v>
                </c:pt>
                <c:pt idx="43">
                  <c:v>-481</c:v>
                </c:pt>
                <c:pt idx="44">
                  <c:v>-426.5</c:v>
                </c:pt>
                <c:pt idx="45">
                  <c:v>-422</c:v>
                </c:pt>
                <c:pt idx="46">
                  <c:v>-350</c:v>
                </c:pt>
                <c:pt idx="47">
                  <c:v>-36</c:v>
                </c:pt>
                <c:pt idx="48">
                  <c:v>-27</c:v>
                </c:pt>
                <c:pt idx="49">
                  <c:v>-4.5</c:v>
                </c:pt>
                <c:pt idx="50">
                  <c:v>-4</c:v>
                </c:pt>
                <c:pt idx="51">
                  <c:v>0</c:v>
                </c:pt>
                <c:pt idx="52">
                  <c:v>0.5</c:v>
                </c:pt>
                <c:pt idx="53">
                  <c:v>77</c:v>
                </c:pt>
                <c:pt idx="54">
                  <c:v>77.5</c:v>
                </c:pt>
                <c:pt idx="55">
                  <c:v>77.5</c:v>
                </c:pt>
                <c:pt idx="56">
                  <c:v>107.5</c:v>
                </c:pt>
                <c:pt idx="57">
                  <c:v>156.5</c:v>
                </c:pt>
                <c:pt idx="58">
                  <c:v>161</c:v>
                </c:pt>
                <c:pt idx="59">
                  <c:v>161.5</c:v>
                </c:pt>
                <c:pt idx="60">
                  <c:v>166</c:v>
                </c:pt>
                <c:pt idx="61">
                  <c:v>189</c:v>
                </c:pt>
                <c:pt idx="62">
                  <c:v>194</c:v>
                </c:pt>
                <c:pt idx="63">
                  <c:v>275</c:v>
                </c:pt>
                <c:pt idx="64">
                  <c:v>283.5</c:v>
                </c:pt>
                <c:pt idx="65">
                  <c:v>302</c:v>
                </c:pt>
                <c:pt idx="66">
                  <c:v>329</c:v>
                </c:pt>
                <c:pt idx="67">
                  <c:v>342.5</c:v>
                </c:pt>
                <c:pt idx="68">
                  <c:v>356</c:v>
                </c:pt>
                <c:pt idx="69">
                  <c:v>424</c:v>
                </c:pt>
                <c:pt idx="70">
                  <c:v>460.5</c:v>
                </c:pt>
                <c:pt idx="71">
                  <c:v>469.5</c:v>
                </c:pt>
                <c:pt idx="72">
                  <c:v>1259</c:v>
                </c:pt>
                <c:pt idx="73">
                  <c:v>1277</c:v>
                </c:pt>
                <c:pt idx="74">
                  <c:v>1394.5</c:v>
                </c:pt>
                <c:pt idx="75">
                  <c:v>1440</c:v>
                </c:pt>
                <c:pt idx="76">
                  <c:v>1440</c:v>
                </c:pt>
                <c:pt idx="77">
                  <c:v>1535</c:v>
                </c:pt>
                <c:pt idx="78">
                  <c:v>1561.5</c:v>
                </c:pt>
                <c:pt idx="79">
                  <c:v>1562</c:v>
                </c:pt>
                <c:pt idx="80">
                  <c:v>1562</c:v>
                </c:pt>
                <c:pt idx="81">
                  <c:v>1575.5</c:v>
                </c:pt>
                <c:pt idx="82">
                  <c:v>1639</c:v>
                </c:pt>
                <c:pt idx="83">
                  <c:v>1693</c:v>
                </c:pt>
                <c:pt idx="84">
                  <c:v>1770</c:v>
                </c:pt>
                <c:pt idx="85">
                  <c:v>1806</c:v>
                </c:pt>
                <c:pt idx="86">
                  <c:v>1806.5</c:v>
                </c:pt>
                <c:pt idx="87">
                  <c:v>1810.5</c:v>
                </c:pt>
                <c:pt idx="88">
                  <c:v>1824</c:v>
                </c:pt>
                <c:pt idx="89">
                  <c:v>1833</c:v>
                </c:pt>
                <c:pt idx="90">
                  <c:v>1869.5</c:v>
                </c:pt>
                <c:pt idx="91">
                  <c:v>1896.5</c:v>
                </c:pt>
                <c:pt idx="92">
                  <c:v>1901</c:v>
                </c:pt>
                <c:pt idx="93">
                  <c:v>1901</c:v>
                </c:pt>
                <c:pt idx="94">
                  <c:v>1910.5</c:v>
                </c:pt>
                <c:pt idx="95">
                  <c:v>1951</c:v>
                </c:pt>
                <c:pt idx="96">
                  <c:v>1960</c:v>
                </c:pt>
                <c:pt idx="97">
                  <c:v>1978.5</c:v>
                </c:pt>
                <c:pt idx="98">
                  <c:v>2019</c:v>
                </c:pt>
                <c:pt idx="99">
                  <c:v>2019.5</c:v>
                </c:pt>
                <c:pt idx="100">
                  <c:v>3216.5</c:v>
                </c:pt>
                <c:pt idx="101">
                  <c:v>3265.5</c:v>
                </c:pt>
                <c:pt idx="102">
                  <c:v>3276.5</c:v>
                </c:pt>
                <c:pt idx="103">
                  <c:v>3374</c:v>
                </c:pt>
                <c:pt idx="104">
                  <c:v>3419.5</c:v>
                </c:pt>
                <c:pt idx="105">
                  <c:v>3496.5</c:v>
                </c:pt>
                <c:pt idx="106">
                  <c:v>3518.5</c:v>
                </c:pt>
                <c:pt idx="107">
                  <c:v>3519</c:v>
                </c:pt>
                <c:pt idx="108">
                  <c:v>3541.5</c:v>
                </c:pt>
                <c:pt idx="109">
                  <c:v>3546</c:v>
                </c:pt>
                <c:pt idx="110">
                  <c:v>3546</c:v>
                </c:pt>
                <c:pt idx="111">
                  <c:v>3564</c:v>
                </c:pt>
                <c:pt idx="112">
                  <c:v>3564.5</c:v>
                </c:pt>
                <c:pt idx="113">
                  <c:v>3660.5</c:v>
                </c:pt>
                <c:pt idx="114">
                  <c:v>4787.5</c:v>
                </c:pt>
                <c:pt idx="115">
                  <c:v>4853</c:v>
                </c:pt>
                <c:pt idx="116">
                  <c:v>5019</c:v>
                </c:pt>
                <c:pt idx="117">
                  <c:v>5178.5</c:v>
                </c:pt>
                <c:pt idx="118">
                  <c:v>5182</c:v>
                </c:pt>
                <c:pt idx="119">
                  <c:v>5186.5</c:v>
                </c:pt>
                <c:pt idx="120">
                  <c:v>5322.5</c:v>
                </c:pt>
                <c:pt idx="121">
                  <c:v>5390.5</c:v>
                </c:pt>
                <c:pt idx="122">
                  <c:v>5417.5</c:v>
                </c:pt>
                <c:pt idx="123">
                  <c:v>5463</c:v>
                </c:pt>
                <c:pt idx="124">
                  <c:v>6736</c:v>
                </c:pt>
                <c:pt idx="125">
                  <c:v>6749.5</c:v>
                </c:pt>
                <c:pt idx="126">
                  <c:v>6810</c:v>
                </c:pt>
                <c:pt idx="127">
                  <c:v>6858.5</c:v>
                </c:pt>
                <c:pt idx="128">
                  <c:v>6864.5</c:v>
                </c:pt>
                <c:pt idx="129">
                  <c:v>6867.5</c:v>
                </c:pt>
                <c:pt idx="130">
                  <c:v>6890</c:v>
                </c:pt>
                <c:pt idx="131">
                  <c:v>6981</c:v>
                </c:pt>
                <c:pt idx="132">
                  <c:v>7021.5</c:v>
                </c:pt>
                <c:pt idx="133">
                  <c:v>7153</c:v>
                </c:pt>
                <c:pt idx="134">
                  <c:v>8210.5</c:v>
                </c:pt>
                <c:pt idx="135">
                  <c:v>8254.5</c:v>
                </c:pt>
                <c:pt idx="136">
                  <c:v>8255</c:v>
                </c:pt>
                <c:pt idx="137">
                  <c:v>8255.5</c:v>
                </c:pt>
                <c:pt idx="138">
                  <c:v>8467.5</c:v>
                </c:pt>
                <c:pt idx="139">
                  <c:v>8471.5</c:v>
                </c:pt>
                <c:pt idx="140">
                  <c:v>8481</c:v>
                </c:pt>
                <c:pt idx="141">
                  <c:v>8494</c:v>
                </c:pt>
                <c:pt idx="142">
                  <c:v>8494.5</c:v>
                </c:pt>
                <c:pt idx="143">
                  <c:v>8585</c:v>
                </c:pt>
                <c:pt idx="144">
                  <c:v>8625.5</c:v>
                </c:pt>
                <c:pt idx="145">
                  <c:v>8626</c:v>
                </c:pt>
                <c:pt idx="146">
                  <c:v>8630.5</c:v>
                </c:pt>
                <c:pt idx="147">
                  <c:v>9591</c:v>
                </c:pt>
                <c:pt idx="148">
                  <c:v>9982.5</c:v>
                </c:pt>
                <c:pt idx="149">
                  <c:v>9989.5</c:v>
                </c:pt>
                <c:pt idx="150">
                  <c:v>10316</c:v>
                </c:pt>
                <c:pt idx="151">
                  <c:v>10321.5</c:v>
                </c:pt>
                <c:pt idx="152">
                  <c:v>10375</c:v>
                </c:pt>
                <c:pt idx="153">
                  <c:v>10376.5</c:v>
                </c:pt>
                <c:pt idx="154">
                  <c:v>10390</c:v>
                </c:pt>
                <c:pt idx="155">
                  <c:v>11602.5</c:v>
                </c:pt>
                <c:pt idx="156">
                  <c:v>11675</c:v>
                </c:pt>
                <c:pt idx="157">
                  <c:v>11720.5</c:v>
                </c:pt>
                <c:pt idx="158">
                  <c:v>11820</c:v>
                </c:pt>
                <c:pt idx="159">
                  <c:v>11824.5</c:v>
                </c:pt>
                <c:pt idx="160">
                  <c:v>11929</c:v>
                </c:pt>
                <c:pt idx="161">
                  <c:v>11933.5</c:v>
                </c:pt>
                <c:pt idx="162">
                  <c:v>11942.5</c:v>
                </c:pt>
                <c:pt idx="163">
                  <c:v>11947</c:v>
                </c:pt>
                <c:pt idx="164">
                  <c:v>11997</c:v>
                </c:pt>
                <c:pt idx="165">
                  <c:v>12001.5</c:v>
                </c:pt>
                <c:pt idx="166">
                  <c:v>13274.5</c:v>
                </c:pt>
                <c:pt idx="167">
                  <c:v>13283.5</c:v>
                </c:pt>
                <c:pt idx="168">
                  <c:v>13284</c:v>
                </c:pt>
                <c:pt idx="169">
                  <c:v>13292.5</c:v>
                </c:pt>
                <c:pt idx="170">
                  <c:v>13306</c:v>
                </c:pt>
                <c:pt idx="171">
                  <c:v>13306.5</c:v>
                </c:pt>
                <c:pt idx="172">
                  <c:v>13365</c:v>
                </c:pt>
                <c:pt idx="173">
                  <c:v>13443</c:v>
                </c:pt>
                <c:pt idx="174">
                  <c:v>13447.5</c:v>
                </c:pt>
                <c:pt idx="175">
                  <c:v>13451</c:v>
                </c:pt>
                <c:pt idx="176">
                  <c:v>13465</c:v>
                </c:pt>
                <c:pt idx="177">
                  <c:v>13474</c:v>
                </c:pt>
                <c:pt idx="178">
                  <c:v>13480</c:v>
                </c:pt>
                <c:pt idx="179">
                  <c:v>13610</c:v>
                </c:pt>
                <c:pt idx="180">
                  <c:v>13723.5</c:v>
                </c:pt>
                <c:pt idx="181">
                  <c:v>14558.5</c:v>
                </c:pt>
                <c:pt idx="182">
                  <c:v>14946.5</c:v>
                </c:pt>
                <c:pt idx="183">
                  <c:v>15014.5</c:v>
                </c:pt>
                <c:pt idx="184">
                  <c:v>15146</c:v>
                </c:pt>
                <c:pt idx="185">
                  <c:v>15155</c:v>
                </c:pt>
                <c:pt idx="186">
                  <c:v>15155.5</c:v>
                </c:pt>
                <c:pt idx="187">
                  <c:v>15160</c:v>
                </c:pt>
                <c:pt idx="188">
                  <c:v>15164.5</c:v>
                </c:pt>
                <c:pt idx="189">
                  <c:v>15169</c:v>
                </c:pt>
                <c:pt idx="190">
                  <c:v>15169.5</c:v>
                </c:pt>
                <c:pt idx="191">
                  <c:v>15173.5</c:v>
                </c:pt>
                <c:pt idx="192">
                  <c:v>15200.5</c:v>
                </c:pt>
                <c:pt idx="193">
                  <c:v>15454.5</c:v>
                </c:pt>
                <c:pt idx="194">
                  <c:v>16524</c:v>
                </c:pt>
                <c:pt idx="195">
                  <c:v>16619</c:v>
                </c:pt>
                <c:pt idx="196">
                  <c:v>16623.5</c:v>
                </c:pt>
                <c:pt idx="197">
                  <c:v>16661</c:v>
                </c:pt>
                <c:pt idx="198">
                  <c:v>16764</c:v>
                </c:pt>
                <c:pt idx="199">
                  <c:v>16768.5</c:v>
                </c:pt>
                <c:pt idx="200">
                  <c:v>16791</c:v>
                </c:pt>
                <c:pt idx="201">
                  <c:v>16800</c:v>
                </c:pt>
                <c:pt idx="202">
                  <c:v>16805</c:v>
                </c:pt>
                <c:pt idx="203">
                  <c:v>16959</c:v>
                </c:pt>
                <c:pt idx="204">
                  <c:v>18038</c:v>
                </c:pt>
                <c:pt idx="205">
                  <c:v>18038</c:v>
                </c:pt>
                <c:pt idx="206">
                  <c:v>18038</c:v>
                </c:pt>
                <c:pt idx="207">
                  <c:v>18372.5</c:v>
                </c:pt>
                <c:pt idx="208">
                  <c:v>18372.5</c:v>
                </c:pt>
                <c:pt idx="209">
                  <c:v>18377</c:v>
                </c:pt>
                <c:pt idx="210">
                  <c:v>18377.5</c:v>
                </c:pt>
                <c:pt idx="211">
                  <c:v>18377.5</c:v>
                </c:pt>
                <c:pt idx="212">
                  <c:v>18431.5</c:v>
                </c:pt>
                <c:pt idx="213">
                  <c:v>18513</c:v>
                </c:pt>
                <c:pt idx="214">
                  <c:v>18545</c:v>
                </c:pt>
                <c:pt idx="215">
                  <c:v>18545</c:v>
                </c:pt>
                <c:pt idx="216">
                  <c:v>18545</c:v>
                </c:pt>
                <c:pt idx="217">
                  <c:v>18545</c:v>
                </c:pt>
                <c:pt idx="218">
                  <c:v>18545</c:v>
                </c:pt>
                <c:pt idx="219">
                  <c:v>18545</c:v>
                </c:pt>
                <c:pt idx="220">
                  <c:v>18558.5</c:v>
                </c:pt>
                <c:pt idx="221">
                  <c:v>18558.5</c:v>
                </c:pt>
                <c:pt idx="222">
                  <c:v>18603.5</c:v>
                </c:pt>
                <c:pt idx="223">
                  <c:v>19892</c:v>
                </c:pt>
                <c:pt idx="224">
                  <c:v>20049</c:v>
                </c:pt>
                <c:pt idx="225">
                  <c:v>20099</c:v>
                </c:pt>
                <c:pt idx="226">
                  <c:v>20121.5</c:v>
                </c:pt>
                <c:pt idx="227">
                  <c:v>20126</c:v>
                </c:pt>
                <c:pt idx="228">
                  <c:v>20130.5</c:v>
                </c:pt>
                <c:pt idx="229">
                  <c:v>20130.5</c:v>
                </c:pt>
                <c:pt idx="230">
                  <c:v>20154.5</c:v>
                </c:pt>
                <c:pt idx="231">
                  <c:v>20158</c:v>
                </c:pt>
                <c:pt idx="232">
                  <c:v>20162.5</c:v>
                </c:pt>
                <c:pt idx="233">
                  <c:v>20253</c:v>
                </c:pt>
                <c:pt idx="234">
                  <c:v>21554</c:v>
                </c:pt>
                <c:pt idx="235">
                  <c:v>21626</c:v>
                </c:pt>
                <c:pt idx="236">
                  <c:v>21725.5</c:v>
                </c:pt>
                <c:pt idx="237">
                  <c:v>21725.5</c:v>
                </c:pt>
                <c:pt idx="238">
                  <c:v>21730.5</c:v>
                </c:pt>
                <c:pt idx="239">
                  <c:v>21730.5</c:v>
                </c:pt>
                <c:pt idx="240">
                  <c:v>21739.5</c:v>
                </c:pt>
                <c:pt idx="241">
                  <c:v>21744</c:v>
                </c:pt>
                <c:pt idx="242">
                  <c:v>21744</c:v>
                </c:pt>
                <c:pt idx="243">
                  <c:v>21762</c:v>
                </c:pt>
                <c:pt idx="244">
                  <c:v>21843.5</c:v>
                </c:pt>
                <c:pt idx="245">
                  <c:v>21895</c:v>
                </c:pt>
                <c:pt idx="246">
                  <c:v>21911.5</c:v>
                </c:pt>
                <c:pt idx="247">
                  <c:v>22138</c:v>
                </c:pt>
                <c:pt idx="248">
                  <c:v>23071.5</c:v>
                </c:pt>
                <c:pt idx="249">
                  <c:v>23221</c:v>
                </c:pt>
                <c:pt idx="250">
                  <c:v>23311.5</c:v>
                </c:pt>
                <c:pt idx="251">
                  <c:v>23701.5</c:v>
                </c:pt>
                <c:pt idx="252">
                  <c:v>24716.5</c:v>
                </c:pt>
                <c:pt idx="253">
                  <c:v>24866</c:v>
                </c:pt>
                <c:pt idx="254">
                  <c:v>25120</c:v>
                </c:pt>
                <c:pt idx="255">
                  <c:v>25142.5</c:v>
                </c:pt>
                <c:pt idx="256">
                  <c:v>26033</c:v>
                </c:pt>
                <c:pt idx="257">
                  <c:v>26569.5</c:v>
                </c:pt>
                <c:pt idx="258">
                  <c:v>26589</c:v>
                </c:pt>
                <c:pt idx="259">
                  <c:v>26692</c:v>
                </c:pt>
                <c:pt idx="260">
                  <c:v>27054.5</c:v>
                </c:pt>
                <c:pt idx="261">
                  <c:v>28035.5</c:v>
                </c:pt>
                <c:pt idx="262">
                  <c:v>28187.5</c:v>
                </c:pt>
                <c:pt idx="263">
                  <c:v>28284</c:v>
                </c:pt>
                <c:pt idx="264">
                  <c:v>28352.5</c:v>
                </c:pt>
                <c:pt idx="265">
                  <c:v>28409.5</c:v>
                </c:pt>
                <c:pt idx="266">
                  <c:v>28418.5</c:v>
                </c:pt>
                <c:pt idx="267">
                  <c:v>28518</c:v>
                </c:pt>
                <c:pt idx="268">
                  <c:v>28699.5</c:v>
                </c:pt>
                <c:pt idx="269">
                  <c:v>28708.5</c:v>
                </c:pt>
                <c:pt idx="270">
                  <c:v>29864</c:v>
                </c:pt>
                <c:pt idx="271">
                  <c:v>29874.5</c:v>
                </c:pt>
                <c:pt idx="272">
                  <c:v>29875</c:v>
                </c:pt>
                <c:pt idx="273">
                  <c:v>29945.5</c:v>
                </c:pt>
                <c:pt idx="274">
                  <c:v>30009</c:v>
                </c:pt>
                <c:pt idx="275">
                  <c:v>30059</c:v>
                </c:pt>
                <c:pt idx="276">
                  <c:v>30073.5</c:v>
                </c:pt>
                <c:pt idx="277">
                  <c:v>30077</c:v>
                </c:pt>
                <c:pt idx="278">
                  <c:v>30127</c:v>
                </c:pt>
                <c:pt idx="279">
                  <c:v>30222</c:v>
                </c:pt>
                <c:pt idx="280">
                  <c:v>31301.5</c:v>
                </c:pt>
                <c:pt idx="281">
                  <c:v>31486</c:v>
                </c:pt>
                <c:pt idx="282">
                  <c:v>31622</c:v>
                </c:pt>
                <c:pt idx="283">
                  <c:v>31622</c:v>
                </c:pt>
                <c:pt idx="284">
                  <c:v>31735.5</c:v>
                </c:pt>
                <c:pt idx="285">
                  <c:v>31740</c:v>
                </c:pt>
                <c:pt idx="286">
                  <c:v>31772</c:v>
                </c:pt>
                <c:pt idx="287">
                  <c:v>31772</c:v>
                </c:pt>
                <c:pt idx="288">
                  <c:v>31776.5</c:v>
                </c:pt>
                <c:pt idx="289">
                  <c:v>31777.5</c:v>
                </c:pt>
                <c:pt idx="290">
                  <c:v>31778</c:v>
                </c:pt>
                <c:pt idx="291">
                  <c:v>31794.5</c:v>
                </c:pt>
                <c:pt idx="292">
                  <c:v>31957.5</c:v>
                </c:pt>
                <c:pt idx="293">
                  <c:v>32030</c:v>
                </c:pt>
                <c:pt idx="294">
                  <c:v>33123</c:v>
                </c:pt>
                <c:pt idx="295">
                  <c:v>33126.5</c:v>
                </c:pt>
                <c:pt idx="296">
                  <c:v>33167.5</c:v>
                </c:pt>
                <c:pt idx="297">
                  <c:v>33167.5</c:v>
                </c:pt>
                <c:pt idx="298">
                  <c:v>33167.5</c:v>
                </c:pt>
                <c:pt idx="299">
                  <c:v>33168</c:v>
                </c:pt>
                <c:pt idx="300">
                  <c:v>33168</c:v>
                </c:pt>
                <c:pt idx="301">
                  <c:v>33168</c:v>
                </c:pt>
                <c:pt idx="302">
                  <c:v>33171.5</c:v>
                </c:pt>
                <c:pt idx="303">
                  <c:v>33232</c:v>
                </c:pt>
                <c:pt idx="304">
                  <c:v>33280.5</c:v>
                </c:pt>
                <c:pt idx="305">
                  <c:v>33403</c:v>
                </c:pt>
                <c:pt idx="306">
                  <c:v>33412</c:v>
                </c:pt>
                <c:pt idx="307">
                  <c:v>33422.5</c:v>
                </c:pt>
                <c:pt idx="308">
                  <c:v>33554</c:v>
                </c:pt>
                <c:pt idx="309">
                  <c:v>33554</c:v>
                </c:pt>
                <c:pt idx="310">
                  <c:v>33580</c:v>
                </c:pt>
                <c:pt idx="311">
                  <c:v>34587</c:v>
                </c:pt>
                <c:pt idx="312">
                  <c:v>34823</c:v>
                </c:pt>
                <c:pt idx="313">
                  <c:v>34825.5</c:v>
                </c:pt>
                <c:pt idx="314">
                  <c:v>34844.5</c:v>
                </c:pt>
                <c:pt idx="315">
                  <c:v>34948</c:v>
                </c:pt>
                <c:pt idx="316">
                  <c:v>34952.5</c:v>
                </c:pt>
                <c:pt idx="317">
                  <c:v>34952.5</c:v>
                </c:pt>
                <c:pt idx="318">
                  <c:v>34984.5</c:v>
                </c:pt>
                <c:pt idx="319">
                  <c:v>34999</c:v>
                </c:pt>
                <c:pt idx="320">
                  <c:v>35007</c:v>
                </c:pt>
                <c:pt idx="321">
                  <c:v>35189.5</c:v>
                </c:pt>
                <c:pt idx="322">
                  <c:v>35261</c:v>
                </c:pt>
                <c:pt idx="323">
                  <c:v>35262</c:v>
                </c:pt>
                <c:pt idx="324">
                  <c:v>35270.5</c:v>
                </c:pt>
                <c:pt idx="325">
                  <c:v>35270.5</c:v>
                </c:pt>
                <c:pt idx="326">
                  <c:v>35451.5</c:v>
                </c:pt>
                <c:pt idx="327">
                  <c:v>35451.5</c:v>
                </c:pt>
                <c:pt idx="328">
                  <c:v>36344</c:v>
                </c:pt>
                <c:pt idx="329">
                  <c:v>36439</c:v>
                </c:pt>
                <c:pt idx="330">
                  <c:v>36504.5</c:v>
                </c:pt>
                <c:pt idx="331">
                  <c:v>36652</c:v>
                </c:pt>
                <c:pt idx="332">
                  <c:v>36720</c:v>
                </c:pt>
                <c:pt idx="333">
                  <c:v>36842.5</c:v>
                </c:pt>
                <c:pt idx="334">
                  <c:v>36847</c:v>
                </c:pt>
                <c:pt idx="335">
                  <c:v>36847</c:v>
                </c:pt>
                <c:pt idx="336">
                  <c:v>37980.5</c:v>
                </c:pt>
                <c:pt idx="337">
                  <c:v>38007.5</c:v>
                </c:pt>
                <c:pt idx="338">
                  <c:v>38008</c:v>
                </c:pt>
                <c:pt idx="339">
                  <c:v>38125</c:v>
                </c:pt>
                <c:pt idx="340">
                  <c:v>38164</c:v>
                </c:pt>
                <c:pt idx="341">
                  <c:v>38210.5</c:v>
                </c:pt>
                <c:pt idx="342">
                  <c:v>38297.5</c:v>
                </c:pt>
                <c:pt idx="343">
                  <c:v>38307.5</c:v>
                </c:pt>
                <c:pt idx="344">
                  <c:v>38324</c:v>
                </c:pt>
                <c:pt idx="345">
                  <c:v>38325</c:v>
                </c:pt>
                <c:pt idx="346">
                  <c:v>38378.5</c:v>
                </c:pt>
                <c:pt idx="347">
                  <c:v>38405.5</c:v>
                </c:pt>
                <c:pt idx="348">
                  <c:v>38419</c:v>
                </c:pt>
                <c:pt idx="349">
                  <c:v>39602.5</c:v>
                </c:pt>
                <c:pt idx="350">
                  <c:v>39676</c:v>
                </c:pt>
                <c:pt idx="351">
                  <c:v>39775</c:v>
                </c:pt>
                <c:pt idx="352">
                  <c:v>39789</c:v>
                </c:pt>
                <c:pt idx="353">
                  <c:v>39796.5</c:v>
                </c:pt>
                <c:pt idx="354">
                  <c:v>39797</c:v>
                </c:pt>
                <c:pt idx="355">
                  <c:v>39797</c:v>
                </c:pt>
                <c:pt idx="356">
                  <c:v>39825</c:v>
                </c:pt>
                <c:pt idx="357">
                  <c:v>39825</c:v>
                </c:pt>
                <c:pt idx="358">
                  <c:v>39848</c:v>
                </c:pt>
                <c:pt idx="359">
                  <c:v>39869.5</c:v>
                </c:pt>
                <c:pt idx="360">
                  <c:v>39887</c:v>
                </c:pt>
                <c:pt idx="361">
                  <c:v>39887</c:v>
                </c:pt>
                <c:pt idx="362">
                  <c:v>39897</c:v>
                </c:pt>
                <c:pt idx="363">
                  <c:v>39905.5</c:v>
                </c:pt>
                <c:pt idx="364">
                  <c:v>39911</c:v>
                </c:pt>
                <c:pt idx="365">
                  <c:v>40251</c:v>
                </c:pt>
                <c:pt idx="366">
                  <c:v>41347</c:v>
                </c:pt>
                <c:pt idx="367">
                  <c:v>41425</c:v>
                </c:pt>
                <c:pt idx="368">
                  <c:v>41434</c:v>
                </c:pt>
                <c:pt idx="369">
                  <c:v>41506</c:v>
                </c:pt>
                <c:pt idx="370">
                  <c:v>41516</c:v>
                </c:pt>
                <c:pt idx="371">
                  <c:v>41534</c:v>
                </c:pt>
                <c:pt idx="372">
                  <c:v>41561</c:v>
                </c:pt>
                <c:pt idx="373">
                  <c:v>41565</c:v>
                </c:pt>
                <c:pt idx="374">
                  <c:v>41579</c:v>
                </c:pt>
                <c:pt idx="375">
                  <c:v>41642</c:v>
                </c:pt>
                <c:pt idx="376">
                  <c:v>41654.5</c:v>
                </c:pt>
                <c:pt idx="377">
                  <c:v>41674</c:v>
                </c:pt>
                <c:pt idx="378">
                  <c:v>41700</c:v>
                </c:pt>
                <c:pt idx="379">
                  <c:v>41700</c:v>
                </c:pt>
                <c:pt idx="380">
                  <c:v>41700</c:v>
                </c:pt>
                <c:pt idx="381">
                  <c:v>41831.5</c:v>
                </c:pt>
                <c:pt idx="382">
                  <c:v>41831.5</c:v>
                </c:pt>
                <c:pt idx="383">
                  <c:v>42276</c:v>
                </c:pt>
                <c:pt idx="384">
                  <c:v>42747.5</c:v>
                </c:pt>
                <c:pt idx="385">
                  <c:v>42747.5</c:v>
                </c:pt>
                <c:pt idx="386">
                  <c:v>42997</c:v>
                </c:pt>
                <c:pt idx="387">
                  <c:v>43006.5</c:v>
                </c:pt>
                <c:pt idx="388">
                  <c:v>43046</c:v>
                </c:pt>
                <c:pt idx="389">
                  <c:v>43092</c:v>
                </c:pt>
                <c:pt idx="390">
                  <c:v>43133.5</c:v>
                </c:pt>
                <c:pt idx="391">
                  <c:v>43146.5</c:v>
                </c:pt>
                <c:pt idx="392">
                  <c:v>43178</c:v>
                </c:pt>
                <c:pt idx="393">
                  <c:v>43204</c:v>
                </c:pt>
                <c:pt idx="394">
                  <c:v>43204.5</c:v>
                </c:pt>
                <c:pt idx="395">
                  <c:v>43255</c:v>
                </c:pt>
                <c:pt idx="396">
                  <c:v>43282</c:v>
                </c:pt>
                <c:pt idx="397">
                  <c:v>43368.5</c:v>
                </c:pt>
                <c:pt idx="398">
                  <c:v>43372</c:v>
                </c:pt>
                <c:pt idx="399">
                  <c:v>43387</c:v>
                </c:pt>
                <c:pt idx="400">
                  <c:v>43387</c:v>
                </c:pt>
                <c:pt idx="401">
                  <c:v>43387</c:v>
                </c:pt>
                <c:pt idx="402">
                  <c:v>43545.5</c:v>
                </c:pt>
                <c:pt idx="403">
                  <c:v>44303</c:v>
                </c:pt>
                <c:pt idx="404">
                  <c:v>44461.5</c:v>
                </c:pt>
                <c:pt idx="405">
                  <c:v>44588</c:v>
                </c:pt>
                <c:pt idx="406">
                  <c:v>44759.5</c:v>
                </c:pt>
                <c:pt idx="407">
                  <c:v>44873</c:v>
                </c:pt>
                <c:pt idx="408">
                  <c:v>44873.5</c:v>
                </c:pt>
                <c:pt idx="409">
                  <c:v>44918</c:v>
                </c:pt>
                <c:pt idx="410">
                  <c:v>44918</c:v>
                </c:pt>
                <c:pt idx="411">
                  <c:v>45031.5</c:v>
                </c:pt>
                <c:pt idx="412">
                  <c:v>45031.5</c:v>
                </c:pt>
                <c:pt idx="413">
                  <c:v>45062.5</c:v>
                </c:pt>
                <c:pt idx="414">
                  <c:v>45062.5</c:v>
                </c:pt>
                <c:pt idx="415">
                  <c:v>45081</c:v>
                </c:pt>
                <c:pt idx="416">
                  <c:v>46025</c:v>
                </c:pt>
                <c:pt idx="417">
                  <c:v>46113</c:v>
                </c:pt>
                <c:pt idx="418">
                  <c:v>46134</c:v>
                </c:pt>
                <c:pt idx="419">
                  <c:v>46292.5</c:v>
                </c:pt>
                <c:pt idx="420">
                  <c:v>46400.5</c:v>
                </c:pt>
                <c:pt idx="421">
                  <c:v>46462</c:v>
                </c:pt>
                <c:pt idx="422">
                  <c:v>46471</c:v>
                </c:pt>
                <c:pt idx="423">
                  <c:v>46545.5</c:v>
                </c:pt>
                <c:pt idx="424">
                  <c:v>46818.5</c:v>
                </c:pt>
                <c:pt idx="425">
                  <c:v>46818.5</c:v>
                </c:pt>
                <c:pt idx="426">
                  <c:v>46818.5</c:v>
                </c:pt>
                <c:pt idx="427">
                  <c:v>47038</c:v>
                </c:pt>
                <c:pt idx="428">
                  <c:v>47038</c:v>
                </c:pt>
                <c:pt idx="429">
                  <c:v>48019</c:v>
                </c:pt>
                <c:pt idx="430">
                  <c:v>48035.5</c:v>
                </c:pt>
                <c:pt idx="431">
                  <c:v>48078.5</c:v>
                </c:pt>
                <c:pt idx="432">
                  <c:v>48079</c:v>
                </c:pt>
                <c:pt idx="433">
                  <c:v>48148</c:v>
                </c:pt>
                <c:pt idx="434">
                  <c:v>48148.5</c:v>
                </c:pt>
                <c:pt idx="435">
                  <c:v>48202.5</c:v>
                </c:pt>
                <c:pt idx="436">
                  <c:v>48207</c:v>
                </c:pt>
                <c:pt idx="437">
                  <c:v>48233</c:v>
                </c:pt>
                <c:pt idx="438">
                  <c:v>48252.5</c:v>
                </c:pt>
                <c:pt idx="439">
                  <c:v>48279</c:v>
                </c:pt>
                <c:pt idx="440">
                  <c:v>48306.5</c:v>
                </c:pt>
                <c:pt idx="441">
                  <c:v>48307</c:v>
                </c:pt>
                <c:pt idx="442">
                  <c:v>48311.5</c:v>
                </c:pt>
                <c:pt idx="443">
                  <c:v>48315.5</c:v>
                </c:pt>
                <c:pt idx="444">
                  <c:v>48316</c:v>
                </c:pt>
                <c:pt idx="445">
                  <c:v>48325</c:v>
                </c:pt>
                <c:pt idx="446">
                  <c:v>48338.5</c:v>
                </c:pt>
                <c:pt idx="447">
                  <c:v>48347.5</c:v>
                </c:pt>
                <c:pt idx="448">
                  <c:v>48348</c:v>
                </c:pt>
                <c:pt idx="449">
                  <c:v>48352</c:v>
                </c:pt>
                <c:pt idx="450">
                  <c:v>48352.5</c:v>
                </c:pt>
                <c:pt idx="451">
                  <c:v>48356.5</c:v>
                </c:pt>
                <c:pt idx="452">
                  <c:v>48357</c:v>
                </c:pt>
                <c:pt idx="453">
                  <c:v>48365.5</c:v>
                </c:pt>
                <c:pt idx="454">
                  <c:v>48366</c:v>
                </c:pt>
                <c:pt idx="455">
                  <c:v>48370</c:v>
                </c:pt>
                <c:pt idx="456">
                  <c:v>48370.5</c:v>
                </c:pt>
                <c:pt idx="457">
                  <c:v>48374.5</c:v>
                </c:pt>
                <c:pt idx="458">
                  <c:v>48375</c:v>
                </c:pt>
                <c:pt idx="459">
                  <c:v>48388</c:v>
                </c:pt>
                <c:pt idx="460">
                  <c:v>48388</c:v>
                </c:pt>
                <c:pt idx="461">
                  <c:v>48388.5</c:v>
                </c:pt>
                <c:pt idx="462">
                  <c:v>48403</c:v>
                </c:pt>
                <c:pt idx="463">
                  <c:v>48488</c:v>
                </c:pt>
                <c:pt idx="464">
                  <c:v>48492.5</c:v>
                </c:pt>
                <c:pt idx="465">
                  <c:v>48497</c:v>
                </c:pt>
                <c:pt idx="466">
                  <c:v>48501.5</c:v>
                </c:pt>
                <c:pt idx="467">
                  <c:v>48506</c:v>
                </c:pt>
                <c:pt idx="468">
                  <c:v>48510.5</c:v>
                </c:pt>
                <c:pt idx="469">
                  <c:v>48515</c:v>
                </c:pt>
                <c:pt idx="470">
                  <c:v>48584</c:v>
                </c:pt>
                <c:pt idx="471">
                  <c:v>48596.5</c:v>
                </c:pt>
                <c:pt idx="472">
                  <c:v>48796</c:v>
                </c:pt>
                <c:pt idx="473">
                  <c:v>48796</c:v>
                </c:pt>
                <c:pt idx="474">
                  <c:v>49265</c:v>
                </c:pt>
                <c:pt idx="475">
                  <c:v>49710</c:v>
                </c:pt>
                <c:pt idx="476">
                  <c:v>49710.5</c:v>
                </c:pt>
                <c:pt idx="477">
                  <c:v>49731.5</c:v>
                </c:pt>
                <c:pt idx="478">
                  <c:v>49747.5</c:v>
                </c:pt>
                <c:pt idx="479">
                  <c:v>49761</c:v>
                </c:pt>
                <c:pt idx="480">
                  <c:v>49770</c:v>
                </c:pt>
                <c:pt idx="481">
                  <c:v>49810</c:v>
                </c:pt>
                <c:pt idx="482">
                  <c:v>49810</c:v>
                </c:pt>
                <c:pt idx="483">
                  <c:v>49810.5</c:v>
                </c:pt>
                <c:pt idx="484">
                  <c:v>49810.5</c:v>
                </c:pt>
                <c:pt idx="485">
                  <c:v>49811.5</c:v>
                </c:pt>
                <c:pt idx="486">
                  <c:v>49820</c:v>
                </c:pt>
                <c:pt idx="487">
                  <c:v>49820</c:v>
                </c:pt>
                <c:pt idx="488">
                  <c:v>49820.5</c:v>
                </c:pt>
                <c:pt idx="489">
                  <c:v>49829.5</c:v>
                </c:pt>
                <c:pt idx="490">
                  <c:v>49858</c:v>
                </c:pt>
                <c:pt idx="491">
                  <c:v>49865.5</c:v>
                </c:pt>
                <c:pt idx="492">
                  <c:v>49924.5</c:v>
                </c:pt>
                <c:pt idx="493">
                  <c:v>50010</c:v>
                </c:pt>
                <c:pt idx="494">
                  <c:v>50010.5</c:v>
                </c:pt>
                <c:pt idx="495">
                  <c:v>50033</c:v>
                </c:pt>
                <c:pt idx="496">
                  <c:v>50071</c:v>
                </c:pt>
                <c:pt idx="497">
                  <c:v>50130</c:v>
                </c:pt>
                <c:pt idx="498">
                  <c:v>51193.5</c:v>
                </c:pt>
                <c:pt idx="499">
                  <c:v>51197.5</c:v>
                </c:pt>
                <c:pt idx="500">
                  <c:v>51348.5</c:v>
                </c:pt>
                <c:pt idx="501">
                  <c:v>51433</c:v>
                </c:pt>
                <c:pt idx="502">
                  <c:v>51457.5</c:v>
                </c:pt>
                <c:pt idx="503">
                  <c:v>51462</c:v>
                </c:pt>
                <c:pt idx="504">
                  <c:v>51487.5</c:v>
                </c:pt>
                <c:pt idx="505">
                  <c:v>51492</c:v>
                </c:pt>
                <c:pt idx="506">
                  <c:v>51496.5</c:v>
                </c:pt>
                <c:pt idx="507">
                  <c:v>51497</c:v>
                </c:pt>
                <c:pt idx="508">
                  <c:v>51501</c:v>
                </c:pt>
                <c:pt idx="509">
                  <c:v>51564.5</c:v>
                </c:pt>
                <c:pt idx="510">
                  <c:v>51566</c:v>
                </c:pt>
                <c:pt idx="511">
                  <c:v>51578</c:v>
                </c:pt>
                <c:pt idx="512">
                  <c:v>51578</c:v>
                </c:pt>
                <c:pt idx="513">
                  <c:v>51655</c:v>
                </c:pt>
                <c:pt idx="514">
                  <c:v>51954.5</c:v>
                </c:pt>
                <c:pt idx="515">
                  <c:v>52381</c:v>
                </c:pt>
                <c:pt idx="516">
                  <c:v>52712.5</c:v>
                </c:pt>
                <c:pt idx="517">
                  <c:v>52717</c:v>
                </c:pt>
                <c:pt idx="518">
                  <c:v>52726</c:v>
                </c:pt>
                <c:pt idx="519">
                  <c:v>52762</c:v>
                </c:pt>
                <c:pt idx="520">
                  <c:v>52775.5</c:v>
                </c:pt>
                <c:pt idx="521">
                  <c:v>52780.5</c:v>
                </c:pt>
                <c:pt idx="522">
                  <c:v>52794</c:v>
                </c:pt>
                <c:pt idx="523">
                  <c:v>52802.5</c:v>
                </c:pt>
                <c:pt idx="524">
                  <c:v>52803</c:v>
                </c:pt>
                <c:pt idx="525">
                  <c:v>52807.5</c:v>
                </c:pt>
                <c:pt idx="526">
                  <c:v>52812</c:v>
                </c:pt>
                <c:pt idx="527">
                  <c:v>52816.5</c:v>
                </c:pt>
                <c:pt idx="528">
                  <c:v>52893.5</c:v>
                </c:pt>
                <c:pt idx="529">
                  <c:v>52898</c:v>
                </c:pt>
                <c:pt idx="530">
                  <c:v>52898.5</c:v>
                </c:pt>
                <c:pt idx="531">
                  <c:v>52920</c:v>
                </c:pt>
                <c:pt idx="532">
                  <c:v>52920.5</c:v>
                </c:pt>
                <c:pt idx="533">
                  <c:v>52934.5</c:v>
                </c:pt>
                <c:pt idx="534">
                  <c:v>52938.5</c:v>
                </c:pt>
                <c:pt idx="535">
                  <c:v>52952.5</c:v>
                </c:pt>
                <c:pt idx="536">
                  <c:v>52957</c:v>
                </c:pt>
                <c:pt idx="537">
                  <c:v>52961.5</c:v>
                </c:pt>
                <c:pt idx="538">
                  <c:v>52965.5</c:v>
                </c:pt>
                <c:pt idx="539">
                  <c:v>52983.5</c:v>
                </c:pt>
                <c:pt idx="540">
                  <c:v>52984</c:v>
                </c:pt>
                <c:pt idx="541">
                  <c:v>52988</c:v>
                </c:pt>
                <c:pt idx="542">
                  <c:v>52988.5</c:v>
                </c:pt>
                <c:pt idx="543">
                  <c:v>52992</c:v>
                </c:pt>
                <c:pt idx="544">
                  <c:v>52992.5</c:v>
                </c:pt>
                <c:pt idx="545">
                  <c:v>53006.5</c:v>
                </c:pt>
                <c:pt idx="546">
                  <c:v>53011</c:v>
                </c:pt>
                <c:pt idx="547">
                  <c:v>53011.5</c:v>
                </c:pt>
                <c:pt idx="548">
                  <c:v>53015</c:v>
                </c:pt>
                <c:pt idx="549">
                  <c:v>53016</c:v>
                </c:pt>
                <c:pt idx="550">
                  <c:v>53029.5</c:v>
                </c:pt>
                <c:pt idx="551">
                  <c:v>53030.5</c:v>
                </c:pt>
                <c:pt idx="552">
                  <c:v>53033.5</c:v>
                </c:pt>
                <c:pt idx="553">
                  <c:v>53034</c:v>
                </c:pt>
                <c:pt idx="554">
                  <c:v>53051</c:v>
                </c:pt>
                <c:pt idx="555">
                  <c:v>53051.5</c:v>
                </c:pt>
                <c:pt idx="556">
                  <c:v>53127.5</c:v>
                </c:pt>
                <c:pt idx="557">
                  <c:v>53128</c:v>
                </c:pt>
                <c:pt idx="558">
                  <c:v>53137</c:v>
                </c:pt>
                <c:pt idx="559">
                  <c:v>53141.5</c:v>
                </c:pt>
                <c:pt idx="560">
                  <c:v>53142</c:v>
                </c:pt>
                <c:pt idx="561">
                  <c:v>53142.5</c:v>
                </c:pt>
                <c:pt idx="562">
                  <c:v>53147</c:v>
                </c:pt>
                <c:pt idx="563">
                  <c:v>53155</c:v>
                </c:pt>
                <c:pt idx="564">
                  <c:v>53173</c:v>
                </c:pt>
                <c:pt idx="565">
                  <c:v>53173.5</c:v>
                </c:pt>
                <c:pt idx="566">
                  <c:v>53177.5</c:v>
                </c:pt>
                <c:pt idx="567">
                  <c:v>53178</c:v>
                </c:pt>
                <c:pt idx="568">
                  <c:v>53182</c:v>
                </c:pt>
                <c:pt idx="569">
                  <c:v>53182.5</c:v>
                </c:pt>
                <c:pt idx="570">
                  <c:v>53187</c:v>
                </c:pt>
                <c:pt idx="571">
                  <c:v>53191</c:v>
                </c:pt>
                <c:pt idx="572">
                  <c:v>53191.5</c:v>
                </c:pt>
                <c:pt idx="573">
                  <c:v>53195.5</c:v>
                </c:pt>
                <c:pt idx="574">
                  <c:v>53196</c:v>
                </c:pt>
                <c:pt idx="575">
                  <c:v>53196.5</c:v>
                </c:pt>
                <c:pt idx="576">
                  <c:v>53205</c:v>
                </c:pt>
                <c:pt idx="577">
                  <c:v>53205.5</c:v>
                </c:pt>
                <c:pt idx="578">
                  <c:v>53209.5</c:v>
                </c:pt>
                <c:pt idx="579">
                  <c:v>53214</c:v>
                </c:pt>
                <c:pt idx="580">
                  <c:v>53218.5</c:v>
                </c:pt>
                <c:pt idx="581">
                  <c:v>53223</c:v>
                </c:pt>
                <c:pt idx="582">
                  <c:v>53223</c:v>
                </c:pt>
                <c:pt idx="583">
                  <c:v>53227.5</c:v>
                </c:pt>
                <c:pt idx="584">
                  <c:v>53232</c:v>
                </c:pt>
                <c:pt idx="585">
                  <c:v>53232.5</c:v>
                </c:pt>
                <c:pt idx="586">
                  <c:v>53236.5</c:v>
                </c:pt>
                <c:pt idx="587">
                  <c:v>53236.5</c:v>
                </c:pt>
                <c:pt idx="588">
                  <c:v>53237</c:v>
                </c:pt>
                <c:pt idx="589">
                  <c:v>53241.5</c:v>
                </c:pt>
                <c:pt idx="590">
                  <c:v>53255</c:v>
                </c:pt>
                <c:pt idx="591">
                  <c:v>53259.5</c:v>
                </c:pt>
                <c:pt idx="592">
                  <c:v>53268.5</c:v>
                </c:pt>
                <c:pt idx="593">
                  <c:v>53273</c:v>
                </c:pt>
                <c:pt idx="594">
                  <c:v>53277.5</c:v>
                </c:pt>
                <c:pt idx="595">
                  <c:v>53282</c:v>
                </c:pt>
                <c:pt idx="596">
                  <c:v>53286.5</c:v>
                </c:pt>
                <c:pt idx="597">
                  <c:v>53300</c:v>
                </c:pt>
                <c:pt idx="598">
                  <c:v>53304.5</c:v>
                </c:pt>
                <c:pt idx="599">
                  <c:v>53318.5</c:v>
                </c:pt>
                <c:pt idx="600">
                  <c:v>53323</c:v>
                </c:pt>
                <c:pt idx="601">
                  <c:v>53327.5</c:v>
                </c:pt>
                <c:pt idx="602">
                  <c:v>53363.5</c:v>
                </c:pt>
                <c:pt idx="603">
                  <c:v>53469</c:v>
                </c:pt>
                <c:pt idx="604">
                  <c:v>54618</c:v>
                </c:pt>
                <c:pt idx="605">
                  <c:v>54618</c:v>
                </c:pt>
                <c:pt idx="606">
                  <c:v>54618</c:v>
                </c:pt>
                <c:pt idx="607">
                  <c:v>54618</c:v>
                </c:pt>
                <c:pt idx="608">
                  <c:v>54678.5</c:v>
                </c:pt>
                <c:pt idx="609">
                  <c:v>54684</c:v>
                </c:pt>
                <c:pt idx="610">
                  <c:v>54684</c:v>
                </c:pt>
                <c:pt idx="611">
                  <c:v>54777</c:v>
                </c:pt>
                <c:pt idx="612">
                  <c:v>54832.5</c:v>
                </c:pt>
                <c:pt idx="613">
                  <c:v>54832.5</c:v>
                </c:pt>
                <c:pt idx="614">
                  <c:v>54832.5</c:v>
                </c:pt>
                <c:pt idx="615">
                  <c:v>54836.5</c:v>
                </c:pt>
                <c:pt idx="616">
                  <c:v>54836.5</c:v>
                </c:pt>
                <c:pt idx="617">
                  <c:v>54945</c:v>
                </c:pt>
                <c:pt idx="618">
                  <c:v>54954</c:v>
                </c:pt>
                <c:pt idx="619">
                  <c:v>54959.5</c:v>
                </c:pt>
                <c:pt idx="620">
                  <c:v>55045.5</c:v>
                </c:pt>
                <c:pt idx="621">
                  <c:v>55099</c:v>
                </c:pt>
                <c:pt idx="622">
                  <c:v>55099</c:v>
                </c:pt>
                <c:pt idx="623">
                  <c:v>55099</c:v>
                </c:pt>
                <c:pt idx="624">
                  <c:v>55189.5</c:v>
                </c:pt>
                <c:pt idx="625">
                  <c:v>55948.5</c:v>
                </c:pt>
                <c:pt idx="626">
                  <c:v>55967</c:v>
                </c:pt>
                <c:pt idx="627">
                  <c:v>55967.5</c:v>
                </c:pt>
                <c:pt idx="628">
                  <c:v>56179.5</c:v>
                </c:pt>
                <c:pt idx="629">
                  <c:v>56180</c:v>
                </c:pt>
                <c:pt idx="630">
                  <c:v>56277</c:v>
                </c:pt>
                <c:pt idx="631">
                  <c:v>56297.5</c:v>
                </c:pt>
                <c:pt idx="632">
                  <c:v>56396</c:v>
                </c:pt>
                <c:pt idx="633">
                  <c:v>56473</c:v>
                </c:pt>
                <c:pt idx="634">
                  <c:v>56490</c:v>
                </c:pt>
                <c:pt idx="635">
                  <c:v>56545.5</c:v>
                </c:pt>
                <c:pt idx="636">
                  <c:v>56591</c:v>
                </c:pt>
                <c:pt idx="637">
                  <c:v>56626</c:v>
                </c:pt>
                <c:pt idx="638">
                  <c:v>57606</c:v>
                </c:pt>
                <c:pt idx="639">
                  <c:v>57746.5</c:v>
                </c:pt>
                <c:pt idx="640">
                  <c:v>57755</c:v>
                </c:pt>
                <c:pt idx="641">
                  <c:v>57918.5</c:v>
                </c:pt>
                <c:pt idx="642">
                  <c:v>58041</c:v>
                </c:pt>
                <c:pt idx="643">
                  <c:v>58041.5</c:v>
                </c:pt>
                <c:pt idx="644">
                  <c:v>58054.5</c:v>
                </c:pt>
                <c:pt idx="645">
                  <c:v>58171</c:v>
                </c:pt>
                <c:pt idx="646">
                  <c:v>59329</c:v>
                </c:pt>
                <c:pt idx="647">
                  <c:v>59542</c:v>
                </c:pt>
                <c:pt idx="648">
                  <c:v>59608.5</c:v>
                </c:pt>
                <c:pt idx="649">
                  <c:v>59739.5</c:v>
                </c:pt>
                <c:pt idx="650">
                  <c:v>59744</c:v>
                </c:pt>
                <c:pt idx="651">
                  <c:v>59744.5</c:v>
                </c:pt>
                <c:pt idx="652">
                  <c:v>59757.5</c:v>
                </c:pt>
                <c:pt idx="653">
                  <c:v>59758</c:v>
                </c:pt>
                <c:pt idx="654">
                  <c:v>59766</c:v>
                </c:pt>
                <c:pt idx="655">
                  <c:v>59766.5</c:v>
                </c:pt>
                <c:pt idx="656">
                  <c:v>59771</c:v>
                </c:pt>
                <c:pt idx="657">
                  <c:v>59771.5</c:v>
                </c:pt>
                <c:pt idx="658">
                  <c:v>59780</c:v>
                </c:pt>
                <c:pt idx="659">
                  <c:v>59780.5</c:v>
                </c:pt>
                <c:pt idx="660">
                  <c:v>59781</c:v>
                </c:pt>
                <c:pt idx="661">
                  <c:v>59781</c:v>
                </c:pt>
                <c:pt idx="662">
                  <c:v>59781.5</c:v>
                </c:pt>
                <c:pt idx="663">
                  <c:v>59784.5</c:v>
                </c:pt>
                <c:pt idx="664">
                  <c:v>59785</c:v>
                </c:pt>
                <c:pt idx="665">
                  <c:v>59785.5</c:v>
                </c:pt>
                <c:pt idx="666">
                  <c:v>59789</c:v>
                </c:pt>
                <c:pt idx="667">
                  <c:v>59789.5</c:v>
                </c:pt>
                <c:pt idx="668">
                  <c:v>59793.5</c:v>
                </c:pt>
                <c:pt idx="669">
                  <c:v>59794</c:v>
                </c:pt>
                <c:pt idx="670">
                  <c:v>59794.5</c:v>
                </c:pt>
                <c:pt idx="671">
                  <c:v>59798</c:v>
                </c:pt>
                <c:pt idx="672">
                  <c:v>59798.5</c:v>
                </c:pt>
                <c:pt idx="673">
                  <c:v>59799</c:v>
                </c:pt>
                <c:pt idx="674">
                  <c:v>59799</c:v>
                </c:pt>
                <c:pt idx="675">
                  <c:v>59799</c:v>
                </c:pt>
                <c:pt idx="676">
                  <c:v>59802.5</c:v>
                </c:pt>
                <c:pt idx="677">
                  <c:v>59803</c:v>
                </c:pt>
                <c:pt idx="678">
                  <c:v>59803.5</c:v>
                </c:pt>
                <c:pt idx="679">
                  <c:v>59807.5</c:v>
                </c:pt>
                <c:pt idx="680">
                  <c:v>59839</c:v>
                </c:pt>
                <c:pt idx="681">
                  <c:v>59839.5</c:v>
                </c:pt>
                <c:pt idx="682">
                  <c:v>59848</c:v>
                </c:pt>
                <c:pt idx="683">
                  <c:v>59848.5</c:v>
                </c:pt>
                <c:pt idx="684">
                  <c:v>59852.5</c:v>
                </c:pt>
                <c:pt idx="685">
                  <c:v>59862</c:v>
                </c:pt>
                <c:pt idx="686">
                  <c:v>59889</c:v>
                </c:pt>
                <c:pt idx="687">
                  <c:v>59893</c:v>
                </c:pt>
                <c:pt idx="688">
                  <c:v>59893.5</c:v>
                </c:pt>
                <c:pt idx="689">
                  <c:v>59894</c:v>
                </c:pt>
                <c:pt idx="690">
                  <c:v>59898</c:v>
                </c:pt>
                <c:pt idx="691">
                  <c:v>59898.5</c:v>
                </c:pt>
                <c:pt idx="692">
                  <c:v>59911.5</c:v>
                </c:pt>
                <c:pt idx="693">
                  <c:v>59916</c:v>
                </c:pt>
                <c:pt idx="694">
                  <c:v>59916.5</c:v>
                </c:pt>
                <c:pt idx="695">
                  <c:v>59925</c:v>
                </c:pt>
                <c:pt idx="696">
                  <c:v>59925.5</c:v>
                </c:pt>
                <c:pt idx="697">
                  <c:v>59934</c:v>
                </c:pt>
                <c:pt idx="698">
                  <c:v>59934.5</c:v>
                </c:pt>
                <c:pt idx="699">
                  <c:v>59943</c:v>
                </c:pt>
                <c:pt idx="700">
                  <c:v>59947.5</c:v>
                </c:pt>
                <c:pt idx="701">
                  <c:v>59952</c:v>
                </c:pt>
                <c:pt idx="702">
                  <c:v>59952.5</c:v>
                </c:pt>
                <c:pt idx="703">
                  <c:v>59956.5</c:v>
                </c:pt>
                <c:pt idx="704">
                  <c:v>59957</c:v>
                </c:pt>
                <c:pt idx="705">
                  <c:v>59966</c:v>
                </c:pt>
                <c:pt idx="706">
                  <c:v>59975</c:v>
                </c:pt>
                <c:pt idx="707">
                  <c:v>59979.5</c:v>
                </c:pt>
                <c:pt idx="708">
                  <c:v>59984</c:v>
                </c:pt>
                <c:pt idx="709">
                  <c:v>59993</c:v>
                </c:pt>
                <c:pt idx="710">
                  <c:v>61014</c:v>
                </c:pt>
                <c:pt idx="711">
                  <c:v>61031.5</c:v>
                </c:pt>
                <c:pt idx="712">
                  <c:v>61032</c:v>
                </c:pt>
                <c:pt idx="713">
                  <c:v>61046.5</c:v>
                </c:pt>
                <c:pt idx="714">
                  <c:v>61059</c:v>
                </c:pt>
                <c:pt idx="715">
                  <c:v>61063.5</c:v>
                </c:pt>
                <c:pt idx="716">
                  <c:v>61072.5</c:v>
                </c:pt>
                <c:pt idx="717">
                  <c:v>61073</c:v>
                </c:pt>
                <c:pt idx="718">
                  <c:v>61077.5</c:v>
                </c:pt>
                <c:pt idx="719">
                  <c:v>61081.5</c:v>
                </c:pt>
                <c:pt idx="720">
                  <c:v>61082</c:v>
                </c:pt>
                <c:pt idx="721">
                  <c:v>61086</c:v>
                </c:pt>
                <c:pt idx="722">
                  <c:v>61086.5</c:v>
                </c:pt>
                <c:pt idx="723">
                  <c:v>61090.5</c:v>
                </c:pt>
                <c:pt idx="724">
                  <c:v>61091</c:v>
                </c:pt>
                <c:pt idx="725">
                  <c:v>61095</c:v>
                </c:pt>
                <c:pt idx="726">
                  <c:v>61108.5</c:v>
                </c:pt>
                <c:pt idx="727">
                  <c:v>61109</c:v>
                </c:pt>
                <c:pt idx="728">
                  <c:v>61113</c:v>
                </c:pt>
                <c:pt idx="729">
                  <c:v>61113.5</c:v>
                </c:pt>
                <c:pt idx="730">
                  <c:v>61117.5</c:v>
                </c:pt>
                <c:pt idx="731">
                  <c:v>61118</c:v>
                </c:pt>
                <c:pt idx="732">
                  <c:v>61135.5</c:v>
                </c:pt>
                <c:pt idx="733">
                  <c:v>61136</c:v>
                </c:pt>
                <c:pt idx="734">
                  <c:v>61139.5</c:v>
                </c:pt>
                <c:pt idx="735">
                  <c:v>61140</c:v>
                </c:pt>
                <c:pt idx="736">
                  <c:v>61140</c:v>
                </c:pt>
                <c:pt idx="737">
                  <c:v>61140.5</c:v>
                </c:pt>
                <c:pt idx="738">
                  <c:v>61141</c:v>
                </c:pt>
                <c:pt idx="739">
                  <c:v>61144.5</c:v>
                </c:pt>
                <c:pt idx="740">
                  <c:v>61145</c:v>
                </c:pt>
                <c:pt idx="741">
                  <c:v>61168</c:v>
                </c:pt>
                <c:pt idx="742">
                  <c:v>61176.5</c:v>
                </c:pt>
                <c:pt idx="743">
                  <c:v>61221.5</c:v>
                </c:pt>
                <c:pt idx="744">
                  <c:v>61222</c:v>
                </c:pt>
                <c:pt idx="745">
                  <c:v>61222.5</c:v>
                </c:pt>
                <c:pt idx="746">
                  <c:v>61226.5</c:v>
                </c:pt>
                <c:pt idx="747">
                  <c:v>61227</c:v>
                </c:pt>
                <c:pt idx="748">
                  <c:v>61232</c:v>
                </c:pt>
                <c:pt idx="749">
                  <c:v>61232.5</c:v>
                </c:pt>
                <c:pt idx="750">
                  <c:v>61240</c:v>
                </c:pt>
                <c:pt idx="751">
                  <c:v>61240.5</c:v>
                </c:pt>
                <c:pt idx="752">
                  <c:v>61244</c:v>
                </c:pt>
                <c:pt idx="753">
                  <c:v>61262.5</c:v>
                </c:pt>
                <c:pt idx="754">
                  <c:v>61263</c:v>
                </c:pt>
                <c:pt idx="755">
                  <c:v>61344</c:v>
                </c:pt>
                <c:pt idx="756">
                  <c:v>61498.5</c:v>
                </c:pt>
                <c:pt idx="757">
                  <c:v>61597</c:v>
                </c:pt>
                <c:pt idx="758">
                  <c:v>61611.5</c:v>
                </c:pt>
                <c:pt idx="759">
                  <c:v>61611.5</c:v>
                </c:pt>
                <c:pt idx="760">
                  <c:v>62754</c:v>
                </c:pt>
                <c:pt idx="761">
                  <c:v>62754</c:v>
                </c:pt>
                <c:pt idx="762">
                  <c:v>63061.5</c:v>
                </c:pt>
                <c:pt idx="763">
                  <c:v>63061.5</c:v>
                </c:pt>
                <c:pt idx="764">
                  <c:v>63347</c:v>
                </c:pt>
                <c:pt idx="765">
                  <c:v>63397</c:v>
                </c:pt>
                <c:pt idx="766">
                  <c:v>64327.5</c:v>
                </c:pt>
                <c:pt idx="767">
                  <c:v>64448</c:v>
                </c:pt>
                <c:pt idx="768">
                  <c:v>64472</c:v>
                </c:pt>
                <c:pt idx="769">
                  <c:v>64701.5</c:v>
                </c:pt>
                <c:pt idx="770">
                  <c:v>66156</c:v>
                </c:pt>
                <c:pt idx="771">
                  <c:v>66156.5</c:v>
                </c:pt>
                <c:pt idx="772">
                  <c:v>66175.5</c:v>
                </c:pt>
                <c:pt idx="773">
                  <c:v>66296</c:v>
                </c:pt>
                <c:pt idx="774">
                  <c:v>66296.5</c:v>
                </c:pt>
                <c:pt idx="775">
                  <c:v>66373</c:v>
                </c:pt>
                <c:pt idx="776">
                  <c:v>66379</c:v>
                </c:pt>
                <c:pt idx="777">
                  <c:v>66379.5</c:v>
                </c:pt>
                <c:pt idx="778">
                  <c:v>66459</c:v>
                </c:pt>
                <c:pt idx="779">
                  <c:v>67728.5</c:v>
                </c:pt>
                <c:pt idx="780">
                  <c:v>67870.5</c:v>
                </c:pt>
                <c:pt idx="781">
                  <c:v>68013.5</c:v>
                </c:pt>
                <c:pt idx="782">
                  <c:v>68091.5</c:v>
                </c:pt>
                <c:pt idx="783">
                  <c:v>68195.5</c:v>
                </c:pt>
                <c:pt idx="784">
                  <c:v>68263.5</c:v>
                </c:pt>
                <c:pt idx="785">
                  <c:v>69153</c:v>
                </c:pt>
                <c:pt idx="786">
                  <c:v>69255.5</c:v>
                </c:pt>
                <c:pt idx="787">
                  <c:v>69256</c:v>
                </c:pt>
                <c:pt idx="788">
                  <c:v>69501.5</c:v>
                </c:pt>
                <c:pt idx="789">
                  <c:v>69653.5</c:v>
                </c:pt>
                <c:pt idx="790">
                  <c:v>69681</c:v>
                </c:pt>
                <c:pt idx="791">
                  <c:v>69777</c:v>
                </c:pt>
                <c:pt idx="792">
                  <c:v>69972</c:v>
                </c:pt>
                <c:pt idx="793">
                  <c:v>70929.5</c:v>
                </c:pt>
                <c:pt idx="794">
                  <c:v>70992.5</c:v>
                </c:pt>
                <c:pt idx="795">
                  <c:v>71042.5</c:v>
                </c:pt>
                <c:pt idx="796">
                  <c:v>71074</c:v>
                </c:pt>
                <c:pt idx="797">
                  <c:v>71273</c:v>
                </c:pt>
                <c:pt idx="798">
                  <c:v>71273</c:v>
                </c:pt>
                <c:pt idx="799">
                  <c:v>71285.5</c:v>
                </c:pt>
                <c:pt idx="800">
                  <c:v>71286</c:v>
                </c:pt>
                <c:pt idx="801">
                  <c:v>71416.5</c:v>
                </c:pt>
                <c:pt idx="802">
                  <c:v>71430</c:v>
                </c:pt>
                <c:pt idx="803">
                  <c:v>71531</c:v>
                </c:pt>
                <c:pt idx="804">
                  <c:v>72619.5</c:v>
                </c:pt>
                <c:pt idx="805">
                  <c:v>72786.5</c:v>
                </c:pt>
                <c:pt idx="806">
                  <c:v>72787</c:v>
                </c:pt>
                <c:pt idx="807">
                  <c:v>72932</c:v>
                </c:pt>
                <c:pt idx="808">
                  <c:v>72970.5</c:v>
                </c:pt>
                <c:pt idx="809">
                  <c:v>72971</c:v>
                </c:pt>
                <c:pt idx="810">
                  <c:v>72998</c:v>
                </c:pt>
                <c:pt idx="811">
                  <c:v>73085</c:v>
                </c:pt>
                <c:pt idx="812">
                  <c:v>73225.5</c:v>
                </c:pt>
                <c:pt idx="813">
                  <c:v>74499.5</c:v>
                </c:pt>
                <c:pt idx="814">
                  <c:v>74499.5</c:v>
                </c:pt>
                <c:pt idx="815">
                  <c:v>74551</c:v>
                </c:pt>
                <c:pt idx="816">
                  <c:v>74562.5</c:v>
                </c:pt>
                <c:pt idx="817">
                  <c:v>74706</c:v>
                </c:pt>
                <c:pt idx="818">
                  <c:v>74706</c:v>
                </c:pt>
                <c:pt idx="819">
                  <c:v>74761.5</c:v>
                </c:pt>
                <c:pt idx="820">
                  <c:v>74761.5</c:v>
                </c:pt>
                <c:pt idx="821">
                  <c:v>74766</c:v>
                </c:pt>
                <c:pt idx="822">
                  <c:v>74812</c:v>
                </c:pt>
                <c:pt idx="823">
                  <c:v>74864.5</c:v>
                </c:pt>
                <c:pt idx="824">
                  <c:v>74864.5</c:v>
                </c:pt>
                <c:pt idx="825">
                  <c:v>74865</c:v>
                </c:pt>
                <c:pt idx="826">
                  <c:v>74865</c:v>
                </c:pt>
                <c:pt idx="827">
                  <c:v>74970</c:v>
                </c:pt>
                <c:pt idx="828">
                  <c:v>74970</c:v>
                </c:pt>
                <c:pt idx="829">
                  <c:v>76040.5</c:v>
                </c:pt>
                <c:pt idx="830">
                  <c:v>76040.5</c:v>
                </c:pt>
                <c:pt idx="831">
                  <c:v>76214</c:v>
                </c:pt>
                <c:pt idx="832">
                  <c:v>76330</c:v>
                </c:pt>
                <c:pt idx="833">
                  <c:v>76455</c:v>
                </c:pt>
                <c:pt idx="834">
                  <c:v>77685.5</c:v>
                </c:pt>
                <c:pt idx="835">
                  <c:v>77848</c:v>
                </c:pt>
                <c:pt idx="836">
                  <c:v>77898</c:v>
                </c:pt>
                <c:pt idx="837">
                  <c:v>78105</c:v>
                </c:pt>
                <c:pt idx="838">
                  <c:v>79578.5</c:v>
                </c:pt>
                <c:pt idx="839">
                  <c:v>79579</c:v>
                </c:pt>
                <c:pt idx="840">
                  <c:v>79579.5</c:v>
                </c:pt>
                <c:pt idx="841">
                  <c:v>79850</c:v>
                </c:pt>
                <c:pt idx="842">
                  <c:v>81133</c:v>
                </c:pt>
                <c:pt idx="843">
                  <c:v>81133.5</c:v>
                </c:pt>
                <c:pt idx="844">
                  <c:v>81250.5</c:v>
                </c:pt>
                <c:pt idx="845">
                  <c:v>81291</c:v>
                </c:pt>
                <c:pt idx="846">
                  <c:v>81426</c:v>
                </c:pt>
                <c:pt idx="847">
                  <c:v>81604</c:v>
                </c:pt>
              </c:numCache>
            </c:numRef>
          </c:xVal>
          <c:yVal>
            <c:numRef>
              <c:f>'Active 2'!$L$21:$L$992</c:f>
              <c:numCache>
                <c:formatCode>General</c:formatCode>
                <c:ptCount val="972"/>
                <c:pt idx="418">
                  <c:v>1.6001999756554142E-4</c:v>
                </c:pt>
                <c:pt idx="496">
                  <c:v>-2.0386999676702544E-4</c:v>
                </c:pt>
                <c:pt idx="610">
                  <c:v>-2.8580494981724769E-3</c:v>
                </c:pt>
                <c:pt idx="626">
                  <c:v>-2.1829899997101165E-3</c:v>
                </c:pt>
                <c:pt idx="627">
                  <c:v>-2.6259750011377037E-3</c:v>
                </c:pt>
                <c:pt idx="713">
                  <c:v>-5.6760499865049496E-4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3CF-4AA5-B0A7-61F2FEC41950}"/>
            </c:ext>
          </c:extLst>
        </c:ser>
        <c:ser>
          <c:idx val="5"/>
          <c:order val="5"/>
          <c:tx>
            <c:strRef>
              <c:f>'Active 2'!$M$20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2'!$F$21:$F$992</c:f>
              <c:numCache>
                <c:formatCode>General</c:formatCode>
                <c:ptCount val="972"/>
                <c:pt idx="0">
                  <c:v>-13296</c:v>
                </c:pt>
                <c:pt idx="1">
                  <c:v>-8018</c:v>
                </c:pt>
                <c:pt idx="2">
                  <c:v>-7959</c:v>
                </c:pt>
                <c:pt idx="3">
                  <c:v>-7958.5</c:v>
                </c:pt>
                <c:pt idx="4">
                  <c:v>-7945.5</c:v>
                </c:pt>
                <c:pt idx="5">
                  <c:v>-7945</c:v>
                </c:pt>
                <c:pt idx="6">
                  <c:v>-7941</c:v>
                </c:pt>
                <c:pt idx="7">
                  <c:v>-7827.5</c:v>
                </c:pt>
                <c:pt idx="8">
                  <c:v>-7823</c:v>
                </c:pt>
                <c:pt idx="9">
                  <c:v>-7818.5</c:v>
                </c:pt>
                <c:pt idx="10">
                  <c:v>-6738.5</c:v>
                </c:pt>
                <c:pt idx="11">
                  <c:v>-6405</c:v>
                </c:pt>
                <c:pt idx="12">
                  <c:v>-4873</c:v>
                </c:pt>
                <c:pt idx="13">
                  <c:v>-4855</c:v>
                </c:pt>
                <c:pt idx="14">
                  <c:v>-4831.5</c:v>
                </c:pt>
                <c:pt idx="15">
                  <c:v>-4787</c:v>
                </c:pt>
                <c:pt idx="16">
                  <c:v>-4683</c:v>
                </c:pt>
                <c:pt idx="17">
                  <c:v>-4655.5</c:v>
                </c:pt>
                <c:pt idx="18">
                  <c:v>-4642</c:v>
                </c:pt>
                <c:pt idx="19">
                  <c:v>-4628.5</c:v>
                </c:pt>
                <c:pt idx="20">
                  <c:v>-4515</c:v>
                </c:pt>
                <c:pt idx="21">
                  <c:v>-4515</c:v>
                </c:pt>
                <c:pt idx="22">
                  <c:v>-4510.5</c:v>
                </c:pt>
                <c:pt idx="23">
                  <c:v>-4506</c:v>
                </c:pt>
                <c:pt idx="24">
                  <c:v>-4429</c:v>
                </c:pt>
                <c:pt idx="25">
                  <c:v>-4411</c:v>
                </c:pt>
                <c:pt idx="26">
                  <c:v>-4356.5</c:v>
                </c:pt>
                <c:pt idx="27">
                  <c:v>-3449.5</c:v>
                </c:pt>
                <c:pt idx="28">
                  <c:v>-3449</c:v>
                </c:pt>
                <c:pt idx="29">
                  <c:v>-3142</c:v>
                </c:pt>
                <c:pt idx="30">
                  <c:v>-2920</c:v>
                </c:pt>
                <c:pt idx="31">
                  <c:v>-1999</c:v>
                </c:pt>
                <c:pt idx="32">
                  <c:v>-1872.5</c:v>
                </c:pt>
                <c:pt idx="33">
                  <c:v>-1642</c:v>
                </c:pt>
                <c:pt idx="34">
                  <c:v>-1624</c:v>
                </c:pt>
                <c:pt idx="35">
                  <c:v>-1583.5</c:v>
                </c:pt>
                <c:pt idx="36">
                  <c:v>-1579</c:v>
                </c:pt>
                <c:pt idx="37">
                  <c:v>-1565</c:v>
                </c:pt>
                <c:pt idx="38">
                  <c:v>-1411.5</c:v>
                </c:pt>
                <c:pt idx="39">
                  <c:v>-1407</c:v>
                </c:pt>
                <c:pt idx="40">
                  <c:v>-1406</c:v>
                </c:pt>
                <c:pt idx="41">
                  <c:v>-1289</c:v>
                </c:pt>
                <c:pt idx="42">
                  <c:v>-1275.5</c:v>
                </c:pt>
                <c:pt idx="43">
                  <c:v>-481</c:v>
                </c:pt>
                <c:pt idx="44">
                  <c:v>-426.5</c:v>
                </c:pt>
                <c:pt idx="45">
                  <c:v>-422</c:v>
                </c:pt>
                <c:pt idx="46">
                  <c:v>-350</c:v>
                </c:pt>
                <c:pt idx="47">
                  <c:v>-36</c:v>
                </c:pt>
                <c:pt idx="48">
                  <c:v>-27</c:v>
                </c:pt>
                <c:pt idx="49">
                  <c:v>-4.5</c:v>
                </c:pt>
                <c:pt idx="50">
                  <c:v>-4</c:v>
                </c:pt>
                <c:pt idx="51">
                  <c:v>0</c:v>
                </c:pt>
                <c:pt idx="52">
                  <c:v>0.5</c:v>
                </c:pt>
                <c:pt idx="53">
                  <c:v>77</c:v>
                </c:pt>
                <c:pt idx="54">
                  <c:v>77.5</c:v>
                </c:pt>
                <c:pt idx="55">
                  <c:v>77.5</c:v>
                </c:pt>
                <c:pt idx="56">
                  <c:v>107.5</c:v>
                </c:pt>
                <c:pt idx="57">
                  <c:v>156.5</c:v>
                </c:pt>
                <c:pt idx="58">
                  <c:v>161</c:v>
                </c:pt>
                <c:pt idx="59">
                  <c:v>161.5</c:v>
                </c:pt>
                <c:pt idx="60">
                  <c:v>166</c:v>
                </c:pt>
                <c:pt idx="61">
                  <c:v>189</c:v>
                </c:pt>
                <c:pt idx="62">
                  <c:v>194</c:v>
                </c:pt>
                <c:pt idx="63">
                  <c:v>275</c:v>
                </c:pt>
                <c:pt idx="64">
                  <c:v>283.5</c:v>
                </c:pt>
                <c:pt idx="65">
                  <c:v>302</c:v>
                </c:pt>
                <c:pt idx="66">
                  <c:v>329</c:v>
                </c:pt>
                <c:pt idx="67">
                  <c:v>342.5</c:v>
                </c:pt>
                <c:pt idx="68">
                  <c:v>356</c:v>
                </c:pt>
                <c:pt idx="69">
                  <c:v>424</c:v>
                </c:pt>
                <c:pt idx="70">
                  <c:v>460.5</c:v>
                </c:pt>
                <c:pt idx="71">
                  <c:v>469.5</c:v>
                </c:pt>
                <c:pt idx="72">
                  <c:v>1259</c:v>
                </c:pt>
                <c:pt idx="73">
                  <c:v>1277</c:v>
                </c:pt>
                <c:pt idx="74">
                  <c:v>1394.5</c:v>
                </c:pt>
                <c:pt idx="75">
                  <c:v>1440</c:v>
                </c:pt>
                <c:pt idx="76">
                  <c:v>1440</c:v>
                </c:pt>
                <c:pt idx="77">
                  <c:v>1535</c:v>
                </c:pt>
                <c:pt idx="78">
                  <c:v>1561.5</c:v>
                </c:pt>
                <c:pt idx="79">
                  <c:v>1562</c:v>
                </c:pt>
                <c:pt idx="80">
                  <c:v>1562</c:v>
                </c:pt>
                <c:pt idx="81">
                  <c:v>1575.5</c:v>
                </c:pt>
                <c:pt idx="82">
                  <c:v>1639</c:v>
                </c:pt>
                <c:pt idx="83">
                  <c:v>1693</c:v>
                </c:pt>
                <c:pt idx="84">
                  <c:v>1770</c:v>
                </c:pt>
                <c:pt idx="85">
                  <c:v>1806</c:v>
                </c:pt>
                <c:pt idx="86">
                  <c:v>1806.5</c:v>
                </c:pt>
                <c:pt idx="87">
                  <c:v>1810.5</c:v>
                </c:pt>
                <c:pt idx="88">
                  <c:v>1824</c:v>
                </c:pt>
                <c:pt idx="89">
                  <c:v>1833</c:v>
                </c:pt>
                <c:pt idx="90">
                  <c:v>1869.5</c:v>
                </c:pt>
                <c:pt idx="91">
                  <c:v>1896.5</c:v>
                </c:pt>
                <c:pt idx="92">
                  <c:v>1901</c:v>
                </c:pt>
                <c:pt idx="93">
                  <c:v>1901</c:v>
                </c:pt>
                <c:pt idx="94">
                  <c:v>1910.5</c:v>
                </c:pt>
                <c:pt idx="95">
                  <c:v>1951</c:v>
                </c:pt>
                <c:pt idx="96">
                  <c:v>1960</c:v>
                </c:pt>
                <c:pt idx="97">
                  <c:v>1978.5</c:v>
                </c:pt>
                <c:pt idx="98">
                  <c:v>2019</c:v>
                </c:pt>
                <c:pt idx="99">
                  <c:v>2019.5</c:v>
                </c:pt>
                <c:pt idx="100">
                  <c:v>3216.5</c:v>
                </c:pt>
                <c:pt idx="101">
                  <c:v>3265.5</c:v>
                </c:pt>
                <c:pt idx="102">
                  <c:v>3276.5</c:v>
                </c:pt>
                <c:pt idx="103">
                  <c:v>3374</c:v>
                </c:pt>
                <c:pt idx="104">
                  <c:v>3419.5</c:v>
                </c:pt>
                <c:pt idx="105">
                  <c:v>3496.5</c:v>
                </c:pt>
                <c:pt idx="106">
                  <c:v>3518.5</c:v>
                </c:pt>
                <c:pt idx="107">
                  <c:v>3519</c:v>
                </c:pt>
                <c:pt idx="108">
                  <c:v>3541.5</c:v>
                </c:pt>
                <c:pt idx="109">
                  <c:v>3546</c:v>
                </c:pt>
                <c:pt idx="110">
                  <c:v>3546</c:v>
                </c:pt>
                <c:pt idx="111">
                  <c:v>3564</c:v>
                </c:pt>
                <c:pt idx="112">
                  <c:v>3564.5</c:v>
                </c:pt>
                <c:pt idx="113">
                  <c:v>3660.5</c:v>
                </c:pt>
                <c:pt idx="114">
                  <c:v>4787.5</c:v>
                </c:pt>
                <c:pt idx="115">
                  <c:v>4853</c:v>
                </c:pt>
                <c:pt idx="116">
                  <c:v>5019</c:v>
                </c:pt>
                <c:pt idx="117">
                  <c:v>5178.5</c:v>
                </c:pt>
                <c:pt idx="118">
                  <c:v>5182</c:v>
                </c:pt>
                <c:pt idx="119">
                  <c:v>5186.5</c:v>
                </c:pt>
                <c:pt idx="120">
                  <c:v>5322.5</c:v>
                </c:pt>
                <c:pt idx="121">
                  <c:v>5390.5</c:v>
                </c:pt>
                <c:pt idx="122">
                  <c:v>5417.5</c:v>
                </c:pt>
                <c:pt idx="123">
                  <c:v>5463</c:v>
                </c:pt>
                <c:pt idx="124">
                  <c:v>6736</c:v>
                </c:pt>
                <c:pt idx="125">
                  <c:v>6749.5</c:v>
                </c:pt>
                <c:pt idx="126">
                  <c:v>6810</c:v>
                </c:pt>
                <c:pt idx="127">
                  <c:v>6858.5</c:v>
                </c:pt>
                <c:pt idx="128">
                  <c:v>6864.5</c:v>
                </c:pt>
                <c:pt idx="129">
                  <c:v>6867.5</c:v>
                </c:pt>
                <c:pt idx="130">
                  <c:v>6890</c:v>
                </c:pt>
                <c:pt idx="131">
                  <c:v>6981</c:v>
                </c:pt>
                <c:pt idx="132">
                  <c:v>7021.5</c:v>
                </c:pt>
                <c:pt idx="133">
                  <c:v>7153</c:v>
                </c:pt>
                <c:pt idx="134">
                  <c:v>8210.5</c:v>
                </c:pt>
                <c:pt idx="135">
                  <c:v>8254.5</c:v>
                </c:pt>
                <c:pt idx="136">
                  <c:v>8255</c:v>
                </c:pt>
                <c:pt idx="137">
                  <c:v>8255.5</c:v>
                </c:pt>
                <c:pt idx="138">
                  <c:v>8467.5</c:v>
                </c:pt>
                <c:pt idx="139">
                  <c:v>8471.5</c:v>
                </c:pt>
                <c:pt idx="140">
                  <c:v>8481</c:v>
                </c:pt>
                <c:pt idx="141">
                  <c:v>8494</c:v>
                </c:pt>
                <c:pt idx="142">
                  <c:v>8494.5</c:v>
                </c:pt>
                <c:pt idx="143">
                  <c:v>8585</c:v>
                </c:pt>
                <c:pt idx="144">
                  <c:v>8625.5</c:v>
                </c:pt>
                <c:pt idx="145">
                  <c:v>8626</c:v>
                </c:pt>
                <c:pt idx="146">
                  <c:v>8630.5</c:v>
                </c:pt>
                <c:pt idx="147">
                  <c:v>9591</c:v>
                </c:pt>
                <c:pt idx="148">
                  <c:v>9982.5</c:v>
                </c:pt>
                <c:pt idx="149">
                  <c:v>9989.5</c:v>
                </c:pt>
                <c:pt idx="150">
                  <c:v>10316</c:v>
                </c:pt>
                <c:pt idx="151">
                  <c:v>10321.5</c:v>
                </c:pt>
                <c:pt idx="152">
                  <c:v>10375</c:v>
                </c:pt>
                <c:pt idx="153">
                  <c:v>10376.5</c:v>
                </c:pt>
                <c:pt idx="154">
                  <c:v>10390</c:v>
                </c:pt>
                <c:pt idx="155">
                  <c:v>11602.5</c:v>
                </c:pt>
                <c:pt idx="156">
                  <c:v>11675</c:v>
                </c:pt>
                <c:pt idx="157">
                  <c:v>11720.5</c:v>
                </c:pt>
                <c:pt idx="158">
                  <c:v>11820</c:v>
                </c:pt>
                <c:pt idx="159">
                  <c:v>11824.5</c:v>
                </c:pt>
                <c:pt idx="160">
                  <c:v>11929</c:v>
                </c:pt>
                <c:pt idx="161">
                  <c:v>11933.5</c:v>
                </c:pt>
                <c:pt idx="162">
                  <c:v>11942.5</c:v>
                </c:pt>
                <c:pt idx="163">
                  <c:v>11947</c:v>
                </c:pt>
                <c:pt idx="164">
                  <c:v>11997</c:v>
                </c:pt>
                <c:pt idx="165">
                  <c:v>12001.5</c:v>
                </c:pt>
                <c:pt idx="166">
                  <c:v>13274.5</c:v>
                </c:pt>
                <c:pt idx="167">
                  <c:v>13283.5</c:v>
                </c:pt>
                <c:pt idx="168">
                  <c:v>13284</c:v>
                </c:pt>
                <c:pt idx="169">
                  <c:v>13292.5</c:v>
                </c:pt>
                <c:pt idx="170">
                  <c:v>13306</c:v>
                </c:pt>
                <c:pt idx="171">
                  <c:v>13306.5</c:v>
                </c:pt>
                <c:pt idx="172">
                  <c:v>13365</c:v>
                </c:pt>
                <c:pt idx="173">
                  <c:v>13443</c:v>
                </c:pt>
                <c:pt idx="174">
                  <c:v>13447.5</c:v>
                </c:pt>
                <c:pt idx="175">
                  <c:v>13451</c:v>
                </c:pt>
                <c:pt idx="176">
                  <c:v>13465</c:v>
                </c:pt>
                <c:pt idx="177">
                  <c:v>13474</c:v>
                </c:pt>
                <c:pt idx="178">
                  <c:v>13480</c:v>
                </c:pt>
                <c:pt idx="179">
                  <c:v>13610</c:v>
                </c:pt>
                <c:pt idx="180">
                  <c:v>13723.5</c:v>
                </c:pt>
                <c:pt idx="181">
                  <c:v>14558.5</c:v>
                </c:pt>
                <c:pt idx="182">
                  <c:v>14946.5</c:v>
                </c:pt>
                <c:pt idx="183">
                  <c:v>15014.5</c:v>
                </c:pt>
                <c:pt idx="184">
                  <c:v>15146</c:v>
                </c:pt>
                <c:pt idx="185">
                  <c:v>15155</c:v>
                </c:pt>
                <c:pt idx="186">
                  <c:v>15155.5</c:v>
                </c:pt>
                <c:pt idx="187">
                  <c:v>15160</c:v>
                </c:pt>
                <c:pt idx="188">
                  <c:v>15164.5</c:v>
                </c:pt>
                <c:pt idx="189">
                  <c:v>15169</c:v>
                </c:pt>
                <c:pt idx="190">
                  <c:v>15169.5</c:v>
                </c:pt>
                <c:pt idx="191">
                  <c:v>15173.5</c:v>
                </c:pt>
                <c:pt idx="192">
                  <c:v>15200.5</c:v>
                </c:pt>
                <c:pt idx="193">
                  <c:v>15454.5</c:v>
                </c:pt>
                <c:pt idx="194">
                  <c:v>16524</c:v>
                </c:pt>
                <c:pt idx="195">
                  <c:v>16619</c:v>
                </c:pt>
                <c:pt idx="196">
                  <c:v>16623.5</c:v>
                </c:pt>
                <c:pt idx="197">
                  <c:v>16661</c:v>
                </c:pt>
                <c:pt idx="198">
                  <c:v>16764</c:v>
                </c:pt>
                <c:pt idx="199">
                  <c:v>16768.5</c:v>
                </c:pt>
                <c:pt idx="200">
                  <c:v>16791</c:v>
                </c:pt>
                <c:pt idx="201">
                  <c:v>16800</c:v>
                </c:pt>
                <c:pt idx="202">
                  <c:v>16805</c:v>
                </c:pt>
                <c:pt idx="203">
                  <c:v>16959</c:v>
                </c:pt>
                <c:pt idx="204">
                  <c:v>18038</c:v>
                </c:pt>
                <c:pt idx="205">
                  <c:v>18038</c:v>
                </c:pt>
                <c:pt idx="206">
                  <c:v>18038</c:v>
                </c:pt>
                <c:pt idx="207">
                  <c:v>18372.5</c:v>
                </c:pt>
                <c:pt idx="208">
                  <c:v>18372.5</c:v>
                </c:pt>
                <c:pt idx="209">
                  <c:v>18377</c:v>
                </c:pt>
                <c:pt idx="210">
                  <c:v>18377.5</c:v>
                </c:pt>
                <c:pt idx="211">
                  <c:v>18377.5</c:v>
                </c:pt>
                <c:pt idx="212">
                  <c:v>18431.5</c:v>
                </c:pt>
                <c:pt idx="213">
                  <c:v>18513</c:v>
                </c:pt>
                <c:pt idx="214">
                  <c:v>18545</c:v>
                </c:pt>
                <c:pt idx="215">
                  <c:v>18545</c:v>
                </c:pt>
                <c:pt idx="216">
                  <c:v>18545</c:v>
                </c:pt>
                <c:pt idx="217">
                  <c:v>18545</c:v>
                </c:pt>
                <c:pt idx="218">
                  <c:v>18545</c:v>
                </c:pt>
                <c:pt idx="219">
                  <c:v>18545</c:v>
                </c:pt>
                <c:pt idx="220">
                  <c:v>18558.5</c:v>
                </c:pt>
                <c:pt idx="221">
                  <c:v>18558.5</c:v>
                </c:pt>
                <c:pt idx="222">
                  <c:v>18603.5</c:v>
                </c:pt>
                <c:pt idx="223">
                  <c:v>19892</c:v>
                </c:pt>
                <c:pt idx="224">
                  <c:v>20049</c:v>
                </c:pt>
                <c:pt idx="225">
                  <c:v>20099</c:v>
                </c:pt>
                <c:pt idx="226">
                  <c:v>20121.5</c:v>
                </c:pt>
                <c:pt idx="227">
                  <c:v>20126</c:v>
                </c:pt>
                <c:pt idx="228">
                  <c:v>20130.5</c:v>
                </c:pt>
                <c:pt idx="229">
                  <c:v>20130.5</c:v>
                </c:pt>
                <c:pt idx="230">
                  <c:v>20154.5</c:v>
                </c:pt>
                <c:pt idx="231">
                  <c:v>20158</c:v>
                </c:pt>
                <c:pt idx="232">
                  <c:v>20162.5</c:v>
                </c:pt>
                <c:pt idx="233">
                  <c:v>20253</c:v>
                </c:pt>
                <c:pt idx="234">
                  <c:v>21554</c:v>
                </c:pt>
                <c:pt idx="235">
                  <c:v>21626</c:v>
                </c:pt>
                <c:pt idx="236">
                  <c:v>21725.5</c:v>
                </c:pt>
                <c:pt idx="237">
                  <c:v>21725.5</c:v>
                </c:pt>
                <c:pt idx="238">
                  <c:v>21730.5</c:v>
                </c:pt>
                <c:pt idx="239">
                  <c:v>21730.5</c:v>
                </c:pt>
                <c:pt idx="240">
                  <c:v>21739.5</c:v>
                </c:pt>
                <c:pt idx="241">
                  <c:v>21744</c:v>
                </c:pt>
                <c:pt idx="242">
                  <c:v>21744</c:v>
                </c:pt>
                <c:pt idx="243">
                  <c:v>21762</c:v>
                </c:pt>
                <c:pt idx="244">
                  <c:v>21843.5</c:v>
                </c:pt>
                <c:pt idx="245">
                  <c:v>21895</c:v>
                </c:pt>
                <c:pt idx="246">
                  <c:v>21911.5</c:v>
                </c:pt>
                <c:pt idx="247">
                  <c:v>22138</c:v>
                </c:pt>
                <c:pt idx="248">
                  <c:v>23071.5</c:v>
                </c:pt>
                <c:pt idx="249">
                  <c:v>23221</c:v>
                </c:pt>
                <c:pt idx="250">
                  <c:v>23311.5</c:v>
                </c:pt>
                <c:pt idx="251">
                  <c:v>23701.5</c:v>
                </c:pt>
                <c:pt idx="252">
                  <c:v>24716.5</c:v>
                </c:pt>
                <c:pt idx="253">
                  <c:v>24866</c:v>
                </c:pt>
                <c:pt idx="254">
                  <c:v>25120</c:v>
                </c:pt>
                <c:pt idx="255">
                  <c:v>25142.5</c:v>
                </c:pt>
                <c:pt idx="256">
                  <c:v>26033</c:v>
                </c:pt>
                <c:pt idx="257">
                  <c:v>26569.5</c:v>
                </c:pt>
                <c:pt idx="258">
                  <c:v>26589</c:v>
                </c:pt>
                <c:pt idx="259">
                  <c:v>26692</c:v>
                </c:pt>
                <c:pt idx="260">
                  <c:v>27054.5</c:v>
                </c:pt>
                <c:pt idx="261">
                  <c:v>28035.5</c:v>
                </c:pt>
                <c:pt idx="262">
                  <c:v>28187.5</c:v>
                </c:pt>
                <c:pt idx="263">
                  <c:v>28284</c:v>
                </c:pt>
                <c:pt idx="264">
                  <c:v>28352.5</c:v>
                </c:pt>
                <c:pt idx="265">
                  <c:v>28409.5</c:v>
                </c:pt>
                <c:pt idx="266">
                  <c:v>28418.5</c:v>
                </c:pt>
                <c:pt idx="267">
                  <c:v>28518</c:v>
                </c:pt>
                <c:pt idx="268">
                  <c:v>28699.5</c:v>
                </c:pt>
                <c:pt idx="269">
                  <c:v>28708.5</c:v>
                </c:pt>
                <c:pt idx="270">
                  <c:v>29864</c:v>
                </c:pt>
                <c:pt idx="271">
                  <c:v>29874.5</c:v>
                </c:pt>
                <c:pt idx="272">
                  <c:v>29875</c:v>
                </c:pt>
                <c:pt idx="273">
                  <c:v>29945.5</c:v>
                </c:pt>
                <c:pt idx="274">
                  <c:v>30009</c:v>
                </c:pt>
                <c:pt idx="275">
                  <c:v>30059</c:v>
                </c:pt>
                <c:pt idx="276">
                  <c:v>30073.5</c:v>
                </c:pt>
                <c:pt idx="277">
                  <c:v>30077</c:v>
                </c:pt>
                <c:pt idx="278">
                  <c:v>30127</c:v>
                </c:pt>
                <c:pt idx="279">
                  <c:v>30222</c:v>
                </c:pt>
                <c:pt idx="280">
                  <c:v>31301.5</c:v>
                </c:pt>
                <c:pt idx="281">
                  <c:v>31486</c:v>
                </c:pt>
                <c:pt idx="282">
                  <c:v>31622</c:v>
                </c:pt>
                <c:pt idx="283">
                  <c:v>31622</c:v>
                </c:pt>
                <c:pt idx="284">
                  <c:v>31735.5</c:v>
                </c:pt>
                <c:pt idx="285">
                  <c:v>31740</c:v>
                </c:pt>
                <c:pt idx="286">
                  <c:v>31772</c:v>
                </c:pt>
                <c:pt idx="287">
                  <c:v>31772</c:v>
                </c:pt>
                <c:pt idx="288">
                  <c:v>31776.5</c:v>
                </c:pt>
                <c:pt idx="289">
                  <c:v>31777.5</c:v>
                </c:pt>
                <c:pt idx="290">
                  <c:v>31778</c:v>
                </c:pt>
                <c:pt idx="291">
                  <c:v>31794.5</c:v>
                </c:pt>
                <c:pt idx="292">
                  <c:v>31957.5</c:v>
                </c:pt>
                <c:pt idx="293">
                  <c:v>32030</c:v>
                </c:pt>
                <c:pt idx="294">
                  <c:v>33123</c:v>
                </c:pt>
                <c:pt idx="295">
                  <c:v>33126.5</c:v>
                </c:pt>
                <c:pt idx="296">
                  <c:v>33167.5</c:v>
                </c:pt>
                <c:pt idx="297">
                  <c:v>33167.5</c:v>
                </c:pt>
                <c:pt idx="298">
                  <c:v>33167.5</c:v>
                </c:pt>
                <c:pt idx="299">
                  <c:v>33168</c:v>
                </c:pt>
                <c:pt idx="300">
                  <c:v>33168</c:v>
                </c:pt>
                <c:pt idx="301">
                  <c:v>33168</c:v>
                </c:pt>
                <c:pt idx="302">
                  <c:v>33171.5</c:v>
                </c:pt>
                <c:pt idx="303">
                  <c:v>33232</c:v>
                </c:pt>
                <c:pt idx="304">
                  <c:v>33280.5</c:v>
                </c:pt>
                <c:pt idx="305">
                  <c:v>33403</c:v>
                </c:pt>
                <c:pt idx="306">
                  <c:v>33412</c:v>
                </c:pt>
                <c:pt idx="307">
                  <c:v>33422.5</c:v>
                </c:pt>
                <c:pt idx="308">
                  <c:v>33554</c:v>
                </c:pt>
                <c:pt idx="309">
                  <c:v>33554</c:v>
                </c:pt>
                <c:pt idx="310">
                  <c:v>33580</c:v>
                </c:pt>
                <c:pt idx="311">
                  <c:v>34587</c:v>
                </c:pt>
                <c:pt idx="312">
                  <c:v>34823</c:v>
                </c:pt>
                <c:pt idx="313">
                  <c:v>34825.5</c:v>
                </c:pt>
                <c:pt idx="314">
                  <c:v>34844.5</c:v>
                </c:pt>
                <c:pt idx="315">
                  <c:v>34948</c:v>
                </c:pt>
                <c:pt idx="316">
                  <c:v>34952.5</c:v>
                </c:pt>
                <c:pt idx="317">
                  <c:v>34952.5</c:v>
                </c:pt>
                <c:pt idx="318">
                  <c:v>34984.5</c:v>
                </c:pt>
                <c:pt idx="319">
                  <c:v>34999</c:v>
                </c:pt>
                <c:pt idx="320">
                  <c:v>35007</c:v>
                </c:pt>
                <c:pt idx="321">
                  <c:v>35189.5</c:v>
                </c:pt>
                <c:pt idx="322">
                  <c:v>35261</c:v>
                </c:pt>
                <c:pt idx="323">
                  <c:v>35262</c:v>
                </c:pt>
                <c:pt idx="324">
                  <c:v>35270.5</c:v>
                </c:pt>
                <c:pt idx="325">
                  <c:v>35270.5</c:v>
                </c:pt>
                <c:pt idx="326">
                  <c:v>35451.5</c:v>
                </c:pt>
                <c:pt idx="327">
                  <c:v>35451.5</c:v>
                </c:pt>
                <c:pt idx="328">
                  <c:v>36344</c:v>
                </c:pt>
                <c:pt idx="329">
                  <c:v>36439</c:v>
                </c:pt>
                <c:pt idx="330">
                  <c:v>36504.5</c:v>
                </c:pt>
                <c:pt idx="331">
                  <c:v>36652</c:v>
                </c:pt>
                <c:pt idx="332">
                  <c:v>36720</c:v>
                </c:pt>
                <c:pt idx="333">
                  <c:v>36842.5</c:v>
                </c:pt>
                <c:pt idx="334">
                  <c:v>36847</c:v>
                </c:pt>
                <c:pt idx="335">
                  <c:v>36847</c:v>
                </c:pt>
                <c:pt idx="336">
                  <c:v>37980.5</c:v>
                </c:pt>
                <c:pt idx="337">
                  <c:v>38007.5</c:v>
                </c:pt>
                <c:pt idx="338">
                  <c:v>38008</c:v>
                </c:pt>
                <c:pt idx="339">
                  <c:v>38125</c:v>
                </c:pt>
                <c:pt idx="340">
                  <c:v>38164</c:v>
                </c:pt>
                <c:pt idx="341">
                  <c:v>38210.5</c:v>
                </c:pt>
                <c:pt idx="342">
                  <c:v>38297.5</c:v>
                </c:pt>
                <c:pt idx="343">
                  <c:v>38307.5</c:v>
                </c:pt>
                <c:pt idx="344">
                  <c:v>38324</c:v>
                </c:pt>
                <c:pt idx="345">
                  <c:v>38325</c:v>
                </c:pt>
                <c:pt idx="346">
                  <c:v>38378.5</c:v>
                </c:pt>
                <c:pt idx="347">
                  <c:v>38405.5</c:v>
                </c:pt>
                <c:pt idx="348">
                  <c:v>38419</c:v>
                </c:pt>
                <c:pt idx="349">
                  <c:v>39602.5</c:v>
                </c:pt>
                <c:pt idx="350">
                  <c:v>39676</c:v>
                </c:pt>
                <c:pt idx="351">
                  <c:v>39775</c:v>
                </c:pt>
                <c:pt idx="352">
                  <c:v>39789</c:v>
                </c:pt>
                <c:pt idx="353">
                  <c:v>39796.5</c:v>
                </c:pt>
                <c:pt idx="354">
                  <c:v>39797</c:v>
                </c:pt>
                <c:pt idx="355">
                  <c:v>39797</c:v>
                </c:pt>
                <c:pt idx="356">
                  <c:v>39825</c:v>
                </c:pt>
                <c:pt idx="357">
                  <c:v>39825</c:v>
                </c:pt>
                <c:pt idx="358">
                  <c:v>39848</c:v>
                </c:pt>
                <c:pt idx="359">
                  <c:v>39869.5</c:v>
                </c:pt>
                <c:pt idx="360">
                  <c:v>39887</c:v>
                </c:pt>
                <c:pt idx="361">
                  <c:v>39887</c:v>
                </c:pt>
                <c:pt idx="362">
                  <c:v>39897</c:v>
                </c:pt>
                <c:pt idx="363">
                  <c:v>39905.5</c:v>
                </c:pt>
                <c:pt idx="364">
                  <c:v>39911</c:v>
                </c:pt>
                <c:pt idx="365">
                  <c:v>40251</c:v>
                </c:pt>
                <c:pt idx="366">
                  <c:v>41347</c:v>
                </c:pt>
                <c:pt idx="367">
                  <c:v>41425</c:v>
                </c:pt>
                <c:pt idx="368">
                  <c:v>41434</c:v>
                </c:pt>
                <c:pt idx="369">
                  <c:v>41506</c:v>
                </c:pt>
                <c:pt idx="370">
                  <c:v>41516</c:v>
                </c:pt>
                <c:pt idx="371">
                  <c:v>41534</c:v>
                </c:pt>
                <c:pt idx="372">
                  <c:v>41561</c:v>
                </c:pt>
                <c:pt idx="373">
                  <c:v>41565</c:v>
                </c:pt>
                <c:pt idx="374">
                  <c:v>41579</c:v>
                </c:pt>
                <c:pt idx="375">
                  <c:v>41642</c:v>
                </c:pt>
                <c:pt idx="376">
                  <c:v>41654.5</c:v>
                </c:pt>
                <c:pt idx="377">
                  <c:v>41674</c:v>
                </c:pt>
                <c:pt idx="378">
                  <c:v>41700</c:v>
                </c:pt>
                <c:pt idx="379">
                  <c:v>41700</c:v>
                </c:pt>
                <c:pt idx="380">
                  <c:v>41700</c:v>
                </c:pt>
                <c:pt idx="381">
                  <c:v>41831.5</c:v>
                </c:pt>
                <c:pt idx="382">
                  <c:v>41831.5</c:v>
                </c:pt>
                <c:pt idx="383">
                  <c:v>42276</c:v>
                </c:pt>
                <c:pt idx="384">
                  <c:v>42747.5</c:v>
                </c:pt>
                <c:pt idx="385">
                  <c:v>42747.5</c:v>
                </c:pt>
                <c:pt idx="386">
                  <c:v>42997</c:v>
                </c:pt>
                <c:pt idx="387">
                  <c:v>43006.5</c:v>
                </c:pt>
                <c:pt idx="388">
                  <c:v>43046</c:v>
                </c:pt>
                <c:pt idx="389">
                  <c:v>43092</c:v>
                </c:pt>
                <c:pt idx="390">
                  <c:v>43133.5</c:v>
                </c:pt>
                <c:pt idx="391">
                  <c:v>43146.5</c:v>
                </c:pt>
                <c:pt idx="392">
                  <c:v>43178</c:v>
                </c:pt>
                <c:pt idx="393">
                  <c:v>43204</c:v>
                </c:pt>
                <c:pt idx="394">
                  <c:v>43204.5</c:v>
                </c:pt>
                <c:pt idx="395">
                  <c:v>43255</c:v>
                </c:pt>
                <c:pt idx="396">
                  <c:v>43282</c:v>
                </c:pt>
                <c:pt idx="397">
                  <c:v>43368.5</c:v>
                </c:pt>
                <c:pt idx="398">
                  <c:v>43372</c:v>
                </c:pt>
                <c:pt idx="399">
                  <c:v>43387</c:v>
                </c:pt>
                <c:pt idx="400">
                  <c:v>43387</c:v>
                </c:pt>
                <c:pt idx="401">
                  <c:v>43387</c:v>
                </c:pt>
                <c:pt idx="402">
                  <c:v>43545.5</c:v>
                </c:pt>
                <c:pt idx="403">
                  <c:v>44303</c:v>
                </c:pt>
                <c:pt idx="404">
                  <c:v>44461.5</c:v>
                </c:pt>
                <c:pt idx="405">
                  <c:v>44588</c:v>
                </c:pt>
                <c:pt idx="406">
                  <c:v>44759.5</c:v>
                </c:pt>
                <c:pt idx="407">
                  <c:v>44873</c:v>
                </c:pt>
                <c:pt idx="408">
                  <c:v>44873.5</c:v>
                </c:pt>
                <c:pt idx="409">
                  <c:v>44918</c:v>
                </c:pt>
                <c:pt idx="410">
                  <c:v>44918</c:v>
                </c:pt>
                <c:pt idx="411">
                  <c:v>45031.5</c:v>
                </c:pt>
                <c:pt idx="412">
                  <c:v>45031.5</c:v>
                </c:pt>
                <c:pt idx="413">
                  <c:v>45062.5</c:v>
                </c:pt>
                <c:pt idx="414">
                  <c:v>45062.5</c:v>
                </c:pt>
                <c:pt idx="415">
                  <c:v>45081</c:v>
                </c:pt>
                <c:pt idx="416">
                  <c:v>46025</c:v>
                </c:pt>
                <c:pt idx="417">
                  <c:v>46113</c:v>
                </c:pt>
                <c:pt idx="418">
                  <c:v>46134</c:v>
                </c:pt>
                <c:pt idx="419">
                  <c:v>46292.5</c:v>
                </c:pt>
                <c:pt idx="420">
                  <c:v>46400.5</c:v>
                </c:pt>
                <c:pt idx="421">
                  <c:v>46462</c:v>
                </c:pt>
                <c:pt idx="422">
                  <c:v>46471</c:v>
                </c:pt>
                <c:pt idx="423">
                  <c:v>46545.5</c:v>
                </c:pt>
                <c:pt idx="424">
                  <c:v>46818.5</c:v>
                </c:pt>
                <c:pt idx="425">
                  <c:v>46818.5</c:v>
                </c:pt>
                <c:pt idx="426">
                  <c:v>46818.5</c:v>
                </c:pt>
                <c:pt idx="427">
                  <c:v>47038</c:v>
                </c:pt>
                <c:pt idx="428">
                  <c:v>47038</c:v>
                </c:pt>
                <c:pt idx="429">
                  <c:v>48019</c:v>
                </c:pt>
                <c:pt idx="430">
                  <c:v>48035.5</c:v>
                </c:pt>
                <c:pt idx="431">
                  <c:v>48078.5</c:v>
                </c:pt>
                <c:pt idx="432">
                  <c:v>48079</c:v>
                </c:pt>
                <c:pt idx="433">
                  <c:v>48148</c:v>
                </c:pt>
                <c:pt idx="434">
                  <c:v>48148.5</c:v>
                </c:pt>
                <c:pt idx="435">
                  <c:v>48202.5</c:v>
                </c:pt>
                <c:pt idx="436">
                  <c:v>48207</c:v>
                </c:pt>
                <c:pt idx="437">
                  <c:v>48233</c:v>
                </c:pt>
                <c:pt idx="438">
                  <c:v>48252.5</c:v>
                </c:pt>
                <c:pt idx="439">
                  <c:v>48279</c:v>
                </c:pt>
                <c:pt idx="440">
                  <c:v>48306.5</c:v>
                </c:pt>
                <c:pt idx="441">
                  <c:v>48307</c:v>
                </c:pt>
                <c:pt idx="442">
                  <c:v>48311.5</c:v>
                </c:pt>
                <c:pt idx="443">
                  <c:v>48315.5</c:v>
                </c:pt>
                <c:pt idx="444">
                  <c:v>48316</c:v>
                </c:pt>
                <c:pt idx="445">
                  <c:v>48325</c:v>
                </c:pt>
                <c:pt idx="446">
                  <c:v>48338.5</c:v>
                </c:pt>
                <c:pt idx="447">
                  <c:v>48347.5</c:v>
                </c:pt>
                <c:pt idx="448">
                  <c:v>48348</c:v>
                </c:pt>
                <c:pt idx="449">
                  <c:v>48352</c:v>
                </c:pt>
                <c:pt idx="450">
                  <c:v>48352.5</c:v>
                </c:pt>
                <c:pt idx="451">
                  <c:v>48356.5</c:v>
                </c:pt>
                <c:pt idx="452">
                  <c:v>48357</c:v>
                </c:pt>
                <c:pt idx="453">
                  <c:v>48365.5</c:v>
                </c:pt>
                <c:pt idx="454">
                  <c:v>48366</c:v>
                </c:pt>
                <c:pt idx="455">
                  <c:v>48370</c:v>
                </c:pt>
                <c:pt idx="456">
                  <c:v>48370.5</c:v>
                </c:pt>
                <c:pt idx="457">
                  <c:v>48374.5</c:v>
                </c:pt>
                <c:pt idx="458">
                  <c:v>48375</c:v>
                </c:pt>
                <c:pt idx="459">
                  <c:v>48388</c:v>
                </c:pt>
                <c:pt idx="460">
                  <c:v>48388</c:v>
                </c:pt>
                <c:pt idx="461">
                  <c:v>48388.5</c:v>
                </c:pt>
                <c:pt idx="462">
                  <c:v>48403</c:v>
                </c:pt>
                <c:pt idx="463">
                  <c:v>48488</c:v>
                </c:pt>
                <c:pt idx="464">
                  <c:v>48492.5</c:v>
                </c:pt>
                <c:pt idx="465">
                  <c:v>48497</c:v>
                </c:pt>
                <c:pt idx="466">
                  <c:v>48501.5</c:v>
                </c:pt>
                <c:pt idx="467">
                  <c:v>48506</c:v>
                </c:pt>
                <c:pt idx="468">
                  <c:v>48510.5</c:v>
                </c:pt>
                <c:pt idx="469">
                  <c:v>48515</c:v>
                </c:pt>
                <c:pt idx="470">
                  <c:v>48584</c:v>
                </c:pt>
                <c:pt idx="471">
                  <c:v>48596.5</c:v>
                </c:pt>
                <c:pt idx="472">
                  <c:v>48796</c:v>
                </c:pt>
                <c:pt idx="473">
                  <c:v>48796</c:v>
                </c:pt>
                <c:pt idx="474">
                  <c:v>49265</c:v>
                </c:pt>
                <c:pt idx="475">
                  <c:v>49710</c:v>
                </c:pt>
                <c:pt idx="476">
                  <c:v>49710.5</c:v>
                </c:pt>
                <c:pt idx="477">
                  <c:v>49731.5</c:v>
                </c:pt>
                <c:pt idx="478">
                  <c:v>49747.5</c:v>
                </c:pt>
                <c:pt idx="479">
                  <c:v>49761</c:v>
                </c:pt>
                <c:pt idx="480">
                  <c:v>49770</c:v>
                </c:pt>
                <c:pt idx="481">
                  <c:v>49810</c:v>
                </c:pt>
                <c:pt idx="482">
                  <c:v>49810</c:v>
                </c:pt>
                <c:pt idx="483">
                  <c:v>49810.5</c:v>
                </c:pt>
                <c:pt idx="484">
                  <c:v>49810.5</c:v>
                </c:pt>
                <c:pt idx="485">
                  <c:v>49811.5</c:v>
                </c:pt>
                <c:pt idx="486">
                  <c:v>49820</c:v>
                </c:pt>
                <c:pt idx="487">
                  <c:v>49820</c:v>
                </c:pt>
                <c:pt idx="488">
                  <c:v>49820.5</c:v>
                </c:pt>
                <c:pt idx="489">
                  <c:v>49829.5</c:v>
                </c:pt>
                <c:pt idx="490">
                  <c:v>49858</c:v>
                </c:pt>
                <c:pt idx="491">
                  <c:v>49865.5</c:v>
                </c:pt>
                <c:pt idx="492">
                  <c:v>49924.5</c:v>
                </c:pt>
                <c:pt idx="493">
                  <c:v>50010</c:v>
                </c:pt>
                <c:pt idx="494">
                  <c:v>50010.5</c:v>
                </c:pt>
                <c:pt idx="495">
                  <c:v>50033</c:v>
                </c:pt>
                <c:pt idx="496">
                  <c:v>50071</c:v>
                </c:pt>
                <c:pt idx="497">
                  <c:v>50130</c:v>
                </c:pt>
                <c:pt idx="498">
                  <c:v>51193.5</c:v>
                </c:pt>
                <c:pt idx="499">
                  <c:v>51197.5</c:v>
                </c:pt>
                <c:pt idx="500">
                  <c:v>51348.5</c:v>
                </c:pt>
                <c:pt idx="501">
                  <c:v>51433</c:v>
                </c:pt>
                <c:pt idx="502">
                  <c:v>51457.5</c:v>
                </c:pt>
                <c:pt idx="503">
                  <c:v>51462</c:v>
                </c:pt>
                <c:pt idx="504">
                  <c:v>51487.5</c:v>
                </c:pt>
                <c:pt idx="505">
                  <c:v>51492</c:v>
                </c:pt>
                <c:pt idx="506">
                  <c:v>51496.5</c:v>
                </c:pt>
                <c:pt idx="507">
                  <c:v>51497</c:v>
                </c:pt>
                <c:pt idx="508">
                  <c:v>51501</c:v>
                </c:pt>
                <c:pt idx="509">
                  <c:v>51564.5</c:v>
                </c:pt>
                <c:pt idx="510">
                  <c:v>51566</c:v>
                </c:pt>
                <c:pt idx="511">
                  <c:v>51578</c:v>
                </c:pt>
                <c:pt idx="512">
                  <c:v>51578</c:v>
                </c:pt>
                <c:pt idx="513">
                  <c:v>51655</c:v>
                </c:pt>
                <c:pt idx="514">
                  <c:v>51954.5</c:v>
                </c:pt>
                <c:pt idx="515">
                  <c:v>52381</c:v>
                </c:pt>
                <c:pt idx="516">
                  <c:v>52712.5</c:v>
                </c:pt>
                <c:pt idx="517">
                  <c:v>52717</c:v>
                </c:pt>
                <c:pt idx="518">
                  <c:v>52726</c:v>
                </c:pt>
                <c:pt idx="519">
                  <c:v>52762</c:v>
                </c:pt>
                <c:pt idx="520">
                  <c:v>52775.5</c:v>
                </c:pt>
                <c:pt idx="521">
                  <c:v>52780.5</c:v>
                </c:pt>
                <c:pt idx="522">
                  <c:v>52794</c:v>
                </c:pt>
                <c:pt idx="523">
                  <c:v>52802.5</c:v>
                </c:pt>
                <c:pt idx="524">
                  <c:v>52803</c:v>
                </c:pt>
                <c:pt idx="525">
                  <c:v>52807.5</c:v>
                </c:pt>
                <c:pt idx="526">
                  <c:v>52812</c:v>
                </c:pt>
                <c:pt idx="527">
                  <c:v>52816.5</c:v>
                </c:pt>
                <c:pt idx="528">
                  <c:v>52893.5</c:v>
                </c:pt>
                <c:pt idx="529">
                  <c:v>52898</c:v>
                </c:pt>
                <c:pt idx="530">
                  <c:v>52898.5</c:v>
                </c:pt>
                <c:pt idx="531">
                  <c:v>52920</c:v>
                </c:pt>
                <c:pt idx="532">
                  <c:v>52920.5</c:v>
                </c:pt>
                <c:pt idx="533">
                  <c:v>52934.5</c:v>
                </c:pt>
                <c:pt idx="534">
                  <c:v>52938.5</c:v>
                </c:pt>
                <c:pt idx="535">
                  <c:v>52952.5</c:v>
                </c:pt>
                <c:pt idx="536">
                  <c:v>52957</c:v>
                </c:pt>
                <c:pt idx="537">
                  <c:v>52961.5</c:v>
                </c:pt>
                <c:pt idx="538">
                  <c:v>52965.5</c:v>
                </c:pt>
                <c:pt idx="539">
                  <c:v>52983.5</c:v>
                </c:pt>
                <c:pt idx="540">
                  <c:v>52984</c:v>
                </c:pt>
                <c:pt idx="541">
                  <c:v>52988</c:v>
                </c:pt>
                <c:pt idx="542">
                  <c:v>52988.5</c:v>
                </c:pt>
                <c:pt idx="543">
                  <c:v>52992</c:v>
                </c:pt>
                <c:pt idx="544">
                  <c:v>52992.5</c:v>
                </c:pt>
                <c:pt idx="545">
                  <c:v>53006.5</c:v>
                </c:pt>
                <c:pt idx="546">
                  <c:v>53011</c:v>
                </c:pt>
                <c:pt idx="547">
                  <c:v>53011.5</c:v>
                </c:pt>
                <c:pt idx="548">
                  <c:v>53015</c:v>
                </c:pt>
                <c:pt idx="549">
                  <c:v>53016</c:v>
                </c:pt>
                <c:pt idx="550">
                  <c:v>53029.5</c:v>
                </c:pt>
                <c:pt idx="551">
                  <c:v>53030.5</c:v>
                </c:pt>
                <c:pt idx="552">
                  <c:v>53033.5</c:v>
                </c:pt>
                <c:pt idx="553">
                  <c:v>53034</c:v>
                </c:pt>
                <c:pt idx="554">
                  <c:v>53051</c:v>
                </c:pt>
                <c:pt idx="555">
                  <c:v>53051.5</c:v>
                </c:pt>
                <c:pt idx="556">
                  <c:v>53127.5</c:v>
                </c:pt>
                <c:pt idx="557">
                  <c:v>53128</c:v>
                </c:pt>
                <c:pt idx="558">
                  <c:v>53137</c:v>
                </c:pt>
                <c:pt idx="559">
                  <c:v>53141.5</c:v>
                </c:pt>
                <c:pt idx="560">
                  <c:v>53142</c:v>
                </c:pt>
                <c:pt idx="561">
                  <c:v>53142.5</c:v>
                </c:pt>
                <c:pt idx="562">
                  <c:v>53147</c:v>
                </c:pt>
                <c:pt idx="563">
                  <c:v>53155</c:v>
                </c:pt>
                <c:pt idx="564">
                  <c:v>53173</c:v>
                </c:pt>
                <c:pt idx="565">
                  <c:v>53173.5</c:v>
                </c:pt>
                <c:pt idx="566">
                  <c:v>53177.5</c:v>
                </c:pt>
                <c:pt idx="567">
                  <c:v>53178</c:v>
                </c:pt>
                <c:pt idx="568">
                  <c:v>53182</c:v>
                </c:pt>
                <c:pt idx="569">
                  <c:v>53182.5</c:v>
                </c:pt>
                <c:pt idx="570">
                  <c:v>53187</c:v>
                </c:pt>
                <c:pt idx="571">
                  <c:v>53191</c:v>
                </c:pt>
                <c:pt idx="572">
                  <c:v>53191.5</c:v>
                </c:pt>
                <c:pt idx="573">
                  <c:v>53195.5</c:v>
                </c:pt>
                <c:pt idx="574">
                  <c:v>53196</c:v>
                </c:pt>
                <c:pt idx="575">
                  <c:v>53196.5</c:v>
                </c:pt>
                <c:pt idx="576">
                  <c:v>53205</c:v>
                </c:pt>
                <c:pt idx="577">
                  <c:v>53205.5</c:v>
                </c:pt>
                <c:pt idx="578">
                  <c:v>53209.5</c:v>
                </c:pt>
                <c:pt idx="579">
                  <c:v>53214</c:v>
                </c:pt>
                <c:pt idx="580">
                  <c:v>53218.5</c:v>
                </c:pt>
                <c:pt idx="581">
                  <c:v>53223</c:v>
                </c:pt>
                <c:pt idx="582">
                  <c:v>53223</c:v>
                </c:pt>
                <c:pt idx="583">
                  <c:v>53227.5</c:v>
                </c:pt>
                <c:pt idx="584">
                  <c:v>53232</c:v>
                </c:pt>
                <c:pt idx="585">
                  <c:v>53232.5</c:v>
                </c:pt>
                <c:pt idx="586">
                  <c:v>53236.5</c:v>
                </c:pt>
                <c:pt idx="587">
                  <c:v>53236.5</c:v>
                </c:pt>
                <c:pt idx="588">
                  <c:v>53237</c:v>
                </c:pt>
                <c:pt idx="589">
                  <c:v>53241.5</c:v>
                </c:pt>
                <c:pt idx="590">
                  <c:v>53255</c:v>
                </c:pt>
                <c:pt idx="591">
                  <c:v>53259.5</c:v>
                </c:pt>
                <c:pt idx="592">
                  <c:v>53268.5</c:v>
                </c:pt>
                <c:pt idx="593">
                  <c:v>53273</c:v>
                </c:pt>
                <c:pt idx="594">
                  <c:v>53277.5</c:v>
                </c:pt>
                <c:pt idx="595">
                  <c:v>53282</c:v>
                </c:pt>
                <c:pt idx="596">
                  <c:v>53286.5</c:v>
                </c:pt>
                <c:pt idx="597">
                  <c:v>53300</c:v>
                </c:pt>
                <c:pt idx="598">
                  <c:v>53304.5</c:v>
                </c:pt>
                <c:pt idx="599">
                  <c:v>53318.5</c:v>
                </c:pt>
                <c:pt idx="600">
                  <c:v>53323</c:v>
                </c:pt>
                <c:pt idx="601">
                  <c:v>53327.5</c:v>
                </c:pt>
                <c:pt idx="602">
                  <c:v>53363.5</c:v>
                </c:pt>
                <c:pt idx="603">
                  <c:v>53469</c:v>
                </c:pt>
                <c:pt idx="604">
                  <c:v>54618</c:v>
                </c:pt>
                <c:pt idx="605">
                  <c:v>54618</c:v>
                </c:pt>
                <c:pt idx="606">
                  <c:v>54618</c:v>
                </c:pt>
                <c:pt idx="607">
                  <c:v>54618</c:v>
                </c:pt>
                <c:pt idx="608">
                  <c:v>54678.5</c:v>
                </c:pt>
                <c:pt idx="609">
                  <c:v>54684</c:v>
                </c:pt>
                <c:pt idx="610">
                  <c:v>54684</c:v>
                </c:pt>
                <c:pt idx="611">
                  <c:v>54777</c:v>
                </c:pt>
                <c:pt idx="612">
                  <c:v>54832.5</c:v>
                </c:pt>
                <c:pt idx="613">
                  <c:v>54832.5</c:v>
                </c:pt>
                <c:pt idx="614">
                  <c:v>54832.5</c:v>
                </c:pt>
                <c:pt idx="615">
                  <c:v>54836.5</c:v>
                </c:pt>
                <c:pt idx="616">
                  <c:v>54836.5</c:v>
                </c:pt>
                <c:pt idx="617">
                  <c:v>54945</c:v>
                </c:pt>
                <c:pt idx="618">
                  <c:v>54954</c:v>
                </c:pt>
                <c:pt idx="619">
                  <c:v>54959.5</c:v>
                </c:pt>
                <c:pt idx="620">
                  <c:v>55045.5</c:v>
                </c:pt>
                <c:pt idx="621">
                  <c:v>55099</c:v>
                </c:pt>
                <c:pt idx="622">
                  <c:v>55099</c:v>
                </c:pt>
                <c:pt idx="623">
                  <c:v>55099</c:v>
                </c:pt>
                <c:pt idx="624">
                  <c:v>55189.5</c:v>
                </c:pt>
                <c:pt idx="625">
                  <c:v>55948.5</c:v>
                </c:pt>
                <c:pt idx="626">
                  <c:v>55967</c:v>
                </c:pt>
                <c:pt idx="627">
                  <c:v>55967.5</c:v>
                </c:pt>
                <c:pt idx="628">
                  <c:v>56179.5</c:v>
                </c:pt>
                <c:pt idx="629">
                  <c:v>56180</c:v>
                </c:pt>
                <c:pt idx="630">
                  <c:v>56277</c:v>
                </c:pt>
                <c:pt idx="631">
                  <c:v>56297.5</c:v>
                </c:pt>
                <c:pt idx="632">
                  <c:v>56396</c:v>
                </c:pt>
                <c:pt idx="633">
                  <c:v>56473</c:v>
                </c:pt>
                <c:pt idx="634">
                  <c:v>56490</c:v>
                </c:pt>
                <c:pt idx="635">
                  <c:v>56545.5</c:v>
                </c:pt>
                <c:pt idx="636">
                  <c:v>56591</c:v>
                </c:pt>
                <c:pt idx="637">
                  <c:v>56626</c:v>
                </c:pt>
                <c:pt idx="638">
                  <c:v>57606</c:v>
                </c:pt>
                <c:pt idx="639">
                  <c:v>57746.5</c:v>
                </c:pt>
                <c:pt idx="640">
                  <c:v>57755</c:v>
                </c:pt>
                <c:pt idx="641">
                  <c:v>57918.5</c:v>
                </c:pt>
                <c:pt idx="642">
                  <c:v>58041</c:v>
                </c:pt>
                <c:pt idx="643">
                  <c:v>58041.5</c:v>
                </c:pt>
                <c:pt idx="644">
                  <c:v>58054.5</c:v>
                </c:pt>
                <c:pt idx="645">
                  <c:v>58171</c:v>
                </c:pt>
                <c:pt idx="646">
                  <c:v>59329</c:v>
                </c:pt>
                <c:pt idx="647">
                  <c:v>59542</c:v>
                </c:pt>
                <c:pt idx="648">
                  <c:v>59608.5</c:v>
                </c:pt>
                <c:pt idx="649">
                  <c:v>59739.5</c:v>
                </c:pt>
                <c:pt idx="650">
                  <c:v>59744</c:v>
                </c:pt>
                <c:pt idx="651">
                  <c:v>59744.5</c:v>
                </c:pt>
                <c:pt idx="652">
                  <c:v>59757.5</c:v>
                </c:pt>
                <c:pt idx="653">
                  <c:v>59758</c:v>
                </c:pt>
                <c:pt idx="654">
                  <c:v>59766</c:v>
                </c:pt>
                <c:pt idx="655">
                  <c:v>59766.5</c:v>
                </c:pt>
                <c:pt idx="656">
                  <c:v>59771</c:v>
                </c:pt>
                <c:pt idx="657">
                  <c:v>59771.5</c:v>
                </c:pt>
                <c:pt idx="658">
                  <c:v>59780</c:v>
                </c:pt>
                <c:pt idx="659">
                  <c:v>59780.5</c:v>
                </c:pt>
                <c:pt idx="660">
                  <c:v>59781</c:v>
                </c:pt>
                <c:pt idx="661">
                  <c:v>59781</c:v>
                </c:pt>
                <c:pt idx="662">
                  <c:v>59781.5</c:v>
                </c:pt>
                <c:pt idx="663">
                  <c:v>59784.5</c:v>
                </c:pt>
                <c:pt idx="664">
                  <c:v>59785</c:v>
                </c:pt>
                <c:pt idx="665">
                  <c:v>59785.5</c:v>
                </c:pt>
                <c:pt idx="666">
                  <c:v>59789</c:v>
                </c:pt>
                <c:pt idx="667">
                  <c:v>59789.5</c:v>
                </c:pt>
                <c:pt idx="668">
                  <c:v>59793.5</c:v>
                </c:pt>
                <c:pt idx="669">
                  <c:v>59794</c:v>
                </c:pt>
                <c:pt idx="670">
                  <c:v>59794.5</c:v>
                </c:pt>
                <c:pt idx="671">
                  <c:v>59798</c:v>
                </c:pt>
                <c:pt idx="672">
                  <c:v>59798.5</c:v>
                </c:pt>
                <c:pt idx="673">
                  <c:v>59799</c:v>
                </c:pt>
                <c:pt idx="674">
                  <c:v>59799</c:v>
                </c:pt>
                <c:pt idx="675">
                  <c:v>59799</c:v>
                </c:pt>
                <c:pt idx="676">
                  <c:v>59802.5</c:v>
                </c:pt>
                <c:pt idx="677">
                  <c:v>59803</c:v>
                </c:pt>
                <c:pt idx="678">
                  <c:v>59803.5</c:v>
                </c:pt>
                <c:pt idx="679">
                  <c:v>59807.5</c:v>
                </c:pt>
                <c:pt idx="680">
                  <c:v>59839</c:v>
                </c:pt>
                <c:pt idx="681">
                  <c:v>59839.5</c:v>
                </c:pt>
                <c:pt idx="682">
                  <c:v>59848</c:v>
                </c:pt>
                <c:pt idx="683">
                  <c:v>59848.5</c:v>
                </c:pt>
                <c:pt idx="684">
                  <c:v>59852.5</c:v>
                </c:pt>
                <c:pt idx="685">
                  <c:v>59862</c:v>
                </c:pt>
                <c:pt idx="686">
                  <c:v>59889</c:v>
                </c:pt>
                <c:pt idx="687">
                  <c:v>59893</c:v>
                </c:pt>
                <c:pt idx="688">
                  <c:v>59893.5</c:v>
                </c:pt>
                <c:pt idx="689">
                  <c:v>59894</c:v>
                </c:pt>
                <c:pt idx="690">
                  <c:v>59898</c:v>
                </c:pt>
                <c:pt idx="691">
                  <c:v>59898.5</c:v>
                </c:pt>
                <c:pt idx="692">
                  <c:v>59911.5</c:v>
                </c:pt>
                <c:pt idx="693">
                  <c:v>59916</c:v>
                </c:pt>
                <c:pt idx="694">
                  <c:v>59916.5</c:v>
                </c:pt>
                <c:pt idx="695">
                  <c:v>59925</c:v>
                </c:pt>
                <c:pt idx="696">
                  <c:v>59925.5</c:v>
                </c:pt>
                <c:pt idx="697">
                  <c:v>59934</c:v>
                </c:pt>
                <c:pt idx="698">
                  <c:v>59934.5</c:v>
                </c:pt>
                <c:pt idx="699">
                  <c:v>59943</c:v>
                </c:pt>
                <c:pt idx="700">
                  <c:v>59947.5</c:v>
                </c:pt>
                <c:pt idx="701">
                  <c:v>59952</c:v>
                </c:pt>
                <c:pt idx="702">
                  <c:v>59952.5</c:v>
                </c:pt>
                <c:pt idx="703">
                  <c:v>59956.5</c:v>
                </c:pt>
                <c:pt idx="704">
                  <c:v>59957</c:v>
                </c:pt>
                <c:pt idx="705">
                  <c:v>59966</c:v>
                </c:pt>
                <c:pt idx="706">
                  <c:v>59975</c:v>
                </c:pt>
                <c:pt idx="707">
                  <c:v>59979.5</c:v>
                </c:pt>
                <c:pt idx="708">
                  <c:v>59984</c:v>
                </c:pt>
                <c:pt idx="709">
                  <c:v>59993</c:v>
                </c:pt>
                <c:pt idx="710">
                  <c:v>61014</c:v>
                </c:pt>
                <c:pt idx="711">
                  <c:v>61031.5</c:v>
                </c:pt>
                <c:pt idx="712">
                  <c:v>61032</c:v>
                </c:pt>
                <c:pt idx="713">
                  <c:v>61046.5</c:v>
                </c:pt>
                <c:pt idx="714">
                  <c:v>61059</c:v>
                </c:pt>
                <c:pt idx="715">
                  <c:v>61063.5</c:v>
                </c:pt>
                <c:pt idx="716">
                  <c:v>61072.5</c:v>
                </c:pt>
                <c:pt idx="717">
                  <c:v>61073</c:v>
                </c:pt>
                <c:pt idx="718">
                  <c:v>61077.5</c:v>
                </c:pt>
                <c:pt idx="719">
                  <c:v>61081.5</c:v>
                </c:pt>
                <c:pt idx="720">
                  <c:v>61082</c:v>
                </c:pt>
                <c:pt idx="721">
                  <c:v>61086</c:v>
                </c:pt>
                <c:pt idx="722">
                  <c:v>61086.5</c:v>
                </c:pt>
                <c:pt idx="723">
                  <c:v>61090.5</c:v>
                </c:pt>
                <c:pt idx="724">
                  <c:v>61091</c:v>
                </c:pt>
                <c:pt idx="725">
                  <c:v>61095</c:v>
                </c:pt>
                <c:pt idx="726">
                  <c:v>61108.5</c:v>
                </c:pt>
                <c:pt idx="727">
                  <c:v>61109</c:v>
                </c:pt>
                <c:pt idx="728">
                  <c:v>61113</c:v>
                </c:pt>
                <c:pt idx="729">
                  <c:v>61113.5</c:v>
                </c:pt>
                <c:pt idx="730">
                  <c:v>61117.5</c:v>
                </c:pt>
                <c:pt idx="731">
                  <c:v>61118</c:v>
                </c:pt>
                <c:pt idx="732">
                  <c:v>61135.5</c:v>
                </c:pt>
                <c:pt idx="733">
                  <c:v>61136</c:v>
                </c:pt>
                <c:pt idx="734">
                  <c:v>61139.5</c:v>
                </c:pt>
                <c:pt idx="735">
                  <c:v>61140</c:v>
                </c:pt>
                <c:pt idx="736">
                  <c:v>61140</c:v>
                </c:pt>
                <c:pt idx="737">
                  <c:v>61140.5</c:v>
                </c:pt>
                <c:pt idx="738">
                  <c:v>61141</c:v>
                </c:pt>
                <c:pt idx="739">
                  <c:v>61144.5</c:v>
                </c:pt>
                <c:pt idx="740">
                  <c:v>61145</c:v>
                </c:pt>
                <c:pt idx="741">
                  <c:v>61168</c:v>
                </c:pt>
                <c:pt idx="742">
                  <c:v>61176.5</c:v>
                </c:pt>
                <c:pt idx="743">
                  <c:v>61221.5</c:v>
                </c:pt>
                <c:pt idx="744">
                  <c:v>61222</c:v>
                </c:pt>
                <c:pt idx="745">
                  <c:v>61222.5</c:v>
                </c:pt>
                <c:pt idx="746">
                  <c:v>61226.5</c:v>
                </c:pt>
                <c:pt idx="747">
                  <c:v>61227</c:v>
                </c:pt>
                <c:pt idx="748">
                  <c:v>61232</c:v>
                </c:pt>
                <c:pt idx="749">
                  <c:v>61232.5</c:v>
                </c:pt>
                <c:pt idx="750">
                  <c:v>61240</c:v>
                </c:pt>
                <c:pt idx="751">
                  <c:v>61240.5</c:v>
                </c:pt>
                <c:pt idx="752">
                  <c:v>61244</c:v>
                </c:pt>
                <c:pt idx="753">
                  <c:v>61262.5</c:v>
                </c:pt>
                <c:pt idx="754">
                  <c:v>61263</c:v>
                </c:pt>
                <c:pt idx="755">
                  <c:v>61344</c:v>
                </c:pt>
                <c:pt idx="756">
                  <c:v>61498.5</c:v>
                </c:pt>
                <c:pt idx="757">
                  <c:v>61597</c:v>
                </c:pt>
                <c:pt idx="758">
                  <c:v>61611.5</c:v>
                </c:pt>
                <c:pt idx="759">
                  <c:v>61611.5</c:v>
                </c:pt>
                <c:pt idx="760">
                  <c:v>62754</c:v>
                </c:pt>
                <c:pt idx="761">
                  <c:v>62754</c:v>
                </c:pt>
                <c:pt idx="762">
                  <c:v>63061.5</c:v>
                </c:pt>
                <c:pt idx="763">
                  <c:v>63061.5</c:v>
                </c:pt>
                <c:pt idx="764">
                  <c:v>63347</c:v>
                </c:pt>
                <c:pt idx="765">
                  <c:v>63397</c:v>
                </c:pt>
                <c:pt idx="766">
                  <c:v>64327.5</c:v>
                </c:pt>
                <c:pt idx="767">
                  <c:v>64448</c:v>
                </c:pt>
                <c:pt idx="768">
                  <c:v>64472</c:v>
                </c:pt>
                <c:pt idx="769">
                  <c:v>64701.5</c:v>
                </c:pt>
                <c:pt idx="770">
                  <c:v>66156</c:v>
                </c:pt>
                <c:pt idx="771">
                  <c:v>66156.5</c:v>
                </c:pt>
                <c:pt idx="772">
                  <c:v>66175.5</c:v>
                </c:pt>
                <c:pt idx="773">
                  <c:v>66296</c:v>
                </c:pt>
                <c:pt idx="774">
                  <c:v>66296.5</c:v>
                </c:pt>
                <c:pt idx="775">
                  <c:v>66373</c:v>
                </c:pt>
                <c:pt idx="776">
                  <c:v>66379</c:v>
                </c:pt>
                <c:pt idx="777">
                  <c:v>66379.5</c:v>
                </c:pt>
                <c:pt idx="778">
                  <c:v>66459</c:v>
                </c:pt>
                <c:pt idx="779">
                  <c:v>67728.5</c:v>
                </c:pt>
                <c:pt idx="780">
                  <c:v>67870.5</c:v>
                </c:pt>
                <c:pt idx="781">
                  <c:v>68013.5</c:v>
                </c:pt>
                <c:pt idx="782">
                  <c:v>68091.5</c:v>
                </c:pt>
                <c:pt idx="783">
                  <c:v>68195.5</c:v>
                </c:pt>
                <c:pt idx="784">
                  <c:v>68263.5</c:v>
                </c:pt>
                <c:pt idx="785">
                  <c:v>69153</c:v>
                </c:pt>
                <c:pt idx="786">
                  <c:v>69255.5</c:v>
                </c:pt>
                <c:pt idx="787">
                  <c:v>69256</c:v>
                </c:pt>
                <c:pt idx="788">
                  <c:v>69501.5</c:v>
                </c:pt>
                <c:pt idx="789">
                  <c:v>69653.5</c:v>
                </c:pt>
                <c:pt idx="790">
                  <c:v>69681</c:v>
                </c:pt>
                <c:pt idx="791">
                  <c:v>69777</c:v>
                </c:pt>
                <c:pt idx="792">
                  <c:v>69972</c:v>
                </c:pt>
                <c:pt idx="793">
                  <c:v>70929.5</c:v>
                </c:pt>
                <c:pt idx="794">
                  <c:v>70992.5</c:v>
                </c:pt>
                <c:pt idx="795">
                  <c:v>71042.5</c:v>
                </c:pt>
                <c:pt idx="796">
                  <c:v>71074</c:v>
                </c:pt>
                <c:pt idx="797">
                  <c:v>71273</c:v>
                </c:pt>
                <c:pt idx="798">
                  <c:v>71273</c:v>
                </c:pt>
                <c:pt idx="799">
                  <c:v>71285.5</c:v>
                </c:pt>
                <c:pt idx="800">
                  <c:v>71286</c:v>
                </c:pt>
                <c:pt idx="801">
                  <c:v>71416.5</c:v>
                </c:pt>
                <c:pt idx="802">
                  <c:v>71430</c:v>
                </c:pt>
                <c:pt idx="803">
                  <c:v>71531</c:v>
                </c:pt>
                <c:pt idx="804">
                  <c:v>72619.5</c:v>
                </c:pt>
                <c:pt idx="805">
                  <c:v>72786.5</c:v>
                </c:pt>
                <c:pt idx="806">
                  <c:v>72787</c:v>
                </c:pt>
                <c:pt idx="807">
                  <c:v>72932</c:v>
                </c:pt>
                <c:pt idx="808">
                  <c:v>72970.5</c:v>
                </c:pt>
                <c:pt idx="809">
                  <c:v>72971</c:v>
                </c:pt>
                <c:pt idx="810">
                  <c:v>72998</c:v>
                </c:pt>
                <c:pt idx="811">
                  <c:v>73085</c:v>
                </c:pt>
                <c:pt idx="812">
                  <c:v>73225.5</c:v>
                </c:pt>
                <c:pt idx="813">
                  <c:v>74499.5</c:v>
                </c:pt>
                <c:pt idx="814">
                  <c:v>74499.5</c:v>
                </c:pt>
                <c:pt idx="815">
                  <c:v>74551</c:v>
                </c:pt>
                <c:pt idx="816">
                  <c:v>74562.5</c:v>
                </c:pt>
                <c:pt idx="817">
                  <c:v>74706</c:v>
                </c:pt>
                <c:pt idx="818">
                  <c:v>74706</c:v>
                </c:pt>
                <c:pt idx="819">
                  <c:v>74761.5</c:v>
                </c:pt>
                <c:pt idx="820">
                  <c:v>74761.5</c:v>
                </c:pt>
                <c:pt idx="821">
                  <c:v>74766</c:v>
                </c:pt>
                <c:pt idx="822">
                  <c:v>74812</c:v>
                </c:pt>
                <c:pt idx="823">
                  <c:v>74864.5</c:v>
                </c:pt>
                <c:pt idx="824">
                  <c:v>74864.5</c:v>
                </c:pt>
                <c:pt idx="825">
                  <c:v>74865</c:v>
                </c:pt>
                <c:pt idx="826">
                  <c:v>74865</c:v>
                </c:pt>
                <c:pt idx="827">
                  <c:v>74970</c:v>
                </c:pt>
                <c:pt idx="828">
                  <c:v>74970</c:v>
                </c:pt>
                <c:pt idx="829">
                  <c:v>76040.5</c:v>
                </c:pt>
                <c:pt idx="830">
                  <c:v>76040.5</c:v>
                </c:pt>
                <c:pt idx="831">
                  <c:v>76214</c:v>
                </c:pt>
                <c:pt idx="832">
                  <c:v>76330</c:v>
                </c:pt>
                <c:pt idx="833">
                  <c:v>76455</c:v>
                </c:pt>
                <c:pt idx="834">
                  <c:v>77685.5</c:v>
                </c:pt>
                <c:pt idx="835">
                  <c:v>77848</c:v>
                </c:pt>
                <c:pt idx="836">
                  <c:v>77898</c:v>
                </c:pt>
                <c:pt idx="837">
                  <c:v>78105</c:v>
                </c:pt>
                <c:pt idx="838">
                  <c:v>79578.5</c:v>
                </c:pt>
                <c:pt idx="839">
                  <c:v>79579</c:v>
                </c:pt>
                <c:pt idx="840">
                  <c:v>79579.5</c:v>
                </c:pt>
                <c:pt idx="841">
                  <c:v>79850</c:v>
                </c:pt>
                <c:pt idx="842">
                  <c:v>81133</c:v>
                </c:pt>
                <c:pt idx="843">
                  <c:v>81133.5</c:v>
                </c:pt>
                <c:pt idx="844">
                  <c:v>81250.5</c:v>
                </c:pt>
                <c:pt idx="845">
                  <c:v>81291</c:v>
                </c:pt>
                <c:pt idx="846">
                  <c:v>81426</c:v>
                </c:pt>
                <c:pt idx="847">
                  <c:v>81604</c:v>
                </c:pt>
              </c:numCache>
            </c:numRef>
          </c:xVal>
          <c:yVal>
            <c:numRef>
              <c:f>'Active 2'!$M$21:$M$992</c:f>
              <c:numCache>
                <c:formatCode>General</c:formatCode>
                <c:ptCount val="9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3CF-4AA5-B0A7-61F2FEC41950}"/>
            </c:ext>
          </c:extLst>
        </c:ser>
        <c:ser>
          <c:idx val="6"/>
          <c:order val="6"/>
          <c:tx>
            <c:strRef>
              <c:f>'Active 2'!$N$20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2'!$F$21:$F$992</c:f>
              <c:numCache>
                <c:formatCode>General</c:formatCode>
                <c:ptCount val="972"/>
                <c:pt idx="0">
                  <c:v>-13296</c:v>
                </c:pt>
                <c:pt idx="1">
                  <c:v>-8018</c:v>
                </c:pt>
                <c:pt idx="2">
                  <c:v>-7959</c:v>
                </c:pt>
                <c:pt idx="3">
                  <c:v>-7958.5</c:v>
                </c:pt>
                <c:pt idx="4">
                  <c:v>-7945.5</c:v>
                </c:pt>
                <c:pt idx="5">
                  <c:v>-7945</c:v>
                </c:pt>
                <c:pt idx="6">
                  <c:v>-7941</c:v>
                </c:pt>
                <c:pt idx="7">
                  <c:v>-7827.5</c:v>
                </c:pt>
                <c:pt idx="8">
                  <c:v>-7823</c:v>
                </c:pt>
                <c:pt idx="9">
                  <c:v>-7818.5</c:v>
                </c:pt>
                <c:pt idx="10">
                  <c:v>-6738.5</c:v>
                </c:pt>
                <c:pt idx="11">
                  <c:v>-6405</c:v>
                </c:pt>
                <c:pt idx="12">
                  <c:v>-4873</c:v>
                </c:pt>
                <c:pt idx="13">
                  <c:v>-4855</c:v>
                </c:pt>
                <c:pt idx="14">
                  <c:v>-4831.5</c:v>
                </c:pt>
                <c:pt idx="15">
                  <c:v>-4787</c:v>
                </c:pt>
                <c:pt idx="16">
                  <c:v>-4683</c:v>
                </c:pt>
                <c:pt idx="17">
                  <c:v>-4655.5</c:v>
                </c:pt>
                <c:pt idx="18">
                  <c:v>-4642</c:v>
                </c:pt>
                <c:pt idx="19">
                  <c:v>-4628.5</c:v>
                </c:pt>
                <c:pt idx="20">
                  <c:v>-4515</c:v>
                </c:pt>
                <c:pt idx="21">
                  <c:v>-4515</c:v>
                </c:pt>
                <c:pt idx="22">
                  <c:v>-4510.5</c:v>
                </c:pt>
                <c:pt idx="23">
                  <c:v>-4506</c:v>
                </c:pt>
                <c:pt idx="24">
                  <c:v>-4429</c:v>
                </c:pt>
                <c:pt idx="25">
                  <c:v>-4411</c:v>
                </c:pt>
                <c:pt idx="26">
                  <c:v>-4356.5</c:v>
                </c:pt>
                <c:pt idx="27">
                  <c:v>-3449.5</c:v>
                </c:pt>
                <c:pt idx="28">
                  <c:v>-3449</c:v>
                </c:pt>
                <c:pt idx="29">
                  <c:v>-3142</c:v>
                </c:pt>
                <c:pt idx="30">
                  <c:v>-2920</c:v>
                </c:pt>
                <c:pt idx="31">
                  <c:v>-1999</c:v>
                </c:pt>
                <c:pt idx="32">
                  <c:v>-1872.5</c:v>
                </c:pt>
                <c:pt idx="33">
                  <c:v>-1642</c:v>
                </c:pt>
                <c:pt idx="34">
                  <c:v>-1624</c:v>
                </c:pt>
                <c:pt idx="35">
                  <c:v>-1583.5</c:v>
                </c:pt>
                <c:pt idx="36">
                  <c:v>-1579</c:v>
                </c:pt>
                <c:pt idx="37">
                  <c:v>-1565</c:v>
                </c:pt>
                <c:pt idx="38">
                  <c:v>-1411.5</c:v>
                </c:pt>
                <c:pt idx="39">
                  <c:v>-1407</c:v>
                </c:pt>
                <c:pt idx="40">
                  <c:v>-1406</c:v>
                </c:pt>
                <c:pt idx="41">
                  <c:v>-1289</c:v>
                </c:pt>
                <c:pt idx="42">
                  <c:v>-1275.5</c:v>
                </c:pt>
                <c:pt idx="43">
                  <c:v>-481</c:v>
                </c:pt>
                <c:pt idx="44">
                  <c:v>-426.5</c:v>
                </c:pt>
                <c:pt idx="45">
                  <c:v>-422</c:v>
                </c:pt>
                <c:pt idx="46">
                  <c:v>-350</c:v>
                </c:pt>
                <c:pt idx="47">
                  <c:v>-36</c:v>
                </c:pt>
                <c:pt idx="48">
                  <c:v>-27</c:v>
                </c:pt>
                <c:pt idx="49">
                  <c:v>-4.5</c:v>
                </c:pt>
                <c:pt idx="50">
                  <c:v>-4</c:v>
                </c:pt>
                <c:pt idx="51">
                  <c:v>0</c:v>
                </c:pt>
                <c:pt idx="52">
                  <c:v>0.5</c:v>
                </c:pt>
                <c:pt idx="53">
                  <c:v>77</c:v>
                </c:pt>
                <c:pt idx="54">
                  <c:v>77.5</c:v>
                </c:pt>
                <c:pt idx="55">
                  <c:v>77.5</c:v>
                </c:pt>
                <c:pt idx="56">
                  <c:v>107.5</c:v>
                </c:pt>
                <c:pt idx="57">
                  <c:v>156.5</c:v>
                </c:pt>
                <c:pt idx="58">
                  <c:v>161</c:v>
                </c:pt>
                <c:pt idx="59">
                  <c:v>161.5</c:v>
                </c:pt>
                <c:pt idx="60">
                  <c:v>166</c:v>
                </c:pt>
                <c:pt idx="61">
                  <c:v>189</c:v>
                </c:pt>
                <c:pt idx="62">
                  <c:v>194</c:v>
                </c:pt>
                <c:pt idx="63">
                  <c:v>275</c:v>
                </c:pt>
                <c:pt idx="64">
                  <c:v>283.5</c:v>
                </c:pt>
                <c:pt idx="65">
                  <c:v>302</c:v>
                </c:pt>
                <c:pt idx="66">
                  <c:v>329</c:v>
                </c:pt>
                <c:pt idx="67">
                  <c:v>342.5</c:v>
                </c:pt>
                <c:pt idx="68">
                  <c:v>356</c:v>
                </c:pt>
                <c:pt idx="69">
                  <c:v>424</c:v>
                </c:pt>
                <c:pt idx="70">
                  <c:v>460.5</c:v>
                </c:pt>
                <c:pt idx="71">
                  <c:v>469.5</c:v>
                </c:pt>
                <c:pt idx="72">
                  <c:v>1259</c:v>
                </c:pt>
                <c:pt idx="73">
                  <c:v>1277</c:v>
                </c:pt>
                <c:pt idx="74">
                  <c:v>1394.5</c:v>
                </c:pt>
                <c:pt idx="75">
                  <c:v>1440</c:v>
                </c:pt>
                <c:pt idx="76">
                  <c:v>1440</c:v>
                </c:pt>
                <c:pt idx="77">
                  <c:v>1535</c:v>
                </c:pt>
                <c:pt idx="78">
                  <c:v>1561.5</c:v>
                </c:pt>
                <c:pt idx="79">
                  <c:v>1562</c:v>
                </c:pt>
                <c:pt idx="80">
                  <c:v>1562</c:v>
                </c:pt>
                <c:pt idx="81">
                  <c:v>1575.5</c:v>
                </c:pt>
                <c:pt idx="82">
                  <c:v>1639</c:v>
                </c:pt>
                <c:pt idx="83">
                  <c:v>1693</c:v>
                </c:pt>
                <c:pt idx="84">
                  <c:v>1770</c:v>
                </c:pt>
                <c:pt idx="85">
                  <c:v>1806</c:v>
                </c:pt>
                <c:pt idx="86">
                  <c:v>1806.5</c:v>
                </c:pt>
                <c:pt idx="87">
                  <c:v>1810.5</c:v>
                </c:pt>
                <c:pt idx="88">
                  <c:v>1824</c:v>
                </c:pt>
                <c:pt idx="89">
                  <c:v>1833</c:v>
                </c:pt>
                <c:pt idx="90">
                  <c:v>1869.5</c:v>
                </c:pt>
                <c:pt idx="91">
                  <c:v>1896.5</c:v>
                </c:pt>
                <c:pt idx="92">
                  <c:v>1901</c:v>
                </c:pt>
                <c:pt idx="93">
                  <c:v>1901</c:v>
                </c:pt>
                <c:pt idx="94">
                  <c:v>1910.5</c:v>
                </c:pt>
                <c:pt idx="95">
                  <c:v>1951</c:v>
                </c:pt>
                <c:pt idx="96">
                  <c:v>1960</c:v>
                </c:pt>
                <c:pt idx="97">
                  <c:v>1978.5</c:v>
                </c:pt>
                <c:pt idx="98">
                  <c:v>2019</c:v>
                </c:pt>
                <c:pt idx="99">
                  <c:v>2019.5</c:v>
                </c:pt>
                <c:pt idx="100">
                  <c:v>3216.5</c:v>
                </c:pt>
                <c:pt idx="101">
                  <c:v>3265.5</c:v>
                </c:pt>
                <c:pt idx="102">
                  <c:v>3276.5</c:v>
                </c:pt>
                <c:pt idx="103">
                  <c:v>3374</c:v>
                </c:pt>
                <c:pt idx="104">
                  <c:v>3419.5</c:v>
                </c:pt>
                <c:pt idx="105">
                  <c:v>3496.5</c:v>
                </c:pt>
                <c:pt idx="106">
                  <c:v>3518.5</c:v>
                </c:pt>
                <c:pt idx="107">
                  <c:v>3519</c:v>
                </c:pt>
                <c:pt idx="108">
                  <c:v>3541.5</c:v>
                </c:pt>
                <c:pt idx="109">
                  <c:v>3546</c:v>
                </c:pt>
                <c:pt idx="110">
                  <c:v>3546</c:v>
                </c:pt>
                <c:pt idx="111">
                  <c:v>3564</c:v>
                </c:pt>
                <c:pt idx="112">
                  <c:v>3564.5</c:v>
                </c:pt>
                <c:pt idx="113">
                  <c:v>3660.5</c:v>
                </c:pt>
                <c:pt idx="114">
                  <c:v>4787.5</c:v>
                </c:pt>
                <c:pt idx="115">
                  <c:v>4853</c:v>
                </c:pt>
                <c:pt idx="116">
                  <c:v>5019</c:v>
                </c:pt>
                <c:pt idx="117">
                  <c:v>5178.5</c:v>
                </c:pt>
                <c:pt idx="118">
                  <c:v>5182</c:v>
                </c:pt>
                <c:pt idx="119">
                  <c:v>5186.5</c:v>
                </c:pt>
                <c:pt idx="120">
                  <c:v>5322.5</c:v>
                </c:pt>
                <c:pt idx="121">
                  <c:v>5390.5</c:v>
                </c:pt>
                <c:pt idx="122">
                  <c:v>5417.5</c:v>
                </c:pt>
                <c:pt idx="123">
                  <c:v>5463</c:v>
                </c:pt>
                <c:pt idx="124">
                  <c:v>6736</c:v>
                </c:pt>
                <c:pt idx="125">
                  <c:v>6749.5</c:v>
                </c:pt>
                <c:pt idx="126">
                  <c:v>6810</c:v>
                </c:pt>
                <c:pt idx="127">
                  <c:v>6858.5</c:v>
                </c:pt>
                <c:pt idx="128">
                  <c:v>6864.5</c:v>
                </c:pt>
                <c:pt idx="129">
                  <c:v>6867.5</c:v>
                </c:pt>
                <c:pt idx="130">
                  <c:v>6890</c:v>
                </c:pt>
                <c:pt idx="131">
                  <c:v>6981</c:v>
                </c:pt>
                <c:pt idx="132">
                  <c:v>7021.5</c:v>
                </c:pt>
                <c:pt idx="133">
                  <c:v>7153</c:v>
                </c:pt>
                <c:pt idx="134">
                  <c:v>8210.5</c:v>
                </c:pt>
                <c:pt idx="135">
                  <c:v>8254.5</c:v>
                </c:pt>
                <c:pt idx="136">
                  <c:v>8255</c:v>
                </c:pt>
                <c:pt idx="137">
                  <c:v>8255.5</c:v>
                </c:pt>
                <c:pt idx="138">
                  <c:v>8467.5</c:v>
                </c:pt>
                <c:pt idx="139">
                  <c:v>8471.5</c:v>
                </c:pt>
                <c:pt idx="140">
                  <c:v>8481</c:v>
                </c:pt>
                <c:pt idx="141">
                  <c:v>8494</c:v>
                </c:pt>
                <c:pt idx="142">
                  <c:v>8494.5</c:v>
                </c:pt>
                <c:pt idx="143">
                  <c:v>8585</c:v>
                </c:pt>
                <c:pt idx="144">
                  <c:v>8625.5</c:v>
                </c:pt>
                <c:pt idx="145">
                  <c:v>8626</c:v>
                </c:pt>
                <c:pt idx="146">
                  <c:v>8630.5</c:v>
                </c:pt>
                <c:pt idx="147">
                  <c:v>9591</c:v>
                </c:pt>
                <c:pt idx="148">
                  <c:v>9982.5</c:v>
                </c:pt>
                <c:pt idx="149">
                  <c:v>9989.5</c:v>
                </c:pt>
                <c:pt idx="150">
                  <c:v>10316</c:v>
                </c:pt>
                <c:pt idx="151">
                  <c:v>10321.5</c:v>
                </c:pt>
                <c:pt idx="152">
                  <c:v>10375</c:v>
                </c:pt>
                <c:pt idx="153">
                  <c:v>10376.5</c:v>
                </c:pt>
                <c:pt idx="154">
                  <c:v>10390</c:v>
                </c:pt>
                <c:pt idx="155">
                  <c:v>11602.5</c:v>
                </c:pt>
                <c:pt idx="156">
                  <c:v>11675</c:v>
                </c:pt>
                <c:pt idx="157">
                  <c:v>11720.5</c:v>
                </c:pt>
                <c:pt idx="158">
                  <c:v>11820</c:v>
                </c:pt>
                <c:pt idx="159">
                  <c:v>11824.5</c:v>
                </c:pt>
                <c:pt idx="160">
                  <c:v>11929</c:v>
                </c:pt>
                <c:pt idx="161">
                  <c:v>11933.5</c:v>
                </c:pt>
                <c:pt idx="162">
                  <c:v>11942.5</c:v>
                </c:pt>
                <c:pt idx="163">
                  <c:v>11947</c:v>
                </c:pt>
                <c:pt idx="164">
                  <c:v>11997</c:v>
                </c:pt>
                <c:pt idx="165">
                  <c:v>12001.5</c:v>
                </c:pt>
                <c:pt idx="166">
                  <c:v>13274.5</c:v>
                </c:pt>
                <c:pt idx="167">
                  <c:v>13283.5</c:v>
                </c:pt>
                <c:pt idx="168">
                  <c:v>13284</c:v>
                </c:pt>
                <c:pt idx="169">
                  <c:v>13292.5</c:v>
                </c:pt>
                <c:pt idx="170">
                  <c:v>13306</c:v>
                </c:pt>
                <c:pt idx="171">
                  <c:v>13306.5</c:v>
                </c:pt>
                <c:pt idx="172">
                  <c:v>13365</c:v>
                </c:pt>
                <c:pt idx="173">
                  <c:v>13443</c:v>
                </c:pt>
                <c:pt idx="174">
                  <c:v>13447.5</c:v>
                </c:pt>
                <c:pt idx="175">
                  <c:v>13451</c:v>
                </c:pt>
                <c:pt idx="176">
                  <c:v>13465</c:v>
                </c:pt>
                <c:pt idx="177">
                  <c:v>13474</c:v>
                </c:pt>
                <c:pt idx="178">
                  <c:v>13480</c:v>
                </c:pt>
                <c:pt idx="179">
                  <c:v>13610</c:v>
                </c:pt>
                <c:pt idx="180">
                  <c:v>13723.5</c:v>
                </c:pt>
                <c:pt idx="181">
                  <c:v>14558.5</c:v>
                </c:pt>
                <c:pt idx="182">
                  <c:v>14946.5</c:v>
                </c:pt>
                <c:pt idx="183">
                  <c:v>15014.5</c:v>
                </c:pt>
                <c:pt idx="184">
                  <c:v>15146</c:v>
                </c:pt>
                <c:pt idx="185">
                  <c:v>15155</c:v>
                </c:pt>
                <c:pt idx="186">
                  <c:v>15155.5</c:v>
                </c:pt>
                <c:pt idx="187">
                  <c:v>15160</c:v>
                </c:pt>
                <c:pt idx="188">
                  <c:v>15164.5</c:v>
                </c:pt>
                <c:pt idx="189">
                  <c:v>15169</c:v>
                </c:pt>
                <c:pt idx="190">
                  <c:v>15169.5</c:v>
                </c:pt>
                <c:pt idx="191">
                  <c:v>15173.5</c:v>
                </c:pt>
                <c:pt idx="192">
                  <c:v>15200.5</c:v>
                </c:pt>
                <c:pt idx="193">
                  <c:v>15454.5</c:v>
                </c:pt>
                <c:pt idx="194">
                  <c:v>16524</c:v>
                </c:pt>
                <c:pt idx="195">
                  <c:v>16619</c:v>
                </c:pt>
                <c:pt idx="196">
                  <c:v>16623.5</c:v>
                </c:pt>
                <c:pt idx="197">
                  <c:v>16661</c:v>
                </c:pt>
                <c:pt idx="198">
                  <c:v>16764</c:v>
                </c:pt>
                <c:pt idx="199">
                  <c:v>16768.5</c:v>
                </c:pt>
                <c:pt idx="200">
                  <c:v>16791</c:v>
                </c:pt>
                <c:pt idx="201">
                  <c:v>16800</c:v>
                </c:pt>
                <c:pt idx="202">
                  <c:v>16805</c:v>
                </c:pt>
                <c:pt idx="203">
                  <c:v>16959</c:v>
                </c:pt>
                <c:pt idx="204">
                  <c:v>18038</c:v>
                </c:pt>
                <c:pt idx="205">
                  <c:v>18038</c:v>
                </c:pt>
                <c:pt idx="206">
                  <c:v>18038</c:v>
                </c:pt>
                <c:pt idx="207">
                  <c:v>18372.5</c:v>
                </c:pt>
                <c:pt idx="208">
                  <c:v>18372.5</c:v>
                </c:pt>
                <c:pt idx="209">
                  <c:v>18377</c:v>
                </c:pt>
                <c:pt idx="210">
                  <c:v>18377.5</c:v>
                </c:pt>
                <c:pt idx="211">
                  <c:v>18377.5</c:v>
                </c:pt>
                <c:pt idx="212">
                  <c:v>18431.5</c:v>
                </c:pt>
                <c:pt idx="213">
                  <c:v>18513</c:v>
                </c:pt>
                <c:pt idx="214">
                  <c:v>18545</c:v>
                </c:pt>
                <c:pt idx="215">
                  <c:v>18545</c:v>
                </c:pt>
                <c:pt idx="216">
                  <c:v>18545</c:v>
                </c:pt>
                <c:pt idx="217">
                  <c:v>18545</c:v>
                </c:pt>
                <c:pt idx="218">
                  <c:v>18545</c:v>
                </c:pt>
                <c:pt idx="219">
                  <c:v>18545</c:v>
                </c:pt>
                <c:pt idx="220">
                  <c:v>18558.5</c:v>
                </c:pt>
                <c:pt idx="221">
                  <c:v>18558.5</c:v>
                </c:pt>
                <c:pt idx="222">
                  <c:v>18603.5</c:v>
                </c:pt>
                <c:pt idx="223">
                  <c:v>19892</c:v>
                </c:pt>
                <c:pt idx="224">
                  <c:v>20049</c:v>
                </c:pt>
                <c:pt idx="225">
                  <c:v>20099</c:v>
                </c:pt>
                <c:pt idx="226">
                  <c:v>20121.5</c:v>
                </c:pt>
                <c:pt idx="227">
                  <c:v>20126</c:v>
                </c:pt>
                <c:pt idx="228">
                  <c:v>20130.5</c:v>
                </c:pt>
                <c:pt idx="229">
                  <c:v>20130.5</c:v>
                </c:pt>
                <c:pt idx="230">
                  <c:v>20154.5</c:v>
                </c:pt>
                <c:pt idx="231">
                  <c:v>20158</c:v>
                </c:pt>
                <c:pt idx="232">
                  <c:v>20162.5</c:v>
                </c:pt>
                <c:pt idx="233">
                  <c:v>20253</c:v>
                </c:pt>
                <c:pt idx="234">
                  <c:v>21554</c:v>
                </c:pt>
                <c:pt idx="235">
                  <c:v>21626</c:v>
                </c:pt>
                <c:pt idx="236">
                  <c:v>21725.5</c:v>
                </c:pt>
                <c:pt idx="237">
                  <c:v>21725.5</c:v>
                </c:pt>
                <c:pt idx="238">
                  <c:v>21730.5</c:v>
                </c:pt>
                <c:pt idx="239">
                  <c:v>21730.5</c:v>
                </c:pt>
                <c:pt idx="240">
                  <c:v>21739.5</c:v>
                </c:pt>
                <c:pt idx="241">
                  <c:v>21744</c:v>
                </c:pt>
                <c:pt idx="242">
                  <c:v>21744</c:v>
                </c:pt>
                <c:pt idx="243">
                  <c:v>21762</c:v>
                </c:pt>
                <c:pt idx="244">
                  <c:v>21843.5</c:v>
                </c:pt>
                <c:pt idx="245">
                  <c:v>21895</c:v>
                </c:pt>
                <c:pt idx="246">
                  <c:v>21911.5</c:v>
                </c:pt>
                <c:pt idx="247">
                  <c:v>22138</c:v>
                </c:pt>
                <c:pt idx="248">
                  <c:v>23071.5</c:v>
                </c:pt>
                <c:pt idx="249">
                  <c:v>23221</c:v>
                </c:pt>
                <c:pt idx="250">
                  <c:v>23311.5</c:v>
                </c:pt>
                <c:pt idx="251">
                  <c:v>23701.5</c:v>
                </c:pt>
                <c:pt idx="252">
                  <c:v>24716.5</c:v>
                </c:pt>
                <c:pt idx="253">
                  <c:v>24866</c:v>
                </c:pt>
                <c:pt idx="254">
                  <c:v>25120</c:v>
                </c:pt>
                <c:pt idx="255">
                  <c:v>25142.5</c:v>
                </c:pt>
                <c:pt idx="256">
                  <c:v>26033</c:v>
                </c:pt>
                <c:pt idx="257">
                  <c:v>26569.5</c:v>
                </c:pt>
                <c:pt idx="258">
                  <c:v>26589</c:v>
                </c:pt>
                <c:pt idx="259">
                  <c:v>26692</c:v>
                </c:pt>
                <c:pt idx="260">
                  <c:v>27054.5</c:v>
                </c:pt>
                <c:pt idx="261">
                  <c:v>28035.5</c:v>
                </c:pt>
                <c:pt idx="262">
                  <c:v>28187.5</c:v>
                </c:pt>
                <c:pt idx="263">
                  <c:v>28284</c:v>
                </c:pt>
                <c:pt idx="264">
                  <c:v>28352.5</c:v>
                </c:pt>
                <c:pt idx="265">
                  <c:v>28409.5</c:v>
                </c:pt>
                <c:pt idx="266">
                  <c:v>28418.5</c:v>
                </c:pt>
                <c:pt idx="267">
                  <c:v>28518</c:v>
                </c:pt>
                <c:pt idx="268">
                  <c:v>28699.5</c:v>
                </c:pt>
                <c:pt idx="269">
                  <c:v>28708.5</c:v>
                </c:pt>
                <c:pt idx="270">
                  <c:v>29864</c:v>
                </c:pt>
                <c:pt idx="271">
                  <c:v>29874.5</c:v>
                </c:pt>
                <c:pt idx="272">
                  <c:v>29875</c:v>
                </c:pt>
                <c:pt idx="273">
                  <c:v>29945.5</c:v>
                </c:pt>
                <c:pt idx="274">
                  <c:v>30009</c:v>
                </c:pt>
                <c:pt idx="275">
                  <c:v>30059</c:v>
                </c:pt>
                <c:pt idx="276">
                  <c:v>30073.5</c:v>
                </c:pt>
                <c:pt idx="277">
                  <c:v>30077</c:v>
                </c:pt>
                <c:pt idx="278">
                  <c:v>30127</c:v>
                </c:pt>
                <c:pt idx="279">
                  <c:v>30222</c:v>
                </c:pt>
                <c:pt idx="280">
                  <c:v>31301.5</c:v>
                </c:pt>
                <c:pt idx="281">
                  <c:v>31486</c:v>
                </c:pt>
                <c:pt idx="282">
                  <c:v>31622</c:v>
                </c:pt>
                <c:pt idx="283">
                  <c:v>31622</c:v>
                </c:pt>
                <c:pt idx="284">
                  <c:v>31735.5</c:v>
                </c:pt>
                <c:pt idx="285">
                  <c:v>31740</c:v>
                </c:pt>
                <c:pt idx="286">
                  <c:v>31772</c:v>
                </c:pt>
                <c:pt idx="287">
                  <c:v>31772</c:v>
                </c:pt>
                <c:pt idx="288">
                  <c:v>31776.5</c:v>
                </c:pt>
                <c:pt idx="289">
                  <c:v>31777.5</c:v>
                </c:pt>
                <c:pt idx="290">
                  <c:v>31778</c:v>
                </c:pt>
                <c:pt idx="291">
                  <c:v>31794.5</c:v>
                </c:pt>
                <c:pt idx="292">
                  <c:v>31957.5</c:v>
                </c:pt>
                <c:pt idx="293">
                  <c:v>32030</c:v>
                </c:pt>
                <c:pt idx="294">
                  <c:v>33123</c:v>
                </c:pt>
                <c:pt idx="295">
                  <c:v>33126.5</c:v>
                </c:pt>
                <c:pt idx="296">
                  <c:v>33167.5</c:v>
                </c:pt>
                <c:pt idx="297">
                  <c:v>33167.5</c:v>
                </c:pt>
                <c:pt idx="298">
                  <c:v>33167.5</c:v>
                </c:pt>
                <c:pt idx="299">
                  <c:v>33168</c:v>
                </c:pt>
                <c:pt idx="300">
                  <c:v>33168</c:v>
                </c:pt>
                <c:pt idx="301">
                  <c:v>33168</c:v>
                </c:pt>
                <c:pt idx="302">
                  <c:v>33171.5</c:v>
                </c:pt>
                <c:pt idx="303">
                  <c:v>33232</c:v>
                </c:pt>
                <c:pt idx="304">
                  <c:v>33280.5</c:v>
                </c:pt>
                <c:pt idx="305">
                  <c:v>33403</c:v>
                </c:pt>
                <c:pt idx="306">
                  <c:v>33412</c:v>
                </c:pt>
                <c:pt idx="307">
                  <c:v>33422.5</c:v>
                </c:pt>
                <c:pt idx="308">
                  <c:v>33554</c:v>
                </c:pt>
                <c:pt idx="309">
                  <c:v>33554</c:v>
                </c:pt>
                <c:pt idx="310">
                  <c:v>33580</c:v>
                </c:pt>
                <c:pt idx="311">
                  <c:v>34587</c:v>
                </c:pt>
                <c:pt idx="312">
                  <c:v>34823</c:v>
                </c:pt>
                <c:pt idx="313">
                  <c:v>34825.5</c:v>
                </c:pt>
                <c:pt idx="314">
                  <c:v>34844.5</c:v>
                </c:pt>
                <c:pt idx="315">
                  <c:v>34948</c:v>
                </c:pt>
                <c:pt idx="316">
                  <c:v>34952.5</c:v>
                </c:pt>
                <c:pt idx="317">
                  <c:v>34952.5</c:v>
                </c:pt>
                <c:pt idx="318">
                  <c:v>34984.5</c:v>
                </c:pt>
                <c:pt idx="319">
                  <c:v>34999</c:v>
                </c:pt>
                <c:pt idx="320">
                  <c:v>35007</c:v>
                </c:pt>
                <c:pt idx="321">
                  <c:v>35189.5</c:v>
                </c:pt>
                <c:pt idx="322">
                  <c:v>35261</c:v>
                </c:pt>
                <c:pt idx="323">
                  <c:v>35262</c:v>
                </c:pt>
                <c:pt idx="324">
                  <c:v>35270.5</c:v>
                </c:pt>
                <c:pt idx="325">
                  <c:v>35270.5</c:v>
                </c:pt>
                <c:pt idx="326">
                  <c:v>35451.5</c:v>
                </c:pt>
                <c:pt idx="327">
                  <c:v>35451.5</c:v>
                </c:pt>
                <c:pt idx="328">
                  <c:v>36344</c:v>
                </c:pt>
                <c:pt idx="329">
                  <c:v>36439</c:v>
                </c:pt>
                <c:pt idx="330">
                  <c:v>36504.5</c:v>
                </c:pt>
                <c:pt idx="331">
                  <c:v>36652</c:v>
                </c:pt>
                <c:pt idx="332">
                  <c:v>36720</c:v>
                </c:pt>
                <c:pt idx="333">
                  <c:v>36842.5</c:v>
                </c:pt>
                <c:pt idx="334">
                  <c:v>36847</c:v>
                </c:pt>
                <c:pt idx="335">
                  <c:v>36847</c:v>
                </c:pt>
                <c:pt idx="336">
                  <c:v>37980.5</c:v>
                </c:pt>
                <c:pt idx="337">
                  <c:v>38007.5</c:v>
                </c:pt>
                <c:pt idx="338">
                  <c:v>38008</c:v>
                </c:pt>
                <c:pt idx="339">
                  <c:v>38125</c:v>
                </c:pt>
                <c:pt idx="340">
                  <c:v>38164</c:v>
                </c:pt>
                <c:pt idx="341">
                  <c:v>38210.5</c:v>
                </c:pt>
                <c:pt idx="342">
                  <c:v>38297.5</c:v>
                </c:pt>
                <c:pt idx="343">
                  <c:v>38307.5</c:v>
                </c:pt>
                <c:pt idx="344">
                  <c:v>38324</c:v>
                </c:pt>
                <c:pt idx="345">
                  <c:v>38325</c:v>
                </c:pt>
                <c:pt idx="346">
                  <c:v>38378.5</c:v>
                </c:pt>
                <c:pt idx="347">
                  <c:v>38405.5</c:v>
                </c:pt>
                <c:pt idx="348">
                  <c:v>38419</c:v>
                </c:pt>
                <c:pt idx="349">
                  <c:v>39602.5</c:v>
                </c:pt>
                <c:pt idx="350">
                  <c:v>39676</c:v>
                </c:pt>
                <c:pt idx="351">
                  <c:v>39775</c:v>
                </c:pt>
                <c:pt idx="352">
                  <c:v>39789</c:v>
                </c:pt>
                <c:pt idx="353">
                  <c:v>39796.5</c:v>
                </c:pt>
                <c:pt idx="354">
                  <c:v>39797</c:v>
                </c:pt>
                <c:pt idx="355">
                  <c:v>39797</c:v>
                </c:pt>
                <c:pt idx="356">
                  <c:v>39825</c:v>
                </c:pt>
                <c:pt idx="357">
                  <c:v>39825</c:v>
                </c:pt>
                <c:pt idx="358">
                  <c:v>39848</c:v>
                </c:pt>
                <c:pt idx="359">
                  <c:v>39869.5</c:v>
                </c:pt>
                <c:pt idx="360">
                  <c:v>39887</c:v>
                </c:pt>
                <c:pt idx="361">
                  <c:v>39887</c:v>
                </c:pt>
                <c:pt idx="362">
                  <c:v>39897</c:v>
                </c:pt>
                <c:pt idx="363">
                  <c:v>39905.5</c:v>
                </c:pt>
                <c:pt idx="364">
                  <c:v>39911</c:v>
                </c:pt>
                <c:pt idx="365">
                  <c:v>40251</c:v>
                </c:pt>
                <c:pt idx="366">
                  <c:v>41347</c:v>
                </c:pt>
                <c:pt idx="367">
                  <c:v>41425</c:v>
                </c:pt>
                <c:pt idx="368">
                  <c:v>41434</c:v>
                </c:pt>
                <c:pt idx="369">
                  <c:v>41506</c:v>
                </c:pt>
                <c:pt idx="370">
                  <c:v>41516</c:v>
                </c:pt>
                <c:pt idx="371">
                  <c:v>41534</c:v>
                </c:pt>
                <c:pt idx="372">
                  <c:v>41561</c:v>
                </c:pt>
                <c:pt idx="373">
                  <c:v>41565</c:v>
                </c:pt>
                <c:pt idx="374">
                  <c:v>41579</c:v>
                </c:pt>
                <c:pt idx="375">
                  <c:v>41642</c:v>
                </c:pt>
                <c:pt idx="376">
                  <c:v>41654.5</c:v>
                </c:pt>
                <c:pt idx="377">
                  <c:v>41674</c:v>
                </c:pt>
                <c:pt idx="378">
                  <c:v>41700</c:v>
                </c:pt>
                <c:pt idx="379">
                  <c:v>41700</c:v>
                </c:pt>
                <c:pt idx="380">
                  <c:v>41700</c:v>
                </c:pt>
                <c:pt idx="381">
                  <c:v>41831.5</c:v>
                </c:pt>
                <c:pt idx="382">
                  <c:v>41831.5</c:v>
                </c:pt>
                <c:pt idx="383">
                  <c:v>42276</c:v>
                </c:pt>
                <c:pt idx="384">
                  <c:v>42747.5</c:v>
                </c:pt>
                <c:pt idx="385">
                  <c:v>42747.5</c:v>
                </c:pt>
                <c:pt idx="386">
                  <c:v>42997</c:v>
                </c:pt>
                <c:pt idx="387">
                  <c:v>43006.5</c:v>
                </c:pt>
                <c:pt idx="388">
                  <c:v>43046</c:v>
                </c:pt>
                <c:pt idx="389">
                  <c:v>43092</c:v>
                </c:pt>
                <c:pt idx="390">
                  <c:v>43133.5</c:v>
                </c:pt>
                <c:pt idx="391">
                  <c:v>43146.5</c:v>
                </c:pt>
                <c:pt idx="392">
                  <c:v>43178</c:v>
                </c:pt>
                <c:pt idx="393">
                  <c:v>43204</c:v>
                </c:pt>
                <c:pt idx="394">
                  <c:v>43204.5</c:v>
                </c:pt>
                <c:pt idx="395">
                  <c:v>43255</c:v>
                </c:pt>
                <c:pt idx="396">
                  <c:v>43282</c:v>
                </c:pt>
                <c:pt idx="397">
                  <c:v>43368.5</c:v>
                </c:pt>
                <c:pt idx="398">
                  <c:v>43372</c:v>
                </c:pt>
                <c:pt idx="399">
                  <c:v>43387</c:v>
                </c:pt>
                <c:pt idx="400">
                  <c:v>43387</c:v>
                </c:pt>
                <c:pt idx="401">
                  <c:v>43387</c:v>
                </c:pt>
                <c:pt idx="402">
                  <c:v>43545.5</c:v>
                </c:pt>
                <c:pt idx="403">
                  <c:v>44303</c:v>
                </c:pt>
                <c:pt idx="404">
                  <c:v>44461.5</c:v>
                </c:pt>
                <c:pt idx="405">
                  <c:v>44588</c:v>
                </c:pt>
                <c:pt idx="406">
                  <c:v>44759.5</c:v>
                </c:pt>
                <c:pt idx="407">
                  <c:v>44873</c:v>
                </c:pt>
                <c:pt idx="408">
                  <c:v>44873.5</c:v>
                </c:pt>
                <c:pt idx="409">
                  <c:v>44918</c:v>
                </c:pt>
                <c:pt idx="410">
                  <c:v>44918</c:v>
                </c:pt>
                <c:pt idx="411">
                  <c:v>45031.5</c:v>
                </c:pt>
                <c:pt idx="412">
                  <c:v>45031.5</c:v>
                </c:pt>
                <c:pt idx="413">
                  <c:v>45062.5</c:v>
                </c:pt>
                <c:pt idx="414">
                  <c:v>45062.5</c:v>
                </c:pt>
                <c:pt idx="415">
                  <c:v>45081</c:v>
                </c:pt>
                <c:pt idx="416">
                  <c:v>46025</c:v>
                </c:pt>
                <c:pt idx="417">
                  <c:v>46113</c:v>
                </c:pt>
                <c:pt idx="418">
                  <c:v>46134</c:v>
                </c:pt>
                <c:pt idx="419">
                  <c:v>46292.5</c:v>
                </c:pt>
                <c:pt idx="420">
                  <c:v>46400.5</c:v>
                </c:pt>
                <c:pt idx="421">
                  <c:v>46462</c:v>
                </c:pt>
                <c:pt idx="422">
                  <c:v>46471</c:v>
                </c:pt>
                <c:pt idx="423">
                  <c:v>46545.5</c:v>
                </c:pt>
                <c:pt idx="424">
                  <c:v>46818.5</c:v>
                </c:pt>
                <c:pt idx="425">
                  <c:v>46818.5</c:v>
                </c:pt>
                <c:pt idx="426">
                  <c:v>46818.5</c:v>
                </c:pt>
                <c:pt idx="427">
                  <c:v>47038</c:v>
                </c:pt>
                <c:pt idx="428">
                  <c:v>47038</c:v>
                </c:pt>
                <c:pt idx="429">
                  <c:v>48019</c:v>
                </c:pt>
                <c:pt idx="430">
                  <c:v>48035.5</c:v>
                </c:pt>
                <c:pt idx="431">
                  <c:v>48078.5</c:v>
                </c:pt>
                <c:pt idx="432">
                  <c:v>48079</c:v>
                </c:pt>
                <c:pt idx="433">
                  <c:v>48148</c:v>
                </c:pt>
                <c:pt idx="434">
                  <c:v>48148.5</c:v>
                </c:pt>
                <c:pt idx="435">
                  <c:v>48202.5</c:v>
                </c:pt>
                <c:pt idx="436">
                  <c:v>48207</c:v>
                </c:pt>
                <c:pt idx="437">
                  <c:v>48233</c:v>
                </c:pt>
                <c:pt idx="438">
                  <c:v>48252.5</c:v>
                </c:pt>
                <c:pt idx="439">
                  <c:v>48279</c:v>
                </c:pt>
                <c:pt idx="440">
                  <c:v>48306.5</c:v>
                </c:pt>
                <c:pt idx="441">
                  <c:v>48307</c:v>
                </c:pt>
                <c:pt idx="442">
                  <c:v>48311.5</c:v>
                </c:pt>
                <c:pt idx="443">
                  <c:v>48315.5</c:v>
                </c:pt>
                <c:pt idx="444">
                  <c:v>48316</c:v>
                </c:pt>
                <c:pt idx="445">
                  <c:v>48325</c:v>
                </c:pt>
                <c:pt idx="446">
                  <c:v>48338.5</c:v>
                </c:pt>
                <c:pt idx="447">
                  <c:v>48347.5</c:v>
                </c:pt>
                <c:pt idx="448">
                  <c:v>48348</c:v>
                </c:pt>
                <c:pt idx="449">
                  <c:v>48352</c:v>
                </c:pt>
                <c:pt idx="450">
                  <c:v>48352.5</c:v>
                </c:pt>
                <c:pt idx="451">
                  <c:v>48356.5</c:v>
                </c:pt>
                <c:pt idx="452">
                  <c:v>48357</c:v>
                </c:pt>
                <c:pt idx="453">
                  <c:v>48365.5</c:v>
                </c:pt>
                <c:pt idx="454">
                  <c:v>48366</c:v>
                </c:pt>
                <c:pt idx="455">
                  <c:v>48370</c:v>
                </c:pt>
                <c:pt idx="456">
                  <c:v>48370.5</c:v>
                </c:pt>
                <c:pt idx="457">
                  <c:v>48374.5</c:v>
                </c:pt>
                <c:pt idx="458">
                  <c:v>48375</c:v>
                </c:pt>
                <c:pt idx="459">
                  <c:v>48388</c:v>
                </c:pt>
                <c:pt idx="460">
                  <c:v>48388</c:v>
                </c:pt>
                <c:pt idx="461">
                  <c:v>48388.5</c:v>
                </c:pt>
                <c:pt idx="462">
                  <c:v>48403</c:v>
                </c:pt>
                <c:pt idx="463">
                  <c:v>48488</c:v>
                </c:pt>
                <c:pt idx="464">
                  <c:v>48492.5</c:v>
                </c:pt>
                <c:pt idx="465">
                  <c:v>48497</c:v>
                </c:pt>
                <c:pt idx="466">
                  <c:v>48501.5</c:v>
                </c:pt>
                <c:pt idx="467">
                  <c:v>48506</c:v>
                </c:pt>
                <c:pt idx="468">
                  <c:v>48510.5</c:v>
                </c:pt>
                <c:pt idx="469">
                  <c:v>48515</c:v>
                </c:pt>
                <c:pt idx="470">
                  <c:v>48584</c:v>
                </c:pt>
                <c:pt idx="471">
                  <c:v>48596.5</c:v>
                </c:pt>
                <c:pt idx="472">
                  <c:v>48796</c:v>
                </c:pt>
                <c:pt idx="473">
                  <c:v>48796</c:v>
                </c:pt>
                <c:pt idx="474">
                  <c:v>49265</c:v>
                </c:pt>
                <c:pt idx="475">
                  <c:v>49710</c:v>
                </c:pt>
                <c:pt idx="476">
                  <c:v>49710.5</c:v>
                </c:pt>
                <c:pt idx="477">
                  <c:v>49731.5</c:v>
                </c:pt>
                <c:pt idx="478">
                  <c:v>49747.5</c:v>
                </c:pt>
                <c:pt idx="479">
                  <c:v>49761</c:v>
                </c:pt>
                <c:pt idx="480">
                  <c:v>49770</c:v>
                </c:pt>
                <c:pt idx="481">
                  <c:v>49810</c:v>
                </c:pt>
                <c:pt idx="482">
                  <c:v>49810</c:v>
                </c:pt>
                <c:pt idx="483">
                  <c:v>49810.5</c:v>
                </c:pt>
                <c:pt idx="484">
                  <c:v>49810.5</c:v>
                </c:pt>
                <c:pt idx="485">
                  <c:v>49811.5</c:v>
                </c:pt>
                <c:pt idx="486">
                  <c:v>49820</c:v>
                </c:pt>
                <c:pt idx="487">
                  <c:v>49820</c:v>
                </c:pt>
                <c:pt idx="488">
                  <c:v>49820.5</c:v>
                </c:pt>
                <c:pt idx="489">
                  <c:v>49829.5</c:v>
                </c:pt>
                <c:pt idx="490">
                  <c:v>49858</c:v>
                </c:pt>
                <c:pt idx="491">
                  <c:v>49865.5</c:v>
                </c:pt>
                <c:pt idx="492">
                  <c:v>49924.5</c:v>
                </c:pt>
                <c:pt idx="493">
                  <c:v>50010</c:v>
                </c:pt>
                <c:pt idx="494">
                  <c:v>50010.5</c:v>
                </c:pt>
                <c:pt idx="495">
                  <c:v>50033</c:v>
                </c:pt>
                <c:pt idx="496">
                  <c:v>50071</c:v>
                </c:pt>
                <c:pt idx="497">
                  <c:v>50130</c:v>
                </c:pt>
                <c:pt idx="498">
                  <c:v>51193.5</c:v>
                </c:pt>
                <c:pt idx="499">
                  <c:v>51197.5</c:v>
                </c:pt>
                <c:pt idx="500">
                  <c:v>51348.5</c:v>
                </c:pt>
                <c:pt idx="501">
                  <c:v>51433</c:v>
                </c:pt>
                <c:pt idx="502">
                  <c:v>51457.5</c:v>
                </c:pt>
                <c:pt idx="503">
                  <c:v>51462</c:v>
                </c:pt>
                <c:pt idx="504">
                  <c:v>51487.5</c:v>
                </c:pt>
                <c:pt idx="505">
                  <c:v>51492</c:v>
                </c:pt>
                <c:pt idx="506">
                  <c:v>51496.5</c:v>
                </c:pt>
                <c:pt idx="507">
                  <c:v>51497</c:v>
                </c:pt>
                <c:pt idx="508">
                  <c:v>51501</c:v>
                </c:pt>
                <c:pt idx="509">
                  <c:v>51564.5</c:v>
                </c:pt>
                <c:pt idx="510">
                  <c:v>51566</c:v>
                </c:pt>
                <c:pt idx="511">
                  <c:v>51578</c:v>
                </c:pt>
                <c:pt idx="512">
                  <c:v>51578</c:v>
                </c:pt>
                <c:pt idx="513">
                  <c:v>51655</c:v>
                </c:pt>
                <c:pt idx="514">
                  <c:v>51954.5</c:v>
                </c:pt>
                <c:pt idx="515">
                  <c:v>52381</c:v>
                </c:pt>
                <c:pt idx="516">
                  <c:v>52712.5</c:v>
                </c:pt>
                <c:pt idx="517">
                  <c:v>52717</c:v>
                </c:pt>
                <c:pt idx="518">
                  <c:v>52726</c:v>
                </c:pt>
                <c:pt idx="519">
                  <c:v>52762</c:v>
                </c:pt>
                <c:pt idx="520">
                  <c:v>52775.5</c:v>
                </c:pt>
                <c:pt idx="521">
                  <c:v>52780.5</c:v>
                </c:pt>
                <c:pt idx="522">
                  <c:v>52794</c:v>
                </c:pt>
                <c:pt idx="523">
                  <c:v>52802.5</c:v>
                </c:pt>
                <c:pt idx="524">
                  <c:v>52803</c:v>
                </c:pt>
                <c:pt idx="525">
                  <c:v>52807.5</c:v>
                </c:pt>
                <c:pt idx="526">
                  <c:v>52812</c:v>
                </c:pt>
                <c:pt idx="527">
                  <c:v>52816.5</c:v>
                </c:pt>
                <c:pt idx="528">
                  <c:v>52893.5</c:v>
                </c:pt>
                <c:pt idx="529">
                  <c:v>52898</c:v>
                </c:pt>
                <c:pt idx="530">
                  <c:v>52898.5</c:v>
                </c:pt>
                <c:pt idx="531">
                  <c:v>52920</c:v>
                </c:pt>
                <c:pt idx="532">
                  <c:v>52920.5</c:v>
                </c:pt>
                <c:pt idx="533">
                  <c:v>52934.5</c:v>
                </c:pt>
                <c:pt idx="534">
                  <c:v>52938.5</c:v>
                </c:pt>
                <c:pt idx="535">
                  <c:v>52952.5</c:v>
                </c:pt>
                <c:pt idx="536">
                  <c:v>52957</c:v>
                </c:pt>
                <c:pt idx="537">
                  <c:v>52961.5</c:v>
                </c:pt>
                <c:pt idx="538">
                  <c:v>52965.5</c:v>
                </c:pt>
                <c:pt idx="539">
                  <c:v>52983.5</c:v>
                </c:pt>
                <c:pt idx="540">
                  <c:v>52984</c:v>
                </c:pt>
                <c:pt idx="541">
                  <c:v>52988</c:v>
                </c:pt>
                <c:pt idx="542">
                  <c:v>52988.5</c:v>
                </c:pt>
                <c:pt idx="543">
                  <c:v>52992</c:v>
                </c:pt>
                <c:pt idx="544">
                  <c:v>52992.5</c:v>
                </c:pt>
                <c:pt idx="545">
                  <c:v>53006.5</c:v>
                </c:pt>
                <c:pt idx="546">
                  <c:v>53011</c:v>
                </c:pt>
                <c:pt idx="547">
                  <c:v>53011.5</c:v>
                </c:pt>
                <c:pt idx="548">
                  <c:v>53015</c:v>
                </c:pt>
                <c:pt idx="549">
                  <c:v>53016</c:v>
                </c:pt>
                <c:pt idx="550">
                  <c:v>53029.5</c:v>
                </c:pt>
                <c:pt idx="551">
                  <c:v>53030.5</c:v>
                </c:pt>
                <c:pt idx="552">
                  <c:v>53033.5</c:v>
                </c:pt>
                <c:pt idx="553">
                  <c:v>53034</c:v>
                </c:pt>
                <c:pt idx="554">
                  <c:v>53051</c:v>
                </c:pt>
                <c:pt idx="555">
                  <c:v>53051.5</c:v>
                </c:pt>
                <c:pt idx="556">
                  <c:v>53127.5</c:v>
                </c:pt>
                <c:pt idx="557">
                  <c:v>53128</c:v>
                </c:pt>
                <c:pt idx="558">
                  <c:v>53137</c:v>
                </c:pt>
                <c:pt idx="559">
                  <c:v>53141.5</c:v>
                </c:pt>
                <c:pt idx="560">
                  <c:v>53142</c:v>
                </c:pt>
                <c:pt idx="561">
                  <c:v>53142.5</c:v>
                </c:pt>
                <c:pt idx="562">
                  <c:v>53147</c:v>
                </c:pt>
                <c:pt idx="563">
                  <c:v>53155</c:v>
                </c:pt>
                <c:pt idx="564">
                  <c:v>53173</c:v>
                </c:pt>
                <c:pt idx="565">
                  <c:v>53173.5</c:v>
                </c:pt>
                <c:pt idx="566">
                  <c:v>53177.5</c:v>
                </c:pt>
                <c:pt idx="567">
                  <c:v>53178</c:v>
                </c:pt>
                <c:pt idx="568">
                  <c:v>53182</c:v>
                </c:pt>
                <c:pt idx="569">
                  <c:v>53182.5</c:v>
                </c:pt>
                <c:pt idx="570">
                  <c:v>53187</c:v>
                </c:pt>
                <c:pt idx="571">
                  <c:v>53191</c:v>
                </c:pt>
                <c:pt idx="572">
                  <c:v>53191.5</c:v>
                </c:pt>
                <c:pt idx="573">
                  <c:v>53195.5</c:v>
                </c:pt>
                <c:pt idx="574">
                  <c:v>53196</c:v>
                </c:pt>
                <c:pt idx="575">
                  <c:v>53196.5</c:v>
                </c:pt>
                <c:pt idx="576">
                  <c:v>53205</c:v>
                </c:pt>
                <c:pt idx="577">
                  <c:v>53205.5</c:v>
                </c:pt>
                <c:pt idx="578">
                  <c:v>53209.5</c:v>
                </c:pt>
                <c:pt idx="579">
                  <c:v>53214</c:v>
                </c:pt>
                <c:pt idx="580">
                  <c:v>53218.5</c:v>
                </c:pt>
                <c:pt idx="581">
                  <c:v>53223</c:v>
                </c:pt>
                <c:pt idx="582">
                  <c:v>53223</c:v>
                </c:pt>
                <c:pt idx="583">
                  <c:v>53227.5</c:v>
                </c:pt>
                <c:pt idx="584">
                  <c:v>53232</c:v>
                </c:pt>
                <c:pt idx="585">
                  <c:v>53232.5</c:v>
                </c:pt>
                <c:pt idx="586">
                  <c:v>53236.5</c:v>
                </c:pt>
                <c:pt idx="587">
                  <c:v>53236.5</c:v>
                </c:pt>
                <c:pt idx="588">
                  <c:v>53237</c:v>
                </c:pt>
                <c:pt idx="589">
                  <c:v>53241.5</c:v>
                </c:pt>
                <c:pt idx="590">
                  <c:v>53255</c:v>
                </c:pt>
                <c:pt idx="591">
                  <c:v>53259.5</c:v>
                </c:pt>
                <c:pt idx="592">
                  <c:v>53268.5</c:v>
                </c:pt>
                <c:pt idx="593">
                  <c:v>53273</c:v>
                </c:pt>
                <c:pt idx="594">
                  <c:v>53277.5</c:v>
                </c:pt>
                <c:pt idx="595">
                  <c:v>53282</c:v>
                </c:pt>
                <c:pt idx="596">
                  <c:v>53286.5</c:v>
                </c:pt>
                <c:pt idx="597">
                  <c:v>53300</c:v>
                </c:pt>
                <c:pt idx="598">
                  <c:v>53304.5</c:v>
                </c:pt>
                <c:pt idx="599">
                  <c:v>53318.5</c:v>
                </c:pt>
                <c:pt idx="600">
                  <c:v>53323</c:v>
                </c:pt>
                <c:pt idx="601">
                  <c:v>53327.5</c:v>
                </c:pt>
                <c:pt idx="602">
                  <c:v>53363.5</c:v>
                </c:pt>
                <c:pt idx="603">
                  <c:v>53469</c:v>
                </c:pt>
                <c:pt idx="604">
                  <c:v>54618</c:v>
                </c:pt>
                <c:pt idx="605">
                  <c:v>54618</c:v>
                </c:pt>
                <c:pt idx="606">
                  <c:v>54618</c:v>
                </c:pt>
                <c:pt idx="607">
                  <c:v>54618</c:v>
                </c:pt>
                <c:pt idx="608">
                  <c:v>54678.5</c:v>
                </c:pt>
                <c:pt idx="609">
                  <c:v>54684</c:v>
                </c:pt>
                <c:pt idx="610">
                  <c:v>54684</c:v>
                </c:pt>
                <c:pt idx="611">
                  <c:v>54777</c:v>
                </c:pt>
                <c:pt idx="612">
                  <c:v>54832.5</c:v>
                </c:pt>
                <c:pt idx="613">
                  <c:v>54832.5</c:v>
                </c:pt>
                <c:pt idx="614">
                  <c:v>54832.5</c:v>
                </c:pt>
                <c:pt idx="615">
                  <c:v>54836.5</c:v>
                </c:pt>
                <c:pt idx="616">
                  <c:v>54836.5</c:v>
                </c:pt>
                <c:pt idx="617">
                  <c:v>54945</c:v>
                </c:pt>
                <c:pt idx="618">
                  <c:v>54954</c:v>
                </c:pt>
                <c:pt idx="619">
                  <c:v>54959.5</c:v>
                </c:pt>
                <c:pt idx="620">
                  <c:v>55045.5</c:v>
                </c:pt>
                <c:pt idx="621">
                  <c:v>55099</c:v>
                </c:pt>
                <c:pt idx="622">
                  <c:v>55099</c:v>
                </c:pt>
                <c:pt idx="623">
                  <c:v>55099</c:v>
                </c:pt>
                <c:pt idx="624">
                  <c:v>55189.5</c:v>
                </c:pt>
                <c:pt idx="625">
                  <c:v>55948.5</c:v>
                </c:pt>
                <c:pt idx="626">
                  <c:v>55967</c:v>
                </c:pt>
                <c:pt idx="627">
                  <c:v>55967.5</c:v>
                </c:pt>
                <c:pt idx="628">
                  <c:v>56179.5</c:v>
                </c:pt>
                <c:pt idx="629">
                  <c:v>56180</c:v>
                </c:pt>
                <c:pt idx="630">
                  <c:v>56277</c:v>
                </c:pt>
                <c:pt idx="631">
                  <c:v>56297.5</c:v>
                </c:pt>
                <c:pt idx="632">
                  <c:v>56396</c:v>
                </c:pt>
                <c:pt idx="633">
                  <c:v>56473</c:v>
                </c:pt>
                <c:pt idx="634">
                  <c:v>56490</c:v>
                </c:pt>
                <c:pt idx="635">
                  <c:v>56545.5</c:v>
                </c:pt>
                <c:pt idx="636">
                  <c:v>56591</c:v>
                </c:pt>
                <c:pt idx="637">
                  <c:v>56626</c:v>
                </c:pt>
                <c:pt idx="638">
                  <c:v>57606</c:v>
                </c:pt>
                <c:pt idx="639">
                  <c:v>57746.5</c:v>
                </c:pt>
                <c:pt idx="640">
                  <c:v>57755</c:v>
                </c:pt>
                <c:pt idx="641">
                  <c:v>57918.5</c:v>
                </c:pt>
                <c:pt idx="642">
                  <c:v>58041</c:v>
                </c:pt>
                <c:pt idx="643">
                  <c:v>58041.5</c:v>
                </c:pt>
                <c:pt idx="644">
                  <c:v>58054.5</c:v>
                </c:pt>
                <c:pt idx="645">
                  <c:v>58171</c:v>
                </c:pt>
                <c:pt idx="646">
                  <c:v>59329</c:v>
                </c:pt>
                <c:pt idx="647">
                  <c:v>59542</c:v>
                </c:pt>
                <c:pt idx="648">
                  <c:v>59608.5</c:v>
                </c:pt>
                <c:pt idx="649">
                  <c:v>59739.5</c:v>
                </c:pt>
                <c:pt idx="650">
                  <c:v>59744</c:v>
                </c:pt>
                <c:pt idx="651">
                  <c:v>59744.5</c:v>
                </c:pt>
                <c:pt idx="652">
                  <c:v>59757.5</c:v>
                </c:pt>
                <c:pt idx="653">
                  <c:v>59758</c:v>
                </c:pt>
                <c:pt idx="654">
                  <c:v>59766</c:v>
                </c:pt>
                <c:pt idx="655">
                  <c:v>59766.5</c:v>
                </c:pt>
                <c:pt idx="656">
                  <c:v>59771</c:v>
                </c:pt>
                <c:pt idx="657">
                  <c:v>59771.5</c:v>
                </c:pt>
                <c:pt idx="658">
                  <c:v>59780</c:v>
                </c:pt>
                <c:pt idx="659">
                  <c:v>59780.5</c:v>
                </c:pt>
                <c:pt idx="660">
                  <c:v>59781</c:v>
                </c:pt>
                <c:pt idx="661">
                  <c:v>59781</c:v>
                </c:pt>
                <c:pt idx="662">
                  <c:v>59781.5</c:v>
                </c:pt>
                <c:pt idx="663">
                  <c:v>59784.5</c:v>
                </c:pt>
                <c:pt idx="664">
                  <c:v>59785</c:v>
                </c:pt>
                <c:pt idx="665">
                  <c:v>59785.5</c:v>
                </c:pt>
                <c:pt idx="666">
                  <c:v>59789</c:v>
                </c:pt>
                <c:pt idx="667">
                  <c:v>59789.5</c:v>
                </c:pt>
                <c:pt idx="668">
                  <c:v>59793.5</c:v>
                </c:pt>
                <c:pt idx="669">
                  <c:v>59794</c:v>
                </c:pt>
                <c:pt idx="670">
                  <c:v>59794.5</c:v>
                </c:pt>
                <c:pt idx="671">
                  <c:v>59798</c:v>
                </c:pt>
                <c:pt idx="672">
                  <c:v>59798.5</c:v>
                </c:pt>
                <c:pt idx="673">
                  <c:v>59799</c:v>
                </c:pt>
                <c:pt idx="674">
                  <c:v>59799</c:v>
                </c:pt>
                <c:pt idx="675">
                  <c:v>59799</c:v>
                </c:pt>
                <c:pt idx="676">
                  <c:v>59802.5</c:v>
                </c:pt>
                <c:pt idx="677">
                  <c:v>59803</c:v>
                </c:pt>
                <c:pt idx="678">
                  <c:v>59803.5</c:v>
                </c:pt>
                <c:pt idx="679">
                  <c:v>59807.5</c:v>
                </c:pt>
                <c:pt idx="680">
                  <c:v>59839</c:v>
                </c:pt>
                <c:pt idx="681">
                  <c:v>59839.5</c:v>
                </c:pt>
                <c:pt idx="682">
                  <c:v>59848</c:v>
                </c:pt>
                <c:pt idx="683">
                  <c:v>59848.5</c:v>
                </c:pt>
                <c:pt idx="684">
                  <c:v>59852.5</c:v>
                </c:pt>
                <c:pt idx="685">
                  <c:v>59862</c:v>
                </c:pt>
                <c:pt idx="686">
                  <c:v>59889</c:v>
                </c:pt>
                <c:pt idx="687">
                  <c:v>59893</c:v>
                </c:pt>
                <c:pt idx="688">
                  <c:v>59893.5</c:v>
                </c:pt>
                <c:pt idx="689">
                  <c:v>59894</c:v>
                </c:pt>
                <c:pt idx="690">
                  <c:v>59898</c:v>
                </c:pt>
                <c:pt idx="691">
                  <c:v>59898.5</c:v>
                </c:pt>
                <c:pt idx="692">
                  <c:v>59911.5</c:v>
                </c:pt>
                <c:pt idx="693">
                  <c:v>59916</c:v>
                </c:pt>
                <c:pt idx="694">
                  <c:v>59916.5</c:v>
                </c:pt>
                <c:pt idx="695">
                  <c:v>59925</c:v>
                </c:pt>
                <c:pt idx="696">
                  <c:v>59925.5</c:v>
                </c:pt>
                <c:pt idx="697">
                  <c:v>59934</c:v>
                </c:pt>
                <c:pt idx="698">
                  <c:v>59934.5</c:v>
                </c:pt>
                <c:pt idx="699">
                  <c:v>59943</c:v>
                </c:pt>
                <c:pt idx="700">
                  <c:v>59947.5</c:v>
                </c:pt>
                <c:pt idx="701">
                  <c:v>59952</c:v>
                </c:pt>
                <c:pt idx="702">
                  <c:v>59952.5</c:v>
                </c:pt>
                <c:pt idx="703">
                  <c:v>59956.5</c:v>
                </c:pt>
                <c:pt idx="704">
                  <c:v>59957</c:v>
                </c:pt>
                <c:pt idx="705">
                  <c:v>59966</c:v>
                </c:pt>
                <c:pt idx="706">
                  <c:v>59975</c:v>
                </c:pt>
                <c:pt idx="707">
                  <c:v>59979.5</c:v>
                </c:pt>
                <c:pt idx="708">
                  <c:v>59984</c:v>
                </c:pt>
                <c:pt idx="709">
                  <c:v>59993</c:v>
                </c:pt>
                <c:pt idx="710">
                  <c:v>61014</c:v>
                </c:pt>
                <c:pt idx="711">
                  <c:v>61031.5</c:v>
                </c:pt>
                <c:pt idx="712">
                  <c:v>61032</c:v>
                </c:pt>
                <c:pt idx="713">
                  <c:v>61046.5</c:v>
                </c:pt>
                <c:pt idx="714">
                  <c:v>61059</c:v>
                </c:pt>
                <c:pt idx="715">
                  <c:v>61063.5</c:v>
                </c:pt>
                <c:pt idx="716">
                  <c:v>61072.5</c:v>
                </c:pt>
                <c:pt idx="717">
                  <c:v>61073</c:v>
                </c:pt>
                <c:pt idx="718">
                  <c:v>61077.5</c:v>
                </c:pt>
                <c:pt idx="719">
                  <c:v>61081.5</c:v>
                </c:pt>
                <c:pt idx="720">
                  <c:v>61082</c:v>
                </c:pt>
                <c:pt idx="721">
                  <c:v>61086</c:v>
                </c:pt>
                <c:pt idx="722">
                  <c:v>61086.5</c:v>
                </c:pt>
                <c:pt idx="723">
                  <c:v>61090.5</c:v>
                </c:pt>
                <c:pt idx="724">
                  <c:v>61091</c:v>
                </c:pt>
                <c:pt idx="725">
                  <c:v>61095</c:v>
                </c:pt>
                <c:pt idx="726">
                  <c:v>61108.5</c:v>
                </c:pt>
                <c:pt idx="727">
                  <c:v>61109</c:v>
                </c:pt>
                <c:pt idx="728">
                  <c:v>61113</c:v>
                </c:pt>
                <c:pt idx="729">
                  <c:v>61113.5</c:v>
                </c:pt>
                <c:pt idx="730">
                  <c:v>61117.5</c:v>
                </c:pt>
                <c:pt idx="731">
                  <c:v>61118</c:v>
                </c:pt>
                <c:pt idx="732">
                  <c:v>61135.5</c:v>
                </c:pt>
                <c:pt idx="733">
                  <c:v>61136</c:v>
                </c:pt>
                <c:pt idx="734">
                  <c:v>61139.5</c:v>
                </c:pt>
                <c:pt idx="735">
                  <c:v>61140</c:v>
                </c:pt>
                <c:pt idx="736">
                  <c:v>61140</c:v>
                </c:pt>
                <c:pt idx="737">
                  <c:v>61140.5</c:v>
                </c:pt>
                <c:pt idx="738">
                  <c:v>61141</c:v>
                </c:pt>
                <c:pt idx="739">
                  <c:v>61144.5</c:v>
                </c:pt>
                <c:pt idx="740">
                  <c:v>61145</c:v>
                </c:pt>
                <c:pt idx="741">
                  <c:v>61168</c:v>
                </c:pt>
                <c:pt idx="742">
                  <c:v>61176.5</c:v>
                </c:pt>
                <c:pt idx="743">
                  <c:v>61221.5</c:v>
                </c:pt>
                <c:pt idx="744">
                  <c:v>61222</c:v>
                </c:pt>
                <c:pt idx="745">
                  <c:v>61222.5</c:v>
                </c:pt>
                <c:pt idx="746">
                  <c:v>61226.5</c:v>
                </c:pt>
                <c:pt idx="747">
                  <c:v>61227</c:v>
                </c:pt>
                <c:pt idx="748">
                  <c:v>61232</c:v>
                </c:pt>
                <c:pt idx="749">
                  <c:v>61232.5</c:v>
                </c:pt>
                <c:pt idx="750">
                  <c:v>61240</c:v>
                </c:pt>
                <c:pt idx="751">
                  <c:v>61240.5</c:v>
                </c:pt>
                <c:pt idx="752">
                  <c:v>61244</c:v>
                </c:pt>
                <c:pt idx="753">
                  <c:v>61262.5</c:v>
                </c:pt>
                <c:pt idx="754">
                  <c:v>61263</c:v>
                </c:pt>
                <c:pt idx="755">
                  <c:v>61344</c:v>
                </c:pt>
                <c:pt idx="756">
                  <c:v>61498.5</c:v>
                </c:pt>
                <c:pt idx="757">
                  <c:v>61597</c:v>
                </c:pt>
                <c:pt idx="758">
                  <c:v>61611.5</c:v>
                </c:pt>
                <c:pt idx="759">
                  <c:v>61611.5</c:v>
                </c:pt>
                <c:pt idx="760">
                  <c:v>62754</c:v>
                </c:pt>
                <c:pt idx="761">
                  <c:v>62754</c:v>
                </c:pt>
                <c:pt idx="762">
                  <c:v>63061.5</c:v>
                </c:pt>
                <c:pt idx="763">
                  <c:v>63061.5</c:v>
                </c:pt>
                <c:pt idx="764">
                  <c:v>63347</c:v>
                </c:pt>
                <c:pt idx="765">
                  <c:v>63397</c:v>
                </c:pt>
                <c:pt idx="766">
                  <c:v>64327.5</c:v>
                </c:pt>
                <c:pt idx="767">
                  <c:v>64448</c:v>
                </c:pt>
                <c:pt idx="768">
                  <c:v>64472</c:v>
                </c:pt>
                <c:pt idx="769">
                  <c:v>64701.5</c:v>
                </c:pt>
                <c:pt idx="770">
                  <c:v>66156</c:v>
                </c:pt>
                <c:pt idx="771">
                  <c:v>66156.5</c:v>
                </c:pt>
                <c:pt idx="772">
                  <c:v>66175.5</c:v>
                </c:pt>
                <c:pt idx="773">
                  <c:v>66296</c:v>
                </c:pt>
                <c:pt idx="774">
                  <c:v>66296.5</c:v>
                </c:pt>
                <c:pt idx="775">
                  <c:v>66373</c:v>
                </c:pt>
                <c:pt idx="776">
                  <c:v>66379</c:v>
                </c:pt>
                <c:pt idx="777">
                  <c:v>66379.5</c:v>
                </c:pt>
                <c:pt idx="778">
                  <c:v>66459</c:v>
                </c:pt>
                <c:pt idx="779">
                  <c:v>67728.5</c:v>
                </c:pt>
                <c:pt idx="780">
                  <c:v>67870.5</c:v>
                </c:pt>
                <c:pt idx="781">
                  <c:v>68013.5</c:v>
                </c:pt>
                <c:pt idx="782">
                  <c:v>68091.5</c:v>
                </c:pt>
                <c:pt idx="783">
                  <c:v>68195.5</c:v>
                </c:pt>
                <c:pt idx="784">
                  <c:v>68263.5</c:v>
                </c:pt>
                <c:pt idx="785">
                  <c:v>69153</c:v>
                </c:pt>
                <c:pt idx="786">
                  <c:v>69255.5</c:v>
                </c:pt>
                <c:pt idx="787">
                  <c:v>69256</c:v>
                </c:pt>
                <c:pt idx="788">
                  <c:v>69501.5</c:v>
                </c:pt>
                <c:pt idx="789">
                  <c:v>69653.5</c:v>
                </c:pt>
                <c:pt idx="790">
                  <c:v>69681</c:v>
                </c:pt>
                <c:pt idx="791">
                  <c:v>69777</c:v>
                </c:pt>
                <c:pt idx="792">
                  <c:v>69972</c:v>
                </c:pt>
                <c:pt idx="793">
                  <c:v>70929.5</c:v>
                </c:pt>
                <c:pt idx="794">
                  <c:v>70992.5</c:v>
                </c:pt>
                <c:pt idx="795">
                  <c:v>71042.5</c:v>
                </c:pt>
                <c:pt idx="796">
                  <c:v>71074</c:v>
                </c:pt>
                <c:pt idx="797">
                  <c:v>71273</c:v>
                </c:pt>
                <c:pt idx="798">
                  <c:v>71273</c:v>
                </c:pt>
                <c:pt idx="799">
                  <c:v>71285.5</c:v>
                </c:pt>
                <c:pt idx="800">
                  <c:v>71286</c:v>
                </c:pt>
                <c:pt idx="801">
                  <c:v>71416.5</c:v>
                </c:pt>
                <c:pt idx="802">
                  <c:v>71430</c:v>
                </c:pt>
                <c:pt idx="803">
                  <c:v>71531</c:v>
                </c:pt>
                <c:pt idx="804">
                  <c:v>72619.5</c:v>
                </c:pt>
                <c:pt idx="805">
                  <c:v>72786.5</c:v>
                </c:pt>
                <c:pt idx="806">
                  <c:v>72787</c:v>
                </c:pt>
                <c:pt idx="807">
                  <c:v>72932</c:v>
                </c:pt>
                <c:pt idx="808">
                  <c:v>72970.5</c:v>
                </c:pt>
                <c:pt idx="809">
                  <c:v>72971</c:v>
                </c:pt>
                <c:pt idx="810">
                  <c:v>72998</c:v>
                </c:pt>
                <c:pt idx="811">
                  <c:v>73085</c:v>
                </c:pt>
                <c:pt idx="812">
                  <c:v>73225.5</c:v>
                </c:pt>
                <c:pt idx="813">
                  <c:v>74499.5</c:v>
                </c:pt>
                <c:pt idx="814">
                  <c:v>74499.5</c:v>
                </c:pt>
                <c:pt idx="815">
                  <c:v>74551</c:v>
                </c:pt>
                <c:pt idx="816">
                  <c:v>74562.5</c:v>
                </c:pt>
                <c:pt idx="817">
                  <c:v>74706</c:v>
                </c:pt>
                <c:pt idx="818">
                  <c:v>74706</c:v>
                </c:pt>
                <c:pt idx="819">
                  <c:v>74761.5</c:v>
                </c:pt>
                <c:pt idx="820">
                  <c:v>74761.5</c:v>
                </c:pt>
                <c:pt idx="821">
                  <c:v>74766</c:v>
                </c:pt>
                <c:pt idx="822">
                  <c:v>74812</c:v>
                </c:pt>
                <c:pt idx="823">
                  <c:v>74864.5</c:v>
                </c:pt>
                <c:pt idx="824">
                  <c:v>74864.5</c:v>
                </c:pt>
                <c:pt idx="825">
                  <c:v>74865</c:v>
                </c:pt>
                <c:pt idx="826">
                  <c:v>74865</c:v>
                </c:pt>
                <c:pt idx="827">
                  <c:v>74970</c:v>
                </c:pt>
                <c:pt idx="828">
                  <c:v>74970</c:v>
                </c:pt>
                <c:pt idx="829">
                  <c:v>76040.5</c:v>
                </c:pt>
                <c:pt idx="830">
                  <c:v>76040.5</c:v>
                </c:pt>
                <c:pt idx="831">
                  <c:v>76214</c:v>
                </c:pt>
                <c:pt idx="832">
                  <c:v>76330</c:v>
                </c:pt>
                <c:pt idx="833">
                  <c:v>76455</c:v>
                </c:pt>
                <c:pt idx="834">
                  <c:v>77685.5</c:v>
                </c:pt>
                <c:pt idx="835">
                  <c:v>77848</c:v>
                </c:pt>
                <c:pt idx="836">
                  <c:v>77898</c:v>
                </c:pt>
                <c:pt idx="837">
                  <c:v>78105</c:v>
                </c:pt>
                <c:pt idx="838">
                  <c:v>79578.5</c:v>
                </c:pt>
                <c:pt idx="839">
                  <c:v>79579</c:v>
                </c:pt>
                <c:pt idx="840">
                  <c:v>79579.5</c:v>
                </c:pt>
                <c:pt idx="841">
                  <c:v>79850</c:v>
                </c:pt>
                <c:pt idx="842">
                  <c:v>81133</c:v>
                </c:pt>
                <c:pt idx="843">
                  <c:v>81133.5</c:v>
                </c:pt>
                <c:pt idx="844">
                  <c:v>81250.5</c:v>
                </c:pt>
                <c:pt idx="845">
                  <c:v>81291</c:v>
                </c:pt>
                <c:pt idx="846">
                  <c:v>81426</c:v>
                </c:pt>
                <c:pt idx="847">
                  <c:v>81604</c:v>
                </c:pt>
              </c:numCache>
            </c:numRef>
          </c:xVal>
          <c:yVal>
            <c:numRef>
              <c:f>'Active 2'!$N$21:$N$992</c:f>
              <c:numCache>
                <c:formatCode>General</c:formatCode>
                <c:ptCount val="972"/>
                <c:pt idx="54">
                  <c:v>-1.4626749980379827E-3</c:v>
                </c:pt>
                <c:pt idx="73">
                  <c:v>-1.9836900028167292E-3</c:v>
                </c:pt>
                <c:pt idx="75">
                  <c:v>-2.9968000017106533E-3</c:v>
                </c:pt>
                <c:pt idx="76">
                  <c:v>-2.9680000443477184E-4</c:v>
                </c:pt>
                <c:pt idx="78">
                  <c:v>-3.4215499908896163E-4</c:v>
                </c:pt>
                <c:pt idx="79">
                  <c:v>-3.5851400971296243E-3</c:v>
                </c:pt>
                <c:pt idx="80">
                  <c:v>-3.5851399952662177E-3</c:v>
                </c:pt>
                <c:pt idx="81">
                  <c:v>-3.045735000341665E-3</c:v>
                </c:pt>
                <c:pt idx="106">
                  <c:v>1.2114555000152905E-2</c:v>
                </c:pt>
                <c:pt idx="107">
                  <c:v>7.7715700026601553E-3</c:v>
                </c:pt>
                <c:pt idx="108">
                  <c:v>1.0337245003029238E-2</c:v>
                </c:pt>
                <c:pt idx="110">
                  <c:v>9.2503799969563261E-3</c:v>
                </c:pt>
                <c:pt idx="135">
                  <c:v>7.8606349998153746E-3</c:v>
                </c:pt>
                <c:pt idx="136">
                  <c:v>6.6176499967696145E-3</c:v>
                </c:pt>
                <c:pt idx="137">
                  <c:v>7.8746650033281185E-3</c:v>
                </c:pt>
                <c:pt idx="153">
                  <c:v>1.8322950054425746E-3</c:v>
                </c:pt>
                <c:pt idx="154">
                  <c:v>2.2716999956173822E-3</c:v>
                </c:pt>
                <c:pt idx="309">
                  <c:v>-5.3373800037661567E-3</c:v>
                </c:pt>
                <c:pt idx="330">
                  <c:v>-2.2918649992789142E-3</c:v>
                </c:pt>
                <c:pt idx="331">
                  <c:v>-1.2724400003207847E-3</c:v>
                </c:pt>
                <c:pt idx="337">
                  <c:v>-1.0604775001411326E-2</c:v>
                </c:pt>
                <c:pt idx="338">
                  <c:v>-1.394775999506237E-2</c:v>
                </c:pt>
                <c:pt idx="343">
                  <c:v>-1.0957749982480891E-3</c:v>
                </c:pt>
                <c:pt idx="345">
                  <c:v>-1.1002499959431589E-3</c:v>
                </c:pt>
                <c:pt idx="350">
                  <c:v>-8.8457199963158928E-3</c:v>
                </c:pt>
                <c:pt idx="351">
                  <c:v>8.2432500057620928E-3</c:v>
                </c:pt>
                <c:pt idx="352">
                  <c:v>6.3966999732656404E-4</c:v>
                </c:pt>
                <c:pt idx="356">
                  <c:v>2.9447499982779846E-3</c:v>
                </c:pt>
                <c:pt idx="357">
                  <c:v>3.9447500021196902E-3</c:v>
                </c:pt>
                <c:pt idx="358">
                  <c:v>6.1674400058109313E-3</c:v>
                </c:pt>
                <c:pt idx="364">
                  <c:v>-4.0486700017936528E-3</c:v>
                </c:pt>
                <c:pt idx="365">
                  <c:v>-7.2784700023476034E-3</c:v>
                </c:pt>
                <c:pt idx="366">
                  <c:v>9.8410004284232855E-5</c:v>
                </c:pt>
                <c:pt idx="367">
                  <c:v>7.3927499979618005E-3</c:v>
                </c:pt>
                <c:pt idx="368">
                  <c:v>1.2190199995529838E-3</c:v>
                </c:pt>
                <c:pt idx="369">
                  <c:v>5.8291800014558248E-3</c:v>
                </c:pt>
                <c:pt idx="370">
                  <c:v>8.9694800044526346E-3</c:v>
                </c:pt>
                <c:pt idx="371">
                  <c:v>2.6220200015814044E-3</c:v>
                </c:pt>
                <c:pt idx="372">
                  <c:v>6.1008300035609864E-3</c:v>
                </c:pt>
                <c:pt idx="373">
                  <c:v>-4.3049993109889328E-5</c:v>
                </c:pt>
                <c:pt idx="374">
                  <c:v>4.7533699980704114E-3</c:v>
                </c:pt>
                <c:pt idx="375">
                  <c:v>1.5372600028058514E-3</c:v>
                </c:pt>
                <c:pt idx="377">
                  <c:v>-2.4137799991876818E-3</c:v>
                </c:pt>
                <c:pt idx="378">
                  <c:v>-1.1248999995586928E-2</c:v>
                </c:pt>
                <c:pt idx="381">
                  <c:v>5.545945001358632E-3</c:v>
                </c:pt>
                <c:pt idx="384">
                  <c:v>2.1974250048515387E-3</c:v>
                </c:pt>
                <c:pt idx="386">
                  <c:v>-5.2089999371673912E-5</c:v>
                </c:pt>
                <c:pt idx="387">
                  <c:v>1.5311950046452694E-3</c:v>
                </c:pt>
                <c:pt idx="388">
                  <c:v>6.3537999812979251E-4</c:v>
                </c:pt>
                <c:pt idx="389">
                  <c:v>-1.9240003894083202E-5</c:v>
                </c:pt>
                <c:pt idx="390">
                  <c:v>4.4130050009698607E-3</c:v>
                </c:pt>
                <c:pt idx="391">
                  <c:v>2.4953949978225864E-3</c:v>
                </c:pt>
                <c:pt idx="392">
                  <c:v>-1.1265999637544155E-4</c:v>
                </c:pt>
                <c:pt idx="395">
                  <c:v>6.0676499997498468E-3</c:v>
                </c:pt>
                <c:pt idx="396">
                  <c:v>3.4646000858629122E-4</c:v>
                </c:pt>
                <c:pt idx="397">
                  <c:v>-2.7899449996766634E-3</c:v>
                </c:pt>
                <c:pt idx="399">
                  <c:v>-1.4803899975959212E-3</c:v>
                </c:pt>
                <c:pt idx="400">
                  <c:v>-4.8039000103017315E-4</c:v>
                </c:pt>
                <c:pt idx="401">
                  <c:v>1.5196099993772805E-3</c:v>
                </c:pt>
                <c:pt idx="402">
                  <c:v>7.7933650027262047E-3</c:v>
                </c:pt>
                <c:pt idx="403">
                  <c:v>8.7109000014606863E-4</c:v>
                </c:pt>
                <c:pt idx="405">
                  <c:v>7.6964000618318096E-4</c:v>
                </c:pt>
                <c:pt idx="406">
                  <c:v>3.257850039517507E-4</c:v>
                </c:pt>
                <c:pt idx="407">
                  <c:v>5.1681900004041381E-3</c:v>
                </c:pt>
                <c:pt idx="408">
                  <c:v>2.8252050033188425E-3</c:v>
                </c:pt>
                <c:pt idx="409">
                  <c:v>6.9953999627614394E-4</c:v>
                </c:pt>
                <c:pt idx="410">
                  <c:v>4.2995399999199435E-3</c:v>
                </c:pt>
                <c:pt idx="411">
                  <c:v>3.4419450021232478E-3</c:v>
                </c:pt>
                <c:pt idx="412">
                  <c:v>3.4419450021232478E-3</c:v>
                </c:pt>
                <c:pt idx="413">
                  <c:v>-1.2823124990973156E-2</c:v>
                </c:pt>
                <c:pt idx="415">
                  <c:v>4.8642999900039285E-4</c:v>
                </c:pt>
                <c:pt idx="416">
                  <c:v>2.3307500086957589E-3</c:v>
                </c:pt>
                <c:pt idx="417">
                  <c:v>-3.4609998692758381E-5</c:v>
                </c:pt>
                <c:pt idx="419">
                  <c:v>-2.6622499717632309E-4</c:v>
                </c:pt>
                <c:pt idx="420">
                  <c:v>1.4901500253472477E-4</c:v>
                </c:pt>
                <c:pt idx="422">
                  <c:v>5.5813000653870404E-4</c:v>
                </c:pt>
                <c:pt idx="423">
                  <c:v>-3.1663499976275489E-4</c:v>
                </c:pt>
                <c:pt idx="426">
                  <c:v>-8.8644499919610098E-4</c:v>
                </c:pt>
                <c:pt idx="429">
                  <c:v>-1.9342999439686537E-4</c:v>
                </c:pt>
                <c:pt idx="431">
                  <c:v>-9.0864499361487105E-4</c:v>
                </c:pt>
                <c:pt idx="432">
                  <c:v>-4.516300032264553E-4</c:v>
                </c:pt>
                <c:pt idx="435">
                  <c:v>-2.3789250044501387E-3</c:v>
                </c:pt>
                <c:pt idx="437">
                  <c:v>-4.7910100038279779E-3</c:v>
                </c:pt>
                <c:pt idx="460">
                  <c:v>7.7364000026136637E-4</c:v>
                </c:pt>
                <c:pt idx="462">
                  <c:v>7.6940899962210096E-3</c:v>
                </c:pt>
                <c:pt idx="470">
                  <c:v>-2.6647999766282737E-4</c:v>
                </c:pt>
                <c:pt idx="474">
                  <c:v>-1.2049997167196125E-5</c:v>
                </c:pt>
                <c:pt idx="475">
                  <c:v>-1.6869999672053382E-4</c:v>
                </c:pt>
                <c:pt idx="476">
                  <c:v>3.8831499841762707E-4</c:v>
                </c:pt>
                <c:pt idx="477">
                  <c:v>-1.1705499491654336E-4</c:v>
                </c:pt>
                <c:pt idx="479">
                  <c:v>3.6830002500209957E-5</c:v>
                </c:pt>
                <c:pt idx="480">
                  <c:v>-1.4368999982252717E-3</c:v>
                </c:pt>
                <c:pt idx="487">
                  <c:v>1.5459999849554151E-4</c:v>
                </c:pt>
                <c:pt idx="490">
                  <c:v>-3.9226000080816448E-4</c:v>
                </c:pt>
                <c:pt idx="495">
                  <c:v>-1.2370099939289503E-3</c:v>
                </c:pt>
                <c:pt idx="497">
                  <c:v>2.3900007363408804E-5</c:v>
                </c:pt>
                <c:pt idx="500">
                  <c:v>-8.3054499555146322E-4</c:v>
                </c:pt>
                <c:pt idx="510">
                  <c:v>-1.0290200007148087E-3</c:v>
                </c:pt>
                <c:pt idx="511">
                  <c:v>-2.7606599978753366E-3</c:v>
                </c:pt>
                <c:pt idx="513">
                  <c:v>-2.4903500016080216E-3</c:v>
                </c:pt>
                <c:pt idx="551">
                  <c:v>-2.5320849963463843E-3</c:v>
                </c:pt>
                <c:pt idx="562">
                  <c:v>-2.5475900038145483E-3</c:v>
                </c:pt>
                <c:pt idx="587">
                  <c:v>-2.9819049959769472E-3</c:v>
                </c:pt>
                <c:pt idx="602">
                  <c:v>-2.1000950000598095E-3</c:v>
                </c:pt>
                <c:pt idx="603">
                  <c:v>-6.1299299995880574E-3</c:v>
                </c:pt>
                <c:pt idx="608">
                  <c:v>-3.5106449940940365E-3</c:v>
                </c:pt>
                <c:pt idx="616">
                  <c:v>-1.446390499768313E-2</c:v>
                </c:pt>
                <c:pt idx="620">
                  <c:v>-3.4616350021678954E-3</c:v>
                </c:pt>
                <c:pt idx="624">
                  <c:v>5.438685002445709E-3</c:v>
                </c:pt>
                <c:pt idx="625">
                  <c:v>-2.992544999870006E-3</c:v>
                </c:pt>
                <c:pt idx="632">
                  <c:v>0</c:v>
                </c:pt>
                <c:pt idx="633">
                  <c:v>-1.5838100007385947E-3</c:v>
                </c:pt>
                <c:pt idx="635">
                  <c:v>-2.0166350004728884E-3</c:v>
                </c:pt>
                <c:pt idx="636">
                  <c:v>-7.2827000258257613E-4</c:v>
                </c:pt>
                <c:pt idx="644">
                  <c:v>-4.4536499626701698E-4</c:v>
                </c:pt>
                <c:pt idx="646">
                  <c:v>1.6858700037118979E-3</c:v>
                </c:pt>
                <c:pt idx="674">
                  <c:v>1.3799700027448125E-3</c:v>
                </c:pt>
                <c:pt idx="675">
                  <c:v>1.3799700027448125E-3</c:v>
                </c:pt>
                <c:pt idx="758">
                  <c:v>-1.3406549987848848E-3</c:v>
                </c:pt>
                <c:pt idx="759">
                  <c:v>-1.2406550013110973E-3</c:v>
                </c:pt>
                <c:pt idx="760">
                  <c:v>-3.5613799991551787E-3</c:v>
                </c:pt>
                <c:pt idx="761">
                  <c:v>-3.5613799991551787E-3</c:v>
                </c:pt>
                <c:pt idx="763">
                  <c:v>-3.0971550004323944E-3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3CF-4AA5-B0A7-61F2FEC41950}"/>
            </c:ext>
          </c:extLst>
        </c:ser>
        <c:ser>
          <c:idx val="7"/>
          <c:order val="7"/>
          <c:tx>
            <c:strRef>
              <c:f>'Active 2'!$O$20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2'!$F$21:$F$992</c:f>
              <c:numCache>
                <c:formatCode>General</c:formatCode>
                <c:ptCount val="972"/>
                <c:pt idx="0">
                  <c:v>-13296</c:v>
                </c:pt>
                <c:pt idx="1">
                  <c:v>-8018</c:v>
                </c:pt>
                <c:pt idx="2">
                  <c:v>-7959</c:v>
                </c:pt>
                <c:pt idx="3">
                  <c:v>-7958.5</c:v>
                </c:pt>
                <c:pt idx="4">
                  <c:v>-7945.5</c:v>
                </c:pt>
                <c:pt idx="5">
                  <c:v>-7945</c:v>
                </c:pt>
                <c:pt idx="6">
                  <c:v>-7941</c:v>
                </c:pt>
                <c:pt idx="7">
                  <c:v>-7827.5</c:v>
                </c:pt>
                <c:pt idx="8">
                  <c:v>-7823</c:v>
                </c:pt>
                <c:pt idx="9">
                  <c:v>-7818.5</c:v>
                </c:pt>
                <c:pt idx="10">
                  <c:v>-6738.5</c:v>
                </c:pt>
                <c:pt idx="11">
                  <c:v>-6405</c:v>
                </c:pt>
                <c:pt idx="12">
                  <c:v>-4873</c:v>
                </c:pt>
                <c:pt idx="13">
                  <c:v>-4855</c:v>
                </c:pt>
                <c:pt idx="14">
                  <c:v>-4831.5</c:v>
                </c:pt>
                <c:pt idx="15">
                  <c:v>-4787</c:v>
                </c:pt>
                <c:pt idx="16">
                  <c:v>-4683</c:v>
                </c:pt>
                <c:pt idx="17">
                  <c:v>-4655.5</c:v>
                </c:pt>
                <c:pt idx="18">
                  <c:v>-4642</c:v>
                </c:pt>
                <c:pt idx="19">
                  <c:v>-4628.5</c:v>
                </c:pt>
                <c:pt idx="20">
                  <c:v>-4515</c:v>
                </c:pt>
                <c:pt idx="21">
                  <c:v>-4515</c:v>
                </c:pt>
                <c:pt idx="22">
                  <c:v>-4510.5</c:v>
                </c:pt>
                <c:pt idx="23">
                  <c:v>-4506</c:v>
                </c:pt>
                <c:pt idx="24">
                  <c:v>-4429</c:v>
                </c:pt>
                <c:pt idx="25">
                  <c:v>-4411</c:v>
                </c:pt>
                <c:pt idx="26">
                  <c:v>-4356.5</c:v>
                </c:pt>
                <c:pt idx="27">
                  <c:v>-3449.5</c:v>
                </c:pt>
                <c:pt idx="28">
                  <c:v>-3449</c:v>
                </c:pt>
                <c:pt idx="29">
                  <c:v>-3142</c:v>
                </c:pt>
                <c:pt idx="30">
                  <c:v>-2920</c:v>
                </c:pt>
                <c:pt idx="31">
                  <c:v>-1999</c:v>
                </c:pt>
                <c:pt idx="32">
                  <c:v>-1872.5</c:v>
                </c:pt>
                <c:pt idx="33">
                  <c:v>-1642</c:v>
                </c:pt>
                <c:pt idx="34">
                  <c:v>-1624</c:v>
                </c:pt>
                <c:pt idx="35">
                  <c:v>-1583.5</c:v>
                </c:pt>
                <c:pt idx="36">
                  <c:v>-1579</c:v>
                </c:pt>
                <c:pt idx="37">
                  <c:v>-1565</c:v>
                </c:pt>
                <c:pt idx="38">
                  <c:v>-1411.5</c:v>
                </c:pt>
                <c:pt idx="39">
                  <c:v>-1407</c:v>
                </c:pt>
                <c:pt idx="40">
                  <c:v>-1406</c:v>
                </c:pt>
                <c:pt idx="41">
                  <c:v>-1289</c:v>
                </c:pt>
                <c:pt idx="42">
                  <c:v>-1275.5</c:v>
                </c:pt>
                <c:pt idx="43">
                  <c:v>-481</c:v>
                </c:pt>
                <c:pt idx="44">
                  <c:v>-426.5</c:v>
                </c:pt>
                <c:pt idx="45">
                  <c:v>-422</c:v>
                </c:pt>
                <c:pt idx="46">
                  <c:v>-350</c:v>
                </c:pt>
                <c:pt idx="47">
                  <c:v>-36</c:v>
                </c:pt>
                <c:pt idx="48">
                  <c:v>-27</c:v>
                </c:pt>
                <c:pt idx="49">
                  <c:v>-4.5</c:v>
                </c:pt>
                <c:pt idx="50">
                  <c:v>-4</c:v>
                </c:pt>
                <c:pt idx="51">
                  <c:v>0</c:v>
                </c:pt>
                <c:pt idx="52">
                  <c:v>0.5</c:v>
                </c:pt>
                <c:pt idx="53">
                  <c:v>77</c:v>
                </c:pt>
                <c:pt idx="54">
                  <c:v>77.5</c:v>
                </c:pt>
                <c:pt idx="55">
                  <c:v>77.5</c:v>
                </c:pt>
                <c:pt idx="56">
                  <c:v>107.5</c:v>
                </c:pt>
                <c:pt idx="57">
                  <c:v>156.5</c:v>
                </c:pt>
                <c:pt idx="58">
                  <c:v>161</c:v>
                </c:pt>
                <c:pt idx="59">
                  <c:v>161.5</c:v>
                </c:pt>
                <c:pt idx="60">
                  <c:v>166</c:v>
                </c:pt>
                <c:pt idx="61">
                  <c:v>189</c:v>
                </c:pt>
                <c:pt idx="62">
                  <c:v>194</c:v>
                </c:pt>
                <c:pt idx="63">
                  <c:v>275</c:v>
                </c:pt>
                <c:pt idx="64">
                  <c:v>283.5</c:v>
                </c:pt>
                <c:pt idx="65">
                  <c:v>302</c:v>
                </c:pt>
                <c:pt idx="66">
                  <c:v>329</c:v>
                </c:pt>
                <c:pt idx="67">
                  <c:v>342.5</c:v>
                </c:pt>
                <c:pt idx="68">
                  <c:v>356</c:v>
                </c:pt>
                <c:pt idx="69">
                  <c:v>424</c:v>
                </c:pt>
                <c:pt idx="70">
                  <c:v>460.5</c:v>
                </c:pt>
                <c:pt idx="71">
                  <c:v>469.5</c:v>
                </c:pt>
                <c:pt idx="72">
                  <c:v>1259</c:v>
                </c:pt>
                <c:pt idx="73">
                  <c:v>1277</c:v>
                </c:pt>
                <c:pt idx="74">
                  <c:v>1394.5</c:v>
                </c:pt>
                <c:pt idx="75">
                  <c:v>1440</c:v>
                </c:pt>
                <c:pt idx="76">
                  <c:v>1440</c:v>
                </c:pt>
                <c:pt idx="77">
                  <c:v>1535</c:v>
                </c:pt>
                <c:pt idx="78">
                  <c:v>1561.5</c:v>
                </c:pt>
                <c:pt idx="79">
                  <c:v>1562</c:v>
                </c:pt>
                <c:pt idx="80">
                  <c:v>1562</c:v>
                </c:pt>
                <c:pt idx="81">
                  <c:v>1575.5</c:v>
                </c:pt>
                <c:pt idx="82">
                  <c:v>1639</c:v>
                </c:pt>
                <c:pt idx="83">
                  <c:v>1693</c:v>
                </c:pt>
                <c:pt idx="84">
                  <c:v>1770</c:v>
                </c:pt>
                <c:pt idx="85">
                  <c:v>1806</c:v>
                </c:pt>
                <c:pt idx="86">
                  <c:v>1806.5</c:v>
                </c:pt>
                <c:pt idx="87">
                  <c:v>1810.5</c:v>
                </c:pt>
                <c:pt idx="88">
                  <c:v>1824</c:v>
                </c:pt>
                <c:pt idx="89">
                  <c:v>1833</c:v>
                </c:pt>
                <c:pt idx="90">
                  <c:v>1869.5</c:v>
                </c:pt>
                <c:pt idx="91">
                  <c:v>1896.5</c:v>
                </c:pt>
                <c:pt idx="92">
                  <c:v>1901</c:v>
                </c:pt>
                <c:pt idx="93">
                  <c:v>1901</c:v>
                </c:pt>
                <c:pt idx="94">
                  <c:v>1910.5</c:v>
                </c:pt>
                <c:pt idx="95">
                  <c:v>1951</c:v>
                </c:pt>
                <c:pt idx="96">
                  <c:v>1960</c:v>
                </c:pt>
                <c:pt idx="97">
                  <c:v>1978.5</c:v>
                </c:pt>
                <c:pt idx="98">
                  <c:v>2019</c:v>
                </c:pt>
                <c:pt idx="99">
                  <c:v>2019.5</c:v>
                </c:pt>
                <c:pt idx="100">
                  <c:v>3216.5</c:v>
                </c:pt>
                <c:pt idx="101">
                  <c:v>3265.5</c:v>
                </c:pt>
                <c:pt idx="102">
                  <c:v>3276.5</c:v>
                </c:pt>
                <c:pt idx="103">
                  <c:v>3374</c:v>
                </c:pt>
                <c:pt idx="104">
                  <c:v>3419.5</c:v>
                </c:pt>
                <c:pt idx="105">
                  <c:v>3496.5</c:v>
                </c:pt>
                <c:pt idx="106">
                  <c:v>3518.5</c:v>
                </c:pt>
                <c:pt idx="107">
                  <c:v>3519</c:v>
                </c:pt>
                <c:pt idx="108">
                  <c:v>3541.5</c:v>
                </c:pt>
                <c:pt idx="109">
                  <c:v>3546</c:v>
                </c:pt>
                <c:pt idx="110">
                  <c:v>3546</c:v>
                </c:pt>
                <c:pt idx="111">
                  <c:v>3564</c:v>
                </c:pt>
                <c:pt idx="112">
                  <c:v>3564.5</c:v>
                </c:pt>
                <c:pt idx="113">
                  <c:v>3660.5</c:v>
                </c:pt>
                <c:pt idx="114">
                  <c:v>4787.5</c:v>
                </c:pt>
                <c:pt idx="115">
                  <c:v>4853</c:v>
                </c:pt>
                <c:pt idx="116">
                  <c:v>5019</c:v>
                </c:pt>
                <c:pt idx="117">
                  <c:v>5178.5</c:v>
                </c:pt>
                <c:pt idx="118">
                  <c:v>5182</c:v>
                </c:pt>
                <c:pt idx="119">
                  <c:v>5186.5</c:v>
                </c:pt>
                <c:pt idx="120">
                  <c:v>5322.5</c:v>
                </c:pt>
                <c:pt idx="121">
                  <c:v>5390.5</c:v>
                </c:pt>
                <c:pt idx="122">
                  <c:v>5417.5</c:v>
                </c:pt>
                <c:pt idx="123">
                  <c:v>5463</c:v>
                </c:pt>
                <c:pt idx="124">
                  <c:v>6736</c:v>
                </c:pt>
                <c:pt idx="125">
                  <c:v>6749.5</c:v>
                </c:pt>
                <c:pt idx="126">
                  <c:v>6810</c:v>
                </c:pt>
                <c:pt idx="127">
                  <c:v>6858.5</c:v>
                </c:pt>
                <c:pt idx="128">
                  <c:v>6864.5</c:v>
                </c:pt>
                <c:pt idx="129">
                  <c:v>6867.5</c:v>
                </c:pt>
                <c:pt idx="130">
                  <c:v>6890</c:v>
                </c:pt>
                <c:pt idx="131">
                  <c:v>6981</c:v>
                </c:pt>
                <c:pt idx="132">
                  <c:v>7021.5</c:v>
                </c:pt>
                <c:pt idx="133">
                  <c:v>7153</c:v>
                </c:pt>
                <c:pt idx="134">
                  <c:v>8210.5</c:v>
                </c:pt>
                <c:pt idx="135">
                  <c:v>8254.5</c:v>
                </c:pt>
                <c:pt idx="136">
                  <c:v>8255</c:v>
                </c:pt>
                <c:pt idx="137">
                  <c:v>8255.5</c:v>
                </c:pt>
                <c:pt idx="138">
                  <c:v>8467.5</c:v>
                </c:pt>
                <c:pt idx="139">
                  <c:v>8471.5</c:v>
                </c:pt>
                <c:pt idx="140">
                  <c:v>8481</c:v>
                </c:pt>
                <c:pt idx="141">
                  <c:v>8494</c:v>
                </c:pt>
                <c:pt idx="142">
                  <c:v>8494.5</c:v>
                </c:pt>
                <c:pt idx="143">
                  <c:v>8585</c:v>
                </c:pt>
                <c:pt idx="144">
                  <c:v>8625.5</c:v>
                </c:pt>
                <c:pt idx="145">
                  <c:v>8626</c:v>
                </c:pt>
                <c:pt idx="146">
                  <c:v>8630.5</c:v>
                </c:pt>
                <c:pt idx="147">
                  <c:v>9591</c:v>
                </c:pt>
                <c:pt idx="148">
                  <c:v>9982.5</c:v>
                </c:pt>
                <c:pt idx="149">
                  <c:v>9989.5</c:v>
                </c:pt>
                <c:pt idx="150">
                  <c:v>10316</c:v>
                </c:pt>
                <c:pt idx="151">
                  <c:v>10321.5</c:v>
                </c:pt>
                <c:pt idx="152">
                  <c:v>10375</c:v>
                </c:pt>
                <c:pt idx="153">
                  <c:v>10376.5</c:v>
                </c:pt>
                <c:pt idx="154">
                  <c:v>10390</c:v>
                </c:pt>
                <c:pt idx="155">
                  <c:v>11602.5</c:v>
                </c:pt>
                <c:pt idx="156">
                  <c:v>11675</c:v>
                </c:pt>
                <c:pt idx="157">
                  <c:v>11720.5</c:v>
                </c:pt>
                <c:pt idx="158">
                  <c:v>11820</c:v>
                </c:pt>
                <c:pt idx="159">
                  <c:v>11824.5</c:v>
                </c:pt>
                <c:pt idx="160">
                  <c:v>11929</c:v>
                </c:pt>
                <c:pt idx="161">
                  <c:v>11933.5</c:v>
                </c:pt>
                <c:pt idx="162">
                  <c:v>11942.5</c:v>
                </c:pt>
                <c:pt idx="163">
                  <c:v>11947</c:v>
                </c:pt>
                <c:pt idx="164">
                  <c:v>11997</c:v>
                </c:pt>
                <c:pt idx="165">
                  <c:v>12001.5</c:v>
                </c:pt>
                <c:pt idx="166">
                  <c:v>13274.5</c:v>
                </c:pt>
                <c:pt idx="167">
                  <c:v>13283.5</c:v>
                </c:pt>
                <c:pt idx="168">
                  <c:v>13284</c:v>
                </c:pt>
                <c:pt idx="169">
                  <c:v>13292.5</c:v>
                </c:pt>
                <c:pt idx="170">
                  <c:v>13306</c:v>
                </c:pt>
                <c:pt idx="171">
                  <c:v>13306.5</c:v>
                </c:pt>
                <c:pt idx="172">
                  <c:v>13365</c:v>
                </c:pt>
                <c:pt idx="173">
                  <c:v>13443</c:v>
                </c:pt>
                <c:pt idx="174">
                  <c:v>13447.5</c:v>
                </c:pt>
                <c:pt idx="175">
                  <c:v>13451</c:v>
                </c:pt>
                <c:pt idx="176">
                  <c:v>13465</c:v>
                </c:pt>
                <c:pt idx="177">
                  <c:v>13474</c:v>
                </c:pt>
                <c:pt idx="178">
                  <c:v>13480</c:v>
                </c:pt>
                <c:pt idx="179">
                  <c:v>13610</c:v>
                </c:pt>
                <c:pt idx="180">
                  <c:v>13723.5</c:v>
                </c:pt>
                <c:pt idx="181">
                  <c:v>14558.5</c:v>
                </c:pt>
                <c:pt idx="182">
                  <c:v>14946.5</c:v>
                </c:pt>
                <c:pt idx="183">
                  <c:v>15014.5</c:v>
                </c:pt>
                <c:pt idx="184">
                  <c:v>15146</c:v>
                </c:pt>
                <c:pt idx="185">
                  <c:v>15155</c:v>
                </c:pt>
                <c:pt idx="186">
                  <c:v>15155.5</c:v>
                </c:pt>
                <c:pt idx="187">
                  <c:v>15160</c:v>
                </c:pt>
                <c:pt idx="188">
                  <c:v>15164.5</c:v>
                </c:pt>
                <c:pt idx="189">
                  <c:v>15169</c:v>
                </c:pt>
                <c:pt idx="190">
                  <c:v>15169.5</c:v>
                </c:pt>
                <c:pt idx="191">
                  <c:v>15173.5</c:v>
                </c:pt>
                <c:pt idx="192">
                  <c:v>15200.5</c:v>
                </c:pt>
                <c:pt idx="193">
                  <c:v>15454.5</c:v>
                </c:pt>
                <c:pt idx="194">
                  <c:v>16524</c:v>
                </c:pt>
                <c:pt idx="195">
                  <c:v>16619</c:v>
                </c:pt>
                <c:pt idx="196">
                  <c:v>16623.5</c:v>
                </c:pt>
                <c:pt idx="197">
                  <c:v>16661</c:v>
                </c:pt>
                <c:pt idx="198">
                  <c:v>16764</c:v>
                </c:pt>
                <c:pt idx="199">
                  <c:v>16768.5</c:v>
                </c:pt>
                <c:pt idx="200">
                  <c:v>16791</c:v>
                </c:pt>
                <c:pt idx="201">
                  <c:v>16800</c:v>
                </c:pt>
                <c:pt idx="202">
                  <c:v>16805</c:v>
                </c:pt>
                <c:pt idx="203">
                  <c:v>16959</c:v>
                </c:pt>
                <c:pt idx="204">
                  <c:v>18038</c:v>
                </c:pt>
                <c:pt idx="205">
                  <c:v>18038</c:v>
                </c:pt>
                <c:pt idx="206">
                  <c:v>18038</c:v>
                </c:pt>
                <c:pt idx="207">
                  <c:v>18372.5</c:v>
                </c:pt>
                <c:pt idx="208">
                  <c:v>18372.5</c:v>
                </c:pt>
                <c:pt idx="209">
                  <c:v>18377</c:v>
                </c:pt>
                <c:pt idx="210">
                  <c:v>18377.5</c:v>
                </c:pt>
                <c:pt idx="211">
                  <c:v>18377.5</c:v>
                </c:pt>
                <c:pt idx="212">
                  <c:v>18431.5</c:v>
                </c:pt>
                <c:pt idx="213">
                  <c:v>18513</c:v>
                </c:pt>
                <c:pt idx="214">
                  <c:v>18545</c:v>
                </c:pt>
                <c:pt idx="215">
                  <c:v>18545</c:v>
                </c:pt>
                <c:pt idx="216">
                  <c:v>18545</c:v>
                </c:pt>
                <c:pt idx="217">
                  <c:v>18545</c:v>
                </c:pt>
                <c:pt idx="218">
                  <c:v>18545</c:v>
                </c:pt>
                <c:pt idx="219">
                  <c:v>18545</c:v>
                </c:pt>
                <c:pt idx="220">
                  <c:v>18558.5</c:v>
                </c:pt>
                <c:pt idx="221">
                  <c:v>18558.5</c:v>
                </c:pt>
                <c:pt idx="222">
                  <c:v>18603.5</c:v>
                </c:pt>
                <c:pt idx="223">
                  <c:v>19892</c:v>
                </c:pt>
                <c:pt idx="224">
                  <c:v>20049</c:v>
                </c:pt>
                <c:pt idx="225">
                  <c:v>20099</c:v>
                </c:pt>
                <c:pt idx="226">
                  <c:v>20121.5</c:v>
                </c:pt>
                <c:pt idx="227">
                  <c:v>20126</c:v>
                </c:pt>
                <c:pt idx="228">
                  <c:v>20130.5</c:v>
                </c:pt>
                <c:pt idx="229">
                  <c:v>20130.5</c:v>
                </c:pt>
                <c:pt idx="230">
                  <c:v>20154.5</c:v>
                </c:pt>
                <c:pt idx="231">
                  <c:v>20158</c:v>
                </c:pt>
                <c:pt idx="232">
                  <c:v>20162.5</c:v>
                </c:pt>
                <c:pt idx="233">
                  <c:v>20253</c:v>
                </c:pt>
                <c:pt idx="234">
                  <c:v>21554</c:v>
                </c:pt>
                <c:pt idx="235">
                  <c:v>21626</c:v>
                </c:pt>
                <c:pt idx="236">
                  <c:v>21725.5</c:v>
                </c:pt>
                <c:pt idx="237">
                  <c:v>21725.5</c:v>
                </c:pt>
                <c:pt idx="238">
                  <c:v>21730.5</c:v>
                </c:pt>
                <c:pt idx="239">
                  <c:v>21730.5</c:v>
                </c:pt>
                <c:pt idx="240">
                  <c:v>21739.5</c:v>
                </c:pt>
                <c:pt idx="241">
                  <c:v>21744</c:v>
                </c:pt>
                <c:pt idx="242">
                  <c:v>21744</c:v>
                </c:pt>
                <c:pt idx="243">
                  <c:v>21762</c:v>
                </c:pt>
                <c:pt idx="244">
                  <c:v>21843.5</c:v>
                </c:pt>
                <c:pt idx="245">
                  <c:v>21895</c:v>
                </c:pt>
                <c:pt idx="246">
                  <c:v>21911.5</c:v>
                </c:pt>
                <c:pt idx="247">
                  <c:v>22138</c:v>
                </c:pt>
                <c:pt idx="248">
                  <c:v>23071.5</c:v>
                </c:pt>
                <c:pt idx="249">
                  <c:v>23221</c:v>
                </c:pt>
                <c:pt idx="250">
                  <c:v>23311.5</c:v>
                </c:pt>
                <c:pt idx="251">
                  <c:v>23701.5</c:v>
                </c:pt>
                <c:pt idx="252">
                  <c:v>24716.5</c:v>
                </c:pt>
                <c:pt idx="253">
                  <c:v>24866</c:v>
                </c:pt>
                <c:pt idx="254">
                  <c:v>25120</c:v>
                </c:pt>
                <c:pt idx="255">
                  <c:v>25142.5</c:v>
                </c:pt>
                <c:pt idx="256">
                  <c:v>26033</c:v>
                </c:pt>
                <c:pt idx="257">
                  <c:v>26569.5</c:v>
                </c:pt>
                <c:pt idx="258">
                  <c:v>26589</c:v>
                </c:pt>
                <c:pt idx="259">
                  <c:v>26692</c:v>
                </c:pt>
                <c:pt idx="260">
                  <c:v>27054.5</c:v>
                </c:pt>
                <c:pt idx="261">
                  <c:v>28035.5</c:v>
                </c:pt>
                <c:pt idx="262">
                  <c:v>28187.5</c:v>
                </c:pt>
                <c:pt idx="263">
                  <c:v>28284</c:v>
                </c:pt>
                <c:pt idx="264">
                  <c:v>28352.5</c:v>
                </c:pt>
                <c:pt idx="265">
                  <c:v>28409.5</c:v>
                </c:pt>
                <c:pt idx="266">
                  <c:v>28418.5</c:v>
                </c:pt>
                <c:pt idx="267">
                  <c:v>28518</c:v>
                </c:pt>
                <c:pt idx="268">
                  <c:v>28699.5</c:v>
                </c:pt>
                <c:pt idx="269">
                  <c:v>28708.5</c:v>
                </c:pt>
                <c:pt idx="270">
                  <c:v>29864</c:v>
                </c:pt>
                <c:pt idx="271">
                  <c:v>29874.5</c:v>
                </c:pt>
                <c:pt idx="272">
                  <c:v>29875</c:v>
                </c:pt>
                <c:pt idx="273">
                  <c:v>29945.5</c:v>
                </c:pt>
                <c:pt idx="274">
                  <c:v>30009</c:v>
                </c:pt>
                <c:pt idx="275">
                  <c:v>30059</c:v>
                </c:pt>
                <c:pt idx="276">
                  <c:v>30073.5</c:v>
                </c:pt>
                <c:pt idx="277">
                  <c:v>30077</c:v>
                </c:pt>
                <c:pt idx="278">
                  <c:v>30127</c:v>
                </c:pt>
                <c:pt idx="279">
                  <c:v>30222</c:v>
                </c:pt>
                <c:pt idx="280">
                  <c:v>31301.5</c:v>
                </c:pt>
                <c:pt idx="281">
                  <c:v>31486</c:v>
                </c:pt>
                <c:pt idx="282">
                  <c:v>31622</c:v>
                </c:pt>
                <c:pt idx="283">
                  <c:v>31622</c:v>
                </c:pt>
                <c:pt idx="284">
                  <c:v>31735.5</c:v>
                </c:pt>
                <c:pt idx="285">
                  <c:v>31740</c:v>
                </c:pt>
                <c:pt idx="286">
                  <c:v>31772</c:v>
                </c:pt>
                <c:pt idx="287">
                  <c:v>31772</c:v>
                </c:pt>
                <c:pt idx="288">
                  <c:v>31776.5</c:v>
                </c:pt>
                <c:pt idx="289">
                  <c:v>31777.5</c:v>
                </c:pt>
                <c:pt idx="290">
                  <c:v>31778</c:v>
                </c:pt>
                <c:pt idx="291">
                  <c:v>31794.5</c:v>
                </c:pt>
                <c:pt idx="292">
                  <c:v>31957.5</c:v>
                </c:pt>
                <c:pt idx="293">
                  <c:v>32030</c:v>
                </c:pt>
                <c:pt idx="294">
                  <c:v>33123</c:v>
                </c:pt>
                <c:pt idx="295">
                  <c:v>33126.5</c:v>
                </c:pt>
                <c:pt idx="296">
                  <c:v>33167.5</c:v>
                </c:pt>
                <c:pt idx="297">
                  <c:v>33167.5</c:v>
                </c:pt>
                <c:pt idx="298">
                  <c:v>33167.5</c:v>
                </c:pt>
                <c:pt idx="299">
                  <c:v>33168</c:v>
                </c:pt>
                <c:pt idx="300">
                  <c:v>33168</c:v>
                </c:pt>
                <c:pt idx="301">
                  <c:v>33168</c:v>
                </c:pt>
                <c:pt idx="302">
                  <c:v>33171.5</c:v>
                </c:pt>
                <c:pt idx="303">
                  <c:v>33232</c:v>
                </c:pt>
                <c:pt idx="304">
                  <c:v>33280.5</c:v>
                </c:pt>
                <c:pt idx="305">
                  <c:v>33403</c:v>
                </c:pt>
                <c:pt idx="306">
                  <c:v>33412</c:v>
                </c:pt>
                <c:pt idx="307">
                  <c:v>33422.5</c:v>
                </c:pt>
                <c:pt idx="308">
                  <c:v>33554</c:v>
                </c:pt>
                <c:pt idx="309">
                  <c:v>33554</c:v>
                </c:pt>
                <c:pt idx="310">
                  <c:v>33580</c:v>
                </c:pt>
                <c:pt idx="311">
                  <c:v>34587</c:v>
                </c:pt>
                <c:pt idx="312">
                  <c:v>34823</c:v>
                </c:pt>
                <c:pt idx="313">
                  <c:v>34825.5</c:v>
                </c:pt>
                <c:pt idx="314">
                  <c:v>34844.5</c:v>
                </c:pt>
                <c:pt idx="315">
                  <c:v>34948</c:v>
                </c:pt>
                <c:pt idx="316">
                  <c:v>34952.5</c:v>
                </c:pt>
                <c:pt idx="317">
                  <c:v>34952.5</c:v>
                </c:pt>
                <c:pt idx="318">
                  <c:v>34984.5</c:v>
                </c:pt>
                <c:pt idx="319">
                  <c:v>34999</c:v>
                </c:pt>
                <c:pt idx="320">
                  <c:v>35007</c:v>
                </c:pt>
                <c:pt idx="321">
                  <c:v>35189.5</c:v>
                </c:pt>
                <c:pt idx="322">
                  <c:v>35261</c:v>
                </c:pt>
                <c:pt idx="323">
                  <c:v>35262</c:v>
                </c:pt>
                <c:pt idx="324">
                  <c:v>35270.5</c:v>
                </c:pt>
                <c:pt idx="325">
                  <c:v>35270.5</c:v>
                </c:pt>
                <c:pt idx="326">
                  <c:v>35451.5</c:v>
                </c:pt>
                <c:pt idx="327">
                  <c:v>35451.5</c:v>
                </c:pt>
                <c:pt idx="328">
                  <c:v>36344</c:v>
                </c:pt>
                <c:pt idx="329">
                  <c:v>36439</c:v>
                </c:pt>
                <c:pt idx="330">
                  <c:v>36504.5</c:v>
                </c:pt>
                <c:pt idx="331">
                  <c:v>36652</c:v>
                </c:pt>
                <c:pt idx="332">
                  <c:v>36720</c:v>
                </c:pt>
                <c:pt idx="333">
                  <c:v>36842.5</c:v>
                </c:pt>
                <c:pt idx="334">
                  <c:v>36847</c:v>
                </c:pt>
                <c:pt idx="335">
                  <c:v>36847</c:v>
                </c:pt>
                <c:pt idx="336">
                  <c:v>37980.5</c:v>
                </c:pt>
                <c:pt idx="337">
                  <c:v>38007.5</c:v>
                </c:pt>
                <c:pt idx="338">
                  <c:v>38008</c:v>
                </c:pt>
                <c:pt idx="339">
                  <c:v>38125</c:v>
                </c:pt>
                <c:pt idx="340">
                  <c:v>38164</c:v>
                </c:pt>
                <c:pt idx="341">
                  <c:v>38210.5</c:v>
                </c:pt>
                <c:pt idx="342">
                  <c:v>38297.5</c:v>
                </c:pt>
                <c:pt idx="343">
                  <c:v>38307.5</c:v>
                </c:pt>
                <c:pt idx="344">
                  <c:v>38324</c:v>
                </c:pt>
                <c:pt idx="345">
                  <c:v>38325</c:v>
                </c:pt>
                <c:pt idx="346">
                  <c:v>38378.5</c:v>
                </c:pt>
                <c:pt idx="347">
                  <c:v>38405.5</c:v>
                </c:pt>
                <c:pt idx="348">
                  <c:v>38419</c:v>
                </c:pt>
                <c:pt idx="349">
                  <c:v>39602.5</c:v>
                </c:pt>
                <c:pt idx="350">
                  <c:v>39676</c:v>
                </c:pt>
                <c:pt idx="351">
                  <c:v>39775</c:v>
                </c:pt>
                <c:pt idx="352">
                  <c:v>39789</c:v>
                </c:pt>
                <c:pt idx="353">
                  <c:v>39796.5</c:v>
                </c:pt>
                <c:pt idx="354">
                  <c:v>39797</c:v>
                </c:pt>
                <c:pt idx="355">
                  <c:v>39797</c:v>
                </c:pt>
                <c:pt idx="356">
                  <c:v>39825</c:v>
                </c:pt>
                <c:pt idx="357">
                  <c:v>39825</c:v>
                </c:pt>
                <c:pt idx="358">
                  <c:v>39848</c:v>
                </c:pt>
                <c:pt idx="359">
                  <c:v>39869.5</c:v>
                </c:pt>
                <c:pt idx="360">
                  <c:v>39887</c:v>
                </c:pt>
                <c:pt idx="361">
                  <c:v>39887</c:v>
                </c:pt>
                <c:pt idx="362">
                  <c:v>39897</c:v>
                </c:pt>
                <c:pt idx="363">
                  <c:v>39905.5</c:v>
                </c:pt>
                <c:pt idx="364">
                  <c:v>39911</c:v>
                </c:pt>
                <c:pt idx="365">
                  <c:v>40251</c:v>
                </c:pt>
                <c:pt idx="366">
                  <c:v>41347</c:v>
                </c:pt>
                <c:pt idx="367">
                  <c:v>41425</c:v>
                </c:pt>
                <c:pt idx="368">
                  <c:v>41434</c:v>
                </c:pt>
                <c:pt idx="369">
                  <c:v>41506</c:v>
                </c:pt>
                <c:pt idx="370">
                  <c:v>41516</c:v>
                </c:pt>
                <c:pt idx="371">
                  <c:v>41534</c:v>
                </c:pt>
                <c:pt idx="372">
                  <c:v>41561</c:v>
                </c:pt>
                <c:pt idx="373">
                  <c:v>41565</c:v>
                </c:pt>
                <c:pt idx="374">
                  <c:v>41579</c:v>
                </c:pt>
                <c:pt idx="375">
                  <c:v>41642</c:v>
                </c:pt>
                <c:pt idx="376">
                  <c:v>41654.5</c:v>
                </c:pt>
                <c:pt idx="377">
                  <c:v>41674</c:v>
                </c:pt>
                <c:pt idx="378">
                  <c:v>41700</c:v>
                </c:pt>
                <c:pt idx="379">
                  <c:v>41700</c:v>
                </c:pt>
                <c:pt idx="380">
                  <c:v>41700</c:v>
                </c:pt>
                <c:pt idx="381">
                  <c:v>41831.5</c:v>
                </c:pt>
                <c:pt idx="382">
                  <c:v>41831.5</c:v>
                </c:pt>
                <c:pt idx="383">
                  <c:v>42276</c:v>
                </c:pt>
                <c:pt idx="384">
                  <c:v>42747.5</c:v>
                </c:pt>
                <c:pt idx="385">
                  <c:v>42747.5</c:v>
                </c:pt>
                <c:pt idx="386">
                  <c:v>42997</c:v>
                </c:pt>
                <c:pt idx="387">
                  <c:v>43006.5</c:v>
                </c:pt>
                <c:pt idx="388">
                  <c:v>43046</c:v>
                </c:pt>
                <c:pt idx="389">
                  <c:v>43092</c:v>
                </c:pt>
                <c:pt idx="390">
                  <c:v>43133.5</c:v>
                </c:pt>
                <c:pt idx="391">
                  <c:v>43146.5</c:v>
                </c:pt>
                <c:pt idx="392">
                  <c:v>43178</c:v>
                </c:pt>
                <c:pt idx="393">
                  <c:v>43204</c:v>
                </c:pt>
                <c:pt idx="394">
                  <c:v>43204.5</c:v>
                </c:pt>
                <c:pt idx="395">
                  <c:v>43255</c:v>
                </c:pt>
                <c:pt idx="396">
                  <c:v>43282</c:v>
                </c:pt>
                <c:pt idx="397">
                  <c:v>43368.5</c:v>
                </c:pt>
                <c:pt idx="398">
                  <c:v>43372</c:v>
                </c:pt>
                <c:pt idx="399">
                  <c:v>43387</c:v>
                </c:pt>
                <c:pt idx="400">
                  <c:v>43387</c:v>
                </c:pt>
                <c:pt idx="401">
                  <c:v>43387</c:v>
                </c:pt>
                <c:pt idx="402">
                  <c:v>43545.5</c:v>
                </c:pt>
                <c:pt idx="403">
                  <c:v>44303</c:v>
                </c:pt>
                <c:pt idx="404">
                  <c:v>44461.5</c:v>
                </c:pt>
                <c:pt idx="405">
                  <c:v>44588</c:v>
                </c:pt>
                <c:pt idx="406">
                  <c:v>44759.5</c:v>
                </c:pt>
                <c:pt idx="407">
                  <c:v>44873</c:v>
                </c:pt>
                <c:pt idx="408">
                  <c:v>44873.5</c:v>
                </c:pt>
                <c:pt idx="409">
                  <c:v>44918</c:v>
                </c:pt>
                <c:pt idx="410">
                  <c:v>44918</c:v>
                </c:pt>
                <c:pt idx="411">
                  <c:v>45031.5</c:v>
                </c:pt>
                <c:pt idx="412">
                  <c:v>45031.5</c:v>
                </c:pt>
                <c:pt idx="413">
                  <c:v>45062.5</c:v>
                </c:pt>
                <c:pt idx="414">
                  <c:v>45062.5</c:v>
                </c:pt>
                <c:pt idx="415">
                  <c:v>45081</c:v>
                </c:pt>
                <c:pt idx="416">
                  <c:v>46025</c:v>
                </c:pt>
                <c:pt idx="417">
                  <c:v>46113</c:v>
                </c:pt>
                <c:pt idx="418">
                  <c:v>46134</c:v>
                </c:pt>
                <c:pt idx="419">
                  <c:v>46292.5</c:v>
                </c:pt>
                <c:pt idx="420">
                  <c:v>46400.5</c:v>
                </c:pt>
                <c:pt idx="421">
                  <c:v>46462</c:v>
                </c:pt>
                <c:pt idx="422">
                  <c:v>46471</c:v>
                </c:pt>
                <c:pt idx="423">
                  <c:v>46545.5</c:v>
                </c:pt>
                <c:pt idx="424">
                  <c:v>46818.5</c:v>
                </c:pt>
                <c:pt idx="425">
                  <c:v>46818.5</c:v>
                </c:pt>
                <c:pt idx="426">
                  <c:v>46818.5</c:v>
                </c:pt>
                <c:pt idx="427">
                  <c:v>47038</c:v>
                </c:pt>
                <c:pt idx="428">
                  <c:v>47038</c:v>
                </c:pt>
                <c:pt idx="429">
                  <c:v>48019</c:v>
                </c:pt>
                <c:pt idx="430">
                  <c:v>48035.5</c:v>
                </c:pt>
                <c:pt idx="431">
                  <c:v>48078.5</c:v>
                </c:pt>
                <c:pt idx="432">
                  <c:v>48079</c:v>
                </c:pt>
                <c:pt idx="433">
                  <c:v>48148</c:v>
                </c:pt>
                <c:pt idx="434">
                  <c:v>48148.5</c:v>
                </c:pt>
                <c:pt idx="435">
                  <c:v>48202.5</c:v>
                </c:pt>
                <c:pt idx="436">
                  <c:v>48207</c:v>
                </c:pt>
                <c:pt idx="437">
                  <c:v>48233</c:v>
                </c:pt>
                <c:pt idx="438">
                  <c:v>48252.5</c:v>
                </c:pt>
                <c:pt idx="439">
                  <c:v>48279</c:v>
                </c:pt>
                <c:pt idx="440">
                  <c:v>48306.5</c:v>
                </c:pt>
                <c:pt idx="441">
                  <c:v>48307</c:v>
                </c:pt>
                <c:pt idx="442">
                  <c:v>48311.5</c:v>
                </c:pt>
                <c:pt idx="443">
                  <c:v>48315.5</c:v>
                </c:pt>
                <c:pt idx="444">
                  <c:v>48316</c:v>
                </c:pt>
                <c:pt idx="445">
                  <c:v>48325</c:v>
                </c:pt>
                <c:pt idx="446">
                  <c:v>48338.5</c:v>
                </c:pt>
                <c:pt idx="447">
                  <c:v>48347.5</c:v>
                </c:pt>
                <c:pt idx="448">
                  <c:v>48348</c:v>
                </c:pt>
                <c:pt idx="449">
                  <c:v>48352</c:v>
                </c:pt>
                <c:pt idx="450">
                  <c:v>48352.5</c:v>
                </c:pt>
                <c:pt idx="451">
                  <c:v>48356.5</c:v>
                </c:pt>
                <c:pt idx="452">
                  <c:v>48357</c:v>
                </c:pt>
                <c:pt idx="453">
                  <c:v>48365.5</c:v>
                </c:pt>
                <c:pt idx="454">
                  <c:v>48366</c:v>
                </c:pt>
                <c:pt idx="455">
                  <c:v>48370</c:v>
                </c:pt>
                <c:pt idx="456">
                  <c:v>48370.5</c:v>
                </c:pt>
                <c:pt idx="457">
                  <c:v>48374.5</c:v>
                </c:pt>
                <c:pt idx="458">
                  <c:v>48375</c:v>
                </c:pt>
                <c:pt idx="459">
                  <c:v>48388</c:v>
                </c:pt>
                <c:pt idx="460">
                  <c:v>48388</c:v>
                </c:pt>
                <c:pt idx="461">
                  <c:v>48388.5</c:v>
                </c:pt>
                <c:pt idx="462">
                  <c:v>48403</c:v>
                </c:pt>
                <c:pt idx="463">
                  <c:v>48488</c:v>
                </c:pt>
                <c:pt idx="464">
                  <c:v>48492.5</c:v>
                </c:pt>
                <c:pt idx="465">
                  <c:v>48497</c:v>
                </c:pt>
                <c:pt idx="466">
                  <c:v>48501.5</c:v>
                </c:pt>
                <c:pt idx="467">
                  <c:v>48506</c:v>
                </c:pt>
                <c:pt idx="468">
                  <c:v>48510.5</c:v>
                </c:pt>
                <c:pt idx="469">
                  <c:v>48515</c:v>
                </c:pt>
                <c:pt idx="470">
                  <c:v>48584</c:v>
                </c:pt>
                <c:pt idx="471">
                  <c:v>48596.5</c:v>
                </c:pt>
                <c:pt idx="472">
                  <c:v>48796</c:v>
                </c:pt>
                <c:pt idx="473">
                  <c:v>48796</c:v>
                </c:pt>
                <c:pt idx="474">
                  <c:v>49265</c:v>
                </c:pt>
                <c:pt idx="475">
                  <c:v>49710</c:v>
                </c:pt>
                <c:pt idx="476">
                  <c:v>49710.5</c:v>
                </c:pt>
                <c:pt idx="477">
                  <c:v>49731.5</c:v>
                </c:pt>
                <c:pt idx="478">
                  <c:v>49747.5</c:v>
                </c:pt>
                <c:pt idx="479">
                  <c:v>49761</c:v>
                </c:pt>
                <c:pt idx="480">
                  <c:v>49770</c:v>
                </c:pt>
                <c:pt idx="481">
                  <c:v>49810</c:v>
                </c:pt>
                <c:pt idx="482">
                  <c:v>49810</c:v>
                </c:pt>
                <c:pt idx="483">
                  <c:v>49810.5</c:v>
                </c:pt>
                <c:pt idx="484">
                  <c:v>49810.5</c:v>
                </c:pt>
                <c:pt idx="485">
                  <c:v>49811.5</c:v>
                </c:pt>
                <c:pt idx="486">
                  <c:v>49820</c:v>
                </c:pt>
                <c:pt idx="487">
                  <c:v>49820</c:v>
                </c:pt>
                <c:pt idx="488">
                  <c:v>49820.5</c:v>
                </c:pt>
                <c:pt idx="489">
                  <c:v>49829.5</c:v>
                </c:pt>
                <c:pt idx="490">
                  <c:v>49858</c:v>
                </c:pt>
                <c:pt idx="491">
                  <c:v>49865.5</c:v>
                </c:pt>
                <c:pt idx="492">
                  <c:v>49924.5</c:v>
                </c:pt>
                <c:pt idx="493">
                  <c:v>50010</c:v>
                </c:pt>
                <c:pt idx="494">
                  <c:v>50010.5</c:v>
                </c:pt>
                <c:pt idx="495">
                  <c:v>50033</c:v>
                </c:pt>
                <c:pt idx="496">
                  <c:v>50071</c:v>
                </c:pt>
                <c:pt idx="497">
                  <c:v>50130</c:v>
                </c:pt>
                <c:pt idx="498">
                  <c:v>51193.5</c:v>
                </c:pt>
                <c:pt idx="499">
                  <c:v>51197.5</c:v>
                </c:pt>
                <c:pt idx="500">
                  <c:v>51348.5</c:v>
                </c:pt>
                <c:pt idx="501">
                  <c:v>51433</c:v>
                </c:pt>
                <c:pt idx="502">
                  <c:v>51457.5</c:v>
                </c:pt>
                <c:pt idx="503">
                  <c:v>51462</c:v>
                </c:pt>
                <c:pt idx="504">
                  <c:v>51487.5</c:v>
                </c:pt>
                <c:pt idx="505">
                  <c:v>51492</c:v>
                </c:pt>
                <c:pt idx="506">
                  <c:v>51496.5</c:v>
                </c:pt>
                <c:pt idx="507">
                  <c:v>51497</c:v>
                </c:pt>
                <c:pt idx="508">
                  <c:v>51501</c:v>
                </c:pt>
                <c:pt idx="509">
                  <c:v>51564.5</c:v>
                </c:pt>
                <c:pt idx="510">
                  <c:v>51566</c:v>
                </c:pt>
                <c:pt idx="511">
                  <c:v>51578</c:v>
                </c:pt>
                <c:pt idx="512">
                  <c:v>51578</c:v>
                </c:pt>
                <c:pt idx="513">
                  <c:v>51655</c:v>
                </c:pt>
                <c:pt idx="514">
                  <c:v>51954.5</c:v>
                </c:pt>
                <c:pt idx="515">
                  <c:v>52381</c:v>
                </c:pt>
                <c:pt idx="516">
                  <c:v>52712.5</c:v>
                </c:pt>
                <c:pt idx="517">
                  <c:v>52717</c:v>
                </c:pt>
                <c:pt idx="518">
                  <c:v>52726</c:v>
                </c:pt>
                <c:pt idx="519">
                  <c:v>52762</c:v>
                </c:pt>
                <c:pt idx="520">
                  <c:v>52775.5</c:v>
                </c:pt>
                <c:pt idx="521">
                  <c:v>52780.5</c:v>
                </c:pt>
                <c:pt idx="522">
                  <c:v>52794</c:v>
                </c:pt>
                <c:pt idx="523">
                  <c:v>52802.5</c:v>
                </c:pt>
                <c:pt idx="524">
                  <c:v>52803</c:v>
                </c:pt>
                <c:pt idx="525">
                  <c:v>52807.5</c:v>
                </c:pt>
                <c:pt idx="526">
                  <c:v>52812</c:v>
                </c:pt>
                <c:pt idx="527">
                  <c:v>52816.5</c:v>
                </c:pt>
                <c:pt idx="528">
                  <c:v>52893.5</c:v>
                </c:pt>
                <c:pt idx="529">
                  <c:v>52898</c:v>
                </c:pt>
                <c:pt idx="530">
                  <c:v>52898.5</c:v>
                </c:pt>
                <c:pt idx="531">
                  <c:v>52920</c:v>
                </c:pt>
                <c:pt idx="532">
                  <c:v>52920.5</c:v>
                </c:pt>
                <c:pt idx="533">
                  <c:v>52934.5</c:v>
                </c:pt>
                <c:pt idx="534">
                  <c:v>52938.5</c:v>
                </c:pt>
                <c:pt idx="535">
                  <c:v>52952.5</c:v>
                </c:pt>
                <c:pt idx="536">
                  <c:v>52957</c:v>
                </c:pt>
                <c:pt idx="537">
                  <c:v>52961.5</c:v>
                </c:pt>
                <c:pt idx="538">
                  <c:v>52965.5</c:v>
                </c:pt>
                <c:pt idx="539">
                  <c:v>52983.5</c:v>
                </c:pt>
                <c:pt idx="540">
                  <c:v>52984</c:v>
                </c:pt>
                <c:pt idx="541">
                  <c:v>52988</c:v>
                </c:pt>
                <c:pt idx="542">
                  <c:v>52988.5</c:v>
                </c:pt>
                <c:pt idx="543">
                  <c:v>52992</c:v>
                </c:pt>
                <c:pt idx="544">
                  <c:v>52992.5</c:v>
                </c:pt>
                <c:pt idx="545">
                  <c:v>53006.5</c:v>
                </c:pt>
                <c:pt idx="546">
                  <c:v>53011</c:v>
                </c:pt>
                <c:pt idx="547">
                  <c:v>53011.5</c:v>
                </c:pt>
                <c:pt idx="548">
                  <c:v>53015</c:v>
                </c:pt>
                <c:pt idx="549">
                  <c:v>53016</c:v>
                </c:pt>
                <c:pt idx="550">
                  <c:v>53029.5</c:v>
                </c:pt>
                <c:pt idx="551">
                  <c:v>53030.5</c:v>
                </c:pt>
                <c:pt idx="552">
                  <c:v>53033.5</c:v>
                </c:pt>
                <c:pt idx="553">
                  <c:v>53034</c:v>
                </c:pt>
                <c:pt idx="554">
                  <c:v>53051</c:v>
                </c:pt>
                <c:pt idx="555">
                  <c:v>53051.5</c:v>
                </c:pt>
                <c:pt idx="556">
                  <c:v>53127.5</c:v>
                </c:pt>
                <c:pt idx="557">
                  <c:v>53128</c:v>
                </c:pt>
                <c:pt idx="558">
                  <c:v>53137</c:v>
                </c:pt>
                <c:pt idx="559">
                  <c:v>53141.5</c:v>
                </c:pt>
                <c:pt idx="560">
                  <c:v>53142</c:v>
                </c:pt>
                <c:pt idx="561">
                  <c:v>53142.5</c:v>
                </c:pt>
                <c:pt idx="562">
                  <c:v>53147</c:v>
                </c:pt>
                <c:pt idx="563">
                  <c:v>53155</c:v>
                </c:pt>
                <c:pt idx="564">
                  <c:v>53173</c:v>
                </c:pt>
                <c:pt idx="565">
                  <c:v>53173.5</c:v>
                </c:pt>
                <c:pt idx="566">
                  <c:v>53177.5</c:v>
                </c:pt>
                <c:pt idx="567">
                  <c:v>53178</c:v>
                </c:pt>
                <c:pt idx="568">
                  <c:v>53182</c:v>
                </c:pt>
                <c:pt idx="569">
                  <c:v>53182.5</c:v>
                </c:pt>
                <c:pt idx="570">
                  <c:v>53187</c:v>
                </c:pt>
                <c:pt idx="571">
                  <c:v>53191</c:v>
                </c:pt>
                <c:pt idx="572">
                  <c:v>53191.5</c:v>
                </c:pt>
                <c:pt idx="573">
                  <c:v>53195.5</c:v>
                </c:pt>
                <c:pt idx="574">
                  <c:v>53196</c:v>
                </c:pt>
                <c:pt idx="575">
                  <c:v>53196.5</c:v>
                </c:pt>
                <c:pt idx="576">
                  <c:v>53205</c:v>
                </c:pt>
                <c:pt idx="577">
                  <c:v>53205.5</c:v>
                </c:pt>
                <c:pt idx="578">
                  <c:v>53209.5</c:v>
                </c:pt>
                <c:pt idx="579">
                  <c:v>53214</c:v>
                </c:pt>
                <c:pt idx="580">
                  <c:v>53218.5</c:v>
                </c:pt>
                <c:pt idx="581">
                  <c:v>53223</c:v>
                </c:pt>
                <c:pt idx="582">
                  <c:v>53223</c:v>
                </c:pt>
                <c:pt idx="583">
                  <c:v>53227.5</c:v>
                </c:pt>
                <c:pt idx="584">
                  <c:v>53232</c:v>
                </c:pt>
                <c:pt idx="585">
                  <c:v>53232.5</c:v>
                </c:pt>
                <c:pt idx="586">
                  <c:v>53236.5</c:v>
                </c:pt>
                <c:pt idx="587">
                  <c:v>53236.5</c:v>
                </c:pt>
                <c:pt idx="588">
                  <c:v>53237</c:v>
                </c:pt>
                <c:pt idx="589">
                  <c:v>53241.5</c:v>
                </c:pt>
                <c:pt idx="590">
                  <c:v>53255</c:v>
                </c:pt>
                <c:pt idx="591">
                  <c:v>53259.5</c:v>
                </c:pt>
                <c:pt idx="592">
                  <c:v>53268.5</c:v>
                </c:pt>
                <c:pt idx="593">
                  <c:v>53273</c:v>
                </c:pt>
                <c:pt idx="594">
                  <c:v>53277.5</c:v>
                </c:pt>
                <c:pt idx="595">
                  <c:v>53282</c:v>
                </c:pt>
                <c:pt idx="596">
                  <c:v>53286.5</c:v>
                </c:pt>
                <c:pt idx="597">
                  <c:v>53300</c:v>
                </c:pt>
                <c:pt idx="598">
                  <c:v>53304.5</c:v>
                </c:pt>
                <c:pt idx="599">
                  <c:v>53318.5</c:v>
                </c:pt>
                <c:pt idx="600">
                  <c:v>53323</c:v>
                </c:pt>
                <c:pt idx="601">
                  <c:v>53327.5</c:v>
                </c:pt>
                <c:pt idx="602">
                  <c:v>53363.5</c:v>
                </c:pt>
                <c:pt idx="603">
                  <c:v>53469</c:v>
                </c:pt>
                <c:pt idx="604">
                  <c:v>54618</c:v>
                </c:pt>
                <c:pt idx="605">
                  <c:v>54618</c:v>
                </c:pt>
                <c:pt idx="606">
                  <c:v>54618</c:v>
                </c:pt>
                <c:pt idx="607">
                  <c:v>54618</c:v>
                </c:pt>
                <c:pt idx="608">
                  <c:v>54678.5</c:v>
                </c:pt>
                <c:pt idx="609">
                  <c:v>54684</c:v>
                </c:pt>
                <c:pt idx="610">
                  <c:v>54684</c:v>
                </c:pt>
                <c:pt idx="611">
                  <c:v>54777</c:v>
                </c:pt>
                <c:pt idx="612">
                  <c:v>54832.5</c:v>
                </c:pt>
                <c:pt idx="613">
                  <c:v>54832.5</c:v>
                </c:pt>
                <c:pt idx="614">
                  <c:v>54832.5</c:v>
                </c:pt>
                <c:pt idx="615">
                  <c:v>54836.5</c:v>
                </c:pt>
                <c:pt idx="616">
                  <c:v>54836.5</c:v>
                </c:pt>
                <c:pt idx="617">
                  <c:v>54945</c:v>
                </c:pt>
                <c:pt idx="618">
                  <c:v>54954</c:v>
                </c:pt>
                <c:pt idx="619">
                  <c:v>54959.5</c:v>
                </c:pt>
                <c:pt idx="620">
                  <c:v>55045.5</c:v>
                </c:pt>
                <c:pt idx="621">
                  <c:v>55099</c:v>
                </c:pt>
                <c:pt idx="622">
                  <c:v>55099</c:v>
                </c:pt>
                <c:pt idx="623">
                  <c:v>55099</c:v>
                </c:pt>
                <c:pt idx="624">
                  <c:v>55189.5</c:v>
                </c:pt>
                <c:pt idx="625">
                  <c:v>55948.5</c:v>
                </c:pt>
                <c:pt idx="626">
                  <c:v>55967</c:v>
                </c:pt>
                <c:pt idx="627">
                  <c:v>55967.5</c:v>
                </c:pt>
                <c:pt idx="628">
                  <c:v>56179.5</c:v>
                </c:pt>
                <c:pt idx="629">
                  <c:v>56180</c:v>
                </c:pt>
                <c:pt idx="630">
                  <c:v>56277</c:v>
                </c:pt>
                <c:pt idx="631">
                  <c:v>56297.5</c:v>
                </c:pt>
                <c:pt idx="632">
                  <c:v>56396</c:v>
                </c:pt>
                <c:pt idx="633">
                  <c:v>56473</c:v>
                </c:pt>
                <c:pt idx="634">
                  <c:v>56490</c:v>
                </c:pt>
                <c:pt idx="635">
                  <c:v>56545.5</c:v>
                </c:pt>
                <c:pt idx="636">
                  <c:v>56591</c:v>
                </c:pt>
                <c:pt idx="637">
                  <c:v>56626</c:v>
                </c:pt>
                <c:pt idx="638">
                  <c:v>57606</c:v>
                </c:pt>
                <c:pt idx="639">
                  <c:v>57746.5</c:v>
                </c:pt>
                <c:pt idx="640">
                  <c:v>57755</c:v>
                </c:pt>
                <c:pt idx="641">
                  <c:v>57918.5</c:v>
                </c:pt>
                <c:pt idx="642">
                  <c:v>58041</c:v>
                </c:pt>
                <c:pt idx="643">
                  <c:v>58041.5</c:v>
                </c:pt>
                <c:pt idx="644">
                  <c:v>58054.5</c:v>
                </c:pt>
                <c:pt idx="645">
                  <c:v>58171</c:v>
                </c:pt>
                <c:pt idx="646">
                  <c:v>59329</c:v>
                </c:pt>
                <c:pt idx="647">
                  <c:v>59542</c:v>
                </c:pt>
                <c:pt idx="648">
                  <c:v>59608.5</c:v>
                </c:pt>
                <c:pt idx="649">
                  <c:v>59739.5</c:v>
                </c:pt>
                <c:pt idx="650">
                  <c:v>59744</c:v>
                </c:pt>
                <c:pt idx="651">
                  <c:v>59744.5</c:v>
                </c:pt>
                <c:pt idx="652">
                  <c:v>59757.5</c:v>
                </c:pt>
                <c:pt idx="653">
                  <c:v>59758</c:v>
                </c:pt>
                <c:pt idx="654">
                  <c:v>59766</c:v>
                </c:pt>
                <c:pt idx="655">
                  <c:v>59766.5</c:v>
                </c:pt>
                <c:pt idx="656">
                  <c:v>59771</c:v>
                </c:pt>
                <c:pt idx="657">
                  <c:v>59771.5</c:v>
                </c:pt>
                <c:pt idx="658">
                  <c:v>59780</c:v>
                </c:pt>
                <c:pt idx="659">
                  <c:v>59780.5</c:v>
                </c:pt>
                <c:pt idx="660">
                  <c:v>59781</c:v>
                </c:pt>
                <c:pt idx="661">
                  <c:v>59781</c:v>
                </c:pt>
                <c:pt idx="662">
                  <c:v>59781.5</c:v>
                </c:pt>
                <c:pt idx="663">
                  <c:v>59784.5</c:v>
                </c:pt>
                <c:pt idx="664">
                  <c:v>59785</c:v>
                </c:pt>
                <c:pt idx="665">
                  <c:v>59785.5</c:v>
                </c:pt>
                <c:pt idx="666">
                  <c:v>59789</c:v>
                </c:pt>
                <c:pt idx="667">
                  <c:v>59789.5</c:v>
                </c:pt>
                <c:pt idx="668">
                  <c:v>59793.5</c:v>
                </c:pt>
                <c:pt idx="669">
                  <c:v>59794</c:v>
                </c:pt>
                <c:pt idx="670">
                  <c:v>59794.5</c:v>
                </c:pt>
                <c:pt idx="671">
                  <c:v>59798</c:v>
                </c:pt>
                <c:pt idx="672">
                  <c:v>59798.5</c:v>
                </c:pt>
                <c:pt idx="673">
                  <c:v>59799</c:v>
                </c:pt>
                <c:pt idx="674">
                  <c:v>59799</c:v>
                </c:pt>
                <c:pt idx="675">
                  <c:v>59799</c:v>
                </c:pt>
                <c:pt idx="676">
                  <c:v>59802.5</c:v>
                </c:pt>
                <c:pt idx="677">
                  <c:v>59803</c:v>
                </c:pt>
                <c:pt idx="678">
                  <c:v>59803.5</c:v>
                </c:pt>
                <c:pt idx="679">
                  <c:v>59807.5</c:v>
                </c:pt>
                <c:pt idx="680">
                  <c:v>59839</c:v>
                </c:pt>
                <c:pt idx="681">
                  <c:v>59839.5</c:v>
                </c:pt>
                <c:pt idx="682">
                  <c:v>59848</c:v>
                </c:pt>
                <c:pt idx="683">
                  <c:v>59848.5</c:v>
                </c:pt>
                <c:pt idx="684">
                  <c:v>59852.5</c:v>
                </c:pt>
                <c:pt idx="685">
                  <c:v>59862</c:v>
                </c:pt>
                <c:pt idx="686">
                  <c:v>59889</c:v>
                </c:pt>
                <c:pt idx="687">
                  <c:v>59893</c:v>
                </c:pt>
                <c:pt idx="688">
                  <c:v>59893.5</c:v>
                </c:pt>
                <c:pt idx="689">
                  <c:v>59894</c:v>
                </c:pt>
                <c:pt idx="690">
                  <c:v>59898</c:v>
                </c:pt>
                <c:pt idx="691">
                  <c:v>59898.5</c:v>
                </c:pt>
                <c:pt idx="692">
                  <c:v>59911.5</c:v>
                </c:pt>
                <c:pt idx="693">
                  <c:v>59916</c:v>
                </c:pt>
                <c:pt idx="694">
                  <c:v>59916.5</c:v>
                </c:pt>
                <c:pt idx="695">
                  <c:v>59925</c:v>
                </c:pt>
                <c:pt idx="696">
                  <c:v>59925.5</c:v>
                </c:pt>
                <c:pt idx="697">
                  <c:v>59934</c:v>
                </c:pt>
                <c:pt idx="698">
                  <c:v>59934.5</c:v>
                </c:pt>
                <c:pt idx="699">
                  <c:v>59943</c:v>
                </c:pt>
                <c:pt idx="700">
                  <c:v>59947.5</c:v>
                </c:pt>
                <c:pt idx="701">
                  <c:v>59952</c:v>
                </c:pt>
                <c:pt idx="702">
                  <c:v>59952.5</c:v>
                </c:pt>
                <c:pt idx="703">
                  <c:v>59956.5</c:v>
                </c:pt>
                <c:pt idx="704">
                  <c:v>59957</c:v>
                </c:pt>
                <c:pt idx="705">
                  <c:v>59966</c:v>
                </c:pt>
                <c:pt idx="706">
                  <c:v>59975</c:v>
                </c:pt>
                <c:pt idx="707">
                  <c:v>59979.5</c:v>
                </c:pt>
                <c:pt idx="708">
                  <c:v>59984</c:v>
                </c:pt>
                <c:pt idx="709">
                  <c:v>59993</c:v>
                </c:pt>
                <c:pt idx="710">
                  <c:v>61014</c:v>
                </c:pt>
                <c:pt idx="711">
                  <c:v>61031.5</c:v>
                </c:pt>
                <c:pt idx="712">
                  <c:v>61032</c:v>
                </c:pt>
                <c:pt idx="713">
                  <c:v>61046.5</c:v>
                </c:pt>
                <c:pt idx="714">
                  <c:v>61059</c:v>
                </c:pt>
                <c:pt idx="715">
                  <c:v>61063.5</c:v>
                </c:pt>
                <c:pt idx="716">
                  <c:v>61072.5</c:v>
                </c:pt>
                <c:pt idx="717">
                  <c:v>61073</c:v>
                </c:pt>
                <c:pt idx="718">
                  <c:v>61077.5</c:v>
                </c:pt>
                <c:pt idx="719">
                  <c:v>61081.5</c:v>
                </c:pt>
                <c:pt idx="720">
                  <c:v>61082</c:v>
                </c:pt>
                <c:pt idx="721">
                  <c:v>61086</c:v>
                </c:pt>
                <c:pt idx="722">
                  <c:v>61086.5</c:v>
                </c:pt>
                <c:pt idx="723">
                  <c:v>61090.5</c:v>
                </c:pt>
                <c:pt idx="724">
                  <c:v>61091</c:v>
                </c:pt>
                <c:pt idx="725">
                  <c:v>61095</c:v>
                </c:pt>
                <c:pt idx="726">
                  <c:v>61108.5</c:v>
                </c:pt>
                <c:pt idx="727">
                  <c:v>61109</c:v>
                </c:pt>
                <c:pt idx="728">
                  <c:v>61113</c:v>
                </c:pt>
                <c:pt idx="729">
                  <c:v>61113.5</c:v>
                </c:pt>
                <c:pt idx="730">
                  <c:v>61117.5</c:v>
                </c:pt>
                <c:pt idx="731">
                  <c:v>61118</c:v>
                </c:pt>
                <c:pt idx="732">
                  <c:v>61135.5</c:v>
                </c:pt>
                <c:pt idx="733">
                  <c:v>61136</c:v>
                </c:pt>
                <c:pt idx="734">
                  <c:v>61139.5</c:v>
                </c:pt>
                <c:pt idx="735">
                  <c:v>61140</c:v>
                </c:pt>
                <c:pt idx="736">
                  <c:v>61140</c:v>
                </c:pt>
                <c:pt idx="737">
                  <c:v>61140.5</c:v>
                </c:pt>
                <c:pt idx="738">
                  <c:v>61141</c:v>
                </c:pt>
                <c:pt idx="739">
                  <c:v>61144.5</c:v>
                </c:pt>
                <c:pt idx="740">
                  <c:v>61145</c:v>
                </c:pt>
                <c:pt idx="741">
                  <c:v>61168</c:v>
                </c:pt>
                <c:pt idx="742">
                  <c:v>61176.5</c:v>
                </c:pt>
                <c:pt idx="743">
                  <c:v>61221.5</c:v>
                </c:pt>
                <c:pt idx="744">
                  <c:v>61222</c:v>
                </c:pt>
                <c:pt idx="745">
                  <c:v>61222.5</c:v>
                </c:pt>
                <c:pt idx="746">
                  <c:v>61226.5</c:v>
                </c:pt>
                <c:pt idx="747">
                  <c:v>61227</c:v>
                </c:pt>
                <c:pt idx="748">
                  <c:v>61232</c:v>
                </c:pt>
                <c:pt idx="749">
                  <c:v>61232.5</c:v>
                </c:pt>
                <c:pt idx="750">
                  <c:v>61240</c:v>
                </c:pt>
                <c:pt idx="751">
                  <c:v>61240.5</c:v>
                </c:pt>
                <c:pt idx="752">
                  <c:v>61244</c:v>
                </c:pt>
                <c:pt idx="753">
                  <c:v>61262.5</c:v>
                </c:pt>
                <c:pt idx="754">
                  <c:v>61263</c:v>
                </c:pt>
                <c:pt idx="755">
                  <c:v>61344</c:v>
                </c:pt>
                <c:pt idx="756">
                  <c:v>61498.5</c:v>
                </c:pt>
                <c:pt idx="757">
                  <c:v>61597</c:v>
                </c:pt>
                <c:pt idx="758">
                  <c:v>61611.5</c:v>
                </c:pt>
                <c:pt idx="759">
                  <c:v>61611.5</c:v>
                </c:pt>
                <c:pt idx="760">
                  <c:v>62754</c:v>
                </c:pt>
                <c:pt idx="761">
                  <c:v>62754</c:v>
                </c:pt>
                <c:pt idx="762">
                  <c:v>63061.5</c:v>
                </c:pt>
                <c:pt idx="763">
                  <c:v>63061.5</c:v>
                </c:pt>
                <c:pt idx="764">
                  <c:v>63347</c:v>
                </c:pt>
                <c:pt idx="765">
                  <c:v>63397</c:v>
                </c:pt>
                <c:pt idx="766">
                  <c:v>64327.5</c:v>
                </c:pt>
                <c:pt idx="767">
                  <c:v>64448</c:v>
                </c:pt>
                <c:pt idx="768">
                  <c:v>64472</c:v>
                </c:pt>
                <c:pt idx="769">
                  <c:v>64701.5</c:v>
                </c:pt>
                <c:pt idx="770">
                  <c:v>66156</c:v>
                </c:pt>
                <c:pt idx="771">
                  <c:v>66156.5</c:v>
                </c:pt>
                <c:pt idx="772">
                  <c:v>66175.5</c:v>
                </c:pt>
                <c:pt idx="773">
                  <c:v>66296</c:v>
                </c:pt>
                <c:pt idx="774">
                  <c:v>66296.5</c:v>
                </c:pt>
                <c:pt idx="775">
                  <c:v>66373</c:v>
                </c:pt>
                <c:pt idx="776">
                  <c:v>66379</c:v>
                </c:pt>
                <c:pt idx="777">
                  <c:v>66379.5</c:v>
                </c:pt>
                <c:pt idx="778">
                  <c:v>66459</c:v>
                </c:pt>
                <c:pt idx="779">
                  <c:v>67728.5</c:v>
                </c:pt>
                <c:pt idx="780">
                  <c:v>67870.5</c:v>
                </c:pt>
                <c:pt idx="781">
                  <c:v>68013.5</c:v>
                </c:pt>
                <c:pt idx="782">
                  <c:v>68091.5</c:v>
                </c:pt>
                <c:pt idx="783">
                  <c:v>68195.5</c:v>
                </c:pt>
                <c:pt idx="784">
                  <c:v>68263.5</c:v>
                </c:pt>
                <c:pt idx="785">
                  <c:v>69153</c:v>
                </c:pt>
                <c:pt idx="786">
                  <c:v>69255.5</c:v>
                </c:pt>
                <c:pt idx="787">
                  <c:v>69256</c:v>
                </c:pt>
                <c:pt idx="788">
                  <c:v>69501.5</c:v>
                </c:pt>
                <c:pt idx="789">
                  <c:v>69653.5</c:v>
                </c:pt>
                <c:pt idx="790">
                  <c:v>69681</c:v>
                </c:pt>
                <c:pt idx="791">
                  <c:v>69777</c:v>
                </c:pt>
                <c:pt idx="792">
                  <c:v>69972</c:v>
                </c:pt>
                <c:pt idx="793">
                  <c:v>70929.5</c:v>
                </c:pt>
                <c:pt idx="794">
                  <c:v>70992.5</c:v>
                </c:pt>
                <c:pt idx="795">
                  <c:v>71042.5</c:v>
                </c:pt>
                <c:pt idx="796">
                  <c:v>71074</c:v>
                </c:pt>
                <c:pt idx="797">
                  <c:v>71273</c:v>
                </c:pt>
                <c:pt idx="798">
                  <c:v>71273</c:v>
                </c:pt>
                <c:pt idx="799">
                  <c:v>71285.5</c:v>
                </c:pt>
                <c:pt idx="800">
                  <c:v>71286</c:v>
                </c:pt>
                <c:pt idx="801">
                  <c:v>71416.5</c:v>
                </c:pt>
                <c:pt idx="802">
                  <c:v>71430</c:v>
                </c:pt>
                <c:pt idx="803">
                  <c:v>71531</c:v>
                </c:pt>
                <c:pt idx="804">
                  <c:v>72619.5</c:v>
                </c:pt>
                <c:pt idx="805">
                  <c:v>72786.5</c:v>
                </c:pt>
                <c:pt idx="806">
                  <c:v>72787</c:v>
                </c:pt>
                <c:pt idx="807">
                  <c:v>72932</c:v>
                </c:pt>
                <c:pt idx="808">
                  <c:v>72970.5</c:v>
                </c:pt>
                <c:pt idx="809">
                  <c:v>72971</c:v>
                </c:pt>
                <c:pt idx="810">
                  <c:v>72998</c:v>
                </c:pt>
                <c:pt idx="811">
                  <c:v>73085</c:v>
                </c:pt>
                <c:pt idx="812">
                  <c:v>73225.5</c:v>
                </c:pt>
                <c:pt idx="813">
                  <c:v>74499.5</c:v>
                </c:pt>
                <c:pt idx="814">
                  <c:v>74499.5</c:v>
                </c:pt>
                <c:pt idx="815">
                  <c:v>74551</c:v>
                </c:pt>
                <c:pt idx="816">
                  <c:v>74562.5</c:v>
                </c:pt>
                <c:pt idx="817">
                  <c:v>74706</c:v>
                </c:pt>
                <c:pt idx="818">
                  <c:v>74706</c:v>
                </c:pt>
                <c:pt idx="819">
                  <c:v>74761.5</c:v>
                </c:pt>
                <c:pt idx="820">
                  <c:v>74761.5</c:v>
                </c:pt>
                <c:pt idx="821">
                  <c:v>74766</c:v>
                </c:pt>
                <c:pt idx="822">
                  <c:v>74812</c:v>
                </c:pt>
                <c:pt idx="823">
                  <c:v>74864.5</c:v>
                </c:pt>
                <c:pt idx="824">
                  <c:v>74864.5</c:v>
                </c:pt>
                <c:pt idx="825">
                  <c:v>74865</c:v>
                </c:pt>
                <c:pt idx="826">
                  <c:v>74865</c:v>
                </c:pt>
                <c:pt idx="827">
                  <c:v>74970</c:v>
                </c:pt>
                <c:pt idx="828">
                  <c:v>74970</c:v>
                </c:pt>
                <c:pt idx="829">
                  <c:v>76040.5</c:v>
                </c:pt>
                <c:pt idx="830">
                  <c:v>76040.5</c:v>
                </c:pt>
                <c:pt idx="831">
                  <c:v>76214</c:v>
                </c:pt>
                <c:pt idx="832">
                  <c:v>76330</c:v>
                </c:pt>
                <c:pt idx="833">
                  <c:v>76455</c:v>
                </c:pt>
                <c:pt idx="834">
                  <c:v>77685.5</c:v>
                </c:pt>
                <c:pt idx="835">
                  <c:v>77848</c:v>
                </c:pt>
                <c:pt idx="836">
                  <c:v>77898</c:v>
                </c:pt>
                <c:pt idx="837">
                  <c:v>78105</c:v>
                </c:pt>
                <c:pt idx="838">
                  <c:v>79578.5</c:v>
                </c:pt>
                <c:pt idx="839">
                  <c:v>79579</c:v>
                </c:pt>
                <c:pt idx="840">
                  <c:v>79579.5</c:v>
                </c:pt>
                <c:pt idx="841">
                  <c:v>79850</c:v>
                </c:pt>
                <c:pt idx="842">
                  <c:v>81133</c:v>
                </c:pt>
                <c:pt idx="843">
                  <c:v>81133.5</c:v>
                </c:pt>
                <c:pt idx="844">
                  <c:v>81250.5</c:v>
                </c:pt>
                <c:pt idx="845">
                  <c:v>81291</c:v>
                </c:pt>
                <c:pt idx="846">
                  <c:v>81426</c:v>
                </c:pt>
                <c:pt idx="847">
                  <c:v>81604</c:v>
                </c:pt>
              </c:numCache>
            </c:numRef>
          </c:xVal>
          <c:yVal>
            <c:numRef>
              <c:f>'Active 2'!$O$21:$O$992</c:f>
              <c:numCache>
                <c:formatCode>General</c:formatCode>
                <c:ptCount val="972"/>
                <c:pt idx="0">
                  <c:v>3.6988944529228691E-2</c:v>
                </c:pt>
                <c:pt idx="54">
                  <c:v>2.9509353741809855E-2</c:v>
                </c:pt>
                <c:pt idx="76">
                  <c:v>2.874732865878311E-2</c:v>
                </c:pt>
                <c:pt idx="78">
                  <c:v>2.8679375596333385E-2</c:v>
                </c:pt>
                <c:pt idx="80">
                  <c:v>2.8679095954101081E-2</c:v>
                </c:pt>
                <c:pt idx="114">
                  <c:v>2.6875123913511899E-2</c:v>
                </c:pt>
                <c:pt idx="153">
                  <c:v>2.3749283040824576E-2</c:v>
                </c:pt>
                <c:pt idx="154">
                  <c:v>2.3741732700552385E-2</c:v>
                </c:pt>
                <c:pt idx="198">
                  <c:v>2.0176853523148738E-2</c:v>
                </c:pt>
                <c:pt idx="219">
                  <c:v>1.9180767891684054E-2</c:v>
                </c:pt>
                <c:pt idx="309">
                  <c:v>1.0786467362400819E-2</c:v>
                </c:pt>
                <c:pt idx="311">
                  <c:v>1.0208726510462011E-2</c:v>
                </c:pt>
                <c:pt idx="312">
                  <c:v>1.0076735376814808E-2</c:v>
                </c:pt>
                <c:pt idx="313">
                  <c:v>1.0075337165653293E-2</c:v>
                </c:pt>
                <c:pt idx="314">
                  <c:v>1.0064710760825765E-2</c:v>
                </c:pt>
                <c:pt idx="315">
                  <c:v>1.000682481873896E-2</c:v>
                </c:pt>
                <c:pt idx="316">
                  <c:v>1.000430803864823E-2</c:v>
                </c:pt>
                <c:pt idx="317">
                  <c:v>1.000430803864823E-2</c:v>
                </c:pt>
                <c:pt idx="318">
                  <c:v>9.9864109357808116E-3</c:v>
                </c:pt>
                <c:pt idx="319">
                  <c:v>9.9783013110440154E-3</c:v>
                </c:pt>
                <c:pt idx="320">
                  <c:v>9.9738270353271589E-3</c:v>
                </c:pt>
                <c:pt idx="321">
                  <c:v>9.8717576205364227E-3</c:v>
                </c:pt>
                <c:pt idx="322">
                  <c:v>9.8317687813170365E-3</c:v>
                </c:pt>
                <c:pt idx="323">
                  <c:v>9.8312094968524312E-3</c:v>
                </c:pt>
                <c:pt idx="324">
                  <c:v>9.8264555789032738E-3</c:v>
                </c:pt>
                <c:pt idx="325">
                  <c:v>9.8264555789032738E-3</c:v>
                </c:pt>
                <c:pt idx="326">
                  <c:v>9.7252250908094438E-3</c:v>
                </c:pt>
                <c:pt idx="327">
                  <c:v>9.7252250908094438E-3</c:v>
                </c:pt>
                <c:pt idx="328">
                  <c:v>9.2260637061478898E-3</c:v>
                </c:pt>
                <c:pt idx="329">
                  <c:v>9.1729316820102456E-3</c:v>
                </c:pt>
                <c:pt idx="330">
                  <c:v>9.1362985495784983E-3</c:v>
                </c:pt>
                <c:pt idx="331">
                  <c:v>9.0538040910490003E-3</c:v>
                </c:pt>
                <c:pt idx="332">
                  <c:v>9.015772747455738E-3</c:v>
                </c:pt>
                <c:pt idx="333">
                  <c:v>8.9472604005414076E-3</c:v>
                </c:pt>
                <c:pt idx="334">
                  <c:v>8.944743620450675E-3</c:v>
                </c:pt>
                <c:pt idx="335">
                  <c:v>8.944743620450675E-3</c:v>
                </c:pt>
                <c:pt idx="336">
                  <c:v>8.310794679818885E-3</c:v>
                </c:pt>
                <c:pt idx="337">
                  <c:v>8.2956939992745032E-3</c:v>
                </c:pt>
                <c:pt idx="338">
                  <c:v>8.2954143570421988E-3</c:v>
                </c:pt>
                <c:pt idx="339">
                  <c:v>8.2299780746832064E-3</c:v>
                </c:pt>
                <c:pt idx="340">
                  <c:v>8.20816598056354E-3</c:v>
                </c:pt>
                <c:pt idx="341">
                  <c:v>8.182159252959325E-3</c:v>
                </c:pt>
                <c:pt idx="342">
                  <c:v>8.1335015045385338E-3</c:v>
                </c:pt>
                <c:pt idx="343">
                  <c:v>8.1279086598924667E-3</c:v>
                </c:pt>
                <c:pt idx="344">
                  <c:v>8.1186804662264564E-3</c:v>
                </c:pt>
                <c:pt idx="345">
                  <c:v>8.1181211817618476E-3</c:v>
                </c:pt>
                <c:pt idx="346">
                  <c:v>8.0881994629053849E-3</c:v>
                </c:pt>
                <c:pt idx="347">
                  <c:v>8.0730987823610031E-3</c:v>
                </c:pt>
                <c:pt idx="348">
                  <c:v>8.0655484420888088E-3</c:v>
                </c:pt>
                <c:pt idx="349">
                  <c:v>7.40363527822668E-3</c:v>
                </c:pt>
                <c:pt idx="350">
                  <c:v>7.3625278700780832E-3</c:v>
                </c:pt>
                <c:pt idx="351">
                  <c:v>7.3071587080820108E-3</c:v>
                </c:pt>
                <c:pt idx="352">
                  <c:v>7.2993287255775155E-3</c:v>
                </c:pt>
                <c:pt idx="353">
                  <c:v>7.2951340920929635E-3</c:v>
                </c:pt>
                <c:pt idx="354">
                  <c:v>7.2948544498606591E-3</c:v>
                </c:pt>
                <c:pt idx="355">
                  <c:v>7.2948544498606591E-3</c:v>
                </c:pt>
                <c:pt idx="356">
                  <c:v>7.2791944848516719E-3</c:v>
                </c:pt>
                <c:pt idx="357">
                  <c:v>7.2791944848516719E-3</c:v>
                </c:pt>
                <c:pt idx="358">
                  <c:v>7.2663309421657149E-3</c:v>
                </c:pt>
                <c:pt idx="359">
                  <c:v>7.2543063261766676E-3</c:v>
                </c:pt>
                <c:pt idx="360">
                  <c:v>7.2445188480460485E-3</c:v>
                </c:pt>
                <c:pt idx="361">
                  <c:v>7.2445188480460485E-3</c:v>
                </c:pt>
                <c:pt idx="362">
                  <c:v>7.2389260033999814E-3</c:v>
                </c:pt>
                <c:pt idx="363">
                  <c:v>7.234172085450824E-3</c:v>
                </c:pt>
                <c:pt idx="364">
                  <c:v>7.2310960208954861E-3</c:v>
                </c:pt>
                <c:pt idx="365">
                  <c:v>7.0409393029291813E-3</c:v>
                </c:pt>
                <c:pt idx="366">
                  <c:v>6.4279635297201446E-3</c:v>
                </c:pt>
                <c:pt idx="367">
                  <c:v>6.3843393414808151E-3</c:v>
                </c:pt>
                <c:pt idx="368">
                  <c:v>6.3793057812993534E-3</c:v>
                </c:pt>
                <c:pt idx="369">
                  <c:v>6.3390372998476663E-3</c:v>
                </c:pt>
                <c:pt idx="370">
                  <c:v>6.3334444552015957E-3</c:v>
                </c:pt>
                <c:pt idx="371">
                  <c:v>6.3233773348386757E-3</c:v>
                </c:pt>
                <c:pt idx="372">
                  <c:v>6.3082766542942904E-3</c:v>
                </c:pt>
                <c:pt idx="373">
                  <c:v>6.3060395164358657E-3</c:v>
                </c:pt>
                <c:pt idx="374">
                  <c:v>6.2982095339313704E-3</c:v>
                </c:pt>
                <c:pt idx="375">
                  <c:v>6.2629746126611416E-3</c:v>
                </c:pt>
                <c:pt idx="376">
                  <c:v>6.255983556853556E-3</c:v>
                </c:pt>
                <c:pt idx="377">
                  <c:v>6.2450775097937263E-3</c:v>
                </c:pt>
                <c:pt idx="378">
                  <c:v>6.2305361137139498E-3</c:v>
                </c:pt>
                <c:pt idx="379">
                  <c:v>6.2305361137139498E-3</c:v>
                </c:pt>
                <c:pt idx="380">
                  <c:v>6.2305361137139498E-3</c:v>
                </c:pt>
                <c:pt idx="381">
                  <c:v>6.1569902066181577E-3</c:v>
                </c:pt>
                <c:pt idx="382">
                  <c:v>6.1569902066181577E-3</c:v>
                </c:pt>
                <c:pt idx="383">
                  <c:v>5.9083882621004391E-3</c:v>
                </c:pt>
                <c:pt idx="384">
                  <c:v>5.6446856370383422E-3</c:v>
                </c:pt>
                <c:pt idx="385">
                  <c:v>5.6446856370383422E-3</c:v>
                </c:pt>
                <c:pt idx="386">
                  <c:v>5.5051441631189489E-3</c:v>
                </c:pt>
                <c:pt idx="387">
                  <c:v>5.4998309607051828E-3</c:v>
                </c:pt>
                <c:pt idx="388">
                  <c:v>5.4777392243532154E-3</c:v>
                </c:pt>
                <c:pt idx="389">
                  <c:v>5.4520121389813048E-3</c:v>
                </c:pt>
                <c:pt idx="390">
                  <c:v>5.4288018337001233E-3</c:v>
                </c:pt>
                <c:pt idx="391">
                  <c:v>5.4215311356602333E-3</c:v>
                </c:pt>
                <c:pt idx="392">
                  <c:v>5.4039136750251224E-3</c:v>
                </c:pt>
                <c:pt idx="393">
                  <c:v>5.3893722789453459E-3</c:v>
                </c:pt>
                <c:pt idx="394">
                  <c:v>5.3890926367130415E-3</c:v>
                </c:pt>
                <c:pt idx="395">
                  <c:v>5.3608487712503983E-3</c:v>
                </c:pt>
                <c:pt idx="396">
                  <c:v>5.3457480907060165E-3</c:v>
                </c:pt>
                <c:pt idx="397">
                  <c:v>5.2973699845175297E-3</c:v>
                </c:pt>
                <c:pt idx="398">
                  <c:v>5.2954124888914059E-3</c:v>
                </c:pt>
                <c:pt idx="399">
                  <c:v>5.2870232219223018E-3</c:v>
                </c:pt>
                <c:pt idx="400">
                  <c:v>5.2870232219223018E-3</c:v>
                </c:pt>
                <c:pt idx="401">
                  <c:v>5.2870232219223018E-3</c:v>
                </c:pt>
                <c:pt idx="402">
                  <c:v>5.1983766342821279E-3</c:v>
                </c:pt>
                <c:pt idx="403">
                  <c:v>4.7747186523424863E-3</c:v>
                </c:pt>
                <c:pt idx="404">
                  <c:v>4.6860720647023124E-3</c:v>
                </c:pt>
                <c:pt idx="405">
                  <c:v>4.6153225799295539E-3</c:v>
                </c:pt>
                <c:pt idx="406">
                  <c:v>4.51940529424949E-3</c:v>
                </c:pt>
                <c:pt idx="407">
                  <c:v>4.4559265075166214E-3</c:v>
                </c:pt>
                <c:pt idx="408">
                  <c:v>4.455646865284317E-3</c:v>
                </c:pt>
                <c:pt idx="409">
                  <c:v>4.4307587066093161E-3</c:v>
                </c:pt>
                <c:pt idx="410">
                  <c:v>4.4307587066093161E-3</c:v>
                </c:pt>
                <c:pt idx="411">
                  <c:v>4.3672799198764441E-3</c:v>
                </c:pt>
                <c:pt idx="412">
                  <c:v>4.3672799198764441E-3</c:v>
                </c:pt>
                <c:pt idx="413">
                  <c:v>4.3499421014736341E-3</c:v>
                </c:pt>
                <c:pt idx="414">
                  <c:v>4.3499421014736341E-3</c:v>
                </c:pt>
                <c:pt idx="415">
                  <c:v>4.3395953388784096E-3</c:v>
                </c:pt>
                <c:pt idx="416">
                  <c:v>3.8116308042896035E-3</c:v>
                </c:pt>
                <c:pt idx="417">
                  <c:v>3.762413771404207E-3</c:v>
                </c:pt>
                <c:pt idx="418">
                  <c:v>3.7506687976474641E-3</c:v>
                </c:pt>
                <c:pt idx="419">
                  <c:v>3.6620222100072902E-3</c:v>
                </c:pt>
                <c:pt idx="420">
                  <c:v>3.6016194878297561E-3</c:v>
                </c:pt>
                <c:pt idx="421">
                  <c:v>3.5672234932564405E-3</c:v>
                </c:pt>
                <c:pt idx="422">
                  <c:v>3.5621899330749787E-3</c:v>
                </c:pt>
                <c:pt idx="423">
                  <c:v>3.5205232404617731E-3</c:v>
                </c:pt>
                <c:pt idx="424">
                  <c:v>3.3678385816241219E-3</c:v>
                </c:pt>
                <c:pt idx="425">
                  <c:v>3.3678385816241219E-3</c:v>
                </c:pt>
                <c:pt idx="426">
                  <c:v>3.3678385816241219E-3</c:v>
                </c:pt>
                <c:pt idx="427">
                  <c:v>3.2450756416429298E-3</c:v>
                </c:pt>
                <c:pt idx="428">
                  <c:v>3.2450756416429298E-3</c:v>
                </c:pt>
                <c:pt idx="429">
                  <c:v>2.6964175818636749E-3</c:v>
                </c:pt>
                <c:pt idx="430">
                  <c:v>2.6871893881976645E-3</c:v>
                </c:pt>
                <c:pt idx="431">
                  <c:v>2.6631401562195699E-3</c:v>
                </c:pt>
                <c:pt idx="432">
                  <c:v>2.6628605139872689E-3</c:v>
                </c:pt>
                <c:pt idx="433">
                  <c:v>2.6242698859294013E-3</c:v>
                </c:pt>
                <c:pt idx="434">
                  <c:v>2.6239902436970969E-3</c:v>
                </c:pt>
                <c:pt idx="435">
                  <c:v>2.5937888826083298E-3</c:v>
                </c:pt>
                <c:pt idx="436">
                  <c:v>2.5912721025176007E-3</c:v>
                </c:pt>
                <c:pt idx="437">
                  <c:v>2.5767307064378242E-3</c:v>
                </c:pt>
                <c:pt idx="438">
                  <c:v>2.565824659377991E-3</c:v>
                </c:pt>
                <c:pt idx="439">
                  <c:v>2.5510036210659101E-3</c:v>
                </c:pt>
                <c:pt idx="440">
                  <c:v>2.5356232982892239E-3</c:v>
                </c:pt>
                <c:pt idx="441">
                  <c:v>2.5353436560569195E-3</c:v>
                </c:pt>
                <c:pt idx="442">
                  <c:v>2.5328268759661904E-3</c:v>
                </c:pt>
                <c:pt idx="443">
                  <c:v>2.5305897381077622E-3</c:v>
                </c:pt>
                <c:pt idx="444">
                  <c:v>2.5303100958754612E-3</c:v>
                </c:pt>
                <c:pt idx="445">
                  <c:v>2.5252765356939995E-3</c:v>
                </c:pt>
                <c:pt idx="446">
                  <c:v>2.5177261954218086E-3</c:v>
                </c:pt>
                <c:pt idx="447">
                  <c:v>2.5126926352403468E-3</c:v>
                </c:pt>
                <c:pt idx="448">
                  <c:v>2.5124129930080424E-3</c:v>
                </c:pt>
                <c:pt idx="449">
                  <c:v>2.5101758551496142E-3</c:v>
                </c:pt>
                <c:pt idx="450">
                  <c:v>2.5098962129173133E-3</c:v>
                </c:pt>
                <c:pt idx="451">
                  <c:v>2.5076590750588851E-3</c:v>
                </c:pt>
                <c:pt idx="452">
                  <c:v>2.5073794328265807E-3</c:v>
                </c:pt>
                <c:pt idx="453">
                  <c:v>2.5026255148774233E-3</c:v>
                </c:pt>
                <c:pt idx="454">
                  <c:v>2.5023458726451189E-3</c:v>
                </c:pt>
                <c:pt idx="455">
                  <c:v>2.5001087347866942E-3</c:v>
                </c:pt>
                <c:pt idx="456">
                  <c:v>2.4998290925543898E-3</c:v>
                </c:pt>
                <c:pt idx="457">
                  <c:v>2.4975919546959616E-3</c:v>
                </c:pt>
                <c:pt idx="458">
                  <c:v>2.4973123124636606E-3</c:v>
                </c:pt>
                <c:pt idx="459">
                  <c:v>2.4900416144237707E-3</c:v>
                </c:pt>
                <c:pt idx="460">
                  <c:v>2.4900416144237707E-3</c:v>
                </c:pt>
                <c:pt idx="461">
                  <c:v>2.4897619721914663E-3</c:v>
                </c:pt>
                <c:pt idx="462">
                  <c:v>2.4816523474546701E-3</c:v>
                </c:pt>
                <c:pt idx="463">
                  <c:v>2.434113167963093E-3</c:v>
                </c:pt>
                <c:pt idx="464">
                  <c:v>2.4315963878723638E-3</c:v>
                </c:pt>
                <c:pt idx="465">
                  <c:v>2.4290796077816312E-3</c:v>
                </c:pt>
                <c:pt idx="466">
                  <c:v>2.4265628276909021E-3</c:v>
                </c:pt>
                <c:pt idx="467">
                  <c:v>2.4240460476001695E-3</c:v>
                </c:pt>
                <c:pt idx="468">
                  <c:v>2.4215292675094403E-3</c:v>
                </c:pt>
                <c:pt idx="469">
                  <c:v>2.4190124874187112E-3</c:v>
                </c:pt>
                <c:pt idx="470">
                  <c:v>2.3804218593608401E-3</c:v>
                </c:pt>
                <c:pt idx="471">
                  <c:v>2.3734308035532579E-3</c:v>
                </c:pt>
                <c:pt idx="472">
                  <c:v>2.2618535528642035E-3</c:v>
                </c:pt>
                <c:pt idx="473">
                  <c:v>2.2618535528642035E-3</c:v>
                </c:pt>
                <c:pt idx="474">
                  <c:v>1.9995491389636216E-3</c:v>
                </c:pt>
                <c:pt idx="475">
                  <c:v>1.7506675522136021E-3</c:v>
                </c:pt>
                <c:pt idx="476">
                  <c:v>1.7503879099812977E-3</c:v>
                </c:pt>
                <c:pt idx="477">
                  <c:v>1.7386429362245548E-3</c:v>
                </c:pt>
                <c:pt idx="478">
                  <c:v>1.7296943847908489E-3</c:v>
                </c:pt>
                <c:pt idx="479">
                  <c:v>1.7221440445186545E-3</c:v>
                </c:pt>
                <c:pt idx="480">
                  <c:v>1.7171104843371927E-3</c:v>
                </c:pt>
                <c:pt idx="481">
                  <c:v>1.6947391057529244E-3</c:v>
                </c:pt>
                <c:pt idx="482">
                  <c:v>1.6947391057529244E-3</c:v>
                </c:pt>
                <c:pt idx="483">
                  <c:v>1.69445946352062E-3</c:v>
                </c:pt>
                <c:pt idx="484">
                  <c:v>1.69445946352062E-3</c:v>
                </c:pt>
                <c:pt idx="485">
                  <c:v>1.6939001790560113E-3</c:v>
                </c:pt>
                <c:pt idx="486">
                  <c:v>1.6891462611068539E-3</c:v>
                </c:pt>
                <c:pt idx="487">
                  <c:v>1.6891462611068539E-3</c:v>
                </c:pt>
                <c:pt idx="488">
                  <c:v>1.688866618874553E-3</c:v>
                </c:pt>
                <c:pt idx="489">
                  <c:v>1.6838330586930912E-3</c:v>
                </c:pt>
                <c:pt idx="490">
                  <c:v>1.6678934514517962E-3</c:v>
                </c:pt>
                <c:pt idx="491">
                  <c:v>1.6636988179672477E-3</c:v>
                </c:pt>
                <c:pt idx="492">
                  <c:v>1.6307010345554471E-3</c:v>
                </c:pt>
                <c:pt idx="493">
                  <c:v>1.5828822128315656E-3</c:v>
                </c:pt>
                <c:pt idx="494">
                  <c:v>1.5826025705992612E-3</c:v>
                </c:pt>
                <c:pt idx="495">
                  <c:v>1.5700186701456086E-3</c:v>
                </c:pt>
                <c:pt idx="496">
                  <c:v>1.5487658604905509E-3</c:v>
                </c:pt>
                <c:pt idx="497">
                  <c:v>1.5157680770787503E-3</c:v>
                </c:pt>
                <c:pt idx="498">
                  <c:v>9.2096904896943679E-4</c:v>
                </c:pt>
                <c:pt idx="499">
                  <c:v>9.1873191111100858E-4</c:v>
                </c:pt>
                <c:pt idx="500">
                  <c:v>8.3427995695538326E-4</c:v>
                </c:pt>
                <c:pt idx="501">
                  <c:v>7.8702041969611058E-4</c:v>
                </c:pt>
                <c:pt idx="502">
                  <c:v>7.7331795031324382E-4</c:v>
                </c:pt>
                <c:pt idx="503">
                  <c:v>7.7080117022251468E-4</c:v>
                </c:pt>
                <c:pt idx="504">
                  <c:v>7.565394163750426E-4</c:v>
                </c:pt>
                <c:pt idx="505">
                  <c:v>7.5402263628430999E-4</c:v>
                </c:pt>
                <c:pt idx="506">
                  <c:v>7.5150585619358085E-4</c:v>
                </c:pt>
                <c:pt idx="507">
                  <c:v>7.5122621396127645E-4</c:v>
                </c:pt>
                <c:pt idx="508">
                  <c:v>7.4898907610284823E-4</c:v>
                </c:pt>
                <c:pt idx="509">
                  <c:v>7.1347451260031849E-4</c:v>
                </c:pt>
                <c:pt idx="510">
                  <c:v>7.1263558590340878E-4</c:v>
                </c:pt>
                <c:pt idx="511">
                  <c:v>7.059241723281276E-4</c:v>
                </c:pt>
                <c:pt idx="512">
                  <c:v>7.059241723281276E-4</c:v>
                </c:pt>
                <c:pt idx="513">
                  <c:v>6.6285926855340349E-4</c:v>
                </c:pt>
                <c:pt idx="514">
                  <c:v>4.9535357140367137E-4</c:v>
                </c:pt>
                <c:pt idx="515">
                  <c:v>2.5681874724887976E-4</c:v>
                </c:pt>
                <c:pt idx="516">
                  <c:v>7.1415947231728838E-5</c:v>
                </c:pt>
                <c:pt idx="517">
                  <c:v>6.8899167140999695E-5</c:v>
                </c:pt>
                <c:pt idx="518">
                  <c:v>6.3865606959537941E-5</c:v>
                </c:pt>
                <c:pt idx="519">
                  <c:v>4.3731366233694391E-5</c:v>
                </c:pt>
                <c:pt idx="520">
                  <c:v>3.6181025961503493E-5</c:v>
                </c:pt>
                <c:pt idx="521">
                  <c:v>3.3384603638469956E-5</c:v>
                </c:pt>
                <c:pt idx="522">
                  <c:v>2.5834263366275589E-5</c:v>
                </c:pt>
                <c:pt idx="523">
                  <c:v>2.1080345417118229E-5</c:v>
                </c:pt>
                <c:pt idx="524">
                  <c:v>2.0800703184817304E-5</c:v>
                </c:pt>
                <c:pt idx="525">
                  <c:v>1.8283923094084692E-5</c:v>
                </c:pt>
                <c:pt idx="526">
                  <c:v>1.5767143003355549E-5</c:v>
                </c:pt>
                <c:pt idx="527">
                  <c:v>1.3250362912622937E-5</c:v>
                </c:pt>
                <c:pt idx="528">
                  <c:v>-2.9814540862097699E-5</c:v>
                </c:pt>
                <c:pt idx="529">
                  <c:v>-3.2331320952830311E-5</c:v>
                </c:pt>
                <c:pt idx="530">
                  <c:v>-3.2610963185131236E-5</c:v>
                </c:pt>
                <c:pt idx="531">
                  <c:v>-4.4635579174178569E-5</c:v>
                </c:pt>
                <c:pt idx="532">
                  <c:v>-4.4915221406482964E-5</c:v>
                </c:pt>
                <c:pt idx="533">
                  <c:v>-5.2745203910974786E-5</c:v>
                </c:pt>
                <c:pt idx="534">
                  <c:v>-5.4982341769403004E-5</c:v>
                </c:pt>
                <c:pt idx="535">
                  <c:v>-6.2812324273898296E-5</c:v>
                </c:pt>
                <c:pt idx="536">
                  <c:v>-6.5329104364627438E-5</c:v>
                </c:pt>
                <c:pt idx="537">
                  <c:v>-6.784588445536005E-5</c:v>
                </c:pt>
                <c:pt idx="538">
                  <c:v>-7.0083022313788268E-5</c:v>
                </c:pt>
                <c:pt idx="539">
                  <c:v>-8.0150142676708308E-5</c:v>
                </c:pt>
                <c:pt idx="540">
                  <c:v>-8.0429784909012703E-5</c:v>
                </c:pt>
                <c:pt idx="541">
                  <c:v>-8.266692276744092E-5</c:v>
                </c:pt>
                <c:pt idx="542">
                  <c:v>-8.2946564999741845E-5</c:v>
                </c:pt>
                <c:pt idx="543">
                  <c:v>-8.4904060625865668E-5</c:v>
                </c:pt>
                <c:pt idx="544">
                  <c:v>-8.5183702858170063E-5</c:v>
                </c:pt>
                <c:pt idx="545">
                  <c:v>-9.3013685362665355E-5</c:v>
                </c:pt>
                <c:pt idx="546">
                  <c:v>-9.5530465453394497E-5</c:v>
                </c:pt>
                <c:pt idx="547">
                  <c:v>-9.5810107685698892E-5</c:v>
                </c:pt>
                <c:pt idx="548">
                  <c:v>-9.7767603311822715E-5</c:v>
                </c:pt>
                <c:pt idx="549">
                  <c:v>-9.8326887776428035E-5</c:v>
                </c:pt>
                <c:pt idx="550">
                  <c:v>-1.058772280486224E-4</c:v>
                </c:pt>
                <c:pt idx="551">
                  <c:v>-1.0643651251322772E-4</c:v>
                </c:pt>
                <c:pt idx="552">
                  <c:v>-1.0811436590704715E-4</c:v>
                </c:pt>
                <c:pt idx="553">
                  <c:v>-1.0839400813935154E-4</c:v>
                </c:pt>
                <c:pt idx="554">
                  <c:v>-1.1790184403766626E-4</c:v>
                </c:pt>
                <c:pt idx="555">
                  <c:v>-1.1818148626997066E-4</c:v>
                </c:pt>
                <c:pt idx="556">
                  <c:v>-1.6068710558008598E-4</c:v>
                </c:pt>
                <c:pt idx="557">
                  <c:v>-1.6096674781239037E-4</c:v>
                </c:pt>
                <c:pt idx="558">
                  <c:v>-1.6600030799384866E-4</c:v>
                </c:pt>
                <c:pt idx="559">
                  <c:v>-1.6851708808458127E-4</c:v>
                </c:pt>
                <c:pt idx="560">
                  <c:v>-1.6879673031688566E-4</c:v>
                </c:pt>
                <c:pt idx="561">
                  <c:v>-1.6907637254918659E-4</c:v>
                </c:pt>
                <c:pt idx="562">
                  <c:v>-1.715931526399192E-4</c:v>
                </c:pt>
                <c:pt idx="563">
                  <c:v>-1.7606742835677217E-4</c:v>
                </c:pt>
                <c:pt idx="564">
                  <c:v>-1.8613454871969567E-4</c:v>
                </c:pt>
                <c:pt idx="565">
                  <c:v>-1.864141909519966E-4</c:v>
                </c:pt>
                <c:pt idx="566">
                  <c:v>-1.8865132881042482E-4</c:v>
                </c:pt>
                <c:pt idx="567">
                  <c:v>-1.8893097104272921E-4</c:v>
                </c:pt>
                <c:pt idx="568">
                  <c:v>-1.9116810890115743E-4</c:v>
                </c:pt>
                <c:pt idx="569">
                  <c:v>-1.9144775113345835E-4</c:v>
                </c:pt>
                <c:pt idx="570">
                  <c:v>-1.9396453122419097E-4</c:v>
                </c:pt>
                <c:pt idx="571">
                  <c:v>-1.9620166908261572E-4</c:v>
                </c:pt>
                <c:pt idx="572">
                  <c:v>-1.9648131131492011E-4</c:v>
                </c:pt>
                <c:pt idx="573">
                  <c:v>-1.9871844917334833E-4</c:v>
                </c:pt>
                <c:pt idx="574">
                  <c:v>-1.9899809140564925E-4</c:v>
                </c:pt>
                <c:pt idx="575">
                  <c:v>-1.9927773363795365E-4</c:v>
                </c:pt>
                <c:pt idx="576">
                  <c:v>-2.0403165158711101E-4</c:v>
                </c:pt>
                <c:pt idx="577">
                  <c:v>-2.043112938194154E-4</c:v>
                </c:pt>
                <c:pt idx="578">
                  <c:v>-2.0654843167784362E-4</c:v>
                </c:pt>
                <c:pt idx="579">
                  <c:v>-2.0906521176857276E-4</c:v>
                </c:pt>
                <c:pt idx="580">
                  <c:v>-2.115819918593019E-4</c:v>
                </c:pt>
                <c:pt idx="581">
                  <c:v>-2.1409877195003452E-4</c:v>
                </c:pt>
                <c:pt idx="582">
                  <c:v>-2.1409877195003452E-4</c:v>
                </c:pt>
                <c:pt idx="583">
                  <c:v>-2.1661555204076366E-4</c:v>
                </c:pt>
                <c:pt idx="584">
                  <c:v>-2.1913233213149627E-4</c:v>
                </c:pt>
                <c:pt idx="585">
                  <c:v>-2.194119743637972E-4</c:v>
                </c:pt>
                <c:pt idx="586">
                  <c:v>-2.2164911222222541E-4</c:v>
                </c:pt>
                <c:pt idx="587">
                  <c:v>-2.2164911222222541E-4</c:v>
                </c:pt>
                <c:pt idx="588">
                  <c:v>-2.2192875445452981E-4</c:v>
                </c:pt>
                <c:pt idx="589">
                  <c:v>-2.2444553454525895E-4</c:v>
                </c:pt>
                <c:pt idx="590">
                  <c:v>-2.3199587481744985E-4</c:v>
                </c:pt>
                <c:pt idx="591">
                  <c:v>-2.3451265490818246E-4</c:v>
                </c:pt>
                <c:pt idx="592">
                  <c:v>-2.3954621508964422E-4</c:v>
                </c:pt>
                <c:pt idx="593">
                  <c:v>-2.4206299518037336E-4</c:v>
                </c:pt>
                <c:pt idx="594">
                  <c:v>-2.445797752711025E-4</c:v>
                </c:pt>
                <c:pt idx="595">
                  <c:v>-2.4709655536183511E-4</c:v>
                </c:pt>
                <c:pt idx="596">
                  <c:v>-2.4961333545256426E-4</c:v>
                </c:pt>
                <c:pt idx="597">
                  <c:v>-2.5716367572475515E-4</c:v>
                </c:pt>
                <c:pt idx="598">
                  <c:v>-2.5968045581548777E-4</c:v>
                </c:pt>
                <c:pt idx="599">
                  <c:v>-2.6751043831998306E-4</c:v>
                </c:pt>
                <c:pt idx="600">
                  <c:v>-2.700272184107122E-4</c:v>
                </c:pt>
                <c:pt idx="601">
                  <c:v>-2.7254399850144134E-4</c:v>
                </c:pt>
                <c:pt idx="602">
                  <c:v>-2.9267823922728836E-4</c:v>
                </c:pt>
                <c:pt idx="603">
                  <c:v>-3.5168275024330398E-4</c:v>
                </c:pt>
                <c:pt idx="604">
                  <c:v>-9.9430060007649895E-4</c:v>
                </c:pt>
                <c:pt idx="605">
                  <c:v>-9.9430060007649895E-4</c:v>
                </c:pt>
                <c:pt idx="606">
                  <c:v>-9.9430060007649895E-4</c:v>
                </c:pt>
                <c:pt idx="607">
                  <c:v>-9.9430060007649895E-4</c:v>
                </c:pt>
                <c:pt idx="608">
                  <c:v>-1.0281373101852093E-3</c:v>
                </c:pt>
                <c:pt idx="609">
                  <c:v>-1.0312133747405472E-3</c:v>
                </c:pt>
                <c:pt idx="610">
                  <c:v>-1.0312133747405472E-3</c:v>
                </c:pt>
                <c:pt idx="611">
                  <c:v>-1.0832268299489772E-3</c:v>
                </c:pt>
                <c:pt idx="612">
                  <c:v>-1.114267117734654E-3</c:v>
                </c:pt>
                <c:pt idx="613">
                  <c:v>-1.114267117734654E-3</c:v>
                </c:pt>
                <c:pt idx="614">
                  <c:v>-1.114267117734654E-3</c:v>
                </c:pt>
                <c:pt idx="615">
                  <c:v>-1.1165042555930822E-3</c:v>
                </c:pt>
                <c:pt idx="616">
                  <c:v>-1.1165042555930822E-3</c:v>
                </c:pt>
                <c:pt idx="617">
                  <c:v>-1.1771866200029173E-3</c:v>
                </c:pt>
                <c:pt idx="618">
                  <c:v>-1.182220180184379E-3</c:v>
                </c:pt>
                <c:pt idx="619">
                  <c:v>-1.185296244739717E-3</c:v>
                </c:pt>
                <c:pt idx="620">
                  <c:v>-1.2333947086958993E-3</c:v>
                </c:pt>
                <c:pt idx="621">
                  <c:v>-1.263316427552362E-3</c:v>
                </c:pt>
                <c:pt idx="622">
                  <c:v>-1.263316427552362E-3</c:v>
                </c:pt>
                <c:pt idx="623">
                  <c:v>-1.263316427552362E-3</c:v>
                </c:pt>
                <c:pt idx="624">
                  <c:v>-1.313931671599277E-3</c:v>
                </c:pt>
                <c:pt idx="625">
                  <c:v>-1.7384285802358283E-3</c:v>
                </c:pt>
                <c:pt idx="626">
                  <c:v>-1.7487753428310528E-3</c:v>
                </c:pt>
                <c:pt idx="627">
                  <c:v>-1.7490549850633537E-3</c:v>
                </c:pt>
                <c:pt idx="628">
                  <c:v>-1.8676232915599937E-3</c:v>
                </c:pt>
                <c:pt idx="629">
                  <c:v>-1.8679029337922946E-3</c:v>
                </c:pt>
                <c:pt idx="630">
                  <c:v>-1.9221535268591529E-3</c:v>
                </c:pt>
                <c:pt idx="631">
                  <c:v>-1.9336188583835949E-3</c:v>
                </c:pt>
                <c:pt idx="632">
                  <c:v>-1.9887083781473629E-3</c:v>
                </c:pt>
                <c:pt idx="633">
                  <c:v>-2.031773281922087E-3</c:v>
                </c:pt>
                <c:pt idx="634">
                  <c:v>-2.0412811178204017E-3</c:v>
                </c:pt>
                <c:pt idx="635">
                  <c:v>-2.072321405606075E-3</c:v>
                </c:pt>
                <c:pt idx="636">
                  <c:v>-2.0977688487456882E-3</c:v>
                </c:pt>
                <c:pt idx="637">
                  <c:v>-2.1173438050069264E-3</c:v>
                </c:pt>
                <c:pt idx="638">
                  <c:v>-2.6654425803215691E-3</c:v>
                </c:pt>
                <c:pt idx="639">
                  <c:v>-2.7440220475988229E-3</c:v>
                </c:pt>
                <c:pt idx="640">
                  <c:v>-2.7487759655479803E-3</c:v>
                </c:pt>
                <c:pt idx="641">
                  <c:v>-2.8402189755111946E-3</c:v>
                </c:pt>
                <c:pt idx="642">
                  <c:v>-2.908731322425525E-3</c:v>
                </c:pt>
                <c:pt idx="643">
                  <c:v>-2.9090109646578259E-3</c:v>
                </c:pt>
                <c:pt idx="644">
                  <c:v>-2.9162816626977124E-3</c:v>
                </c:pt>
                <c:pt idx="645">
                  <c:v>-2.9814383028244039E-3</c:v>
                </c:pt>
                <c:pt idx="646">
                  <c:v>-3.6290897128390641E-3</c:v>
                </c:pt>
                <c:pt idx="647">
                  <c:v>-3.748217303800306E-3</c:v>
                </c:pt>
                <c:pt idx="648">
                  <c:v>-3.7854097206966621E-3</c:v>
                </c:pt>
                <c:pt idx="649">
                  <c:v>-3.8586759855601498E-3</c:v>
                </c:pt>
                <c:pt idx="650">
                  <c:v>-3.8611927656508789E-3</c:v>
                </c:pt>
                <c:pt idx="651">
                  <c:v>-3.8614724078831798E-3</c:v>
                </c:pt>
                <c:pt idx="652">
                  <c:v>-3.8687431059230733E-3</c:v>
                </c:pt>
                <c:pt idx="653">
                  <c:v>-3.8690227481553742E-3</c:v>
                </c:pt>
                <c:pt idx="654">
                  <c:v>-3.8734970238722306E-3</c:v>
                </c:pt>
                <c:pt idx="655">
                  <c:v>-3.8737766661045316E-3</c:v>
                </c:pt>
                <c:pt idx="656">
                  <c:v>-3.8762934461952607E-3</c:v>
                </c:pt>
                <c:pt idx="657">
                  <c:v>-3.8765730884275616E-3</c:v>
                </c:pt>
                <c:pt idx="658">
                  <c:v>-3.8813270063767259E-3</c:v>
                </c:pt>
                <c:pt idx="659">
                  <c:v>-3.8816066486090268E-3</c:v>
                </c:pt>
                <c:pt idx="660">
                  <c:v>-3.8818862908413278E-3</c:v>
                </c:pt>
                <c:pt idx="661">
                  <c:v>-3.8818862908413278E-3</c:v>
                </c:pt>
                <c:pt idx="662">
                  <c:v>-3.8821659330736356E-3</c:v>
                </c:pt>
                <c:pt idx="663">
                  <c:v>-3.8838437864674551E-3</c:v>
                </c:pt>
                <c:pt idx="664">
                  <c:v>-3.884123428699756E-3</c:v>
                </c:pt>
                <c:pt idx="665">
                  <c:v>-3.8844030709320569E-3</c:v>
                </c:pt>
                <c:pt idx="666">
                  <c:v>-3.8863605665581842E-3</c:v>
                </c:pt>
                <c:pt idx="667">
                  <c:v>-3.8866402087904851E-3</c:v>
                </c:pt>
                <c:pt idx="668">
                  <c:v>-3.8888773466489134E-3</c:v>
                </c:pt>
                <c:pt idx="669">
                  <c:v>-3.8891569888812143E-3</c:v>
                </c:pt>
                <c:pt idx="670">
                  <c:v>-3.8894366311135221E-3</c:v>
                </c:pt>
                <c:pt idx="671">
                  <c:v>-3.8913941267396425E-3</c:v>
                </c:pt>
                <c:pt idx="672">
                  <c:v>-3.8916737689719504E-3</c:v>
                </c:pt>
                <c:pt idx="673">
                  <c:v>-3.8919534112042513E-3</c:v>
                </c:pt>
                <c:pt idx="674">
                  <c:v>-3.8919534112042513E-3</c:v>
                </c:pt>
                <c:pt idx="675">
                  <c:v>-3.8919534112042513E-3</c:v>
                </c:pt>
                <c:pt idx="676">
                  <c:v>-3.8939109068303786E-3</c:v>
                </c:pt>
                <c:pt idx="677">
                  <c:v>-3.8941905490626795E-3</c:v>
                </c:pt>
                <c:pt idx="678">
                  <c:v>-3.8944701912949804E-3</c:v>
                </c:pt>
                <c:pt idx="679">
                  <c:v>-3.8967073291534086E-3</c:v>
                </c:pt>
                <c:pt idx="680">
                  <c:v>-3.9143247897885196E-3</c:v>
                </c:pt>
                <c:pt idx="681">
                  <c:v>-3.9146044320208274E-3</c:v>
                </c:pt>
                <c:pt idx="682">
                  <c:v>-3.9193583499699848E-3</c:v>
                </c:pt>
                <c:pt idx="683">
                  <c:v>-3.9196379922022857E-3</c:v>
                </c:pt>
                <c:pt idx="684">
                  <c:v>-3.9218751300607139E-3</c:v>
                </c:pt>
                <c:pt idx="685">
                  <c:v>-3.9271883324744801E-3</c:v>
                </c:pt>
                <c:pt idx="686">
                  <c:v>-3.9422890130188619E-3</c:v>
                </c:pt>
                <c:pt idx="687">
                  <c:v>-3.9445261508772901E-3</c:v>
                </c:pt>
                <c:pt idx="688">
                  <c:v>-3.944805793109591E-3</c:v>
                </c:pt>
                <c:pt idx="689">
                  <c:v>-3.9450854353418989E-3</c:v>
                </c:pt>
                <c:pt idx="690">
                  <c:v>-3.9473225732003202E-3</c:v>
                </c:pt>
                <c:pt idx="691">
                  <c:v>-3.947602215432628E-3</c:v>
                </c:pt>
                <c:pt idx="692">
                  <c:v>-3.9548729134725145E-3</c:v>
                </c:pt>
                <c:pt idx="693">
                  <c:v>-3.9573896935632437E-3</c:v>
                </c:pt>
                <c:pt idx="694">
                  <c:v>-3.9576693357955516E-3</c:v>
                </c:pt>
                <c:pt idx="695">
                  <c:v>-3.9624232537447089E-3</c:v>
                </c:pt>
                <c:pt idx="696">
                  <c:v>-3.9627028959770098E-3</c:v>
                </c:pt>
                <c:pt idx="697">
                  <c:v>-3.9674568139261672E-3</c:v>
                </c:pt>
                <c:pt idx="698">
                  <c:v>-3.9677364561584681E-3</c:v>
                </c:pt>
                <c:pt idx="699">
                  <c:v>-3.9724903741076255E-3</c:v>
                </c:pt>
                <c:pt idx="700">
                  <c:v>-3.9750071541983616E-3</c:v>
                </c:pt>
                <c:pt idx="701">
                  <c:v>-3.9775239342890907E-3</c:v>
                </c:pt>
                <c:pt idx="702">
                  <c:v>-3.9778035765213916E-3</c:v>
                </c:pt>
                <c:pt idx="703">
                  <c:v>-3.9800407143798198E-3</c:v>
                </c:pt>
                <c:pt idx="704">
                  <c:v>-3.9803203566121208E-3</c:v>
                </c:pt>
                <c:pt idx="705">
                  <c:v>-3.985353916793586E-3</c:v>
                </c:pt>
                <c:pt idx="706">
                  <c:v>-3.9903874769750443E-3</c:v>
                </c:pt>
                <c:pt idx="707">
                  <c:v>-3.9929042570657734E-3</c:v>
                </c:pt>
                <c:pt idx="708">
                  <c:v>-3.9954210371565095E-3</c:v>
                </c:pt>
                <c:pt idx="709">
                  <c:v>-4.0004545973379678E-3</c:v>
                </c:pt>
                <c:pt idx="710">
                  <c:v>-4.5714840357014945E-3</c:v>
                </c:pt>
                <c:pt idx="711">
                  <c:v>-4.5812715138321171E-3</c:v>
                </c:pt>
                <c:pt idx="712">
                  <c:v>-4.581551156064418E-3</c:v>
                </c:pt>
                <c:pt idx="713">
                  <c:v>-4.5896607808012142E-3</c:v>
                </c:pt>
                <c:pt idx="714">
                  <c:v>-4.5966518366087998E-3</c:v>
                </c:pt>
                <c:pt idx="715">
                  <c:v>-4.5991686166995289E-3</c:v>
                </c:pt>
                <c:pt idx="716">
                  <c:v>-4.6042021768809942E-3</c:v>
                </c:pt>
                <c:pt idx="717">
                  <c:v>-4.6044818191132951E-3</c:v>
                </c:pt>
                <c:pt idx="718">
                  <c:v>-4.6069985992040242E-3</c:v>
                </c:pt>
                <c:pt idx="719">
                  <c:v>-4.6092357370624525E-3</c:v>
                </c:pt>
                <c:pt idx="720">
                  <c:v>-4.6095153792947534E-3</c:v>
                </c:pt>
                <c:pt idx="721">
                  <c:v>-4.6117525171531816E-3</c:v>
                </c:pt>
                <c:pt idx="722">
                  <c:v>-4.6120321593854895E-3</c:v>
                </c:pt>
                <c:pt idx="723">
                  <c:v>-4.6142692972439177E-3</c:v>
                </c:pt>
                <c:pt idx="724">
                  <c:v>-4.6145489394762186E-3</c:v>
                </c:pt>
                <c:pt idx="725">
                  <c:v>-4.6167860773346468E-3</c:v>
                </c:pt>
                <c:pt idx="726">
                  <c:v>-4.6243364176068343E-3</c:v>
                </c:pt>
                <c:pt idx="727">
                  <c:v>-4.6246160598391421E-3</c:v>
                </c:pt>
                <c:pt idx="728">
                  <c:v>-4.6268531976975703E-3</c:v>
                </c:pt>
                <c:pt idx="729">
                  <c:v>-4.6271328399298713E-3</c:v>
                </c:pt>
                <c:pt idx="730">
                  <c:v>-4.6293699777882995E-3</c:v>
                </c:pt>
                <c:pt idx="731">
                  <c:v>-4.6296496200206004E-3</c:v>
                </c:pt>
                <c:pt idx="732">
                  <c:v>-4.639437098151223E-3</c:v>
                </c:pt>
                <c:pt idx="733">
                  <c:v>-4.6397167403835239E-3</c:v>
                </c:pt>
                <c:pt idx="734">
                  <c:v>-4.6416742360096443E-3</c:v>
                </c:pt>
                <c:pt idx="735">
                  <c:v>-4.6419538782419521E-3</c:v>
                </c:pt>
                <c:pt idx="736">
                  <c:v>-4.6419538782419521E-3</c:v>
                </c:pt>
                <c:pt idx="737">
                  <c:v>-4.6422335204742531E-3</c:v>
                </c:pt>
                <c:pt idx="738">
                  <c:v>-4.642513162706554E-3</c:v>
                </c:pt>
                <c:pt idx="739">
                  <c:v>-4.6444706583326813E-3</c:v>
                </c:pt>
                <c:pt idx="740">
                  <c:v>-4.6447503005649822E-3</c:v>
                </c:pt>
                <c:pt idx="741">
                  <c:v>-4.6576138432509427E-3</c:v>
                </c:pt>
                <c:pt idx="742">
                  <c:v>-4.6623677612001001E-3</c:v>
                </c:pt>
                <c:pt idx="743">
                  <c:v>-4.6875355621074054E-3</c:v>
                </c:pt>
                <c:pt idx="744">
                  <c:v>-4.6878152043397063E-3</c:v>
                </c:pt>
                <c:pt idx="745">
                  <c:v>-4.6880948465720072E-3</c:v>
                </c:pt>
                <c:pt idx="746">
                  <c:v>-4.6903319844304354E-3</c:v>
                </c:pt>
                <c:pt idx="747">
                  <c:v>-4.6906116266627433E-3</c:v>
                </c:pt>
                <c:pt idx="748">
                  <c:v>-4.6934080489857734E-3</c:v>
                </c:pt>
                <c:pt idx="749">
                  <c:v>-4.6936876912180743E-3</c:v>
                </c:pt>
                <c:pt idx="750">
                  <c:v>-4.6978823247026298E-3</c:v>
                </c:pt>
                <c:pt idx="751">
                  <c:v>-4.6981619669349307E-3</c:v>
                </c:pt>
                <c:pt idx="752">
                  <c:v>-4.700119462561058E-3</c:v>
                </c:pt>
                <c:pt idx="753">
                  <c:v>-4.7104662251562825E-3</c:v>
                </c:pt>
                <c:pt idx="754">
                  <c:v>-4.7107458673885834E-3</c:v>
                </c:pt>
                <c:pt idx="755">
                  <c:v>-4.7560479090217357E-3</c:v>
                </c:pt>
                <c:pt idx="756">
                  <c:v>-4.8424573588034849E-3</c:v>
                </c:pt>
                <c:pt idx="757">
                  <c:v>-4.8975468785672528E-3</c:v>
                </c:pt>
                <c:pt idx="758">
                  <c:v>-4.905656503304049E-3</c:v>
                </c:pt>
                <c:pt idx="759">
                  <c:v>-4.905656503304049E-3</c:v>
                </c:pt>
                <c:pt idx="760">
                  <c:v>-5.5446390041173042E-3</c:v>
                </c:pt>
                <c:pt idx="761">
                  <c:v>-5.5446390041173042E-3</c:v>
                </c:pt>
                <c:pt idx="762">
                  <c:v>-5.7166189769838859E-3</c:v>
                </c:pt>
                <c:pt idx="763">
                  <c:v>-5.7166189769838859E-3</c:v>
                </c:pt>
                <c:pt idx="764">
                  <c:v>-5.8762946916291227E-3</c:v>
                </c:pt>
                <c:pt idx="765">
                  <c:v>-5.904258914859465E-3</c:v>
                </c:pt>
                <c:pt idx="766">
                  <c:v>-6.4246731091760802E-3</c:v>
                </c:pt>
                <c:pt idx="767">
                  <c:v>-6.4920668871611929E-3</c:v>
                </c:pt>
                <c:pt idx="768">
                  <c:v>-6.5054897143117553E-3</c:v>
                </c:pt>
                <c:pt idx="769">
                  <c:v>-6.6338454989390179E-3</c:v>
                </c:pt>
                <c:pt idx="770">
                  <c:v>-7.4473247527095839E-3</c:v>
                </c:pt>
                <c:pt idx="771">
                  <c:v>-7.4476043949418848E-3</c:v>
                </c:pt>
                <c:pt idx="772">
                  <c:v>-7.4582307997694171E-3</c:v>
                </c:pt>
                <c:pt idx="773">
                  <c:v>-7.5256245777545298E-3</c:v>
                </c:pt>
                <c:pt idx="774">
                  <c:v>-7.5259042199868377E-3</c:v>
                </c:pt>
                <c:pt idx="775">
                  <c:v>-7.5686894815292539E-3</c:v>
                </c:pt>
                <c:pt idx="776">
                  <c:v>-7.5720451883168997E-3</c:v>
                </c:pt>
                <c:pt idx="777">
                  <c:v>-7.5723248305492007E-3</c:v>
                </c:pt>
                <c:pt idx="778">
                  <c:v>-7.6167879454854363E-3</c:v>
                </c:pt>
                <c:pt idx="779">
                  <c:v>-8.326799573303751E-3</c:v>
                </c:pt>
                <c:pt idx="780">
                  <c:v>-8.4062179672779146E-3</c:v>
                </c:pt>
                <c:pt idx="781">
                  <c:v>-8.4861956457166869E-3</c:v>
                </c:pt>
                <c:pt idx="782">
                  <c:v>-8.5298198339560129E-3</c:v>
                </c:pt>
                <c:pt idx="783">
                  <c:v>-8.5879854182751188E-3</c:v>
                </c:pt>
                <c:pt idx="784">
                  <c:v>-8.6260167618683846E-3</c:v>
                </c:pt>
                <c:pt idx="785">
                  <c:v>-9.1235002931361157E-3</c:v>
                </c:pt>
                <c:pt idx="786">
                  <c:v>-9.1808269507583119E-3</c:v>
                </c:pt>
                <c:pt idx="787">
                  <c:v>-9.1811065929906198E-3</c:v>
                </c:pt>
                <c:pt idx="788">
                  <c:v>-9.3184109290515814E-3</c:v>
                </c:pt>
                <c:pt idx="789">
                  <c:v>-9.403422167671812E-3</c:v>
                </c:pt>
                <c:pt idx="790">
                  <c:v>-9.4188024904485017E-3</c:v>
                </c:pt>
                <c:pt idx="791">
                  <c:v>-9.4724937990507511E-3</c:v>
                </c:pt>
                <c:pt idx="792">
                  <c:v>-9.5815542696490764E-3</c:v>
                </c:pt>
                <c:pt idx="793">
                  <c:v>-1.0117069144510073E-2</c:v>
                </c:pt>
                <c:pt idx="794">
                  <c:v>-1.0152304065780295E-2</c:v>
                </c:pt>
                <c:pt idx="795">
                  <c:v>-1.0180268289010638E-2</c:v>
                </c:pt>
                <c:pt idx="796">
                  <c:v>-1.0197885749645749E-2</c:v>
                </c:pt>
                <c:pt idx="797">
                  <c:v>-1.0309183358102502E-2</c:v>
                </c:pt>
                <c:pt idx="798">
                  <c:v>-1.0309183358102502E-2</c:v>
                </c:pt>
                <c:pt idx="799">
                  <c:v>-1.0316174413910088E-2</c:v>
                </c:pt>
                <c:pt idx="800">
                  <c:v>-1.0316454056142389E-2</c:v>
                </c:pt>
                <c:pt idx="801">
                  <c:v>-1.0389440678773575E-2</c:v>
                </c:pt>
                <c:pt idx="802">
                  <c:v>-1.039699101904577E-2</c:v>
                </c:pt>
                <c:pt idx="803">
                  <c:v>-1.0453478749971049E-2</c:v>
                </c:pt>
                <c:pt idx="804">
                  <c:v>-1.1062259889695541E-2</c:v>
                </c:pt>
                <c:pt idx="805">
                  <c:v>-1.1155660395284869E-2</c:v>
                </c:pt>
                <c:pt idx="806">
                  <c:v>-1.1155940037517176E-2</c:v>
                </c:pt>
                <c:pt idx="807">
                  <c:v>-1.1237036284885159E-2</c:v>
                </c:pt>
                <c:pt idx="808">
                  <c:v>-1.1258568736772518E-2</c:v>
                </c:pt>
                <c:pt idx="809">
                  <c:v>-1.1258848379004826E-2</c:v>
                </c:pt>
                <c:pt idx="810">
                  <c:v>-1.1273949059549208E-2</c:v>
                </c:pt>
                <c:pt idx="811">
                  <c:v>-1.1322606807969999E-2</c:v>
                </c:pt>
                <c:pt idx="812">
                  <c:v>-1.1401186275247253E-2</c:v>
                </c:pt>
                <c:pt idx="813">
                  <c:v>-1.2113714683156297E-2</c:v>
                </c:pt>
                <c:pt idx="814">
                  <c:v>-1.2113714683156297E-2</c:v>
                </c:pt>
                <c:pt idx="815">
                  <c:v>-1.2142517833083542E-2</c:v>
                </c:pt>
                <c:pt idx="816">
                  <c:v>-1.2148949604426518E-2</c:v>
                </c:pt>
                <c:pt idx="817">
                  <c:v>-1.2229206925097592E-2</c:v>
                </c:pt>
                <c:pt idx="818">
                  <c:v>-1.2229206925097592E-2</c:v>
                </c:pt>
                <c:pt idx="819">
                  <c:v>-1.2260247212883272E-2</c:v>
                </c:pt>
                <c:pt idx="820">
                  <c:v>-1.2260247212883272E-2</c:v>
                </c:pt>
                <c:pt idx="821">
                  <c:v>-1.2262763992974001E-2</c:v>
                </c:pt>
                <c:pt idx="822">
                  <c:v>-1.2288491078345915E-2</c:v>
                </c:pt>
                <c:pt idx="823">
                  <c:v>-1.2317853512737769E-2</c:v>
                </c:pt>
                <c:pt idx="824">
                  <c:v>-1.2317853512737769E-2</c:v>
                </c:pt>
                <c:pt idx="825">
                  <c:v>-1.231813315497007E-2</c:v>
                </c:pt>
                <c:pt idx="826">
                  <c:v>-1.231813315497007E-2</c:v>
                </c:pt>
                <c:pt idx="827">
                  <c:v>-1.2376858023753785E-2</c:v>
                </c:pt>
                <c:pt idx="828">
                  <c:v>-1.2376858023753785E-2</c:v>
                </c:pt>
                <c:pt idx="829">
                  <c:v>-1.2975572043115346E-2</c:v>
                </c:pt>
                <c:pt idx="830">
                  <c:v>-1.2975572043115346E-2</c:v>
                </c:pt>
                <c:pt idx="831">
                  <c:v>-1.3072607897724627E-2</c:v>
                </c:pt>
                <c:pt idx="832">
                  <c:v>-1.3137484895619011E-2</c:v>
                </c:pt>
                <c:pt idx="833">
                  <c:v>-1.320739545369486E-2</c:v>
                </c:pt>
                <c:pt idx="834">
                  <c:v>-1.3895594987393508E-2</c:v>
                </c:pt>
                <c:pt idx="835">
                  <c:v>-1.3986478712892114E-2</c:v>
                </c:pt>
                <c:pt idx="836">
                  <c:v>-1.4014442936122449E-2</c:v>
                </c:pt>
                <c:pt idx="837">
                  <c:v>-1.4130214820296059E-2</c:v>
                </c:pt>
                <c:pt idx="838">
                  <c:v>-1.4954320478894157E-2</c:v>
                </c:pt>
                <c:pt idx="839">
                  <c:v>-1.4954600121126458E-2</c:v>
                </c:pt>
                <c:pt idx="840">
                  <c:v>-1.4954879763358759E-2</c:v>
                </c:pt>
                <c:pt idx="841">
                  <c:v>-1.5106166211034899E-2</c:v>
                </c:pt>
                <c:pt idx="842">
                  <c:v>-1.5823728179125401E-2</c:v>
                </c:pt>
                <c:pt idx="843">
                  <c:v>-1.5824007821357702E-2</c:v>
                </c:pt>
                <c:pt idx="844">
                  <c:v>-1.5889444103716701E-2</c:v>
                </c:pt>
                <c:pt idx="845">
                  <c:v>-1.591209512453327E-2</c:v>
                </c:pt>
                <c:pt idx="846">
                  <c:v>-1.5987598527255186E-2</c:v>
                </c:pt>
                <c:pt idx="847">
                  <c:v>-1.6087151161955197E-2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3CF-4AA5-B0A7-61F2FEC41950}"/>
            </c:ext>
          </c:extLst>
        </c:ser>
        <c:ser>
          <c:idx val="8"/>
          <c:order val="8"/>
          <c:tx>
            <c:strRef>
              <c:f>'Active 2'!$P$20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2'!$F$21:$F$992</c:f>
              <c:numCache>
                <c:formatCode>General</c:formatCode>
                <c:ptCount val="972"/>
                <c:pt idx="0">
                  <c:v>-13296</c:v>
                </c:pt>
                <c:pt idx="1">
                  <c:v>-8018</c:v>
                </c:pt>
                <c:pt idx="2">
                  <c:v>-7959</c:v>
                </c:pt>
                <c:pt idx="3">
                  <c:v>-7958.5</c:v>
                </c:pt>
                <c:pt idx="4">
                  <c:v>-7945.5</c:v>
                </c:pt>
                <c:pt idx="5">
                  <c:v>-7945</c:v>
                </c:pt>
                <c:pt idx="6">
                  <c:v>-7941</c:v>
                </c:pt>
                <c:pt idx="7">
                  <c:v>-7827.5</c:v>
                </c:pt>
                <c:pt idx="8">
                  <c:v>-7823</c:v>
                </c:pt>
                <c:pt idx="9">
                  <c:v>-7818.5</c:v>
                </c:pt>
                <c:pt idx="10">
                  <c:v>-6738.5</c:v>
                </c:pt>
                <c:pt idx="11">
                  <c:v>-6405</c:v>
                </c:pt>
                <c:pt idx="12">
                  <c:v>-4873</c:v>
                </c:pt>
                <c:pt idx="13">
                  <c:v>-4855</c:v>
                </c:pt>
                <c:pt idx="14">
                  <c:v>-4831.5</c:v>
                </c:pt>
                <c:pt idx="15">
                  <c:v>-4787</c:v>
                </c:pt>
                <c:pt idx="16">
                  <c:v>-4683</c:v>
                </c:pt>
                <c:pt idx="17">
                  <c:v>-4655.5</c:v>
                </c:pt>
                <c:pt idx="18">
                  <c:v>-4642</c:v>
                </c:pt>
                <c:pt idx="19">
                  <c:v>-4628.5</c:v>
                </c:pt>
                <c:pt idx="20">
                  <c:v>-4515</c:v>
                </c:pt>
                <c:pt idx="21">
                  <c:v>-4515</c:v>
                </c:pt>
                <c:pt idx="22">
                  <c:v>-4510.5</c:v>
                </c:pt>
                <c:pt idx="23">
                  <c:v>-4506</c:v>
                </c:pt>
                <c:pt idx="24">
                  <c:v>-4429</c:v>
                </c:pt>
                <c:pt idx="25">
                  <c:v>-4411</c:v>
                </c:pt>
                <c:pt idx="26">
                  <c:v>-4356.5</c:v>
                </c:pt>
                <c:pt idx="27">
                  <c:v>-3449.5</c:v>
                </c:pt>
                <c:pt idx="28">
                  <c:v>-3449</c:v>
                </c:pt>
                <c:pt idx="29">
                  <c:v>-3142</c:v>
                </c:pt>
                <c:pt idx="30">
                  <c:v>-2920</c:v>
                </c:pt>
                <c:pt idx="31">
                  <c:v>-1999</c:v>
                </c:pt>
                <c:pt idx="32">
                  <c:v>-1872.5</c:v>
                </c:pt>
                <c:pt idx="33">
                  <c:v>-1642</c:v>
                </c:pt>
                <c:pt idx="34">
                  <c:v>-1624</c:v>
                </c:pt>
                <c:pt idx="35">
                  <c:v>-1583.5</c:v>
                </c:pt>
                <c:pt idx="36">
                  <c:v>-1579</c:v>
                </c:pt>
                <c:pt idx="37">
                  <c:v>-1565</c:v>
                </c:pt>
                <c:pt idx="38">
                  <c:v>-1411.5</c:v>
                </c:pt>
                <c:pt idx="39">
                  <c:v>-1407</c:v>
                </c:pt>
                <c:pt idx="40">
                  <c:v>-1406</c:v>
                </c:pt>
                <c:pt idx="41">
                  <c:v>-1289</c:v>
                </c:pt>
                <c:pt idx="42">
                  <c:v>-1275.5</c:v>
                </c:pt>
                <c:pt idx="43">
                  <c:v>-481</c:v>
                </c:pt>
                <c:pt idx="44">
                  <c:v>-426.5</c:v>
                </c:pt>
                <c:pt idx="45">
                  <c:v>-422</c:v>
                </c:pt>
                <c:pt idx="46">
                  <c:v>-350</c:v>
                </c:pt>
                <c:pt idx="47">
                  <c:v>-36</c:v>
                </c:pt>
                <c:pt idx="48">
                  <c:v>-27</c:v>
                </c:pt>
                <c:pt idx="49">
                  <c:v>-4.5</c:v>
                </c:pt>
                <c:pt idx="50">
                  <c:v>-4</c:v>
                </c:pt>
                <c:pt idx="51">
                  <c:v>0</c:v>
                </c:pt>
                <c:pt idx="52">
                  <c:v>0.5</c:v>
                </c:pt>
                <c:pt idx="53">
                  <c:v>77</c:v>
                </c:pt>
                <c:pt idx="54">
                  <c:v>77.5</c:v>
                </c:pt>
                <c:pt idx="55">
                  <c:v>77.5</c:v>
                </c:pt>
                <c:pt idx="56">
                  <c:v>107.5</c:v>
                </c:pt>
                <c:pt idx="57">
                  <c:v>156.5</c:v>
                </c:pt>
                <c:pt idx="58">
                  <c:v>161</c:v>
                </c:pt>
                <c:pt idx="59">
                  <c:v>161.5</c:v>
                </c:pt>
                <c:pt idx="60">
                  <c:v>166</c:v>
                </c:pt>
                <c:pt idx="61">
                  <c:v>189</c:v>
                </c:pt>
                <c:pt idx="62">
                  <c:v>194</c:v>
                </c:pt>
                <c:pt idx="63">
                  <c:v>275</c:v>
                </c:pt>
                <c:pt idx="64">
                  <c:v>283.5</c:v>
                </c:pt>
                <c:pt idx="65">
                  <c:v>302</c:v>
                </c:pt>
                <c:pt idx="66">
                  <c:v>329</c:v>
                </c:pt>
                <c:pt idx="67">
                  <c:v>342.5</c:v>
                </c:pt>
                <c:pt idx="68">
                  <c:v>356</c:v>
                </c:pt>
                <c:pt idx="69">
                  <c:v>424</c:v>
                </c:pt>
                <c:pt idx="70">
                  <c:v>460.5</c:v>
                </c:pt>
                <c:pt idx="71">
                  <c:v>469.5</c:v>
                </c:pt>
                <c:pt idx="72">
                  <c:v>1259</c:v>
                </c:pt>
                <c:pt idx="73">
                  <c:v>1277</c:v>
                </c:pt>
                <c:pt idx="74">
                  <c:v>1394.5</c:v>
                </c:pt>
                <c:pt idx="75">
                  <c:v>1440</c:v>
                </c:pt>
                <c:pt idx="76">
                  <c:v>1440</c:v>
                </c:pt>
                <c:pt idx="77">
                  <c:v>1535</c:v>
                </c:pt>
                <c:pt idx="78">
                  <c:v>1561.5</c:v>
                </c:pt>
                <c:pt idx="79">
                  <c:v>1562</c:v>
                </c:pt>
                <c:pt idx="80">
                  <c:v>1562</c:v>
                </c:pt>
                <c:pt idx="81">
                  <c:v>1575.5</c:v>
                </c:pt>
                <c:pt idx="82">
                  <c:v>1639</c:v>
                </c:pt>
                <c:pt idx="83">
                  <c:v>1693</c:v>
                </c:pt>
                <c:pt idx="84">
                  <c:v>1770</c:v>
                </c:pt>
                <c:pt idx="85">
                  <c:v>1806</c:v>
                </c:pt>
                <c:pt idx="86">
                  <c:v>1806.5</c:v>
                </c:pt>
                <c:pt idx="87">
                  <c:v>1810.5</c:v>
                </c:pt>
                <c:pt idx="88">
                  <c:v>1824</c:v>
                </c:pt>
                <c:pt idx="89">
                  <c:v>1833</c:v>
                </c:pt>
                <c:pt idx="90">
                  <c:v>1869.5</c:v>
                </c:pt>
                <c:pt idx="91">
                  <c:v>1896.5</c:v>
                </c:pt>
                <c:pt idx="92">
                  <c:v>1901</c:v>
                </c:pt>
                <c:pt idx="93">
                  <c:v>1901</c:v>
                </c:pt>
                <c:pt idx="94">
                  <c:v>1910.5</c:v>
                </c:pt>
                <c:pt idx="95">
                  <c:v>1951</c:v>
                </c:pt>
                <c:pt idx="96">
                  <c:v>1960</c:v>
                </c:pt>
                <c:pt idx="97">
                  <c:v>1978.5</c:v>
                </c:pt>
                <c:pt idx="98">
                  <c:v>2019</c:v>
                </c:pt>
                <c:pt idx="99">
                  <c:v>2019.5</c:v>
                </c:pt>
                <c:pt idx="100">
                  <c:v>3216.5</c:v>
                </c:pt>
                <c:pt idx="101">
                  <c:v>3265.5</c:v>
                </c:pt>
                <c:pt idx="102">
                  <c:v>3276.5</c:v>
                </c:pt>
                <c:pt idx="103">
                  <c:v>3374</c:v>
                </c:pt>
                <c:pt idx="104">
                  <c:v>3419.5</c:v>
                </c:pt>
                <c:pt idx="105">
                  <c:v>3496.5</c:v>
                </c:pt>
                <c:pt idx="106">
                  <c:v>3518.5</c:v>
                </c:pt>
                <c:pt idx="107">
                  <c:v>3519</c:v>
                </c:pt>
                <c:pt idx="108">
                  <c:v>3541.5</c:v>
                </c:pt>
                <c:pt idx="109">
                  <c:v>3546</c:v>
                </c:pt>
                <c:pt idx="110">
                  <c:v>3546</c:v>
                </c:pt>
                <c:pt idx="111">
                  <c:v>3564</c:v>
                </c:pt>
                <c:pt idx="112">
                  <c:v>3564.5</c:v>
                </c:pt>
                <c:pt idx="113">
                  <c:v>3660.5</c:v>
                </c:pt>
                <c:pt idx="114">
                  <c:v>4787.5</c:v>
                </c:pt>
                <c:pt idx="115">
                  <c:v>4853</c:v>
                </c:pt>
                <c:pt idx="116">
                  <c:v>5019</c:v>
                </c:pt>
                <c:pt idx="117">
                  <c:v>5178.5</c:v>
                </c:pt>
                <c:pt idx="118">
                  <c:v>5182</c:v>
                </c:pt>
                <c:pt idx="119">
                  <c:v>5186.5</c:v>
                </c:pt>
                <c:pt idx="120">
                  <c:v>5322.5</c:v>
                </c:pt>
                <c:pt idx="121">
                  <c:v>5390.5</c:v>
                </c:pt>
                <c:pt idx="122">
                  <c:v>5417.5</c:v>
                </c:pt>
                <c:pt idx="123">
                  <c:v>5463</c:v>
                </c:pt>
                <c:pt idx="124">
                  <c:v>6736</c:v>
                </c:pt>
                <c:pt idx="125">
                  <c:v>6749.5</c:v>
                </c:pt>
                <c:pt idx="126">
                  <c:v>6810</c:v>
                </c:pt>
                <c:pt idx="127">
                  <c:v>6858.5</c:v>
                </c:pt>
                <c:pt idx="128">
                  <c:v>6864.5</c:v>
                </c:pt>
                <c:pt idx="129">
                  <c:v>6867.5</c:v>
                </c:pt>
                <c:pt idx="130">
                  <c:v>6890</c:v>
                </c:pt>
                <c:pt idx="131">
                  <c:v>6981</c:v>
                </c:pt>
                <c:pt idx="132">
                  <c:v>7021.5</c:v>
                </c:pt>
                <c:pt idx="133">
                  <c:v>7153</c:v>
                </c:pt>
                <c:pt idx="134">
                  <c:v>8210.5</c:v>
                </c:pt>
                <c:pt idx="135">
                  <c:v>8254.5</c:v>
                </c:pt>
                <c:pt idx="136">
                  <c:v>8255</c:v>
                </c:pt>
                <c:pt idx="137">
                  <c:v>8255.5</c:v>
                </c:pt>
                <c:pt idx="138">
                  <c:v>8467.5</c:v>
                </c:pt>
                <c:pt idx="139">
                  <c:v>8471.5</c:v>
                </c:pt>
                <c:pt idx="140">
                  <c:v>8481</c:v>
                </c:pt>
                <c:pt idx="141">
                  <c:v>8494</c:v>
                </c:pt>
                <c:pt idx="142">
                  <c:v>8494.5</c:v>
                </c:pt>
                <c:pt idx="143">
                  <c:v>8585</c:v>
                </c:pt>
                <c:pt idx="144">
                  <c:v>8625.5</c:v>
                </c:pt>
                <c:pt idx="145">
                  <c:v>8626</c:v>
                </c:pt>
                <c:pt idx="146">
                  <c:v>8630.5</c:v>
                </c:pt>
                <c:pt idx="147">
                  <c:v>9591</c:v>
                </c:pt>
                <c:pt idx="148">
                  <c:v>9982.5</c:v>
                </c:pt>
                <c:pt idx="149">
                  <c:v>9989.5</c:v>
                </c:pt>
                <c:pt idx="150">
                  <c:v>10316</c:v>
                </c:pt>
                <c:pt idx="151">
                  <c:v>10321.5</c:v>
                </c:pt>
                <c:pt idx="152">
                  <c:v>10375</c:v>
                </c:pt>
                <c:pt idx="153">
                  <c:v>10376.5</c:v>
                </c:pt>
                <c:pt idx="154">
                  <c:v>10390</c:v>
                </c:pt>
                <c:pt idx="155">
                  <c:v>11602.5</c:v>
                </c:pt>
                <c:pt idx="156">
                  <c:v>11675</c:v>
                </c:pt>
                <c:pt idx="157">
                  <c:v>11720.5</c:v>
                </c:pt>
                <c:pt idx="158">
                  <c:v>11820</c:v>
                </c:pt>
                <c:pt idx="159">
                  <c:v>11824.5</c:v>
                </c:pt>
                <c:pt idx="160">
                  <c:v>11929</c:v>
                </c:pt>
                <c:pt idx="161">
                  <c:v>11933.5</c:v>
                </c:pt>
                <c:pt idx="162">
                  <c:v>11942.5</c:v>
                </c:pt>
                <c:pt idx="163">
                  <c:v>11947</c:v>
                </c:pt>
                <c:pt idx="164">
                  <c:v>11997</c:v>
                </c:pt>
                <c:pt idx="165">
                  <c:v>12001.5</c:v>
                </c:pt>
                <c:pt idx="166">
                  <c:v>13274.5</c:v>
                </c:pt>
                <c:pt idx="167">
                  <c:v>13283.5</c:v>
                </c:pt>
                <c:pt idx="168">
                  <c:v>13284</c:v>
                </c:pt>
                <c:pt idx="169">
                  <c:v>13292.5</c:v>
                </c:pt>
                <c:pt idx="170">
                  <c:v>13306</c:v>
                </c:pt>
                <c:pt idx="171">
                  <c:v>13306.5</c:v>
                </c:pt>
                <c:pt idx="172">
                  <c:v>13365</c:v>
                </c:pt>
                <c:pt idx="173">
                  <c:v>13443</c:v>
                </c:pt>
                <c:pt idx="174">
                  <c:v>13447.5</c:v>
                </c:pt>
                <c:pt idx="175">
                  <c:v>13451</c:v>
                </c:pt>
                <c:pt idx="176">
                  <c:v>13465</c:v>
                </c:pt>
                <c:pt idx="177">
                  <c:v>13474</c:v>
                </c:pt>
                <c:pt idx="178">
                  <c:v>13480</c:v>
                </c:pt>
                <c:pt idx="179">
                  <c:v>13610</c:v>
                </c:pt>
                <c:pt idx="180">
                  <c:v>13723.5</c:v>
                </c:pt>
                <c:pt idx="181">
                  <c:v>14558.5</c:v>
                </c:pt>
                <c:pt idx="182">
                  <c:v>14946.5</c:v>
                </c:pt>
                <c:pt idx="183">
                  <c:v>15014.5</c:v>
                </c:pt>
                <c:pt idx="184">
                  <c:v>15146</c:v>
                </c:pt>
                <c:pt idx="185">
                  <c:v>15155</c:v>
                </c:pt>
                <c:pt idx="186">
                  <c:v>15155.5</c:v>
                </c:pt>
                <c:pt idx="187">
                  <c:v>15160</c:v>
                </c:pt>
                <c:pt idx="188">
                  <c:v>15164.5</c:v>
                </c:pt>
                <c:pt idx="189">
                  <c:v>15169</c:v>
                </c:pt>
                <c:pt idx="190">
                  <c:v>15169.5</c:v>
                </c:pt>
                <c:pt idx="191">
                  <c:v>15173.5</c:v>
                </c:pt>
                <c:pt idx="192">
                  <c:v>15200.5</c:v>
                </c:pt>
                <c:pt idx="193">
                  <c:v>15454.5</c:v>
                </c:pt>
                <c:pt idx="194">
                  <c:v>16524</c:v>
                </c:pt>
                <c:pt idx="195">
                  <c:v>16619</c:v>
                </c:pt>
                <c:pt idx="196">
                  <c:v>16623.5</c:v>
                </c:pt>
                <c:pt idx="197">
                  <c:v>16661</c:v>
                </c:pt>
                <c:pt idx="198">
                  <c:v>16764</c:v>
                </c:pt>
                <c:pt idx="199">
                  <c:v>16768.5</c:v>
                </c:pt>
                <c:pt idx="200">
                  <c:v>16791</c:v>
                </c:pt>
                <c:pt idx="201">
                  <c:v>16800</c:v>
                </c:pt>
                <c:pt idx="202">
                  <c:v>16805</c:v>
                </c:pt>
                <c:pt idx="203">
                  <c:v>16959</c:v>
                </c:pt>
                <c:pt idx="204">
                  <c:v>18038</c:v>
                </c:pt>
                <c:pt idx="205">
                  <c:v>18038</c:v>
                </c:pt>
                <c:pt idx="206">
                  <c:v>18038</c:v>
                </c:pt>
                <c:pt idx="207">
                  <c:v>18372.5</c:v>
                </c:pt>
                <c:pt idx="208">
                  <c:v>18372.5</c:v>
                </c:pt>
                <c:pt idx="209">
                  <c:v>18377</c:v>
                </c:pt>
                <c:pt idx="210">
                  <c:v>18377.5</c:v>
                </c:pt>
                <c:pt idx="211">
                  <c:v>18377.5</c:v>
                </c:pt>
                <c:pt idx="212">
                  <c:v>18431.5</c:v>
                </c:pt>
                <c:pt idx="213">
                  <c:v>18513</c:v>
                </c:pt>
                <c:pt idx="214">
                  <c:v>18545</c:v>
                </c:pt>
                <c:pt idx="215">
                  <c:v>18545</c:v>
                </c:pt>
                <c:pt idx="216">
                  <c:v>18545</c:v>
                </c:pt>
                <c:pt idx="217">
                  <c:v>18545</c:v>
                </c:pt>
                <c:pt idx="218">
                  <c:v>18545</c:v>
                </c:pt>
                <c:pt idx="219">
                  <c:v>18545</c:v>
                </c:pt>
                <c:pt idx="220">
                  <c:v>18558.5</c:v>
                </c:pt>
                <c:pt idx="221">
                  <c:v>18558.5</c:v>
                </c:pt>
                <c:pt idx="222">
                  <c:v>18603.5</c:v>
                </c:pt>
                <c:pt idx="223">
                  <c:v>19892</c:v>
                </c:pt>
                <c:pt idx="224">
                  <c:v>20049</c:v>
                </c:pt>
                <c:pt idx="225">
                  <c:v>20099</c:v>
                </c:pt>
                <c:pt idx="226">
                  <c:v>20121.5</c:v>
                </c:pt>
                <c:pt idx="227">
                  <c:v>20126</c:v>
                </c:pt>
                <c:pt idx="228">
                  <c:v>20130.5</c:v>
                </c:pt>
                <c:pt idx="229">
                  <c:v>20130.5</c:v>
                </c:pt>
                <c:pt idx="230">
                  <c:v>20154.5</c:v>
                </c:pt>
                <c:pt idx="231">
                  <c:v>20158</c:v>
                </c:pt>
                <c:pt idx="232">
                  <c:v>20162.5</c:v>
                </c:pt>
                <c:pt idx="233">
                  <c:v>20253</c:v>
                </c:pt>
                <c:pt idx="234">
                  <c:v>21554</c:v>
                </c:pt>
                <c:pt idx="235">
                  <c:v>21626</c:v>
                </c:pt>
                <c:pt idx="236">
                  <c:v>21725.5</c:v>
                </c:pt>
                <c:pt idx="237">
                  <c:v>21725.5</c:v>
                </c:pt>
                <c:pt idx="238">
                  <c:v>21730.5</c:v>
                </c:pt>
                <c:pt idx="239">
                  <c:v>21730.5</c:v>
                </c:pt>
                <c:pt idx="240">
                  <c:v>21739.5</c:v>
                </c:pt>
                <c:pt idx="241">
                  <c:v>21744</c:v>
                </c:pt>
                <c:pt idx="242">
                  <c:v>21744</c:v>
                </c:pt>
                <c:pt idx="243">
                  <c:v>21762</c:v>
                </c:pt>
                <c:pt idx="244">
                  <c:v>21843.5</c:v>
                </c:pt>
                <c:pt idx="245">
                  <c:v>21895</c:v>
                </c:pt>
                <c:pt idx="246">
                  <c:v>21911.5</c:v>
                </c:pt>
                <c:pt idx="247">
                  <c:v>22138</c:v>
                </c:pt>
                <c:pt idx="248">
                  <c:v>23071.5</c:v>
                </c:pt>
                <c:pt idx="249">
                  <c:v>23221</c:v>
                </c:pt>
                <c:pt idx="250">
                  <c:v>23311.5</c:v>
                </c:pt>
                <c:pt idx="251">
                  <c:v>23701.5</c:v>
                </c:pt>
                <c:pt idx="252">
                  <c:v>24716.5</c:v>
                </c:pt>
                <c:pt idx="253">
                  <c:v>24866</c:v>
                </c:pt>
                <c:pt idx="254">
                  <c:v>25120</c:v>
                </c:pt>
                <c:pt idx="255">
                  <c:v>25142.5</c:v>
                </c:pt>
                <c:pt idx="256">
                  <c:v>26033</c:v>
                </c:pt>
                <c:pt idx="257">
                  <c:v>26569.5</c:v>
                </c:pt>
                <c:pt idx="258">
                  <c:v>26589</c:v>
                </c:pt>
                <c:pt idx="259">
                  <c:v>26692</c:v>
                </c:pt>
                <c:pt idx="260">
                  <c:v>27054.5</c:v>
                </c:pt>
                <c:pt idx="261">
                  <c:v>28035.5</c:v>
                </c:pt>
                <c:pt idx="262">
                  <c:v>28187.5</c:v>
                </c:pt>
                <c:pt idx="263">
                  <c:v>28284</c:v>
                </c:pt>
                <c:pt idx="264">
                  <c:v>28352.5</c:v>
                </c:pt>
                <c:pt idx="265">
                  <c:v>28409.5</c:v>
                </c:pt>
                <c:pt idx="266">
                  <c:v>28418.5</c:v>
                </c:pt>
                <c:pt idx="267">
                  <c:v>28518</c:v>
                </c:pt>
                <c:pt idx="268">
                  <c:v>28699.5</c:v>
                </c:pt>
                <c:pt idx="269">
                  <c:v>28708.5</c:v>
                </c:pt>
                <c:pt idx="270">
                  <c:v>29864</c:v>
                </c:pt>
                <c:pt idx="271">
                  <c:v>29874.5</c:v>
                </c:pt>
                <c:pt idx="272">
                  <c:v>29875</c:v>
                </c:pt>
                <c:pt idx="273">
                  <c:v>29945.5</c:v>
                </c:pt>
                <c:pt idx="274">
                  <c:v>30009</c:v>
                </c:pt>
                <c:pt idx="275">
                  <c:v>30059</c:v>
                </c:pt>
                <c:pt idx="276">
                  <c:v>30073.5</c:v>
                </c:pt>
                <c:pt idx="277">
                  <c:v>30077</c:v>
                </c:pt>
                <c:pt idx="278">
                  <c:v>30127</c:v>
                </c:pt>
                <c:pt idx="279">
                  <c:v>30222</c:v>
                </c:pt>
                <c:pt idx="280">
                  <c:v>31301.5</c:v>
                </c:pt>
                <c:pt idx="281">
                  <c:v>31486</c:v>
                </c:pt>
                <c:pt idx="282">
                  <c:v>31622</c:v>
                </c:pt>
                <c:pt idx="283">
                  <c:v>31622</c:v>
                </c:pt>
                <c:pt idx="284">
                  <c:v>31735.5</c:v>
                </c:pt>
                <c:pt idx="285">
                  <c:v>31740</c:v>
                </c:pt>
                <c:pt idx="286">
                  <c:v>31772</c:v>
                </c:pt>
                <c:pt idx="287">
                  <c:v>31772</c:v>
                </c:pt>
                <c:pt idx="288">
                  <c:v>31776.5</c:v>
                </c:pt>
                <c:pt idx="289">
                  <c:v>31777.5</c:v>
                </c:pt>
                <c:pt idx="290">
                  <c:v>31778</c:v>
                </c:pt>
                <c:pt idx="291">
                  <c:v>31794.5</c:v>
                </c:pt>
                <c:pt idx="292">
                  <c:v>31957.5</c:v>
                </c:pt>
                <c:pt idx="293">
                  <c:v>32030</c:v>
                </c:pt>
                <c:pt idx="294">
                  <c:v>33123</c:v>
                </c:pt>
                <c:pt idx="295">
                  <c:v>33126.5</c:v>
                </c:pt>
                <c:pt idx="296">
                  <c:v>33167.5</c:v>
                </c:pt>
                <c:pt idx="297">
                  <c:v>33167.5</c:v>
                </c:pt>
                <c:pt idx="298">
                  <c:v>33167.5</c:v>
                </c:pt>
                <c:pt idx="299">
                  <c:v>33168</c:v>
                </c:pt>
                <c:pt idx="300">
                  <c:v>33168</c:v>
                </c:pt>
                <c:pt idx="301">
                  <c:v>33168</c:v>
                </c:pt>
                <c:pt idx="302">
                  <c:v>33171.5</c:v>
                </c:pt>
                <c:pt idx="303">
                  <c:v>33232</c:v>
                </c:pt>
                <c:pt idx="304">
                  <c:v>33280.5</c:v>
                </c:pt>
                <c:pt idx="305">
                  <c:v>33403</c:v>
                </c:pt>
                <c:pt idx="306">
                  <c:v>33412</c:v>
                </c:pt>
                <c:pt idx="307">
                  <c:v>33422.5</c:v>
                </c:pt>
                <c:pt idx="308">
                  <c:v>33554</c:v>
                </c:pt>
                <c:pt idx="309">
                  <c:v>33554</c:v>
                </c:pt>
                <c:pt idx="310">
                  <c:v>33580</c:v>
                </c:pt>
                <c:pt idx="311">
                  <c:v>34587</c:v>
                </c:pt>
                <c:pt idx="312">
                  <c:v>34823</c:v>
                </c:pt>
                <c:pt idx="313">
                  <c:v>34825.5</c:v>
                </c:pt>
                <c:pt idx="314">
                  <c:v>34844.5</c:v>
                </c:pt>
                <c:pt idx="315">
                  <c:v>34948</c:v>
                </c:pt>
                <c:pt idx="316">
                  <c:v>34952.5</c:v>
                </c:pt>
                <c:pt idx="317">
                  <c:v>34952.5</c:v>
                </c:pt>
                <c:pt idx="318">
                  <c:v>34984.5</c:v>
                </c:pt>
                <c:pt idx="319">
                  <c:v>34999</c:v>
                </c:pt>
                <c:pt idx="320">
                  <c:v>35007</c:v>
                </c:pt>
                <c:pt idx="321">
                  <c:v>35189.5</c:v>
                </c:pt>
                <c:pt idx="322">
                  <c:v>35261</c:v>
                </c:pt>
                <c:pt idx="323">
                  <c:v>35262</c:v>
                </c:pt>
                <c:pt idx="324">
                  <c:v>35270.5</c:v>
                </c:pt>
                <c:pt idx="325">
                  <c:v>35270.5</c:v>
                </c:pt>
                <c:pt idx="326">
                  <c:v>35451.5</c:v>
                </c:pt>
                <c:pt idx="327">
                  <c:v>35451.5</c:v>
                </c:pt>
                <c:pt idx="328">
                  <c:v>36344</c:v>
                </c:pt>
                <c:pt idx="329">
                  <c:v>36439</c:v>
                </c:pt>
                <c:pt idx="330">
                  <c:v>36504.5</c:v>
                </c:pt>
                <c:pt idx="331">
                  <c:v>36652</c:v>
                </c:pt>
                <c:pt idx="332">
                  <c:v>36720</c:v>
                </c:pt>
                <c:pt idx="333">
                  <c:v>36842.5</c:v>
                </c:pt>
                <c:pt idx="334">
                  <c:v>36847</c:v>
                </c:pt>
                <c:pt idx="335">
                  <c:v>36847</c:v>
                </c:pt>
                <c:pt idx="336">
                  <c:v>37980.5</c:v>
                </c:pt>
                <c:pt idx="337">
                  <c:v>38007.5</c:v>
                </c:pt>
                <c:pt idx="338">
                  <c:v>38008</c:v>
                </c:pt>
                <c:pt idx="339">
                  <c:v>38125</c:v>
                </c:pt>
                <c:pt idx="340">
                  <c:v>38164</c:v>
                </c:pt>
                <c:pt idx="341">
                  <c:v>38210.5</c:v>
                </c:pt>
                <c:pt idx="342">
                  <c:v>38297.5</c:v>
                </c:pt>
                <c:pt idx="343">
                  <c:v>38307.5</c:v>
                </c:pt>
                <c:pt idx="344">
                  <c:v>38324</c:v>
                </c:pt>
                <c:pt idx="345">
                  <c:v>38325</c:v>
                </c:pt>
                <c:pt idx="346">
                  <c:v>38378.5</c:v>
                </c:pt>
                <c:pt idx="347">
                  <c:v>38405.5</c:v>
                </c:pt>
                <c:pt idx="348">
                  <c:v>38419</c:v>
                </c:pt>
                <c:pt idx="349">
                  <c:v>39602.5</c:v>
                </c:pt>
                <c:pt idx="350">
                  <c:v>39676</c:v>
                </c:pt>
                <c:pt idx="351">
                  <c:v>39775</c:v>
                </c:pt>
                <c:pt idx="352">
                  <c:v>39789</c:v>
                </c:pt>
                <c:pt idx="353">
                  <c:v>39796.5</c:v>
                </c:pt>
                <c:pt idx="354">
                  <c:v>39797</c:v>
                </c:pt>
                <c:pt idx="355">
                  <c:v>39797</c:v>
                </c:pt>
                <c:pt idx="356">
                  <c:v>39825</c:v>
                </c:pt>
                <c:pt idx="357">
                  <c:v>39825</c:v>
                </c:pt>
                <c:pt idx="358">
                  <c:v>39848</c:v>
                </c:pt>
                <c:pt idx="359">
                  <c:v>39869.5</c:v>
                </c:pt>
                <c:pt idx="360">
                  <c:v>39887</c:v>
                </c:pt>
                <c:pt idx="361">
                  <c:v>39887</c:v>
                </c:pt>
                <c:pt idx="362">
                  <c:v>39897</c:v>
                </c:pt>
                <c:pt idx="363">
                  <c:v>39905.5</c:v>
                </c:pt>
                <c:pt idx="364">
                  <c:v>39911</c:v>
                </c:pt>
                <c:pt idx="365">
                  <c:v>40251</c:v>
                </c:pt>
                <c:pt idx="366">
                  <c:v>41347</c:v>
                </c:pt>
                <c:pt idx="367">
                  <c:v>41425</c:v>
                </c:pt>
                <c:pt idx="368">
                  <c:v>41434</c:v>
                </c:pt>
                <c:pt idx="369">
                  <c:v>41506</c:v>
                </c:pt>
                <c:pt idx="370">
                  <c:v>41516</c:v>
                </c:pt>
                <c:pt idx="371">
                  <c:v>41534</c:v>
                </c:pt>
                <c:pt idx="372">
                  <c:v>41561</c:v>
                </c:pt>
                <c:pt idx="373">
                  <c:v>41565</c:v>
                </c:pt>
                <c:pt idx="374">
                  <c:v>41579</c:v>
                </c:pt>
                <c:pt idx="375">
                  <c:v>41642</c:v>
                </c:pt>
                <c:pt idx="376">
                  <c:v>41654.5</c:v>
                </c:pt>
                <c:pt idx="377">
                  <c:v>41674</c:v>
                </c:pt>
                <c:pt idx="378">
                  <c:v>41700</c:v>
                </c:pt>
                <c:pt idx="379">
                  <c:v>41700</c:v>
                </c:pt>
                <c:pt idx="380">
                  <c:v>41700</c:v>
                </c:pt>
                <c:pt idx="381">
                  <c:v>41831.5</c:v>
                </c:pt>
                <c:pt idx="382">
                  <c:v>41831.5</c:v>
                </c:pt>
                <c:pt idx="383">
                  <c:v>42276</c:v>
                </c:pt>
                <c:pt idx="384">
                  <c:v>42747.5</c:v>
                </c:pt>
                <c:pt idx="385">
                  <c:v>42747.5</c:v>
                </c:pt>
                <c:pt idx="386">
                  <c:v>42997</c:v>
                </c:pt>
                <c:pt idx="387">
                  <c:v>43006.5</c:v>
                </c:pt>
                <c:pt idx="388">
                  <c:v>43046</c:v>
                </c:pt>
                <c:pt idx="389">
                  <c:v>43092</c:v>
                </c:pt>
                <c:pt idx="390">
                  <c:v>43133.5</c:v>
                </c:pt>
                <c:pt idx="391">
                  <c:v>43146.5</c:v>
                </c:pt>
                <c:pt idx="392">
                  <c:v>43178</c:v>
                </c:pt>
                <c:pt idx="393">
                  <c:v>43204</c:v>
                </c:pt>
                <c:pt idx="394">
                  <c:v>43204.5</c:v>
                </c:pt>
                <c:pt idx="395">
                  <c:v>43255</c:v>
                </c:pt>
                <c:pt idx="396">
                  <c:v>43282</c:v>
                </c:pt>
                <c:pt idx="397">
                  <c:v>43368.5</c:v>
                </c:pt>
                <c:pt idx="398">
                  <c:v>43372</c:v>
                </c:pt>
                <c:pt idx="399">
                  <c:v>43387</c:v>
                </c:pt>
                <c:pt idx="400">
                  <c:v>43387</c:v>
                </c:pt>
                <c:pt idx="401">
                  <c:v>43387</c:v>
                </c:pt>
                <c:pt idx="402">
                  <c:v>43545.5</c:v>
                </c:pt>
                <c:pt idx="403">
                  <c:v>44303</c:v>
                </c:pt>
                <c:pt idx="404">
                  <c:v>44461.5</c:v>
                </c:pt>
                <c:pt idx="405">
                  <c:v>44588</c:v>
                </c:pt>
                <c:pt idx="406">
                  <c:v>44759.5</c:v>
                </c:pt>
                <c:pt idx="407">
                  <c:v>44873</c:v>
                </c:pt>
                <c:pt idx="408">
                  <c:v>44873.5</c:v>
                </c:pt>
                <c:pt idx="409">
                  <c:v>44918</c:v>
                </c:pt>
                <c:pt idx="410">
                  <c:v>44918</c:v>
                </c:pt>
                <c:pt idx="411">
                  <c:v>45031.5</c:v>
                </c:pt>
                <c:pt idx="412">
                  <c:v>45031.5</c:v>
                </c:pt>
                <c:pt idx="413">
                  <c:v>45062.5</c:v>
                </c:pt>
                <c:pt idx="414">
                  <c:v>45062.5</c:v>
                </c:pt>
                <c:pt idx="415">
                  <c:v>45081</c:v>
                </c:pt>
                <c:pt idx="416">
                  <c:v>46025</c:v>
                </c:pt>
                <c:pt idx="417">
                  <c:v>46113</c:v>
                </c:pt>
                <c:pt idx="418">
                  <c:v>46134</c:v>
                </c:pt>
                <c:pt idx="419">
                  <c:v>46292.5</c:v>
                </c:pt>
                <c:pt idx="420">
                  <c:v>46400.5</c:v>
                </c:pt>
                <c:pt idx="421">
                  <c:v>46462</c:v>
                </c:pt>
                <c:pt idx="422">
                  <c:v>46471</c:v>
                </c:pt>
                <c:pt idx="423">
                  <c:v>46545.5</c:v>
                </c:pt>
                <c:pt idx="424">
                  <c:v>46818.5</c:v>
                </c:pt>
                <c:pt idx="425">
                  <c:v>46818.5</c:v>
                </c:pt>
                <c:pt idx="426">
                  <c:v>46818.5</c:v>
                </c:pt>
                <c:pt idx="427">
                  <c:v>47038</c:v>
                </c:pt>
                <c:pt idx="428">
                  <c:v>47038</c:v>
                </c:pt>
                <c:pt idx="429">
                  <c:v>48019</c:v>
                </c:pt>
                <c:pt idx="430">
                  <c:v>48035.5</c:v>
                </c:pt>
                <c:pt idx="431">
                  <c:v>48078.5</c:v>
                </c:pt>
                <c:pt idx="432">
                  <c:v>48079</c:v>
                </c:pt>
                <c:pt idx="433">
                  <c:v>48148</c:v>
                </c:pt>
                <c:pt idx="434">
                  <c:v>48148.5</c:v>
                </c:pt>
                <c:pt idx="435">
                  <c:v>48202.5</c:v>
                </c:pt>
                <c:pt idx="436">
                  <c:v>48207</c:v>
                </c:pt>
                <c:pt idx="437">
                  <c:v>48233</c:v>
                </c:pt>
                <c:pt idx="438">
                  <c:v>48252.5</c:v>
                </c:pt>
                <c:pt idx="439">
                  <c:v>48279</c:v>
                </c:pt>
                <c:pt idx="440">
                  <c:v>48306.5</c:v>
                </c:pt>
                <c:pt idx="441">
                  <c:v>48307</c:v>
                </c:pt>
                <c:pt idx="442">
                  <c:v>48311.5</c:v>
                </c:pt>
                <c:pt idx="443">
                  <c:v>48315.5</c:v>
                </c:pt>
                <c:pt idx="444">
                  <c:v>48316</c:v>
                </c:pt>
                <c:pt idx="445">
                  <c:v>48325</c:v>
                </c:pt>
                <c:pt idx="446">
                  <c:v>48338.5</c:v>
                </c:pt>
                <c:pt idx="447">
                  <c:v>48347.5</c:v>
                </c:pt>
                <c:pt idx="448">
                  <c:v>48348</c:v>
                </c:pt>
                <c:pt idx="449">
                  <c:v>48352</c:v>
                </c:pt>
                <c:pt idx="450">
                  <c:v>48352.5</c:v>
                </c:pt>
                <c:pt idx="451">
                  <c:v>48356.5</c:v>
                </c:pt>
                <c:pt idx="452">
                  <c:v>48357</c:v>
                </c:pt>
                <c:pt idx="453">
                  <c:v>48365.5</c:v>
                </c:pt>
                <c:pt idx="454">
                  <c:v>48366</c:v>
                </c:pt>
                <c:pt idx="455">
                  <c:v>48370</c:v>
                </c:pt>
                <c:pt idx="456">
                  <c:v>48370.5</c:v>
                </c:pt>
                <c:pt idx="457">
                  <c:v>48374.5</c:v>
                </c:pt>
                <c:pt idx="458">
                  <c:v>48375</c:v>
                </c:pt>
                <c:pt idx="459">
                  <c:v>48388</c:v>
                </c:pt>
                <c:pt idx="460">
                  <c:v>48388</c:v>
                </c:pt>
                <c:pt idx="461">
                  <c:v>48388.5</c:v>
                </c:pt>
                <c:pt idx="462">
                  <c:v>48403</c:v>
                </c:pt>
                <c:pt idx="463">
                  <c:v>48488</c:v>
                </c:pt>
                <c:pt idx="464">
                  <c:v>48492.5</c:v>
                </c:pt>
                <c:pt idx="465">
                  <c:v>48497</c:v>
                </c:pt>
                <c:pt idx="466">
                  <c:v>48501.5</c:v>
                </c:pt>
                <c:pt idx="467">
                  <c:v>48506</c:v>
                </c:pt>
                <c:pt idx="468">
                  <c:v>48510.5</c:v>
                </c:pt>
                <c:pt idx="469">
                  <c:v>48515</c:v>
                </c:pt>
                <c:pt idx="470">
                  <c:v>48584</c:v>
                </c:pt>
                <c:pt idx="471">
                  <c:v>48596.5</c:v>
                </c:pt>
                <c:pt idx="472">
                  <c:v>48796</c:v>
                </c:pt>
                <c:pt idx="473">
                  <c:v>48796</c:v>
                </c:pt>
                <c:pt idx="474">
                  <c:v>49265</c:v>
                </c:pt>
                <c:pt idx="475">
                  <c:v>49710</c:v>
                </c:pt>
                <c:pt idx="476">
                  <c:v>49710.5</c:v>
                </c:pt>
                <c:pt idx="477">
                  <c:v>49731.5</c:v>
                </c:pt>
                <c:pt idx="478">
                  <c:v>49747.5</c:v>
                </c:pt>
                <c:pt idx="479">
                  <c:v>49761</c:v>
                </c:pt>
                <c:pt idx="480">
                  <c:v>49770</c:v>
                </c:pt>
                <c:pt idx="481">
                  <c:v>49810</c:v>
                </c:pt>
                <c:pt idx="482">
                  <c:v>49810</c:v>
                </c:pt>
                <c:pt idx="483">
                  <c:v>49810.5</c:v>
                </c:pt>
                <c:pt idx="484">
                  <c:v>49810.5</c:v>
                </c:pt>
                <c:pt idx="485">
                  <c:v>49811.5</c:v>
                </c:pt>
                <c:pt idx="486">
                  <c:v>49820</c:v>
                </c:pt>
                <c:pt idx="487">
                  <c:v>49820</c:v>
                </c:pt>
                <c:pt idx="488">
                  <c:v>49820.5</c:v>
                </c:pt>
                <c:pt idx="489">
                  <c:v>49829.5</c:v>
                </c:pt>
                <c:pt idx="490">
                  <c:v>49858</c:v>
                </c:pt>
                <c:pt idx="491">
                  <c:v>49865.5</c:v>
                </c:pt>
                <c:pt idx="492">
                  <c:v>49924.5</c:v>
                </c:pt>
                <c:pt idx="493">
                  <c:v>50010</c:v>
                </c:pt>
                <c:pt idx="494">
                  <c:v>50010.5</c:v>
                </c:pt>
                <c:pt idx="495">
                  <c:v>50033</c:v>
                </c:pt>
                <c:pt idx="496">
                  <c:v>50071</c:v>
                </c:pt>
                <c:pt idx="497">
                  <c:v>50130</c:v>
                </c:pt>
                <c:pt idx="498">
                  <c:v>51193.5</c:v>
                </c:pt>
                <c:pt idx="499">
                  <c:v>51197.5</c:v>
                </c:pt>
                <c:pt idx="500">
                  <c:v>51348.5</c:v>
                </c:pt>
                <c:pt idx="501">
                  <c:v>51433</c:v>
                </c:pt>
                <c:pt idx="502">
                  <c:v>51457.5</c:v>
                </c:pt>
                <c:pt idx="503">
                  <c:v>51462</c:v>
                </c:pt>
                <c:pt idx="504">
                  <c:v>51487.5</c:v>
                </c:pt>
                <c:pt idx="505">
                  <c:v>51492</c:v>
                </c:pt>
                <c:pt idx="506">
                  <c:v>51496.5</c:v>
                </c:pt>
                <c:pt idx="507">
                  <c:v>51497</c:v>
                </c:pt>
                <c:pt idx="508">
                  <c:v>51501</c:v>
                </c:pt>
                <c:pt idx="509">
                  <c:v>51564.5</c:v>
                </c:pt>
                <c:pt idx="510">
                  <c:v>51566</c:v>
                </c:pt>
                <c:pt idx="511">
                  <c:v>51578</c:v>
                </c:pt>
                <c:pt idx="512">
                  <c:v>51578</c:v>
                </c:pt>
                <c:pt idx="513">
                  <c:v>51655</c:v>
                </c:pt>
                <c:pt idx="514">
                  <c:v>51954.5</c:v>
                </c:pt>
                <c:pt idx="515">
                  <c:v>52381</c:v>
                </c:pt>
                <c:pt idx="516">
                  <c:v>52712.5</c:v>
                </c:pt>
                <c:pt idx="517">
                  <c:v>52717</c:v>
                </c:pt>
                <c:pt idx="518">
                  <c:v>52726</c:v>
                </c:pt>
                <c:pt idx="519">
                  <c:v>52762</c:v>
                </c:pt>
                <c:pt idx="520">
                  <c:v>52775.5</c:v>
                </c:pt>
                <c:pt idx="521">
                  <c:v>52780.5</c:v>
                </c:pt>
                <c:pt idx="522">
                  <c:v>52794</c:v>
                </c:pt>
                <c:pt idx="523">
                  <c:v>52802.5</c:v>
                </c:pt>
                <c:pt idx="524">
                  <c:v>52803</c:v>
                </c:pt>
                <c:pt idx="525">
                  <c:v>52807.5</c:v>
                </c:pt>
                <c:pt idx="526">
                  <c:v>52812</c:v>
                </c:pt>
                <c:pt idx="527">
                  <c:v>52816.5</c:v>
                </c:pt>
                <c:pt idx="528">
                  <c:v>52893.5</c:v>
                </c:pt>
                <c:pt idx="529">
                  <c:v>52898</c:v>
                </c:pt>
                <c:pt idx="530">
                  <c:v>52898.5</c:v>
                </c:pt>
                <c:pt idx="531">
                  <c:v>52920</c:v>
                </c:pt>
                <c:pt idx="532">
                  <c:v>52920.5</c:v>
                </c:pt>
                <c:pt idx="533">
                  <c:v>52934.5</c:v>
                </c:pt>
                <c:pt idx="534">
                  <c:v>52938.5</c:v>
                </c:pt>
                <c:pt idx="535">
                  <c:v>52952.5</c:v>
                </c:pt>
                <c:pt idx="536">
                  <c:v>52957</c:v>
                </c:pt>
                <c:pt idx="537">
                  <c:v>52961.5</c:v>
                </c:pt>
                <c:pt idx="538">
                  <c:v>52965.5</c:v>
                </c:pt>
                <c:pt idx="539">
                  <c:v>52983.5</c:v>
                </c:pt>
                <c:pt idx="540">
                  <c:v>52984</c:v>
                </c:pt>
                <c:pt idx="541">
                  <c:v>52988</c:v>
                </c:pt>
                <c:pt idx="542">
                  <c:v>52988.5</c:v>
                </c:pt>
                <c:pt idx="543">
                  <c:v>52992</c:v>
                </c:pt>
                <c:pt idx="544">
                  <c:v>52992.5</c:v>
                </c:pt>
                <c:pt idx="545">
                  <c:v>53006.5</c:v>
                </c:pt>
                <c:pt idx="546">
                  <c:v>53011</c:v>
                </c:pt>
                <c:pt idx="547">
                  <c:v>53011.5</c:v>
                </c:pt>
                <c:pt idx="548">
                  <c:v>53015</c:v>
                </c:pt>
                <c:pt idx="549">
                  <c:v>53016</c:v>
                </c:pt>
                <c:pt idx="550">
                  <c:v>53029.5</c:v>
                </c:pt>
                <c:pt idx="551">
                  <c:v>53030.5</c:v>
                </c:pt>
                <c:pt idx="552">
                  <c:v>53033.5</c:v>
                </c:pt>
                <c:pt idx="553">
                  <c:v>53034</c:v>
                </c:pt>
                <c:pt idx="554">
                  <c:v>53051</c:v>
                </c:pt>
                <c:pt idx="555">
                  <c:v>53051.5</c:v>
                </c:pt>
                <c:pt idx="556">
                  <c:v>53127.5</c:v>
                </c:pt>
                <c:pt idx="557">
                  <c:v>53128</c:v>
                </c:pt>
                <c:pt idx="558">
                  <c:v>53137</c:v>
                </c:pt>
                <c:pt idx="559">
                  <c:v>53141.5</c:v>
                </c:pt>
                <c:pt idx="560">
                  <c:v>53142</c:v>
                </c:pt>
                <c:pt idx="561">
                  <c:v>53142.5</c:v>
                </c:pt>
                <c:pt idx="562">
                  <c:v>53147</c:v>
                </c:pt>
                <c:pt idx="563">
                  <c:v>53155</c:v>
                </c:pt>
                <c:pt idx="564">
                  <c:v>53173</c:v>
                </c:pt>
                <c:pt idx="565">
                  <c:v>53173.5</c:v>
                </c:pt>
                <c:pt idx="566">
                  <c:v>53177.5</c:v>
                </c:pt>
                <c:pt idx="567">
                  <c:v>53178</c:v>
                </c:pt>
                <c:pt idx="568">
                  <c:v>53182</c:v>
                </c:pt>
                <c:pt idx="569">
                  <c:v>53182.5</c:v>
                </c:pt>
                <c:pt idx="570">
                  <c:v>53187</c:v>
                </c:pt>
                <c:pt idx="571">
                  <c:v>53191</c:v>
                </c:pt>
                <c:pt idx="572">
                  <c:v>53191.5</c:v>
                </c:pt>
                <c:pt idx="573">
                  <c:v>53195.5</c:v>
                </c:pt>
                <c:pt idx="574">
                  <c:v>53196</c:v>
                </c:pt>
                <c:pt idx="575">
                  <c:v>53196.5</c:v>
                </c:pt>
                <c:pt idx="576">
                  <c:v>53205</c:v>
                </c:pt>
                <c:pt idx="577">
                  <c:v>53205.5</c:v>
                </c:pt>
                <c:pt idx="578">
                  <c:v>53209.5</c:v>
                </c:pt>
                <c:pt idx="579">
                  <c:v>53214</c:v>
                </c:pt>
                <c:pt idx="580">
                  <c:v>53218.5</c:v>
                </c:pt>
                <c:pt idx="581">
                  <c:v>53223</c:v>
                </c:pt>
                <c:pt idx="582">
                  <c:v>53223</c:v>
                </c:pt>
                <c:pt idx="583">
                  <c:v>53227.5</c:v>
                </c:pt>
                <c:pt idx="584">
                  <c:v>53232</c:v>
                </c:pt>
                <c:pt idx="585">
                  <c:v>53232.5</c:v>
                </c:pt>
                <c:pt idx="586">
                  <c:v>53236.5</c:v>
                </c:pt>
                <c:pt idx="587">
                  <c:v>53236.5</c:v>
                </c:pt>
                <c:pt idx="588">
                  <c:v>53237</c:v>
                </c:pt>
                <c:pt idx="589">
                  <c:v>53241.5</c:v>
                </c:pt>
                <c:pt idx="590">
                  <c:v>53255</c:v>
                </c:pt>
                <c:pt idx="591">
                  <c:v>53259.5</c:v>
                </c:pt>
                <c:pt idx="592">
                  <c:v>53268.5</c:v>
                </c:pt>
                <c:pt idx="593">
                  <c:v>53273</c:v>
                </c:pt>
                <c:pt idx="594">
                  <c:v>53277.5</c:v>
                </c:pt>
                <c:pt idx="595">
                  <c:v>53282</c:v>
                </c:pt>
                <c:pt idx="596">
                  <c:v>53286.5</c:v>
                </c:pt>
                <c:pt idx="597">
                  <c:v>53300</c:v>
                </c:pt>
                <c:pt idx="598">
                  <c:v>53304.5</c:v>
                </c:pt>
                <c:pt idx="599">
                  <c:v>53318.5</c:v>
                </c:pt>
                <c:pt idx="600">
                  <c:v>53323</c:v>
                </c:pt>
                <c:pt idx="601">
                  <c:v>53327.5</c:v>
                </c:pt>
                <c:pt idx="602">
                  <c:v>53363.5</c:v>
                </c:pt>
                <c:pt idx="603">
                  <c:v>53469</c:v>
                </c:pt>
                <c:pt idx="604">
                  <c:v>54618</c:v>
                </c:pt>
                <c:pt idx="605">
                  <c:v>54618</c:v>
                </c:pt>
                <c:pt idx="606">
                  <c:v>54618</c:v>
                </c:pt>
                <c:pt idx="607">
                  <c:v>54618</c:v>
                </c:pt>
                <c:pt idx="608">
                  <c:v>54678.5</c:v>
                </c:pt>
                <c:pt idx="609">
                  <c:v>54684</c:v>
                </c:pt>
                <c:pt idx="610">
                  <c:v>54684</c:v>
                </c:pt>
                <c:pt idx="611">
                  <c:v>54777</c:v>
                </c:pt>
                <c:pt idx="612">
                  <c:v>54832.5</c:v>
                </c:pt>
                <c:pt idx="613">
                  <c:v>54832.5</c:v>
                </c:pt>
                <c:pt idx="614">
                  <c:v>54832.5</c:v>
                </c:pt>
                <c:pt idx="615">
                  <c:v>54836.5</c:v>
                </c:pt>
                <c:pt idx="616">
                  <c:v>54836.5</c:v>
                </c:pt>
                <c:pt idx="617">
                  <c:v>54945</c:v>
                </c:pt>
                <c:pt idx="618">
                  <c:v>54954</c:v>
                </c:pt>
                <c:pt idx="619">
                  <c:v>54959.5</c:v>
                </c:pt>
                <c:pt idx="620">
                  <c:v>55045.5</c:v>
                </c:pt>
                <c:pt idx="621">
                  <c:v>55099</c:v>
                </c:pt>
                <c:pt idx="622">
                  <c:v>55099</c:v>
                </c:pt>
                <c:pt idx="623">
                  <c:v>55099</c:v>
                </c:pt>
                <c:pt idx="624">
                  <c:v>55189.5</c:v>
                </c:pt>
                <c:pt idx="625">
                  <c:v>55948.5</c:v>
                </c:pt>
                <c:pt idx="626">
                  <c:v>55967</c:v>
                </c:pt>
                <c:pt idx="627">
                  <c:v>55967.5</c:v>
                </c:pt>
                <c:pt idx="628">
                  <c:v>56179.5</c:v>
                </c:pt>
                <c:pt idx="629">
                  <c:v>56180</c:v>
                </c:pt>
                <c:pt idx="630">
                  <c:v>56277</c:v>
                </c:pt>
                <c:pt idx="631">
                  <c:v>56297.5</c:v>
                </c:pt>
                <c:pt idx="632">
                  <c:v>56396</c:v>
                </c:pt>
                <c:pt idx="633">
                  <c:v>56473</c:v>
                </c:pt>
                <c:pt idx="634">
                  <c:v>56490</c:v>
                </c:pt>
                <c:pt idx="635">
                  <c:v>56545.5</c:v>
                </c:pt>
                <c:pt idx="636">
                  <c:v>56591</c:v>
                </c:pt>
                <c:pt idx="637">
                  <c:v>56626</c:v>
                </c:pt>
                <c:pt idx="638">
                  <c:v>57606</c:v>
                </c:pt>
                <c:pt idx="639">
                  <c:v>57746.5</c:v>
                </c:pt>
                <c:pt idx="640">
                  <c:v>57755</c:v>
                </c:pt>
                <c:pt idx="641">
                  <c:v>57918.5</c:v>
                </c:pt>
                <c:pt idx="642">
                  <c:v>58041</c:v>
                </c:pt>
                <c:pt idx="643">
                  <c:v>58041.5</c:v>
                </c:pt>
                <c:pt idx="644">
                  <c:v>58054.5</c:v>
                </c:pt>
                <c:pt idx="645">
                  <c:v>58171</c:v>
                </c:pt>
                <c:pt idx="646">
                  <c:v>59329</c:v>
                </c:pt>
                <c:pt idx="647">
                  <c:v>59542</c:v>
                </c:pt>
                <c:pt idx="648">
                  <c:v>59608.5</c:v>
                </c:pt>
                <c:pt idx="649">
                  <c:v>59739.5</c:v>
                </c:pt>
                <c:pt idx="650">
                  <c:v>59744</c:v>
                </c:pt>
                <c:pt idx="651">
                  <c:v>59744.5</c:v>
                </c:pt>
                <c:pt idx="652">
                  <c:v>59757.5</c:v>
                </c:pt>
                <c:pt idx="653">
                  <c:v>59758</c:v>
                </c:pt>
                <c:pt idx="654">
                  <c:v>59766</c:v>
                </c:pt>
                <c:pt idx="655">
                  <c:v>59766.5</c:v>
                </c:pt>
                <c:pt idx="656">
                  <c:v>59771</c:v>
                </c:pt>
                <c:pt idx="657">
                  <c:v>59771.5</c:v>
                </c:pt>
                <c:pt idx="658">
                  <c:v>59780</c:v>
                </c:pt>
                <c:pt idx="659">
                  <c:v>59780.5</c:v>
                </c:pt>
                <c:pt idx="660">
                  <c:v>59781</c:v>
                </c:pt>
                <c:pt idx="661">
                  <c:v>59781</c:v>
                </c:pt>
                <c:pt idx="662">
                  <c:v>59781.5</c:v>
                </c:pt>
                <c:pt idx="663">
                  <c:v>59784.5</c:v>
                </c:pt>
                <c:pt idx="664">
                  <c:v>59785</c:v>
                </c:pt>
                <c:pt idx="665">
                  <c:v>59785.5</c:v>
                </c:pt>
                <c:pt idx="666">
                  <c:v>59789</c:v>
                </c:pt>
                <c:pt idx="667">
                  <c:v>59789.5</c:v>
                </c:pt>
                <c:pt idx="668">
                  <c:v>59793.5</c:v>
                </c:pt>
                <c:pt idx="669">
                  <c:v>59794</c:v>
                </c:pt>
                <c:pt idx="670">
                  <c:v>59794.5</c:v>
                </c:pt>
                <c:pt idx="671">
                  <c:v>59798</c:v>
                </c:pt>
                <c:pt idx="672">
                  <c:v>59798.5</c:v>
                </c:pt>
                <c:pt idx="673">
                  <c:v>59799</c:v>
                </c:pt>
                <c:pt idx="674">
                  <c:v>59799</c:v>
                </c:pt>
                <c:pt idx="675">
                  <c:v>59799</c:v>
                </c:pt>
                <c:pt idx="676">
                  <c:v>59802.5</c:v>
                </c:pt>
                <c:pt idx="677">
                  <c:v>59803</c:v>
                </c:pt>
                <c:pt idx="678">
                  <c:v>59803.5</c:v>
                </c:pt>
                <c:pt idx="679">
                  <c:v>59807.5</c:v>
                </c:pt>
                <c:pt idx="680">
                  <c:v>59839</c:v>
                </c:pt>
                <c:pt idx="681">
                  <c:v>59839.5</c:v>
                </c:pt>
                <c:pt idx="682">
                  <c:v>59848</c:v>
                </c:pt>
                <c:pt idx="683">
                  <c:v>59848.5</c:v>
                </c:pt>
                <c:pt idx="684">
                  <c:v>59852.5</c:v>
                </c:pt>
                <c:pt idx="685">
                  <c:v>59862</c:v>
                </c:pt>
                <c:pt idx="686">
                  <c:v>59889</c:v>
                </c:pt>
                <c:pt idx="687">
                  <c:v>59893</c:v>
                </c:pt>
                <c:pt idx="688">
                  <c:v>59893.5</c:v>
                </c:pt>
                <c:pt idx="689">
                  <c:v>59894</c:v>
                </c:pt>
                <c:pt idx="690">
                  <c:v>59898</c:v>
                </c:pt>
                <c:pt idx="691">
                  <c:v>59898.5</c:v>
                </c:pt>
                <c:pt idx="692">
                  <c:v>59911.5</c:v>
                </c:pt>
                <c:pt idx="693">
                  <c:v>59916</c:v>
                </c:pt>
                <c:pt idx="694">
                  <c:v>59916.5</c:v>
                </c:pt>
                <c:pt idx="695">
                  <c:v>59925</c:v>
                </c:pt>
                <c:pt idx="696">
                  <c:v>59925.5</c:v>
                </c:pt>
                <c:pt idx="697">
                  <c:v>59934</c:v>
                </c:pt>
                <c:pt idx="698">
                  <c:v>59934.5</c:v>
                </c:pt>
                <c:pt idx="699">
                  <c:v>59943</c:v>
                </c:pt>
                <c:pt idx="700">
                  <c:v>59947.5</c:v>
                </c:pt>
                <c:pt idx="701">
                  <c:v>59952</c:v>
                </c:pt>
                <c:pt idx="702">
                  <c:v>59952.5</c:v>
                </c:pt>
                <c:pt idx="703">
                  <c:v>59956.5</c:v>
                </c:pt>
                <c:pt idx="704">
                  <c:v>59957</c:v>
                </c:pt>
                <c:pt idx="705">
                  <c:v>59966</c:v>
                </c:pt>
                <c:pt idx="706">
                  <c:v>59975</c:v>
                </c:pt>
                <c:pt idx="707">
                  <c:v>59979.5</c:v>
                </c:pt>
                <c:pt idx="708">
                  <c:v>59984</c:v>
                </c:pt>
                <c:pt idx="709">
                  <c:v>59993</c:v>
                </c:pt>
                <c:pt idx="710">
                  <c:v>61014</c:v>
                </c:pt>
                <c:pt idx="711">
                  <c:v>61031.5</c:v>
                </c:pt>
                <c:pt idx="712">
                  <c:v>61032</c:v>
                </c:pt>
                <c:pt idx="713">
                  <c:v>61046.5</c:v>
                </c:pt>
                <c:pt idx="714">
                  <c:v>61059</c:v>
                </c:pt>
                <c:pt idx="715">
                  <c:v>61063.5</c:v>
                </c:pt>
                <c:pt idx="716">
                  <c:v>61072.5</c:v>
                </c:pt>
                <c:pt idx="717">
                  <c:v>61073</c:v>
                </c:pt>
                <c:pt idx="718">
                  <c:v>61077.5</c:v>
                </c:pt>
                <c:pt idx="719">
                  <c:v>61081.5</c:v>
                </c:pt>
                <c:pt idx="720">
                  <c:v>61082</c:v>
                </c:pt>
                <c:pt idx="721">
                  <c:v>61086</c:v>
                </c:pt>
                <c:pt idx="722">
                  <c:v>61086.5</c:v>
                </c:pt>
                <c:pt idx="723">
                  <c:v>61090.5</c:v>
                </c:pt>
                <c:pt idx="724">
                  <c:v>61091</c:v>
                </c:pt>
                <c:pt idx="725">
                  <c:v>61095</c:v>
                </c:pt>
                <c:pt idx="726">
                  <c:v>61108.5</c:v>
                </c:pt>
                <c:pt idx="727">
                  <c:v>61109</c:v>
                </c:pt>
                <c:pt idx="728">
                  <c:v>61113</c:v>
                </c:pt>
                <c:pt idx="729">
                  <c:v>61113.5</c:v>
                </c:pt>
                <c:pt idx="730">
                  <c:v>61117.5</c:v>
                </c:pt>
                <c:pt idx="731">
                  <c:v>61118</c:v>
                </c:pt>
                <c:pt idx="732">
                  <c:v>61135.5</c:v>
                </c:pt>
                <c:pt idx="733">
                  <c:v>61136</c:v>
                </c:pt>
                <c:pt idx="734">
                  <c:v>61139.5</c:v>
                </c:pt>
                <c:pt idx="735">
                  <c:v>61140</c:v>
                </c:pt>
                <c:pt idx="736">
                  <c:v>61140</c:v>
                </c:pt>
                <c:pt idx="737">
                  <c:v>61140.5</c:v>
                </c:pt>
                <c:pt idx="738">
                  <c:v>61141</c:v>
                </c:pt>
                <c:pt idx="739">
                  <c:v>61144.5</c:v>
                </c:pt>
                <c:pt idx="740">
                  <c:v>61145</c:v>
                </c:pt>
                <c:pt idx="741">
                  <c:v>61168</c:v>
                </c:pt>
                <c:pt idx="742">
                  <c:v>61176.5</c:v>
                </c:pt>
                <c:pt idx="743">
                  <c:v>61221.5</c:v>
                </c:pt>
                <c:pt idx="744">
                  <c:v>61222</c:v>
                </c:pt>
                <c:pt idx="745">
                  <c:v>61222.5</c:v>
                </c:pt>
                <c:pt idx="746">
                  <c:v>61226.5</c:v>
                </c:pt>
                <c:pt idx="747">
                  <c:v>61227</c:v>
                </c:pt>
                <c:pt idx="748">
                  <c:v>61232</c:v>
                </c:pt>
                <c:pt idx="749">
                  <c:v>61232.5</c:v>
                </c:pt>
                <c:pt idx="750">
                  <c:v>61240</c:v>
                </c:pt>
                <c:pt idx="751">
                  <c:v>61240.5</c:v>
                </c:pt>
                <c:pt idx="752">
                  <c:v>61244</c:v>
                </c:pt>
                <c:pt idx="753">
                  <c:v>61262.5</c:v>
                </c:pt>
                <c:pt idx="754">
                  <c:v>61263</c:v>
                </c:pt>
                <c:pt idx="755">
                  <c:v>61344</c:v>
                </c:pt>
                <c:pt idx="756">
                  <c:v>61498.5</c:v>
                </c:pt>
                <c:pt idx="757">
                  <c:v>61597</c:v>
                </c:pt>
                <c:pt idx="758">
                  <c:v>61611.5</c:v>
                </c:pt>
                <c:pt idx="759">
                  <c:v>61611.5</c:v>
                </c:pt>
                <c:pt idx="760">
                  <c:v>62754</c:v>
                </c:pt>
                <c:pt idx="761">
                  <c:v>62754</c:v>
                </c:pt>
                <c:pt idx="762">
                  <c:v>63061.5</c:v>
                </c:pt>
                <c:pt idx="763">
                  <c:v>63061.5</c:v>
                </c:pt>
                <c:pt idx="764">
                  <c:v>63347</c:v>
                </c:pt>
                <c:pt idx="765">
                  <c:v>63397</c:v>
                </c:pt>
                <c:pt idx="766">
                  <c:v>64327.5</c:v>
                </c:pt>
                <c:pt idx="767">
                  <c:v>64448</c:v>
                </c:pt>
                <c:pt idx="768">
                  <c:v>64472</c:v>
                </c:pt>
                <c:pt idx="769">
                  <c:v>64701.5</c:v>
                </c:pt>
                <c:pt idx="770">
                  <c:v>66156</c:v>
                </c:pt>
                <c:pt idx="771">
                  <c:v>66156.5</c:v>
                </c:pt>
                <c:pt idx="772">
                  <c:v>66175.5</c:v>
                </c:pt>
                <c:pt idx="773">
                  <c:v>66296</c:v>
                </c:pt>
                <c:pt idx="774">
                  <c:v>66296.5</c:v>
                </c:pt>
                <c:pt idx="775">
                  <c:v>66373</c:v>
                </c:pt>
                <c:pt idx="776">
                  <c:v>66379</c:v>
                </c:pt>
                <c:pt idx="777">
                  <c:v>66379.5</c:v>
                </c:pt>
                <c:pt idx="778">
                  <c:v>66459</c:v>
                </c:pt>
                <c:pt idx="779">
                  <c:v>67728.5</c:v>
                </c:pt>
                <c:pt idx="780">
                  <c:v>67870.5</c:v>
                </c:pt>
                <c:pt idx="781">
                  <c:v>68013.5</c:v>
                </c:pt>
                <c:pt idx="782">
                  <c:v>68091.5</c:v>
                </c:pt>
                <c:pt idx="783">
                  <c:v>68195.5</c:v>
                </c:pt>
                <c:pt idx="784">
                  <c:v>68263.5</c:v>
                </c:pt>
                <c:pt idx="785">
                  <c:v>69153</c:v>
                </c:pt>
                <c:pt idx="786">
                  <c:v>69255.5</c:v>
                </c:pt>
                <c:pt idx="787">
                  <c:v>69256</c:v>
                </c:pt>
                <c:pt idx="788">
                  <c:v>69501.5</c:v>
                </c:pt>
                <c:pt idx="789">
                  <c:v>69653.5</c:v>
                </c:pt>
                <c:pt idx="790">
                  <c:v>69681</c:v>
                </c:pt>
                <c:pt idx="791">
                  <c:v>69777</c:v>
                </c:pt>
                <c:pt idx="792">
                  <c:v>69972</c:v>
                </c:pt>
                <c:pt idx="793">
                  <c:v>70929.5</c:v>
                </c:pt>
                <c:pt idx="794">
                  <c:v>70992.5</c:v>
                </c:pt>
                <c:pt idx="795">
                  <c:v>71042.5</c:v>
                </c:pt>
                <c:pt idx="796">
                  <c:v>71074</c:v>
                </c:pt>
                <c:pt idx="797">
                  <c:v>71273</c:v>
                </c:pt>
                <c:pt idx="798">
                  <c:v>71273</c:v>
                </c:pt>
                <c:pt idx="799">
                  <c:v>71285.5</c:v>
                </c:pt>
                <c:pt idx="800">
                  <c:v>71286</c:v>
                </c:pt>
                <c:pt idx="801">
                  <c:v>71416.5</c:v>
                </c:pt>
                <c:pt idx="802">
                  <c:v>71430</c:v>
                </c:pt>
                <c:pt idx="803">
                  <c:v>71531</c:v>
                </c:pt>
                <c:pt idx="804">
                  <c:v>72619.5</c:v>
                </c:pt>
                <c:pt idx="805">
                  <c:v>72786.5</c:v>
                </c:pt>
                <c:pt idx="806">
                  <c:v>72787</c:v>
                </c:pt>
                <c:pt idx="807">
                  <c:v>72932</c:v>
                </c:pt>
                <c:pt idx="808">
                  <c:v>72970.5</c:v>
                </c:pt>
                <c:pt idx="809">
                  <c:v>72971</c:v>
                </c:pt>
                <c:pt idx="810">
                  <c:v>72998</c:v>
                </c:pt>
                <c:pt idx="811">
                  <c:v>73085</c:v>
                </c:pt>
                <c:pt idx="812">
                  <c:v>73225.5</c:v>
                </c:pt>
                <c:pt idx="813">
                  <c:v>74499.5</c:v>
                </c:pt>
                <c:pt idx="814">
                  <c:v>74499.5</c:v>
                </c:pt>
                <c:pt idx="815">
                  <c:v>74551</c:v>
                </c:pt>
                <c:pt idx="816">
                  <c:v>74562.5</c:v>
                </c:pt>
                <c:pt idx="817">
                  <c:v>74706</c:v>
                </c:pt>
                <c:pt idx="818">
                  <c:v>74706</c:v>
                </c:pt>
                <c:pt idx="819">
                  <c:v>74761.5</c:v>
                </c:pt>
                <c:pt idx="820">
                  <c:v>74761.5</c:v>
                </c:pt>
                <c:pt idx="821">
                  <c:v>74766</c:v>
                </c:pt>
                <c:pt idx="822">
                  <c:v>74812</c:v>
                </c:pt>
                <c:pt idx="823">
                  <c:v>74864.5</c:v>
                </c:pt>
                <c:pt idx="824">
                  <c:v>74864.5</c:v>
                </c:pt>
                <c:pt idx="825">
                  <c:v>74865</c:v>
                </c:pt>
                <c:pt idx="826">
                  <c:v>74865</c:v>
                </c:pt>
                <c:pt idx="827">
                  <c:v>74970</c:v>
                </c:pt>
                <c:pt idx="828">
                  <c:v>74970</c:v>
                </c:pt>
                <c:pt idx="829">
                  <c:v>76040.5</c:v>
                </c:pt>
                <c:pt idx="830">
                  <c:v>76040.5</c:v>
                </c:pt>
                <c:pt idx="831">
                  <c:v>76214</c:v>
                </c:pt>
                <c:pt idx="832">
                  <c:v>76330</c:v>
                </c:pt>
                <c:pt idx="833">
                  <c:v>76455</c:v>
                </c:pt>
                <c:pt idx="834">
                  <c:v>77685.5</c:v>
                </c:pt>
                <c:pt idx="835">
                  <c:v>77848</c:v>
                </c:pt>
                <c:pt idx="836">
                  <c:v>77898</c:v>
                </c:pt>
                <c:pt idx="837">
                  <c:v>78105</c:v>
                </c:pt>
                <c:pt idx="838">
                  <c:v>79578.5</c:v>
                </c:pt>
                <c:pt idx="839">
                  <c:v>79579</c:v>
                </c:pt>
                <c:pt idx="840">
                  <c:v>79579.5</c:v>
                </c:pt>
                <c:pt idx="841">
                  <c:v>79850</c:v>
                </c:pt>
                <c:pt idx="842">
                  <c:v>81133</c:v>
                </c:pt>
                <c:pt idx="843">
                  <c:v>81133.5</c:v>
                </c:pt>
                <c:pt idx="844">
                  <c:v>81250.5</c:v>
                </c:pt>
                <c:pt idx="845">
                  <c:v>81291</c:v>
                </c:pt>
                <c:pt idx="846">
                  <c:v>81426</c:v>
                </c:pt>
                <c:pt idx="847">
                  <c:v>81604</c:v>
                </c:pt>
              </c:numCache>
            </c:numRef>
          </c:xVal>
          <c:yVal>
            <c:numRef>
              <c:f>'Active 2'!$P$21:$P$992</c:f>
              <c:numCache>
                <c:formatCode>General</c:formatCode>
                <c:ptCount val="972"/>
                <c:pt idx="0">
                  <c:v>5.9635461036804654E-3</c:v>
                </c:pt>
                <c:pt idx="1">
                  <c:v>6.3909260330815574E-3</c:v>
                </c:pt>
                <c:pt idx="2">
                  <c:v>6.3942725962753931E-3</c:v>
                </c:pt>
                <c:pt idx="3">
                  <c:v>6.394300821790282E-3</c:v>
                </c:pt>
                <c:pt idx="4">
                  <c:v>6.3950338876691227E-3</c:v>
                </c:pt>
                <c:pt idx="5">
                  <c:v>6.395062051837222E-3</c:v>
                </c:pt>
                <c:pt idx="6">
                  <c:v>6.3952872833863026E-3</c:v>
                </c:pt>
                <c:pt idx="7">
                  <c:v>6.4016176259170214E-3</c:v>
                </c:pt>
                <c:pt idx="8">
                  <c:v>6.4018661956868591E-3</c:v>
                </c:pt>
                <c:pt idx="9">
                  <c:v>6.4021145814163313E-3</c:v>
                </c:pt>
                <c:pt idx="10">
                  <c:v>6.4564047091404363E-3</c:v>
                </c:pt>
                <c:pt idx="11">
                  <c:v>6.4710271503207852E-3</c:v>
                </c:pt>
                <c:pt idx="12">
                  <c:v>6.5252112075112065E-3</c:v>
                </c:pt>
                <c:pt idx="13">
                  <c:v>6.5257210514526112E-3</c:v>
                </c:pt>
                <c:pt idx="14">
                  <c:v>6.5263822493053514E-3</c:v>
                </c:pt>
                <c:pt idx="15">
                  <c:v>6.5276205540447489E-3</c:v>
                </c:pt>
                <c:pt idx="16">
                  <c:v>6.5304443888897076E-3</c:v>
                </c:pt>
                <c:pt idx="17">
                  <c:v>6.5311746430012432E-3</c:v>
                </c:pt>
                <c:pt idx="18">
                  <c:v>6.5315306161649505E-3</c:v>
                </c:pt>
                <c:pt idx="19">
                  <c:v>6.5318849329653759E-3</c:v>
                </c:pt>
                <c:pt idx="20">
                  <c:v>6.5347983161926993E-3</c:v>
                </c:pt>
                <c:pt idx="21">
                  <c:v>6.5347983161926993E-3</c:v>
                </c:pt>
                <c:pt idx="22">
                  <c:v>6.5349114118051325E-3</c:v>
                </c:pt>
                <c:pt idx="23">
                  <c:v>6.5350243233772021E-3</c:v>
                </c:pt>
                <c:pt idx="24">
                  <c:v>6.5369278486644786E-3</c:v>
                </c:pt>
                <c:pt idx="25">
                  <c:v>6.5373650580085848E-3</c:v>
                </c:pt>
                <c:pt idx="26">
                  <c:v>6.5386708754488244E-3</c:v>
                </c:pt>
                <c:pt idx="27">
                  <c:v>6.5564396389393292E-3</c:v>
                </c:pt>
                <c:pt idx="28">
                  <c:v>6.5564473723548353E-3</c:v>
                </c:pt>
                <c:pt idx="29">
                  <c:v>6.5607667050181801E-3</c:v>
                </c:pt>
                <c:pt idx="30">
                  <c:v>6.5633564687164235E-3</c:v>
                </c:pt>
                <c:pt idx="31">
                  <c:v>6.5693167885286681E-3</c:v>
                </c:pt>
                <c:pt idx="32">
                  <c:v>6.5695332955333589E-3</c:v>
                </c:pt>
                <c:pt idx="33">
                  <c:v>6.5695538644520357E-3</c:v>
                </c:pt>
                <c:pt idx="34">
                  <c:v>6.569535144465807E-3</c:v>
                </c:pt>
                <c:pt idx="35">
                  <c:v>6.5694822581354546E-3</c:v>
                </c:pt>
                <c:pt idx="36">
                  <c:v>6.5694754616747028E-3</c:v>
                </c:pt>
                <c:pt idx="37">
                  <c:v>6.5694531401806486E-3</c:v>
                </c:pt>
                <c:pt idx="38">
                  <c:v>6.56909156371192E-3</c:v>
                </c:pt>
                <c:pt idx="39">
                  <c:v>6.569077732819447E-3</c:v>
                </c:pt>
                <c:pt idx="40">
                  <c:v>6.5690746342946509E-3</c:v>
                </c:pt>
                <c:pt idx="41">
                  <c:v>6.5686493695780081E-3</c:v>
                </c:pt>
                <c:pt idx="42">
                  <c:v>6.5685922948163734E-3</c:v>
                </c:pt>
                <c:pt idx="43">
                  <c:v>6.5623161587481217E-3</c:v>
                </c:pt>
                <c:pt idx="44">
                  <c:v>6.5616753744338332E-3</c:v>
                </c:pt>
                <c:pt idx="45">
                  <c:v>6.5616212591504052E-3</c:v>
                </c:pt>
                <c:pt idx="46">
                  <c:v>6.5607303851259414E-3</c:v>
                </c:pt>
                <c:pt idx="47">
                  <c:v>6.5562944085100668E-3</c:v>
                </c:pt>
                <c:pt idx="48">
                  <c:v>6.5561540526750915E-3</c:v>
                </c:pt>
                <c:pt idx="49">
                  <c:v>6.5557999423812713E-3</c:v>
                </c:pt>
                <c:pt idx="50">
                  <c:v>6.5557920210052561E-3</c:v>
                </c:pt>
                <c:pt idx="51">
                  <c:v>6.5557285682014133E-3</c:v>
                </c:pt>
                <c:pt idx="52">
                  <c:v>6.5557206263764682E-3</c:v>
                </c:pt>
                <c:pt idx="53">
                  <c:v>6.5544787595112654E-3</c:v>
                </c:pt>
                <c:pt idx="54">
                  <c:v>6.5544704677824176E-3</c:v>
                </c:pt>
                <c:pt idx="55">
                  <c:v>6.5544704677824176E-3</c:v>
                </c:pt>
                <c:pt idx="56">
                  <c:v>6.5539688061025288E-3</c:v>
                </c:pt>
                <c:pt idx="57">
                  <c:v>6.5531318347352039E-3</c:v>
                </c:pt>
                <c:pt idx="58">
                  <c:v>6.5530538760000725E-3</c:v>
                </c:pt>
                <c:pt idx="59">
                  <c:v>6.5530452025578745E-3</c:v>
                </c:pt>
                <c:pt idx="60">
                  <c:v>6.5529670393334486E-3</c:v>
                </c:pt>
                <c:pt idx="61">
                  <c:v>6.5525646641979721E-3</c:v>
                </c:pt>
                <c:pt idx="62">
                  <c:v>6.5524765551535184E-3</c:v>
                </c:pt>
                <c:pt idx="63">
                  <c:v>6.5510175336906265E-3</c:v>
                </c:pt>
                <c:pt idx="64">
                  <c:v>6.5508609694949534E-3</c:v>
                </c:pt>
                <c:pt idx="65">
                  <c:v>6.5505179422967325E-3</c:v>
                </c:pt>
                <c:pt idx="66">
                  <c:v>6.5500117254497069E-3</c:v>
                </c:pt>
                <c:pt idx="67">
                  <c:v>6.5497561324812693E-3</c:v>
                </c:pt>
                <c:pt idx="68">
                  <c:v>6.5494988831495491E-3</c:v>
                </c:pt>
                <c:pt idx="69">
                  <c:v>6.5481779247452887E-3</c:v>
                </c:pt>
                <c:pt idx="70">
                  <c:v>6.5474515481561569E-3</c:v>
                </c:pt>
                <c:pt idx="71">
                  <c:v>6.5472705807473556E-3</c:v>
                </c:pt>
                <c:pt idx="72">
                  <c:v>6.5285309781249129E-3</c:v>
                </c:pt>
                <c:pt idx="73">
                  <c:v>6.5280376793847199E-3</c:v>
                </c:pt>
                <c:pt idx="74">
                  <c:v>6.5247451853823451E-3</c:v>
                </c:pt>
                <c:pt idx="75">
                  <c:v>6.5234365175119375E-3</c:v>
                </c:pt>
                <c:pt idx="76">
                  <c:v>6.5234365175119375E-3</c:v>
                </c:pt>
                <c:pt idx="77">
                  <c:v>6.5206434802494882E-3</c:v>
                </c:pt>
                <c:pt idx="78">
                  <c:v>6.519849738646227E-3</c:v>
                </c:pt>
                <c:pt idx="79">
                  <c:v>6.5198347010427728E-3</c:v>
                </c:pt>
                <c:pt idx="80">
                  <c:v>6.5198347010427728E-3</c:v>
                </c:pt>
                <c:pt idx="81">
                  <c:v>6.5194278268944916E-3</c:v>
                </c:pt>
                <c:pt idx="82">
                  <c:v>6.5174917925584098E-3</c:v>
                </c:pt>
                <c:pt idx="83">
                  <c:v>6.5158165681640174E-3</c:v>
                </c:pt>
                <c:pt idx="84">
                  <c:v>6.5133819848569637E-3</c:v>
                </c:pt>
                <c:pt idx="85">
                  <c:v>6.5122252522838084E-3</c:v>
                </c:pt>
                <c:pt idx="86">
                  <c:v>6.5122091036218565E-3</c:v>
                </c:pt>
                <c:pt idx="87">
                  <c:v>6.5120798325305233E-3</c:v>
                </c:pt>
                <c:pt idx="88">
                  <c:v>6.5116424690284764E-3</c:v>
                </c:pt>
                <c:pt idx="89">
                  <c:v>6.511349973158621E-3</c:v>
                </c:pt>
                <c:pt idx="90">
                  <c:v>6.5101561931176482E-3</c:v>
                </c:pt>
                <c:pt idx="91">
                  <c:v>6.5092653319082433E-3</c:v>
                </c:pt>
                <c:pt idx="92">
                  <c:v>6.5091162108987322E-3</c:v>
                </c:pt>
                <c:pt idx="93">
                  <c:v>6.5091162108987322E-3</c:v>
                </c:pt>
                <c:pt idx="94">
                  <c:v>6.5088007954991851E-3</c:v>
                </c:pt>
                <c:pt idx="95">
                  <c:v>6.5074469278302424E-3</c:v>
                </c:pt>
                <c:pt idx="96">
                  <c:v>6.5071440439042425E-3</c:v>
                </c:pt>
                <c:pt idx="97">
                  <c:v>6.5065191373023887E-3</c:v>
                </c:pt>
                <c:pt idx="98">
                  <c:v>6.5051402401438375E-3</c:v>
                </c:pt>
                <c:pt idx="99">
                  <c:v>6.5051231235658926E-3</c:v>
                </c:pt>
                <c:pt idx="100">
                  <c:v>6.4576323362340654E-3</c:v>
                </c:pt>
                <c:pt idx="101">
                  <c:v>6.4554108269304382E-3</c:v>
                </c:pt>
                <c:pt idx="102">
                  <c:v>6.4549091215839217E-3</c:v>
                </c:pt>
                <c:pt idx="103">
                  <c:v>6.4504141158057962E-3</c:v>
                </c:pt>
                <c:pt idx="104">
                  <c:v>6.4482868795628333E-3</c:v>
                </c:pt>
                <c:pt idx="105">
                  <c:v>6.4446440780773469E-3</c:v>
                </c:pt>
                <c:pt idx="106">
                  <c:v>6.4435933803710828E-3</c:v>
                </c:pt>
                <c:pt idx="107">
                  <c:v>6.4435694497554348E-3</c:v>
                </c:pt>
                <c:pt idx="108">
                  <c:v>6.4424902204244039E-3</c:v>
                </c:pt>
                <c:pt idx="109">
                  <c:v>6.4422738224371029E-3</c:v>
                </c:pt>
                <c:pt idx="110">
                  <c:v>6.4422738224371029E-3</c:v>
                </c:pt>
                <c:pt idx="111">
                  <c:v>6.4414063900842542E-3</c:v>
                </c:pt>
                <c:pt idx="112">
                  <c:v>6.4413822527072083E-3</c:v>
                </c:pt>
                <c:pt idx="113">
                  <c:v>6.4367057787851666E-3</c:v>
                </c:pt>
                <c:pt idx="114">
                  <c:v>6.3755425481720378E-3</c:v>
                </c:pt>
                <c:pt idx="115">
                  <c:v>6.3716328662122403E-3</c:v>
                </c:pt>
                <c:pt idx="116">
                  <c:v>6.3615497299476589E-3</c:v>
                </c:pt>
                <c:pt idx="117">
                  <c:v>6.3516254925769329E-3</c:v>
                </c:pt>
                <c:pt idx="118">
                  <c:v>6.3514051268732628E-3</c:v>
                </c:pt>
                <c:pt idx="119">
                  <c:v>6.3511216359485373E-3</c:v>
                </c:pt>
                <c:pt idx="120">
                  <c:v>6.3424670795249787E-3</c:v>
                </c:pt>
                <c:pt idx="121">
                  <c:v>6.3380767640801097E-3</c:v>
                </c:pt>
                <c:pt idx="122">
                  <c:v>6.3363218947048786E-3</c:v>
                </c:pt>
                <c:pt idx="123">
                  <c:v>6.3333496246304865E-3</c:v>
                </c:pt>
                <c:pt idx="124">
                  <c:v>6.2425641614293299E-3</c:v>
                </c:pt>
                <c:pt idx="125">
                  <c:v>6.2415224707161529E-3</c:v>
                </c:pt>
                <c:pt idx="126">
                  <c:v>6.2368338086629498E-3</c:v>
                </c:pt>
                <c:pt idx="127">
                  <c:v>6.2330511062178929E-3</c:v>
                </c:pt>
                <c:pt idx="128">
                  <c:v>6.2325816570732761E-3</c:v>
                </c:pt>
                <c:pt idx="129">
                  <c:v>6.2323468098073901E-3</c:v>
                </c:pt>
                <c:pt idx="130">
                  <c:v>6.2305828480747521E-3</c:v>
                </c:pt>
                <c:pt idx="131">
                  <c:v>6.2234016680077445E-3</c:v>
                </c:pt>
                <c:pt idx="132">
                  <c:v>6.2201814469996257E-3</c:v>
                </c:pt>
                <c:pt idx="133">
                  <c:v>6.2096228868134973E-3</c:v>
                </c:pt>
                <c:pt idx="134">
                  <c:v>6.1189990549273109E-3</c:v>
                </c:pt>
                <c:pt idx="135">
                  <c:v>6.1150081784364331E-3</c:v>
                </c:pt>
                <c:pt idx="136">
                  <c:v>6.1149627264586231E-3</c:v>
                </c:pt>
                <c:pt idx="137">
                  <c:v>6.1149172722087097E-3</c:v>
                </c:pt>
                <c:pt idx="138">
                  <c:v>6.0954399537409693E-3</c:v>
                </c:pt>
                <c:pt idx="139">
                  <c:v>6.0950685309716576E-3</c:v>
                </c:pt>
                <c:pt idx="140">
                  <c:v>6.0941858191000554E-3</c:v>
                </c:pt>
                <c:pt idx="141">
                  <c:v>6.0929765684111332E-3</c:v>
                </c:pt>
                <c:pt idx="142">
                  <c:v>6.0929300280958571E-3</c:v>
                </c:pt>
                <c:pt idx="143">
                  <c:v>6.0844688072180051E-3</c:v>
                </c:pt>
                <c:pt idx="144">
                  <c:v>6.0806581847196901E-3</c:v>
                </c:pt>
                <c:pt idx="145">
                  <c:v>6.0806110468412545E-3</c:v>
                </c:pt>
                <c:pt idx="146">
                  <c:v>6.0801867036906886E-3</c:v>
                </c:pt>
                <c:pt idx="147">
                  <c:v>5.9854010701481716E-3</c:v>
                </c:pt>
                <c:pt idx="148">
                  <c:v>5.9443611413054894E-3</c:v>
                </c:pt>
                <c:pt idx="149">
                  <c:v>5.9436146734101946E-3</c:v>
                </c:pt>
                <c:pt idx="150">
                  <c:v>5.908302469582764E-3</c:v>
                </c:pt>
                <c:pt idx="151">
                  <c:v>5.9076993261616244E-3</c:v>
                </c:pt>
                <c:pt idx="152">
                  <c:v>5.9018180418225954E-3</c:v>
                </c:pt>
                <c:pt idx="153">
                  <c:v>5.9016527711029665E-3</c:v>
                </c:pt>
                <c:pt idx="154">
                  <c:v>5.9001644144244811E-3</c:v>
                </c:pt>
                <c:pt idx="155">
                  <c:v>5.7597328583446489E-3</c:v>
                </c:pt>
                <c:pt idx="156">
                  <c:v>5.7509125702983116E-3</c:v>
                </c:pt>
                <c:pt idx="157">
                  <c:v>5.7453526813346766E-3</c:v>
                </c:pt>
                <c:pt idx="158">
                  <c:v>5.7331286812919591E-3</c:v>
                </c:pt>
                <c:pt idx="159">
                  <c:v>5.7325737103802619E-3</c:v>
                </c:pt>
                <c:pt idx="160">
                  <c:v>5.7196342917573955E-3</c:v>
                </c:pt>
                <c:pt idx="161">
                  <c:v>5.7190748629790851E-3</c:v>
                </c:pt>
                <c:pt idx="162">
                  <c:v>5.7179554533013698E-3</c:v>
                </c:pt>
                <c:pt idx="163">
                  <c:v>5.717395472401964E-3</c:v>
                </c:pt>
                <c:pt idx="164">
                  <c:v>5.7111610794457627E-3</c:v>
                </c:pt>
                <c:pt idx="165">
                  <c:v>5.7105988696130507E-3</c:v>
                </c:pt>
                <c:pt idx="166">
                  <c:v>5.5441659047514883E-3</c:v>
                </c:pt>
                <c:pt idx="167">
                  <c:v>5.5429368070163678E-3</c:v>
                </c:pt>
                <c:pt idx="168">
                  <c:v>5.5428685022238799E-3</c:v>
                </c:pt>
                <c:pt idx="169">
                  <c:v>5.5417069731197874E-3</c:v>
                </c:pt>
                <c:pt idx="170">
                  <c:v>5.5398608419721818E-3</c:v>
                </c:pt>
                <c:pt idx="171">
                  <c:v>5.5397924349350472E-3</c:v>
                </c:pt>
                <c:pt idx="172">
                  <c:v>5.5317731272614031E-3</c:v>
                </c:pt>
                <c:pt idx="173">
                  <c:v>5.5210323348628713E-3</c:v>
                </c:pt>
                <c:pt idx="174">
                  <c:v>5.5204109867262787E-3</c:v>
                </c:pt>
                <c:pt idx="175">
                  <c:v>5.519927588715591E-3</c:v>
                </c:pt>
                <c:pt idx="176">
                  <c:v>5.5179928833422364E-3</c:v>
                </c:pt>
                <c:pt idx="177">
                  <c:v>5.5167482035228975E-3</c:v>
                </c:pt>
                <c:pt idx="178">
                  <c:v>5.5159180079980838E-3</c:v>
                </c:pt>
                <c:pt idx="179">
                  <c:v>5.4978500967221948E-3</c:v>
                </c:pt>
                <c:pt idx="180">
                  <c:v>5.481949830966882E-3</c:v>
                </c:pt>
                <c:pt idx="181">
                  <c:v>5.3613753073514757E-3</c:v>
                </c:pt>
                <c:pt idx="182">
                  <c:v>5.303191528979693E-3</c:v>
                </c:pt>
                <c:pt idx="183">
                  <c:v>5.2928534651891443E-3</c:v>
                </c:pt>
                <c:pt idx="184">
                  <c:v>5.2727422603320601E-3</c:v>
                </c:pt>
                <c:pt idx="185">
                  <c:v>5.271360081911306E-3</c:v>
                </c:pt>
                <c:pt idx="186">
                  <c:v>5.2712832726362832E-3</c:v>
                </c:pt>
                <c:pt idx="187">
                  <c:v>5.270591886916429E-3</c:v>
                </c:pt>
                <c:pt idx="188">
                  <c:v>5.2699003171562111E-3</c:v>
                </c:pt>
                <c:pt idx="189">
                  <c:v>5.2692085633556278E-3</c:v>
                </c:pt>
                <c:pt idx="190">
                  <c:v>5.2691316904617137E-3</c:v>
                </c:pt>
                <c:pt idx="191">
                  <c:v>5.26851662551468E-3</c:v>
                </c:pt>
                <c:pt idx="192">
                  <c:v>5.2643611336213314E-3</c:v>
                </c:pt>
                <c:pt idx="193">
                  <c:v>5.2249443902050051E-3</c:v>
                </c:pt>
                <c:pt idx="194">
                  <c:v>5.0525428227390298E-3</c:v>
                </c:pt>
                <c:pt idx="195">
                  <c:v>5.0367262713079718E-3</c:v>
                </c:pt>
                <c:pt idx="196">
                  <c:v>5.0359750315717069E-3</c:v>
                </c:pt>
                <c:pt idx="197">
                  <c:v>5.029707543310875E-3</c:v>
                </c:pt>
                <c:pt idx="198">
                  <c:v>5.0124270807362136E-3</c:v>
                </c:pt>
                <c:pt idx="199">
                  <c:v>5.0116699108104183E-3</c:v>
                </c:pt>
                <c:pt idx="200">
                  <c:v>5.0078813005759665E-3</c:v>
                </c:pt>
                <c:pt idx="201">
                  <c:v>5.0063645681996324E-3</c:v>
                </c:pt>
                <c:pt idx="202">
                  <c:v>5.0055216210072116E-3</c:v>
                </c:pt>
                <c:pt idx="203">
                  <c:v>4.9794475780393695E-3</c:v>
                </c:pt>
                <c:pt idx="204">
                  <c:v>4.7907143211100272E-3</c:v>
                </c:pt>
                <c:pt idx="205">
                  <c:v>4.7907143211100272E-3</c:v>
                </c:pt>
                <c:pt idx="206">
                  <c:v>4.7907143211100272E-3</c:v>
                </c:pt>
                <c:pt idx="207">
                  <c:v>4.7300566898899419E-3</c:v>
                </c:pt>
                <c:pt idx="208">
                  <c:v>4.7300566898899419E-3</c:v>
                </c:pt>
                <c:pt idx="209">
                  <c:v>4.7292337357582037E-3</c:v>
                </c:pt>
                <c:pt idx="210">
                  <c:v>4.729142285049716E-3</c:v>
                </c:pt>
                <c:pt idx="211">
                  <c:v>4.729142285049716E-3</c:v>
                </c:pt>
                <c:pt idx="212">
                  <c:v>4.7192522349332553E-3</c:v>
                </c:pt>
                <c:pt idx="213">
                  <c:v>4.7042754024116014E-3</c:v>
                </c:pt>
                <c:pt idx="214">
                  <c:v>4.6983784237345253E-3</c:v>
                </c:pt>
                <c:pt idx="215">
                  <c:v>4.6983784237345253E-3</c:v>
                </c:pt>
                <c:pt idx="216">
                  <c:v>4.6983784237345253E-3</c:v>
                </c:pt>
                <c:pt idx="217">
                  <c:v>4.6983784237345253E-3</c:v>
                </c:pt>
                <c:pt idx="218">
                  <c:v>4.6983784237345253E-3</c:v>
                </c:pt>
                <c:pt idx="219">
                  <c:v>4.6983784237345253E-3</c:v>
                </c:pt>
                <c:pt idx="220">
                  <c:v>4.6958878445762676E-3</c:v>
                </c:pt>
                <c:pt idx="221">
                  <c:v>4.6958878445762676E-3</c:v>
                </c:pt>
                <c:pt idx="222">
                  <c:v>4.6875739514250329E-3</c:v>
                </c:pt>
                <c:pt idx="223">
                  <c:v>4.4417115548279944E-3</c:v>
                </c:pt>
                <c:pt idx="224">
                  <c:v>4.4107226544442503E-3</c:v>
                </c:pt>
                <c:pt idx="225">
                  <c:v>4.4008065453512539E-3</c:v>
                </c:pt>
                <c:pt idx="226">
                  <c:v>4.3963368835224902E-3</c:v>
                </c:pt>
                <c:pt idx="227">
                  <c:v>4.3954423990356433E-3</c:v>
                </c:pt>
                <c:pt idx="228">
                  <c:v>4.3945477305084319E-3</c:v>
                </c:pt>
                <c:pt idx="229">
                  <c:v>4.3945477305084319E-3</c:v>
                </c:pt>
                <c:pt idx="230">
                  <c:v>4.3897730567926977E-3</c:v>
                </c:pt>
                <c:pt idx="231">
                  <c:v>4.3890763128292742E-3</c:v>
                </c:pt>
                <c:pt idx="232">
                  <c:v>4.3881803355705793E-3</c:v>
                </c:pt>
                <c:pt idx="233">
                  <c:v>4.370122168552237E-3</c:v>
                </c:pt>
                <c:pt idx="234">
                  <c:v>4.102296980874086E-3</c:v>
                </c:pt>
                <c:pt idx="235">
                  <c:v>4.0870257653161778E-3</c:v>
                </c:pt>
                <c:pt idx="236">
                  <c:v>4.0658442503396022E-3</c:v>
                </c:pt>
                <c:pt idx="237">
                  <c:v>4.0658442503396022E-3</c:v>
                </c:pt>
                <c:pt idx="238">
                  <c:v>4.064777478254171E-3</c:v>
                </c:pt>
                <c:pt idx="239">
                  <c:v>4.064777478254171E-3</c:v>
                </c:pt>
                <c:pt idx="240">
                  <c:v>4.0628567159303689E-3</c:v>
                </c:pt>
                <c:pt idx="241">
                  <c:v>4.0618960587079202E-3</c:v>
                </c:pt>
                <c:pt idx="242">
                  <c:v>4.0618960587079202E-3</c:v>
                </c:pt>
                <c:pt idx="243">
                  <c:v>4.0580515894144808E-3</c:v>
                </c:pt>
                <c:pt idx="244">
                  <c:v>4.0406078366734283E-3</c:v>
                </c:pt>
                <c:pt idx="245">
                  <c:v>4.0295539716686127E-3</c:v>
                </c:pt>
                <c:pt idx="246">
                  <c:v>4.0260073435042284E-3</c:v>
                </c:pt>
                <c:pt idx="247">
                  <c:v>3.9770717005737574E-3</c:v>
                </c:pt>
                <c:pt idx="248">
                  <c:v>3.7704669757596993E-3</c:v>
                </c:pt>
                <c:pt idx="249">
                  <c:v>3.7366434889495957E-3</c:v>
                </c:pt>
                <c:pt idx="250">
                  <c:v>3.7160697014503915E-3</c:v>
                </c:pt>
                <c:pt idx="251">
                  <c:v>3.6265576191514687E-3</c:v>
                </c:pt>
                <c:pt idx="252">
                  <c:v>3.3871163076763661E-3</c:v>
                </c:pt>
                <c:pt idx="253">
                  <c:v>3.3510577301596924E-3</c:v>
                </c:pt>
                <c:pt idx="254">
                  <c:v>3.2893285963722769E-3</c:v>
                </c:pt>
                <c:pt idx="255">
                  <c:v>3.2838321937973666E-3</c:v>
                </c:pt>
                <c:pt idx="256">
                  <c:v>3.0626022337738048E-3</c:v>
                </c:pt>
                <c:pt idx="257">
                  <c:v>2.9258387256026475E-3</c:v>
                </c:pt>
                <c:pt idx="258">
                  <c:v>2.9208185562727986E-3</c:v>
                </c:pt>
                <c:pt idx="259">
                  <c:v>2.894244427901968E-3</c:v>
                </c:pt>
                <c:pt idx="260">
                  <c:v>2.7999521696594866E-3</c:v>
                </c:pt>
                <c:pt idx="261">
                  <c:v>2.5387886663171145E-3</c:v>
                </c:pt>
                <c:pt idx="262">
                  <c:v>2.4975403804203379E-3</c:v>
                </c:pt>
                <c:pt idx="263">
                  <c:v>2.4712441750730989E-3</c:v>
                </c:pt>
                <c:pt idx="264">
                  <c:v>2.4525265958752276E-3</c:v>
                </c:pt>
                <c:pt idx="265">
                  <c:v>2.4369188770064797E-3</c:v>
                </c:pt>
                <c:pt idx="266">
                  <c:v>2.4344518010843102E-3</c:v>
                </c:pt>
                <c:pt idx="267">
                  <c:v>2.4071278480492604E-3</c:v>
                </c:pt>
                <c:pt idx="268">
                  <c:v>2.3570539010124804E-3</c:v>
                </c:pt>
                <c:pt idx="269">
                  <c:v>2.3545631043321849E-3</c:v>
                </c:pt>
                <c:pt idx="270">
                  <c:v>2.028657893803955E-3</c:v>
                </c:pt>
                <c:pt idx="271">
                  <c:v>2.0256407664735829E-3</c:v>
                </c:pt>
                <c:pt idx="272">
                  <c:v>2.0254970687504283E-3</c:v>
                </c:pt>
                <c:pt idx="273">
                  <c:v>2.005212943759928E-3</c:v>
                </c:pt>
                <c:pt idx="274">
                  <c:v>1.9869041787108008E-3</c:v>
                </c:pt>
                <c:pt idx="275">
                  <c:v>1.9724620399063164E-3</c:v>
                </c:pt>
                <c:pt idx="276">
                  <c:v>1.9682695696838512E-3</c:v>
                </c:pt>
                <c:pt idx="277">
                  <c:v>1.9672573078278995E-3</c:v>
                </c:pt>
                <c:pt idx="278">
                  <c:v>1.952784268418958E-3</c:v>
                </c:pt>
                <c:pt idx="279">
                  <c:v>1.9252228970969149E-3</c:v>
                </c:pt>
                <c:pt idx="280">
                  <c:v>1.6062772073296176E-3</c:v>
                </c:pt>
                <c:pt idx="281">
                  <c:v>1.5507056697352719E-3</c:v>
                </c:pt>
                <c:pt idx="282">
                  <c:v>1.5095442954361528E-3</c:v>
                </c:pt>
                <c:pt idx="283">
                  <c:v>1.5095442954361528E-3</c:v>
                </c:pt>
                <c:pt idx="284">
                  <c:v>1.4750640233494403E-3</c:v>
                </c:pt>
                <c:pt idx="285">
                  <c:v>1.4736945511300394E-3</c:v>
                </c:pt>
                <c:pt idx="286">
                  <c:v>1.4639507743810691E-3</c:v>
                </c:pt>
                <c:pt idx="287">
                  <c:v>1.4639507743810691E-3</c:v>
                </c:pt>
                <c:pt idx="288">
                  <c:v>1.462579809389822E-3</c:v>
                </c:pt>
                <c:pt idx="289">
                  <c:v>1.4622751255097422E-3</c:v>
                </c:pt>
                <c:pt idx="290">
                  <c:v>1.4621227801615471E-3</c:v>
                </c:pt>
                <c:pt idx="291">
                  <c:v>1.4570941090211835E-3</c:v>
                </c:pt>
                <c:pt idx="292">
                  <c:v>1.407283976846363E-3</c:v>
                </c:pt>
                <c:pt idx="293">
                  <c:v>1.3850515768093494E-3</c:v>
                </c:pt>
                <c:pt idx="294">
                  <c:v>1.044090154306735E-3</c:v>
                </c:pt>
                <c:pt idx="295">
                  <c:v>1.0429808895459271E-3</c:v>
                </c:pt>
                <c:pt idx="296">
                  <c:v>1.0299783543002133E-3</c:v>
                </c:pt>
                <c:pt idx="297">
                  <c:v>1.0299783543002133E-3</c:v>
                </c:pt>
                <c:pt idx="298">
                  <c:v>1.0299783543002133E-3</c:v>
                </c:pt>
                <c:pt idx="299">
                  <c:v>1.0298196925049305E-3</c:v>
                </c:pt>
                <c:pt idx="300">
                  <c:v>1.0298196925049305E-3</c:v>
                </c:pt>
                <c:pt idx="301">
                  <c:v>1.0298196925049305E-3</c:v>
                </c:pt>
                <c:pt idx="302">
                  <c:v>1.0287089963190643E-3</c:v>
                </c:pt>
                <c:pt idx="303">
                  <c:v>1.009492224224225E-3</c:v>
                </c:pt>
                <c:pt idx="304">
                  <c:v>9.9406302034083134E-4</c:v>
                </c:pt>
                <c:pt idx="305">
                  <c:v>9.5499716097199958E-4</c:v>
                </c:pt>
                <c:pt idx="306">
                  <c:v>9.5212163813360694E-4</c:v>
                </c:pt>
                <c:pt idx="307">
                  <c:v>9.4876593106252814E-4</c:v>
                </c:pt>
                <c:pt idx="308">
                  <c:v>9.0665484091794792E-4</c:v>
                </c:pt>
                <c:pt idx="309">
                  <c:v>9.0665484091794792E-4</c:v>
                </c:pt>
                <c:pt idx="310">
                  <c:v>8.9831008529134716E-4</c:v>
                </c:pt>
                <c:pt idx="311">
                  <c:v>5.7038425631944761E-4</c:v>
                </c:pt>
                <c:pt idx="312">
                  <c:v>4.9219869447826841E-4</c:v>
                </c:pt>
                <c:pt idx="313">
                  <c:v>4.9136774811120963E-4</c:v>
                </c:pt>
                <c:pt idx="314">
                  <c:v>4.8505069941319218E-4</c:v>
                </c:pt>
                <c:pt idx="315">
                  <c:v>4.505817929627183E-4</c:v>
                </c:pt>
                <c:pt idx="316">
                  <c:v>4.4908093637179881E-4</c:v>
                </c:pt>
                <c:pt idx="317">
                  <c:v>4.4908093637179881E-4</c:v>
                </c:pt>
                <c:pt idx="318">
                  <c:v>4.3840287075869004E-4</c:v>
                </c:pt>
                <c:pt idx="319">
                  <c:v>4.3356130834649141E-4</c:v>
                </c:pt>
                <c:pt idx="320">
                  <c:v>4.3088928354120554E-4</c:v>
                </c:pt>
                <c:pt idx="321">
                  <c:v>3.6977573265007963E-4</c:v>
                </c:pt>
                <c:pt idx="322">
                  <c:v>3.4575008811670808E-4</c:v>
                </c:pt>
                <c:pt idx="323">
                  <c:v>3.4541373566126729E-4</c:v>
                </c:pt>
                <c:pt idx="324">
                  <c:v>3.4255437284534413E-4</c:v>
                </c:pt>
                <c:pt idx="325">
                  <c:v>3.4255437284534413E-4</c:v>
                </c:pt>
                <c:pt idx="326">
                  <c:v>2.8151090063529595E-4</c:v>
                </c:pt>
                <c:pt idx="327">
                  <c:v>2.8151090063529595E-4</c:v>
                </c:pt>
                <c:pt idx="328">
                  <c:v>-2.3844549611624737E-5</c:v>
                </c:pt>
                <c:pt idx="329">
                  <c:v>-5.6773674022122383E-5</c:v>
                </c:pt>
                <c:pt idx="330">
                  <c:v>-7.9525210854534782E-5</c:v>
                </c:pt>
                <c:pt idx="331">
                  <c:v>-1.3090235529977789E-4</c:v>
                </c:pt>
                <c:pt idx="332">
                  <c:v>-1.5465468049069564E-4</c:v>
                </c:pt>
                <c:pt idx="333">
                  <c:v>-1.9754984046414965E-4</c:v>
                </c:pt>
                <c:pt idx="334">
                  <c:v>-1.9912817804863901E-4</c:v>
                </c:pt>
                <c:pt idx="335">
                  <c:v>-1.9912817804863901E-4</c:v>
                </c:pt>
                <c:pt idx="336">
                  <c:v>-6.0255555502695696E-4</c:v>
                </c:pt>
                <c:pt idx="337">
                  <c:v>-6.1230759171951744E-4</c:v>
                </c:pt>
                <c:pt idx="338">
                  <c:v>-6.1248824747444242E-4</c:v>
                </c:pt>
                <c:pt idx="339">
                  <c:v>-6.5482416560611479E-4</c:v>
                </c:pt>
                <c:pt idx="340">
                  <c:v>-6.6896378526924791E-4</c:v>
                </c:pt>
                <c:pt idx="341">
                  <c:v>-6.8584062918904728E-4</c:v>
                </c:pt>
                <c:pt idx="342">
                  <c:v>-7.1746943843550501E-4</c:v>
                </c:pt>
                <c:pt idx="343">
                  <c:v>-7.2110934163153138E-4</c:v>
                </c:pt>
                <c:pt idx="344">
                  <c:v>-7.2711716885928354E-4</c:v>
                </c:pt>
                <c:pt idx="345">
                  <c:v>-7.2748135912397392E-4</c:v>
                </c:pt>
                <c:pt idx="346">
                  <c:v>-7.4697878805511566E-4</c:v>
                </c:pt>
                <c:pt idx="347">
                  <c:v>-7.5682848883458324E-4</c:v>
                </c:pt>
                <c:pt idx="348">
                  <c:v>-7.6175582376924143E-4</c:v>
                </c:pt>
                <c:pt idx="349">
                  <c:v>-1.2001564009603794E-3</c:v>
                </c:pt>
                <c:pt idx="350">
                  <c:v>-1.2278026362602832E-3</c:v>
                </c:pt>
                <c:pt idx="351">
                  <c:v>-1.2651180262697494E-3</c:v>
                </c:pt>
                <c:pt idx="352">
                  <c:v>-1.2704021390442148E-3</c:v>
                </c:pt>
                <c:pt idx="353">
                  <c:v>-1.2732336464981254E-3</c:v>
                </c:pt>
                <c:pt idx="354">
                  <c:v>-1.2734224318385447E-3</c:v>
                </c:pt>
                <c:pt idx="355">
                  <c:v>-1.2734224318385447E-3</c:v>
                </c:pt>
                <c:pt idx="356">
                  <c:v>-1.2839980371788916E-3</c:v>
                </c:pt>
                <c:pt idx="357">
                  <c:v>-1.2839980371788916E-3</c:v>
                </c:pt>
                <c:pt idx="358">
                  <c:v>-1.2926904719198747E-3</c:v>
                </c:pt>
                <c:pt idx="359">
                  <c:v>-1.3008203564125725E-3</c:v>
                </c:pt>
                <c:pt idx="360">
                  <c:v>-1.3074408056764266E-3</c:v>
                </c:pt>
                <c:pt idx="361">
                  <c:v>-1.3074408056764266E-3</c:v>
                </c:pt>
                <c:pt idx="362">
                  <c:v>-1.3112251691982848E-3</c:v>
                </c:pt>
                <c:pt idx="363">
                  <c:v>-1.3144425927683412E-3</c:v>
                </c:pt>
                <c:pt idx="364">
                  <c:v>-1.3165248049822817E-3</c:v>
                </c:pt>
                <c:pt idx="365">
                  <c:v>-1.4457771861496648E-3</c:v>
                </c:pt>
                <c:pt idx="366">
                  <c:v>-1.8695779651078477E-3</c:v>
                </c:pt>
                <c:pt idx="367">
                  <c:v>-1.9001550915308252E-3</c:v>
                </c:pt>
                <c:pt idx="368">
                  <c:v>-1.9036867796164278E-3</c:v>
                </c:pt>
                <c:pt idx="369">
                  <c:v>-1.9319667861137637E-3</c:v>
                </c:pt>
                <c:pt idx="370">
                  <c:v>-1.9358982910433102E-3</c:v>
                </c:pt>
                <c:pt idx="371">
                  <c:v>-1.9429772901965901E-3</c:v>
                </c:pt>
                <c:pt idx="372">
                  <c:v>-1.9536013101374514E-3</c:v>
                </c:pt>
                <c:pt idx="373">
                  <c:v>-1.9551758024991895E-3</c:v>
                </c:pt>
                <c:pt idx="374">
                  <c:v>-1.96068767090532E-3</c:v>
                </c:pt>
                <c:pt idx="375">
                  <c:v>-1.9855131226788258E-3</c:v>
                </c:pt>
                <c:pt idx="376">
                  <c:v>-1.9904430961494423E-3</c:v>
                </c:pt>
                <c:pt idx="377">
                  <c:v>-1.9981366903484808E-3</c:v>
                </c:pt>
                <c:pt idx="378">
                  <c:v>-2.0084001917435338E-3</c:v>
                </c:pt>
                <c:pt idx="379">
                  <c:v>-2.0084001917435338E-3</c:v>
                </c:pt>
                <c:pt idx="380">
                  <c:v>-2.0084001917435338E-3</c:v>
                </c:pt>
                <c:pt idx="381">
                  <c:v>-2.0604039399969376E-3</c:v>
                </c:pt>
                <c:pt idx="382">
                  <c:v>-2.0604039399969376E-3</c:v>
                </c:pt>
                <c:pt idx="383">
                  <c:v>-2.2373519353546742E-3</c:v>
                </c:pt>
                <c:pt idx="384">
                  <c:v>-2.4270107934378608E-3</c:v>
                </c:pt>
                <c:pt idx="385">
                  <c:v>-2.4270107934378608E-3</c:v>
                </c:pt>
                <c:pt idx="386">
                  <c:v>-2.5281885562035769E-3</c:v>
                </c:pt>
                <c:pt idx="387">
                  <c:v>-2.5320521971286701E-3</c:v>
                </c:pt>
                <c:pt idx="388">
                  <c:v>-2.5481256047079149E-3</c:v>
                </c:pt>
                <c:pt idx="389">
                  <c:v>-2.5668618757721086E-3</c:v>
                </c:pt>
                <c:pt idx="390">
                  <c:v>-2.5837817519039248E-3</c:v>
                </c:pt>
                <c:pt idx="391">
                  <c:v>-2.5890851736360306E-3</c:v>
                </c:pt>
                <c:pt idx="392">
                  <c:v>-2.6019421422899536E-3</c:v>
                </c:pt>
                <c:pt idx="393">
                  <c:v>-2.6125610369899036E-3</c:v>
                </c:pt>
                <c:pt idx="394">
                  <c:v>-2.6127653067140998E-3</c:v>
                </c:pt>
                <c:pt idx="395">
                  <c:v>-2.6334082524619544E-3</c:v>
                </c:pt>
                <c:pt idx="396">
                  <c:v>-2.6444545836931833E-3</c:v>
                </c:pt>
                <c:pt idx="397">
                  <c:v>-2.6798883698547493E-3</c:v>
                </c:pt>
                <c:pt idx="398">
                  <c:v>-2.6813235382921255E-3</c:v>
                </c:pt>
                <c:pt idx="399">
                  <c:v>-2.6874755211839137E-3</c:v>
                </c:pt>
                <c:pt idx="400">
                  <c:v>-2.6874755211839137E-3</c:v>
                </c:pt>
                <c:pt idx="401">
                  <c:v>-2.6874755211839137E-3</c:v>
                </c:pt>
                <c:pt idx="402">
                  <c:v>-2.7526064382841975E-3</c:v>
                </c:pt>
                <c:pt idx="403">
                  <c:v>-3.0670318909341862E-3</c:v>
                </c:pt>
                <c:pt idx="404">
                  <c:v>-3.1334823183752185E-3</c:v>
                </c:pt>
                <c:pt idx="405">
                  <c:v>-3.186680716654542E-3</c:v>
                </c:pt>
                <c:pt idx="406">
                  <c:v>-3.2590356871010978E-3</c:v>
                </c:pt>
                <c:pt idx="407">
                  <c:v>-3.3070677487269376E-3</c:v>
                </c:pt>
                <c:pt idx="408">
                  <c:v>-3.307279602731846E-3</c:v>
                </c:pt>
                <c:pt idx="409">
                  <c:v>-3.3261437089422939E-3</c:v>
                </c:pt>
                <c:pt idx="410">
                  <c:v>-3.3261437089422939E-3</c:v>
                </c:pt>
                <c:pt idx="411">
                  <c:v>-3.3743392688472557E-3</c:v>
                </c:pt>
                <c:pt idx="412">
                  <c:v>-3.3743392688472557E-3</c:v>
                </c:pt>
                <c:pt idx="413">
                  <c:v>-3.3875231696165074E-3</c:v>
                </c:pt>
                <c:pt idx="414">
                  <c:v>-3.3875231696165074E-3</c:v>
                </c:pt>
                <c:pt idx="415">
                  <c:v>-3.395395142723039E-3</c:v>
                </c:pt>
                <c:pt idx="416">
                  <c:v>-3.8012073932460868E-3</c:v>
                </c:pt>
                <c:pt idx="417">
                  <c:v>-3.8394500354642421E-3</c:v>
                </c:pt>
                <c:pt idx="418">
                  <c:v>-3.8485865222277942E-3</c:v>
                </c:pt>
                <c:pt idx="419">
                  <c:v>-3.9176745298368475E-3</c:v>
                </c:pt>
                <c:pt idx="420">
                  <c:v>-3.9648810613899053E-3</c:v>
                </c:pt>
                <c:pt idx="421">
                  <c:v>-3.9918099284692839E-3</c:v>
                </c:pt>
                <c:pt idx="422">
                  <c:v>-3.9957536215848282E-3</c:v>
                </c:pt>
                <c:pt idx="423">
                  <c:v>-4.0284269051918606E-3</c:v>
                </c:pt>
                <c:pt idx="424">
                  <c:v>-4.1485869480038275E-3</c:v>
                </c:pt>
                <c:pt idx="425">
                  <c:v>-4.1485869480038275E-3</c:v>
                </c:pt>
                <c:pt idx="426">
                  <c:v>-4.1485869480038275E-3</c:v>
                </c:pt>
                <c:pt idx="427">
                  <c:v>-4.2456903893655588E-3</c:v>
                </c:pt>
                <c:pt idx="428">
                  <c:v>-4.2456903893655588E-3</c:v>
                </c:pt>
                <c:pt idx="429">
                  <c:v>-4.6850214476466256E-3</c:v>
                </c:pt>
                <c:pt idx="430">
                  <c:v>-4.6924855999134554E-3</c:v>
                </c:pt>
                <c:pt idx="431">
                  <c:v>-4.7119492594461087E-3</c:v>
                </c:pt>
                <c:pt idx="432">
                  <c:v>-4.712175679905074E-3</c:v>
                </c:pt>
                <c:pt idx="433">
                  <c:v>-4.7434434949846817E-3</c:v>
                </c:pt>
                <c:pt idx="434">
                  <c:v>-4.7436702312660005E-3</c:v>
                </c:pt>
                <c:pt idx="435">
                  <c:v>-4.768171123248322E-3</c:v>
                </c:pt>
                <c:pt idx="436">
                  <c:v>-4.7702140605092192E-3</c:v>
                </c:pt>
                <c:pt idx="437">
                  <c:v>-4.7820213015724138E-3</c:v>
                </c:pt>
                <c:pt idx="438">
                  <c:v>-4.7908807642170603E-3</c:v>
                </c:pt>
                <c:pt idx="439">
                  <c:v>-4.8029260861731943E-3</c:v>
                </c:pt>
                <c:pt idx="440">
                  <c:v>-4.8154326967272112E-3</c:v>
                </c:pt>
                <c:pt idx="441">
                  <c:v>-4.8156601532652679E-3</c:v>
                </c:pt>
                <c:pt idx="442">
                  <c:v>-4.8177073643524129E-3</c:v>
                </c:pt>
                <c:pt idx="443">
                  <c:v>-4.8195272620440103E-3</c:v>
                </c:pt>
                <c:pt idx="444">
                  <c:v>-4.819754759479925E-3</c:v>
                </c:pt>
                <c:pt idx="445">
                  <c:v>-4.823850101856042E-3</c:v>
                </c:pt>
                <c:pt idx="446">
                  <c:v>-4.8299944957229529E-3</c:v>
                </c:pt>
                <c:pt idx="447">
                  <c:v>-4.8340916785027171E-3</c:v>
                </c:pt>
                <c:pt idx="448">
                  <c:v>-4.834319321353241E-3</c:v>
                </c:pt>
                <c:pt idx="449">
                  <c:v>-4.8361405459531473E-3</c:v>
                </c:pt>
                <c:pt idx="450">
                  <c:v>-4.8363682092525994E-3</c:v>
                </c:pt>
                <c:pt idx="451">
                  <c:v>-4.8381895974439412E-3</c:v>
                </c:pt>
                <c:pt idx="452">
                  <c:v>-4.8384172811923231E-3</c:v>
                </c:pt>
                <c:pt idx="453">
                  <c:v>-4.8422882525466235E-3</c:v>
                </c:pt>
                <c:pt idx="454">
                  <c:v>-4.8425159771928652E-3</c:v>
                </c:pt>
                <c:pt idx="455">
                  <c:v>-4.8443378561585119E-3</c:v>
                </c:pt>
                <c:pt idx="456">
                  <c:v>-4.8445656012536817E-3</c:v>
                </c:pt>
                <c:pt idx="457">
                  <c:v>-4.8463876438107657E-3</c:v>
                </c:pt>
                <c:pt idx="458">
                  <c:v>-4.8466154093548654E-3</c:v>
                </c:pt>
                <c:pt idx="459">
                  <c:v>-4.8525381110097136E-3</c:v>
                </c:pt>
                <c:pt idx="460">
                  <c:v>-4.8525381110097136E-3</c:v>
                </c:pt>
                <c:pt idx="461">
                  <c:v>-4.852765937900602E-3</c:v>
                </c:pt>
                <c:pt idx="462">
                  <c:v>-4.8593739061012853E-3</c:v>
                </c:pt>
                <c:pt idx="463">
                  <c:v>-4.8981487040424231E-3</c:v>
                </c:pt>
                <c:pt idx="464">
                  <c:v>-4.9002033176420209E-3</c:v>
                </c:pt>
                <c:pt idx="465">
                  <c:v>-4.9022581152819806E-3</c:v>
                </c:pt>
                <c:pt idx="466">
                  <c:v>-4.9043130969623075E-3</c:v>
                </c:pt>
                <c:pt idx="467">
                  <c:v>-4.9063682626829981E-3</c:v>
                </c:pt>
                <c:pt idx="468">
                  <c:v>-4.9084236124440524E-3</c:v>
                </c:pt>
                <c:pt idx="469">
                  <c:v>-4.910479146245472E-3</c:v>
                </c:pt>
                <c:pt idx="470">
                  <c:v>-4.9420203771440374E-3</c:v>
                </c:pt>
                <c:pt idx="471">
                  <c:v>-4.9477389976592592E-3</c:v>
                </c:pt>
                <c:pt idx="472">
                  <c:v>-5.0392003737535157E-3</c:v>
                </c:pt>
                <c:pt idx="473">
                  <c:v>-5.0392003737535157E-3</c:v>
                </c:pt>
                <c:pt idx="474">
                  <c:v>-5.2556395660233162E-3</c:v>
                </c:pt>
                <c:pt idx="475">
                  <c:v>-5.4628512438563885E-3</c:v>
                </c:pt>
                <c:pt idx="476">
                  <c:v>-5.4630850781883199E-3</c:v>
                </c:pt>
                <c:pt idx="477">
                  <c:v>-5.4729081718386773E-3</c:v>
                </c:pt>
                <c:pt idx="478">
                  <c:v>-5.4803951238377889E-3</c:v>
                </c:pt>
                <c:pt idx="479">
                  <c:v>-5.4867140493172952E-3</c:v>
                </c:pt>
                <c:pt idx="480">
                  <c:v>-5.4909275865054549E-3</c:v>
                </c:pt>
                <c:pt idx="481">
                  <c:v>-5.5096633250976508E-3</c:v>
                </c:pt>
                <c:pt idx="482">
                  <c:v>-5.5096633250976508E-3</c:v>
                </c:pt>
                <c:pt idx="483">
                  <c:v>-5.509897613850236E-3</c:v>
                </c:pt>
                <c:pt idx="484">
                  <c:v>-5.509897613850236E-3</c:v>
                </c:pt>
                <c:pt idx="485">
                  <c:v>-5.5103661981717152E-3</c:v>
                </c:pt>
                <c:pt idx="486">
                  <c:v>-5.5143495318489685E-3</c:v>
                </c:pt>
                <c:pt idx="487">
                  <c:v>-5.5143495318489685E-3</c:v>
                </c:pt>
                <c:pt idx="488">
                  <c:v>-5.5145838660436187E-3</c:v>
                </c:pt>
                <c:pt idx="489">
                  <c:v>-5.5188022700769805E-3</c:v>
                </c:pt>
                <c:pt idx="490">
                  <c:v>-5.5321654061366993E-3</c:v>
                </c:pt>
                <c:pt idx="491">
                  <c:v>-5.5356832478250214E-3</c:v>
                </c:pt>
                <c:pt idx="492">
                  <c:v>-5.5633747649675106E-3</c:v>
                </c:pt>
                <c:pt idx="493">
                  <c:v>-5.6035601399724317E-3</c:v>
                </c:pt>
                <c:pt idx="494">
                  <c:v>-5.6037953375663247E-3</c:v>
                </c:pt>
                <c:pt idx="495">
                  <c:v>-5.6143815809183619E-3</c:v>
                </c:pt>
                <c:pt idx="496">
                  <c:v>-5.6322710168215254E-3</c:v>
                </c:pt>
                <c:pt idx="497">
                  <c:v>-5.6600727264283449E-3</c:v>
                </c:pt>
                <c:pt idx="498">
                  <c:v>-6.1666350996769483E-3</c:v>
                </c:pt>
                <c:pt idx="499">
                  <c:v>-6.1685597685944768E-3</c:v>
                </c:pt>
                <c:pt idx="500">
                  <c:v>-6.2413223773851983E-3</c:v>
                </c:pt>
                <c:pt idx="501">
                  <c:v>-6.2821309545871666E-3</c:v>
                </c:pt>
                <c:pt idx="502">
                  <c:v>-6.2939751625705857E-3</c:v>
                </c:pt>
                <c:pt idx="503">
                  <c:v>-6.2961512223620036E-3</c:v>
                </c:pt>
                <c:pt idx="504">
                  <c:v>-6.3084857041647074E-3</c:v>
                </c:pt>
                <c:pt idx="505">
                  <c:v>-6.3106629908918892E-3</c:v>
                </c:pt>
                <c:pt idx="506">
                  <c:v>-6.3128404616594382E-3</c:v>
                </c:pt>
                <c:pt idx="507">
                  <c:v>-6.3130824142163481E-3</c:v>
                </c:pt>
                <c:pt idx="508">
                  <c:v>-6.3150181164673509E-3</c:v>
                </c:pt>
                <c:pt idx="509">
                  <c:v>-6.3457668673072808E-3</c:v>
                </c:pt>
                <c:pt idx="510">
                  <c:v>-6.3464936588124559E-3</c:v>
                </c:pt>
                <c:pt idx="511">
                  <c:v>-6.3523087270153161E-3</c:v>
                </c:pt>
                <c:pt idx="512">
                  <c:v>-6.3523087270153161E-3</c:v>
                </c:pt>
                <c:pt idx="513">
                  <c:v>-6.3896532227644045E-3</c:v>
                </c:pt>
                <c:pt idx="514">
                  <c:v>-6.5354211741063669E-3</c:v>
                </c:pt>
                <c:pt idx="515">
                  <c:v>-6.7444076408375696E-3</c:v>
                </c:pt>
                <c:pt idx="516">
                  <c:v>-6.9079856354504424E-3</c:v>
                </c:pt>
                <c:pt idx="517">
                  <c:v>-6.9102130220547028E-3</c:v>
                </c:pt>
                <c:pt idx="518">
                  <c:v>-6.914668347384318E-3</c:v>
                </c:pt>
                <c:pt idx="519">
                  <c:v>-6.9324970103173712E-3</c:v>
                </c:pt>
                <c:pt idx="520">
                  <c:v>-6.9391857955832838E-3</c:v>
                </c:pt>
                <c:pt idx="521">
                  <c:v>-6.9416635437986526E-3</c:v>
                </c:pt>
                <c:pt idx="522">
                  <c:v>-6.9483545988957328E-3</c:v>
                </c:pt>
                <c:pt idx="523">
                  <c:v>-6.9525683352049594E-3</c:v>
                </c:pt>
                <c:pt idx="524">
                  <c:v>-6.9528162224956093E-3</c:v>
                </c:pt>
                <c:pt idx="525">
                  <c:v>-6.9550473103560948E-3</c:v>
                </c:pt>
                <c:pt idx="526">
                  <c:v>-6.9572785822569448E-3</c:v>
                </c:pt>
                <c:pt idx="527">
                  <c:v>-6.9595100381981603E-3</c:v>
                </c:pt>
                <c:pt idx="528">
                  <c:v>-6.9977212459159666E-3</c:v>
                </c:pt>
                <c:pt idx="529">
                  <c:v>-6.9999560350326754E-3</c:v>
                </c:pt>
                <c:pt idx="530">
                  <c:v>-7.0002043562950485E-3</c:v>
                </c:pt>
                <c:pt idx="531">
                  <c:v>-7.0108843199867821E-3</c:v>
                </c:pt>
                <c:pt idx="532">
                  <c:v>-7.0111327412216993E-3</c:v>
                </c:pt>
                <c:pt idx="533">
                  <c:v>-7.0180894582732994E-3</c:v>
                </c:pt>
                <c:pt idx="534">
                  <c:v>-7.0200774188994841E-3</c:v>
                </c:pt>
                <c:pt idx="535">
                  <c:v>-7.0270364262311792E-3</c:v>
                </c:pt>
                <c:pt idx="536">
                  <c:v>-7.0292736283215614E-3</c:v>
                </c:pt>
                <c:pt idx="537">
                  <c:v>-7.0315110144523064E-3</c:v>
                </c:pt>
                <c:pt idx="538">
                  <c:v>-7.0334999566271034E-3</c:v>
                </c:pt>
                <c:pt idx="539">
                  <c:v>-7.0424519959194796E-3</c:v>
                </c:pt>
                <c:pt idx="540">
                  <c:v>-7.0427007057115125E-3</c:v>
                </c:pt>
                <c:pt idx="541">
                  <c:v>-7.0446904658434855E-3</c:v>
                </c:pt>
                <c:pt idx="542">
                  <c:v>-7.0449391960844465E-3</c:v>
                </c:pt>
                <c:pt idx="543">
                  <c:v>-7.0466803713900694E-3</c:v>
                </c:pt>
                <c:pt idx="544">
                  <c:v>-7.0469291198078567E-3</c:v>
                </c:pt>
                <c:pt idx="545">
                  <c:v>-7.0538949979798366E-3</c:v>
                </c:pt>
                <c:pt idx="546">
                  <c:v>-7.0561344085545959E-3</c:v>
                </c:pt>
                <c:pt idx="547">
                  <c:v>-7.0563832433123063E-3</c:v>
                </c:pt>
                <c:pt idx="548">
                  <c:v>-7.0581251502351821E-3</c:v>
                </c:pt>
                <c:pt idx="549">
                  <c:v>-7.0586228583763609E-3</c:v>
                </c:pt>
                <c:pt idx="550">
                  <c:v>-7.0653428078107086E-3</c:v>
                </c:pt>
                <c:pt idx="551">
                  <c:v>-7.0658406477338773E-3</c:v>
                </c:pt>
                <c:pt idx="552">
                  <c:v>-7.0673342220338633E-3</c:v>
                </c:pt>
                <c:pt idx="553">
                  <c:v>-7.0675831590362214E-3</c:v>
                </c:pt>
                <c:pt idx="554">
                  <c:v>-7.0760483690178689E-3</c:v>
                </c:pt>
                <c:pt idx="555">
                  <c:v>-7.0762973855438421E-3</c:v>
                </c:pt>
                <c:pt idx="556">
                  <c:v>-7.114174317508595E-3</c:v>
                </c:pt>
                <c:pt idx="557">
                  <c:v>-7.1144236816663682E-3</c:v>
                </c:pt>
                <c:pt idx="558">
                  <c:v>-7.1189126250359499E-3</c:v>
                </c:pt>
                <c:pt idx="559">
                  <c:v>-7.121157372781288E-3</c:v>
                </c:pt>
                <c:pt idx="560">
                  <c:v>-7.1214068005579518E-3</c:v>
                </c:pt>
                <c:pt idx="561">
                  <c:v>-7.1216562306067209E-3</c:v>
                </c:pt>
                <c:pt idx="562">
                  <c:v>-7.1239012032902824E-3</c:v>
                </c:pt>
                <c:pt idx="563">
                  <c:v>-7.1278927202594895E-3</c:v>
                </c:pt>
                <c:pt idx="564">
                  <c:v>-7.1368757601288652E-3</c:v>
                </c:pt>
                <c:pt idx="565">
                  <c:v>-7.1371253310480356E-3</c:v>
                </c:pt>
                <c:pt idx="566">
                  <c:v>-7.1391219801971205E-3</c:v>
                </c:pt>
                <c:pt idx="567">
                  <c:v>-7.1393715715652208E-3</c:v>
                </c:pt>
                <c:pt idx="568">
                  <c:v>-7.1413683843057412E-3</c:v>
                </c:pt>
                <c:pt idx="569">
                  <c:v>-7.1416179961227705E-3</c:v>
                </c:pt>
                <c:pt idx="570">
                  <c:v>-7.1438646047206856E-3</c:v>
                </c:pt>
                <c:pt idx="571">
                  <c:v>-7.1458617446440772E-3</c:v>
                </c:pt>
                <c:pt idx="572">
                  <c:v>-7.1461113973589636E-3</c:v>
                </c:pt>
                <c:pt idx="573">
                  <c:v>-7.1481087008737907E-3</c:v>
                </c:pt>
                <c:pt idx="574">
                  <c:v>-7.1483583740376087E-3</c:v>
                </c:pt>
                <c:pt idx="575">
                  <c:v>-7.1486080494735302E-3</c:v>
                </c:pt>
                <c:pt idx="576">
                  <c:v>-7.1528528795159916E-3</c:v>
                </c:pt>
                <c:pt idx="577">
                  <c:v>-7.153102595849772E-3</c:v>
                </c:pt>
                <c:pt idx="578">
                  <c:v>-7.1551004083157312E-3</c:v>
                </c:pt>
                <c:pt idx="579">
                  <c:v>-7.1573481211558345E-3</c:v>
                </c:pt>
                <c:pt idx="580">
                  <c:v>-7.1595960180363015E-3</c:v>
                </c:pt>
                <c:pt idx="581">
                  <c:v>-7.1618440989571356E-3</c:v>
                </c:pt>
                <c:pt idx="582">
                  <c:v>-7.1618440989571356E-3</c:v>
                </c:pt>
                <c:pt idx="583">
                  <c:v>-7.1640923639183333E-3</c:v>
                </c:pt>
                <c:pt idx="584">
                  <c:v>-7.1663408129198965E-3</c:v>
                </c:pt>
                <c:pt idx="585">
                  <c:v>-7.1665906519472519E-3</c:v>
                </c:pt>
                <c:pt idx="586">
                  <c:v>-7.1685894459618234E-3</c:v>
                </c:pt>
                <c:pt idx="587">
                  <c:v>-7.1685894459618234E-3</c:v>
                </c:pt>
                <c:pt idx="588">
                  <c:v>-7.1688393054381086E-3</c:v>
                </c:pt>
                <c:pt idx="589">
                  <c:v>-7.1710881429693308E-3</c:v>
                </c:pt>
                <c:pt idx="590">
                  <c:v>-7.1778357598051845E-3</c:v>
                </c:pt>
                <c:pt idx="591">
                  <c:v>-7.1800853334978631E-3</c:v>
                </c:pt>
                <c:pt idx="592">
                  <c:v>-7.18458503300432E-3</c:v>
                </c:pt>
                <c:pt idx="593">
                  <c:v>-7.1868351588180949E-3</c:v>
                </c:pt>
                <c:pt idx="594">
                  <c:v>-7.1890854686722334E-3</c:v>
                </c:pt>
                <c:pt idx="595">
                  <c:v>-7.1913359625667382E-3</c:v>
                </c:pt>
                <c:pt idx="596">
                  <c:v>-7.1935866405016084E-3</c:v>
                </c:pt>
                <c:pt idx="597">
                  <c:v>-7.2003397785484029E-3</c:v>
                </c:pt>
                <c:pt idx="598">
                  <c:v>-7.202591192644733E-3</c:v>
                </c:pt>
                <c:pt idx="599">
                  <c:v>-7.2095967690050241E-3</c:v>
                </c:pt>
                <c:pt idx="600">
                  <c:v>-7.2118489397117406E-3</c:v>
                </c:pt>
                <c:pt idx="601">
                  <c:v>-7.2141012944588224E-3</c:v>
                </c:pt>
                <c:pt idx="602">
                  <c:v>-7.232126757888608E-3</c:v>
                </c:pt>
                <c:pt idx="603">
                  <c:v>-7.2850192169354733E-3</c:v>
                </c:pt>
                <c:pt idx="604">
                  <c:v>-7.8676208501993004E-3</c:v>
                </c:pt>
                <c:pt idx="605">
                  <c:v>-7.8676208501993004E-3</c:v>
                </c:pt>
                <c:pt idx="606">
                  <c:v>-7.8676208501993004E-3</c:v>
                </c:pt>
                <c:pt idx="607">
                  <c:v>-7.8676208501993004E-3</c:v>
                </c:pt>
                <c:pt idx="608">
                  <c:v>-7.8986299586807848E-3</c:v>
                </c:pt>
                <c:pt idx="609">
                  <c:v>-7.9014506180897122E-3</c:v>
                </c:pt>
                <c:pt idx="610">
                  <c:v>-7.9014506180897122E-3</c:v>
                </c:pt>
                <c:pt idx="611">
                  <c:v>-7.9491870316628164E-3</c:v>
                </c:pt>
                <c:pt idx="612">
                  <c:v>-7.9777123435900311E-3</c:v>
                </c:pt>
                <c:pt idx="613">
                  <c:v>-7.9777123435900311E-3</c:v>
                </c:pt>
                <c:pt idx="614">
                  <c:v>-7.9777123435900311E-3</c:v>
                </c:pt>
                <c:pt idx="615">
                  <c:v>-7.9797693034482833E-3</c:v>
                </c:pt>
                <c:pt idx="616">
                  <c:v>-7.9797693034482833E-3</c:v>
                </c:pt>
                <c:pt idx="617">
                  <c:v>-8.0356198073244303E-3</c:v>
                </c:pt>
                <c:pt idx="618">
                  <c:v>-8.0402573735130316E-3</c:v>
                </c:pt>
                <c:pt idx="619">
                  <c:v>-8.0430918041398698E-3</c:v>
                </c:pt>
                <c:pt idx="620">
                  <c:v>-8.0874477504844083E-3</c:v>
                </c:pt>
                <c:pt idx="621">
                  <c:v>-8.1150751897946984E-3</c:v>
                </c:pt>
                <c:pt idx="622">
                  <c:v>-8.1150751897946984E-3</c:v>
                </c:pt>
                <c:pt idx="623">
                  <c:v>-8.1150751897946984E-3</c:v>
                </c:pt>
                <c:pt idx="624">
                  <c:v>-8.1618686763911402E-3</c:v>
                </c:pt>
                <c:pt idx="625">
                  <c:v>-8.5572434680020164E-3</c:v>
                </c:pt>
                <c:pt idx="626">
                  <c:v>-8.5669457657061906E-3</c:v>
                </c:pt>
                <c:pt idx="627">
                  <c:v>-8.5672080331384293E-3</c:v>
                </c:pt>
                <c:pt idx="628">
                  <c:v>-8.6786141409114642E-3</c:v>
                </c:pt>
                <c:pt idx="629">
                  <c:v>-8.6788773739875889E-3</c:v>
                </c:pt>
                <c:pt idx="630">
                  <c:v>-8.7299875675894249E-3</c:v>
                </c:pt>
                <c:pt idx="631">
                  <c:v>-8.7408001523009166E-3</c:v>
                </c:pt>
                <c:pt idx="632">
                  <c:v>-8.7928065681486828E-3</c:v>
                </c:pt>
                <c:pt idx="633">
                  <c:v>-8.8335227379109163E-3</c:v>
                </c:pt>
                <c:pt idx="634">
                  <c:v>-8.8425192837861856E-3</c:v>
                </c:pt>
                <c:pt idx="635">
                  <c:v>-8.8719086447770837E-3</c:v>
                </c:pt>
                <c:pt idx="636">
                  <c:v>-8.8960235083104071E-3</c:v>
                </c:pt>
                <c:pt idx="637">
                  <c:v>-8.9145862066379589E-3</c:v>
                </c:pt>
                <c:pt idx="638">
                  <c:v>-9.4388618820524274E-3</c:v>
                </c:pt>
                <c:pt idx="639">
                  <c:v>-9.5147412902724052E-3</c:v>
                </c:pt>
                <c:pt idx="640">
                  <c:v>-9.5193376146905529E-3</c:v>
                </c:pt>
                <c:pt idx="641">
                  <c:v>-9.6078770589100027E-3</c:v>
                </c:pt>
                <c:pt idx="642">
                  <c:v>-9.6743731576440489E-3</c:v>
                </c:pt>
                <c:pt idx="643">
                  <c:v>-9.6746448497606469E-3</c:v>
                </c:pt>
                <c:pt idx="644">
                  <c:v>-9.6817096423003936E-3</c:v>
                </c:pt>
                <c:pt idx="645">
                  <c:v>-9.7450896096761032E-3</c:v>
                </c:pt>
                <c:pt idx="646">
                  <c:v>-1.038178770769704E-2</c:v>
                </c:pt>
                <c:pt idx="647">
                  <c:v>-1.0500227583112122E-2</c:v>
                </c:pt>
                <c:pt idx="648">
                  <c:v>-1.0537289752725628E-2</c:v>
                </c:pt>
                <c:pt idx="649">
                  <c:v>-1.0610417010218587E-2</c:v>
                </c:pt>
                <c:pt idx="650">
                  <c:v>-1.0612931786076907E-2</c:v>
                </c:pt>
                <c:pt idx="651">
                  <c:v>-1.0613211216977239E-2</c:v>
                </c:pt>
                <c:pt idx="652">
                  <c:v>-1.062047721789406E-2</c:v>
                </c:pt>
                <c:pt idx="653">
                  <c:v>-1.0620756710141175E-2</c:v>
                </c:pt>
                <c:pt idx="654">
                  <c:v>-1.0625228895101108E-2</c:v>
                </c:pt>
                <c:pt idx="655">
                  <c:v>-1.0625508425973982E-2</c:v>
                </c:pt>
                <c:pt idx="656">
                  <c:v>-1.0628024306074494E-2</c:v>
                </c:pt>
                <c:pt idx="657">
                  <c:v>-1.0628303859668398E-2</c:v>
                </c:pt>
                <c:pt idx="658">
                  <c:v>-1.0633056618396603E-2</c:v>
                </c:pt>
                <c:pt idx="659">
                  <c:v>-1.063333621288837E-2</c:v>
                </c:pt>
                <c:pt idx="660">
                  <c:v>-1.0633615809652238E-2</c:v>
                </c:pt>
                <c:pt idx="661">
                  <c:v>-1.0633615809652238E-2</c:v>
                </c:pt>
                <c:pt idx="662">
                  <c:v>-1.0633895408688209E-2</c:v>
                </c:pt>
                <c:pt idx="663">
                  <c:v>-1.0635573050618206E-2</c:v>
                </c:pt>
                <c:pt idx="664">
                  <c:v>-1.0635852665558904E-2</c:v>
                </c:pt>
                <c:pt idx="665">
                  <c:v>-1.0636132282771698E-2</c:v>
                </c:pt>
                <c:pt idx="666">
                  <c:v>-1.0638089666880176E-2</c:v>
                </c:pt>
                <c:pt idx="667">
                  <c:v>-1.0638369302269799E-2</c:v>
                </c:pt>
                <c:pt idx="668">
                  <c:v>-1.0640606467182508E-2</c:v>
                </c:pt>
                <c:pt idx="669">
                  <c:v>-1.0640886123021063E-2</c:v>
                </c:pt>
                <c:pt idx="670">
                  <c:v>-1.0641165781131719E-2</c:v>
                </c:pt>
                <c:pt idx="671">
                  <c:v>-1.0643123451525207E-2</c:v>
                </c:pt>
                <c:pt idx="672">
                  <c:v>-1.0643403127812687E-2</c:v>
                </c:pt>
                <c:pt idx="673">
                  <c:v>-1.0643682806372276E-2</c:v>
                </c:pt>
                <c:pt idx="674">
                  <c:v>-1.0643682806372276E-2</c:v>
                </c:pt>
                <c:pt idx="675">
                  <c:v>-1.0643682806372276E-2</c:v>
                </c:pt>
                <c:pt idx="676">
                  <c:v>-1.064564061990827E-2</c:v>
                </c:pt>
                <c:pt idx="677">
                  <c:v>-1.0645920316644679E-2</c:v>
                </c:pt>
                <c:pt idx="678">
                  <c:v>-1.0646200015653196E-2</c:v>
                </c:pt>
                <c:pt idx="679">
                  <c:v>-1.0648437689517037E-2</c:v>
                </c:pt>
                <c:pt idx="680">
                  <c:v>-1.0666064452753747E-2</c:v>
                </c:pt>
                <c:pt idx="681">
                  <c:v>-1.0666344315353699E-2</c:v>
                </c:pt>
                <c:pt idx="682">
                  <c:v>-1.0671102327184663E-2</c:v>
                </c:pt>
                <c:pt idx="683">
                  <c:v>-1.0671382230682471E-2</c:v>
                </c:pt>
                <c:pt idx="684">
                  <c:v>-1.0673621540460667E-2</c:v>
                </c:pt>
                <c:pt idx="685">
                  <c:v>-1.0678940483978369E-2</c:v>
                </c:pt>
                <c:pt idx="686">
                  <c:v>-1.0694061959660009E-2</c:v>
                </c:pt>
                <c:pt idx="687">
                  <c:v>-1.0696302741761121E-2</c:v>
                </c:pt>
                <c:pt idx="688">
                  <c:v>-1.0696582849748226E-2</c:v>
                </c:pt>
                <c:pt idx="689">
                  <c:v>-1.0696862960007433E-2</c:v>
                </c:pt>
                <c:pt idx="690">
                  <c:v>-1.0699103923876806E-2</c:v>
                </c:pt>
                <c:pt idx="691">
                  <c:v>-1.0699384054584943E-2</c:v>
                </c:pt>
                <c:pt idx="692">
                  <c:v>-1.0706668250504741E-2</c:v>
                </c:pt>
                <c:pt idx="693">
                  <c:v>-1.0709190060794781E-2</c:v>
                </c:pt>
                <c:pt idx="694">
                  <c:v>-1.0709470273298636E-2</c:v>
                </c:pt>
                <c:pt idx="695">
                  <c:v>-1.0714234233495955E-2</c:v>
                </c:pt>
                <c:pt idx="696">
                  <c:v>-1.0714514486897669E-2</c:v>
                </c:pt>
                <c:pt idx="697">
                  <c:v>-1.0719279142358592E-2</c:v>
                </c:pt>
                <c:pt idx="698">
                  <c:v>-1.0719559436658165E-2</c:v>
                </c:pt>
                <c:pt idx="699">
                  <c:v>-1.0724324787382687E-2</c:v>
                </c:pt>
                <c:pt idx="700">
                  <c:v>-1.0726847885955281E-2</c:v>
                </c:pt>
                <c:pt idx="701">
                  <c:v>-1.0729371168568239E-2</c:v>
                </c:pt>
                <c:pt idx="702">
                  <c:v>-1.0729651544663529E-2</c:v>
                </c:pt>
                <c:pt idx="703">
                  <c:v>-1.0731894635221563E-2</c:v>
                </c:pt>
                <c:pt idx="704">
                  <c:v>-1.0732175031765781E-2</c:v>
                </c:pt>
                <c:pt idx="705">
                  <c:v>-1.0737222558091383E-2</c:v>
                </c:pt>
                <c:pt idx="706">
                  <c:v>-1.0742270820578442E-2</c:v>
                </c:pt>
                <c:pt idx="707">
                  <c:v>-1.0744795227882518E-2</c:v>
                </c:pt>
                <c:pt idx="708">
                  <c:v>-1.0747319819226959E-2</c:v>
                </c:pt>
                <c:pt idx="709">
                  <c:v>-1.0752369554036939E-2</c:v>
                </c:pt>
                <c:pt idx="710">
                  <c:v>-1.1330012738067817E-2</c:v>
                </c:pt>
                <c:pt idx="711">
                  <c:v>-1.13399961614614E-2</c:v>
                </c:pt>
                <c:pt idx="712">
                  <c:v>-1.1340281443027646E-2</c:v>
                </c:pt>
                <c:pt idx="713">
                  <c:v>-1.134855559681373E-2</c:v>
                </c:pt>
                <c:pt idx="714">
                  <c:v>-1.1355690021678334E-2</c:v>
                </c:pt>
                <c:pt idx="715">
                  <c:v>-1.1358258762261392E-2</c:v>
                </c:pt>
                <c:pt idx="716">
                  <c:v>-1.1363396795548604E-2</c:v>
                </c:pt>
                <c:pt idx="717">
                  <c:v>-1.136368226342732E-2</c:v>
                </c:pt>
                <c:pt idx="718">
                  <c:v>-1.1366251576580401E-2</c:v>
                </c:pt>
                <c:pt idx="719">
                  <c:v>-1.1368535564997277E-2</c:v>
                </c:pt>
                <c:pt idx="720">
                  <c:v>-1.1368821073773846E-2</c:v>
                </c:pt>
                <c:pt idx="721">
                  <c:v>-1.1371105225782158E-2</c:v>
                </c:pt>
                <c:pt idx="722">
                  <c:v>-1.1371390755007659E-2</c:v>
                </c:pt>
                <c:pt idx="723">
                  <c:v>-1.1373675070607403E-2</c:v>
                </c:pt>
                <c:pt idx="724">
                  <c:v>-1.1373960620281835E-2</c:v>
                </c:pt>
                <c:pt idx="725">
                  <c:v>-1.1376245099473013E-2</c:v>
                </c:pt>
                <c:pt idx="726">
                  <c:v>-1.1383956290312039E-2</c:v>
                </c:pt>
                <c:pt idx="727">
                  <c:v>-1.1384241921782187E-2</c:v>
                </c:pt>
                <c:pt idx="728">
                  <c:v>-1.1386527055339109E-2</c:v>
                </c:pt>
                <c:pt idx="729">
                  <c:v>-1.1386812707258187E-2</c:v>
                </c:pt>
                <c:pt idx="730">
                  <c:v>-1.1389098004406543E-2</c:v>
                </c:pt>
                <c:pt idx="731">
                  <c:v>-1.1389383676774553E-2</c:v>
                </c:pt>
                <c:pt idx="732">
                  <c:v>-1.1399383641079935E-2</c:v>
                </c:pt>
                <c:pt idx="733">
                  <c:v>-1.1399669395243662E-2</c:v>
                </c:pt>
                <c:pt idx="734">
                  <c:v>-1.140166973800864E-2</c:v>
                </c:pt>
                <c:pt idx="735">
                  <c:v>-1.1401955510349192E-2</c:v>
                </c:pt>
                <c:pt idx="736">
                  <c:v>-1.1401955510349192E-2</c:v>
                </c:pt>
                <c:pt idx="737">
                  <c:v>-1.1402241284961848E-2</c:v>
                </c:pt>
                <c:pt idx="738">
                  <c:v>-1.1402527061846607E-2</c:v>
                </c:pt>
                <c:pt idx="739">
                  <c:v>-1.1404527563658819E-2</c:v>
                </c:pt>
                <c:pt idx="740">
                  <c:v>-1.1404813358720402E-2</c:v>
                </c:pt>
                <c:pt idx="741">
                  <c:v>-1.1417962387696977E-2</c:v>
                </c:pt>
                <c:pt idx="742">
                  <c:v>-1.1422823028160492E-2</c:v>
                </c:pt>
                <c:pt idx="743">
                  <c:v>-1.1448566770791622E-2</c:v>
                </c:pt>
                <c:pt idx="744">
                  <c:v>-1.1448852915757111E-2</c:v>
                </c:pt>
                <c:pt idx="745">
                  <c:v>-1.1449139062994705E-2</c:v>
                </c:pt>
                <c:pt idx="746">
                  <c:v>-1.1451428322691162E-2</c:v>
                </c:pt>
                <c:pt idx="747">
                  <c:v>-1.1451714490377683E-2</c:v>
                </c:pt>
                <c:pt idx="748">
                  <c:v>-1.1454576292208581E-2</c:v>
                </c:pt>
                <c:pt idx="749">
                  <c:v>-1.1454862484888239E-2</c:v>
                </c:pt>
                <c:pt idx="750">
                  <c:v>-1.1459155647735498E-2</c:v>
                </c:pt>
                <c:pt idx="751">
                  <c:v>-1.1459441876768808E-2</c:v>
                </c:pt>
                <c:pt idx="752">
                  <c:v>-1.1461445543620869E-2</c:v>
                </c:pt>
                <c:pt idx="753">
                  <c:v>-1.1472038203616686E-2</c:v>
                </c:pt>
                <c:pt idx="754">
                  <c:v>-1.1472324534894643E-2</c:v>
                </c:pt>
                <c:pt idx="755">
                  <c:v>-1.1518740200503155E-2</c:v>
                </c:pt>
                <c:pt idx="756">
                  <c:v>-1.1607439124723397E-2</c:v>
                </c:pt>
                <c:pt idx="757">
                  <c:v>-1.166410152095701E-2</c:v>
                </c:pt>
                <c:pt idx="758">
                  <c:v>-1.1672450131567209E-2</c:v>
                </c:pt>
                <c:pt idx="759">
                  <c:v>-1.1672450131567209E-2</c:v>
                </c:pt>
                <c:pt idx="760">
                  <c:v>-1.2336269932682675E-2</c:v>
                </c:pt>
                <c:pt idx="761">
                  <c:v>-1.2336269932682675E-2</c:v>
                </c:pt>
                <c:pt idx="762">
                  <c:v>-1.2516960928775276E-2</c:v>
                </c:pt>
                <c:pt idx="763">
                  <c:v>-1.2516960928775276E-2</c:v>
                </c:pt>
                <c:pt idx="764">
                  <c:v>-1.2685493779951698E-2</c:v>
                </c:pt>
                <c:pt idx="765">
                  <c:v>-1.2715085394511364E-2</c:v>
                </c:pt>
                <c:pt idx="766">
                  <c:v>-1.3269931272158416E-2</c:v>
                </c:pt>
                <c:pt idx="767">
                  <c:v>-1.3342359465694743E-2</c:v>
                </c:pt>
                <c:pt idx="768">
                  <c:v>-1.3356800757325604E-2</c:v>
                </c:pt>
                <c:pt idx="769">
                  <c:v>-1.3495159982529707E-2</c:v>
                </c:pt>
                <c:pt idx="770">
                  <c:v>-1.4383168427450743E-2</c:v>
                </c:pt>
                <c:pt idx="771">
                  <c:v>-1.4383476995803394E-2</c:v>
                </c:pt>
                <c:pt idx="772">
                  <c:v>-1.4395204276832581E-2</c:v>
                </c:pt>
                <c:pt idx="773">
                  <c:v>-1.4469656314546164E-2</c:v>
                </c:pt>
                <c:pt idx="774">
                  <c:v>-1.4469965519087725E-2</c:v>
                </c:pt>
                <c:pt idx="775">
                  <c:v>-1.4517300581595678E-2</c:v>
                </c:pt>
                <c:pt idx="776">
                  <c:v>-1.4521015384900107E-2</c:v>
                </c:pt>
                <c:pt idx="777">
                  <c:v>-1.4521324966610816E-2</c:v>
                </c:pt>
                <c:pt idx="778">
                  <c:v>-1.4570577359766801E-2</c:v>
                </c:pt>
                <c:pt idx="779">
                  <c:v>-1.5364849038766896E-2</c:v>
                </c:pt>
                <c:pt idx="780">
                  <c:v>-1.5454603154858835E-2</c:v>
                </c:pt>
                <c:pt idx="781">
                  <c:v>-1.55451745413283E-2</c:v>
                </c:pt>
                <c:pt idx="782">
                  <c:v>-1.5594655448798485E-2</c:v>
                </c:pt>
                <c:pt idx="783">
                  <c:v>-1.566071600483341E-2</c:v>
                </c:pt>
                <c:pt idx="784">
                  <c:v>-1.5703962594357447E-2</c:v>
                </c:pt>
                <c:pt idx="785">
                  <c:v>-1.6273536427754663E-2</c:v>
                </c:pt>
                <c:pt idx="786">
                  <c:v>-1.6339632342060699E-2</c:v>
                </c:pt>
                <c:pt idx="787">
                  <c:v>-1.633995499518151E-2</c:v>
                </c:pt>
                <c:pt idx="788">
                  <c:v>-1.6498652115765865E-2</c:v>
                </c:pt>
                <c:pt idx="789">
                  <c:v>-1.6597183142422717E-2</c:v>
                </c:pt>
                <c:pt idx="790">
                  <c:v>-1.6615031910821865E-2</c:v>
                </c:pt>
                <c:pt idx="791">
                  <c:v>-1.6677394214800696E-2</c:v>
                </c:pt>
                <c:pt idx="792">
                  <c:v>-1.6804325505757674E-2</c:v>
                </c:pt>
                <c:pt idx="793">
                  <c:v>-1.743260530795946E-2</c:v>
                </c:pt>
                <c:pt idx="794">
                  <c:v>-1.7474235976214818E-2</c:v>
                </c:pt>
                <c:pt idx="795">
                  <c:v>-1.7507301863882833E-2</c:v>
                </c:pt>
                <c:pt idx="796">
                  <c:v>-1.7528145039227921E-2</c:v>
                </c:pt>
                <c:pt idx="797">
                  <c:v>-1.7660029412842129E-2</c:v>
                </c:pt>
                <c:pt idx="798">
                  <c:v>-1.7660029412842129E-2</c:v>
                </c:pt>
                <c:pt idx="799">
                  <c:v>-1.7668325620910665E-2</c:v>
                </c:pt>
                <c:pt idx="800">
                  <c:v>-1.7668657498770748E-2</c:v>
                </c:pt>
                <c:pt idx="801">
                  <c:v>-1.7755355305735507E-2</c:v>
                </c:pt>
                <c:pt idx="802">
                  <c:v>-1.7764332878324542E-2</c:v>
                </c:pt>
                <c:pt idx="803">
                  <c:v>-1.7831550972874574E-2</c:v>
                </c:pt>
                <c:pt idx="804">
                  <c:v>-1.8561859390637991E-2</c:v>
                </c:pt>
                <c:pt idx="805">
                  <c:v>-1.8674857648328973E-2</c:v>
                </c:pt>
                <c:pt idx="806">
                  <c:v>-1.8675196347043073E-2</c:v>
                </c:pt>
                <c:pt idx="807">
                  <c:v>-1.8773514845528593E-2</c:v>
                </c:pt>
                <c:pt idx="808">
                  <c:v>-1.879965220570616E-2</c:v>
                </c:pt>
                <c:pt idx="809">
                  <c:v>-1.8799991740554259E-2</c:v>
                </c:pt>
                <c:pt idx="810">
                  <c:v>-1.8818329996425007E-2</c:v>
                </c:pt>
                <c:pt idx="811">
                  <c:v>-1.8877465001448952E-2</c:v>
                </c:pt>
                <c:pt idx="812">
                  <c:v>-1.8973109885880836E-2</c:v>
                </c:pt>
                <c:pt idx="813">
                  <c:v>-1.9848569929505615E-2</c:v>
                </c:pt>
                <c:pt idx="814">
                  <c:v>-1.9848569929505615E-2</c:v>
                </c:pt>
                <c:pt idx="815">
                  <c:v>-1.9884269607673359E-2</c:v>
                </c:pt>
                <c:pt idx="816">
                  <c:v>-1.9892244672745734E-2</c:v>
                </c:pt>
                <c:pt idx="817">
                  <c:v>-1.9991860689684511E-2</c:v>
                </c:pt>
                <c:pt idx="818">
                  <c:v>-1.9991860689684511E-2</c:v>
                </c:pt>
                <c:pt idx="819">
                  <c:v>-2.0030438327233557E-2</c:v>
                </c:pt>
                <c:pt idx="820">
                  <c:v>-2.0030438327233557E-2</c:v>
                </c:pt>
                <c:pt idx="821">
                  <c:v>-2.0033567470727352E-2</c:v>
                </c:pt>
                <c:pt idx="822">
                  <c:v>-2.0065564827077945E-2</c:v>
                </c:pt>
                <c:pt idx="823">
                  <c:v>-2.0102107048227871E-2</c:v>
                </c:pt>
                <c:pt idx="824">
                  <c:v>-2.0102107048227871E-2</c:v>
                </c:pt>
                <c:pt idx="825">
                  <c:v>-2.0102455189803154E-2</c:v>
                </c:pt>
                <c:pt idx="826">
                  <c:v>-2.0102455189803154E-2</c:v>
                </c:pt>
                <c:pt idx="827">
                  <c:v>-2.0175615259060312E-2</c:v>
                </c:pt>
                <c:pt idx="828">
                  <c:v>-2.0175615259060312E-2</c:v>
                </c:pt>
                <c:pt idx="829">
                  <c:v>-2.0927217889878499E-2</c:v>
                </c:pt>
                <c:pt idx="830">
                  <c:v>-2.0927217889878499E-2</c:v>
                </c:pt>
                <c:pt idx="831">
                  <c:v>-2.105001377658294E-2</c:v>
                </c:pt>
                <c:pt idx="832">
                  <c:v>-2.1132266223687204E-2</c:v>
                </c:pt>
                <c:pt idx="833">
                  <c:v>-2.1221037220392196E-2</c:v>
                </c:pt>
                <c:pt idx="834">
                  <c:v>-2.2102478388305091E-2</c:v>
                </c:pt>
                <c:pt idx="835">
                  <c:v>-2.2219910268667743E-2</c:v>
                </c:pt>
                <c:pt idx="836">
                  <c:v>-2.2256091437127638E-2</c:v>
                </c:pt>
                <c:pt idx="837">
                  <c:v>-2.2406123221795193E-2</c:v>
                </c:pt>
                <c:pt idx="838">
                  <c:v>-2.3485355539953866E-2</c:v>
                </c:pt>
                <c:pt idx="839">
                  <c:v>-2.348572510291877E-2</c:v>
                </c:pt>
                <c:pt idx="840">
                  <c:v>-2.3486094668155773E-2</c:v>
                </c:pt>
                <c:pt idx="841">
                  <c:v>-2.3686362576707164E-2</c:v>
                </c:pt>
                <c:pt idx="842">
                  <c:v>-2.4645304205753105E-2</c:v>
                </c:pt>
                <c:pt idx="843">
                  <c:v>-2.4645680832687068E-2</c:v>
                </c:pt>
                <c:pt idx="844">
                  <c:v>-2.4733874006713851E-2</c:v>
                </c:pt>
                <c:pt idx="845">
                  <c:v>-2.476443139946519E-2</c:v>
                </c:pt>
                <c:pt idx="846">
                  <c:v>-2.4866397038916375E-2</c:v>
                </c:pt>
                <c:pt idx="847">
                  <c:v>-2.5001093798708386E-2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3CF-4AA5-B0A7-61F2FEC41950}"/>
            </c:ext>
          </c:extLst>
        </c:ser>
        <c:ser>
          <c:idx val="9"/>
          <c:order val="9"/>
          <c:tx>
            <c:strRef>
              <c:f>'Active 2'!$S$20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2'!$F$21:$F$992</c:f>
              <c:numCache>
                <c:formatCode>General</c:formatCode>
                <c:ptCount val="972"/>
                <c:pt idx="0">
                  <c:v>-13296</c:v>
                </c:pt>
                <c:pt idx="1">
                  <c:v>-8018</c:v>
                </c:pt>
                <c:pt idx="2">
                  <c:v>-7959</c:v>
                </c:pt>
                <c:pt idx="3">
                  <c:v>-7958.5</c:v>
                </c:pt>
                <c:pt idx="4">
                  <c:v>-7945.5</c:v>
                </c:pt>
                <c:pt idx="5">
                  <c:v>-7945</c:v>
                </c:pt>
                <c:pt idx="6">
                  <c:v>-7941</c:v>
                </c:pt>
                <c:pt idx="7">
                  <c:v>-7827.5</c:v>
                </c:pt>
                <c:pt idx="8">
                  <c:v>-7823</c:v>
                </c:pt>
                <c:pt idx="9">
                  <c:v>-7818.5</c:v>
                </c:pt>
                <c:pt idx="10">
                  <c:v>-6738.5</c:v>
                </c:pt>
                <c:pt idx="11">
                  <c:v>-6405</c:v>
                </c:pt>
                <c:pt idx="12">
                  <c:v>-4873</c:v>
                </c:pt>
                <c:pt idx="13">
                  <c:v>-4855</c:v>
                </c:pt>
                <c:pt idx="14">
                  <c:v>-4831.5</c:v>
                </c:pt>
                <c:pt idx="15">
                  <c:v>-4787</c:v>
                </c:pt>
                <c:pt idx="16">
                  <c:v>-4683</c:v>
                </c:pt>
                <c:pt idx="17">
                  <c:v>-4655.5</c:v>
                </c:pt>
                <c:pt idx="18">
                  <c:v>-4642</c:v>
                </c:pt>
                <c:pt idx="19">
                  <c:v>-4628.5</c:v>
                </c:pt>
                <c:pt idx="20">
                  <c:v>-4515</c:v>
                </c:pt>
                <c:pt idx="21">
                  <c:v>-4515</c:v>
                </c:pt>
                <c:pt idx="22">
                  <c:v>-4510.5</c:v>
                </c:pt>
                <c:pt idx="23">
                  <c:v>-4506</c:v>
                </c:pt>
                <c:pt idx="24">
                  <c:v>-4429</c:v>
                </c:pt>
                <c:pt idx="25">
                  <c:v>-4411</c:v>
                </c:pt>
                <c:pt idx="26">
                  <c:v>-4356.5</c:v>
                </c:pt>
                <c:pt idx="27">
                  <c:v>-3449.5</c:v>
                </c:pt>
                <c:pt idx="28">
                  <c:v>-3449</c:v>
                </c:pt>
                <c:pt idx="29">
                  <c:v>-3142</c:v>
                </c:pt>
                <c:pt idx="30">
                  <c:v>-2920</c:v>
                </c:pt>
                <c:pt idx="31">
                  <c:v>-1999</c:v>
                </c:pt>
                <c:pt idx="32">
                  <c:v>-1872.5</c:v>
                </c:pt>
                <c:pt idx="33">
                  <c:v>-1642</c:v>
                </c:pt>
                <c:pt idx="34">
                  <c:v>-1624</c:v>
                </c:pt>
                <c:pt idx="35">
                  <c:v>-1583.5</c:v>
                </c:pt>
                <c:pt idx="36">
                  <c:v>-1579</c:v>
                </c:pt>
                <c:pt idx="37">
                  <c:v>-1565</c:v>
                </c:pt>
                <c:pt idx="38">
                  <c:v>-1411.5</c:v>
                </c:pt>
                <c:pt idx="39">
                  <c:v>-1407</c:v>
                </c:pt>
                <c:pt idx="40">
                  <c:v>-1406</c:v>
                </c:pt>
                <c:pt idx="41">
                  <c:v>-1289</c:v>
                </c:pt>
                <c:pt idx="42">
                  <c:v>-1275.5</c:v>
                </c:pt>
                <c:pt idx="43">
                  <c:v>-481</c:v>
                </c:pt>
                <c:pt idx="44">
                  <c:v>-426.5</c:v>
                </c:pt>
                <c:pt idx="45">
                  <c:v>-422</c:v>
                </c:pt>
                <c:pt idx="46">
                  <c:v>-350</c:v>
                </c:pt>
                <c:pt idx="47">
                  <c:v>-36</c:v>
                </c:pt>
                <c:pt idx="48">
                  <c:v>-27</c:v>
                </c:pt>
                <c:pt idx="49">
                  <c:v>-4.5</c:v>
                </c:pt>
                <c:pt idx="50">
                  <c:v>-4</c:v>
                </c:pt>
                <c:pt idx="51">
                  <c:v>0</c:v>
                </c:pt>
                <c:pt idx="52">
                  <c:v>0.5</c:v>
                </c:pt>
                <c:pt idx="53">
                  <c:v>77</c:v>
                </c:pt>
                <c:pt idx="54">
                  <c:v>77.5</c:v>
                </c:pt>
                <c:pt idx="55">
                  <c:v>77.5</c:v>
                </c:pt>
                <c:pt idx="56">
                  <c:v>107.5</c:v>
                </c:pt>
                <c:pt idx="57">
                  <c:v>156.5</c:v>
                </c:pt>
                <c:pt idx="58">
                  <c:v>161</c:v>
                </c:pt>
                <c:pt idx="59">
                  <c:v>161.5</c:v>
                </c:pt>
                <c:pt idx="60">
                  <c:v>166</c:v>
                </c:pt>
                <c:pt idx="61">
                  <c:v>189</c:v>
                </c:pt>
                <c:pt idx="62">
                  <c:v>194</c:v>
                </c:pt>
                <c:pt idx="63">
                  <c:v>275</c:v>
                </c:pt>
                <c:pt idx="64">
                  <c:v>283.5</c:v>
                </c:pt>
                <c:pt idx="65">
                  <c:v>302</c:v>
                </c:pt>
                <c:pt idx="66">
                  <c:v>329</c:v>
                </c:pt>
                <c:pt idx="67">
                  <c:v>342.5</c:v>
                </c:pt>
                <c:pt idx="68">
                  <c:v>356</c:v>
                </c:pt>
                <c:pt idx="69">
                  <c:v>424</c:v>
                </c:pt>
                <c:pt idx="70">
                  <c:v>460.5</c:v>
                </c:pt>
                <c:pt idx="71">
                  <c:v>469.5</c:v>
                </c:pt>
                <c:pt idx="72">
                  <c:v>1259</c:v>
                </c:pt>
                <c:pt idx="73">
                  <c:v>1277</c:v>
                </c:pt>
                <c:pt idx="74">
                  <c:v>1394.5</c:v>
                </c:pt>
                <c:pt idx="75">
                  <c:v>1440</c:v>
                </c:pt>
                <c:pt idx="76">
                  <c:v>1440</c:v>
                </c:pt>
                <c:pt idx="77">
                  <c:v>1535</c:v>
                </c:pt>
                <c:pt idx="78">
                  <c:v>1561.5</c:v>
                </c:pt>
                <c:pt idx="79">
                  <c:v>1562</c:v>
                </c:pt>
                <c:pt idx="80">
                  <c:v>1562</c:v>
                </c:pt>
                <c:pt idx="81">
                  <c:v>1575.5</c:v>
                </c:pt>
                <c:pt idx="82">
                  <c:v>1639</c:v>
                </c:pt>
                <c:pt idx="83">
                  <c:v>1693</c:v>
                </c:pt>
                <c:pt idx="84">
                  <c:v>1770</c:v>
                </c:pt>
                <c:pt idx="85">
                  <c:v>1806</c:v>
                </c:pt>
                <c:pt idx="86">
                  <c:v>1806.5</c:v>
                </c:pt>
                <c:pt idx="87">
                  <c:v>1810.5</c:v>
                </c:pt>
                <c:pt idx="88">
                  <c:v>1824</c:v>
                </c:pt>
                <c:pt idx="89">
                  <c:v>1833</c:v>
                </c:pt>
                <c:pt idx="90">
                  <c:v>1869.5</c:v>
                </c:pt>
                <c:pt idx="91">
                  <c:v>1896.5</c:v>
                </c:pt>
                <c:pt idx="92">
                  <c:v>1901</c:v>
                </c:pt>
                <c:pt idx="93">
                  <c:v>1901</c:v>
                </c:pt>
                <c:pt idx="94">
                  <c:v>1910.5</c:v>
                </c:pt>
                <c:pt idx="95">
                  <c:v>1951</c:v>
                </c:pt>
                <c:pt idx="96">
                  <c:v>1960</c:v>
                </c:pt>
                <c:pt idx="97">
                  <c:v>1978.5</c:v>
                </c:pt>
                <c:pt idx="98">
                  <c:v>2019</c:v>
                </c:pt>
                <c:pt idx="99">
                  <c:v>2019.5</c:v>
                </c:pt>
                <c:pt idx="100">
                  <c:v>3216.5</c:v>
                </c:pt>
                <c:pt idx="101">
                  <c:v>3265.5</c:v>
                </c:pt>
                <c:pt idx="102">
                  <c:v>3276.5</c:v>
                </c:pt>
                <c:pt idx="103">
                  <c:v>3374</c:v>
                </c:pt>
                <c:pt idx="104">
                  <c:v>3419.5</c:v>
                </c:pt>
                <c:pt idx="105">
                  <c:v>3496.5</c:v>
                </c:pt>
                <c:pt idx="106">
                  <c:v>3518.5</c:v>
                </c:pt>
                <c:pt idx="107">
                  <c:v>3519</c:v>
                </c:pt>
                <c:pt idx="108">
                  <c:v>3541.5</c:v>
                </c:pt>
                <c:pt idx="109">
                  <c:v>3546</c:v>
                </c:pt>
                <c:pt idx="110">
                  <c:v>3546</c:v>
                </c:pt>
                <c:pt idx="111">
                  <c:v>3564</c:v>
                </c:pt>
                <c:pt idx="112">
                  <c:v>3564.5</c:v>
                </c:pt>
                <c:pt idx="113">
                  <c:v>3660.5</c:v>
                </c:pt>
                <c:pt idx="114">
                  <c:v>4787.5</c:v>
                </c:pt>
                <c:pt idx="115">
                  <c:v>4853</c:v>
                </c:pt>
                <c:pt idx="116">
                  <c:v>5019</c:v>
                </c:pt>
                <c:pt idx="117">
                  <c:v>5178.5</c:v>
                </c:pt>
                <c:pt idx="118">
                  <c:v>5182</c:v>
                </c:pt>
                <c:pt idx="119">
                  <c:v>5186.5</c:v>
                </c:pt>
                <c:pt idx="120">
                  <c:v>5322.5</c:v>
                </c:pt>
                <c:pt idx="121">
                  <c:v>5390.5</c:v>
                </c:pt>
                <c:pt idx="122">
                  <c:v>5417.5</c:v>
                </c:pt>
                <c:pt idx="123">
                  <c:v>5463</c:v>
                </c:pt>
                <c:pt idx="124">
                  <c:v>6736</c:v>
                </c:pt>
                <c:pt idx="125">
                  <c:v>6749.5</c:v>
                </c:pt>
                <c:pt idx="126">
                  <c:v>6810</c:v>
                </c:pt>
                <c:pt idx="127">
                  <c:v>6858.5</c:v>
                </c:pt>
                <c:pt idx="128">
                  <c:v>6864.5</c:v>
                </c:pt>
                <c:pt idx="129">
                  <c:v>6867.5</c:v>
                </c:pt>
                <c:pt idx="130">
                  <c:v>6890</c:v>
                </c:pt>
                <c:pt idx="131">
                  <c:v>6981</c:v>
                </c:pt>
                <c:pt idx="132">
                  <c:v>7021.5</c:v>
                </c:pt>
                <c:pt idx="133">
                  <c:v>7153</c:v>
                </c:pt>
                <c:pt idx="134">
                  <c:v>8210.5</c:v>
                </c:pt>
                <c:pt idx="135">
                  <c:v>8254.5</c:v>
                </c:pt>
                <c:pt idx="136">
                  <c:v>8255</c:v>
                </c:pt>
                <c:pt idx="137">
                  <c:v>8255.5</c:v>
                </c:pt>
                <c:pt idx="138">
                  <c:v>8467.5</c:v>
                </c:pt>
                <c:pt idx="139">
                  <c:v>8471.5</c:v>
                </c:pt>
                <c:pt idx="140">
                  <c:v>8481</c:v>
                </c:pt>
                <c:pt idx="141">
                  <c:v>8494</c:v>
                </c:pt>
                <c:pt idx="142">
                  <c:v>8494.5</c:v>
                </c:pt>
                <c:pt idx="143">
                  <c:v>8585</c:v>
                </c:pt>
                <c:pt idx="144">
                  <c:v>8625.5</c:v>
                </c:pt>
                <c:pt idx="145">
                  <c:v>8626</c:v>
                </c:pt>
                <c:pt idx="146">
                  <c:v>8630.5</c:v>
                </c:pt>
                <c:pt idx="147">
                  <c:v>9591</c:v>
                </c:pt>
                <c:pt idx="148">
                  <c:v>9982.5</c:v>
                </c:pt>
                <c:pt idx="149">
                  <c:v>9989.5</c:v>
                </c:pt>
                <c:pt idx="150">
                  <c:v>10316</c:v>
                </c:pt>
                <c:pt idx="151">
                  <c:v>10321.5</c:v>
                </c:pt>
                <c:pt idx="152">
                  <c:v>10375</c:v>
                </c:pt>
                <c:pt idx="153">
                  <c:v>10376.5</c:v>
                </c:pt>
                <c:pt idx="154">
                  <c:v>10390</c:v>
                </c:pt>
                <c:pt idx="155">
                  <c:v>11602.5</c:v>
                </c:pt>
                <c:pt idx="156">
                  <c:v>11675</c:v>
                </c:pt>
                <c:pt idx="157">
                  <c:v>11720.5</c:v>
                </c:pt>
                <c:pt idx="158">
                  <c:v>11820</c:v>
                </c:pt>
                <c:pt idx="159">
                  <c:v>11824.5</c:v>
                </c:pt>
                <c:pt idx="160">
                  <c:v>11929</c:v>
                </c:pt>
                <c:pt idx="161">
                  <c:v>11933.5</c:v>
                </c:pt>
                <c:pt idx="162">
                  <c:v>11942.5</c:v>
                </c:pt>
                <c:pt idx="163">
                  <c:v>11947</c:v>
                </c:pt>
                <c:pt idx="164">
                  <c:v>11997</c:v>
                </c:pt>
                <c:pt idx="165">
                  <c:v>12001.5</c:v>
                </c:pt>
                <c:pt idx="166">
                  <c:v>13274.5</c:v>
                </c:pt>
                <c:pt idx="167">
                  <c:v>13283.5</c:v>
                </c:pt>
                <c:pt idx="168">
                  <c:v>13284</c:v>
                </c:pt>
                <c:pt idx="169">
                  <c:v>13292.5</c:v>
                </c:pt>
                <c:pt idx="170">
                  <c:v>13306</c:v>
                </c:pt>
                <c:pt idx="171">
                  <c:v>13306.5</c:v>
                </c:pt>
                <c:pt idx="172">
                  <c:v>13365</c:v>
                </c:pt>
                <c:pt idx="173">
                  <c:v>13443</c:v>
                </c:pt>
                <c:pt idx="174">
                  <c:v>13447.5</c:v>
                </c:pt>
                <c:pt idx="175">
                  <c:v>13451</c:v>
                </c:pt>
                <c:pt idx="176">
                  <c:v>13465</c:v>
                </c:pt>
                <c:pt idx="177">
                  <c:v>13474</c:v>
                </c:pt>
                <c:pt idx="178">
                  <c:v>13480</c:v>
                </c:pt>
                <c:pt idx="179">
                  <c:v>13610</c:v>
                </c:pt>
                <c:pt idx="180">
                  <c:v>13723.5</c:v>
                </c:pt>
                <c:pt idx="181">
                  <c:v>14558.5</c:v>
                </c:pt>
                <c:pt idx="182">
                  <c:v>14946.5</c:v>
                </c:pt>
                <c:pt idx="183">
                  <c:v>15014.5</c:v>
                </c:pt>
                <c:pt idx="184">
                  <c:v>15146</c:v>
                </c:pt>
                <c:pt idx="185">
                  <c:v>15155</c:v>
                </c:pt>
                <c:pt idx="186">
                  <c:v>15155.5</c:v>
                </c:pt>
                <c:pt idx="187">
                  <c:v>15160</c:v>
                </c:pt>
                <c:pt idx="188">
                  <c:v>15164.5</c:v>
                </c:pt>
                <c:pt idx="189">
                  <c:v>15169</c:v>
                </c:pt>
                <c:pt idx="190">
                  <c:v>15169.5</c:v>
                </c:pt>
                <c:pt idx="191">
                  <c:v>15173.5</c:v>
                </c:pt>
                <c:pt idx="192">
                  <c:v>15200.5</c:v>
                </c:pt>
                <c:pt idx="193">
                  <c:v>15454.5</c:v>
                </c:pt>
                <c:pt idx="194">
                  <c:v>16524</c:v>
                </c:pt>
                <c:pt idx="195">
                  <c:v>16619</c:v>
                </c:pt>
                <c:pt idx="196">
                  <c:v>16623.5</c:v>
                </c:pt>
                <c:pt idx="197">
                  <c:v>16661</c:v>
                </c:pt>
                <c:pt idx="198">
                  <c:v>16764</c:v>
                </c:pt>
                <c:pt idx="199">
                  <c:v>16768.5</c:v>
                </c:pt>
                <c:pt idx="200">
                  <c:v>16791</c:v>
                </c:pt>
                <c:pt idx="201">
                  <c:v>16800</c:v>
                </c:pt>
                <c:pt idx="202">
                  <c:v>16805</c:v>
                </c:pt>
                <c:pt idx="203">
                  <c:v>16959</c:v>
                </c:pt>
                <c:pt idx="204">
                  <c:v>18038</c:v>
                </c:pt>
                <c:pt idx="205">
                  <c:v>18038</c:v>
                </c:pt>
                <c:pt idx="206">
                  <c:v>18038</c:v>
                </c:pt>
                <c:pt idx="207">
                  <c:v>18372.5</c:v>
                </c:pt>
                <c:pt idx="208">
                  <c:v>18372.5</c:v>
                </c:pt>
                <c:pt idx="209">
                  <c:v>18377</c:v>
                </c:pt>
                <c:pt idx="210">
                  <c:v>18377.5</c:v>
                </c:pt>
                <c:pt idx="211">
                  <c:v>18377.5</c:v>
                </c:pt>
                <c:pt idx="212">
                  <c:v>18431.5</c:v>
                </c:pt>
                <c:pt idx="213">
                  <c:v>18513</c:v>
                </c:pt>
                <c:pt idx="214">
                  <c:v>18545</c:v>
                </c:pt>
                <c:pt idx="215">
                  <c:v>18545</c:v>
                </c:pt>
                <c:pt idx="216">
                  <c:v>18545</c:v>
                </c:pt>
                <c:pt idx="217">
                  <c:v>18545</c:v>
                </c:pt>
                <c:pt idx="218">
                  <c:v>18545</c:v>
                </c:pt>
                <c:pt idx="219">
                  <c:v>18545</c:v>
                </c:pt>
                <c:pt idx="220">
                  <c:v>18558.5</c:v>
                </c:pt>
                <c:pt idx="221">
                  <c:v>18558.5</c:v>
                </c:pt>
                <c:pt idx="222">
                  <c:v>18603.5</c:v>
                </c:pt>
                <c:pt idx="223">
                  <c:v>19892</c:v>
                </c:pt>
                <c:pt idx="224">
                  <c:v>20049</c:v>
                </c:pt>
                <c:pt idx="225">
                  <c:v>20099</c:v>
                </c:pt>
                <c:pt idx="226">
                  <c:v>20121.5</c:v>
                </c:pt>
                <c:pt idx="227">
                  <c:v>20126</c:v>
                </c:pt>
                <c:pt idx="228">
                  <c:v>20130.5</c:v>
                </c:pt>
                <c:pt idx="229">
                  <c:v>20130.5</c:v>
                </c:pt>
                <c:pt idx="230">
                  <c:v>20154.5</c:v>
                </c:pt>
                <c:pt idx="231">
                  <c:v>20158</c:v>
                </c:pt>
                <c:pt idx="232">
                  <c:v>20162.5</c:v>
                </c:pt>
                <c:pt idx="233">
                  <c:v>20253</c:v>
                </c:pt>
                <c:pt idx="234">
                  <c:v>21554</c:v>
                </c:pt>
                <c:pt idx="235">
                  <c:v>21626</c:v>
                </c:pt>
                <c:pt idx="236">
                  <c:v>21725.5</c:v>
                </c:pt>
                <c:pt idx="237">
                  <c:v>21725.5</c:v>
                </c:pt>
                <c:pt idx="238">
                  <c:v>21730.5</c:v>
                </c:pt>
                <c:pt idx="239">
                  <c:v>21730.5</c:v>
                </c:pt>
                <c:pt idx="240">
                  <c:v>21739.5</c:v>
                </c:pt>
                <c:pt idx="241">
                  <c:v>21744</c:v>
                </c:pt>
                <c:pt idx="242">
                  <c:v>21744</c:v>
                </c:pt>
                <c:pt idx="243">
                  <c:v>21762</c:v>
                </c:pt>
                <c:pt idx="244">
                  <c:v>21843.5</c:v>
                </c:pt>
                <c:pt idx="245">
                  <c:v>21895</c:v>
                </c:pt>
                <c:pt idx="246">
                  <c:v>21911.5</c:v>
                </c:pt>
                <c:pt idx="247">
                  <c:v>22138</c:v>
                </c:pt>
                <c:pt idx="248">
                  <c:v>23071.5</c:v>
                </c:pt>
                <c:pt idx="249">
                  <c:v>23221</c:v>
                </c:pt>
                <c:pt idx="250">
                  <c:v>23311.5</c:v>
                </c:pt>
                <c:pt idx="251">
                  <c:v>23701.5</c:v>
                </c:pt>
                <c:pt idx="252">
                  <c:v>24716.5</c:v>
                </c:pt>
                <c:pt idx="253">
                  <c:v>24866</c:v>
                </c:pt>
                <c:pt idx="254">
                  <c:v>25120</c:v>
                </c:pt>
                <c:pt idx="255">
                  <c:v>25142.5</c:v>
                </c:pt>
                <c:pt idx="256">
                  <c:v>26033</c:v>
                </c:pt>
                <c:pt idx="257">
                  <c:v>26569.5</c:v>
                </c:pt>
                <c:pt idx="258">
                  <c:v>26589</c:v>
                </c:pt>
                <c:pt idx="259">
                  <c:v>26692</c:v>
                </c:pt>
                <c:pt idx="260">
                  <c:v>27054.5</c:v>
                </c:pt>
                <c:pt idx="261">
                  <c:v>28035.5</c:v>
                </c:pt>
                <c:pt idx="262">
                  <c:v>28187.5</c:v>
                </c:pt>
                <c:pt idx="263">
                  <c:v>28284</c:v>
                </c:pt>
                <c:pt idx="264">
                  <c:v>28352.5</c:v>
                </c:pt>
                <c:pt idx="265">
                  <c:v>28409.5</c:v>
                </c:pt>
                <c:pt idx="266">
                  <c:v>28418.5</c:v>
                </c:pt>
                <c:pt idx="267">
                  <c:v>28518</c:v>
                </c:pt>
                <c:pt idx="268">
                  <c:v>28699.5</c:v>
                </c:pt>
                <c:pt idx="269">
                  <c:v>28708.5</c:v>
                </c:pt>
                <c:pt idx="270">
                  <c:v>29864</c:v>
                </c:pt>
                <c:pt idx="271">
                  <c:v>29874.5</c:v>
                </c:pt>
                <c:pt idx="272">
                  <c:v>29875</c:v>
                </c:pt>
                <c:pt idx="273">
                  <c:v>29945.5</c:v>
                </c:pt>
                <c:pt idx="274">
                  <c:v>30009</c:v>
                </c:pt>
                <c:pt idx="275">
                  <c:v>30059</c:v>
                </c:pt>
                <c:pt idx="276">
                  <c:v>30073.5</c:v>
                </c:pt>
                <c:pt idx="277">
                  <c:v>30077</c:v>
                </c:pt>
                <c:pt idx="278">
                  <c:v>30127</c:v>
                </c:pt>
                <c:pt idx="279">
                  <c:v>30222</c:v>
                </c:pt>
                <c:pt idx="280">
                  <c:v>31301.5</c:v>
                </c:pt>
                <c:pt idx="281">
                  <c:v>31486</c:v>
                </c:pt>
                <c:pt idx="282">
                  <c:v>31622</c:v>
                </c:pt>
                <c:pt idx="283">
                  <c:v>31622</c:v>
                </c:pt>
                <c:pt idx="284">
                  <c:v>31735.5</c:v>
                </c:pt>
                <c:pt idx="285">
                  <c:v>31740</c:v>
                </c:pt>
                <c:pt idx="286">
                  <c:v>31772</c:v>
                </c:pt>
                <c:pt idx="287">
                  <c:v>31772</c:v>
                </c:pt>
                <c:pt idx="288">
                  <c:v>31776.5</c:v>
                </c:pt>
                <c:pt idx="289">
                  <c:v>31777.5</c:v>
                </c:pt>
                <c:pt idx="290">
                  <c:v>31778</c:v>
                </c:pt>
                <c:pt idx="291">
                  <c:v>31794.5</c:v>
                </c:pt>
                <c:pt idx="292">
                  <c:v>31957.5</c:v>
                </c:pt>
                <c:pt idx="293">
                  <c:v>32030</c:v>
                </c:pt>
                <c:pt idx="294">
                  <c:v>33123</c:v>
                </c:pt>
                <c:pt idx="295">
                  <c:v>33126.5</c:v>
                </c:pt>
                <c:pt idx="296">
                  <c:v>33167.5</c:v>
                </c:pt>
                <c:pt idx="297">
                  <c:v>33167.5</c:v>
                </c:pt>
                <c:pt idx="298">
                  <c:v>33167.5</c:v>
                </c:pt>
                <c:pt idx="299">
                  <c:v>33168</c:v>
                </c:pt>
                <c:pt idx="300">
                  <c:v>33168</c:v>
                </c:pt>
                <c:pt idx="301">
                  <c:v>33168</c:v>
                </c:pt>
                <c:pt idx="302">
                  <c:v>33171.5</c:v>
                </c:pt>
                <c:pt idx="303">
                  <c:v>33232</c:v>
                </c:pt>
                <c:pt idx="304">
                  <c:v>33280.5</c:v>
                </c:pt>
                <c:pt idx="305">
                  <c:v>33403</c:v>
                </c:pt>
                <c:pt idx="306">
                  <c:v>33412</c:v>
                </c:pt>
                <c:pt idx="307">
                  <c:v>33422.5</c:v>
                </c:pt>
                <c:pt idx="308">
                  <c:v>33554</c:v>
                </c:pt>
                <c:pt idx="309">
                  <c:v>33554</c:v>
                </c:pt>
                <c:pt idx="310">
                  <c:v>33580</c:v>
                </c:pt>
                <c:pt idx="311">
                  <c:v>34587</c:v>
                </c:pt>
                <c:pt idx="312">
                  <c:v>34823</c:v>
                </c:pt>
                <c:pt idx="313">
                  <c:v>34825.5</c:v>
                </c:pt>
                <c:pt idx="314">
                  <c:v>34844.5</c:v>
                </c:pt>
                <c:pt idx="315">
                  <c:v>34948</c:v>
                </c:pt>
                <c:pt idx="316">
                  <c:v>34952.5</c:v>
                </c:pt>
                <c:pt idx="317">
                  <c:v>34952.5</c:v>
                </c:pt>
                <c:pt idx="318">
                  <c:v>34984.5</c:v>
                </c:pt>
                <c:pt idx="319">
                  <c:v>34999</c:v>
                </c:pt>
                <c:pt idx="320">
                  <c:v>35007</c:v>
                </c:pt>
                <c:pt idx="321">
                  <c:v>35189.5</c:v>
                </c:pt>
                <c:pt idx="322">
                  <c:v>35261</c:v>
                </c:pt>
                <c:pt idx="323">
                  <c:v>35262</c:v>
                </c:pt>
                <c:pt idx="324">
                  <c:v>35270.5</c:v>
                </c:pt>
                <c:pt idx="325">
                  <c:v>35270.5</c:v>
                </c:pt>
                <c:pt idx="326">
                  <c:v>35451.5</c:v>
                </c:pt>
                <c:pt idx="327">
                  <c:v>35451.5</c:v>
                </c:pt>
                <c:pt idx="328">
                  <c:v>36344</c:v>
                </c:pt>
                <c:pt idx="329">
                  <c:v>36439</c:v>
                </c:pt>
                <c:pt idx="330">
                  <c:v>36504.5</c:v>
                </c:pt>
                <c:pt idx="331">
                  <c:v>36652</c:v>
                </c:pt>
                <c:pt idx="332">
                  <c:v>36720</c:v>
                </c:pt>
                <c:pt idx="333">
                  <c:v>36842.5</c:v>
                </c:pt>
                <c:pt idx="334">
                  <c:v>36847</c:v>
                </c:pt>
                <c:pt idx="335">
                  <c:v>36847</c:v>
                </c:pt>
                <c:pt idx="336">
                  <c:v>37980.5</c:v>
                </c:pt>
                <c:pt idx="337">
                  <c:v>38007.5</c:v>
                </c:pt>
                <c:pt idx="338">
                  <c:v>38008</c:v>
                </c:pt>
                <c:pt idx="339">
                  <c:v>38125</c:v>
                </c:pt>
                <c:pt idx="340">
                  <c:v>38164</c:v>
                </c:pt>
                <c:pt idx="341">
                  <c:v>38210.5</c:v>
                </c:pt>
                <c:pt idx="342">
                  <c:v>38297.5</c:v>
                </c:pt>
                <c:pt idx="343">
                  <c:v>38307.5</c:v>
                </c:pt>
                <c:pt idx="344">
                  <c:v>38324</c:v>
                </c:pt>
                <c:pt idx="345">
                  <c:v>38325</c:v>
                </c:pt>
                <c:pt idx="346">
                  <c:v>38378.5</c:v>
                </c:pt>
                <c:pt idx="347">
                  <c:v>38405.5</c:v>
                </c:pt>
                <c:pt idx="348">
                  <c:v>38419</c:v>
                </c:pt>
                <c:pt idx="349">
                  <c:v>39602.5</c:v>
                </c:pt>
                <c:pt idx="350">
                  <c:v>39676</c:v>
                </c:pt>
                <c:pt idx="351">
                  <c:v>39775</c:v>
                </c:pt>
                <c:pt idx="352">
                  <c:v>39789</c:v>
                </c:pt>
                <c:pt idx="353">
                  <c:v>39796.5</c:v>
                </c:pt>
                <c:pt idx="354">
                  <c:v>39797</c:v>
                </c:pt>
                <c:pt idx="355">
                  <c:v>39797</c:v>
                </c:pt>
                <c:pt idx="356">
                  <c:v>39825</c:v>
                </c:pt>
                <c:pt idx="357">
                  <c:v>39825</c:v>
                </c:pt>
                <c:pt idx="358">
                  <c:v>39848</c:v>
                </c:pt>
                <c:pt idx="359">
                  <c:v>39869.5</c:v>
                </c:pt>
                <c:pt idx="360">
                  <c:v>39887</c:v>
                </c:pt>
                <c:pt idx="361">
                  <c:v>39887</c:v>
                </c:pt>
                <c:pt idx="362">
                  <c:v>39897</c:v>
                </c:pt>
                <c:pt idx="363">
                  <c:v>39905.5</c:v>
                </c:pt>
                <c:pt idx="364">
                  <c:v>39911</c:v>
                </c:pt>
                <c:pt idx="365">
                  <c:v>40251</c:v>
                </c:pt>
                <c:pt idx="366">
                  <c:v>41347</c:v>
                </c:pt>
                <c:pt idx="367">
                  <c:v>41425</c:v>
                </c:pt>
                <c:pt idx="368">
                  <c:v>41434</c:v>
                </c:pt>
                <c:pt idx="369">
                  <c:v>41506</c:v>
                </c:pt>
                <c:pt idx="370">
                  <c:v>41516</c:v>
                </c:pt>
                <c:pt idx="371">
                  <c:v>41534</c:v>
                </c:pt>
                <c:pt idx="372">
                  <c:v>41561</c:v>
                </c:pt>
                <c:pt idx="373">
                  <c:v>41565</c:v>
                </c:pt>
                <c:pt idx="374">
                  <c:v>41579</c:v>
                </c:pt>
                <c:pt idx="375">
                  <c:v>41642</c:v>
                </c:pt>
                <c:pt idx="376">
                  <c:v>41654.5</c:v>
                </c:pt>
                <c:pt idx="377">
                  <c:v>41674</c:v>
                </c:pt>
                <c:pt idx="378">
                  <c:v>41700</c:v>
                </c:pt>
                <c:pt idx="379">
                  <c:v>41700</c:v>
                </c:pt>
                <c:pt idx="380">
                  <c:v>41700</c:v>
                </c:pt>
                <c:pt idx="381">
                  <c:v>41831.5</c:v>
                </c:pt>
                <c:pt idx="382">
                  <c:v>41831.5</c:v>
                </c:pt>
                <c:pt idx="383">
                  <c:v>42276</c:v>
                </c:pt>
                <c:pt idx="384">
                  <c:v>42747.5</c:v>
                </c:pt>
                <c:pt idx="385">
                  <c:v>42747.5</c:v>
                </c:pt>
                <c:pt idx="386">
                  <c:v>42997</c:v>
                </c:pt>
                <c:pt idx="387">
                  <c:v>43006.5</c:v>
                </c:pt>
                <c:pt idx="388">
                  <c:v>43046</c:v>
                </c:pt>
                <c:pt idx="389">
                  <c:v>43092</c:v>
                </c:pt>
                <c:pt idx="390">
                  <c:v>43133.5</c:v>
                </c:pt>
                <c:pt idx="391">
                  <c:v>43146.5</c:v>
                </c:pt>
                <c:pt idx="392">
                  <c:v>43178</c:v>
                </c:pt>
                <c:pt idx="393">
                  <c:v>43204</c:v>
                </c:pt>
                <c:pt idx="394">
                  <c:v>43204.5</c:v>
                </c:pt>
                <c:pt idx="395">
                  <c:v>43255</c:v>
                </c:pt>
                <c:pt idx="396">
                  <c:v>43282</c:v>
                </c:pt>
                <c:pt idx="397">
                  <c:v>43368.5</c:v>
                </c:pt>
                <c:pt idx="398">
                  <c:v>43372</c:v>
                </c:pt>
                <c:pt idx="399">
                  <c:v>43387</c:v>
                </c:pt>
                <c:pt idx="400">
                  <c:v>43387</c:v>
                </c:pt>
                <c:pt idx="401">
                  <c:v>43387</c:v>
                </c:pt>
                <c:pt idx="402">
                  <c:v>43545.5</c:v>
                </c:pt>
                <c:pt idx="403">
                  <c:v>44303</c:v>
                </c:pt>
                <c:pt idx="404">
                  <c:v>44461.5</c:v>
                </c:pt>
                <c:pt idx="405">
                  <c:v>44588</c:v>
                </c:pt>
                <c:pt idx="406">
                  <c:v>44759.5</c:v>
                </c:pt>
                <c:pt idx="407">
                  <c:v>44873</c:v>
                </c:pt>
                <c:pt idx="408">
                  <c:v>44873.5</c:v>
                </c:pt>
                <c:pt idx="409">
                  <c:v>44918</c:v>
                </c:pt>
                <c:pt idx="410">
                  <c:v>44918</c:v>
                </c:pt>
                <c:pt idx="411">
                  <c:v>45031.5</c:v>
                </c:pt>
                <c:pt idx="412">
                  <c:v>45031.5</c:v>
                </c:pt>
                <c:pt idx="413">
                  <c:v>45062.5</c:v>
                </c:pt>
                <c:pt idx="414">
                  <c:v>45062.5</c:v>
                </c:pt>
                <c:pt idx="415">
                  <c:v>45081</c:v>
                </c:pt>
                <c:pt idx="416">
                  <c:v>46025</c:v>
                </c:pt>
                <c:pt idx="417">
                  <c:v>46113</c:v>
                </c:pt>
                <c:pt idx="418">
                  <c:v>46134</c:v>
                </c:pt>
                <c:pt idx="419">
                  <c:v>46292.5</c:v>
                </c:pt>
                <c:pt idx="420">
                  <c:v>46400.5</c:v>
                </c:pt>
                <c:pt idx="421">
                  <c:v>46462</c:v>
                </c:pt>
                <c:pt idx="422">
                  <c:v>46471</c:v>
                </c:pt>
                <c:pt idx="423">
                  <c:v>46545.5</c:v>
                </c:pt>
                <c:pt idx="424">
                  <c:v>46818.5</c:v>
                </c:pt>
                <c:pt idx="425">
                  <c:v>46818.5</c:v>
                </c:pt>
                <c:pt idx="426">
                  <c:v>46818.5</c:v>
                </c:pt>
                <c:pt idx="427">
                  <c:v>47038</c:v>
                </c:pt>
                <c:pt idx="428">
                  <c:v>47038</c:v>
                </c:pt>
                <c:pt idx="429">
                  <c:v>48019</c:v>
                </c:pt>
                <c:pt idx="430">
                  <c:v>48035.5</c:v>
                </c:pt>
                <c:pt idx="431">
                  <c:v>48078.5</c:v>
                </c:pt>
                <c:pt idx="432">
                  <c:v>48079</c:v>
                </c:pt>
                <c:pt idx="433">
                  <c:v>48148</c:v>
                </c:pt>
                <c:pt idx="434">
                  <c:v>48148.5</c:v>
                </c:pt>
                <c:pt idx="435">
                  <c:v>48202.5</c:v>
                </c:pt>
                <c:pt idx="436">
                  <c:v>48207</c:v>
                </c:pt>
                <c:pt idx="437">
                  <c:v>48233</c:v>
                </c:pt>
                <c:pt idx="438">
                  <c:v>48252.5</c:v>
                </c:pt>
                <c:pt idx="439">
                  <c:v>48279</c:v>
                </c:pt>
                <c:pt idx="440">
                  <c:v>48306.5</c:v>
                </c:pt>
                <c:pt idx="441">
                  <c:v>48307</c:v>
                </c:pt>
                <c:pt idx="442">
                  <c:v>48311.5</c:v>
                </c:pt>
                <c:pt idx="443">
                  <c:v>48315.5</c:v>
                </c:pt>
                <c:pt idx="444">
                  <c:v>48316</c:v>
                </c:pt>
                <c:pt idx="445">
                  <c:v>48325</c:v>
                </c:pt>
                <c:pt idx="446">
                  <c:v>48338.5</c:v>
                </c:pt>
                <c:pt idx="447">
                  <c:v>48347.5</c:v>
                </c:pt>
                <c:pt idx="448">
                  <c:v>48348</c:v>
                </c:pt>
                <c:pt idx="449">
                  <c:v>48352</c:v>
                </c:pt>
                <c:pt idx="450">
                  <c:v>48352.5</c:v>
                </c:pt>
                <c:pt idx="451">
                  <c:v>48356.5</c:v>
                </c:pt>
                <c:pt idx="452">
                  <c:v>48357</c:v>
                </c:pt>
                <c:pt idx="453">
                  <c:v>48365.5</c:v>
                </c:pt>
                <c:pt idx="454">
                  <c:v>48366</c:v>
                </c:pt>
                <c:pt idx="455">
                  <c:v>48370</c:v>
                </c:pt>
                <c:pt idx="456">
                  <c:v>48370.5</c:v>
                </c:pt>
                <c:pt idx="457">
                  <c:v>48374.5</c:v>
                </c:pt>
                <c:pt idx="458">
                  <c:v>48375</c:v>
                </c:pt>
                <c:pt idx="459">
                  <c:v>48388</c:v>
                </c:pt>
                <c:pt idx="460">
                  <c:v>48388</c:v>
                </c:pt>
                <c:pt idx="461">
                  <c:v>48388.5</c:v>
                </c:pt>
                <c:pt idx="462">
                  <c:v>48403</c:v>
                </c:pt>
                <c:pt idx="463">
                  <c:v>48488</c:v>
                </c:pt>
                <c:pt idx="464">
                  <c:v>48492.5</c:v>
                </c:pt>
                <c:pt idx="465">
                  <c:v>48497</c:v>
                </c:pt>
                <c:pt idx="466">
                  <c:v>48501.5</c:v>
                </c:pt>
                <c:pt idx="467">
                  <c:v>48506</c:v>
                </c:pt>
                <c:pt idx="468">
                  <c:v>48510.5</c:v>
                </c:pt>
                <c:pt idx="469">
                  <c:v>48515</c:v>
                </c:pt>
                <c:pt idx="470">
                  <c:v>48584</c:v>
                </c:pt>
                <c:pt idx="471">
                  <c:v>48596.5</c:v>
                </c:pt>
                <c:pt idx="472">
                  <c:v>48796</c:v>
                </c:pt>
                <c:pt idx="473">
                  <c:v>48796</c:v>
                </c:pt>
                <c:pt idx="474">
                  <c:v>49265</c:v>
                </c:pt>
                <c:pt idx="475">
                  <c:v>49710</c:v>
                </c:pt>
                <c:pt idx="476">
                  <c:v>49710.5</c:v>
                </c:pt>
                <c:pt idx="477">
                  <c:v>49731.5</c:v>
                </c:pt>
                <c:pt idx="478">
                  <c:v>49747.5</c:v>
                </c:pt>
                <c:pt idx="479">
                  <c:v>49761</c:v>
                </c:pt>
                <c:pt idx="480">
                  <c:v>49770</c:v>
                </c:pt>
                <c:pt idx="481">
                  <c:v>49810</c:v>
                </c:pt>
                <c:pt idx="482">
                  <c:v>49810</c:v>
                </c:pt>
                <c:pt idx="483">
                  <c:v>49810.5</c:v>
                </c:pt>
                <c:pt idx="484">
                  <c:v>49810.5</c:v>
                </c:pt>
                <c:pt idx="485">
                  <c:v>49811.5</c:v>
                </c:pt>
                <c:pt idx="486">
                  <c:v>49820</c:v>
                </c:pt>
                <c:pt idx="487">
                  <c:v>49820</c:v>
                </c:pt>
                <c:pt idx="488">
                  <c:v>49820.5</c:v>
                </c:pt>
                <c:pt idx="489">
                  <c:v>49829.5</c:v>
                </c:pt>
                <c:pt idx="490">
                  <c:v>49858</c:v>
                </c:pt>
                <c:pt idx="491">
                  <c:v>49865.5</c:v>
                </c:pt>
                <c:pt idx="492">
                  <c:v>49924.5</c:v>
                </c:pt>
                <c:pt idx="493">
                  <c:v>50010</c:v>
                </c:pt>
                <c:pt idx="494">
                  <c:v>50010.5</c:v>
                </c:pt>
                <c:pt idx="495">
                  <c:v>50033</c:v>
                </c:pt>
                <c:pt idx="496">
                  <c:v>50071</c:v>
                </c:pt>
                <c:pt idx="497">
                  <c:v>50130</c:v>
                </c:pt>
                <c:pt idx="498">
                  <c:v>51193.5</c:v>
                </c:pt>
                <c:pt idx="499">
                  <c:v>51197.5</c:v>
                </c:pt>
                <c:pt idx="500">
                  <c:v>51348.5</c:v>
                </c:pt>
                <c:pt idx="501">
                  <c:v>51433</c:v>
                </c:pt>
                <c:pt idx="502">
                  <c:v>51457.5</c:v>
                </c:pt>
                <c:pt idx="503">
                  <c:v>51462</c:v>
                </c:pt>
                <c:pt idx="504">
                  <c:v>51487.5</c:v>
                </c:pt>
                <c:pt idx="505">
                  <c:v>51492</c:v>
                </c:pt>
                <c:pt idx="506">
                  <c:v>51496.5</c:v>
                </c:pt>
                <c:pt idx="507">
                  <c:v>51497</c:v>
                </c:pt>
                <c:pt idx="508">
                  <c:v>51501</c:v>
                </c:pt>
                <c:pt idx="509">
                  <c:v>51564.5</c:v>
                </c:pt>
                <c:pt idx="510">
                  <c:v>51566</c:v>
                </c:pt>
                <c:pt idx="511">
                  <c:v>51578</c:v>
                </c:pt>
                <c:pt idx="512">
                  <c:v>51578</c:v>
                </c:pt>
                <c:pt idx="513">
                  <c:v>51655</c:v>
                </c:pt>
                <c:pt idx="514">
                  <c:v>51954.5</c:v>
                </c:pt>
                <c:pt idx="515">
                  <c:v>52381</c:v>
                </c:pt>
                <c:pt idx="516">
                  <c:v>52712.5</c:v>
                </c:pt>
                <c:pt idx="517">
                  <c:v>52717</c:v>
                </c:pt>
                <c:pt idx="518">
                  <c:v>52726</c:v>
                </c:pt>
                <c:pt idx="519">
                  <c:v>52762</c:v>
                </c:pt>
                <c:pt idx="520">
                  <c:v>52775.5</c:v>
                </c:pt>
                <c:pt idx="521">
                  <c:v>52780.5</c:v>
                </c:pt>
                <c:pt idx="522">
                  <c:v>52794</c:v>
                </c:pt>
                <c:pt idx="523">
                  <c:v>52802.5</c:v>
                </c:pt>
                <c:pt idx="524">
                  <c:v>52803</c:v>
                </c:pt>
                <c:pt idx="525">
                  <c:v>52807.5</c:v>
                </c:pt>
                <c:pt idx="526">
                  <c:v>52812</c:v>
                </c:pt>
                <c:pt idx="527">
                  <c:v>52816.5</c:v>
                </c:pt>
                <c:pt idx="528">
                  <c:v>52893.5</c:v>
                </c:pt>
                <c:pt idx="529">
                  <c:v>52898</c:v>
                </c:pt>
                <c:pt idx="530">
                  <c:v>52898.5</c:v>
                </c:pt>
                <c:pt idx="531">
                  <c:v>52920</c:v>
                </c:pt>
                <c:pt idx="532">
                  <c:v>52920.5</c:v>
                </c:pt>
                <c:pt idx="533">
                  <c:v>52934.5</c:v>
                </c:pt>
                <c:pt idx="534">
                  <c:v>52938.5</c:v>
                </c:pt>
                <c:pt idx="535">
                  <c:v>52952.5</c:v>
                </c:pt>
                <c:pt idx="536">
                  <c:v>52957</c:v>
                </c:pt>
                <c:pt idx="537">
                  <c:v>52961.5</c:v>
                </c:pt>
                <c:pt idx="538">
                  <c:v>52965.5</c:v>
                </c:pt>
                <c:pt idx="539">
                  <c:v>52983.5</c:v>
                </c:pt>
                <c:pt idx="540">
                  <c:v>52984</c:v>
                </c:pt>
                <c:pt idx="541">
                  <c:v>52988</c:v>
                </c:pt>
                <c:pt idx="542">
                  <c:v>52988.5</c:v>
                </c:pt>
                <c:pt idx="543">
                  <c:v>52992</c:v>
                </c:pt>
                <c:pt idx="544">
                  <c:v>52992.5</c:v>
                </c:pt>
                <c:pt idx="545">
                  <c:v>53006.5</c:v>
                </c:pt>
                <c:pt idx="546">
                  <c:v>53011</c:v>
                </c:pt>
                <c:pt idx="547">
                  <c:v>53011.5</c:v>
                </c:pt>
                <c:pt idx="548">
                  <c:v>53015</c:v>
                </c:pt>
                <c:pt idx="549">
                  <c:v>53016</c:v>
                </c:pt>
                <c:pt idx="550">
                  <c:v>53029.5</c:v>
                </c:pt>
                <c:pt idx="551">
                  <c:v>53030.5</c:v>
                </c:pt>
                <c:pt idx="552">
                  <c:v>53033.5</c:v>
                </c:pt>
                <c:pt idx="553">
                  <c:v>53034</c:v>
                </c:pt>
                <c:pt idx="554">
                  <c:v>53051</c:v>
                </c:pt>
                <c:pt idx="555">
                  <c:v>53051.5</c:v>
                </c:pt>
                <c:pt idx="556">
                  <c:v>53127.5</c:v>
                </c:pt>
                <c:pt idx="557">
                  <c:v>53128</c:v>
                </c:pt>
                <c:pt idx="558">
                  <c:v>53137</c:v>
                </c:pt>
                <c:pt idx="559">
                  <c:v>53141.5</c:v>
                </c:pt>
                <c:pt idx="560">
                  <c:v>53142</c:v>
                </c:pt>
                <c:pt idx="561">
                  <c:v>53142.5</c:v>
                </c:pt>
                <c:pt idx="562">
                  <c:v>53147</c:v>
                </c:pt>
                <c:pt idx="563">
                  <c:v>53155</c:v>
                </c:pt>
                <c:pt idx="564">
                  <c:v>53173</c:v>
                </c:pt>
                <c:pt idx="565">
                  <c:v>53173.5</c:v>
                </c:pt>
                <c:pt idx="566">
                  <c:v>53177.5</c:v>
                </c:pt>
                <c:pt idx="567">
                  <c:v>53178</c:v>
                </c:pt>
                <c:pt idx="568">
                  <c:v>53182</c:v>
                </c:pt>
                <c:pt idx="569">
                  <c:v>53182.5</c:v>
                </c:pt>
                <c:pt idx="570">
                  <c:v>53187</c:v>
                </c:pt>
                <c:pt idx="571">
                  <c:v>53191</c:v>
                </c:pt>
                <c:pt idx="572">
                  <c:v>53191.5</c:v>
                </c:pt>
                <c:pt idx="573">
                  <c:v>53195.5</c:v>
                </c:pt>
                <c:pt idx="574">
                  <c:v>53196</c:v>
                </c:pt>
                <c:pt idx="575">
                  <c:v>53196.5</c:v>
                </c:pt>
                <c:pt idx="576">
                  <c:v>53205</c:v>
                </c:pt>
                <c:pt idx="577">
                  <c:v>53205.5</c:v>
                </c:pt>
                <c:pt idx="578">
                  <c:v>53209.5</c:v>
                </c:pt>
                <c:pt idx="579">
                  <c:v>53214</c:v>
                </c:pt>
                <c:pt idx="580">
                  <c:v>53218.5</c:v>
                </c:pt>
                <c:pt idx="581">
                  <c:v>53223</c:v>
                </c:pt>
                <c:pt idx="582">
                  <c:v>53223</c:v>
                </c:pt>
                <c:pt idx="583">
                  <c:v>53227.5</c:v>
                </c:pt>
                <c:pt idx="584">
                  <c:v>53232</c:v>
                </c:pt>
                <c:pt idx="585">
                  <c:v>53232.5</c:v>
                </c:pt>
                <c:pt idx="586">
                  <c:v>53236.5</c:v>
                </c:pt>
                <c:pt idx="587">
                  <c:v>53236.5</c:v>
                </c:pt>
                <c:pt idx="588">
                  <c:v>53237</c:v>
                </c:pt>
                <c:pt idx="589">
                  <c:v>53241.5</c:v>
                </c:pt>
                <c:pt idx="590">
                  <c:v>53255</c:v>
                </c:pt>
                <c:pt idx="591">
                  <c:v>53259.5</c:v>
                </c:pt>
                <c:pt idx="592">
                  <c:v>53268.5</c:v>
                </c:pt>
                <c:pt idx="593">
                  <c:v>53273</c:v>
                </c:pt>
                <c:pt idx="594">
                  <c:v>53277.5</c:v>
                </c:pt>
                <c:pt idx="595">
                  <c:v>53282</c:v>
                </c:pt>
                <c:pt idx="596">
                  <c:v>53286.5</c:v>
                </c:pt>
                <c:pt idx="597">
                  <c:v>53300</c:v>
                </c:pt>
                <c:pt idx="598">
                  <c:v>53304.5</c:v>
                </c:pt>
                <c:pt idx="599">
                  <c:v>53318.5</c:v>
                </c:pt>
                <c:pt idx="600">
                  <c:v>53323</c:v>
                </c:pt>
                <c:pt idx="601">
                  <c:v>53327.5</c:v>
                </c:pt>
                <c:pt idx="602">
                  <c:v>53363.5</c:v>
                </c:pt>
                <c:pt idx="603">
                  <c:v>53469</c:v>
                </c:pt>
                <c:pt idx="604">
                  <c:v>54618</c:v>
                </c:pt>
                <c:pt idx="605">
                  <c:v>54618</c:v>
                </c:pt>
                <c:pt idx="606">
                  <c:v>54618</c:v>
                </c:pt>
                <c:pt idx="607">
                  <c:v>54618</c:v>
                </c:pt>
                <c:pt idx="608">
                  <c:v>54678.5</c:v>
                </c:pt>
                <c:pt idx="609">
                  <c:v>54684</c:v>
                </c:pt>
                <c:pt idx="610">
                  <c:v>54684</c:v>
                </c:pt>
                <c:pt idx="611">
                  <c:v>54777</c:v>
                </c:pt>
                <c:pt idx="612">
                  <c:v>54832.5</c:v>
                </c:pt>
                <c:pt idx="613">
                  <c:v>54832.5</c:v>
                </c:pt>
                <c:pt idx="614">
                  <c:v>54832.5</c:v>
                </c:pt>
                <c:pt idx="615">
                  <c:v>54836.5</c:v>
                </c:pt>
                <c:pt idx="616">
                  <c:v>54836.5</c:v>
                </c:pt>
                <c:pt idx="617">
                  <c:v>54945</c:v>
                </c:pt>
                <c:pt idx="618">
                  <c:v>54954</c:v>
                </c:pt>
                <c:pt idx="619">
                  <c:v>54959.5</c:v>
                </c:pt>
                <c:pt idx="620">
                  <c:v>55045.5</c:v>
                </c:pt>
                <c:pt idx="621">
                  <c:v>55099</c:v>
                </c:pt>
                <c:pt idx="622">
                  <c:v>55099</c:v>
                </c:pt>
                <c:pt idx="623">
                  <c:v>55099</c:v>
                </c:pt>
                <c:pt idx="624">
                  <c:v>55189.5</c:v>
                </c:pt>
                <c:pt idx="625">
                  <c:v>55948.5</c:v>
                </c:pt>
                <c:pt idx="626">
                  <c:v>55967</c:v>
                </c:pt>
                <c:pt idx="627">
                  <c:v>55967.5</c:v>
                </c:pt>
                <c:pt idx="628">
                  <c:v>56179.5</c:v>
                </c:pt>
                <c:pt idx="629">
                  <c:v>56180</c:v>
                </c:pt>
                <c:pt idx="630">
                  <c:v>56277</c:v>
                </c:pt>
                <c:pt idx="631">
                  <c:v>56297.5</c:v>
                </c:pt>
                <c:pt idx="632">
                  <c:v>56396</c:v>
                </c:pt>
                <c:pt idx="633">
                  <c:v>56473</c:v>
                </c:pt>
                <c:pt idx="634">
                  <c:v>56490</c:v>
                </c:pt>
                <c:pt idx="635">
                  <c:v>56545.5</c:v>
                </c:pt>
                <c:pt idx="636">
                  <c:v>56591</c:v>
                </c:pt>
                <c:pt idx="637">
                  <c:v>56626</c:v>
                </c:pt>
                <c:pt idx="638">
                  <c:v>57606</c:v>
                </c:pt>
                <c:pt idx="639">
                  <c:v>57746.5</c:v>
                </c:pt>
                <c:pt idx="640">
                  <c:v>57755</c:v>
                </c:pt>
                <c:pt idx="641">
                  <c:v>57918.5</c:v>
                </c:pt>
                <c:pt idx="642">
                  <c:v>58041</c:v>
                </c:pt>
                <c:pt idx="643">
                  <c:v>58041.5</c:v>
                </c:pt>
                <c:pt idx="644">
                  <c:v>58054.5</c:v>
                </c:pt>
                <c:pt idx="645">
                  <c:v>58171</c:v>
                </c:pt>
                <c:pt idx="646">
                  <c:v>59329</c:v>
                </c:pt>
                <c:pt idx="647">
                  <c:v>59542</c:v>
                </c:pt>
                <c:pt idx="648">
                  <c:v>59608.5</c:v>
                </c:pt>
                <c:pt idx="649">
                  <c:v>59739.5</c:v>
                </c:pt>
                <c:pt idx="650">
                  <c:v>59744</c:v>
                </c:pt>
                <c:pt idx="651">
                  <c:v>59744.5</c:v>
                </c:pt>
                <c:pt idx="652">
                  <c:v>59757.5</c:v>
                </c:pt>
                <c:pt idx="653">
                  <c:v>59758</c:v>
                </c:pt>
                <c:pt idx="654">
                  <c:v>59766</c:v>
                </c:pt>
                <c:pt idx="655">
                  <c:v>59766.5</c:v>
                </c:pt>
                <c:pt idx="656">
                  <c:v>59771</c:v>
                </c:pt>
                <c:pt idx="657">
                  <c:v>59771.5</c:v>
                </c:pt>
                <c:pt idx="658">
                  <c:v>59780</c:v>
                </c:pt>
                <c:pt idx="659">
                  <c:v>59780.5</c:v>
                </c:pt>
                <c:pt idx="660">
                  <c:v>59781</c:v>
                </c:pt>
                <c:pt idx="661">
                  <c:v>59781</c:v>
                </c:pt>
                <c:pt idx="662">
                  <c:v>59781.5</c:v>
                </c:pt>
                <c:pt idx="663">
                  <c:v>59784.5</c:v>
                </c:pt>
                <c:pt idx="664">
                  <c:v>59785</c:v>
                </c:pt>
                <c:pt idx="665">
                  <c:v>59785.5</c:v>
                </c:pt>
                <c:pt idx="666">
                  <c:v>59789</c:v>
                </c:pt>
                <c:pt idx="667">
                  <c:v>59789.5</c:v>
                </c:pt>
                <c:pt idx="668">
                  <c:v>59793.5</c:v>
                </c:pt>
                <c:pt idx="669">
                  <c:v>59794</c:v>
                </c:pt>
                <c:pt idx="670">
                  <c:v>59794.5</c:v>
                </c:pt>
                <c:pt idx="671">
                  <c:v>59798</c:v>
                </c:pt>
                <c:pt idx="672">
                  <c:v>59798.5</c:v>
                </c:pt>
                <c:pt idx="673">
                  <c:v>59799</c:v>
                </c:pt>
                <c:pt idx="674">
                  <c:v>59799</c:v>
                </c:pt>
                <c:pt idx="675">
                  <c:v>59799</c:v>
                </c:pt>
                <c:pt idx="676">
                  <c:v>59802.5</c:v>
                </c:pt>
                <c:pt idx="677">
                  <c:v>59803</c:v>
                </c:pt>
                <c:pt idx="678">
                  <c:v>59803.5</c:v>
                </c:pt>
                <c:pt idx="679">
                  <c:v>59807.5</c:v>
                </c:pt>
                <c:pt idx="680">
                  <c:v>59839</c:v>
                </c:pt>
                <c:pt idx="681">
                  <c:v>59839.5</c:v>
                </c:pt>
                <c:pt idx="682">
                  <c:v>59848</c:v>
                </c:pt>
                <c:pt idx="683">
                  <c:v>59848.5</c:v>
                </c:pt>
                <c:pt idx="684">
                  <c:v>59852.5</c:v>
                </c:pt>
                <c:pt idx="685">
                  <c:v>59862</c:v>
                </c:pt>
                <c:pt idx="686">
                  <c:v>59889</c:v>
                </c:pt>
                <c:pt idx="687">
                  <c:v>59893</c:v>
                </c:pt>
                <c:pt idx="688">
                  <c:v>59893.5</c:v>
                </c:pt>
                <c:pt idx="689">
                  <c:v>59894</c:v>
                </c:pt>
                <c:pt idx="690">
                  <c:v>59898</c:v>
                </c:pt>
                <c:pt idx="691">
                  <c:v>59898.5</c:v>
                </c:pt>
                <c:pt idx="692">
                  <c:v>59911.5</c:v>
                </c:pt>
                <c:pt idx="693">
                  <c:v>59916</c:v>
                </c:pt>
                <c:pt idx="694">
                  <c:v>59916.5</c:v>
                </c:pt>
                <c:pt idx="695">
                  <c:v>59925</c:v>
                </c:pt>
                <c:pt idx="696">
                  <c:v>59925.5</c:v>
                </c:pt>
                <c:pt idx="697">
                  <c:v>59934</c:v>
                </c:pt>
                <c:pt idx="698">
                  <c:v>59934.5</c:v>
                </c:pt>
                <c:pt idx="699">
                  <c:v>59943</c:v>
                </c:pt>
                <c:pt idx="700">
                  <c:v>59947.5</c:v>
                </c:pt>
                <c:pt idx="701">
                  <c:v>59952</c:v>
                </c:pt>
                <c:pt idx="702">
                  <c:v>59952.5</c:v>
                </c:pt>
                <c:pt idx="703">
                  <c:v>59956.5</c:v>
                </c:pt>
                <c:pt idx="704">
                  <c:v>59957</c:v>
                </c:pt>
                <c:pt idx="705">
                  <c:v>59966</c:v>
                </c:pt>
                <c:pt idx="706">
                  <c:v>59975</c:v>
                </c:pt>
                <c:pt idx="707">
                  <c:v>59979.5</c:v>
                </c:pt>
                <c:pt idx="708">
                  <c:v>59984</c:v>
                </c:pt>
                <c:pt idx="709">
                  <c:v>59993</c:v>
                </c:pt>
                <c:pt idx="710">
                  <c:v>61014</c:v>
                </c:pt>
                <c:pt idx="711">
                  <c:v>61031.5</c:v>
                </c:pt>
                <c:pt idx="712">
                  <c:v>61032</c:v>
                </c:pt>
                <c:pt idx="713">
                  <c:v>61046.5</c:v>
                </c:pt>
                <c:pt idx="714">
                  <c:v>61059</c:v>
                </c:pt>
                <c:pt idx="715">
                  <c:v>61063.5</c:v>
                </c:pt>
                <c:pt idx="716">
                  <c:v>61072.5</c:v>
                </c:pt>
                <c:pt idx="717">
                  <c:v>61073</c:v>
                </c:pt>
                <c:pt idx="718">
                  <c:v>61077.5</c:v>
                </c:pt>
                <c:pt idx="719">
                  <c:v>61081.5</c:v>
                </c:pt>
                <c:pt idx="720">
                  <c:v>61082</c:v>
                </c:pt>
                <c:pt idx="721">
                  <c:v>61086</c:v>
                </c:pt>
                <c:pt idx="722">
                  <c:v>61086.5</c:v>
                </c:pt>
                <c:pt idx="723">
                  <c:v>61090.5</c:v>
                </c:pt>
                <c:pt idx="724">
                  <c:v>61091</c:v>
                </c:pt>
                <c:pt idx="725">
                  <c:v>61095</c:v>
                </c:pt>
                <c:pt idx="726">
                  <c:v>61108.5</c:v>
                </c:pt>
                <c:pt idx="727">
                  <c:v>61109</c:v>
                </c:pt>
                <c:pt idx="728">
                  <c:v>61113</c:v>
                </c:pt>
                <c:pt idx="729">
                  <c:v>61113.5</c:v>
                </c:pt>
                <c:pt idx="730">
                  <c:v>61117.5</c:v>
                </c:pt>
                <c:pt idx="731">
                  <c:v>61118</c:v>
                </c:pt>
                <c:pt idx="732">
                  <c:v>61135.5</c:v>
                </c:pt>
                <c:pt idx="733">
                  <c:v>61136</c:v>
                </c:pt>
                <c:pt idx="734">
                  <c:v>61139.5</c:v>
                </c:pt>
                <c:pt idx="735">
                  <c:v>61140</c:v>
                </c:pt>
                <c:pt idx="736">
                  <c:v>61140</c:v>
                </c:pt>
                <c:pt idx="737">
                  <c:v>61140.5</c:v>
                </c:pt>
                <c:pt idx="738">
                  <c:v>61141</c:v>
                </c:pt>
                <c:pt idx="739">
                  <c:v>61144.5</c:v>
                </c:pt>
                <c:pt idx="740">
                  <c:v>61145</c:v>
                </c:pt>
                <c:pt idx="741">
                  <c:v>61168</c:v>
                </c:pt>
                <c:pt idx="742">
                  <c:v>61176.5</c:v>
                </c:pt>
                <c:pt idx="743">
                  <c:v>61221.5</c:v>
                </c:pt>
                <c:pt idx="744">
                  <c:v>61222</c:v>
                </c:pt>
                <c:pt idx="745">
                  <c:v>61222.5</c:v>
                </c:pt>
                <c:pt idx="746">
                  <c:v>61226.5</c:v>
                </c:pt>
                <c:pt idx="747">
                  <c:v>61227</c:v>
                </c:pt>
                <c:pt idx="748">
                  <c:v>61232</c:v>
                </c:pt>
                <c:pt idx="749">
                  <c:v>61232.5</c:v>
                </c:pt>
                <c:pt idx="750">
                  <c:v>61240</c:v>
                </c:pt>
                <c:pt idx="751">
                  <c:v>61240.5</c:v>
                </c:pt>
                <c:pt idx="752">
                  <c:v>61244</c:v>
                </c:pt>
                <c:pt idx="753">
                  <c:v>61262.5</c:v>
                </c:pt>
                <c:pt idx="754">
                  <c:v>61263</c:v>
                </c:pt>
                <c:pt idx="755">
                  <c:v>61344</c:v>
                </c:pt>
                <c:pt idx="756">
                  <c:v>61498.5</c:v>
                </c:pt>
                <c:pt idx="757">
                  <c:v>61597</c:v>
                </c:pt>
                <c:pt idx="758">
                  <c:v>61611.5</c:v>
                </c:pt>
                <c:pt idx="759">
                  <c:v>61611.5</c:v>
                </c:pt>
                <c:pt idx="760">
                  <c:v>62754</c:v>
                </c:pt>
                <c:pt idx="761">
                  <c:v>62754</c:v>
                </c:pt>
                <c:pt idx="762">
                  <c:v>63061.5</c:v>
                </c:pt>
                <c:pt idx="763">
                  <c:v>63061.5</c:v>
                </c:pt>
                <c:pt idx="764">
                  <c:v>63347</c:v>
                </c:pt>
                <c:pt idx="765">
                  <c:v>63397</c:v>
                </c:pt>
                <c:pt idx="766">
                  <c:v>64327.5</c:v>
                </c:pt>
                <c:pt idx="767">
                  <c:v>64448</c:v>
                </c:pt>
                <c:pt idx="768">
                  <c:v>64472</c:v>
                </c:pt>
                <c:pt idx="769">
                  <c:v>64701.5</c:v>
                </c:pt>
                <c:pt idx="770">
                  <c:v>66156</c:v>
                </c:pt>
                <c:pt idx="771">
                  <c:v>66156.5</c:v>
                </c:pt>
                <c:pt idx="772">
                  <c:v>66175.5</c:v>
                </c:pt>
                <c:pt idx="773">
                  <c:v>66296</c:v>
                </c:pt>
                <c:pt idx="774">
                  <c:v>66296.5</c:v>
                </c:pt>
                <c:pt idx="775">
                  <c:v>66373</c:v>
                </c:pt>
                <c:pt idx="776">
                  <c:v>66379</c:v>
                </c:pt>
                <c:pt idx="777">
                  <c:v>66379.5</c:v>
                </c:pt>
                <c:pt idx="778">
                  <c:v>66459</c:v>
                </c:pt>
                <c:pt idx="779">
                  <c:v>67728.5</c:v>
                </c:pt>
                <c:pt idx="780">
                  <c:v>67870.5</c:v>
                </c:pt>
                <c:pt idx="781">
                  <c:v>68013.5</c:v>
                </c:pt>
                <c:pt idx="782">
                  <c:v>68091.5</c:v>
                </c:pt>
                <c:pt idx="783">
                  <c:v>68195.5</c:v>
                </c:pt>
                <c:pt idx="784">
                  <c:v>68263.5</c:v>
                </c:pt>
                <c:pt idx="785">
                  <c:v>69153</c:v>
                </c:pt>
                <c:pt idx="786">
                  <c:v>69255.5</c:v>
                </c:pt>
                <c:pt idx="787">
                  <c:v>69256</c:v>
                </c:pt>
                <c:pt idx="788">
                  <c:v>69501.5</c:v>
                </c:pt>
                <c:pt idx="789">
                  <c:v>69653.5</c:v>
                </c:pt>
                <c:pt idx="790">
                  <c:v>69681</c:v>
                </c:pt>
                <c:pt idx="791">
                  <c:v>69777</c:v>
                </c:pt>
                <c:pt idx="792">
                  <c:v>69972</c:v>
                </c:pt>
                <c:pt idx="793">
                  <c:v>70929.5</c:v>
                </c:pt>
                <c:pt idx="794">
                  <c:v>70992.5</c:v>
                </c:pt>
                <c:pt idx="795">
                  <c:v>71042.5</c:v>
                </c:pt>
                <c:pt idx="796">
                  <c:v>71074</c:v>
                </c:pt>
                <c:pt idx="797">
                  <c:v>71273</c:v>
                </c:pt>
                <c:pt idx="798">
                  <c:v>71273</c:v>
                </c:pt>
                <c:pt idx="799">
                  <c:v>71285.5</c:v>
                </c:pt>
                <c:pt idx="800">
                  <c:v>71286</c:v>
                </c:pt>
                <c:pt idx="801">
                  <c:v>71416.5</c:v>
                </c:pt>
                <c:pt idx="802">
                  <c:v>71430</c:v>
                </c:pt>
                <c:pt idx="803">
                  <c:v>71531</c:v>
                </c:pt>
                <c:pt idx="804">
                  <c:v>72619.5</c:v>
                </c:pt>
                <c:pt idx="805">
                  <c:v>72786.5</c:v>
                </c:pt>
                <c:pt idx="806">
                  <c:v>72787</c:v>
                </c:pt>
                <c:pt idx="807">
                  <c:v>72932</c:v>
                </c:pt>
                <c:pt idx="808">
                  <c:v>72970.5</c:v>
                </c:pt>
                <c:pt idx="809">
                  <c:v>72971</c:v>
                </c:pt>
                <c:pt idx="810">
                  <c:v>72998</c:v>
                </c:pt>
                <c:pt idx="811">
                  <c:v>73085</c:v>
                </c:pt>
                <c:pt idx="812">
                  <c:v>73225.5</c:v>
                </c:pt>
                <c:pt idx="813">
                  <c:v>74499.5</c:v>
                </c:pt>
                <c:pt idx="814">
                  <c:v>74499.5</c:v>
                </c:pt>
                <c:pt idx="815">
                  <c:v>74551</c:v>
                </c:pt>
                <c:pt idx="816">
                  <c:v>74562.5</c:v>
                </c:pt>
                <c:pt idx="817">
                  <c:v>74706</c:v>
                </c:pt>
                <c:pt idx="818">
                  <c:v>74706</c:v>
                </c:pt>
                <c:pt idx="819">
                  <c:v>74761.5</c:v>
                </c:pt>
                <c:pt idx="820">
                  <c:v>74761.5</c:v>
                </c:pt>
                <c:pt idx="821">
                  <c:v>74766</c:v>
                </c:pt>
                <c:pt idx="822">
                  <c:v>74812</c:v>
                </c:pt>
                <c:pt idx="823">
                  <c:v>74864.5</c:v>
                </c:pt>
                <c:pt idx="824">
                  <c:v>74864.5</c:v>
                </c:pt>
                <c:pt idx="825">
                  <c:v>74865</c:v>
                </c:pt>
                <c:pt idx="826">
                  <c:v>74865</c:v>
                </c:pt>
                <c:pt idx="827">
                  <c:v>74970</c:v>
                </c:pt>
                <c:pt idx="828">
                  <c:v>74970</c:v>
                </c:pt>
                <c:pt idx="829">
                  <c:v>76040.5</c:v>
                </c:pt>
                <c:pt idx="830">
                  <c:v>76040.5</c:v>
                </c:pt>
                <c:pt idx="831">
                  <c:v>76214</c:v>
                </c:pt>
                <c:pt idx="832">
                  <c:v>76330</c:v>
                </c:pt>
                <c:pt idx="833">
                  <c:v>76455</c:v>
                </c:pt>
                <c:pt idx="834">
                  <c:v>77685.5</c:v>
                </c:pt>
                <c:pt idx="835">
                  <c:v>77848</c:v>
                </c:pt>
                <c:pt idx="836">
                  <c:v>77898</c:v>
                </c:pt>
                <c:pt idx="837">
                  <c:v>78105</c:v>
                </c:pt>
                <c:pt idx="838">
                  <c:v>79578.5</c:v>
                </c:pt>
                <c:pt idx="839">
                  <c:v>79579</c:v>
                </c:pt>
                <c:pt idx="840">
                  <c:v>79579.5</c:v>
                </c:pt>
                <c:pt idx="841">
                  <c:v>79850</c:v>
                </c:pt>
                <c:pt idx="842">
                  <c:v>81133</c:v>
                </c:pt>
                <c:pt idx="843">
                  <c:v>81133.5</c:v>
                </c:pt>
                <c:pt idx="844">
                  <c:v>81250.5</c:v>
                </c:pt>
                <c:pt idx="845">
                  <c:v>81291</c:v>
                </c:pt>
                <c:pt idx="846">
                  <c:v>81426</c:v>
                </c:pt>
                <c:pt idx="847">
                  <c:v>81604</c:v>
                </c:pt>
              </c:numCache>
            </c:numRef>
          </c:xVal>
          <c:yVal>
            <c:numRef>
              <c:f>'Active 2'!$S$21:$S$992</c:f>
              <c:numCache>
                <c:formatCode>General</c:formatCode>
                <c:ptCount val="972"/>
                <c:pt idx="12">
                  <c:v>4.4522399984998628E-3</c:v>
                </c:pt>
                <c:pt idx="13">
                  <c:v>1.2092240001948085E-2</c:v>
                </c:pt>
                <c:pt idx="23">
                  <c:v>2.0240079997165594E-2</c:v>
                </c:pt>
                <c:pt idx="24">
                  <c:v>2.064008000161266E-2</c:v>
                </c:pt>
                <c:pt idx="25">
                  <c:v>2.064008000161266E-2</c:v>
                </c:pt>
                <c:pt idx="26">
                  <c:v>-5.4700600005162414E-2</c:v>
                </c:pt>
                <c:pt idx="35">
                  <c:v>3.342247999535175E-2</c:v>
                </c:pt>
                <c:pt idx="36">
                  <c:v>3.9052480002283119E-2</c:v>
                </c:pt>
                <c:pt idx="74">
                  <c:v>4.8273959997459315E-2</c:v>
                </c:pt>
                <c:pt idx="87">
                  <c:v>1.0676859994418919E-2</c:v>
                </c:pt>
                <c:pt idx="88">
                  <c:v>-4.8891559999901801E-2</c:v>
                </c:pt>
                <c:pt idx="100">
                  <c:v>2.245007999590598E-2</c:v>
                </c:pt>
                <c:pt idx="105">
                  <c:v>2.6215600082650781E-3</c:v>
                </c:pt>
                <c:pt idx="109">
                  <c:v>4.868616000021575E-2</c:v>
                </c:pt>
                <c:pt idx="111">
                  <c:v>4.8996160003298428E-2</c:v>
                </c:pt>
                <c:pt idx="112">
                  <c:v>4.9586159999307711E-2</c:v>
                </c:pt>
                <c:pt idx="116">
                  <c:v>-3.810209999937797E-2</c:v>
                </c:pt>
                <c:pt idx="123">
                  <c:v>-5.4890600004000589E-2</c:v>
                </c:pt>
                <c:pt idx="124">
                  <c:v>-5.3330600007029716E-2</c:v>
                </c:pt>
                <c:pt idx="319">
                  <c:v>-3.4417619994201232E-2</c:v>
                </c:pt>
                <c:pt idx="321">
                  <c:v>-3.4217619999253657E-2</c:v>
                </c:pt>
                <c:pt idx="382">
                  <c:v>3.7061579998407979E-2</c:v>
                </c:pt>
                <c:pt idx="404">
                  <c:v>-4.4714280003972817E-2</c:v>
                </c:pt>
                <c:pt idx="414">
                  <c:v>-1.1923124991881195E-2</c:v>
                </c:pt>
                <c:pt idx="428">
                  <c:v>-5.3857999992033001E-2</c:v>
                </c:pt>
                <c:pt idx="632">
                  <c:v>3.994550000061281E-2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13CF-4AA5-B0A7-61F2FEC41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3558784"/>
        <c:axId val="1"/>
      </c:scatterChart>
      <c:valAx>
        <c:axId val="793558784"/>
        <c:scaling>
          <c:orientation val="minMax"/>
          <c:min val="5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931887476030626"/>
              <c:y val="0.843195266272189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0713153724247229E-2"/>
              <c:y val="0.372781065088757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355878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4263074484944533E-2"/>
          <c:y val="0.86686390532544377"/>
          <c:w val="0.96513470681458002"/>
          <c:h val="0.1183431952662722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CC Com - O-C Diagr.</a:t>
            </a:r>
          </a:p>
        </c:rich>
      </c:tx>
      <c:layout>
        <c:manualLayout>
          <c:xMode val="edge"/>
          <c:yMode val="edge"/>
          <c:x val="0.37519656196821549"/>
          <c:y val="3.3232628398791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756683211007415"/>
          <c:y val="0.14501531966242162"/>
          <c:w val="0.80062855719295556"/>
          <c:h val="0.6344420235230945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2'!$F$21:$F$992</c:f>
              <c:numCache>
                <c:formatCode>General</c:formatCode>
                <c:ptCount val="972"/>
                <c:pt idx="0">
                  <c:v>-13296</c:v>
                </c:pt>
                <c:pt idx="1">
                  <c:v>-8018</c:v>
                </c:pt>
                <c:pt idx="2">
                  <c:v>-7959</c:v>
                </c:pt>
                <c:pt idx="3">
                  <c:v>-7958.5</c:v>
                </c:pt>
                <c:pt idx="4">
                  <c:v>-7945.5</c:v>
                </c:pt>
                <c:pt idx="5">
                  <c:v>-7945</c:v>
                </c:pt>
                <c:pt idx="6">
                  <c:v>-7941</c:v>
                </c:pt>
                <c:pt idx="7">
                  <c:v>-7827.5</c:v>
                </c:pt>
                <c:pt idx="8">
                  <c:v>-7823</c:v>
                </c:pt>
                <c:pt idx="9">
                  <c:v>-7818.5</c:v>
                </c:pt>
                <c:pt idx="10">
                  <c:v>-6738.5</c:v>
                </c:pt>
                <c:pt idx="11">
                  <c:v>-6405</c:v>
                </c:pt>
                <c:pt idx="12">
                  <c:v>-4873</c:v>
                </c:pt>
                <c:pt idx="13">
                  <c:v>-4855</c:v>
                </c:pt>
                <c:pt idx="14">
                  <c:v>-4831.5</c:v>
                </c:pt>
                <c:pt idx="15">
                  <c:v>-4787</c:v>
                </c:pt>
                <c:pt idx="16">
                  <c:v>-4683</c:v>
                </c:pt>
                <c:pt idx="17">
                  <c:v>-4655.5</c:v>
                </c:pt>
                <c:pt idx="18">
                  <c:v>-4642</c:v>
                </c:pt>
                <c:pt idx="19">
                  <c:v>-4628.5</c:v>
                </c:pt>
                <c:pt idx="20">
                  <c:v>-4515</c:v>
                </c:pt>
                <c:pt idx="21">
                  <c:v>-4515</c:v>
                </c:pt>
                <c:pt idx="22">
                  <c:v>-4510.5</c:v>
                </c:pt>
                <c:pt idx="23">
                  <c:v>-4506</c:v>
                </c:pt>
                <c:pt idx="24">
                  <c:v>-4429</c:v>
                </c:pt>
                <c:pt idx="25">
                  <c:v>-4411</c:v>
                </c:pt>
                <c:pt idx="26">
                  <c:v>-4356.5</c:v>
                </c:pt>
                <c:pt idx="27">
                  <c:v>-3449.5</c:v>
                </c:pt>
                <c:pt idx="28">
                  <c:v>-3449</c:v>
                </c:pt>
                <c:pt idx="29">
                  <c:v>-3142</c:v>
                </c:pt>
                <c:pt idx="30">
                  <c:v>-2920</c:v>
                </c:pt>
                <c:pt idx="31">
                  <c:v>-1999</c:v>
                </c:pt>
                <c:pt idx="32">
                  <c:v>-1872.5</c:v>
                </c:pt>
                <c:pt idx="33">
                  <c:v>-1642</c:v>
                </c:pt>
                <c:pt idx="34">
                  <c:v>-1624</c:v>
                </c:pt>
                <c:pt idx="35">
                  <c:v>-1583.5</c:v>
                </c:pt>
                <c:pt idx="36">
                  <c:v>-1579</c:v>
                </c:pt>
                <c:pt idx="37">
                  <c:v>-1565</c:v>
                </c:pt>
                <c:pt idx="38">
                  <c:v>-1411.5</c:v>
                </c:pt>
                <c:pt idx="39">
                  <c:v>-1407</c:v>
                </c:pt>
                <c:pt idx="40">
                  <c:v>-1406</c:v>
                </c:pt>
                <c:pt idx="41">
                  <c:v>-1289</c:v>
                </c:pt>
                <c:pt idx="42">
                  <c:v>-1275.5</c:v>
                </c:pt>
                <c:pt idx="43">
                  <c:v>-481</c:v>
                </c:pt>
                <c:pt idx="44">
                  <c:v>-426.5</c:v>
                </c:pt>
                <c:pt idx="45">
                  <c:v>-422</c:v>
                </c:pt>
                <c:pt idx="46">
                  <c:v>-350</c:v>
                </c:pt>
                <c:pt idx="47">
                  <c:v>-36</c:v>
                </c:pt>
                <c:pt idx="48">
                  <c:v>-27</c:v>
                </c:pt>
                <c:pt idx="49">
                  <c:v>-4.5</c:v>
                </c:pt>
                <c:pt idx="50">
                  <c:v>-4</c:v>
                </c:pt>
                <c:pt idx="51">
                  <c:v>0</c:v>
                </c:pt>
                <c:pt idx="52">
                  <c:v>0.5</c:v>
                </c:pt>
                <c:pt idx="53">
                  <c:v>77</c:v>
                </c:pt>
                <c:pt idx="54">
                  <c:v>77.5</c:v>
                </c:pt>
                <c:pt idx="55">
                  <c:v>77.5</c:v>
                </c:pt>
                <c:pt idx="56">
                  <c:v>107.5</c:v>
                </c:pt>
                <c:pt idx="57">
                  <c:v>156.5</c:v>
                </c:pt>
                <c:pt idx="58">
                  <c:v>161</c:v>
                </c:pt>
                <c:pt idx="59">
                  <c:v>161.5</c:v>
                </c:pt>
                <c:pt idx="60">
                  <c:v>166</c:v>
                </c:pt>
                <c:pt idx="61">
                  <c:v>189</c:v>
                </c:pt>
                <c:pt idx="62">
                  <c:v>194</c:v>
                </c:pt>
                <c:pt idx="63">
                  <c:v>275</c:v>
                </c:pt>
                <c:pt idx="64">
                  <c:v>283.5</c:v>
                </c:pt>
                <c:pt idx="65">
                  <c:v>302</c:v>
                </c:pt>
                <c:pt idx="66">
                  <c:v>329</c:v>
                </c:pt>
                <c:pt idx="67">
                  <c:v>342.5</c:v>
                </c:pt>
                <c:pt idx="68">
                  <c:v>356</c:v>
                </c:pt>
                <c:pt idx="69">
                  <c:v>424</c:v>
                </c:pt>
                <c:pt idx="70">
                  <c:v>460.5</c:v>
                </c:pt>
                <c:pt idx="71">
                  <c:v>469.5</c:v>
                </c:pt>
                <c:pt idx="72">
                  <c:v>1259</c:v>
                </c:pt>
                <c:pt idx="73">
                  <c:v>1277</c:v>
                </c:pt>
                <c:pt idx="74">
                  <c:v>1394.5</c:v>
                </c:pt>
                <c:pt idx="75">
                  <c:v>1440</c:v>
                </c:pt>
                <c:pt idx="76">
                  <c:v>1440</c:v>
                </c:pt>
                <c:pt idx="77">
                  <c:v>1535</c:v>
                </c:pt>
                <c:pt idx="78">
                  <c:v>1561.5</c:v>
                </c:pt>
                <c:pt idx="79">
                  <c:v>1562</c:v>
                </c:pt>
                <c:pt idx="80">
                  <c:v>1562</c:v>
                </c:pt>
                <c:pt idx="81">
                  <c:v>1575.5</c:v>
                </c:pt>
                <c:pt idx="82">
                  <c:v>1639</c:v>
                </c:pt>
                <c:pt idx="83">
                  <c:v>1693</c:v>
                </c:pt>
                <c:pt idx="84">
                  <c:v>1770</c:v>
                </c:pt>
                <c:pt idx="85">
                  <c:v>1806</c:v>
                </c:pt>
                <c:pt idx="86">
                  <c:v>1806.5</c:v>
                </c:pt>
                <c:pt idx="87">
                  <c:v>1810.5</c:v>
                </c:pt>
                <c:pt idx="88">
                  <c:v>1824</c:v>
                </c:pt>
                <c:pt idx="89">
                  <c:v>1833</c:v>
                </c:pt>
                <c:pt idx="90">
                  <c:v>1869.5</c:v>
                </c:pt>
                <c:pt idx="91">
                  <c:v>1896.5</c:v>
                </c:pt>
                <c:pt idx="92">
                  <c:v>1901</c:v>
                </c:pt>
                <c:pt idx="93">
                  <c:v>1901</c:v>
                </c:pt>
                <c:pt idx="94">
                  <c:v>1910.5</c:v>
                </c:pt>
                <c:pt idx="95">
                  <c:v>1951</c:v>
                </c:pt>
                <c:pt idx="96">
                  <c:v>1960</c:v>
                </c:pt>
                <c:pt idx="97">
                  <c:v>1978.5</c:v>
                </c:pt>
                <c:pt idx="98">
                  <c:v>2019</c:v>
                </c:pt>
                <c:pt idx="99">
                  <c:v>2019.5</c:v>
                </c:pt>
                <c:pt idx="100">
                  <c:v>3216.5</c:v>
                </c:pt>
                <c:pt idx="101">
                  <c:v>3265.5</c:v>
                </c:pt>
                <c:pt idx="102">
                  <c:v>3276.5</c:v>
                </c:pt>
                <c:pt idx="103">
                  <c:v>3374</c:v>
                </c:pt>
                <c:pt idx="104">
                  <c:v>3419.5</c:v>
                </c:pt>
                <c:pt idx="105">
                  <c:v>3496.5</c:v>
                </c:pt>
                <c:pt idx="106">
                  <c:v>3518.5</c:v>
                </c:pt>
                <c:pt idx="107">
                  <c:v>3519</c:v>
                </c:pt>
                <c:pt idx="108">
                  <c:v>3541.5</c:v>
                </c:pt>
                <c:pt idx="109">
                  <c:v>3546</c:v>
                </c:pt>
                <c:pt idx="110">
                  <c:v>3546</c:v>
                </c:pt>
                <c:pt idx="111">
                  <c:v>3564</c:v>
                </c:pt>
                <c:pt idx="112">
                  <c:v>3564.5</c:v>
                </c:pt>
                <c:pt idx="113">
                  <c:v>3660.5</c:v>
                </c:pt>
                <c:pt idx="114">
                  <c:v>4787.5</c:v>
                </c:pt>
                <c:pt idx="115">
                  <c:v>4853</c:v>
                </c:pt>
                <c:pt idx="116">
                  <c:v>5019</c:v>
                </c:pt>
                <c:pt idx="117">
                  <c:v>5178.5</c:v>
                </c:pt>
                <c:pt idx="118">
                  <c:v>5182</c:v>
                </c:pt>
                <c:pt idx="119">
                  <c:v>5186.5</c:v>
                </c:pt>
                <c:pt idx="120">
                  <c:v>5322.5</c:v>
                </c:pt>
                <c:pt idx="121">
                  <c:v>5390.5</c:v>
                </c:pt>
                <c:pt idx="122">
                  <c:v>5417.5</c:v>
                </c:pt>
                <c:pt idx="123">
                  <c:v>5463</c:v>
                </c:pt>
                <c:pt idx="124">
                  <c:v>6736</c:v>
                </c:pt>
                <c:pt idx="125">
                  <c:v>6749.5</c:v>
                </c:pt>
                <c:pt idx="126">
                  <c:v>6810</c:v>
                </c:pt>
                <c:pt idx="127">
                  <c:v>6858.5</c:v>
                </c:pt>
                <c:pt idx="128">
                  <c:v>6864.5</c:v>
                </c:pt>
                <c:pt idx="129">
                  <c:v>6867.5</c:v>
                </c:pt>
                <c:pt idx="130">
                  <c:v>6890</c:v>
                </c:pt>
                <c:pt idx="131">
                  <c:v>6981</c:v>
                </c:pt>
                <c:pt idx="132">
                  <c:v>7021.5</c:v>
                </c:pt>
                <c:pt idx="133">
                  <c:v>7153</c:v>
                </c:pt>
                <c:pt idx="134">
                  <c:v>8210.5</c:v>
                </c:pt>
                <c:pt idx="135">
                  <c:v>8254.5</c:v>
                </c:pt>
                <c:pt idx="136">
                  <c:v>8255</c:v>
                </c:pt>
                <c:pt idx="137">
                  <c:v>8255.5</c:v>
                </c:pt>
                <c:pt idx="138">
                  <c:v>8467.5</c:v>
                </c:pt>
                <c:pt idx="139">
                  <c:v>8471.5</c:v>
                </c:pt>
                <c:pt idx="140">
                  <c:v>8481</c:v>
                </c:pt>
                <c:pt idx="141">
                  <c:v>8494</c:v>
                </c:pt>
                <c:pt idx="142">
                  <c:v>8494.5</c:v>
                </c:pt>
                <c:pt idx="143">
                  <c:v>8585</c:v>
                </c:pt>
                <c:pt idx="144">
                  <c:v>8625.5</c:v>
                </c:pt>
                <c:pt idx="145">
                  <c:v>8626</c:v>
                </c:pt>
                <c:pt idx="146">
                  <c:v>8630.5</c:v>
                </c:pt>
                <c:pt idx="147">
                  <c:v>9591</c:v>
                </c:pt>
                <c:pt idx="148">
                  <c:v>9982.5</c:v>
                </c:pt>
                <c:pt idx="149">
                  <c:v>9989.5</c:v>
                </c:pt>
                <c:pt idx="150">
                  <c:v>10316</c:v>
                </c:pt>
                <c:pt idx="151">
                  <c:v>10321.5</c:v>
                </c:pt>
                <c:pt idx="152">
                  <c:v>10375</c:v>
                </c:pt>
                <c:pt idx="153">
                  <c:v>10376.5</c:v>
                </c:pt>
                <c:pt idx="154">
                  <c:v>10390</c:v>
                </c:pt>
                <c:pt idx="155">
                  <c:v>11602.5</c:v>
                </c:pt>
                <c:pt idx="156">
                  <c:v>11675</c:v>
                </c:pt>
                <c:pt idx="157">
                  <c:v>11720.5</c:v>
                </c:pt>
                <c:pt idx="158">
                  <c:v>11820</c:v>
                </c:pt>
                <c:pt idx="159">
                  <c:v>11824.5</c:v>
                </c:pt>
                <c:pt idx="160">
                  <c:v>11929</c:v>
                </c:pt>
                <c:pt idx="161">
                  <c:v>11933.5</c:v>
                </c:pt>
                <c:pt idx="162">
                  <c:v>11942.5</c:v>
                </c:pt>
                <c:pt idx="163">
                  <c:v>11947</c:v>
                </c:pt>
                <c:pt idx="164">
                  <c:v>11997</c:v>
                </c:pt>
                <c:pt idx="165">
                  <c:v>12001.5</c:v>
                </c:pt>
                <c:pt idx="166">
                  <c:v>13274.5</c:v>
                </c:pt>
                <c:pt idx="167">
                  <c:v>13283.5</c:v>
                </c:pt>
                <c:pt idx="168">
                  <c:v>13284</c:v>
                </c:pt>
                <c:pt idx="169">
                  <c:v>13292.5</c:v>
                </c:pt>
                <c:pt idx="170">
                  <c:v>13306</c:v>
                </c:pt>
                <c:pt idx="171">
                  <c:v>13306.5</c:v>
                </c:pt>
                <c:pt idx="172">
                  <c:v>13365</c:v>
                </c:pt>
                <c:pt idx="173">
                  <c:v>13443</c:v>
                </c:pt>
                <c:pt idx="174">
                  <c:v>13447.5</c:v>
                </c:pt>
                <c:pt idx="175">
                  <c:v>13451</c:v>
                </c:pt>
                <c:pt idx="176">
                  <c:v>13465</c:v>
                </c:pt>
                <c:pt idx="177">
                  <c:v>13474</c:v>
                </c:pt>
                <c:pt idx="178">
                  <c:v>13480</c:v>
                </c:pt>
                <c:pt idx="179">
                  <c:v>13610</c:v>
                </c:pt>
                <c:pt idx="180">
                  <c:v>13723.5</c:v>
                </c:pt>
                <c:pt idx="181">
                  <c:v>14558.5</c:v>
                </c:pt>
                <c:pt idx="182">
                  <c:v>14946.5</c:v>
                </c:pt>
                <c:pt idx="183">
                  <c:v>15014.5</c:v>
                </c:pt>
                <c:pt idx="184">
                  <c:v>15146</c:v>
                </c:pt>
                <c:pt idx="185">
                  <c:v>15155</c:v>
                </c:pt>
                <c:pt idx="186">
                  <c:v>15155.5</c:v>
                </c:pt>
                <c:pt idx="187">
                  <c:v>15160</c:v>
                </c:pt>
                <c:pt idx="188">
                  <c:v>15164.5</c:v>
                </c:pt>
                <c:pt idx="189">
                  <c:v>15169</c:v>
                </c:pt>
                <c:pt idx="190">
                  <c:v>15169.5</c:v>
                </c:pt>
                <c:pt idx="191">
                  <c:v>15173.5</c:v>
                </c:pt>
                <c:pt idx="192">
                  <c:v>15200.5</c:v>
                </c:pt>
                <c:pt idx="193">
                  <c:v>15454.5</c:v>
                </c:pt>
                <c:pt idx="194">
                  <c:v>16524</c:v>
                </c:pt>
                <c:pt idx="195">
                  <c:v>16619</c:v>
                </c:pt>
                <c:pt idx="196">
                  <c:v>16623.5</c:v>
                </c:pt>
                <c:pt idx="197">
                  <c:v>16661</c:v>
                </c:pt>
                <c:pt idx="198">
                  <c:v>16764</c:v>
                </c:pt>
                <c:pt idx="199">
                  <c:v>16768.5</c:v>
                </c:pt>
                <c:pt idx="200">
                  <c:v>16791</c:v>
                </c:pt>
                <c:pt idx="201">
                  <c:v>16800</c:v>
                </c:pt>
                <c:pt idx="202">
                  <c:v>16805</c:v>
                </c:pt>
                <c:pt idx="203">
                  <c:v>16959</c:v>
                </c:pt>
                <c:pt idx="204">
                  <c:v>18038</c:v>
                </c:pt>
                <c:pt idx="205">
                  <c:v>18038</c:v>
                </c:pt>
                <c:pt idx="206">
                  <c:v>18038</c:v>
                </c:pt>
                <c:pt idx="207">
                  <c:v>18372.5</c:v>
                </c:pt>
                <c:pt idx="208">
                  <c:v>18372.5</c:v>
                </c:pt>
                <c:pt idx="209">
                  <c:v>18377</c:v>
                </c:pt>
                <c:pt idx="210">
                  <c:v>18377.5</c:v>
                </c:pt>
                <c:pt idx="211">
                  <c:v>18377.5</c:v>
                </c:pt>
                <c:pt idx="212">
                  <c:v>18431.5</c:v>
                </c:pt>
                <c:pt idx="213">
                  <c:v>18513</c:v>
                </c:pt>
                <c:pt idx="214">
                  <c:v>18545</c:v>
                </c:pt>
                <c:pt idx="215">
                  <c:v>18545</c:v>
                </c:pt>
                <c:pt idx="216">
                  <c:v>18545</c:v>
                </c:pt>
                <c:pt idx="217">
                  <c:v>18545</c:v>
                </c:pt>
                <c:pt idx="218">
                  <c:v>18545</c:v>
                </c:pt>
                <c:pt idx="219">
                  <c:v>18545</c:v>
                </c:pt>
                <c:pt idx="220">
                  <c:v>18558.5</c:v>
                </c:pt>
                <c:pt idx="221">
                  <c:v>18558.5</c:v>
                </c:pt>
                <c:pt idx="222">
                  <c:v>18603.5</c:v>
                </c:pt>
                <c:pt idx="223">
                  <c:v>19892</c:v>
                </c:pt>
                <c:pt idx="224">
                  <c:v>20049</c:v>
                </c:pt>
                <c:pt idx="225">
                  <c:v>20099</c:v>
                </c:pt>
                <c:pt idx="226">
                  <c:v>20121.5</c:v>
                </c:pt>
                <c:pt idx="227">
                  <c:v>20126</c:v>
                </c:pt>
                <c:pt idx="228">
                  <c:v>20130.5</c:v>
                </c:pt>
                <c:pt idx="229">
                  <c:v>20130.5</c:v>
                </c:pt>
                <c:pt idx="230">
                  <c:v>20154.5</c:v>
                </c:pt>
                <c:pt idx="231">
                  <c:v>20158</c:v>
                </c:pt>
                <c:pt idx="232">
                  <c:v>20162.5</c:v>
                </c:pt>
                <c:pt idx="233">
                  <c:v>20253</c:v>
                </c:pt>
                <c:pt idx="234">
                  <c:v>21554</c:v>
                </c:pt>
                <c:pt idx="235">
                  <c:v>21626</c:v>
                </c:pt>
                <c:pt idx="236">
                  <c:v>21725.5</c:v>
                </c:pt>
                <c:pt idx="237">
                  <c:v>21725.5</c:v>
                </c:pt>
                <c:pt idx="238">
                  <c:v>21730.5</c:v>
                </c:pt>
                <c:pt idx="239">
                  <c:v>21730.5</c:v>
                </c:pt>
                <c:pt idx="240">
                  <c:v>21739.5</c:v>
                </c:pt>
                <c:pt idx="241">
                  <c:v>21744</c:v>
                </c:pt>
                <c:pt idx="242">
                  <c:v>21744</c:v>
                </c:pt>
                <c:pt idx="243">
                  <c:v>21762</c:v>
                </c:pt>
                <c:pt idx="244">
                  <c:v>21843.5</c:v>
                </c:pt>
                <c:pt idx="245">
                  <c:v>21895</c:v>
                </c:pt>
                <c:pt idx="246">
                  <c:v>21911.5</c:v>
                </c:pt>
                <c:pt idx="247">
                  <c:v>22138</c:v>
                </c:pt>
                <c:pt idx="248">
                  <c:v>23071.5</c:v>
                </c:pt>
                <c:pt idx="249">
                  <c:v>23221</c:v>
                </c:pt>
                <c:pt idx="250">
                  <c:v>23311.5</c:v>
                </c:pt>
                <c:pt idx="251">
                  <c:v>23701.5</c:v>
                </c:pt>
                <c:pt idx="252">
                  <c:v>24716.5</c:v>
                </c:pt>
                <c:pt idx="253">
                  <c:v>24866</c:v>
                </c:pt>
                <c:pt idx="254">
                  <c:v>25120</c:v>
                </c:pt>
                <c:pt idx="255">
                  <c:v>25142.5</c:v>
                </c:pt>
                <c:pt idx="256">
                  <c:v>26033</c:v>
                </c:pt>
                <c:pt idx="257">
                  <c:v>26569.5</c:v>
                </c:pt>
                <c:pt idx="258">
                  <c:v>26589</c:v>
                </c:pt>
                <c:pt idx="259">
                  <c:v>26692</c:v>
                </c:pt>
                <c:pt idx="260">
                  <c:v>27054.5</c:v>
                </c:pt>
                <c:pt idx="261">
                  <c:v>28035.5</c:v>
                </c:pt>
                <c:pt idx="262">
                  <c:v>28187.5</c:v>
                </c:pt>
                <c:pt idx="263">
                  <c:v>28284</c:v>
                </c:pt>
                <c:pt idx="264">
                  <c:v>28352.5</c:v>
                </c:pt>
                <c:pt idx="265">
                  <c:v>28409.5</c:v>
                </c:pt>
                <c:pt idx="266">
                  <c:v>28418.5</c:v>
                </c:pt>
                <c:pt idx="267">
                  <c:v>28518</c:v>
                </c:pt>
                <c:pt idx="268">
                  <c:v>28699.5</c:v>
                </c:pt>
                <c:pt idx="269">
                  <c:v>28708.5</c:v>
                </c:pt>
                <c:pt idx="270">
                  <c:v>29864</c:v>
                </c:pt>
                <c:pt idx="271">
                  <c:v>29874.5</c:v>
                </c:pt>
                <c:pt idx="272">
                  <c:v>29875</c:v>
                </c:pt>
                <c:pt idx="273">
                  <c:v>29945.5</c:v>
                </c:pt>
                <c:pt idx="274">
                  <c:v>30009</c:v>
                </c:pt>
                <c:pt idx="275">
                  <c:v>30059</c:v>
                </c:pt>
                <c:pt idx="276">
                  <c:v>30073.5</c:v>
                </c:pt>
                <c:pt idx="277">
                  <c:v>30077</c:v>
                </c:pt>
                <c:pt idx="278">
                  <c:v>30127</c:v>
                </c:pt>
                <c:pt idx="279">
                  <c:v>30222</c:v>
                </c:pt>
                <c:pt idx="280">
                  <c:v>31301.5</c:v>
                </c:pt>
                <c:pt idx="281">
                  <c:v>31486</c:v>
                </c:pt>
                <c:pt idx="282">
                  <c:v>31622</c:v>
                </c:pt>
                <c:pt idx="283">
                  <c:v>31622</c:v>
                </c:pt>
                <c:pt idx="284">
                  <c:v>31735.5</c:v>
                </c:pt>
                <c:pt idx="285">
                  <c:v>31740</c:v>
                </c:pt>
                <c:pt idx="286">
                  <c:v>31772</c:v>
                </c:pt>
                <c:pt idx="287">
                  <c:v>31772</c:v>
                </c:pt>
                <c:pt idx="288">
                  <c:v>31776.5</c:v>
                </c:pt>
                <c:pt idx="289">
                  <c:v>31777.5</c:v>
                </c:pt>
                <c:pt idx="290">
                  <c:v>31778</c:v>
                </c:pt>
                <c:pt idx="291">
                  <c:v>31794.5</c:v>
                </c:pt>
                <c:pt idx="292">
                  <c:v>31957.5</c:v>
                </c:pt>
                <c:pt idx="293">
                  <c:v>32030</c:v>
                </c:pt>
                <c:pt idx="294">
                  <c:v>33123</c:v>
                </c:pt>
                <c:pt idx="295">
                  <c:v>33126.5</c:v>
                </c:pt>
                <c:pt idx="296">
                  <c:v>33167.5</c:v>
                </c:pt>
                <c:pt idx="297">
                  <c:v>33167.5</c:v>
                </c:pt>
                <c:pt idx="298">
                  <c:v>33167.5</c:v>
                </c:pt>
                <c:pt idx="299">
                  <c:v>33168</c:v>
                </c:pt>
                <c:pt idx="300">
                  <c:v>33168</c:v>
                </c:pt>
                <c:pt idx="301">
                  <c:v>33168</c:v>
                </c:pt>
                <c:pt idx="302">
                  <c:v>33171.5</c:v>
                </c:pt>
                <c:pt idx="303">
                  <c:v>33232</c:v>
                </c:pt>
                <c:pt idx="304">
                  <c:v>33280.5</c:v>
                </c:pt>
                <c:pt idx="305">
                  <c:v>33403</c:v>
                </c:pt>
                <c:pt idx="306">
                  <c:v>33412</c:v>
                </c:pt>
                <c:pt idx="307">
                  <c:v>33422.5</c:v>
                </c:pt>
                <c:pt idx="308">
                  <c:v>33554</c:v>
                </c:pt>
                <c:pt idx="309">
                  <c:v>33554</c:v>
                </c:pt>
                <c:pt idx="310">
                  <c:v>33580</c:v>
                </c:pt>
                <c:pt idx="311">
                  <c:v>34587</c:v>
                </c:pt>
                <c:pt idx="312">
                  <c:v>34823</c:v>
                </c:pt>
                <c:pt idx="313">
                  <c:v>34825.5</c:v>
                </c:pt>
                <c:pt idx="314">
                  <c:v>34844.5</c:v>
                </c:pt>
                <c:pt idx="315">
                  <c:v>34948</c:v>
                </c:pt>
                <c:pt idx="316">
                  <c:v>34952.5</c:v>
                </c:pt>
                <c:pt idx="317">
                  <c:v>34952.5</c:v>
                </c:pt>
                <c:pt idx="318">
                  <c:v>34984.5</c:v>
                </c:pt>
                <c:pt idx="319">
                  <c:v>34999</c:v>
                </c:pt>
                <c:pt idx="320">
                  <c:v>35007</c:v>
                </c:pt>
                <c:pt idx="321">
                  <c:v>35189.5</c:v>
                </c:pt>
                <c:pt idx="322">
                  <c:v>35261</c:v>
                </c:pt>
                <c:pt idx="323">
                  <c:v>35262</c:v>
                </c:pt>
                <c:pt idx="324">
                  <c:v>35270.5</c:v>
                </c:pt>
                <c:pt idx="325">
                  <c:v>35270.5</c:v>
                </c:pt>
                <c:pt idx="326">
                  <c:v>35451.5</c:v>
                </c:pt>
                <c:pt idx="327">
                  <c:v>35451.5</c:v>
                </c:pt>
                <c:pt idx="328">
                  <c:v>36344</c:v>
                </c:pt>
                <c:pt idx="329">
                  <c:v>36439</c:v>
                </c:pt>
                <c:pt idx="330">
                  <c:v>36504.5</c:v>
                </c:pt>
                <c:pt idx="331">
                  <c:v>36652</c:v>
                </c:pt>
                <c:pt idx="332">
                  <c:v>36720</c:v>
                </c:pt>
                <c:pt idx="333">
                  <c:v>36842.5</c:v>
                </c:pt>
                <c:pt idx="334">
                  <c:v>36847</c:v>
                </c:pt>
                <c:pt idx="335">
                  <c:v>36847</c:v>
                </c:pt>
                <c:pt idx="336">
                  <c:v>37980.5</c:v>
                </c:pt>
                <c:pt idx="337">
                  <c:v>38007.5</c:v>
                </c:pt>
                <c:pt idx="338">
                  <c:v>38008</c:v>
                </c:pt>
                <c:pt idx="339">
                  <c:v>38125</c:v>
                </c:pt>
                <c:pt idx="340">
                  <c:v>38164</c:v>
                </c:pt>
                <c:pt idx="341">
                  <c:v>38210.5</c:v>
                </c:pt>
                <c:pt idx="342">
                  <c:v>38297.5</c:v>
                </c:pt>
                <c:pt idx="343">
                  <c:v>38307.5</c:v>
                </c:pt>
                <c:pt idx="344">
                  <c:v>38324</c:v>
                </c:pt>
                <c:pt idx="345">
                  <c:v>38325</c:v>
                </c:pt>
                <c:pt idx="346">
                  <c:v>38378.5</c:v>
                </c:pt>
                <c:pt idx="347">
                  <c:v>38405.5</c:v>
                </c:pt>
                <c:pt idx="348">
                  <c:v>38419</c:v>
                </c:pt>
                <c:pt idx="349">
                  <c:v>39602.5</c:v>
                </c:pt>
                <c:pt idx="350">
                  <c:v>39676</c:v>
                </c:pt>
                <c:pt idx="351">
                  <c:v>39775</c:v>
                </c:pt>
                <c:pt idx="352">
                  <c:v>39789</c:v>
                </c:pt>
                <c:pt idx="353">
                  <c:v>39796.5</c:v>
                </c:pt>
                <c:pt idx="354">
                  <c:v>39797</c:v>
                </c:pt>
                <c:pt idx="355">
                  <c:v>39797</c:v>
                </c:pt>
                <c:pt idx="356">
                  <c:v>39825</c:v>
                </c:pt>
                <c:pt idx="357">
                  <c:v>39825</c:v>
                </c:pt>
                <c:pt idx="358">
                  <c:v>39848</c:v>
                </c:pt>
                <c:pt idx="359">
                  <c:v>39869.5</c:v>
                </c:pt>
                <c:pt idx="360">
                  <c:v>39887</c:v>
                </c:pt>
                <c:pt idx="361">
                  <c:v>39887</c:v>
                </c:pt>
                <c:pt idx="362">
                  <c:v>39897</c:v>
                </c:pt>
                <c:pt idx="363">
                  <c:v>39905.5</c:v>
                </c:pt>
                <c:pt idx="364">
                  <c:v>39911</c:v>
                </c:pt>
                <c:pt idx="365">
                  <c:v>40251</c:v>
                </c:pt>
                <c:pt idx="366">
                  <c:v>41347</c:v>
                </c:pt>
                <c:pt idx="367">
                  <c:v>41425</c:v>
                </c:pt>
                <c:pt idx="368">
                  <c:v>41434</c:v>
                </c:pt>
                <c:pt idx="369">
                  <c:v>41506</c:v>
                </c:pt>
                <c:pt idx="370">
                  <c:v>41516</c:v>
                </c:pt>
                <c:pt idx="371">
                  <c:v>41534</c:v>
                </c:pt>
                <c:pt idx="372">
                  <c:v>41561</c:v>
                </c:pt>
                <c:pt idx="373">
                  <c:v>41565</c:v>
                </c:pt>
                <c:pt idx="374">
                  <c:v>41579</c:v>
                </c:pt>
                <c:pt idx="375">
                  <c:v>41642</c:v>
                </c:pt>
                <c:pt idx="376">
                  <c:v>41654.5</c:v>
                </c:pt>
                <c:pt idx="377">
                  <c:v>41674</c:v>
                </c:pt>
                <c:pt idx="378">
                  <c:v>41700</c:v>
                </c:pt>
                <c:pt idx="379">
                  <c:v>41700</c:v>
                </c:pt>
                <c:pt idx="380">
                  <c:v>41700</c:v>
                </c:pt>
                <c:pt idx="381">
                  <c:v>41831.5</c:v>
                </c:pt>
                <c:pt idx="382">
                  <c:v>41831.5</c:v>
                </c:pt>
                <c:pt idx="383">
                  <c:v>42276</c:v>
                </c:pt>
                <c:pt idx="384">
                  <c:v>42747.5</c:v>
                </c:pt>
                <c:pt idx="385">
                  <c:v>42747.5</c:v>
                </c:pt>
                <c:pt idx="386">
                  <c:v>42997</c:v>
                </c:pt>
                <c:pt idx="387">
                  <c:v>43006.5</c:v>
                </c:pt>
                <c:pt idx="388">
                  <c:v>43046</c:v>
                </c:pt>
                <c:pt idx="389">
                  <c:v>43092</c:v>
                </c:pt>
                <c:pt idx="390">
                  <c:v>43133.5</c:v>
                </c:pt>
                <c:pt idx="391">
                  <c:v>43146.5</c:v>
                </c:pt>
                <c:pt idx="392">
                  <c:v>43178</c:v>
                </c:pt>
                <c:pt idx="393">
                  <c:v>43204</c:v>
                </c:pt>
                <c:pt idx="394">
                  <c:v>43204.5</c:v>
                </c:pt>
                <c:pt idx="395">
                  <c:v>43255</c:v>
                </c:pt>
                <c:pt idx="396">
                  <c:v>43282</c:v>
                </c:pt>
                <c:pt idx="397">
                  <c:v>43368.5</c:v>
                </c:pt>
                <c:pt idx="398">
                  <c:v>43372</c:v>
                </c:pt>
                <c:pt idx="399">
                  <c:v>43387</c:v>
                </c:pt>
                <c:pt idx="400">
                  <c:v>43387</c:v>
                </c:pt>
                <c:pt idx="401">
                  <c:v>43387</c:v>
                </c:pt>
                <c:pt idx="402">
                  <c:v>43545.5</c:v>
                </c:pt>
                <c:pt idx="403">
                  <c:v>44303</c:v>
                </c:pt>
                <c:pt idx="404">
                  <c:v>44461.5</c:v>
                </c:pt>
                <c:pt idx="405">
                  <c:v>44588</c:v>
                </c:pt>
                <c:pt idx="406">
                  <c:v>44759.5</c:v>
                </c:pt>
                <c:pt idx="407">
                  <c:v>44873</c:v>
                </c:pt>
                <c:pt idx="408">
                  <c:v>44873.5</c:v>
                </c:pt>
                <c:pt idx="409">
                  <c:v>44918</c:v>
                </c:pt>
                <c:pt idx="410">
                  <c:v>44918</c:v>
                </c:pt>
                <c:pt idx="411">
                  <c:v>45031.5</c:v>
                </c:pt>
                <c:pt idx="412">
                  <c:v>45031.5</c:v>
                </c:pt>
                <c:pt idx="413">
                  <c:v>45062.5</c:v>
                </c:pt>
                <c:pt idx="414">
                  <c:v>45062.5</c:v>
                </c:pt>
                <c:pt idx="415">
                  <c:v>45081</c:v>
                </c:pt>
                <c:pt idx="416">
                  <c:v>46025</c:v>
                </c:pt>
                <c:pt idx="417">
                  <c:v>46113</c:v>
                </c:pt>
                <c:pt idx="418">
                  <c:v>46134</c:v>
                </c:pt>
                <c:pt idx="419">
                  <c:v>46292.5</c:v>
                </c:pt>
                <c:pt idx="420">
                  <c:v>46400.5</c:v>
                </c:pt>
                <c:pt idx="421">
                  <c:v>46462</c:v>
                </c:pt>
                <c:pt idx="422">
                  <c:v>46471</c:v>
                </c:pt>
                <c:pt idx="423">
                  <c:v>46545.5</c:v>
                </c:pt>
                <c:pt idx="424">
                  <c:v>46818.5</c:v>
                </c:pt>
                <c:pt idx="425">
                  <c:v>46818.5</c:v>
                </c:pt>
                <c:pt idx="426">
                  <c:v>46818.5</c:v>
                </c:pt>
                <c:pt idx="427">
                  <c:v>47038</c:v>
                </c:pt>
                <c:pt idx="428">
                  <c:v>47038</c:v>
                </c:pt>
                <c:pt idx="429">
                  <c:v>48019</c:v>
                </c:pt>
                <c:pt idx="430">
                  <c:v>48035.5</c:v>
                </c:pt>
                <c:pt idx="431">
                  <c:v>48078.5</c:v>
                </c:pt>
                <c:pt idx="432">
                  <c:v>48079</c:v>
                </c:pt>
                <c:pt idx="433">
                  <c:v>48148</c:v>
                </c:pt>
                <c:pt idx="434">
                  <c:v>48148.5</c:v>
                </c:pt>
                <c:pt idx="435">
                  <c:v>48202.5</c:v>
                </c:pt>
                <c:pt idx="436">
                  <c:v>48207</c:v>
                </c:pt>
                <c:pt idx="437">
                  <c:v>48233</c:v>
                </c:pt>
                <c:pt idx="438">
                  <c:v>48252.5</c:v>
                </c:pt>
                <c:pt idx="439">
                  <c:v>48279</c:v>
                </c:pt>
                <c:pt idx="440">
                  <c:v>48306.5</c:v>
                </c:pt>
                <c:pt idx="441">
                  <c:v>48307</c:v>
                </c:pt>
                <c:pt idx="442">
                  <c:v>48311.5</c:v>
                </c:pt>
                <c:pt idx="443">
                  <c:v>48315.5</c:v>
                </c:pt>
                <c:pt idx="444">
                  <c:v>48316</c:v>
                </c:pt>
                <c:pt idx="445">
                  <c:v>48325</c:v>
                </c:pt>
                <c:pt idx="446">
                  <c:v>48338.5</c:v>
                </c:pt>
                <c:pt idx="447">
                  <c:v>48347.5</c:v>
                </c:pt>
                <c:pt idx="448">
                  <c:v>48348</c:v>
                </c:pt>
                <c:pt idx="449">
                  <c:v>48352</c:v>
                </c:pt>
                <c:pt idx="450">
                  <c:v>48352.5</c:v>
                </c:pt>
                <c:pt idx="451">
                  <c:v>48356.5</c:v>
                </c:pt>
                <c:pt idx="452">
                  <c:v>48357</c:v>
                </c:pt>
                <c:pt idx="453">
                  <c:v>48365.5</c:v>
                </c:pt>
                <c:pt idx="454">
                  <c:v>48366</c:v>
                </c:pt>
                <c:pt idx="455">
                  <c:v>48370</c:v>
                </c:pt>
                <c:pt idx="456">
                  <c:v>48370.5</c:v>
                </c:pt>
                <c:pt idx="457">
                  <c:v>48374.5</c:v>
                </c:pt>
                <c:pt idx="458">
                  <c:v>48375</c:v>
                </c:pt>
                <c:pt idx="459">
                  <c:v>48388</c:v>
                </c:pt>
                <c:pt idx="460">
                  <c:v>48388</c:v>
                </c:pt>
                <c:pt idx="461">
                  <c:v>48388.5</c:v>
                </c:pt>
                <c:pt idx="462">
                  <c:v>48403</c:v>
                </c:pt>
                <c:pt idx="463">
                  <c:v>48488</c:v>
                </c:pt>
                <c:pt idx="464">
                  <c:v>48492.5</c:v>
                </c:pt>
                <c:pt idx="465">
                  <c:v>48497</c:v>
                </c:pt>
                <c:pt idx="466">
                  <c:v>48501.5</c:v>
                </c:pt>
                <c:pt idx="467">
                  <c:v>48506</c:v>
                </c:pt>
                <c:pt idx="468">
                  <c:v>48510.5</c:v>
                </c:pt>
                <c:pt idx="469">
                  <c:v>48515</c:v>
                </c:pt>
                <c:pt idx="470">
                  <c:v>48584</c:v>
                </c:pt>
                <c:pt idx="471">
                  <c:v>48596.5</c:v>
                </c:pt>
                <c:pt idx="472">
                  <c:v>48796</c:v>
                </c:pt>
                <c:pt idx="473">
                  <c:v>48796</c:v>
                </c:pt>
                <c:pt idx="474">
                  <c:v>49265</c:v>
                </c:pt>
                <c:pt idx="475">
                  <c:v>49710</c:v>
                </c:pt>
                <c:pt idx="476">
                  <c:v>49710.5</c:v>
                </c:pt>
                <c:pt idx="477">
                  <c:v>49731.5</c:v>
                </c:pt>
                <c:pt idx="478">
                  <c:v>49747.5</c:v>
                </c:pt>
                <c:pt idx="479">
                  <c:v>49761</c:v>
                </c:pt>
                <c:pt idx="480">
                  <c:v>49770</c:v>
                </c:pt>
                <c:pt idx="481">
                  <c:v>49810</c:v>
                </c:pt>
                <c:pt idx="482">
                  <c:v>49810</c:v>
                </c:pt>
                <c:pt idx="483">
                  <c:v>49810.5</c:v>
                </c:pt>
                <c:pt idx="484">
                  <c:v>49810.5</c:v>
                </c:pt>
                <c:pt idx="485">
                  <c:v>49811.5</c:v>
                </c:pt>
                <c:pt idx="486">
                  <c:v>49820</c:v>
                </c:pt>
                <c:pt idx="487">
                  <c:v>49820</c:v>
                </c:pt>
                <c:pt idx="488">
                  <c:v>49820.5</c:v>
                </c:pt>
                <c:pt idx="489">
                  <c:v>49829.5</c:v>
                </c:pt>
                <c:pt idx="490">
                  <c:v>49858</c:v>
                </c:pt>
                <c:pt idx="491">
                  <c:v>49865.5</c:v>
                </c:pt>
                <c:pt idx="492">
                  <c:v>49924.5</c:v>
                </c:pt>
                <c:pt idx="493">
                  <c:v>50010</c:v>
                </c:pt>
                <c:pt idx="494">
                  <c:v>50010.5</c:v>
                </c:pt>
                <c:pt idx="495">
                  <c:v>50033</c:v>
                </c:pt>
                <c:pt idx="496">
                  <c:v>50071</c:v>
                </c:pt>
                <c:pt idx="497">
                  <c:v>50130</c:v>
                </c:pt>
                <c:pt idx="498">
                  <c:v>51193.5</c:v>
                </c:pt>
                <c:pt idx="499">
                  <c:v>51197.5</c:v>
                </c:pt>
                <c:pt idx="500">
                  <c:v>51348.5</c:v>
                </c:pt>
                <c:pt idx="501">
                  <c:v>51433</c:v>
                </c:pt>
                <c:pt idx="502">
                  <c:v>51457.5</c:v>
                </c:pt>
                <c:pt idx="503">
                  <c:v>51462</c:v>
                </c:pt>
                <c:pt idx="504">
                  <c:v>51487.5</c:v>
                </c:pt>
                <c:pt idx="505">
                  <c:v>51492</c:v>
                </c:pt>
                <c:pt idx="506">
                  <c:v>51496.5</c:v>
                </c:pt>
                <c:pt idx="507">
                  <c:v>51497</c:v>
                </c:pt>
                <c:pt idx="508">
                  <c:v>51501</c:v>
                </c:pt>
                <c:pt idx="509">
                  <c:v>51564.5</c:v>
                </c:pt>
                <c:pt idx="510">
                  <c:v>51566</c:v>
                </c:pt>
                <c:pt idx="511">
                  <c:v>51578</c:v>
                </c:pt>
                <c:pt idx="512">
                  <c:v>51578</c:v>
                </c:pt>
                <c:pt idx="513">
                  <c:v>51655</c:v>
                </c:pt>
                <c:pt idx="514">
                  <c:v>51954.5</c:v>
                </c:pt>
                <c:pt idx="515">
                  <c:v>52381</c:v>
                </c:pt>
                <c:pt idx="516">
                  <c:v>52712.5</c:v>
                </c:pt>
                <c:pt idx="517">
                  <c:v>52717</c:v>
                </c:pt>
                <c:pt idx="518">
                  <c:v>52726</c:v>
                </c:pt>
                <c:pt idx="519">
                  <c:v>52762</c:v>
                </c:pt>
                <c:pt idx="520">
                  <c:v>52775.5</c:v>
                </c:pt>
                <c:pt idx="521">
                  <c:v>52780.5</c:v>
                </c:pt>
                <c:pt idx="522">
                  <c:v>52794</c:v>
                </c:pt>
                <c:pt idx="523">
                  <c:v>52802.5</c:v>
                </c:pt>
                <c:pt idx="524">
                  <c:v>52803</c:v>
                </c:pt>
                <c:pt idx="525">
                  <c:v>52807.5</c:v>
                </c:pt>
                <c:pt idx="526">
                  <c:v>52812</c:v>
                </c:pt>
                <c:pt idx="527">
                  <c:v>52816.5</c:v>
                </c:pt>
                <c:pt idx="528">
                  <c:v>52893.5</c:v>
                </c:pt>
                <c:pt idx="529">
                  <c:v>52898</c:v>
                </c:pt>
                <c:pt idx="530">
                  <c:v>52898.5</c:v>
                </c:pt>
                <c:pt idx="531">
                  <c:v>52920</c:v>
                </c:pt>
                <c:pt idx="532">
                  <c:v>52920.5</c:v>
                </c:pt>
                <c:pt idx="533">
                  <c:v>52934.5</c:v>
                </c:pt>
                <c:pt idx="534">
                  <c:v>52938.5</c:v>
                </c:pt>
                <c:pt idx="535">
                  <c:v>52952.5</c:v>
                </c:pt>
                <c:pt idx="536">
                  <c:v>52957</c:v>
                </c:pt>
                <c:pt idx="537">
                  <c:v>52961.5</c:v>
                </c:pt>
                <c:pt idx="538">
                  <c:v>52965.5</c:v>
                </c:pt>
                <c:pt idx="539">
                  <c:v>52983.5</c:v>
                </c:pt>
                <c:pt idx="540">
                  <c:v>52984</c:v>
                </c:pt>
                <c:pt idx="541">
                  <c:v>52988</c:v>
                </c:pt>
                <c:pt idx="542">
                  <c:v>52988.5</c:v>
                </c:pt>
                <c:pt idx="543">
                  <c:v>52992</c:v>
                </c:pt>
                <c:pt idx="544">
                  <c:v>52992.5</c:v>
                </c:pt>
                <c:pt idx="545">
                  <c:v>53006.5</c:v>
                </c:pt>
                <c:pt idx="546">
                  <c:v>53011</c:v>
                </c:pt>
                <c:pt idx="547">
                  <c:v>53011.5</c:v>
                </c:pt>
                <c:pt idx="548">
                  <c:v>53015</c:v>
                </c:pt>
                <c:pt idx="549">
                  <c:v>53016</c:v>
                </c:pt>
                <c:pt idx="550">
                  <c:v>53029.5</c:v>
                </c:pt>
                <c:pt idx="551">
                  <c:v>53030.5</c:v>
                </c:pt>
                <c:pt idx="552">
                  <c:v>53033.5</c:v>
                </c:pt>
                <c:pt idx="553">
                  <c:v>53034</c:v>
                </c:pt>
                <c:pt idx="554">
                  <c:v>53051</c:v>
                </c:pt>
                <c:pt idx="555">
                  <c:v>53051.5</c:v>
                </c:pt>
                <c:pt idx="556">
                  <c:v>53127.5</c:v>
                </c:pt>
                <c:pt idx="557">
                  <c:v>53128</c:v>
                </c:pt>
                <c:pt idx="558">
                  <c:v>53137</c:v>
                </c:pt>
                <c:pt idx="559">
                  <c:v>53141.5</c:v>
                </c:pt>
                <c:pt idx="560">
                  <c:v>53142</c:v>
                </c:pt>
                <c:pt idx="561">
                  <c:v>53142.5</c:v>
                </c:pt>
                <c:pt idx="562">
                  <c:v>53147</c:v>
                </c:pt>
                <c:pt idx="563">
                  <c:v>53155</c:v>
                </c:pt>
                <c:pt idx="564">
                  <c:v>53173</c:v>
                </c:pt>
                <c:pt idx="565">
                  <c:v>53173.5</c:v>
                </c:pt>
                <c:pt idx="566">
                  <c:v>53177.5</c:v>
                </c:pt>
                <c:pt idx="567">
                  <c:v>53178</c:v>
                </c:pt>
                <c:pt idx="568">
                  <c:v>53182</c:v>
                </c:pt>
                <c:pt idx="569">
                  <c:v>53182.5</c:v>
                </c:pt>
                <c:pt idx="570">
                  <c:v>53187</c:v>
                </c:pt>
                <c:pt idx="571">
                  <c:v>53191</c:v>
                </c:pt>
                <c:pt idx="572">
                  <c:v>53191.5</c:v>
                </c:pt>
                <c:pt idx="573">
                  <c:v>53195.5</c:v>
                </c:pt>
                <c:pt idx="574">
                  <c:v>53196</c:v>
                </c:pt>
                <c:pt idx="575">
                  <c:v>53196.5</c:v>
                </c:pt>
                <c:pt idx="576">
                  <c:v>53205</c:v>
                </c:pt>
                <c:pt idx="577">
                  <c:v>53205.5</c:v>
                </c:pt>
                <c:pt idx="578">
                  <c:v>53209.5</c:v>
                </c:pt>
                <c:pt idx="579">
                  <c:v>53214</c:v>
                </c:pt>
                <c:pt idx="580">
                  <c:v>53218.5</c:v>
                </c:pt>
                <c:pt idx="581">
                  <c:v>53223</c:v>
                </c:pt>
                <c:pt idx="582">
                  <c:v>53223</c:v>
                </c:pt>
                <c:pt idx="583">
                  <c:v>53227.5</c:v>
                </c:pt>
                <c:pt idx="584">
                  <c:v>53232</c:v>
                </c:pt>
                <c:pt idx="585">
                  <c:v>53232.5</c:v>
                </c:pt>
                <c:pt idx="586">
                  <c:v>53236.5</c:v>
                </c:pt>
                <c:pt idx="587">
                  <c:v>53236.5</c:v>
                </c:pt>
                <c:pt idx="588">
                  <c:v>53237</c:v>
                </c:pt>
                <c:pt idx="589">
                  <c:v>53241.5</c:v>
                </c:pt>
                <c:pt idx="590">
                  <c:v>53255</c:v>
                </c:pt>
                <c:pt idx="591">
                  <c:v>53259.5</c:v>
                </c:pt>
                <c:pt idx="592">
                  <c:v>53268.5</c:v>
                </c:pt>
                <c:pt idx="593">
                  <c:v>53273</c:v>
                </c:pt>
                <c:pt idx="594">
                  <c:v>53277.5</c:v>
                </c:pt>
                <c:pt idx="595">
                  <c:v>53282</c:v>
                </c:pt>
                <c:pt idx="596">
                  <c:v>53286.5</c:v>
                </c:pt>
                <c:pt idx="597">
                  <c:v>53300</c:v>
                </c:pt>
                <c:pt idx="598">
                  <c:v>53304.5</c:v>
                </c:pt>
                <c:pt idx="599">
                  <c:v>53318.5</c:v>
                </c:pt>
                <c:pt idx="600">
                  <c:v>53323</c:v>
                </c:pt>
                <c:pt idx="601">
                  <c:v>53327.5</c:v>
                </c:pt>
                <c:pt idx="602">
                  <c:v>53363.5</c:v>
                </c:pt>
                <c:pt idx="603">
                  <c:v>53469</c:v>
                </c:pt>
                <c:pt idx="604">
                  <c:v>54618</c:v>
                </c:pt>
                <c:pt idx="605">
                  <c:v>54618</c:v>
                </c:pt>
                <c:pt idx="606">
                  <c:v>54618</c:v>
                </c:pt>
                <c:pt idx="607">
                  <c:v>54618</c:v>
                </c:pt>
                <c:pt idx="608">
                  <c:v>54678.5</c:v>
                </c:pt>
                <c:pt idx="609">
                  <c:v>54684</c:v>
                </c:pt>
                <c:pt idx="610">
                  <c:v>54684</c:v>
                </c:pt>
                <c:pt idx="611">
                  <c:v>54777</c:v>
                </c:pt>
                <c:pt idx="612">
                  <c:v>54832.5</c:v>
                </c:pt>
                <c:pt idx="613">
                  <c:v>54832.5</c:v>
                </c:pt>
                <c:pt idx="614">
                  <c:v>54832.5</c:v>
                </c:pt>
                <c:pt idx="615">
                  <c:v>54836.5</c:v>
                </c:pt>
                <c:pt idx="616">
                  <c:v>54836.5</c:v>
                </c:pt>
                <c:pt idx="617">
                  <c:v>54945</c:v>
                </c:pt>
                <c:pt idx="618">
                  <c:v>54954</c:v>
                </c:pt>
                <c:pt idx="619">
                  <c:v>54959.5</c:v>
                </c:pt>
                <c:pt idx="620">
                  <c:v>55045.5</c:v>
                </c:pt>
                <c:pt idx="621">
                  <c:v>55099</c:v>
                </c:pt>
                <c:pt idx="622">
                  <c:v>55099</c:v>
                </c:pt>
                <c:pt idx="623">
                  <c:v>55099</c:v>
                </c:pt>
                <c:pt idx="624">
                  <c:v>55189.5</c:v>
                </c:pt>
                <c:pt idx="625">
                  <c:v>55948.5</c:v>
                </c:pt>
                <c:pt idx="626">
                  <c:v>55967</c:v>
                </c:pt>
                <c:pt idx="627">
                  <c:v>55967.5</c:v>
                </c:pt>
                <c:pt idx="628">
                  <c:v>56179.5</c:v>
                </c:pt>
                <c:pt idx="629">
                  <c:v>56180</c:v>
                </c:pt>
                <c:pt idx="630">
                  <c:v>56277</c:v>
                </c:pt>
                <c:pt idx="631">
                  <c:v>56297.5</c:v>
                </c:pt>
                <c:pt idx="632">
                  <c:v>56396</c:v>
                </c:pt>
                <c:pt idx="633">
                  <c:v>56473</c:v>
                </c:pt>
                <c:pt idx="634">
                  <c:v>56490</c:v>
                </c:pt>
                <c:pt idx="635">
                  <c:v>56545.5</c:v>
                </c:pt>
                <c:pt idx="636">
                  <c:v>56591</c:v>
                </c:pt>
                <c:pt idx="637">
                  <c:v>56626</c:v>
                </c:pt>
                <c:pt idx="638">
                  <c:v>57606</c:v>
                </c:pt>
                <c:pt idx="639">
                  <c:v>57746.5</c:v>
                </c:pt>
                <c:pt idx="640">
                  <c:v>57755</c:v>
                </c:pt>
                <c:pt idx="641">
                  <c:v>57918.5</c:v>
                </c:pt>
                <c:pt idx="642">
                  <c:v>58041</c:v>
                </c:pt>
                <c:pt idx="643">
                  <c:v>58041.5</c:v>
                </c:pt>
                <c:pt idx="644">
                  <c:v>58054.5</c:v>
                </c:pt>
                <c:pt idx="645">
                  <c:v>58171</c:v>
                </c:pt>
                <c:pt idx="646">
                  <c:v>59329</c:v>
                </c:pt>
                <c:pt idx="647">
                  <c:v>59542</c:v>
                </c:pt>
                <c:pt idx="648">
                  <c:v>59608.5</c:v>
                </c:pt>
                <c:pt idx="649">
                  <c:v>59739.5</c:v>
                </c:pt>
                <c:pt idx="650">
                  <c:v>59744</c:v>
                </c:pt>
                <c:pt idx="651">
                  <c:v>59744.5</c:v>
                </c:pt>
                <c:pt idx="652">
                  <c:v>59757.5</c:v>
                </c:pt>
                <c:pt idx="653">
                  <c:v>59758</c:v>
                </c:pt>
                <c:pt idx="654">
                  <c:v>59766</c:v>
                </c:pt>
                <c:pt idx="655">
                  <c:v>59766.5</c:v>
                </c:pt>
                <c:pt idx="656">
                  <c:v>59771</c:v>
                </c:pt>
                <c:pt idx="657">
                  <c:v>59771.5</c:v>
                </c:pt>
                <c:pt idx="658">
                  <c:v>59780</c:v>
                </c:pt>
                <c:pt idx="659">
                  <c:v>59780.5</c:v>
                </c:pt>
                <c:pt idx="660">
                  <c:v>59781</c:v>
                </c:pt>
                <c:pt idx="661">
                  <c:v>59781</c:v>
                </c:pt>
                <c:pt idx="662">
                  <c:v>59781.5</c:v>
                </c:pt>
                <c:pt idx="663">
                  <c:v>59784.5</c:v>
                </c:pt>
                <c:pt idx="664">
                  <c:v>59785</c:v>
                </c:pt>
                <c:pt idx="665">
                  <c:v>59785.5</c:v>
                </c:pt>
                <c:pt idx="666">
                  <c:v>59789</c:v>
                </c:pt>
                <c:pt idx="667">
                  <c:v>59789.5</c:v>
                </c:pt>
                <c:pt idx="668">
                  <c:v>59793.5</c:v>
                </c:pt>
                <c:pt idx="669">
                  <c:v>59794</c:v>
                </c:pt>
                <c:pt idx="670">
                  <c:v>59794.5</c:v>
                </c:pt>
                <c:pt idx="671">
                  <c:v>59798</c:v>
                </c:pt>
                <c:pt idx="672">
                  <c:v>59798.5</c:v>
                </c:pt>
                <c:pt idx="673">
                  <c:v>59799</c:v>
                </c:pt>
                <c:pt idx="674">
                  <c:v>59799</c:v>
                </c:pt>
                <c:pt idx="675">
                  <c:v>59799</c:v>
                </c:pt>
                <c:pt idx="676">
                  <c:v>59802.5</c:v>
                </c:pt>
                <c:pt idx="677">
                  <c:v>59803</c:v>
                </c:pt>
                <c:pt idx="678">
                  <c:v>59803.5</c:v>
                </c:pt>
                <c:pt idx="679">
                  <c:v>59807.5</c:v>
                </c:pt>
                <c:pt idx="680">
                  <c:v>59839</c:v>
                </c:pt>
                <c:pt idx="681">
                  <c:v>59839.5</c:v>
                </c:pt>
                <c:pt idx="682">
                  <c:v>59848</c:v>
                </c:pt>
                <c:pt idx="683">
                  <c:v>59848.5</c:v>
                </c:pt>
                <c:pt idx="684">
                  <c:v>59852.5</c:v>
                </c:pt>
                <c:pt idx="685">
                  <c:v>59862</c:v>
                </c:pt>
                <c:pt idx="686">
                  <c:v>59889</c:v>
                </c:pt>
                <c:pt idx="687">
                  <c:v>59893</c:v>
                </c:pt>
                <c:pt idx="688">
                  <c:v>59893.5</c:v>
                </c:pt>
                <c:pt idx="689">
                  <c:v>59894</c:v>
                </c:pt>
                <c:pt idx="690">
                  <c:v>59898</c:v>
                </c:pt>
                <c:pt idx="691">
                  <c:v>59898.5</c:v>
                </c:pt>
                <c:pt idx="692">
                  <c:v>59911.5</c:v>
                </c:pt>
                <c:pt idx="693">
                  <c:v>59916</c:v>
                </c:pt>
                <c:pt idx="694">
                  <c:v>59916.5</c:v>
                </c:pt>
                <c:pt idx="695">
                  <c:v>59925</c:v>
                </c:pt>
                <c:pt idx="696">
                  <c:v>59925.5</c:v>
                </c:pt>
                <c:pt idx="697">
                  <c:v>59934</c:v>
                </c:pt>
                <c:pt idx="698">
                  <c:v>59934.5</c:v>
                </c:pt>
                <c:pt idx="699">
                  <c:v>59943</c:v>
                </c:pt>
                <c:pt idx="700">
                  <c:v>59947.5</c:v>
                </c:pt>
                <c:pt idx="701">
                  <c:v>59952</c:v>
                </c:pt>
                <c:pt idx="702">
                  <c:v>59952.5</c:v>
                </c:pt>
                <c:pt idx="703">
                  <c:v>59956.5</c:v>
                </c:pt>
                <c:pt idx="704">
                  <c:v>59957</c:v>
                </c:pt>
                <c:pt idx="705">
                  <c:v>59966</c:v>
                </c:pt>
                <c:pt idx="706">
                  <c:v>59975</c:v>
                </c:pt>
                <c:pt idx="707">
                  <c:v>59979.5</c:v>
                </c:pt>
                <c:pt idx="708">
                  <c:v>59984</c:v>
                </c:pt>
                <c:pt idx="709">
                  <c:v>59993</c:v>
                </c:pt>
                <c:pt idx="710">
                  <c:v>61014</c:v>
                </c:pt>
                <c:pt idx="711">
                  <c:v>61031.5</c:v>
                </c:pt>
                <c:pt idx="712">
                  <c:v>61032</c:v>
                </c:pt>
                <c:pt idx="713">
                  <c:v>61046.5</c:v>
                </c:pt>
                <c:pt idx="714">
                  <c:v>61059</c:v>
                </c:pt>
                <c:pt idx="715">
                  <c:v>61063.5</c:v>
                </c:pt>
                <c:pt idx="716">
                  <c:v>61072.5</c:v>
                </c:pt>
                <c:pt idx="717">
                  <c:v>61073</c:v>
                </c:pt>
                <c:pt idx="718">
                  <c:v>61077.5</c:v>
                </c:pt>
                <c:pt idx="719">
                  <c:v>61081.5</c:v>
                </c:pt>
                <c:pt idx="720">
                  <c:v>61082</c:v>
                </c:pt>
                <c:pt idx="721">
                  <c:v>61086</c:v>
                </c:pt>
                <c:pt idx="722">
                  <c:v>61086.5</c:v>
                </c:pt>
                <c:pt idx="723">
                  <c:v>61090.5</c:v>
                </c:pt>
                <c:pt idx="724">
                  <c:v>61091</c:v>
                </c:pt>
                <c:pt idx="725">
                  <c:v>61095</c:v>
                </c:pt>
                <c:pt idx="726">
                  <c:v>61108.5</c:v>
                </c:pt>
                <c:pt idx="727">
                  <c:v>61109</c:v>
                </c:pt>
                <c:pt idx="728">
                  <c:v>61113</c:v>
                </c:pt>
                <c:pt idx="729">
                  <c:v>61113.5</c:v>
                </c:pt>
                <c:pt idx="730">
                  <c:v>61117.5</c:v>
                </c:pt>
                <c:pt idx="731">
                  <c:v>61118</c:v>
                </c:pt>
                <c:pt idx="732">
                  <c:v>61135.5</c:v>
                </c:pt>
                <c:pt idx="733">
                  <c:v>61136</c:v>
                </c:pt>
                <c:pt idx="734">
                  <c:v>61139.5</c:v>
                </c:pt>
                <c:pt idx="735">
                  <c:v>61140</c:v>
                </c:pt>
                <c:pt idx="736">
                  <c:v>61140</c:v>
                </c:pt>
                <c:pt idx="737">
                  <c:v>61140.5</c:v>
                </c:pt>
                <c:pt idx="738">
                  <c:v>61141</c:v>
                </c:pt>
                <c:pt idx="739">
                  <c:v>61144.5</c:v>
                </c:pt>
                <c:pt idx="740">
                  <c:v>61145</c:v>
                </c:pt>
                <c:pt idx="741">
                  <c:v>61168</c:v>
                </c:pt>
                <c:pt idx="742">
                  <c:v>61176.5</c:v>
                </c:pt>
                <c:pt idx="743">
                  <c:v>61221.5</c:v>
                </c:pt>
                <c:pt idx="744">
                  <c:v>61222</c:v>
                </c:pt>
                <c:pt idx="745">
                  <c:v>61222.5</c:v>
                </c:pt>
                <c:pt idx="746">
                  <c:v>61226.5</c:v>
                </c:pt>
                <c:pt idx="747">
                  <c:v>61227</c:v>
                </c:pt>
                <c:pt idx="748">
                  <c:v>61232</c:v>
                </c:pt>
                <c:pt idx="749">
                  <c:v>61232.5</c:v>
                </c:pt>
                <c:pt idx="750">
                  <c:v>61240</c:v>
                </c:pt>
                <c:pt idx="751">
                  <c:v>61240.5</c:v>
                </c:pt>
                <c:pt idx="752">
                  <c:v>61244</c:v>
                </c:pt>
                <c:pt idx="753">
                  <c:v>61262.5</c:v>
                </c:pt>
                <c:pt idx="754">
                  <c:v>61263</c:v>
                </c:pt>
                <c:pt idx="755">
                  <c:v>61344</c:v>
                </c:pt>
                <c:pt idx="756">
                  <c:v>61498.5</c:v>
                </c:pt>
                <c:pt idx="757">
                  <c:v>61597</c:v>
                </c:pt>
                <c:pt idx="758">
                  <c:v>61611.5</c:v>
                </c:pt>
                <c:pt idx="759">
                  <c:v>61611.5</c:v>
                </c:pt>
                <c:pt idx="760">
                  <c:v>62754</c:v>
                </c:pt>
                <c:pt idx="761">
                  <c:v>62754</c:v>
                </c:pt>
                <c:pt idx="762">
                  <c:v>63061.5</c:v>
                </c:pt>
                <c:pt idx="763">
                  <c:v>63061.5</c:v>
                </c:pt>
                <c:pt idx="764">
                  <c:v>63347</c:v>
                </c:pt>
                <c:pt idx="765">
                  <c:v>63397</c:v>
                </c:pt>
                <c:pt idx="766">
                  <c:v>64327.5</c:v>
                </c:pt>
                <c:pt idx="767">
                  <c:v>64448</c:v>
                </c:pt>
                <c:pt idx="768">
                  <c:v>64472</c:v>
                </c:pt>
                <c:pt idx="769">
                  <c:v>64701.5</c:v>
                </c:pt>
                <c:pt idx="770">
                  <c:v>66156</c:v>
                </c:pt>
                <c:pt idx="771">
                  <c:v>66156.5</c:v>
                </c:pt>
                <c:pt idx="772">
                  <c:v>66175.5</c:v>
                </c:pt>
                <c:pt idx="773">
                  <c:v>66296</c:v>
                </c:pt>
                <c:pt idx="774">
                  <c:v>66296.5</c:v>
                </c:pt>
                <c:pt idx="775">
                  <c:v>66373</c:v>
                </c:pt>
                <c:pt idx="776">
                  <c:v>66379</c:v>
                </c:pt>
                <c:pt idx="777">
                  <c:v>66379.5</c:v>
                </c:pt>
                <c:pt idx="778">
                  <c:v>66459</c:v>
                </c:pt>
                <c:pt idx="779">
                  <c:v>67728.5</c:v>
                </c:pt>
                <c:pt idx="780">
                  <c:v>67870.5</c:v>
                </c:pt>
                <c:pt idx="781">
                  <c:v>68013.5</c:v>
                </c:pt>
                <c:pt idx="782">
                  <c:v>68091.5</c:v>
                </c:pt>
                <c:pt idx="783">
                  <c:v>68195.5</c:v>
                </c:pt>
                <c:pt idx="784">
                  <c:v>68263.5</c:v>
                </c:pt>
                <c:pt idx="785">
                  <c:v>69153</c:v>
                </c:pt>
                <c:pt idx="786">
                  <c:v>69255.5</c:v>
                </c:pt>
                <c:pt idx="787">
                  <c:v>69256</c:v>
                </c:pt>
                <c:pt idx="788">
                  <c:v>69501.5</c:v>
                </c:pt>
                <c:pt idx="789">
                  <c:v>69653.5</c:v>
                </c:pt>
                <c:pt idx="790">
                  <c:v>69681</c:v>
                </c:pt>
                <c:pt idx="791">
                  <c:v>69777</c:v>
                </c:pt>
                <c:pt idx="792">
                  <c:v>69972</c:v>
                </c:pt>
                <c:pt idx="793">
                  <c:v>70929.5</c:v>
                </c:pt>
                <c:pt idx="794">
                  <c:v>70992.5</c:v>
                </c:pt>
                <c:pt idx="795">
                  <c:v>71042.5</c:v>
                </c:pt>
                <c:pt idx="796">
                  <c:v>71074</c:v>
                </c:pt>
                <c:pt idx="797">
                  <c:v>71273</c:v>
                </c:pt>
                <c:pt idx="798">
                  <c:v>71273</c:v>
                </c:pt>
                <c:pt idx="799">
                  <c:v>71285.5</c:v>
                </c:pt>
                <c:pt idx="800">
                  <c:v>71286</c:v>
                </c:pt>
                <c:pt idx="801">
                  <c:v>71416.5</c:v>
                </c:pt>
                <c:pt idx="802">
                  <c:v>71430</c:v>
                </c:pt>
                <c:pt idx="803">
                  <c:v>71531</c:v>
                </c:pt>
                <c:pt idx="804">
                  <c:v>72619.5</c:v>
                </c:pt>
                <c:pt idx="805">
                  <c:v>72786.5</c:v>
                </c:pt>
                <c:pt idx="806">
                  <c:v>72787</c:v>
                </c:pt>
                <c:pt idx="807">
                  <c:v>72932</c:v>
                </c:pt>
                <c:pt idx="808">
                  <c:v>72970.5</c:v>
                </c:pt>
                <c:pt idx="809">
                  <c:v>72971</c:v>
                </c:pt>
                <c:pt idx="810">
                  <c:v>72998</c:v>
                </c:pt>
                <c:pt idx="811">
                  <c:v>73085</c:v>
                </c:pt>
                <c:pt idx="812">
                  <c:v>73225.5</c:v>
                </c:pt>
                <c:pt idx="813">
                  <c:v>74499.5</c:v>
                </c:pt>
                <c:pt idx="814">
                  <c:v>74499.5</c:v>
                </c:pt>
                <c:pt idx="815">
                  <c:v>74551</c:v>
                </c:pt>
                <c:pt idx="816">
                  <c:v>74562.5</c:v>
                </c:pt>
                <c:pt idx="817">
                  <c:v>74706</c:v>
                </c:pt>
                <c:pt idx="818">
                  <c:v>74706</c:v>
                </c:pt>
                <c:pt idx="819">
                  <c:v>74761.5</c:v>
                </c:pt>
                <c:pt idx="820">
                  <c:v>74761.5</c:v>
                </c:pt>
                <c:pt idx="821">
                  <c:v>74766</c:v>
                </c:pt>
                <c:pt idx="822">
                  <c:v>74812</c:v>
                </c:pt>
                <c:pt idx="823">
                  <c:v>74864.5</c:v>
                </c:pt>
                <c:pt idx="824">
                  <c:v>74864.5</c:v>
                </c:pt>
                <c:pt idx="825">
                  <c:v>74865</c:v>
                </c:pt>
                <c:pt idx="826">
                  <c:v>74865</c:v>
                </c:pt>
                <c:pt idx="827">
                  <c:v>74970</c:v>
                </c:pt>
                <c:pt idx="828">
                  <c:v>74970</c:v>
                </c:pt>
                <c:pt idx="829">
                  <c:v>76040.5</c:v>
                </c:pt>
                <c:pt idx="830">
                  <c:v>76040.5</c:v>
                </c:pt>
                <c:pt idx="831">
                  <c:v>76214</c:v>
                </c:pt>
                <c:pt idx="832">
                  <c:v>76330</c:v>
                </c:pt>
                <c:pt idx="833">
                  <c:v>76455</c:v>
                </c:pt>
                <c:pt idx="834">
                  <c:v>77685.5</c:v>
                </c:pt>
                <c:pt idx="835">
                  <c:v>77848</c:v>
                </c:pt>
                <c:pt idx="836">
                  <c:v>77898</c:v>
                </c:pt>
                <c:pt idx="837">
                  <c:v>78105</c:v>
                </c:pt>
                <c:pt idx="838">
                  <c:v>79578.5</c:v>
                </c:pt>
                <c:pt idx="839">
                  <c:v>79579</c:v>
                </c:pt>
                <c:pt idx="840">
                  <c:v>79579.5</c:v>
                </c:pt>
                <c:pt idx="841">
                  <c:v>79850</c:v>
                </c:pt>
                <c:pt idx="842">
                  <c:v>81133</c:v>
                </c:pt>
                <c:pt idx="843">
                  <c:v>81133.5</c:v>
                </c:pt>
                <c:pt idx="844">
                  <c:v>81250.5</c:v>
                </c:pt>
                <c:pt idx="845">
                  <c:v>81291</c:v>
                </c:pt>
                <c:pt idx="846">
                  <c:v>81426</c:v>
                </c:pt>
                <c:pt idx="847">
                  <c:v>81604</c:v>
                </c:pt>
              </c:numCache>
            </c:numRef>
          </c:xVal>
          <c:yVal>
            <c:numRef>
              <c:f>'Active 2'!$H$21:$H$992</c:f>
              <c:numCache>
                <c:formatCode>General</c:formatCode>
                <c:ptCount val="972"/>
                <c:pt idx="0">
                  <c:v>-7.6428800020948984E-3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AB4-4F89-AFD4-35A87C5CB8B6}"/>
            </c:ext>
          </c:extLst>
        </c:ser>
        <c:ser>
          <c:idx val="1"/>
          <c:order val="1"/>
          <c:tx>
            <c:strRef>
              <c:f>'Active 2'!$I$20:$I$20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2'!$D$22:$D$47</c:f>
                <c:numCache>
                  <c:formatCode>General</c:formatCode>
                  <c:ptCount val="26"/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2'!$F$21:$F$992</c:f>
              <c:numCache>
                <c:formatCode>General</c:formatCode>
                <c:ptCount val="972"/>
                <c:pt idx="0">
                  <c:v>-13296</c:v>
                </c:pt>
                <c:pt idx="1">
                  <c:v>-8018</c:v>
                </c:pt>
                <c:pt idx="2">
                  <c:v>-7959</c:v>
                </c:pt>
                <c:pt idx="3">
                  <c:v>-7958.5</c:v>
                </c:pt>
                <c:pt idx="4">
                  <c:v>-7945.5</c:v>
                </c:pt>
                <c:pt idx="5">
                  <c:v>-7945</c:v>
                </c:pt>
                <c:pt idx="6">
                  <c:v>-7941</c:v>
                </c:pt>
                <c:pt idx="7">
                  <c:v>-7827.5</c:v>
                </c:pt>
                <c:pt idx="8">
                  <c:v>-7823</c:v>
                </c:pt>
                <c:pt idx="9">
                  <c:v>-7818.5</c:v>
                </c:pt>
                <c:pt idx="10">
                  <c:v>-6738.5</c:v>
                </c:pt>
                <c:pt idx="11">
                  <c:v>-6405</c:v>
                </c:pt>
                <c:pt idx="12">
                  <c:v>-4873</c:v>
                </c:pt>
                <c:pt idx="13">
                  <c:v>-4855</c:v>
                </c:pt>
                <c:pt idx="14">
                  <c:v>-4831.5</c:v>
                </c:pt>
                <c:pt idx="15">
                  <c:v>-4787</c:v>
                </c:pt>
                <c:pt idx="16">
                  <c:v>-4683</c:v>
                </c:pt>
                <c:pt idx="17">
                  <c:v>-4655.5</c:v>
                </c:pt>
                <c:pt idx="18">
                  <c:v>-4642</c:v>
                </c:pt>
                <c:pt idx="19">
                  <c:v>-4628.5</c:v>
                </c:pt>
                <c:pt idx="20">
                  <c:v>-4515</c:v>
                </c:pt>
                <c:pt idx="21">
                  <c:v>-4515</c:v>
                </c:pt>
                <c:pt idx="22">
                  <c:v>-4510.5</c:v>
                </c:pt>
                <c:pt idx="23">
                  <c:v>-4506</c:v>
                </c:pt>
                <c:pt idx="24">
                  <c:v>-4429</c:v>
                </c:pt>
                <c:pt idx="25">
                  <c:v>-4411</c:v>
                </c:pt>
                <c:pt idx="26">
                  <c:v>-4356.5</c:v>
                </c:pt>
                <c:pt idx="27">
                  <c:v>-3449.5</c:v>
                </c:pt>
                <c:pt idx="28">
                  <c:v>-3449</c:v>
                </c:pt>
                <c:pt idx="29">
                  <c:v>-3142</c:v>
                </c:pt>
                <c:pt idx="30">
                  <c:v>-2920</c:v>
                </c:pt>
                <c:pt idx="31">
                  <c:v>-1999</c:v>
                </c:pt>
                <c:pt idx="32">
                  <c:v>-1872.5</c:v>
                </c:pt>
                <c:pt idx="33">
                  <c:v>-1642</c:v>
                </c:pt>
                <c:pt idx="34">
                  <c:v>-1624</c:v>
                </c:pt>
                <c:pt idx="35">
                  <c:v>-1583.5</c:v>
                </c:pt>
                <c:pt idx="36">
                  <c:v>-1579</c:v>
                </c:pt>
                <c:pt idx="37">
                  <c:v>-1565</c:v>
                </c:pt>
                <c:pt idx="38">
                  <c:v>-1411.5</c:v>
                </c:pt>
                <c:pt idx="39">
                  <c:v>-1407</c:v>
                </c:pt>
                <c:pt idx="40">
                  <c:v>-1406</c:v>
                </c:pt>
                <c:pt idx="41">
                  <c:v>-1289</c:v>
                </c:pt>
                <c:pt idx="42">
                  <c:v>-1275.5</c:v>
                </c:pt>
                <c:pt idx="43">
                  <c:v>-481</c:v>
                </c:pt>
                <c:pt idx="44">
                  <c:v>-426.5</c:v>
                </c:pt>
                <c:pt idx="45">
                  <c:v>-422</c:v>
                </c:pt>
                <c:pt idx="46">
                  <c:v>-350</c:v>
                </c:pt>
                <c:pt idx="47">
                  <c:v>-36</c:v>
                </c:pt>
                <c:pt idx="48">
                  <c:v>-27</c:v>
                </c:pt>
                <c:pt idx="49">
                  <c:v>-4.5</c:v>
                </c:pt>
                <c:pt idx="50">
                  <c:v>-4</c:v>
                </c:pt>
                <c:pt idx="51">
                  <c:v>0</c:v>
                </c:pt>
                <c:pt idx="52">
                  <c:v>0.5</c:v>
                </c:pt>
                <c:pt idx="53">
                  <c:v>77</c:v>
                </c:pt>
                <c:pt idx="54">
                  <c:v>77.5</c:v>
                </c:pt>
                <c:pt idx="55">
                  <c:v>77.5</c:v>
                </c:pt>
                <c:pt idx="56">
                  <c:v>107.5</c:v>
                </c:pt>
                <c:pt idx="57">
                  <c:v>156.5</c:v>
                </c:pt>
                <c:pt idx="58">
                  <c:v>161</c:v>
                </c:pt>
                <c:pt idx="59">
                  <c:v>161.5</c:v>
                </c:pt>
                <c:pt idx="60">
                  <c:v>166</c:v>
                </c:pt>
                <c:pt idx="61">
                  <c:v>189</c:v>
                </c:pt>
                <c:pt idx="62">
                  <c:v>194</c:v>
                </c:pt>
                <c:pt idx="63">
                  <c:v>275</c:v>
                </c:pt>
                <c:pt idx="64">
                  <c:v>283.5</c:v>
                </c:pt>
                <c:pt idx="65">
                  <c:v>302</c:v>
                </c:pt>
                <c:pt idx="66">
                  <c:v>329</c:v>
                </c:pt>
                <c:pt idx="67">
                  <c:v>342.5</c:v>
                </c:pt>
                <c:pt idx="68">
                  <c:v>356</c:v>
                </c:pt>
                <c:pt idx="69">
                  <c:v>424</c:v>
                </c:pt>
                <c:pt idx="70">
                  <c:v>460.5</c:v>
                </c:pt>
                <c:pt idx="71">
                  <c:v>469.5</c:v>
                </c:pt>
                <c:pt idx="72">
                  <c:v>1259</c:v>
                </c:pt>
                <c:pt idx="73">
                  <c:v>1277</c:v>
                </c:pt>
                <c:pt idx="74">
                  <c:v>1394.5</c:v>
                </c:pt>
                <c:pt idx="75">
                  <c:v>1440</c:v>
                </c:pt>
                <c:pt idx="76">
                  <c:v>1440</c:v>
                </c:pt>
                <c:pt idx="77">
                  <c:v>1535</c:v>
                </c:pt>
                <c:pt idx="78">
                  <c:v>1561.5</c:v>
                </c:pt>
                <c:pt idx="79">
                  <c:v>1562</c:v>
                </c:pt>
                <c:pt idx="80">
                  <c:v>1562</c:v>
                </c:pt>
                <c:pt idx="81">
                  <c:v>1575.5</c:v>
                </c:pt>
                <c:pt idx="82">
                  <c:v>1639</c:v>
                </c:pt>
                <c:pt idx="83">
                  <c:v>1693</c:v>
                </c:pt>
                <c:pt idx="84">
                  <c:v>1770</c:v>
                </c:pt>
                <c:pt idx="85">
                  <c:v>1806</c:v>
                </c:pt>
                <c:pt idx="86">
                  <c:v>1806.5</c:v>
                </c:pt>
                <c:pt idx="87">
                  <c:v>1810.5</c:v>
                </c:pt>
                <c:pt idx="88">
                  <c:v>1824</c:v>
                </c:pt>
                <c:pt idx="89">
                  <c:v>1833</c:v>
                </c:pt>
                <c:pt idx="90">
                  <c:v>1869.5</c:v>
                </c:pt>
                <c:pt idx="91">
                  <c:v>1896.5</c:v>
                </c:pt>
                <c:pt idx="92">
                  <c:v>1901</c:v>
                </c:pt>
                <c:pt idx="93">
                  <c:v>1901</c:v>
                </c:pt>
                <c:pt idx="94">
                  <c:v>1910.5</c:v>
                </c:pt>
                <c:pt idx="95">
                  <c:v>1951</c:v>
                </c:pt>
                <c:pt idx="96">
                  <c:v>1960</c:v>
                </c:pt>
                <c:pt idx="97">
                  <c:v>1978.5</c:v>
                </c:pt>
                <c:pt idx="98">
                  <c:v>2019</c:v>
                </c:pt>
                <c:pt idx="99">
                  <c:v>2019.5</c:v>
                </c:pt>
                <c:pt idx="100">
                  <c:v>3216.5</c:v>
                </c:pt>
                <c:pt idx="101">
                  <c:v>3265.5</c:v>
                </c:pt>
                <c:pt idx="102">
                  <c:v>3276.5</c:v>
                </c:pt>
                <c:pt idx="103">
                  <c:v>3374</c:v>
                </c:pt>
                <c:pt idx="104">
                  <c:v>3419.5</c:v>
                </c:pt>
                <c:pt idx="105">
                  <c:v>3496.5</c:v>
                </c:pt>
                <c:pt idx="106">
                  <c:v>3518.5</c:v>
                </c:pt>
                <c:pt idx="107">
                  <c:v>3519</c:v>
                </c:pt>
                <c:pt idx="108">
                  <c:v>3541.5</c:v>
                </c:pt>
                <c:pt idx="109">
                  <c:v>3546</c:v>
                </c:pt>
                <c:pt idx="110">
                  <c:v>3546</c:v>
                </c:pt>
                <c:pt idx="111">
                  <c:v>3564</c:v>
                </c:pt>
                <c:pt idx="112">
                  <c:v>3564.5</c:v>
                </c:pt>
                <c:pt idx="113">
                  <c:v>3660.5</c:v>
                </c:pt>
                <c:pt idx="114">
                  <c:v>4787.5</c:v>
                </c:pt>
                <c:pt idx="115">
                  <c:v>4853</c:v>
                </c:pt>
                <c:pt idx="116">
                  <c:v>5019</c:v>
                </c:pt>
                <c:pt idx="117">
                  <c:v>5178.5</c:v>
                </c:pt>
                <c:pt idx="118">
                  <c:v>5182</c:v>
                </c:pt>
                <c:pt idx="119">
                  <c:v>5186.5</c:v>
                </c:pt>
                <c:pt idx="120">
                  <c:v>5322.5</c:v>
                </c:pt>
                <c:pt idx="121">
                  <c:v>5390.5</c:v>
                </c:pt>
                <c:pt idx="122">
                  <c:v>5417.5</c:v>
                </c:pt>
                <c:pt idx="123">
                  <c:v>5463</c:v>
                </c:pt>
                <c:pt idx="124">
                  <c:v>6736</c:v>
                </c:pt>
                <c:pt idx="125">
                  <c:v>6749.5</c:v>
                </c:pt>
                <c:pt idx="126">
                  <c:v>6810</c:v>
                </c:pt>
                <c:pt idx="127">
                  <c:v>6858.5</c:v>
                </c:pt>
                <c:pt idx="128">
                  <c:v>6864.5</c:v>
                </c:pt>
                <c:pt idx="129">
                  <c:v>6867.5</c:v>
                </c:pt>
                <c:pt idx="130">
                  <c:v>6890</c:v>
                </c:pt>
                <c:pt idx="131">
                  <c:v>6981</c:v>
                </c:pt>
                <c:pt idx="132">
                  <c:v>7021.5</c:v>
                </c:pt>
                <c:pt idx="133">
                  <c:v>7153</c:v>
                </c:pt>
                <c:pt idx="134">
                  <c:v>8210.5</c:v>
                </c:pt>
                <c:pt idx="135">
                  <c:v>8254.5</c:v>
                </c:pt>
                <c:pt idx="136">
                  <c:v>8255</c:v>
                </c:pt>
                <c:pt idx="137">
                  <c:v>8255.5</c:v>
                </c:pt>
                <c:pt idx="138">
                  <c:v>8467.5</c:v>
                </c:pt>
                <c:pt idx="139">
                  <c:v>8471.5</c:v>
                </c:pt>
                <c:pt idx="140">
                  <c:v>8481</c:v>
                </c:pt>
                <c:pt idx="141">
                  <c:v>8494</c:v>
                </c:pt>
                <c:pt idx="142">
                  <c:v>8494.5</c:v>
                </c:pt>
                <c:pt idx="143">
                  <c:v>8585</c:v>
                </c:pt>
                <c:pt idx="144">
                  <c:v>8625.5</c:v>
                </c:pt>
                <c:pt idx="145">
                  <c:v>8626</c:v>
                </c:pt>
                <c:pt idx="146">
                  <c:v>8630.5</c:v>
                </c:pt>
                <c:pt idx="147">
                  <c:v>9591</c:v>
                </c:pt>
                <c:pt idx="148">
                  <c:v>9982.5</c:v>
                </c:pt>
                <c:pt idx="149">
                  <c:v>9989.5</c:v>
                </c:pt>
                <c:pt idx="150">
                  <c:v>10316</c:v>
                </c:pt>
                <c:pt idx="151">
                  <c:v>10321.5</c:v>
                </c:pt>
                <c:pt idx="152">
                  <c:v>10375</c:v>
                </c:pt>
                <c:pt idx="153">
                  <c:v>10376.5</c:v>
                </c:pt>
                <c:pt idx="154">
                  <c:v>10390</c:v>
                </c:pt>
                <c:pt idx="155">
                  <c:v>11602.5</c:v>
                </c:pt>
                <c:pt idx="156">
                  <c:v>11675</c:v>
                </c:pt>
                <c:pt idx="157">
                  <c:v>11720.5</c:v>
                </c:pt>
                <c:pt idx="158">
                  <c:v>11820</c:v>
                </c:pt>
                <c:pt idx="159">
                  <c:v>11824.5</c:v>
                </c:pt>
                <c:pt idx="160">
                  <c:v>11929</c:v>
                </c:pt>
                <c:pt idx="161">
                  <c:v>11933.5</c:v>
                </c:pt>
                <c:pt idx="162">
                  <c:v>11942.5</c:v>
                </c:pt>
                <c:pt idx="163">
                  <c:v>11947</c:v>
                </c:pt>
                <c:pt idx="164">
                  <c:v>11997</c:v>
                </c:pt>
                <c:pt idx="165">
                  <c:v>12001.5</c:v>
                </c:pt>
                <c:pt idx="166">
                  <c:v>13274.5</c:v>
                </c:pt>
                <c:pt idx="167">
                  <c:v>13283.5</c:v>
                </c:pt>
                <c:pt idx="168">
                  <c:v>13284</c:v>
                </c:pt>
                <c:pt idx="169">
                  <c:v>13292.5</c:v>
                </c:pt>
                <c:pt idx="170">
                  <c:v>13306</c:v>
                </c:pt>
                <c:pt idx="171">
                  <c:v>13306.5</c:v>
                </c:pt>
                <c:pt idx="172">
                  <c:v>13365</c:v>
                </c:pt>
                <c:pt idx="173">
                  <c:v>13443</c:v>
                </c:pt>
                <c:pt idx="174">
                  <c:v>13447.5</c:v>
                </c:pt>
                <c:pt idx="175">
                  <c:v>13451</c:v>
                </c:pt>
                <c:pt idx="176">
                  <c:v>13465</c:v>
                </c:pt>
                <c:pt idx="177">
                  <c:v>13474</c:v>
                </c:pt>
                <c:pt idx="178">
                  <c:v>13480</c:v>
                </c:pt>
                <c:pt idx="179">
                  <c:v>13610</c:v>
                </c:pt>
                <c:pt idx="180">
                  <c:v>13723.5</c:v>
                </c:pt>
                <c:pt idx="181">
                  <c:v>14558.5</c:v>
                </c:pt>
                <c:pt idx="182">
                  <c:v>14946.5</c:v>
                </c:pt>
                <c:pt idx="183">
                  <c:v>15014.5</c:v>
                </c:pt>
                <c:pt idx="184">
                  <c:v>15146</c:v>
                </c:pt>
                <c:pt idx="185">
                  <c:v>15155</c:v>
                </c:pt>
                <c:pt idx="186">
                  <c:v>15155.5</c:v>
                </c:pt>
                <c:pt idx="187">
                  <c:v>15160</c:v>
                </c:pt>
                <c:pt idx="188">
                  <c:v>15164.5</c:v>
                </c:pt>
                <c:pt idx="189">
                  <c:v>15169</c:v>
                </c:pt>
                <c:pt idx="190">
                  <c:v>15169.5</c:v>
                </c:pt>
                <c:pt idx="191">
                  <c:v>15173.5</c:v>
                </c:pt>
                <c:pt idx="192">
                  <c:v>15200.5</c:v>
                </c:pt>
                <c:pt idx="193">
                  <c:v>15454.5</c:v>
                </c:pt>
                <c:pt idx="194">
                  <c:v>16524</c:v>
                </c:pt>
                <c:pt idx="195">
                  <c:v>16619</c:v>
                </c:pt>
                <c:pt idx="196">
                  <c:v>16623.5</c:v>
                </c:pt>
                <c:pt idx="197">
                  <c:v>16661</c:v>
                </c:pt>
                <c:pt idx="198">
                  <c:v>16764</c:v>
                </c:pt>
                <c:pt idx="199">
                  <c:v>16768.5</c:v>
                </c:pt>
                <c:pt idx="200">
                  <c:v>16791</c:v>
                </c:pt>
                <c:pt idx="201">
                  <c:v>16800</c:v>
                </c:pt>
                <c:pt idx="202">
                  <c:v>16805</c:v>
                </c:pt>
                <c:pt idx="203">
                  <c:v>16959</c:v>
                </c:pt>
                <c:pt idx="204">
                  <c:v>18038</c:v>
                </c:pt>
                <c:pt idx="205">
                  <c:v>18038</c:v>
                </c:pt>
                <c:pt idx="206">
                  <c:v>18038</c:v>
                </c:pt>
                <c:pt idx="207">
                  <c:v>18372.5</c:v>
                </c:pt>
                <c:pt idx="208">
                  <c:v>18372.5</c:v>
                </c:pt>
                <c:pt idx="209">
                  <c:v>18377</c:v>
                </c:pt>
                <c:pt idx="210">
                  <c:v>18377.5</c:v>
                </c:pt>
                <c:pt idx="211">
                  <c:v>18377.5</c:v>
                </c:pt>
                <c:pt idx="212">
                  <c:v>18431.5</c:v>
                </c:pt>
                <c:pt idx="213">
                  <c:v>18513</c:v>
                </c:pt>
                <c:pt idx="214">
                  <c:v>18545</c:v>
                </c:pt>
                <c:pt idx="215">
                  <c:v>18545</c:v>
                </c:pt>
                <c:pt idx="216">
                  <c:v>18545</c:v>
                </c:pt>
                <c:pt idx="217">
                  <c:v>18545</c:v>
                </c:pt>
                <c:pt idx="218">
                  <c:v>18545</c:v>
                </c:pt>
                <c:pt idx="219">
                  <c:v>18545</c:v>
                </c:pt>
                <c:pt idx="220">
                  <c:v>18558.5</c:v>
                </c:pt>
                <c:pt idx="221">
                  <c:v>18558.5</c:v>
                </c:pt>
                <c:pt idx="222">
                  <c:v>18603.5</c:v>
                </c:pt>
                <c:pt idx="223">
                  <c:v>19892</c:v>
                </c:pt>
                <c:pt idx="224">
                  <c:v>20049</c:v>
                </c:pt>
                <c:pt idx="225">
                  <c:v>20099</c:v>
                </c:pt>
                <c:pt idx="226">
                  <c:v>20121.5</c:v>
                </c:pt>
                <c:pt idx="227">
                  <c:v>20126</c:v>
                </c:pt>
                <c:pt idx="228">
                  <c:v>20130.5</c:v>
                </c:pt>
                <c:pt idx="229">
                  <c:v>20130.5</c:v>
                </c:pt>
                <c:pt idx="230">
                  <c:v>20154.5</c:v>
                </c:pt>
                <c:pt idx="231">
                  <c:v>20158</c:v>
                </c:pt>
                <c:pt idx="232">
                  <c:v>20162.5</c:v>
                </c:pt>
                <c:pt idx="233">
                  <c:v>20253</c:v>
                </c:pt>
                <c:pt idx="234">
                  <c:v>21554</c:v>
                </c:pt>
                <c:pt idx="235">
                  <c:v>21626</c:v>
                </c:pt>
                <c:pt idx="236">
                  <c:v>21725.5</c:v>
                </c:pt>
                <c:pt idx="237">
                  <c:v>21725.5</c:v>
                </c:pt>
                <c:pt idx="238">
                  <c:v>21730.5</c:v>
                </c:pt>
                <c:pt idx="239">
                  <c:v>21730.5</c:v>
                </c:pt>
                <c:pt idx="240">
                  <c:v>21739.5</c:v>
                </c:pt>
                <c:pt idx="241">
                  <c:v>21744</c:v>
                </c:pt>
                <c:pt idx="242">
                  <c:v>21744</c:v>
                </c:pt>
                <c:pt idx="243">
                  <c:v>21762</c:v>
                </c:pt>
                <c:pt idx="244">
                  <c:v>21843.5</c:v>
                </c:pt>
                <c:pt idx="245">
                  <c:v>21895</c:v>
                </c:pt>
                <c:pt idx="246">
                  <c:v>21911.5</c:v>
                </c:pt>
                <c:pt idx="247">
                  <c:v>22138</c:v>
                </c:pt>
                <c:pt idx="248">
                  <c:v>23071.5</c:v>
                </c:pt>
                <c:pt idx="249">
                  <c:v>23221</c:v>
                </c:pt>
                <c:pt idx="250">
                  <c:v>23311.5</c:v>
                </c:pt>
                <c:pt idx="251">
                  <c:v>23701.5</c:v>
                </c:pt>
                <c:pt idx="252">
                  <c:v>24716.5</c:v>
                </c:pt>
                <c:pt idx="253">
                  <c:v>24866</c:v>
                </c:pt>
                <c:pt idx="254">
                  <c:v>25120</c:v>
                </c:pt>
                <c:pt idx="255">
                  <c:v>25142.5</c:v>
                </c:pt>
                <c:pt idx="256">
                  <c:v>26033</c:v>
                </c:pt>
                <c:pt idx="257">
                  <c:v>26569.5</c:v>
                </c:pt>
                <c:pt idx="258">
                  <c:v>26589</c:v>
                </c:pt>
                <c:pt idx="259">
                  <c:v>26692</c:v>
                </c:pt>
                <c:pt idx="260">
                  <c:v>27054.5</c:v>
                </c:pt>
                <c:pt idx="261">
                  <c:v>28035.5</c:v>
                </c:pt>
                <c:pt idx="262">
                  <c:v>28187.5</c:v>
                </c:pt>
                <c:pt idx="263">
                  <c:v>28284</c:v>
                </c:pt>
                <c:pt idx="264">
                  <c:v>28352.5</c:v>
                </c:pt>
                <c:pt idx="265">
                  <c:v>28409.5</c:v>
                </c:pt>
                <c:pt idx="266">
                  <c:v>28418.5</c:v>
                </c:pt>
                <c:pt idx="267">
                  <c:v>28518</c:v>
                </c:pt>
                <c:pt idx="268">
                  <c:v>28699.5</c:v>
                </c:pt>
                <c:pt idx="269">
                  <c:v>28708.5</c:v>
                </c:pt>
                <c:pt idx="270">
                  <c:v>29864</c:v>
                </c:pt>
                <c:pt idx="271">
                  <c:v>29874.5</c:v>
                </c:pt>
                <c:pt idx="272">
                  <c:v>29875</c:v>
                </c:pt>
                <c:pt idx="273">
                  <c:v>29945.5</c:v>
                </c:pt>
                <c:pt idx="274">
                  <c:v>30009</c:v>
                </c:pt>
                <c:pt idx="275">
                  <c:v>30059</c:v>
                </c:pt>
                <c:pt idx="276">
                  <c:v>30073.5</c:v>
                </c:pt>
                <c:pt idx="277">
                  <c:v>30077</c:v>
                </c:pt>
                <c:pt idx="278">
                  <c:v>30127</c:v>
                </c:pt>
                <c:pt idx="279">
                  <c:v>30222</c:v>
                </c:pt>
                <c:pt idx="280">
                  <c:v>31301.5</c:v>
                </c:pt>
                <c:pt idx="281">
                  <c:v>31486</c:v>
                </c:pt>
                <c:pt idx="282">
                  <c:v>31622</c:v>
                </c:pt>
                <c:pt idx="283">
                  <c:v>31622</c:v>
                </c:pt>
                <c:pt idx="284">
                  <c:v>31735.5</c:v>
                </c:pt>
                <c:pt idx="285">
                  <c:v>31740</c:v>
                </c:pt>
                <c:pt idx="286">
                  <c:v>31772</c:v>
                </c:pt>
                <c:pt idx="287">
                  <c:v>31772</c:v>
                </c:pt>
                <c:pt idx="288">
                  <c:v>31776.5</c:v>
                </c:pt>
                <c:pt idx="289">
                  <c:v>31777.5</c:v>
                </c:pt>
                <c:pt idx="290">
                  <c:v>31778</c:v>
                </c:pt>
                <c:pt idx="291">
                  <c:v>31794.5</c:v>
                </c:pt>
                <c:pt idx="292">
                  <c:v>31957.5</c:v>
                </c:pt>
                <c:pt idx="293">
                  <c:v>32030</c:v>
                </c:pt>
                <c:pt idx="294">
                  <c:v>33123</c:v>
                </c:pt>
                <c:pt idx="295">
                  <c:v>33126.5</c:v>
                </c:pt>
                <c:pt idx="296">
                  <c:v>33167.5</c:v>
                </c:pt>
                <c:pt idx="297">
                  <c:v>33167.5</c:v>
                </c:pt>
                <c:pt idx="298">
                  <c:v>33167.5</c:v>
                </c:pt>
                <c:pt idx="299">
                  <c:v>33168</c:v>
                </c:pt>
                <c:pt idx="300">
                  <c:v>33168</c:v>
                </c:pt>
                <c:pt idx="301">
                  <c:v>33168</c:v>
                </c:pt>
                <c:pt idx="302">
                  <c:v>33171.5</c:v>
                </c:pt>
                <c:pt idx="303">
                  <c:v>33232</c:v>
                </c:pt>
                <c:pt idx="304">
                  <c:v>33280.5</c:v>
                </c:pt>
                <c:pt idx="305">
                  <c:v>33403</c:v>
                </c:pt>
                <c:pt idx="306">
                  <c:v>33412</c:v>
                </c:pt>
                <c:pt idx="307">
                  <c:v>33422.5</c:v>
                </c:pt>
                <c:pt idx="308">
                  <c:v>33554</c:v>
                </c:pt>
                <c:pt idx="309">
                  <c:v>33554</c:v>
                </c:pt>
                <c:pt idx="310">
                  <c:v>33580</c:v>
                </c:pt>
                <c:pt idx="311">
                  <c:v>34587</c:v>
                </c:pt>
                <c:pt idx="312">
                  <c:v>34823</c:v>
                </c:pt>
                <c:pt idx="313">
                  <c:v>34825.5</c:v>
                </c:pt>
                <c:pt idx="314">
                  <c:v>34844.5</c:v>
                </c:pt>
                <c:pt idx="315">
                  <c:v>34948</c:v>
                </c:pt>
                <c:pt idx="316">
                  <c:v>34952.5</c:v>
                </c:pt>
                <c:pt idx="317">
                  <c:v>34952.5</c:v>
                </c:pt>
                <c:pt idx="318">
                  <c:v>34984.5</c:v>
                </c:pt>
                <c:pt idx="319">
                  <c:v>34999</c:v>
                </c:pt>
                <c:pt idx="320">
                  <c:v>35007</c:v>
                </c:pt>
                <c:pt idx="321">
                  <c:v>35189.5</c:v>
                </c:pt>
                <c:pt idx="322">
                  <c:v>35261</c:v>
                </c:pt>
                <c:pt idx="323">
                  <c:v>35262</c:v>
                </c:pt>
                <c:pt idx="324">
                  <c:v>35270.5</c:v>
                </c:pt>
                <c:pt idx="325">
                  <c:v>35270.5</c:v>
                </c:pt>
                <c:pt idx="326">
                  <c:v>35451.5</c:v>
                </c:pt>
                <c:pt idx="327">
                  <c:v>35451.5</c:v>
                </c:pt>
                <c:pt idx="328">
                  <c:v>36344</c:v>
                </c:pt>
                <c:pt idx="329">
                  <c:v>36439</c:v>
                </c:pt>
                <c:pt idx="330">
                  <c:v>36504.5</c:v>
                </c:pt>
                <c:pt idx="331">
                  <c:v>36652</c:v>
                </c:pt>
                <c:pt idx="332">
                  <c:v>36720</c:v>
                </c:pt>
                <c:pt idx="333">
                  <c:v>36842.5</c:v>
                </c:pt>
                <c:pt idx="334">
                  <c:v>36847</c:v>
                </c:pt>
                <c:pt idx="335">
                  <c:v>36847</c:v>
                </c:pt>
                <c:pt idx="336">
                  <c:v>37980.5</c:v>
                </c:pt>
                <c:pt idx="337">
                  <c:v>38007.5</c:v>
                </c:pt>
                <c:pt idx="338">
                  <c:v>38008</c:v>
                </c:pt>
                <c:pt idx="339">
                  <c:v>38125</c:v>
                </c:pt>
                <c:pt idx="340">
                  <c:v>38164</c:v>
                </c:pt>
                <c:pt idx="341">
                  <c:v>38210.5</c:v>
                </c:pt>
                <c:pt idx="342">
                  <c:v>38297.5</c:v>
                </c:pt>
                <c:pt idx="343">
                  <c:v>38307.5</c:v>
                </c:pt>
                <c:pt idx="344">
                  <c:v>38324</c:v>
                </c:pt>
                <c:pt idx="345">
                  <c:v>38325</c:v>
                </c:pt>
                <c:pt idx="346">
                  <c:v>38378.5</c:v>
                </c:pt>
                <c:pt idx="347">
                  <c:v>38405.5</c:v>
                </c:pt>
                <c:pt idx="348">
                  <c:v>38419</c:v>
                </c:pt>
                <c:pt idx="349">
                  <c:v>39602.5</c:v>
                </c:pt>
                <c:pt idx="350">
                  <c:v>39676</c:v>
                </c:pt>
                <c:pt idx="351">
                  <c:v>39775</c:v>
                </c:pt>
                <c:pt idx="352">
                  <c:v>39789</c:v>
                </c:pt>
                <c:pt idx="353">
                  <c:v>39796.5</c:v>
                </c:pt>
                <c:pt idx="354">
                  <c:v>39797</c:v>
                </c:pt>
                <c:pt idx="355">
                  <c:v>39797</c:v>
                </c:pt>
                <c:pt idx="356">
                  <c:v>39825</c:v>
                </c:pt>
                <c:pt idx="357">
                  <c:v>39825</c:v>
                </c:pt>
                <c:pt idx="358">
                  <c:v>39848</c:v>
                </c:pt>
                <c:pt idx="359">
                  <c:v>39869.5</c:v>
                </c:pt>
                <c:pt idx="360">
                  <c:v>39887</c:v>
                </c:pt>
                <c:pt idx="361">
                  <c:v>39887</c:v>
                </c:pt>
                <c:pt idx="362">
                  <c:v>39897</c:v>
                </c:pt>
                <c:pt idx="363">
                  <c:v>39905.5</c:v>
                </c:pt>
                <c:pt idx="364">
                  <c:v>39911</c:v>
                </c:pt>
                <c:pt idx="365">
                  <c:v>40251</c:v>
                </c:pt>
                <c:pt idx="366">
                  <c:v>41347</c:v>
                </c:pt>
                <c:pt idx="367">
                  <c:v>41425</c:v>
                </c:pt>
                <c:pt idx="368">
                  <c:v>41434</c:v>
                </c:pt>
                <c:pt idx="369">
                  <c:v>41506</c:v>
                </c:pt>
                <c:pt idx="370">
                  <c:v>41516</c:v>
                </c:pt>
                <c:pt idx="371">
                  <c:v>41534</c:v>
                </c:pt>
                <c:pt idx="372">
                  <c:v>41561</c:v>
                </c:pt>
                <c:pt idx="373">
                  <c:v>41565</c:v>
                </c:pt>
                <c:pt idx="374">
                  <c:v>41579</c:v>
                </c:pt>
                <c:pt idx="375">
                  <c:v>41642</c:v>
                </c:pt>
                <c:pt idx="376">
                  <c:v>41654.5</c:v>
                </c:pt>
                <c:pt idx="377">
                  <c:v>41674</c:v>
                </c:pt>
                <c:pt idx="378">
                  <c:v>41700</c:v>
                </c:pt>
                <c:pt idx="379">
                  <c:v>41700</c:v>
                </c:pt>
                <c:pt idx="380">
                  <c:v>41700</c:v>
                </c:pt>
                <c:pt idx="381">
                  <c:v>41831.5</c:v>
                </c:pt>
                <c:pt idx="382">
                  <c:v>41831.5</c:v>
                </c:pt>
                <c:pt idx="383">
                  <c:v>42276</c:v>
                </c:pt>
                <c:pt idx="384">
                  <c:v>42747.5</c:v>
                </c:pt>
                <c:pt idx="385">
                  <c:v>42747.5</c:v>
                </c:pt>
                <c:pt idx="386">
                  <c:v>42997</c:v>
                </c:pt>
                <c:pt idx="387">
                  <c:v>43006.5</c:v>
                </c:pt>
                <c:pt idx="388">
                  <c:v>43046</c:v>
                </c:pt>
                <c:pt idx="389">
                  <c:v>43092</c:v>
                </c:pt>
                <c:pt idx="390">
                  <c:v>43133.5</c:v>
                </c:pt>
                <c:pt idx="391">
                  <c:v>43146.5</c:v>
                </c:pt>
                <c:pt idx="392">
                  <c:v>43178</c:v>
                </c:pt>
                <c:pt idx="393">
                  <c:v>43204</c:v>
                </c:pt>
                <c:pt idx="394">
                  <c:v>43204.5</c:v>
                </c:pt>
                <c:pt idx="395">
                  <c:v>43255</c:v>
                </c:pt>
                <c:pt idx="396">
                  <c:v>43282</c:v>
                </c:pt>
                <c:pt idx="397">
                  <c:v>43368.5</c:v>
                </c:pt>
                <c:pt idx="398">
                  <c:v>43372</c:v>
                </c:pt>
                <c:pt idx="399">
                  <c:v>43387</c:v>
                </c:pt>
                <c:pt idx="400">
                  <c:v>43387</c:v>
                </c:pt>
                <c:pt idx="401">
                  <c:v>43387</c:v>
                </c:pt>
                <c:pt idx="402">
                  <c:v>43545.5</c:v>
                </c:pt>
                <c:pt idx="403">
                  <c:v>44303</c:v>
                </c:pt>
                <c:pt idx="404">
                  <c:v>44461.5</c:v>
                </c:pt>
                <c:pt idx="405">
                  <c:v>44588</c:v>
                </c:pt>
                <c:pt idx="406">
                  <c:v>44759.5</c:v>
                </c:pt>
                <c:pt idx="407">
                  <c:v>44873</c:v>
                </c:pt>
                <c:pt idx="408">
                  <c:v>44873.5</c:v>
                </c:pt>
                <c:pt idx="409">
                  <c:v>44918</c:v>
                </c:pt>
                <c:pt idx="410">
                  <c:v>44918</c:v>
                </c:pt>
                <c:pt idx="411">
                  <c:v>45031.5</c:v>
                </c:pt>
                <c:pt idx="412">
                  <c:v>45031.5</c:v>
                </c:pt>
                <c:pt idx="413">
                  <c:v>45062.5</c:v>
                </c:pt>
                <c:pt idx="414">
                  <c:v>45062.5</c:v>
                </c:pt>
                <c:pt idx="415">
                  <c:v>45081</c:v>
                </c:pt>
                <c:pt idx="416">
                  <c:v>46025</c:v>
                </c:pt>
                <c:pt idx="417">
                  <c:v>46113</c:v>
                </c:pt>
                <c:pt idx="418">
                  <c:v>46134</c:v>
                </c:pt>
                <c:pt idx="419">
                  <c:v>46292.5</c:v>
                </c:pt>
                <c:pt idx="420">
                  <c:v>46400.5</c:v>
                </c:pt>
                <c:pt idx="421">
                  <c:v>46462</c:v>
                </c:pt>
                <c:pt idx="422">
                  <c:v>46471</c:v>
                </c:pt>
                <c:pt idx="423">
                  <c:v>46545.5</c:v>
                </c:pt>
                <c:pt idx="424">
                  <c:v>46818.5</c:v>
                </c:pt>
                <c:pt idx="425">
                  <c:v>46818.5</c:v>
                </c:pt>
                <c:pt idx="426">
                  <c:v>46818.5</c:v>
                </c:pt>
                <c:pt idx="427">
                  <c:v>47038</c:v>
                </c:pt>
                <c:pt idx="428">
                  <c:v>47038</c:v>
                </c:pt>
                <c:pt idx="429">
                  <c:v>48019</c:v>
                </c:pt>
                <c:pt idx="430">
                  <c:v>48035.5</c:v>
                </c:pt>
                <c:pt idx="431">
                  <c:v>48078.5</c:v>
                </c:pt>
                <c:pt idx="432">
                  <c:v>48079</c:v>
                </c:pt>
                <c:pt idx="433">
                  <c:v>48148</c:v>
                </c:pt>
                <c:pt idx="434">
                  <c:v>48148.5</c:v>
                </c:pt>
                <c:pt idx="435">
                  <c:v>48202.5</c:v>
                </c:pt>
                <c:pt idx="436">
                  <c:v>48207</c:v>
                </c:pt>
                <c:pt idx="437">
                  <c:v>48233</c:v>
                </c:pt>
                <c:pt idx="438">
                  <c:v>48252.5</c:v>
                </c:pt>
                <c:pt idx="439">
                  <c:v>48279</c:v>
                </c:pt>
                <c:pt idx="440">
                  <c:v>48306.5</c:v>
                </c:pt>
                <c:pt idx="441">
                  <c:v>48307</c:v>
                </c:pt>
                <c:pt idx="442">
                  <c:v>48311.5</c:v>
                </c:pt>
                <c:pt idx="443">
                  <c:v>48315.5</c:v>
                </c:pt>
                <c:pt idx="444">
                  <c:v>48316</c:v>
                </c:pt>
                <c:pt idx="445">
                  <c:v>48325</c:v>
                </c:pt>
                <c:pt idx="446">
                  <c:v>48338.5</c:v>
                </c:pt>
                <c:pt idx="447">
                  <c:v>48347.5</c:v>
                </c:pt>
                <c:pt idx="448">
                  <c:v>48348</c:v>
                </c:pt>
                <c:pt idx="449">
                  <c:v>48352</c:v>
                </c:pt>
                <c:pt idx="450">
                  <c:v>48352.5</c:v>
                </c:pt>
                <c:pt idx="451">
                  <c:v>48356.5</c:v>
                </c:pt>
                <c:pt idx="452">
                  <c:v>48357</c:v>
                </c:pt>
                <c:pt idx="453">
                  <c:v>48365.5</c:v>
                </c:pt>
                <c:pt idx="454">
                  <c:v>48366</c:v>
                </c:pt>
                <c:pt idx="455">
                  <c:v>48370</c:v>
                </c:pt>
                <c:pt idx="456">
                  <c:v>48370.5</c:v>
                </c:pt>
                <c:pt idx="457">
                  <c:v>48374.5</c:v>
                </c:pt>
                <c:pt idx="458">
                  <c:v>48375</c:v>
                </c:pt>
                <c:pt idx="459">
                  <c:v>48388</c:v>
                </c:pt>
                <c:pt idx="460">
                  <c:v>48388</c:v>
                </c:pt>
                <c:pt idx="461">
                  <c:v>48388.5</c:v>
                </c:pt>
                <c:pt idx="462">
                  <c:v>48403</c:v>
                </c:pt>
                <c:pt idx="463">
                  <c:v>48488</c:v>
                </c:pt>
                <c:pt idx="464">
                  <c:v>48492.5</c:v>
                </c:pt>
                <c:pt idx="465">
                  <c:v>48497</c:v>
                </c:pt>
                <c:pt idx="466">
                  <c:v>48501.5</c:v>
                </c:pt>
                <c:pt idx="467">
                  <c:v>48506</c:v>
                </c:pt>
                <c:pt idx="468">
                  <c:v>48510.5</c:v>
                </c:pt>
                <c:pt idx="469">
                  <c:v>48515</c:v>
                </c:pt>
                <c:pt idx="470">
                  <c:v>48584</c:v>
                </c:pt>
                <c:pt idx="471">
                  <c:v>48596.5</c:v>
                </c:pt>
                <c:pt idx="472">
                  <c:v>48796</c:v>
                </c:pt>
                <c:pt idx="473">
                  <c:v>48796</c:v>
                </c:pt>
                <c:pt idx="474">
                  <c:v>49265</c:v>
                </c:pt>
                <c:pt idx="475">
                  <c:v>49710</c:v>
                </c:pt>
                <c:pt idx="476">
                  <c:v>49710.5</c:v>
                </c:pt>
                <c:pt idx="477">
                  <c:v>49731.5</c:v>
                </c:pt>
                <c:pt idx="478">
                  <c:v>49747.5</c:v>
                </c:pt>
                <c:pt idx="479">
                  <c:v>49761</c:v>
                </c:pt>
                <c:pt idx="480">
                  <c:v>49770</c:v>
                </c:pt>
                <c:pt idx="481">
                  <c:v>49810</c:v>
                </c:pt>
                <c:pt idx="482">
                  <c:v>49810</c:v>
                </c:pt>
                <c:pt idx="483">
                  <c:v>49810.5</c:v>
                </c:pt>
                <c:pt idx="484">
                  <c:v>49810.5</c:v>
                </c:pt>
                <c:pt idx="485">
                  <c:v>49811.5</c:v>
                </c:pt>
                <c:pt idx="486">
                  <c:v>49820</c:v>
                </c:pt>
                <c:pt idx="487">
                  <c:v>49820</c:v>
                </c:pt>
                <c:pt idx="488">
                  <c:v>49820.5</c:v>
                </c:pt>
                <c:pt idx="489">
                  <c:v>49829.5</c:v>
                </c:pt>
                <c:pt idx="490">
                  <c:v>49858</c:v>
                </c:pt>
                <c:pt idx="491">
                  <c:v>49865.5</c:v>
                </c:pt>
                <c:pt idx="492">
                  <c:v>49924.5</c:v>
                </c:pt>
                <c:pt idx="493">
                  <c:v>50010</c:v>
                </c:pt>
                <c:pt idx="494">
                  <c:v>50010.5</c:v>
                </c:pt>
                <c:pt idx="495">
                  <c:v>50033</c:v>
                </c:pt>
                <c:pt idx="496">
                  <c:v>50071</c:v>
                </c:pt>
                <c:pt idx="497">
                  <c:v>50130</c:v>
                </c:pt>
                <c:pt idx="498">
                  <c:v>51193.5</c:v>
                </c:pt>
                <c:pt idx="499">
                  <c:v>51197.5</c:v>
                </c:pt>
                <c:pt idx="500">
                  <c:v>51348.5</c:v>
                </c:pt>
                <c:pt idx="501">
                  <c:v>51433</c:v>
                </c:pt>
                <c:pt idx="502">
                  <c:v>51457.5</c:v>
                </c:pt>
                <c:pt idx="503">
                  <c:v>51462</c:v>
                </c:pt>
                <c:pt idx="504">
                  <c:v>51487.5</c:v>
                </c:pt>
                <c:pt idx="505">
                  <c:v>51492</c:v>
                </c:pt>
                <c:pt idx="506">
                  <c:v>51496.5</c:v>
                </c:pt>
                <c:pt idx="507">
                  <c:v>51497</c:v>
                </c:pt>
                <c:pt idx="508">
                  <c:v>51501</c:v>
                </c:pt>
                <c:pt idx="509">
                  <c:v>51564.5</c:v>
                </c:pt>
                <c:pt idx="510">
                  <c:v>51566</c:v>
                </c:pt>
                <c:pt idx="511">
                  <c:v>51578</c:v>
                </c:pt>
                <c:pt idx="512">
                  <c:v>51578</c:v>
                </c:pt>
                <c:pt idx="513">
                  <c:v>51655</c:v>
                </c:pt>
                <c:pt idx="514">
                  <c:v>51954.5</c:v>
                </c:pt>
                <c:pt idx="515">
                  <c:v>52381</c:v>
                </c:pt>
                <c:pt idx="516">
                  <c:v>52712.5</c:v>
                </c:pt>
                <c:pt idx="517">
                  <c:v>52717</c:v>
                </c:pt>
                <c:pt idx="518">
                  <c:v>52726</c:v>
                </c:pt>
                <c:pt idx="519">
                  <c:v>52762</c:v>
                </c:pt>
                <c:pt idx="520">
                  <c:v>52775.5</c:v>
                </c:pt>
                <c:pt idx="521">
                  <c:v>52780.5</c:v>
                </c:pt>
                <c:pt idx="522">
                  <c:v>52794</c:v>
                </c:pt>
                <c:pt idx="523">
                  <c:v>52802.5</c:v>
                </c:pt>
                <c:pt idx="524">
                  <c:v>52803</c:v>
                </c:pt>
                <c:pt idx="525">
                  <c:v>52807.5</c:v>
                </c:pt>
                <c:pt idx="526">
                  <c:v>52812</c:v>
                </c:pt>
                <c:pt idx="527">
                  <c:v>52816.5</c:v>
                </c:pt>
                <c:pt idx="528">
                  <c:v>52893.5</c:v>
                </c:pt>
                <c:pt idx="529">
                  <c:v>52898</c:v>
                </c:pt>
                <c:pt idx="530">
                  <c:v>52898.5</c:v>
                </c:pt>
                <c:pt idx="531">
                  <c:v>52920</c:v>
                </c:pt>
                <c:pt idx="532">
                  <c:v>52920.5</c:v>
                </c:pt>
                <c:pt idx="533">
                  <c:v>52934.5</c:v>
                </c:pt>
                <c:pt idx="534">
                  <c:v>52938.5</c:v>
                </c:pt>
                <c:pt idx="535">
                  <c:v>52952.5</c:v>
                </c:pt>
                <c:pt idx="536">
                  <c:v>52957</c:v>
                </c:pt>
                <c:pt idx="537">
                  <c:v>52961.5</c:v>
                </c:pt>
                <c:pt idx="538">
                  <c:v>52965.5</c:v>
                </c:pt>
                <c:pt idx="539">
                  <c:v>52983.5</c:v>
                </c:pt>
                <c:pt idx="540">
                  <c:v>52984</c:v>
                </c:pt>
                <c:pt idx="541">
                  <c:v>52988</c:v>
                </c:pt>
                <c:pt idx="542">
                  <c:v>52988.5</c:v>
                </c:pt>
                <c:pt idx="543">
                  <c:v>52992</c:v>
                </c:pt>
                <c:pt idx="544">
                  <c:v>52992.5</c:v>
                </c:pt>
                <c:pt idx="545">
                  <c:v>53006.5</c:v>
                </c:pt>
                <c:pt idx="546">
                  <c:v>53011</c:v>
                </c:pt>
                <c:pt idx="547">
                  <c:v>53011.5</c:v>
                </c:pt>
                <c:pt idx="548">
                  <c:v>53015</c:v>
                </c:pt>
                <c:pt idx="549">
                  <c:v>53016</c:v>
                </c:pt>
                <c:pt idx="550">
                  <c:v>53029.5</c:v>
                </c:pt>
                <c:pt idx="551">
                  <c:v>53030.5</c:v>
                </c:pt>
                <c:pt idx="552">
                  <c:v>53033.5</c:v>
                </c:pt>
                <c:pt idx="553">
                  <c:v>53034</c:v>
                </c:pt>
                <c:pt idx="554">
                  <c:v>53051</c:v>
                </c:pt>
                <c:pt idx="555">
                  <c:v>53051.5</c:v>
                </c:pt>
                <c:pt idx="556">
                  <c:v>53127.5</c:v>
                </c:pt>
                <c:pt idx="557">
                  <c:v>53128</c:v>
                </c:pt>
                <c:pt idx="558">
                  <c:v>53137</c:v>
                </c:pt>
                <c:pt idx="559">
                  <c:v>53141.5</c:v>
                </c:pt>
                <c:pt idx="560">
                  <c:v>53142</c:v>
                </c:pt>
                <c:pt idx="561">
                  <c:v>53142.5</c:v>
                </c:pt>
                <c:pt idx="562">
                  <c:v>53147</c:v>
                </c:pt>
                <c:pt idx="563">
                  <c:v>53155</c:v>
                </c:pt>
                <c:pt idx="564">
                  <c:v>53173</c:v>
                </c:pt>
                <c:pt idx="565">
                  <c:v>53173.5</c:v>
                </c:pt>
                <c:pt idx="566">
                  <c:v>53177.5</c:v>
                </c:pt>
                <c:pt idx="567">
                  <c:v>53178</c:v>
                </c:pt>
                <c:pt idx="568">
                  <c:v>53182</c:v>
                </c:pt>
                <c:pt idx="569">
                  <c:v>53182.5</c:v>
                </c:pt>
                <c:pt idx="570">
                  <c:v>53187</c:v>
                </c:pt>
                <c:pt idx="571">
                  <c:v>53191</c:v>
                </c:pt>
                <c:pt idx="572">
                  <c:v>53191.5</c:v>
                </c:pt>
                <c:pt idx="573">
                  <c:v>53195.5</c:v>
                </c:pt>
                <c:pt idx="574">
                  <c:v>53196</c:v>
                </c:pt>
                <c:pt idx="575">
                  <c:v>53196.5</c:v>
                </c:pt>
                <c:pt idx="576">
                  <c:v>53205</c:v>
                </c:pt>
                <c:pt idx="577">
                  <c:v>53205.5</c:v>
                </c:pt>
                <c:pt idx="578">
                  <c:v>53209.5</c:v>
                </c:pt>
                <c:pt idx="579">
                  <c:v>53214</c:v>
                </c:pt>
                <c:pt idx="580">
                  <c:v>53218.5</c:v>
                </c:pt>
                <c:pt idx="581">
                  <c:v>53223</c:v>
                </c:pt>
                <c:pt idx="582">
                  <c:v>53223</c:v>
                </c:pt>
                <c:pt idx="583">
                  <c:v>53227.5</c:v>
                </c:pt>
                <c:pt idx="584">
                  <c:v>53232</c:v>
                </c:pt>
                <c:pt idx="585">
                  <c:v>53232.5</c:v>
                </c:pt>
                <c:pt idx="586">
                  <c:v>53236.5</c:v>
                </c:pt>
                <c:pt idx="587">
                  <c:v>53236.5</c:v>
                </c:pt>
                <c:pt idx="588">
                  <c:v>53237</c:v>
                </c:pt>
                <c:pt idx="589">
                  <c:v>53241.5</c:v>
                </c:pt>
                <c:pt idx="590">
                  <c:v>53255</c:v>
                </c:pt>
                <c:pt idx="591">
                  <c:v>53259.5</c:v>
                </c:pt>
                <c:pt idx="592">
                  <c:v>53268.5</c:v>
                </c:pt>
                <c:pt idx="593">
                  <c:v>53273</c:v>
                </c:pt>
                <c:pt idx="594">
                  <c:v>53277.5</c:v>
                </c:pt>
                <c:pt idx="595">
                  <c:v>53282</c:v>
                </c:pt>
                <c:pt idx="596">
                  <c:v>53286.5</c:v>
                </c:pt>
                <c:pt idx="597">
                  <c:v>53300</c:v>
                </c:pt>
                <c:pt idx="598">
                  <c:v>53304.5</c:v>
                </c:pt>
                <c:pt idx="599">
                  <c:v>53318.5</c:v>
                </c:pt>
                <c:pt idx="600">
                  <c:v>53323</c:v>
                </c:pt>
                <c:pt idx="601">
                  <c:v>53327.5</c:v>
                </c:pt>
                <c:pt idx="602">
                  <c:v>53363.5</c:v>
                </c:pt>
                <c:pt idx="603">
                  <c:v>53469</c:v>
                </c:pt>
                <c:pt idx="604">
                  <c:v>54618</c:v>
                </c:pt>
                <c:pt idx="605">
                  <c:v>54618</c:v>
                </c:pt>
                <c:pt idx="606">
                  <c:v>54618</c:v>
                </c:pt>
                <c:pt idx="607">
                  <c:v>54618</c:v>
                </c:pt>
                <c:pt idx="608">
                  <c:v>54678.5</c:v>
                </c:pt>
                <c:pt idx="609">
                  <c:v>54684</c:v>
                </c:pt>
                <c:pt idx="610">
                  <c:v>54684</c:v>
                </c:pt>
                <c:pt idx="611">
                  <c:v>54777</c:v>
                </c:pt>
                <c:pt idx="612">
                  <c:v>54832.5</c:v>
                </c:pt>
                <c:pt idx="613">
                  <c:v>54832.5</c:v>
                </c:pt>
                <c:pt idx="614">
                  <c:v>54832.5</c:v>
                </c:pt>
                <c:pt idx="615">
                  <c:v>54836.5</c:v>
                </c:pt>
                <c:pt idx="616">
                  <c:v>54836.5</c:v>
                </c:pt>
                <c:pt idx="617">
                  <c:v>54945</c:v>
                </c:pt>
                <c:pt idx="618">
                  <c:v>54954</c:v>
                </c:pt>
                <c:pt idx="619">
                  <c:v>54959.5</c:v>
                </c:pt>
                <c:pt idx="620">
                  <c:v>55045.5</c:v>
                </c:pt>
                <c:pt idx="621">
                  <c:v>55099</c:v>
                </c:pt>
                <c:pt idx="622">
                  <c:v>55099</c:v>
                </c:pt>
                <c:pt idx="623">
                  <c:v>55099</c:v>
                </c:pt>
                <c:pt idx="624">
                  <c:v>55189.5</c:v>
                </c:pt>
                <c:pt idx="625">
                  <c:v>55948.5</c:v>
                </c:pt>
                <c:pt idx="626">
                  <c:v>55967</c:v>
                </c:pt>
                <c:pt idx="627">
                  <c:v>55967.5</c:v>
                </c:pt>
                <c:pt idx="628">
                  <c:v>56179.5</c:v>
                </c:pt>
                <c:pt idx="629">
                  <c:v>56180</c:v>
                </c:pt>
                <c:pt idx="630">
                  <c:v>56277</c:v>
                </c:pt>
                <c:pt idx="631">
                  <c:v>56297.5</c:v>
                </c:pt>
                <c:pt idx="632">
                  <c:v>56396</c:v>
                </c:pt>
                <c:pt idx="633">
                  <c:v>56473</c:v>
                </c:pt>
                <c:pt idx="634">
                  <c:v>56490</c:v>
                </c:pt>
                <c:pt idx="635">
                  <c:v>56545.5</c:v>
                </c:pt>
                <c:pt idx="636">
                  <c:v>56591</c:v>
                </c:pt>
                <c:pt idx="637">
                  <c:v>56626</c:v>
                </c:pt>
                <c:pt idx="638">
                  <c:v>57606</c:v>
                </c:pt>
                <c:pt idx="639">
                  <c:v>57746.5</c:v>
                </c:pt>
                <c:pt idx="640">
                  <c:v>57755</c:v>
                </c:pt>
                <c:pt idx="641">
                  <c:v>57918.5</c:v>
                </c:pt>
                <c:pt idx="642">
                  <c:v>58041</c:v>
                </c:pt>
                <c:pt idx="643">
                  <c:v>58041.5</c:v>
                </c:pt>
                <c:pt idx="644">
                  <c:v>58054.5</c:v>
                </c:pt>
                <c:pt idx="645">
                  <c:v>58171</c:v>
                </c:pt>
                <c:pt idx="646">
                  <c:v>59329</c:v>
                </c:pt>
                <c:pt idx="647">
                  <c:v>59542</c:v>
                </c:pt>
                <c:pt idx="648">
                  <c:v>59608.5</c:v>
                </c:pt>
                <c:pt idx="649">
                  <c:v>59739.5</c:v>
                </c:pt>
                <c:pt idx="650">
                  <c:v>59744</c:v>
                </c:pt>
                <c:pt idx="651">
                  <c:v>59744.5</c:v>
                </c:pt>
                <c:pt idx="652">
                  <c:v>59757.5</c:v>
                </c:pt>
                <c:pt idx="653">
                  <c:v>59758</c:v>
                </c:pt>
                <c:pt idx="654">
                  <c:v>59766</c:v>
                </c:pt>
                <c:pt idx="655">
                  <c:v>59766.5</c:v>
                </c:pt>
                <c:pt idx="656">
                  <c:v>59771</c:v>
                </c:pt>
                <c:pt idx="657">
                  <c:v>59771.5</c:v>
                </c:pt>
                <c:pt idx="658">
                  <c:v>59780</c:v>
                </c:pt>
                <c:pt idx="659">
                  <c:v>59780.5</c:v>
                </c:pt>
                <c:pt idx="660">
                  <c:v>59781</c:v>
                </c:pt>
                <c:pt idx="661">
                  <c:v>59781</c:v>
                </c:pt>
                <c:pt idx="662">
                  <c:v>59781.5</c:v>
                </c:pt>
                <c:pt idx="663">
                  <c:v>59784.5</c:v>
                </c:pt>
                <c:pt idx="664">
                  <c:v>59785</c:v>
                </c:pt>
                <c:pt idx="665">
                  <c:v>59785.5</c:v>
                </c:pt>
                <c:pt idx="666">
                  <c:v>59789</c:v>
                </c:pt>
                <c:pt idx="667">
                  <c:v>59789.5</c:v>
                </c:pt>
                <c:pt idx="668">
                  <c:v>59793.5</c:v>
                </c:pt>
                <c:pt idx="669">
                  <c:v>59794</c:v>
                </c:pt>
                <c:pt idx="670">
                  <c:v>59794.5</c:v>
                </c:pt>
                <c:pt idx="671">
                  <c:v>59798</c:v>
                </c:pt>
                <c:pt idx="672">
                  <c:v>59798.5</c:v>
                </c:pt>
                <c:pt idx="673">
                  <c:v>59799</c:v>
                </c:pt>
                <c:pt idx="674">
                  <c:v>59799</c:v>
                </c:pt>
                <c:pt idx="675">
                  <c:v>59799</c:v>
                </c:pt>
                <c:pt idx="676">
                  <c:v>59802.5</c:v>
                </c:pt>
                <c:pt idx="677">
                  <c:v>59803</c:v>
                </c:pt>
                <c:pt idx="678">
                  <c:v>59803.5</c:v>
                </c:pt>
                <c:pt idx="679">
                  <c:v>59807.5</c:v>
                </c:pt>
                <c:pt idx="680">
                  <c:v>59839</c:v>
                </c:pt>
                <c:pt idx="681">
                  <c:v>59839.5</c:v>
                </c:pt>
                <c:pt idx="682">
                  <c:v>59848</c:v>
                </c:pt>
                <c:pt idx="683">
                  <c:v>59848.5</c:v>
                </c:pt>
                <c:pt idx="684">
                  <c:v>59852.5</c:v>
                </c:pt>
                <c:pt idx="685">
                  <c:v>59862</c:v>
                </c:pt>
                <c:pt idx="686">
                  <c:v>59889</c:v>
                </c:pt>
                <c:pt idx="687">
                  <c:v>59893</c:v>
                </c:pt>
                <c:pt idx="688">
                  <c:v>59893.5</c:v>
                </c:pt>
                <c:pt idx="689">
                  <c:v>59894</c:v>
                </c:pt>
                <c:pt idx="690">
                  <c:v>59898</c:v>
                </c:pt>
                <c:pt idx="691">
                  <c:v>59898.5</c:v>
                </c:pt>
                <c:pt idx="692">
                  <c:v>59911.5</c:v>
                </c:pt>
                <c:pt idx="693">
                  <c:v>59916</c:v>
                </c:pt>
                <c:pt idx="694">
                  <c:v>59916.5</c:v>
                </c:pt>
                <c:pt idx="695">
                  <c:v>59925</c:v>
                </c:pt>
                <c:pt idx="696">
                  <c:v>59925.5</c:v>
                </c:pt>
                <c:pt idx="697">
                  <c:v>59934</c:v>
                </c:pt>
                <c:pt idx="698">
                  <c:v>59934.5</c:v>
                </c:pt>
                <c:pt idx="699">
                  <c:v>59943</c:v>
                </c:pt>
                <c:pt idx="700">
                  <c:v>59947.5</c:v>
                </c:pt>
                <c:pt idx="701">
                  <c:v>59952</c:v>
                </c:pt>
                <c:pt idx="702">
                  <c:v>59952.5</c:v>
                </c:pt>
                <c:pt idx="703">
                  <c:v>59956.5</c:v>
                </c:pt>
                <c:pt idx="704">
                  <c:v>59957</c:v>
                </c:pt>
                <c:pt idx="705">
                  <c:v>59966</c:v>
                </c:pt>
                <c:pt idx="706">
                  <c:v>59975</c:v>
                </c:pt>
                <c:pt idx="707">
                  <c:v>59979.5</c:v>
                </c:pt>
                <c:pt idx="708">
                  <c:v>59984</c:v>
                </c:pt>
                <c:pt idx="709">
                  <c:v>59993</c:v>
                </c:pt>
                <c:pt idx="710">
                  <c:v>61014</c:v>
                </c:pt>
                <c:pt idx="711">
                  <c:v>61031.5</c:v>
                </c:pt>
                <c:pt idx="712">
                  <c:v>61032</c:v>
                </c:pt>
                <c:pt idx="713">
                  <c:v>61046.5</c:v>
                </c:pt>
                <c:pt idx="714">
                  <c:v>61059</c:v>
                </c:pt>
                <c:pt idx="715">
                  <c:v>61063.5</c:v>
                </c:pt>
                <c:pt idx="716">
                  <c:v>61072.5</c:v>
                </c:pt>
                <c:pt idx="717">
                  <c:v>61073</c:v>
                </c:pt>
                <c:pt idx="718">
                  <c:v>61077.5</c:v>
                </c:pt>
                <c:pt idx="719">
                  <c:v>61081.5</c:v>
                </c:pt>
                <c:pt idx="720">
                  <c:v>61082</c:v>
                </c:pt>
                <c:pt idx="721">
                  <c:v>61086</c:v>
                </c:pt>
                <c:pt idx="722">
                  <c:v>61086.5</c:v>
                </c:pt>
                <c:pt idx="723">
                  <c:v>61090.5</c:v>
                </c:pt>
                <c:pt idx="724">
                  <c:v>61091</c:v>
                </c:pt>
                <c:pt idx="725">
                  <c:v>61095</c:v>
                </c:pt>
                <c:pt idx="726">
                  <c:v>61108.5</c:v>
                </c:pt>
                <c:pt idx="727">
                  <c:v>61109</c:v>
                </c:pt>
                <c:pt idx="728">
                  <c:v>61113</c:v>
                </c:pt>
                <c:pt idx="729">
                  <c:v>61113.5</c:v>
                </c:pt>
                <c:pt idx="730">
                  <c:v>61117.5</c:v>
                </c:pt>
                <c:pt idx="731">
                  <c:v>61118</c:v>
                </c:pt>
                <c:pt idx="732">
                  <c:v>61135.5</c:v>
                </c:pt>
                <c:pt idx="733">
                  <c:v>61136</c:v>
                </c:pt>
                <c:pt idx="734">
                  <c:v>61139.5</c:v>
                </c:pt>
                <c:pt idx="735">
                  <c:v>61140</c:v>
                </c:pt>
                <c:pt idx="736">
                  <c:v>61140</c:v>
                </c:pt>
                <c:pt idx="737">
                  <c:v>61140.5</c:v>
                </c:pt>
                <c:pt idx="738">
                  <c:v>61141</c:v>
                </c:pt>
                <c:pt idx="739">
                  <c:v>61144.5</c:v>
                </c:pt>
                <c:pt idx="740">
                  <c:v>61145</c:v>
                </c:pt>
                <c:pt idx="741">
                  <c:v>61168</c:v>
                </c:pt>
                <c:pt idx="742">
                  <c:v>61176.5</c:v>
                </c:pt>
                <c:pt idx="743">
                  <c:v>61221.5</c:v>
                </c:pt>
                <c:pt idx="744">
                  <c:v>61222</c:v>
                </c:pt>
                <c:pt idx="745">
                  <c:v>61222.5</c:v>
                </c:pt>
                <c:pt idx="746">
                  <c:v>61226.5</c:v>
                </c:pt>
                <c:pt idx="747">
                  <c:v>61227</c:v>
                </c:pt>
                <c:pt idx="748">
                  <c:v>61232</c:v>
                </c:pt>
                <c:pt idx="749">
                  <c:v>61232.5</c:v>
                </c:pt>
                <c:pt idx="750">
                  <c:v>61240</c:v>
                </c:pt>
                <c:pt idx="751">
                  <c:v>61240.5</c:v>
                </c:pt>
                <c:pt idx="752">
                  <c:v>61244</c:v>
                </c:pt>
                <c:pt idx="753">
                  <c:v>61262.5</c:v>
                </c:pt>
                <c:pt idx="754">
                  <c:v>61263</c:v>
                </c:pt>
                <c:pt idx="755">
                  <c:v>61344</c:v>
                </c:pt>
                <c:pt idx="756">
                  <c:v>61498.5</c:v>
                </c:pt>
                <c:pt idx="757">
                  <c:v>61597</c:v>
                </c:pt>
                <c:pt idx="758">
                  <c:v>61611.5</c:v>
                </c:pt>
                <c:pt idx="759">
                  <c:v>61611.5</c:v>
                </c:pt>
                <c:pt idx="760">
                  <c:v>62754</c:v>
                </c:pt>
                <c:pt idx="761">
                  <c:v>62754</c:v>
                </c:pt>
                <c:pt idx="762">
                  <c:v>63061.5</c:v>
                </c:pt>
                <c:pt idx="763">
                  <c:v>63061.5</c:v>
                </c:pt>
                <c:pt idx="764">
                  <c:v>63347</c:v>
                </c:pt>
                <c:pt idx="765">
                  <c:v>63397</c:v>
                </c:pt>
                <c:pt idx="766">
                  <c:v>64327.5</c:v>
                </c:pt>
                <c:pt idx="767">
                  <c:v>64448</c:v>
                </c:pt>
                <c:pt idx="768">
                  <c:v>64472</c:v>
                </c:pt>
                <c:pt idx="769">
                  <c:v>64701.5</c:v>
                </c:pt>
                <c:pt idx="770">
                  <c:v>66156</c:v>
                </c:pt>
                <c:pt idx="771">
                  <c:v>66156.5</c:v>
                </c:pt>
                <c:pt idx="772">
                  <c:v>66175.5</c:v>
                </c:pt>
                <c:pt idx="773">
                  <c:v>66296</c:v>
                </c:pt>
                <c:pt idx="774">
                  <c:v>66296.5</c:v>
                </c:pt>
                <c:pt idx="775">
                  <c:v>66373</c:v>
                </c:pt>
                <c:pt idx="776">
                  <c:v>66379</c:v>
                </c:pt>
                <c:pt idx="777">
                  <c:v>66379.5</c:v>
                </c:pt>
                <c:pt idx="778">
                  <c:v>66459</c:v>
                </c:pt>
                <c:pt idx="779">
                  <c:v>67728.5</c:v>
                </c:pt>
                <c:pt idx="780">
                  <c:v>67870.5</c:v>
                </c:pt>
                <c:pt idx="781">
                  <c:v>68013.5</c:v>
                </c:pt>
                <c:pt idx="782">
                  <c:v>68091.5</c:v>
                </c:pt>
                <c:pt idx="783">
                  <c:v>68195.5</c:v>
                </c:pt>
                <c:pt idx="784">
                  <c:v>68263.5</c:v>
                </c:pt>
                <c:pt idx="785">
                  <c:v>69153</c:v>
                </c:pt>
                <c:pt idx="786">
                  <c:v>69255.5</c:v>
                </c:pt>
                <c:pt idx="787">
                  <c:v>69256</c:v>
                </c:pt>
                <c:pt idx="788">
                  <c:v>69501.5</c:v>
                </c:pt>
                <c:pt idx="789">
                  <c:v>69653.5</c:v>
                </c:pt>
                <c:pt idx="790">
                  <c:v>69681</c:v>
                </c:pt>
                <c:pt idx="791">
                  <c:v>69777</c:v>
                </c:pt>
                <c:pt idx="792">
                  <c:v>69972</c:v>
                </c:pt>
                <c:pt idx="793">
                  <c:v>70929.5</c:v>
                </c:pt>
                <c:pt idx="794">
                  <c:v>70992.5</c:v>
                </c:pt>
                <c:pt idx="795">
                  <c:v>71042.5</c:v>
                </c:pt>
                <c:pt idx="796">
                  <c:v>71074</c:v>
                </c:pt>
                <c:pt idx="797">
                  <c:v>71273</c:v>
                </c:pt>
                <c:pt idx="798">
                  <c:v>71273</c:v>
                </c:pt>
                <c:pt idx="799">
                  <c:v>71285.5</c:v>
                </c:pt>
                <c:pt idx="800">
                  <c:v>71286</c:v>
                </c:pt>
                <c:pt idx="801">
                  <c:v>71416.5</c:v>
                </c:pt>
                <c:pt idx="802">
                  <c:v>71430</c:v>
                </c:pt>
                <c:pt idx="803">
                  <c:v>71531</c:v>
                </c:pt>
                <c:pt idx="804">
                  <c:v>72619.5</c:v>
                </c:pt>
                <c:pt idx="805">
                  <c:v>72786.5</c:v>
                </c:pt>
                <c:pt idx="806">
                  <c:v>72787</c:v>
                </c:pt>
                <c:pt idx="807">
                  <c:v>72932</c:v>
                </c:pt>
                <c:pt idx="808">
                  <c:v>72970.5</c:v>
                </c:pt>
                <c:pt idx="809">
                  <c:v>72971</c:v>
                </c:pt>
                <c:pt idx="810">
                  <c:v>72998</c:v>
                </c:pt>
                <c:pt idx="811">
                  <c:v>73085</c:v>
                </c:pt>
                <c:pt idx="812">
                  <c:v>73225.5</c:v>
                </c:pt>
                <c:pt idx="813">
                  <c:v>74499.5</c:v>
                </c:pt>
                <c:pt idx="814">
                  <c:v>74499.5</c:v>
                </c:pt>
                <c:pt idx="815">
                  <c:v>74551</c:v>
                </c:pt>
                <c:pt idx="816">
                  <c:v>74562.5</c:v>
                </c:pt>
                <c:pt idx="817">
                  <c:v>74706</c:v>
                </c:pt>
                <c:pt idx="818">
                  <c:v>74706</c:v>
                </c:pt>
                <c:pt idx="819">
                  <c:v>74761.5</c:v>
                </c:pt>
                <c:pt idx="820">
                  <c:v>74761.5</c:v>
                </c:pt>
                <c:pt idx="821">
                  <c:v>74766</c:v>
                </c:pt>
                <c:pt idx="822">
                  <c:v>74812</c:v>
                </c:pt>
                <c:pt idx="823">
                  <c:v>74864.5</c:v>
                </c:pt>
                <c:pt idx="824">
                  <c:v>74864.5</c:v>
                </c:pt>
                <c:pt idx="825">
                  <c:v>74865</c:v>
                </c:pt>
                <c:pt idx="826">
                  <c:v>74865</c:v>
                </c:pt>
                <c:pt idx="827">
                  <c:v>74970</c:v>
                </c:pt>
                <c:pt idx="828">
                  <c:v>74970</c:v>
                </c:pt>
                <c:pt idx="829">
                  <c:v>76040.5</c:v>
                </c:pt>
                <c:pt idx="830">
                  <c:v>76040.5</c:v>
                </c:pt>
                <c:pt idx="831">
                  <c:v>76214</c:v>
                </c:pt>
                <c:pt idx="832">
                  <c:v>76330</c:v>
                </c:pt>
                <c:pt idx="833">
                  <c:v>76455</c:v>
                </c:pt>
                <c:pt idx="834">
                  <c:v>77685.5</c:v>
                </c:pt>
                <c:pt idx="835">
                  <c:v>77848</c:v>
                </c:pt>
                <c:pt idx="836">
                  <c:v>77898</c:v>
                </c:pt>
                <c:pt idx="837">
                  <c:v>78105</c:v>
                </c:pt>
                <c:pt idx="838">
                  <c:v>79578.5</c:v>
                </c:pt>
                <c:pt idx="839">
                  <c:v>79579</c:v>
                </c:pt>
                <c:pt idx="840">
                  <c:v>79579.5</c:v>
                </c:pt>
                <c:pt idx="841">
                  <c:v>79850</c:v>
                </c:pt>
                <c:pt idx="842">
                  <c:v>81133</c:v>
                </c:pt>
                <c:pt idx="843">
                  <c:v>81133.5</c:v>
                </c:pt>
                <c:pt idx="844">
                  <c:v>81250.5</c:v>
                </c:pt>
                <c:pt idx="845">
                  <c:v>81291</c:v>
                </c:pt>
                <c:pt idx="846">
                  <c:v>81426</c:v>
                </c:pt>
                <c:pt idx="847">
                  <c:v>81604</c:v>
                </c:pt>
              </c:numCache>
            </c:numRef>
          </c:xVal>
          <c:yVal>
            <c:numRef>
              <c:f>'Active 2'!$I$21:$I$992</c:f>
              <c:numCache>
                <c:formatCode>General</c:formatCode>
                <c:ptCount val="972"/>
                <c:pt idx="1">
                  <c:v>-1.1925399958272465E-3</c:v>
                </c:pt>
                <c:pt idx="2">
                  <c:v>-3.6647699962486513E-3</c:v>
                </c:pt>
                <c:pt idx="3">
                  <c:v>1.0992244999215472E-2</c:v>
                </c:pt>
                <c:pt idx="4">
                  <c:v>5.074634995253291E-3</c:v>
                </c:pt>
                <c:pt idx="5">
                  <c:v>7.3165000503649935E-4</c:v>
                </c:pt>
                <c:pt idx="6">
                  <c:v>-1.0012229999119882E-2</c:v>
                </c:pt>
                <c:pt idx="7">
                  <c:v>5.1301750063430518E-3</c:v>
                </c:pt>
                <c:pt idx="8">
                  <c:v>-2.9566899975179695E-3</c:v>
                </c:pt>
                <c:pt idx="9">
                  <c:v>-1.0435549993417226E-3</c:v>
                </c:pt>
                <c:pt idx="10">
                  <c:v>1.1088449973613024E-3</c:v>
                </c:pt>
                <c:pt idx="11">
                  <c:v>-1.6621499962639064E-3</c:v>
                </c:pt>
                <c:pt idx="14">
                  <c:v>9.6405500516993925E-4</c:v>
                </c:pt>
                <c:pt idx="15">
                  <c:v>1.4383900052052923E-3</c:v>
                </c:pt>
                <c:pt idx="16">
                  <c:v>-3.9024899961077608E-3</c:v>
                </c:pt>
                <c:pt idx="17">
                  <c:v>-1.4766665000934154E-2</c:v>
                </c:pt>
                <c:pt idx="18">
                  <c:v>-5.0272599983145483E-3</c:v>
                </c:pt>
                <c:pt idx="19">
                  <c:v>-1.2878549969173037E-3</c:v>
                </c:pt>
                <c:pt idx="20">
                  <c:v>-4.145449995121453E-3</c:v>
                </c:pt>
                <c:pt idx="21">
                  <c:v>-3.145449998555705E-3</c:v>
                </c:pt>
                <c:pt idx="22">
                  <c:v>4.7676850008429028E-3</c:v>
                </c:pt>
                <c:pt idx="27">
                  <c:v>9.5351500203832984E-4</c:v>
                </c:pt>
                <c:pt idx="28">
                  <c:v>-3.8946999848121777E-4</c:v>
                </c:pt>
                <c:pt idx="29">
                  <c:v>1.2017740002193023E-2</c:v>
                </c:pt>
                <c:pt idx="30">
                  <c:v>1.5732400002889335E-2</c:v>
                </c:pt>
                <c:pt idx="31">
                  <c:v>-4.5969994971528649E-5</c:v>
                </c:pt>
                <c:pt idx="32">
                  <c:v>3.1788249980309047E-3</c:v>
                </c:pt>
                <c:pt idx="33">
                  <c:v>9.0627400059020147E-3</c:v>
                </c:pt>
                <c:pt idx="34">
                  <c:v>2.7152800030307844E-3</c:v>
                </c:pt>
                <c:pt idx="37">
                  <c:v>6.2430500038317405E-3</c:v>
                </c:pt>
                <c:pt idx="38">
                  <c:v>3.9466550006181933E-3</c:v>
                </c:pt>
                <c:pt idx="39">
                  <c:v>8.5979000141378492E-4</c:v>
                </c:pt>
                <c:pt idx="40">
                  <c:v>-1.8261799996253103E-3</c:v>
                </c:pt>
                <c:pt idx="41">
                  <c:v>-3.0846699955873191E-3</c:v>
                </c:pt>
                <c:pt idx="42">
                  <c:v>4.6547350066248327E-3</c:v>
                </c:pt>
                <c:pt idx="43">
                  <c:v>2.6515700010349974E-3</c:v>
                </c:pt>
                <c:pt idx="44">
                  <c:v>-2.7337950014043599E-3</c:v>
                </c:pt>
                <c:pt idx="45">
                  <c:v>4.1793400014284998E-3</c:v>
                </c:pt>
                <c:pt idx="46">
                  <c:v>-2.1049999486422166E-4</c:v>
                </c:pt>
                <c:pt idx="56">
                  <c:v>5.9582250032690354E-3</c:v>
                </c:pt>
                <c:pt idx="57">
                  <c:v>2.3456950002582744E-3</c:v>
                </c:pt>
                <c:pt idx="58">
                  <c:v>4.2588300057104789E-3</c:v>
                </c:pt>
                <c:pt idx="59">
                  <c:v>2.9158449979149736E-3</c:v>
                </c:pt>
                <c:pt idx="60">
                  <c:v>4.8289800033671781E-3</c:v>
                </c:pt>
                <c:pt idx="61">
                  <c:v>1.2051670004439075E-2</c:v>
                </c:pt>
                <c:pt idx="62">
                  <c:v>5.6218200043076649E-3</c:v>
                </c:pt>
                <c:pt idx="63">
                  <c:v>8.0582500013406388E-3</c:v>
                </c:pt>
                <c:pt idx="64">
                  <c:v>3.2275049961754121E-3</c:v>
                </c:pt>
                <c:pt idx="65">
                  <c:v>8.5370600063470192E-3</c:v>
                </c:pt>
                <c:pt idx="66">
                  <c:v>1.5869998605921865E-5</c:v>
                </c:pt>
                <c:pt idx="67">
                  <c:v>-1.2447249973774888E-3</c:v>
                </c:pt>
                <c:pt idx="68">
                  <c:v>2.4946800040197559E-3</c:v>
                </c:pt>
                <c:pt idx="69">
                  <c:v>6.848720004200004E-3</c:v>
                </c:pt>
                <c:pt idx="70">
                  <c:v>-1.1891850008396432E-3</c:v>
                </c:pt>
                <c:pt idx="71">
                  <c:v>-3.6291500146035105E-4</c:v>
                </c:pt>
                <c:pt idx="72">
                  <c:v>1.0063770001579542E-2</c:v>
                </c:pt>
                <c:pt idx="77">
                  <c:v>-3.2639499986544251E-3</c:v>
                </c:pt>
                <c:pt idx="82">
                  <c:v>4.3951700063189492E-3</c:v>
                </c:pt>
                <c:pt idx="83">
                  <c:v>-4.6472100002574734E-3</c:v>
                </c:pt>
                <c:pt idx="84">
                  <c:v>1.5331000031437725E-3</c:v>
                </c:pt>
                <c:pt idx="85">
                  <c:v>1.6838180003105663E-2</c:v>
                </c:pt>
                <c:pt idx="86">
                  <c:v>3.4951950001413934E-3</c:v>
                </c:pt>
                <c:pt idx="89">
                  <c:v>5.3169899983913638E-3</c:v>
                </c:pt>
                <c:pt idx="90">
                  <c:v>2.279085005284287E-3</c:v>
                </c:pt>
                <c:pt idx="91">
                  <c:v>8.7578950042370707E-3</c:v>
                </c:pt>
                <c:pt idx="92">
                  <c:v>-3.3289700004388578E-3</c:v>
                </c:pt>
                <c:pt idx="93">
                  <c:v>4.6710300011909567E-3</c:v>
                </c:pt>
                <c:pt idx="94">
                  <c:v>-3.8456850015791133E-3</c:v>
                </c:pt>
                <c:pt idx="95">
                  <c:v>-6.274699917412363E-4</c:v>
                </c:pt>
                <c:pt idx="96">
                  <c:v>-3.8011999931768514E-3</c:v>
                </c:pt>
                <c:pt idx="97">
                  <c:v>3.5083550028502941E-3</c:v>
                </c:pt>
                <c:pt idx="98">
                  <c:v>5.7265700015705079E-3</c:v>
                </c:pt>
                <c:pt idx="99">
                  <c:v>-2.6164149967371486E-3</c:v>
                </c:pt>
                <c:pt idx="101">
                  <c:v>3.664964999188669E-3</c:v>
                </c:pt>
                <c:pt idx="102">
                  <c:v>9.1192949985270388E-3</c:v>
                </c:pt>
                <c:pt idx="103">
                  <c:v>1.2372200071695261E-3</c:v>
                </c:pt>
                <c:pt idx="104">
                  <c:v>1.0255849992972799E-3</c:v>
                </c:pt>
                <c:pt idx="113">
                  <c:v>1.2706815003184602E-2</c:v>
                </c:pt>
                <c:pt idx="114">
                  <c:v>-9.3813749990658835E-3</c:v>
                </c:pt>
                <c:pt idx="115">
                  <c:v>2.6875900002778508E-3</c:v>
                </c:pt>
                <c:pt idx="117">
                  <c:v>1.0404355001810472E-2</c:v>
                </c:pt>
                <c:pt idx="118">
                  <c:v>1.3003460000618361E-2</c:v>
                </c:pt>
                <c:pt idx="119">
                  <c:v>-8.3404993347357959E-5</c:v>
                </c:pt>
                <c:pt idx="120">
                  <c:v>3.6246750023565255E-3</c:v>
                </c:pt>
                <c:pt idx="121">
                  <c:v>1.9787150013144128E-3</c:v>
                </c:pt>
                <c:pt idx="122">
                  <c:v>-1.5424749944941141E-3</c:v>
                </c:pt>
                <c:pt idx="125">
                  <c:v>7.7454849961213768E-3</c:v>
                </c:pt>
                <c:pt idx="126">
                  <c:v>1.2244300000020303E-2</c:v>
                </c:pt>
                <c:pt idx="127">
                  <c:v>4.9747550001484342E-3</c:v>
                </c:pt>
                <c:pt idx="128">
                  <c:v>8.8589350052643567E-3</c:v>
                </c:pt>
                <c:pt idx="129">
                  <c:v>1.8010249987128191E-3</c:v>
                </c:pt>
                <c:pt idx="130">
                  <c:v>2.3667000059504062E-3</c:v>
                </c:pt>
                <c:pt idx="131">
                  <c:v>1.943430004757829E-3</c:v>
                </c:pt>
                <c:pt idx="132">
                  <c:v>9.161645000858698E-3</c:v>
                </c:pt>
                <c:pt idx="133">
                  <c:v>-4.0434100010315888E-3</c:v>
                </c:pt>
                <c:pt idx="134">
                  <c:v>8.5433150015887804E-3</c:v>
                </c:pt>
                <c:pt idx="138">
                  <c:v>4.2490249979891814E-3</c:v>
                </c:pt>
                <c:pt idx="139">
                  <c:v>6.5051450001192279E-3</c:v>
                </c:pt>
                <c:pt idx="140">
                  <c:v>2.9884300020057708E-3</c:v>
                </c:pt>
                <c:pt idx="141">
                  <c:v>4.0708199958316982E-3</c:v>
                </c:pt>
                <c:pt idx="142">
                  <c:v>-9.2721649998566136E-3</c:v>
                </c:pt>
                <c:pt idx="143">
                  <c:v>3.6475500019150786E-3</c:v>
                </c:pt>
                <c:pt idx="144">
                  <c:v>-1.342350005870685E-4</c:v>
                </c:pt>
                <c:pt idx="145">
                  <c:v>-1.4772200011066161E-3</c:v>
                </c:pt>
                <c:pt idx="146">
                  <c:v>1.435915008187294E-3</c:v>
                </c:pt>
                <c:pt idx="148">
                  <c:v>3.004475001944229E-3</c:v>
                </c:pt>
                <c:pt idx="150">
                  <c:v>-1.766519999364391E-3</c:v>
                </c:pt>
                <c:pt idx="151">
                  <c:v>9.4606450002174824E-3</c:v>
                </c:pt>
                <c:pt idx="152">
                  <c:v>-8.2387499933247454E-3</c:v>
                </c:pt>
                <c:pt idx="155">
                  <c:v>-2.6692500250646845E-4</c:v>
                </c:pt>
                <c:pt idx="156">
                  <c:v>4.0002500027185306E-3</c:v>
                </c:pt>
                <c:pt idx="157">
                  <c:v>3.788615002122242E-3</c:v>
                </c:pt>
                <c:pt idx="158">
                  <c:v>1.053459999820916E-2</c:v>
                </c:pt>
                <c:pt idx="159">
                  <c:v>-6.5522649965714663E-3</c:v>
                </c:pt>
                <c:pt idx="160">
                  <c:v>6.7638699983945116E-3</c:v>
                </c:pt>
                <c:pt idx="161">
                  <c:v>2.6770050026243553E-3</c:v>
                </c:pt>
                <c:pt idx="162">
                  <c:v>-5.4967249961919151E-3</c:v>
                </c:pt>
                <c:pt idx="163">
                  <c:v>4.1641000279923901E-4</c:v>
                </c:pt>
                <c:pt idx="164">
                  <c:v>-2.882089997001458E-3</c:v>
                </c:pt>
                <c:pt idx="165">
                  <c:v>-9.9689549970207736E-3</c:v>
                </c:pt>
                <c:pt idx="166">
                  <c:v>7.7912350025144406E-3</c:v>
                </c:pt>
                <c:pt idx="167">
                  <c:v>1.4617505003116094E-2</c:v>
                </c:pt>
                <c:pt idx="168">
                  <c:v>2.2745200039935298E-3</c:v>
                </c:pt>
                <c:pt idx="169">
                  <c:v>-2.5562250011716969E-3</c:v>
                </c:pt>
                <c:pt idx="170">
                  <c:v>1.3183180002670269E-2</c:v>
                </c:pt>
                <c:pt idx="171">
                  <c:v>6.8401950047700666E-3</c:v>
                </c:pt>
                <c:pt idx="172">
                  <c:v>5.7109500048682094E-3</c:v>
                </c:pt>
                <c:pt idx="176">
                  <c:v>1.3113950000843033E-2</c:v>
                </c:pt>
                <c:pt idx="177">
                  <c:v>1.5940220000629779E-2</c:v>
                </c:pt>
                <c:pt idx="178">
                  <c:v>1.7824400005338248E-2</c:v>
                </c:pt>
                <c:pt idx="179">
                  <c:v>6.6483000045991503E-3</c:v>
                </c:pt>
                <c:pt idx="180">
                  <c:v>7.7907050072099082E-3</c:v>
                </c:pt>
                <c:pt idx="181">
                  <c:v>1.0057550025521778E-3</c:v>
                </c:pt>
                <c:pt idx="182">
                  <c:v>-1.5060500300023705E-4</c:v>
                </c:pt>
                <c:pt idx="183">
                  <c:v>-2.7965650006080978E-3</c:v>
                </c:pt>
                <c:pt idx="184">
                  <c:v>-3.0016199962119572E-3</c:v>
                </c:pt>
                <c:pt idx="185">
                  <c:v>5.8246499975211918E-3</c:v>
                </c:pt>
                <c:pt idx="186">
                  <c:v>4.4816650042776018E-3</c:v>
                </c:pt>
                <c:pt idx="187">
                  <c:v>2.3948000016389415E-3</c:v>
                </c:pt>
                <c:pt idx="188">
                  <c:v>-6.6920649987878278E-3</c:v>
                </c:pt>
                <c:pt idx="189">
                  <c:v>6.2210700052673928E-3</c:v>
                </c:pt>
                <c:pt idx="190">
                  <c:v>9.8780849948525429E-3</c:v>
                </c:pt>
                <c:pt idx="191">
                  <c:v>2.1342050022212788E-3</c:v>
                </c:pt>
                <c:pt idx="192">
                  <c:v>3.6130150037934072E-3</c:v>
                </c:pt>
                <c:pt idx="193">
                  <c:v>5.3766350029036403E-3</c:v>
                </c:pt>
                <c:pt idx="194">
                  <c:v>9.7317199979443103E-3</c:v>
                </c:pt>
                <c:pt idx="195">
                  <c:v>3.5645700045279227E-3</c:v>
                </c:pt>
                <c:pt idx="196">
                  <c:v>2.4777049984550104E-3</c:v>
                </c:pt>
                <c:pt idx="197">
                  <c:v>6.7538299990701489E-3</c:v>
                </c:pt>
                <c:pt idx="198">
                  <c:v>5.0989200026378967E-3</c:v>
                </c:pt>
                <c:pt idx="199">
                  <c:v>-1.9879449973814189E-3</c:v>
                </c:pt>
                <c:pt idx="200">
                  <c:v>-3.4222699978272431E-3</c:v>
                </c:pt>
                <c:pt idx="201">
                  <c:v>1.340399999753572E-2</c:v>
                </c:pt>
                <c:pt idx="202">
                  <c:v>0</c:v>
                </c:pt>
                <c:pt idx="203">
                  <c:v>8.3347700056037866E-3</c:v>
                </c:pt>
                <c:pt idx="204">
                  <c:v>1.3173140003345907E-2</c:v>
                </c:pt>
                <c:pt idx="205">
                  <c:v>2.0173140001134016E-2</c:v>
                </c:pt>
                <c:pt idx="206">
                  <c:v>2.1173140004975721E-2</c:v>
                </c:pt>
                <c:pt idx="207">
                  <c:v>7.1617500361753628E-4</c:v>
                </c:pt>
                <c:pt idx="208">
                  <c:v>7.1617500361753628E-4</c:v>
                </c:pt>
                <c:pt idx="209">
                  <c:v>1.2629310003831051E-2</c:v>
                </c:pt>
                <c:pt idx="210">
                  <c:v>7.2863250024965964E-3</c:v>
                </c:pt>
                <c:pt idx="211">
                  <c:v>1.3286324996443E-2</c:v>
                </c:pt>
                <c:pt idx="212">
                  <c:v>6.2439450048259459E-3</c:v>
                </c:pt>
                <c:pt idx="213">
                  <c:v>5.3373900009319186E-3</c:v>
                </c:pt>
                <c:pt idx="214">
                  <c:v>7.3863500001607463E-3</c:v>
                </c:pt>
                <c:pt idx="215">
                  <c:v>1.0386350004409906E-2</c:v>
                </c:pt>
                <c:pt idx="216">
                  <c:v>1.2386349997541402E-2</c:v>
                </c:pt>
                <c:pt idx="217">
                  <c:v>1.2386349997541402E-2</c:v>
                </c:pt>
                <c:pt idx="218">
                  <c:v>2.0386349904583767E-2</c:v>
                </c:pt>
                <c:pt idx="219">
                  <c:v>2.0386349999171216E-2</c:v>
                </c:pt>
                <c:pt idx="220">
                  <c:v>5.12575500033563E-3</c:v>
                </c:pt>
                <c:pt idx="221">
                  <c:v>6.1257550041773356E-3</c:v>
                </c:pt>
                <c:pt idx="222">
                  <c:v>8.2571050006663427E-3</c:v>
                </c:pt>
                <c:pt idx="223">
                  <c:v>1.1384760007786099E-2</c:v>
                </c:pt>
                <c:pt idx="224">
                  <c:v>9.6874700029729865E-3</c:v>
                </c:pt>
                <c:pt idx="225">
                  <c:v>1.5388970001367852E-2</c:v>
                </c:pt>
                <c:pt idx="226">
                  <c:v>1.1954645000514574E-2</c:v>
                </c:pt>
                <c:pt idx="227">
                  <c:v>5.8677799970610067E-3</c:v>
                </c:pt>
                <c:pt idx="228">
                  <c:v>8.7809149990789592E-3</c:v>
                </c:pt>
                <c:pt idx="230">
                  <c:v>6.3176350013236515E-3</c:v>
                </c:pt>
                <c:pt idx="231">
                  <c:v>2.9167399989091791E-3</c:v>
                </c:pt>
                <c:pt idx="232">
                  <c:v>-4.1701249938341789E-3</c:v>
                </c:pt>
                <c:pt idx="233">
                  <c:v>7.4959000630769879E-4</c:v>
                </c:pt>
                <c:pt idx="235">
                  <c:v>7.9127799981506541E-3</c:v>
                </c:pt>
                <c:pt idx="236">
                  <c:v>6.587650059373118E-4</c:v>
                </c:pt>
                <c:pt idx="237">
                  <c:v>8.6587650075671263E-3</c:v>
                </c:pt>
                <c:pt idx="238">
                  <c:v>2.2891499975230545E-4</c:v>
                </c:pt>
                <c:pt idx="239">
                  <c:v>9.2289150052238256E-3</c:v>
                </c:pt>
                <c:pt idx="240">
                  <c:v>5.0551849999465048E-3</c:v>
                </c:pt>
                <c:pt idx="241">
                  <c:v>3.9683200011495501E-3</c:v>
                </c:pt>
                <c:pt idx="242">
                  <c:v>8.968320005806163E-3</c:v>
                </c:pt>
                <c:pt idx="243">
                  <c:v>2.6208600029349327E-3</c:v>
                </c:pt>
                <c:pt idx="244">
                  <c:v>1.714305006316863E-3</c:v>
                </c:pt>
                <c:pt idx="245">
                  <c:v>6.3868500001262873E-3</c:v>
                </c:pt>
                <c:pt idx="246">
                  <c:v>4.0683449988136999E-3</c:v>
                </c:pt>
                <c:pt idx="247">
                  <c:v>2.6961399998981506E-3</c:v>
                </c:pt>
                <c:pt idx="248">
                  <c:v>4.3431450030766428E-3</c:v>
                </c:pt>
                <c:pt idx="249">
                  <c:v>-2.2093700026744045E-3</c:v>
                </c:pt>
                <c:pt idx="250">
                  <c:v>1.1710345002938993E-2</c:v>
                </c:pt>
                <c:pt idx="251">
                  <c:v>3.182045002176892E-3</c:v>
                </c:pt>
                <c:pt idx="252">
                  <c:v>-7.7504999353550375E-5</c:v>
                </c:pt>
                <c:pt idx="253">
                  <c:v>3.6997999995946884E-4</c:v>
                </c:pt>
                <c:pt idx="254">
                  <c:v>1.3360000593820587E-4</c:v>
                </c:pt>
                <c:pt idx="255">
                  <c:v>1.1699275004502852E-2</c:v>
                </c:pt>
                <c:pt idx="256">
                  <c:v>-6.1570100006065331E-3</c:v>
                </c:pt>
                <c:pt idx="257">
                  <c:v>1.0820085000887047E-2</c:v>
                </c:pt>
                <c:pt idx="258">
                  <c:v>1.44367000029888E-3</c:v>
                </c:pt>
                <c:pt idx="259">
                  <c:v>7.8876000043237582E-4</c:v>
                </c:pt>
                <c:pt idx="260">
                  <c:v>9.1246350057190284E-3</c:v>
                </c:pt>
                <c:pt idx="261">
                  <c:v>-4.8119349958142266E-3</c:v>
                </c:pt>
                <c:pt idx="262">
                  <c:v>-1.0793749970616773E-3</c:v>
                </c:pt>
                <c:pt idx="263">
                  <c:v>7.2452000313205644E-4</c:v>
                </c:pt>
                <c:pt idx="264">
                  <c:v>-3.2644250022713095E-3</c:v>
                </c:pt>
                <c:pt idx="265">
                  <c:v>2.6352849963586777E-3</c:v>
                </c:pt>
                <c:pt idx="266">
                  <c:v>6.4615550072630867E-3</c:v>
                </c:pt>
                <c:pt idx="267">
                  <c:v>1.2207540006784257E-2</c:v>
                </c:pt>
                <c:pt idx="268">
                  <c:v>-2.2960149944992736E-3</c:v>
                </c:pt>
                <c:pt idx="269">
                  <c:v>-1.4697450023959391E-3</c:v>
                </c:pt>
                <c:pt idx="270">
                  <c:v>2.8919200049131177E-3</c:v>
                </c:pt>
                <c:pt idx="271">
                  <c:v>-6.3107649984885938E-3</c:v>
                </c:pt>
                <c:pt idx="272">
                  <c:v>-9.6537499921396375E-3</c:v>
                </c:pt>
                <c:pt idx="273">
                  <c:v>-1.0146350032300688E-3</c:v>
                </c:pt>
                <c:pt idx="274">
                  <c:v>4.2626999493222684E-4</c:v>
                </c:pt>
                <c:pt idx="275">
                  <c:v>6.12777000060305E-3</c:v>
                </c:pt>
                <c:pt idx="276">
                  <c:v>-2.8187950010760687E-3</c:v>
                </c:pt>
                <c:pt idx="277">
                  <c:v>-1.2196899988339283E-3</c:v>
                </c:pt>
                <c:pt idx="278">
                  <c:v>-4.5181899986346252E-3</c:v>
                </c:pt>
                <c:pt idx="279">
                  <c:v>4.314660000090953E-3</c:v>
                </c:pt>
                <c:pt idx="282">
                  <c:v>8.9566600072430447E-3</c:v>
                </c:pt>
                <c:pt idx="283">
                  <c:v>1.5956660005031154E-2</c:v>
                </c:pt>
                <c:pt idx="285">
                  <c:v>1.3012200004595798E-2</c:v>
                </c:pt>
                <c:pt idx="286">
                  <c:v>-9.3883999943500385E-4</c:v>
                </c:pt>
                <c:pt idx="287">
                  <c:v>1.0611600009724498E-3</c:v>
                </c:pt>
                <c:pt idx="288">
                  <c:v>1.6974295002000872E-2</c:v>
                </c:pt>
                <c:pt idx="289">
                  <c:v>2.2883250057930127E-3</c:v>
                </c:pt>
                <c:pt idx="290">
                  <c:v>1.9453400018392131E-3</c:v>
                </c:pt>
                <c:pt idx="292">
                  <c:v>7.8137250020517968E-3</c:v>
                </c:pt>
                <c:pt idx="293">
                  <c:v>-4.9190999998245388E-3</c:v>
                </c:pt>
                <c:pt idx="294">
                  <c:v>-4.6843099989928305E-3</c:v>
                </c:pt>
                <c:pt idx="295">
                  <c:v>5.9147950087208301E-3</c:v>
                </c:pt>
                <c:pt idx="302">
                  <c:v>5.0461450082366355E-3</c:v>
                </c:pt>
                <c:pt idx="303">
                  <c:v>-1.2455039999622386E-2</c:v>
                </c:pt>
                <c:pt idx="304">
                  <c:v>6.2754150058026426E-3</c:v>
                </c:pt>
                <c:pt idx="306">
                  <c:v>-9.2963999486528337E-4</c:v>
                </c:pt>
                <c:pt idx="307">
                  <c:v>-1.3232500350568444E-4</c:v>
                </c:pt>
                <c:pt idx="308">
                  <c:v>-5.3373800983536057E-3</c:v>
                </c:pt>
                <c:pt idx="310">
                  <c:v>2.8273999996599741E-3</c:v>
                </c:pt>
                <c:pt idx="311">
                  <c:v>2.0556099989335053E-3</c:v>
                </c:pt>
                <c:pt idx="312">
                  <c:v>-8.8333099993178621E-3</c:v>
                </c:pt>
                <c:pt idx="313">
                  <c:v>5.4517650060006417E-3</c:v>
                </c:pt>
                <c:pt idx="315">
                  <c:v>2.4204399960581213E-3</c:v>
                </c:pt>
                <c:pt idx="316">
                  <c:v>3.3357500069541857E-4</c:v>
                </c:pt>
                <c:pt idx="317">
                  <c:v>8.3357500261627138E-4</c:v>
                </c:pt>
                <c:pt idx="320">
                  <c:v>-2.0517899974947795E-3</c:v>
                </c:pt>
                <c:pt idx="322">
                  <c:v>2.7118300058646128E-3</c:v>
                </c:pt>
                <c:pt idx="323">
                  <c:v>2.0258599979570135E-3</c:v>
                </c:pt>
                <c:pt idx="328">
                  <c:v>2.8063200006727129E-3</c:v>
                </c:pt>
                <c:pt idx="329">
                  <c:v>-1.360829992336221E-3</c:v>
                </c:pt>
                <c:pt idx="332">
                  <c:v>-3.1183999963104725E-3</c:v>
                </c:pt>
                <c:pt idx="333">
                  <c:v>2.8502750064944848E-3</c:v>
                </c:pt>
                <c:pt idx="334">
                  <c:v>-2.2365900003933348E-3</c:v>
                </c:pt>
                <c:pt idx="340">
                  <c:v>-2.6590799971017987E-3</c:v>
                </c:pt>
                <c:pt idx="341">
                  <c:v>-7.5566849991446361E-3</c:v>
                </c:pt>
                <c:pt idx="347">
                  <c:v>-2.3208349957712926E-3</c:v>
                </c:pt>
                <c:pt idx="353">
                  <c:v>8.7948950022109784E-3</c:v>
                </c:pt>
                <c:pt idx="354">
                  <c:v>4.5190999662736431E-4</c:v>
                </c:pt>
                <c:pt idx="355">
                  <c:v>6.7519099975470454E-3</c:v>
                </c:pt>
                <c:pt idx="380">
                  <c:v>-4.4490000000223517E-3</c:v>
                </c:pt>
                <c:pt idx="755">
                  <c:v>2.5563199960743077E-3</c:v>
                </c:pt>
                <c:pt idx="764">
                  <c:v>5.5840999993961304E-4</c:v>
                </c:pt>
                <c:pt idx="765">
                  <c:v>-2.7400899998610839E-3</c:v>
                </c:pt>
                <c:pt idx="766">
                  <c:v>-4.9351749985362403E-3</c:v>
                </c:pt>
                <c:pt idx="767">
                  <c:v>-4.3345599915483035E-3</c:v>
                </c:pt>
                <c:pt idx="768">
                  <c:v>-4.5578399949590676E-3</c:v>
                </c:pt>
                <c:pt idx="769">
                  <c:v>-4.8079549960675649E-3</c:v>
                </c:pt>
                <c:pt idx="770">
                  <c:v>-6.0313200010568835E-3</c:v>
                </c:pt>
                <c:pt idx="771">
                  <c:v>-6.474304995208513E-3</c:v>
                </c:pt>
                <c:pt idx="772">
                  <c:v>-6.1077350037521683E-3</c:v>
                </c:pt>
                <c:pt idx="773">
                  <c:v>-6.0671199971693568E-3</c:v>
                </c:pt>
                <c:pt idx="774">
                  <c:v>-6.7101050008204766E-3</c:v>
                </c:pt>
                <c:pt idx="775">
                  <c:v>-6.1368099923129193E-3</c:v>
                </c:pt>
                <c:pt idx="776">
                  <c:v>-6.0026299979654141E-3</c:v>
                </c:pt>
                <c:pt idx="777">
                  <c:v>-4.6456149939331226E-3</c:v>
                </c:pt>
                <c:pt idx="778">
                  <c:v>-6.420229998184368E-3</c:v>
                </c:pt>
                <c:pt idx="779">
                  <c:v>-5.2491449969238602E-3</c:v>
                </c:pt>
                <c:pt idx="780">
                  <c:v>-7.7268849927349947E-3</c:v>
                </c:pt>
                <c:pt idx="781">
                  <c:v>-8.2205950020579621E-3</c:v>
                </c:pt>
                <c:pt idx="782">
                  <c:v>-8.526254998287186E-3</c:v>
                </c:pt>
                <c:pt idx="783">
                  <c:v>-8.367135000298731E-3</c:v>
                </c:pt>
                <c:pt idx="784">
                  <c:v>1.986905001103878E-3</c:v>
                </c:pt>
                <c:pt idx="785">
                  <c:v>-8.5834099954809062E-3</c:v>
                </c:pt>
                <c:pt idx="786">
                  <c:v>-8.8553349050926045E-3</c:v>
                </c:pt>
                <c:pt idx="787">
                  <c:v>-8.8083198643289506E-3</c:v>
                </c:pt>
                <c:pt idx="788">
                  <c:v>-9.3439550037146546E-3</c:v>
                </c:pt>
                <c:pt idx="789">
                  <c:v>-9.2113949940539896E-3</c:v>
                </c:pt>
                <c:pt idx="790">
                  <c:v>-9.2455698322737589E-3</c:v>
                </c:pt>
                <c:pt idx="791">
                  <c:v>-8.7286899943137541E-3</c:v>
                </c:pt>
                <c:pt idx="792">
                  <c:v>-9.2928399972151965E-3</c:v>
                </c:pt>
                <c:pt idx="793">
                  <c:v>-9.6091149971471168E-3</c:v>
                </c:pt>
                <c:pt idx="794">
                  <c:v>-9.7252249979646876E-3</c:v>
                </c:pt>
                <c:pt idx="795">
                  <c:v>-9.6237249963451177E-3</c:v>
                </c:pt>
                <c:pt idx="796">
                  <c:v>-9.9317799977143295E-3</c:v>
                </c:pt>
                <c:pt idx="797">
                  <c:v>-1.0039809996669646E-2</c:v>
                </c:pt>
                <c:pt idx="799">
                  <c:v>-9.8144350049551576E-3</c:v>
                </c:pt>
                <c:pt idx="800">
                  <c:v>-9.7574199971859343E-3</c:v>
                </c:pt>
                <c:pt idx="801">
                  <c:v>-1.017650499852607E-2</c:v>
                </c:pt>
                <c:pt idx="802">
                  <c:v>-9.7370999937993474E-3</c:v>
                </c:pt>
                <c:pt idx="803">
                  <c:v>-1.0820069997862447E-2</c:v>
                </c:pt>
                <c:pt idx="804">
                  <c:v>-1.0798414994496852E-2</c:v>
                </c:pt>
                <c:pt idx="805">
                  <c:v>-1.1055404997023288E-2</c:v>
                </c:pt>
                <c:pt idx="806">
                  <c:v>-1.049838999460917E-2</c:v>
                </c:pt>
                <c:pt idx="807">
                  <c:v>-1.156403999630129E-2</c:v>
                </c:pt>
                <c:pt idx="808">
                  <c:v>-1.0773884991067462E-2</c:v>
                </c:pt>
                <c:pt idx="809">
                  <c:v>-1.1416870001994539E-2</c:v>
                </c:pt>
                <c:pt idx="810">
                  <c:v>-1.1738059998606332E-2</c:v>
                </c:pt>
                <c:pt idx="811">
                  <c:v>-1.341744999808725E-2</c:v>
                </c:pt>
                <c:pt idx="812">
                  <c:v>-1.1596235002798494E-2</c:v>
                </c:pt>
                <c:pt idx="813">
                  <c:v>-1.2822014999983367E-2</c:v>
                </c:pt>
                <c:pt idx="815">
                  <c:v>-1.2149469999712892E-2</c:v>
                </c:pt>
                <c:pt idx="816">
                  <c:v>-1.3038124998274725E-2</c:v>
                </c:pt>
                <c:pt idx="817">
                  <c:v>-1.3674819994776044E-2</c:v>
                </c:pt>
                <c:pt idx="819">
                  <c:v>-1.2946155002282467E-2</c:v>
                </c:pt>
                <c:pt idx="821">
                  <c:v>-1.5533019999566022E-2</c:v>
                </c:pt>
                <c:pt idx="822">
                  <c:v>-1.3987639991682954E-2</c:v>
                </c:pt>
                <c:pt idx="823">
                  <c:v>-1.3601064994873013E-2</c:v>
                </c:pt>
                <c:pt idx="825">
                  <c:v>-1.4344049995997921E-2</c:v>
                </c:pt>
                <c:pt idx="827">
                  <c:v>-1.4270899999246467E-2</c:v>
                </c:pt>
                <c:pt idx="829">
                  <c:v>-1.6101784996862989E-2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AB4-4F89-AFD4-35A87C5CB8B6}"/>
            </c:ext>
          </c:extLst>
        </c:ser>
        <c:ser>
          <c:idx val="3"/>
          <c:order val="2"/>
          <c:tx>
            <c:strRef>
              <c:f>'Active 2'!$J$20</c:f>
              <c:strCache>
                <c:ptCount val="1"/>
                <c:pt idx="0">
                  <c:v>WASP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2'!$D$21:$D$47</c:f>
                <c:numCache>
                  <c:formatCode>General</c:formatCode>
                  <c:ptCount val="27"/>
                  <c:pt idx="0">
                    <c:v>0</c:v>
                  </c:pt>
                </c:numCache>
              </c:numRef>
            </c:plus>
            <c:minus>
              <c:numRef>
                <c:f>'Active 2'!$D$21:$D$47</c:f>
                <c:numCache>
                  <c:formatCode>General</c:formatCode>
                  <c:ptCount val="27"/>
                  <c:pt idx="0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2'!$F$21:$F$992</c:f>
              <c:numCache>
                <c:formatCode>General</c:formatCode>
                <c:ptCount val="972"/>
                <c:pt idx="0">
                  <c:v>-13296</c:v>
                </c:pt>
                <c:pt idx="1">
                  <c:v>-8018</c:v>
                </c:pt>
                <c:pt idx="2">
                  <c:v>-7959</c:v>
                </c:pt>
                <c:pt idx="3">
                  <c:v>-7958.5</c:v>
                </c:pt>
                <c:pt idx="4">
                  <c:v>-7945.5</c:v>
                </c:pt>
                <c:pt idx="5">
                  <c:v>-7945</c:v>
                </c:pt>
                <c:pt idx="6">
                  <c:v>-7941</c:v>
                </c:pt>
                <c:pt idx="7">
                  <c:v>-7827.5</c:v>
                </c:pt>
                <c:pt idx="8">
                  <c:v>-7823</c:v>
                </c:pt>
                <c:pt idx="9">
                  <c:v>-7818.5</c:v>
                </c:pt>
                <c:pt idx="10">
                  <c:v>-6738.5</c:v>
                </c:pt>
                <c:pt idx="11">
                  <c:v>-6405</c:v>
                </c:pt>
                <c:pt idx="12">
                  <c:v>-4873</c:v>
                </c:pt>
                <c:pt idx="13">
                  <c:v>-4855</c:v>
                </c:pt>
                <c:pt idx="14">
                  <c:v>-4831.5</c:v>
                </c:pt>
                <c:pt idx="15">
                  <c:v>-4787</c:v>
                </c:pt>
                <c:pt idx="16">
                  <c:v>-4683</c:v>
                </c:pt>
                <c:pt idx="17">
                  <c:v>-4655.5</c:v>
                </c:pt>
                <c:pt idx="18">
                  <c:v>-4642</c:v>
                </c:pt>
                <c:pt idx="19">
                  <c:v>-4628.5</c:v>
                </c:pt>
                <c:pt idx="20">
                  <c:v>-4515</c:v>
                </c:pt>
                <c:pt idx="21">
                  <c:v>-4515</c:v>
                </c:pt>
                <c:pt idx="22">
                  <c:v>-4510.5</c:v>
                </c:pt>
                <c:pt idx="23">
                  <c:v>-4506</c:v>
                </c:pt>
                <c:pt idx="24">
                  <c:v>-4429</c:v>
                </c:pt>
                <c:pt idx="25">
                  <c:v>-4411</c:v>
                </c:pt>
                <c:pt idx="26">
                  <c:v>-4356.5</c:v>
                </c:pt>
                <c:pt idx="27">
                  <c:v>-3449.5</c:v>
                </c:pt>
                <c:pt idx="28">
                  <c:v>-3449</c:v>
                </c:pt>
                <c:pt idx="29">
                  <c:v>-3142</c:v>
                </c:pt>
                <c:pt idx="30">
                  <c:v>-2920</c:v>
                </c:pt>
                <c:pt idx="31">
                  <c:v>-1999</c:v>
                </c:pt>
                <c:pt idx="32">
                  <c:v>-1872.5</c:v>
                </c:pt>
                <c:pt idx="33">
                  <c:v>-1642</c:v>
                </c:pt>
                <c:pt idx="34">
                  <c:v>-1624</c:v>
                </c:pt>
                <c:pt idx="35">
                  <c:v>-1583.5</c:v>
                </c:pt>
                <c:pt idx="36">
                  <c:v>-1579</c:v>
                </c:pt>
                <c:pt idx="37">
                  <c:v>-1565</c:v>
                </c:pt>
                <c:pt idx="38">
                  <c:v>-1411.5</c:v>
                </c:pt>
                <c:pt idx="39">
                  <c:v>-1407</c:v>
                </c:pt>
                <c:pt idx="40">
                  <c:v>-1406</c:v>
                </c:pt>
                <c:pt idx="41">
                  <c:v>-1289</c:v>
                </c:pt>
                <c:pt idx="42">
                  <c:v>-1275.5</c:v>
                </c:pt>
                <c:pt idx="43">
                  <c:v>-481</c:v>
                </c:pt>
                <c:pt idx="44">
                  <c:v>-426.5</c:v>
                </c:pt>
                <c:pt idx="45">
                  <c:v>-422</c:v>
                </c:pt>
                <c:pt idx="46">
                  <c:v>-350</c:v>
                </c:pt>
                <c:pt idx="47">
                  <c:v>-36</c:v>
                </c:pt>
                <c:pt idx="48">
                  <c:v>-27</c:v>
                </c:pt>
                <c:pt idx="49">
                  <c:v>-4.5</c:v>
                </c:pt>
                <c:pt idx="50">
                  <c:v>-4</c:v>
                </c:pt>
                <c:pt idx="51">
                  <c:v>0</c:v>
                </c:pt>
                <c:pt idx="52">
                  <c:v>0.5</c:v>
                </c:pt>
                <c:pt idx="53">
                  <c:v>77</c:v>
                </c:pt>
                <c:pt idx="54">
                  <c:v>77.5</c:v>
                </c:pt>
                <c:pt idx="55">
                  <c:v>77.5</c:v>
                </c:pt>
                <c:pt idx="56">
                  <c:v>107.5</c:v>
                </c:pt>
                <c:pt idx="57">
                  <c:v>156.5</c:v>
                </c:pt>
                <c:pt idx="58">
                  <c:v>161</c:v>
                </c:pt>
                <c:pt idx="59">
                  <c:v>161.5</c:v>
                </c:pt>
                <c:pt idx="60">
                  <c:v>166</c:v>
                </c:pt>
                <c:pt idx="61">
                  <c:v>189</c:v>
                </c:pt>
                <c:pt idx="62">
                  <c:v>194</c:v>
                </c:pt>
                <c:pt idx="63">
                  <c:v>275</c:v>
                </c:pt>
                <c:pt idx="64">
                  <c:v>283.5</c:v>
                </c:pt>
                <c:pt idx="65">
                  <c:v>302</c:v>
                </c:pt>
                <c:pt idx="66">
                  <c:v>329</c:v>
                </c:pt>
                <c:pt idx="67">
                  <c:v>342.5</c:v>
                </c:pt>
                <c:pt idx="68">
                  <c:v>356</c:v>
                </c:pt>
                <c:pt idx="69">
                  <c:v>424</c:v>
                </c:pt>
                <c:pt idx="70">
                  <c:v>460.5</c:v>
                </c:pt>
                <c:pt idx="71">
                  <c:v>469.5</c:v>
                </c:pt>
                <c:pt idx="72">
                  <c:v>1259</c:v>
                </c:pt>
                <c:pt idx="73">
                  <c:v>1277</c:v>
                </c:pt>
                <c:pt idx="74">
                  <c:v>1394.5</c:v>
                </c:pt>
                <c:pt idx="75">
                  <c:v>1440</c:v>
                </c:pt>
                <c:pt idx="76">
                  <c:v>1440</c:v>
                </c:pt>
                <c:pt idx="77">
                  <c:v>1535</c:v>
                </c:pt>
                <c:pt idx="78">
                  <c:v>1561.5</c:v>
                </c:pt>
                <c:pt idx="79">
                  <c:v>1562</c:v>
                </c:pt>
                <c:pt idx="80">
                  <c:v>1562</c:v>
                </c:pt>
                <c:pt idx="81">
                  <c:v>1575.5</c:v>
                </c:pt>
                <c:pt idx="82">
                  <c:v>1639</c:v>
                </c:pt>
                <c:pt idx="83">
                  <c:v>1693</c:v>
                </c:pt>
                <c:pt idx="84">
                  <c:v>1770</c:v>
                </c:pt>
                <c:pt idx="85">
                  <c:v>1806</c:v>
                </c:pt>
                <c:pt idx="86">
                  <c:v>1806.5</c:v>
                </c:pt>
                <c:pt idx="87">
                  <c:v>1810.5</c:v>
                </c:pt>
                <c:pt idx="88">
                  <c:v>1824</c:v>
                </c:pt>
                <c:pt idx="89">
                  <c:v>1833</c:v>
                </c:pt>
                <c:pt idx="90">
                  <c:v>1869.5</c:v>
                </c:pt>
                <c:pt idx="91">
                  <c:v>1896.5</c:v>
                </c:pt>
                <c:pt idx="92">
                  <c:v>1901</c:v>
                </c:pt>
                <c:pt idx="93">
                  <c:v>1901</c:v>
                </c:pt>
                <c:pt idx="94">
                  <c:v>1910.5</c:v>
                </c:pt>
                <c:pt idx="95">
                  <c:v>1951</c:v>
                </c:pt>
                <c:pt idx="96">
                  <c:v>1960</c:v>
                </c:pt>
                <c:pt idx="97">
                  <c:v>1978.5</c:v>
                </c:pt>
                <c:pt idx="98">
                  <c:v>2019</c:v>
                </c:pt>
                <c:pt idx="99">
                  <c:v>2019.5</c:v>
                </c:pt>
                <c:pt idx="100">
                  <c:v>3216.5</c:v>
                </c:pt>
                <c:pt idx="101">
                  <c:v>3265.5</c:v>
                </c:pt>
                <c:pt idx="102">
                  <c:v>3276.5</c:v>
                </c:pt>
                <c:pt idx="103">
                  <c:v>3374</c:v>
                </c:pt>
                <c:pt idx="104">
                  <c:v>3419.5</c:v>
                </c:pt>
                <c:pt idx="105">
                  <c:v>3496.5</c:v>
                </c:pt>
                <c:pt idx="106">
                  <c:v>3518.5</c:v>
                </c:pt>
                <c:pt idx="107">
                  <c:v>3519</c:v>
                </c:pt>
                <c:pt idx="108">
                  <c:v>3541.5</c:v>
                </c:pt>
                <c:pt idx="109">
                  <c:v>3546</c:v>
                </c:pt>
                <c:pt idx="110">
                  <c:v>3546</c:v>
                </c:pt>
                <c:pt idx="111">
                  <c:v>3564</c:v>
                </c:pt>
                <c:pt idx="112">
                  <c:v>3564.5</c:v>
                </c:pt>
                <c:pt idx="113">
                  <c:v>3660.5</c:v>
                </c:pt>
                <c:pt idx="114">
                  <c:v>4787.5</c:v>
                </c:pt>
                <c:pt idx="115">
                  <c:v>4853</c:v>
                </c:pt>
                <c:pt idx="116">
                  <c:v>5019</c:v>
                </c:pt>
                <c:pt idx="117">
                  <c:v>5178.5</c:v>
                </c:pt>
                <c:pt idx="118">
                  <c:v>5182</c:v>
                </c:pt>
                <c:pt idx="119">
                  <c:v>5186.5</c:v>
                </c:pt>
                <c:pt idx="120">
                  <c:v>5322.5</c:v>
                </c:pt>
                <c:pt idx="121">
                  <c:v>5390.5</c:v>
                </c:pt>
                <c:pt idx="122">
                  <c:v>5417.5</c:v>
                </c:pt>
                <c:pt idx="123">
                  <c:v>5463</c:v>
                </c:pt>
                <c:pt idx="124">
                  <c:v>6736</c:v>
                </c:pt>
                <c:pt idx="125">
                  <c:v>6749.5</c:v>
                </c:pt>
                <c:pt idx="126">
                  <c:v>6810</c:v>
                </c:pt>
                <c:pt idx="127">
                  <c:v>6858.5</c:v>
                </c:pt>
                <c:pt idx="128">
                  <c:v>6864.5</c:v>
                </c:pt>
                <c:pt idx="129">
                  <c:v>6867.5</c:v>
                </c:pt>
                <c:pt idx="130">
                  <c:v>6890</c:v>
                </c:pt>
                <c:pt idx="131">
                  <c:v>6981</c:v>
                </c:pt>
                <c:pt idx="132">
                  <c:v>7021.5</c:v>
                </c:pt>
                <c:pt idx="133">
                  <c:v>7153</c:v>
                </c:pt>
                <c:pt idx="134">
                  <c:v>8210.5</c:v>
                </c:pt>
                <c:pt idx="135">
                  <c:v>8254.5</c:v>
                </c:pt>
                <c:pt idx="136">
                  <c:v>8255</c:v>
                </c:pt>
                <c:pt idx="137">
                  <c:v>8255.5</c:v>
                </c:pt>
                <c:pt idx="138">
                  <c:v>8467.5</c:v>
                </c:pt>
                <c:pt idx="139">
                  <c:v>8471.5</c:v>
                </c:pt>
                <c:pt idx="140">
                  <c:v>8481</c:v>
                </c:pt>
                <c:pt idx="141">
                  <c:v>8494</c:v>
                </c:pt>
                <c:pt idx="142">
                  <c:v>8494.5</c:v>
                </c:pt>
                <c:pt idx="143">
                  <c:v>8585</c:v>
                </c:pt>
                <c:pt idx="144">
                  <c:v>8625.5</c:v>
                </c:pt>
                <c:pt idx="145">
                  <c:v>8626</c:v>
                </c:pt>
                <c:pt idx="146">
                  <c:v>8630.5</c:v>
                </c:pt>
                <c:pt idx="147">
                  <c:v>9591</c:v>
                </c:pt>
                <c:pt idx="148">
                  <c:v>9982.5</c:v>
                </c:pt>
                <c:pt idx="149">
                  <c:v>9989.5</c:v>
                </c:pt>
                <c:pt idx="150">
                  <c:v>10316</c:v>
                </c:pt>
                <c:pt idx="151">
                  <c:v>10321.5</c:v>
                </c:pt>
                <c:pt idx="152">
                  <c:v>10375</c:v>
                </c:pt>
                <c:pt idx="153">
                  <c:v>10376.5</c:v>
                </c:pt>
                <c:pt idx="154">
                  <c:v>10390</c:v>
                </c:pt>
                <c:pt idx="155">
                  <c:v>11602.5</c:v>
                </c:pt>
                <c:pt idx="156">
                  <c:v>11675</c:v>
                </c:pt>
                <c:pt idx="157">
                  <c:v>11720.5</c:v>
                </c:pt>
                <c:pt idx="158">
                  <c:v>11820</c:v>
                </c:pt>
                <c:pt idx="159">
                  <c:v>11824.5</c:v>
                </c:pt>
                <c:pt idx="160">
                  <c:v>11929</c:v>
                </c:pt>
                <c:pt idx="161">
                  <c:v>11933.5</c:v>
                </c:pt>
                <c:pt idx="162">
                  <c:v>11942.5</c:v>
                </c:pt>
                <c:pt idx="163">
                  <c:v>11947</c:v>
                </c:pt>
                <c:pt idx="164">
                  <c:v>11997</c:v>
                </c:pt>
                <c:pt idx="165">
                  <c:v>12001.5</c:v>
                </c:pt>
                <c:pt idx="166">
                  <c:v>13274.5</c:v>
                </c:pt>
                <c:pt idx="167">
                  <c:v>13283.5</c:v>
                </c:pt>
                <c:pt idx="168">
                  <c:v>13284</c:v>
                </c:pt>
                <c:pt idx="169">
                  <c:v>13292.5</c:v>
                </c:pt>
                <c:pt idx="170">
                  <c:v>13306</c:v>
                </c:pt>
                <c:pt idx="171">
                  <c:v>13306.5</c:v>
                </c:pt>
                <c:pt idx="172">
                  <c:v>13365</c:v>
                </c:pt>
                <c:pt idx="173">
                  <c:v>13443</c:v>
                </c:pt>
                <c:pt idx="174">
                  <c:v>13447.5</c:v>
                </c:pt>
                <c:pt idx="175">
                  <c:v>13451</c:v>
                </c:pt>
                <c:pt idx="176">
                  <c:v>13465</c:v>
                </c:pt>
                <c:pt idx="177">
                  <c:v>13474</c:v>
                </c:pt>
                <c:pt idx="178">
                  <c:v>13480</c:v>
                </c:pt>
                <c:pt idx="179">
                  <c:v>13610</c:v>
                </c:pt>
                <c:pt idx="180">
                  <c:v>13723.5</c:v>
                </c:pt>
                <c:pt idx="181">
                  <c:v>14558.5</c:v>
                </c:pt>
                <c:pt idx="182">
                  <c:v>14946.5</c:v>
                </c:pt>
                <c:pt idx="183">
                  <c:v>15014.5</c:v>
                </c:pt>
                <c:pt idx="184">
                  <c:v>15146</c:v>
                </c:pt>
                <c:pt idx="185">
                  <c:v>15155</c:v>
                </c:pt>
                <c:pt idx="186">
                  <c:v>15155.5</c:v>
                </c:pt>
                <c:pt idx="187">
                  <c:v>15160</c:v>
                </c:pt>
                <c:pt idx="188">
                  <c:v>15164.5</c:v>
                </c:pt>
                <c:pt idx="189">
                  <c:v>15169</c:v>
                </c:pt>
                <c:pt idx="190">
                  <c:v>15169.5</c:v>
                </c:pt>
                <c:pt idx="191">
                  <c:v>15173.5</c:v>
                </c:pt>
                <c:pt idx="192">
                  <c:v>15200.5</c:v>
                </c:pt>
                <c:pt idx="193">
                  <c:v>15454.5</c:v>
                </c:pt>
                <c:pt idx="194">
                  <c:v>16524</c:v>
                </c:pt>
                <c:pt idx="195">
                  <c:v>16619</c:v>
                </c:pt>
                <c:pt idx="196">
                  <c:v>16623.5</c:v>
                </c:pt>
                <c:pt idx="197">
                  <c:v>16661</c:v>
                </c:pt>
                <c:pt idx="198">
                  <c:v>16764</c:v>
                </c:pt>
                <c:pt idx="199">
                  <c:v>16768.5</c:v>
                </c:pt>
                <c:pt idx="200">
                  <c:v>16791</c:v>
                </c:pt>
                <c:pt idx="201">
                  <c:v>16800</c:v>
                </c:pt>
                <c:pt idx="202">
                  <c:v>16805</c:v>
                </c:pt>
                <c:pt idx="203">
                  <c:v>16959</c:v>
                </c:pt>
                <c:pt idx="204">
                  <c:v>18038</c:v>
                </c:pt>
                <c:pt idx="205">
                  <c:v>18038</c:v>
                </c:pt>
                <c:pt idx="206">
                  <c:v>18038</c:v>
                </c:pt>
                <c:pt idx="207">
                  <c:v>18372.5</c:v>
                </c:pt>
                <c:pt idx="208">
                  <c:v>18372.5</c:v>
                </c:pt>
                <c:pt idx="209">
                  <c:v>18377</c:v>
                </c:pt>
                <c:pt idx="210">
                  <c:v>18377.5</c:v>
                </c:pt>
                <c:pt idx="211">
                  <c:v>18377.5</c:v>
                </c:pt>
                <c:pt idx="212">
                  <c:v>18431.5</c:v>
                </c:pt>
                <c:pt idx="213">
                  <c:v>18513</c:v>
                </c:pt>
                <c:pt idx="214">
                  <c:v>18545</c:v>
                </c:pt>
                <c:pt idx="215">
                  <c:v>18545</c:v>
                </c:pt>
                <c:pt idx="216">
                  <c:v>18545</c:v>
                </c:pt>
                <c:pt idx="217">
                  <c:v>18545</c:v>
                </c:pt>
                <c:pt idx="218">
                  <c:v>18545</c:v>
                </c:pt>
                <c:pt idx="219">
                  <c:v>18545</c:v>
                </c:pt>
                <c:pt idx="220">
                  <c:v>18558.5</c:v>
                </c:pt>
                <c:pt idx="221">
                  <c:v>18558.5</c:v>
                </c:pt>
                <c:pt idx="222">
                  <c:v>18603.5</c:v>
                </c:pt>
                <c:pt idx="223">
                  <c:v>19892</c:v>
                </c:pt>
                <c:pt idx="224">
                  <c:v>20049</c:v>
                </c:pt>
                <c:pt idx="225">
                  <c:v>20099</c:v>
                </c:pt>
                <c:pt idx="226">
                  <c:v>20121.5</c:v>
                </c:pt>
                <c:pt idx="227">
                  <c:v>20126</c:v>
                </c:pt>
                <c:pt idx="228">
                  <c:v>20130.5</c:v>
                </c:pt>
                <c:pt idx="229">
                  <c:v>20130.5</c:v>
                </c:pt>
                <c:pt idx="230">
                  <c:v>20154.5</c:v>
                </c:pt>
                <c:pt idx="231">
                  <c:v>20158</c:v>
                </c:pt>
                <c:pt idx="232">
                  <c:v>20162.5</c:v>
                </c:pt>
                <c:pt idx="233">
                  <c:v>20253</c:v>
                </c:pt>
                <c:pt idx="234">
                  <c:v>21554</c:v>
                </c:pt>
                <c:pt idx="235">
                  <c:v>21626</c:v>
                </c:pt>
                <c:pt idx="236">
                  <c:v>21725.5</c:v>
                </c:pt>
                <c:pt idx="237">
                  <c:v>21725.5</c:v>
                </c:pt>
                <c:pt idx="238">
                  <c:v>21730.5</c:v>
                </c:pt>
                <c:pt idx="239">
                  <c:v>21730.5</c:v>
                </c:pt>
                <c:pt idx="240">
                  <c:v>21739.5</c:v>
                </c:pt>
                <c:pt idx="241">
                  <c:v>21744</c:v>
                </c:pt>
                <c:pt idx="242">
                  <c:v>21744</c:v>
                </c:pt>
                <c:pt idx="243">
                  <c:v>21762</c:v>
                </c:pt>
                <c:pt idx="244">
                  <c:v>21843.5</c:v>
                </c:pt>
                <c:pt idx="245">
                  <c:v>21895</c:v>
                </c:pt>
                <c:pt idx="246">
                  <c:v>21911.5</c:v>
                </c:pt>
                <c:pt idx="247">
                  <c:v>22138</c:v>
                </c:pt>
                <c:pt idx="248">
                  <c:v>23071.5</c:v>
                </c:pt>
                <c:pt idx="249">
                  <c:v>23221</c:v>
                </c:pt>
                <c:pt idx="250">
                  <c:v>23311.5</c:v>
                </c:pt>
                <c:pt idx="251">
                  <c:v>23701.5</c:v>
                </c:pt>
                <c:pt idx="252">
                  <c:v>24716.5</c:v>
                </c:pt>
                <c:pt idx="253">
                  <c:v>24866</c:v>
                </c:pt>
                <c:pt idx="254">
                  <c:v>25120</c:v>
                </c:pt>
                <c:pt idx="255">
                  <c:v>25142.5</c:v>
                </c:pt>
                <c:pt idx="256">
                  <c:v>26033</c:v>
                </c:pt>
                <c:pt idx="257">
                  <c:v>26569.5</c:v>
                </c:pt>
                <c:pt idx="258">
                  <c:v>26589</c:v>
                </c:pt>
                <c:pt idx="259">
                  <c:v>26692</c:v>
                </c:pt>
                <c:pt idx="260">
                  <c:v>27054.5</c:v>
                </c:pt>
                <c:pt idx="261">
                  <c:v>28035.5</c:v>
                </c:pt>
                <c:pt idx="262">
                  <c:v>28187.5</c:v>
                </c:pt>
                <c:pt idx="263">
                  <c:v>28284</c:v>
                </c:pt>
                <c:pt idx="264">
                  <c:v>28352.5</c:v>
                </c:pt>
                <c:pt idx="265">
                  <c:v>28409.5</c:v>
                </c:pt>
                <c:pt idx="266">
                  <c:v>28418.5</c:v>
                </c:pt>
                <c:pt idx="267">
                  <c:v>28518</c:v>
                </c:pt>
                <c:pt idx="268">
                  <c:v>28699.5</c:v>
                </c:pt>
                <c:pt idx="269">
                  <c:v>28708.5</c:v>
                </c:pt>
                <c:pt idx="270">
                  <c:v>29864</c:v>
                </c:pt>
                <c:pt idx="271">
                  <c:v>29874.5</c:v>
                </c:pt>
                <c:pt idx="272">
                  <c:v>29875</c:v>
                </c:pt>
                <c:pt idx="273">
                  <c:v>29945.5</c:v>
                </c:pt>
                <c:pt idx="274">
                  <c:v>30009</c:v>
                </c:pt>
                <c:pt idx="275">
                  <c:v>30059</c:v>
                </c:pt>
                <c:pt idx="276">
                  <c:v>30073.5</c:v>
                </c:pt>
                <c:pt idx="277">
                  <c:v>30077</c:v>
                </c:pt>
                <c:pt idx="278">
                  <c:v>30127</c:v>
                </c:pt>
                <c:pt idx="279">
                  <c:v>30222</c:v>
                </c:pt>
                <c:pt idx="280">
                  <c:v>31301.5</c:v>
                </c:pt>
                <c:pt idx="281">
                  <c:v>31486</c:v>
                </c:pt>
                <c:pt idx="282">
                  <c:v>31622</c:v>
                </c:pt>
                <c:pt idx="283">
                  <c:v>31622</c:v>
                </c:pt>
                <c:pt idx="284">
                  <c:v>31735.5</c:v>
                </c:pt>
                <c:pt idx="285">
                  <c:v>31740</c:v>
                </c:pt>
                <c:pt idx="286">
                  <c:v>31772</c:v>
                </c:pt>
                <c:pt idx="287">
                  <c:v>31772</c:v>
                </c:pt>
                <c:pt idx="288">
                  <c:v>31776.5</c:v>
                </c:pt>
                <c:pt idx="289">
                  <c:v>31777.5</c:v>
                </c:pt>
                <c:pt idx="290">
                  <c:v>31778</c:v>
                </c:pt>
                <c:pt idx="291">
                  <c:v>31794.5</c:v>
                </c:pt>
                <c:pt idx="292">
                  <c:v>31957.5</c:v>
                </c:pt>
                <c:pt idx="293">
                  <c:v>32030</c:v>
                </c:pt>
                <c:pt idx="294">
                  <c:v>33123</c:v>
                </c:pt>
                <c:pt idx="295">
                  <c:v>33126.5</c:v>
                </c:pt>
                <c:pt idx="296">
                  <c:v>33167.5</c:v>
                </c:pt>
                <c:pt idx="297">
                  <c:v>33167.5</c:v>
                </c:pt>
                <c:pt idx="298">
                  <c:v>33167.5</c:v>
                </c:pt>
                <c:pt idx="299">
                  <c:v>33168</c:v>
                </c:pt>
                <c:pt idx="300">
                  <c:v>33168</c:v>
                </c:pt>
                <c:pt idx="301">
                  <c:v>33168</c:v>
                </c:pt>
                <c:pt idx="302">
                  <c:v>33171.5</c:v>
                </c:pt>
                <c:pt idx="303">
                  <c:v>33232</c:v>
                </c:pt>
                <c:pt idx="304">
                  <c:v>33280.5</c:v>
                </c:pt>
                <c:pt idx="305">
                  <c:v>33403</c:v>
                </c:pt>
                <c:pt idx="306">
                  <c:v>33412</c:v>
                </c:pt>
                <c:pt idx="307">
                  <c:v>33422.5</c:v>
                </c:pt>
                <c:pt idx="308">
                  <c:v>33554</c:v>
                </c:pt>
                <c:pt idx="309">
                  <c:v>33554</c:v>
                </c:pt>
                <c:pt idx="310">
                  <c:v>33580</c:v>
                </c:pt>
                <c:pt idx="311">
                  <c:v>34587</c:v>
                </c:pt>
                <c:pt idx="312">
                  <c:v>34823</c:v>
                </c:pt>
                <c:pt idx="313">
                  <c:v>34825.5</c:v>
                </c:pt>
                <c:pt idx="314">
                  <c:v>34844.5</c:v>
                </c:pt>
                <c:pt idx="315">
                  <c:v>34948</c:v>
                </c:pt>
                <c:pt idx="316">
                  <c:v>34952.5</c:v>
                </c:pt>
                <c:pt idx="317">
                  <c:v>34952.5</c:v>
                </c:pt>
                <c:pt idx="318">
                  <c:v>34984.5</c:v>
                </c:pt>
                <c:pt idx="319">
                  <c:v>34999</c:v>
                </c:pt>
                <c:pt idx="320">
                  <c:v>35007</c:v>
                </c:pt>
                <c:pt idx="321">
                  <c:v>35189.5</c:v>
                </c:pt>
                <c:pt idx="322">
                  <c:v>35261</c:v>
                </c:pt>
                <c:pt idx="323">
                  <c:v>35262</c:v>
                </c:pt>
                <c:pt idx="324">
                  <c:v>35270.5</c:v>
                </c:pt>
                <c:pt idx="325">
                  <c:v>35270.5</c:v>
                </c:pt>
                <c:pt idx="326">
                  <c:v>35451.5</c:v>
                </c:pt>
                <c:pt idx="327">
                  <c:v>35451.5</c:v>
                </c:pt>
                <c:pt idx="328">
                  <c:v>36344</c:v>
                </c:pt>
                <c:pt idx="329">
                  <c:v>36439</c:v>
                </c:pt>
                <c:pt idx="330">
                  <c:v>36504.5</c:v>
                </c:pt>
                <c:pt idx="331">
                  <c:v>36652</c:v>
                </c:pt>
                <c:pt idx="332">
                  <c:v>36720</c:v>
                </c:pt>
                <c:pt idx="333">
                  <c:v>36842.5</c:v>
                </c:pt>
                <c:pt idx="334">
                  <c:v>36847</c:v>
                </c:pt>
                <c:pt idx="335">
                  <c:v>36847</c:v>
                </c:pt>
                <c:pt idx="336">
                  <c:v>37980.5</c:v>
                </c:pt>
                <c:pt idx="337">
                  <c:v>38007.5</c:v>
                </c:pt>
                <c:pt idx="338">
                  <c:v>38008</c:v>
                </c:pt>
                <c:pt idx="339">
                  <c:v>38125</c:v>
                </c:pt>
                <c:pt idx="340">
                  <c:v>38164</c:v>
                </c:pt>
                <c:pt idx="341">
                  <c:v>38210.5</c:v>
                </c:pt>
                <c:pt idx="342">
                  <c:v>38297.5</c:v>
                </c:pt>
                <c:pt idx="343">
                  <c:v>38307.5</c:v>
                </c:pt>
                <c:pt idx="344">
                  <c:v>38324</c:v>
                </c:pt>
                <c:pt idx="345">
                  <c:v>38325</c:v>
                </c:pt>
                <c:pt idx="346">
                  <c:v>38378.5</c:v>
                </c:pt>
                <c:pt idx="347">
                  <c:v>38405.5</c:v>
                </c:pt>
                <c:pt idx="348">
                  <c:v>38419</c:v>
                </c:pt>
                <c:pt idx="349">
                  <c:v>39602.5</c:v>
                </c:pt>
                <c:pt idx="350">
                  <c:v>39676</c:v>
                </c:pt>
                <c:pt idx="351">
                  <c:v>39775</c:v>
                </c:pt>
                <c:pt idx="352">
                  <c:v>39789</c:v>
                </c:pt>
                <c:pt idx="353">
                  <c:v>39796.5</c:v>
                </c:pt>
                <c:pt idx="354">
                  <c:v>39797</c:v>
                </c:pt>
                <c:pt idx="355">
                  <c:v>39797</c:v>
                </c:pt>
                <c:pt idx="356">
                  <c:v>39825</c:v>
                </c:pt>
                <c:pt idx="357">
                  <c:v>39825</c:v>
                </c:pt>
                <c:pt idx="358">
                  <c:v>39848</c:v>
                </c:pt>
                <c:pt idx="359">
                  <c:v>39869.5</c:v>
                </c:pt>
                <c:pt idx="360">
                  <c:v>39887</c:v>
                </c:pt>
                <c:pt idx="361">
                  <c:v>39887</c:v>
                </c:pt>
                <c:pt idx="362">
                  <c:v>39897</c:v>
                </c:pt>
                <c:pt idx="363">
                  <c:v>39905.5</c:v>
                </c:pt>
                <c:pt idx="364">
                  <c:v>39911</c:v>
                </c:pt>
                <c:pt idx="365">
                  <c:v>40251</c:v>
                </c:pt>
                <c:pt idx="366">
                  <c:v>41347</c:v>
                </c:pt>
                <c:pt idx="367">
                  <c:v>41425</c:v>
                </c:pt>
                <c:pt idx="368">
                  <c:v>41434</c:v>
                </c:pt>
                <c:pt idx="369">
                  <c:v>41506</c:v>
                </c:pt>
                <c:pt idx="370">
                  <c:v>41516</c:v>
                </c:pt>
                <c:pt idx="371">
                  <c:v>41534</c:v>
                </c:pt>
                <c:pt idx="372">
                  <c:v>41561</c:v>
                </c:pt>
                <c:pt idx="373">
                  <c:v>41565</c:v>
                </c:pt>
                <c:pt idx="374">
                  <c:v>41579</c:v>
                </c:pt>
                <c:pt idx="375">
                  <c:v>41642</c:v>
                </c:pt>
                <c:pt idx="376">
                  <c:v>41654.5</c:v>
                </c:pt>
                <c:pt idx="377">
                  <c:v>41674</c:v>
                </c:pt>
                <c:pt idx="378">
                  <c:v>41700</c:v>
                </c:pt>
                <c:pt idx="379">
                  <c:v>41700</c:v>
                </c:pt>
                <c:pt idx="380">
                  <c:v>41700</c:v>
                </c:pt>
                <c:pt idx="381">
                  <c:v>41831.5</c:v>
                </c:pt>
                <c:pt idx="382">
                  <c:v>41831.5</c:v>
                </c:pt>
                <c:pt idx="383">
                  <c:v>42276</c:v>
                </c:pt>
                <c:pt idx="384">
                  <c:v>42747.5</c:v>
                </c:pt>
                <c:pt idx="385">
                  <c:v>42747.5</c:v>
                </c:pt>
                <c:pt idx="386">
                  <c:v>42997</c:v>
                </c:pt>
                <c:pt idx="387">
                  <c:v>43006.5</c:v>
                </c:pt>
                <c:pt idx="388">
                  <c:v>43046</c:v>
                </c:pt>
                <c:pt idx="389">
                  <c:v>43092</c:v>
                </c:pt>
                <c:pt idx="390">
                  <c:v>43133.5</c:v>
                </c:pt>
                <c:pt idx="391">
                  <c:v>43146.5</c:v>
                </c:pt>
                <c:pt idx="392">
                  <c:v>43178</c:v>
                </c:pt>
                <c:pt idx="393">
                  <c:v>43204</c:v>
                </c:pt>
                <c:pt idx="394">
                  <c:v>43204.5</c:v>
                </c:pt>
                <c:pt idx="395">
                  <c:v>43255</c:v>
                </c:pt>
                <c:pt idx="396">
                  <c:v>43282</c:v>
                </c:pt>
                <c:pt idx="397">
                  <c:v>43368.5</c:v>
                </c:pt>
                <c:pt idx="398">
                  <c:v>43372</c:v>
                </c:pt>
                <c:pt idx="399">
                  <c:v>43387</c:v>
                </c:pt>
                <c:pt idx="400">
                  <c:v>43387</c:v>
                </c:pt>
                <c:pt idx="401">
                  <c:v>43387</c:v>
                </c:pt>
                <c:pt idx="402">
                  <c:v>43545.5</c:v>
                </c:pt>
                <c:pt idx="403">
                  <c:v>44303</c:v>
                </c:pt>
                <c:pt idx="404">
                  <c:v>44461.5</c:v>
                </c:pt>
                <c:pt idx="405">
                  <c:v>44588</c:v>
                </c:pt>
                <c:pt idx="406">
                  <c:v>44759.5</c:v>
                </c:pt>
                <c:pt idx="407">
                  <c:v>44873</c:v>
                </c:pt>
                <c:pt idx="408">
                  <c:v>44873.5</c:v>
                </c:pt>
                <c:pt idx="409">
                  <c:v>44918</c:v>
                </c:pt>
                <c:pt idx="410">
                  <c:v>44918</c:v>
                </c:pt>
                <c:pt idx="411">
                  <c:v>45031.5</c:v>
                </c:pt>
                <c:pt idx="412">
                  <c:v>45031.5</c:v>
                </c:pt>
                <c:pt idx="413">
                  <c:v>45062.5</c:v>
                </c:pt>
                <c:pt idx="414">
                  <c:v>45062.5</c:v>
                </c:pt>
                <c:pt idx="415">
                  <c:v>45081</c:v>
                </c:pt>
                <c:pt idx="416">
                  <c:v>46025</c:v>
                </c:pt>
                <c:pt idx="417">
                  <c:v>46113</c:v>
                </c:pt>
                <c:pt idx="418">
                  <c:v>46134</c:v>
                </c:pt>
                <c:pt idx="419">
                  <c:v>46292.5</c:v>
                </c:pt>
                <c:pt idx="420">
                  <c:v>46400.5</c:v>
                </c:pt>
                <c:pt idx="421">
                  <c:v>46462</c:v>
                </c:pt>
                <c:pt idx="422">
                  <c:v>46471</c:v>
                </c:pt>
                <c:pt idx="423">
                  <c:v>46545.5</c:v>
                </c:pt>
                <c:pt idx="424">
                  <c:v>46818.5</c:v>
                </c:pt>
                <c:pt idx="425">
                  <c:v>46818.5</c:v>
                </c:pt>
                <c:pt idx="426">
                  <c:v>46818.5</c:v>
                </c:pt>
                <c:pt idx="427">
                  <c:v>47038</c:v>
                </c:pt>
                <c:pt idx="428">
                  <c:v>47038</c:v>
                </c:pt>
                <c:pt idx="429">
                  <c:v>48019</c:v>
                </c:pt>
                <c:pt idx="430">
                  <c:v>48035.5</c:v>
                </c:pt>
                <c:pt idx="431">
                  <c:v>48078.5</c:v>
                </c:pt>
                <c:pt idx="432">
                  <c:v>48079</c:v>
                </c:pt>
                <c:pt idx="433">
                  <c:v>48148</c:v>
                </c:pt>
                <c:pt idx="434">
                  <c:v>48148.5</c:v>
                </c:pt>
                <c:pt idx="435">
                  <c:v>48202.5</c:v>
                </c:pt>
                <c:pt idx="436">
                  <c:v>48207</c:v>
                </c:pt>
                <c:pt idx="437">
                  <c:v>48233</c:v>
                </c:pt>
                <c:pt idx="438">
                  <c:v>48252.5</c:v>
                </c:pt>
                <c:pt idx="439">
                  <c:v>48279</c:v>
                </c:pt>
                <c:pt idx="440">
                  <c:v>48306.5</c:v>
                </c:pt>
                <c:pt idx="441">
                  <c:v>48307</c:v>
                </c:pt>
                <c:pt idx="442">
                  <c:v>48311.5</c:v>
                </c:pt>
                <c:pt idx="443">
                  <c:v>48315.5</c:v>
                </c:pt>
                <c:pt idx="444">
                  <c:v>48316</c:v>
                </c:pt>
                <c:pt idx="445">
                  <c:v>48325</c:v>
                </c:pt>
                <c:pt idx="446">
                  <c:v>48338.5</c:v>
                </c:pt>
                <c:pt idx="447">
                  <c:v>48347.5</c:v>
                </c:pt>
                <c:pt idx="448">
                  <c:v>48348</c:v>
                </c:pt>
                <c:pt idx="449">
                  <c:v>48352</c:v>
                </c:pt>
                <c:pt idx="450">
                  <c:v>48352.5</c:v>
                </c:pt>
                <c:pt idx="451">
                  <c:v>48356.5</c:v>
                </c:pt>
                <c:pt idx="452">
                  <c:v>48357</c:v>
                </c:pt>
                <c:pt idx="453">
                  <c:v>48365.5</c:v>
                </c:pt>
                <c:pt idx="454">
                  <c:v>48366</c:v>
                </c:pt>
                <c:pt idx="455">
                  <c:v>48370</c:v>
                </c:pt>
                <c:pt idx="456">
                  <c:v>48370.5</c:v>
                </c:pt>
                <c:pt idx="457">
                  <c:v>48374.5</c:v>
                </c:pt>
                <c:pt idx="458">
                  <c:v>48375</c:v>
                </c:pt>
                <c:pt idx="459">
                  <c:v>48388</c:v>
                </c:pt>
                <c:pt idx="460">
                  <c:v>48388</c:v>
                </c:pt>
                <c:pt idx="461">
                  <c:v>48388.5</c:v>
                </c:pt>
                <c:pt idx="462">
                  <c:v>48403</c:v>
                </c:pt>
                <c:pt idx="463">
                  <c:v>48488</c:v>
                </c:pt>
                <c:pt idx="464">
                  <c:v>48492.5</c:v>
                </c:pt>
                <c:pt idx="465">
                  <c:v>48497</c:v>
                </c:pt>
                <c:pt idx="466">
                  <c:v>48501.5</c:v>
                </c:pt>
                <c:pt idx="467">
                  <c:v>48506</c:v>
                </c:pt>
                <c:pt idx="468">
                  <c:v>48510.5</c:v>
                </c:pt>
                <c:pt idx="469">
                  <c:v>48515</c:v>
                </c:pt>
                <c:pt idx="470">
                  <c:v>48584</c:v>
                </c:pt>
                <c:pt idx="471">
                  <c:v>48596.5</c:v>
                </c:pt>
                <c:pt idx="472">
                  <c:v>48796</c:v>
                </c:pt>
                <c:pt idx="473">
                  <c:v>48796</c:v>
                </c:pt>
                <c:pt idx="474">
                  <c:v>49265</c:v>
                </c:pt>
                <c:pt idx="475">
                  <c:v>49710</c:v>
                </c:pt>
                <c:pt idx="476">
                  <c:v>49710.5</c:v>
                </c:pt>
                <c:pt idx="477">
                  <c:v>49731.5</c:v>
                </c:pt>
                <c:pt idx="478">
                  <c:v>49747.5</c:v>
                </c:pt>
                <c:pt idx="479">
                  <c:v>49761</c:v>
                </c:pt>
                <c:pt idx="480">
                  <c:v>49770</c:v>
                </c:pt>
                <c:pt idx="481">
                  <c:v>49810</c:v>
                </c:pt>
                <c:pt idx="482">
                  <c:v>49810</c:v>
                </c:pt>
                <c:pt idx="483">
                  <c:v>49810.5</c:v>
                </c:pt>
                <c:pt idx="484">
                  <c:v>49810.5</c:v>
                </c:pt>
                <c:pt idx="485">
                  <c:v>49811.5</c:v>
                </c:pt>
                <c:pt idx="486">
                  <c:v>49820</c:v>
                </c:pt>
                <c:pt idx="487">
                  <c:v>49820</c:v>
                </c:pt>
                <c:pt idx="488">
                  <c:v>49820.5</c:v>
                </c:pt>
                <c:pt idx="489">
                  <c:v>49829.5</c:v>
                </c:pt>
                <c:pt idx="490">
                  <c:v>49858</c:v>
                </c:pt>
                <c:pt idx="491">
                  <c:v>49865.5</c:v>
                </c:pt>
                <c:pt idx="492">
                  <c:v>49924.5</c:v>
                </c:pt>
                <c:pt idx="493">
                  <c:v>50010</c:v>
                </c:pt>
                <c:pt idx="494">
                  <c:v>50010.5</c:v>
                </c:pt>
                <c:pt idx="495">
                  <c:v>50033</c:v>
                </c:pt>
                <c:pt idx="496">
                  <c:v>50071</c:v>
                </c:pt>
                <c:pt idx="497">
                  <c:v>50130</c:v>
                </c:pt>
                <c:pt idx="498">
                  <c:v>51193.5</c:v>
                </c:pt>
                <c:pt idx="499">
                  <c:v>51197.5</c:v>
                </c:pt>
                <c:pt idx="500">
                  <c:v>51348.5</c:v>
                </c:pt>
                <c:pt idx="501">
                  <c:v>51433</c:v>
                </c:pt>
                <c:pt idx="502">
                  <c:v>51457.5</c:v>
                </c:pt>
                <c:pt idx="503">
                  <c:v>51462</c:v>
                </c:pt>
                <c:pt idx="504">
                  <c:v>51487.5</c:v>
                </c:pt>
                <c:pt idx="505">
                  <c:v>51492</c:v>
                </c:pt>
                <c:pt idx="506">
                  <c:v>51496.5</c:v>
                </c:pt>
                <c:pt idx="507">
                  <c:v>51497</c:v>
                </c:pt>
                <c:pt idx="508">
                  <c:v>51501</c:v>
                </c:pt>
                <c:pt idx="509">
                  <c:v>51564.5</c:v>
                </c:pt>
                <c:pt idx="510">
                  <c:v>51566</c:v>
                </c:pt>
                <c:pt idx="511">
                  <c:v>51578</c:v>
                </c:pt>
                <c:pt idx="512">
                  <c:v>51578</c:v>
                </c:pt>
                <c:pt idx="513">
                  <c:v>51655</c:v>
                </c:pt>
                <c:pt idx="514">
                  <c:v>51954.5</c:v>
                </c:pt>
                <c:pt idx="515">
                  <c:v>52381</c:v>
                </c:pt>
                <c:pt idx="516">
                  <c:v>52712.5</c:v>
                </c:pt>
                <c:pt idx="517">
                  <c:v>52717</c:v>
                </c:pt>
                <c:pt idx="518">
                  <c:v>52726</c:v>
                </c:pt>
                <c:pt idx="519">
                  <c:v>52762</c:v>
                </c:pt>
                <c:pt idx="520">
                  <c:v>52775.5</c:v>
                </c:pt>
                <c:pt idx="521">
                  <c:v>52780.5</c:v>
                </c:pt>
                <c:pt idx="522">
                  <c:v>52794</c:v>
                </c:pt>
                <c:pt idx="523">
                  <c:v>52802.5</c:v>
                </c:pt>
                <c:pt idx="524">
                  <c:v>52803</c:v>
                </c:pt>
                <c:pt idx="525">
                  <c:v>52807.5</c:v>
                </c:pt>
                <c:pt idx="526">
                  <c:v>52812</c:v>
                </c:pt>
                <c:pt idx="527">
                  <c:v>52816.5</c:v>
                </c:pt>
                <c:pt idx="528">
                  <c:v>52893.5</c:v>
                </c:pt>
                <c:pt idx="529">
                  <c:v>52898</c:v>
                </c:pt>
                <c:pt idx="530">
                  <c:v>52898.5</c:v>
                </c:pt>
                <c:pt idx="531">
                  <c:v>52920</c:v>
                </c:pt>
                <c:pt idx="532">
                  <c:v>52920.5</c:v>
                </c:pt>
                <c:pt idx="533">
                  <c:v>52934.5</c:v>
                </c:pt>
                <c:pt idx="534">
                  <c:v>52938.5</c:v>
                </c:pt>
                <c:pt idx="535">
                  <c:v>52952.5</c:v>
                </c:pt>
                <c:pt idx="536">
                  <c:v>52957</c:v>
                </c:pt>
                <c:pt idx="537">
                  <c:v>52961.5</c:v>
                </c:pt>
                <c:pt idx="538">
                  <c:v>52965.5</c:v>
                </c:pt>
                <c:pt idx="539">
                  <c:v>52983.5</c:v>
                </c:pt>
                <c:pt idx="540">
                  <c:v>52984</c:v>
                </c:pt>
                <c:pt idx="541">
                  <c:v>52988</c:v>
                </c:pt>
                <c:pt idx="542">
                  <c:v>52988.5</c:v>
                </c:pt>
                <c:pt idx="543">
                  <c:v>52992</c:v>
                </c:pt>
                <c:pt idx="544">
                  <c:v>52992.5</c:v>
                </c:pt>
                <c:pt idx="545">
                  <c:v>53006.5</c:v>
                </c:pt>
                <c:pt idx="546">
                  <c:v>53011</c:v>
                </c:pt>
                <c:pt idx="547">
                  <c:v>53011.5</c:v>
                </c:pt>
                <c:pt idx="548">
                  <c:v>53015</c:v>
                </c:pt>
                <c:pt idx="549">
                  <c:v>53016</c:v>
                </c:pt>
                <c:pt idx="550">
                  <c:v>53029.5</c:v>
                </c:pt>
                <c:pt idx="551">
                  <c:v>53030.5</c:v>
                </c:pt>
                <c:pt idx="552">
                  <c:v>53033.5</c:v>
                </c:pt>
                <c:pt idx="553">
                  <c:v>53034</c:v>
                </c:pt>
                <c:pt idx="554">
                  <c:v>53051</c:v>
                </c:pt>
                <c:pt idx="555">
                  <c:v>53051.5</c:v>
                </c:pt>
                <c:pt idx="556">
                  <c:v>53127.5</c:v>
                </c:pt>
                <c:pt idx="557">
                  <c:v>53128</c:v>
                </c:pt>
                <c:pt idx="558">
                  <c:v>53137</c:v>
                </c:pt>
                <c:pt idx="559">
                  <c:v>53141.5</c:v>
                </c:pt>
                <c:pt idx="560">
                  <c:v>53142</c:v>
                </c:pt>
                <c:pt idx="561">
                  <c:v>53142.5</c:v>
                </c:pt>
                <c:pt idx="562">
                  <c:v>53147</c:v>
                </c:pt>
                <c:pt idx="563">
                  <c:v>53155</c:v>
                </c:pt>
                <c:pt idx="564">
                  <c:v>53173</c:v>
                </c:pt>
                <c:pt idx="565">
                  <c:v>53173.5</c:v>
                </c:pt>
                <c:pt idx="566">
                  <c:v>53177.5</c:v>
                </c:pt>
                <c:pt idx="567">
                  <c:v>53178</c:v>
                </c:pt>
                <c:pt idx="568">
                  <c:v>53182</c:v>
                </c:pt>
                <c:pt idx="569">
                  <c:v>53182.5</c:v>
                </c:pt>
                <c:pt idx="570">
                  <c:v>53187</c:v>
                </c:pt>
                <c:pt idx="571">
                  <c:v>53191</c:v>
                </c:pt>
                <c:pt idx="572">
                  <c:v>53191.5</c:v>
                </c:pt>
                <c:pt idx="573">
                  <c:v>53195.5</c:v>
                </c:pt>
                <c:pt idx="574">
                  <c:v>53196</c:v>
                </c:pt>
                <c:pt idx="575">
                  <c:v>53196.5</c:v>
                </c:pt>
                <c:pt idx="576">
                  <c:v>53205</c:v>
                </c:pt>
                <c:pt idx="577">
                  <c:v>53205.5</c:v>
                </c:pt>
                <c:pt idx="578">
                  <c:v>53209.5</c:v>
                </c:pt>
                <c:pt idx="579">
                  <c:v>53214</c:v>
                </c:pt>
                <c:pt idx="580">
                  <c:v>53218.5</c:v>
                </c:pt>
                <c:pt idx="581">
                  <c:v>53223</c:v>
                </c:pt>
                <c:pt idx="582">
                  <c:v>53223</c:v>
                </c:pt>
                <c:pt idx="583">
                  <c:v>53227.5</c:v>
                </c:pt>
                <c:pt idx="584">
                  <c:v>53232</c:v>
                </c:pt>
                <c:pt idx="585">
                  <c:v>53232.5</c:v>
                </c:pt>
                <c:pt idx="586">
                  <c:v>53236.5</c:v>
                </c:pt>
                <c:pt idx="587">
                  <c:v>53236.5</c:v>
                </c:pt>
                <c:pt idx="588">
                  <c:v>53237</c:v>
                </c:pt>
                <c:pt idx="589">
                  <c:v>53241.5</c:v>
                </c:pt>
                <c:pt idx="590">
                  <c:v>53255</c:v>
                </c:pt>
                <c:pt idx="591">
                  <c:v>53259.5</c:v>
                </c:pt>
                <c:pt idx="592">
                  <c:v>53268.5</c:v>
                </c:pt>
                <c:pt idx="593">
                  <c:v>53273</c:v>
                </c:pt>
                <c:pt idx="594">
                  <c:v>53277.5</c:v>
                </c:pt>
                <c:pt idx="595">
                  <c:v>53282</c:v>
                </c:pt>
                <c:pt idx="596">
                  <c:v>53286.5</c:v>
                </c:pt>
                <c:pt idx="597">
                  <c:v>53300</c:v>
                </c:pt>
                <c:pt idx="598">
                  <c:v>53304.5</c:v>
                </c:pt>
                <c:pt idx="599">
                  <c:v>53318.5</c:v>
                </c:pt>
                <c:pt idx="600">
                  <c:v>53323</c:v>
                </c:pt>
                <c:pt idx="601">
                  <c:v>53327.5</c:v>
                </c:pt>
                <c:pt idx="602">
                  <c:v>53363.5</c:v>
                </c:pt>
                <c:pt idx="603">
                  <c:v>53469</c:v>
                </c:pt>
                <c:pt idx="604">
                  <c:v>54618</c:v>
                </c:pt>
                <c:pt idx="605">
                  <c:v>54618</c:v>
                </c:pt>
                <c:pt idx="606">
                  <c:v>54618</c:v>
                </c:pt>
                <c:pt idx="607">
                  <c:v>54618</c:v>
                </c:pt>
                <c:pt idx="608">
                  <c:v>54678.5</c:v>
                </c:pt>
                <c:pt idx="609">
                  <c:v>54684</c:v>
                </c:pt>
                <c:pt idx="610">
                  <c:v>54684</c:v>
                </c:pt>
                <c:pt idx="611">
                  <c:v>54777</c:v>
                </c:pt>
                <c:pt idx="612">
                  <c:v>54832.5</c:v>
                </c:pt>
                <c:pt idx="613">
                  <c:v>54832.5</c:v>
                </c:pt>
                <c:pt idx="614">
                  <c:v>54832.5</c:v>
                </c:pt>
                <c:pt idx="615">
                  <c:v>54836.5</c:v>
                </c:pt>
                <c:pt idx="616">
                  <c:v>54836.5</c:v>
                </c:pt>
                <c:pt idx="617">
                  <c:v>54945</c:v>
                </c:pt>
                <c:pt idx="618">
                  <c:v>54954</c:v>
                </c:pt>
                <c:pt idx="619">
                  <c:v>54959.5</c:v>
                </c:pt>
                <c:pt idx="620">
                  <c:v>55045.5</c:v>
                </c:pt>
                <c:pt idx="621">
                  <c:v>55099</c:v>
                </c:pt>
                <c:pt idx="622">
                  <c:v>55099</c:v>
                </c:pt>
                <c:pt idx="623">
                  <c:v>55099</c:v>
                </c:pt>
                <c:pt idx="624">
                  <c:v>55189.5</c:v>
                </c:pt>
                <c:pt idx="625">
                  <c:v>55948.5</c:v>
                </c:pt>
                <c:pt idx="626">
                  <c:v>55967</c:v>
                </c:pt>
                <c:pt idx="627">
                  <c:v>55967.5</c:v>
                </c:pt>
                <c:pt idx="628">
                  <c:v>56179.5</c:v>
                </c:pt>
                <c:pt idx="629">
                  <c:v>56180</c:v>
                </c:pt>
                <c:pt idx="630">
                  <c:v>56277</c:v>
                </c:pt>
                <c:pt idx="631">
                  <c:v>56297.5</c:v>
                </c:pt>
                <c:pt idx="632">
                  <c:v>56396</c:v>
                </c:pt>
                <c:pt idx="633">
                  <c:v>56473</c:v>
                </c:pt>
                <c:pt idx="634">
                  <c:v>56490</c:v>
                </c:pt>
                <c:pt idx="635">
                  <c:v>56545.5</c:v>
                </c:pt>
                <c:pt idx="636">
                  <c:v>56591</c:v>
                </c:pt>
                <c:pt idx="637">
                  <c:v>56626</c:v>
                </c:pt>
                <c:pt idx="638">
                  <c:v>57606</c:v>
                </c:pt>
                <c:pt idx="639">
                  <c:v>57746.5</c:v>
                </c:pt>
                <c:pt idx="640">
                  <c:v>57755</c:v>
                </c:pt>
                <c:pt idx="641">
                  <c:v>57918.5</c:v>
                </c:pt>
                <c:pt idx="642">
                  <c:v>58041</c:v>
                </c:pt>
                <c:pt idx="643">
                  <c:v>58041.5</c:v>
                </c:pt>
                <c:pt idx="644">
                  <c:v>58054.5</c:v>
                </c:pt>
                <c:pt idx="645">
                  <c:v>58171</c:v>
                </c:pt>
                <c:pt idx="646">
                  <c:v>59329</c:v>
                </c:pt>
                <c:pt idx="647">
                  <c:v>59542</c:v>
                </c:pt>
                <c:pt idx="648">
                  <c:v>59608.5</c:v>
                </c:pt>
                <c:pt idx="649">
                  <c:v>59739.5</c:v>
                </c:pt>
                <c:pt idx="650">
                  <c:v>59744</c:v>
                </c:pt>
                <c:pt idx="651">
                  <c:v>59744.5</c:v>
                </c:pt>
                <c:pt idx="652">
                  <c:v>59757.5</c:v>
                </c:pt>
                <c:pt idx="653">
                  <c:v>59758</c:v>
                </c:pt>
                <c:pt idx="654">
                  <c:v>59766</c:v>
                </c:pt>
                <c:pt idx="655">
                  <c:v>59766.5</c:v>
                </c:pt>
                <c:pt idx="656">
                  <c:v>59771</c:v>
                </c:pt>
                <c:pt idx="657">
                  <c:v>59771.5</c:v>
                </c:pt>
                <c:pt idx="658">
                  <c:v>59780</c:v>
                </c:pt>
                <c:pt idx="659">
                  <c:v>59780.5</c:v>
                </c:pt>
                <c:pt idx="660">
                  <c:v>59781</c:v>
                </c:pt>
                <c:pt idx="661">
                  <c:v>59781</c:v>
                </c:pt>
                <c:pt idx="662">
                  <c:v>59781.5</c:v>
                </c:pt>
                <c:pt idx="663">
                  <c:v>59784.5</c:v>
                </c:pt>
                <c:pt idx="664">
                  <c:v>59785</c:v>
                </c:pt>
                <c:pt idx="665">
                  <c:v>59785.5</c:v>
                </c:pt>
                <c:pt idx="666">
                  <c:v>59789</c:v>
                </c:pt>
                <c:pt idx="667">
                  <c:v>59789.5</c:v>
                </c:pt>
                <c:pt idx="668">
                  <c:v>59793.5</c:v>
                </c:pt>
                <c:pt idx="669">
                  <c:v>59794</c:v>
                </c:pt>
                <c:pt idx="670">
                  <c:v>59794.5</c:v>
                </c:pt>
                <c:pt idx="671">
                  <c:v>59798</c:v>
                </c:pt>
                <c:pt idx="672">
                  <c:v>59798.5</c:v>
                </c:pt>
                <c:pt idx="673">
                  <c:v>59799</c:v>
                </c:pt>
                <c:pt idx="674">
                  <c:v>59799</c:v>
                </c:pt>
                <c:pt idx="675">
                  <c:v>59799</c:v>
                </c:pt>
                <c:pt idx="676">
                  <c:v>59802.5</c:v>
                </c:pt>
                <c:pt idx="677">
                  <c:v>59803</c:v>
                </c:pt>
                <c:pt idx="678">
                  <c:v>59803.5</c:v>
                </c:pt>
                <c:pt idx="679">
                  <c:v>59807.5</c:v>
                </c:pt>
                <c:pt idx="680">
                  <c:v>59839</c:v>
                </c:pt>
                <c:pt idx="681">
                  <c:v>59839.5</c:v>
                </c:pt>
                <c:pt idx="682">
                  <c:v>59848</c:v>
                </c:pt>
                <c:pt idx="683">
                  <c:v>59848.5</c:v>
                </c:pt>
                <c:pt idx="684">
                  <c:v>59852.5</c:v>
                </c:pt>
                <c:pt idx="685">
                  <c:v>59862</c:v>
                </c:pt>
                <c:pt idx="686">
                  <c:v>59889</c:v>
                </c:pt>
                <c:pt idx="687">
                  <c:v>59893</c:v>
                </c:pt>
                <c:pt idx="688">
                  <c:v>59893.5</c:v>
                </c:pt>
                <c:pt idx="689">
                  <c:v>59894</c:v>
                </c:pt>
                <c:pt idx="690">
                  <c:v>59898</c:v>
                </c:pt>
                <c:pt idx="691">
                  <c:v>59898.5</c:v>
                </c:pt>
                <c:pt idx="692">
                  <c:v>59911.5</c:v>
                </c:pt>
                <c:pt idx="693">
                  <c:v>59916</c:v>
                </c:pt>
                <c:pt idx="694">
                  <c:v>59916.5</c:v>
                </c:pt>
                <c:pt idx="695">
                  <c:v>59925</c:v>
                </c:pt>
                <c:pt idx="696">
                  <c:v>59925.5</c:v>
                </c:pt>
                <c:pt idx="697">
                  <c:v>59934</c:v>
                </c:pt>
                <c:pt idx="698">
                  <c:v>59934.5</c:v>
                </c:pt>
                <c:pt idx="699">
                  <c:v>59943</c:v>
                </c:pt>
                <c:pt idx="700">
                  <c:v>59947.5</c:v>
                </c:pt>
                <c:pt idx="701">
                  <c:v>59952</c:v>
                </c:pt>
                <c:pt idx="702">
                  <c:v>59952.5</c:v>
                </c:pt>
                <c:pt idx="703">
                  <c:v>59956.5</c:v>
                </c:pt>
                <c:pt idx="704">
                  <c:v>59957</c:v>
                </c:pt>
                <c:pt idx="705">
                  <c:v>59966</c:v>
                </c:pt>
                <c:pt idx="706">
                  <c:v>59975</c:v>
                </c:pt>
                <c:pt idx="707">
                  <c:v>59979.5</c:v>
                </c:pt>
                <c:pt idx="708">
                  <c:v>59984</c:v>
                </c:pt>
                <c:pt idx="709">
                  <c:v>59993</c:v>
                </c:pt>
                <c:pt idx="710">
                  <c:v>61014</c:v>
                </c:pt>
                <c:pt idx="711">
                  <c:v>61031.5</c:v>
                </c:pt>
                <c:pt idx="712">
                  <c:v>61032</c:v>
                </c:pt>
                <c:pt idx="713">
                  <c:v>61046.5</c:v>
                </c:pt>
                <c:pt idx="714">
                  <c:v>61059</c:v>
                </c:pt>
                <c:pt idx="715">
                  <c:v>61063.5</c:v>
                </c:pt>
                <c:pt idx="716">
                  <c:v>61072.5</c:v>
                </c:pt>
                <c:pt idx="717">
                  <c:v>61073</c:v>
                </c:pt>
                <c:pt idx="718">
                  <c:v>61077.5</c:v>
                </c:pt>
                <c:pt idx="719">
                  <c:v>61081.5</c:v>
                </c:pt>
                <c:pt idx="720">
                  <c:v>61082</c:v>
                </c:pt>
                <c:pt idx="721">
                  <c:v>61086</c:v>
                </c:pt>
                <c:pt idx="722">
                  <c:v>61086.5</c:v>
                </c:pt>
                <c:pt idx="723">
                  <c:v>61090.5</c:v>
                </c:pt>
                <c:pt idx="724">
                  <c:v>61091</c:v>
                </c:pt>
                <c:pt idx="725">
                  <c:v>61095</c:v>
                </c:pt>
                <c:pt idx="726">
                  <c:v>61108.5</c:v>
                </c:pt>
                <c:pt idx="727">
                  <c:v>61109</c:v>
                </c:pt>
                <c:pt idx="728">
                  <c:v>61113</c:v>
                </c:pt>
                <c:pt idx="729">
                  <c:v>61113.5</c:v>
                </c:pt>
                <c:pt idx="730">
                  <c:v>61117.5</c:v>
                </c:pt>
                <c:pt idx="731">
                  <c:v>61118</c:v>
                </c:pt>
                <c:pt idx="732">
                  <c:v>61135.5</c:v>
                </c:pt>
                <c:pt idx="733">
                  <c:v>61136</c:v>
                </c:pt>
                <c:pt idx="734">
                  <c:v>61139.5</c:v>
                </c:pt>
                <c:pt idx="735">
                  <c:v>61140</c:v>
                </c:pt>
                <c:pt idx="736">
                  <c:v>61140</c:v>
                </c:pt>
                <c:pt idx="737">
                  <c:v>61140.5</c:v>
                </c:pt>
                <c:pt idx="738">
                  <c:v>61141</c:v>
                </c:pt>
                <c:pt idx="739">
                  <c:v>61144.5</c:v>
                </c:pt>
                <c:pt idx="740">
                  <c:v>61145</c:v>
                </c:pt>
                <c:pt idx="741">
                  <c:v>61168</c:v>
                </c:pt>
                <c:pt idx="742">
                  <c:v>61176.5</c:v>
                </c:pt>
                <c:pt idx="743">
                  <c:v>61221.5</c:v>
                </c:pt>
                <c:pt idx="744">
                  <c:v>61222</c:v>
                </c:pt>
                <c:pt idx="745">
                  <c:v>61222.5</c:v>
                </c:pt>
                <c:pt idx="746">
                  <c:v>61226.5</c:v>
                </c:pt>
                <c:pt idx="747">
                  <c:v>61227</c:v>
                </c:pt>
                <c:pt idx="748">
                  <c:v>61232</c:v>
                </c:pt>
                <c:pt idx="749">
                  <c:v>61232.5</c:v>
                </c:pt>
                <c:pt idx="750">
                  <c:v>61240</c:v>
                </c:pt>
                <c:pt idx="751">
                  <c:v>61240.5</c:v>
                </c:pt>
                <c:pt idx="752">
                  <c:v>61244</c:v>
                </c:pt>
                <c:pt idx="753">
                  <c:v>61262.5</c:v>
                </c:pt>
                <c:pt idx="754">
                  <c:v>61263</c:v>
                </c:pt>
                <c:pt idx="755">
                  <c:v>61344</c:v>
                </c:pt>
                <c:pt idx="756">
                  <c:v>61498.5</c:v>
                </c:pt>
                <c:pt idx="757">
                  <c:v>61597</c:v>
                </c:pt>
                <c:pt idx="758">
                  <c:v>61611.5</c:v>
                </c:pt>
                <c:pt idx="759">
                  <c:v>61611.5</c:v>
                </c:pt>
                <c:pt idx="760">
                  <c:v>62754</c:v>
                </c:pt>
                <c:pt idx="761">
                  <c:v>62754</c:v>
                </c:pt>
                <c:pt idx="762">
                  <c:v>63061.5</c:v>
                </c:pt>
                <c:pt idx="763">
                  <c:v>63061.5</c:v>
                </c:pt>
                <c:pt idx="764">
                  <c:v>63347</c:v>
                </c:pt>
                <c:pt idx="765">
                  <c:v>63397</c:v>
                </c:pt>
                <c:pt idx="766">
                  <c:v>64327.5</c:v>
                </c:pt>
                <c:pt idx="767">
                  <c:v>64448</c:v>
                </c:pt>
                <c:pt idx="768">
                  <c:v>64472</c:v>
                </c:pt>
                <c:pt idx="769">
                  <c:v>64701.5</c:v>
                </c:pt>
                <c:pt idx="770">
                  <c:v>66156</c:v>
                </c:pt>
                <c:pt idx="771">
                  <c:v>66156.5</c:v>
                </c:pt>
                <c:pt idx="772">
                  <c:v>66175.5</c:v>
                </c:pt>
                <c:pt idx="773">
                  <c:v>66296</c:v>
                </c:pt>
                <c:pt idx="774">
                  <c:v>66296.5</c:v>
                </c:pt>
                <c:pt idx="775">
                  <c:v>66373</c:v>
                </c:pt>
                <c:pt idx="776">
                  <c:v>66379</c:v>
                </c:pt>
                <c:pt idx="777">
                  <c:v>66379.5</c:v>
                </c:pt>
                <c:pt idx="778">
                  <c:v>66459</c:v>
                </c:pt>
                <c:pt idx="779">
                  <c:v>67728.5</c:v>
                </c:pt>
                <c:pt idx="780">
                  <c:v>67870.5</c:v>
                </c:pt>
                <c:pt idx="781">
                  <c:v>68013.5</c:v>
                </c:pt>
                <c:pt idx="782">
                  <c:v>68091.5</c:v>
                </c:pt>
                <c:pt idx="783">
                  <c:v>68195.5</c:v>
                </c:pt>
                <c:pt idx="784">
                  <c:v>68263.5</c:v>
                </c:pt>
                <c:pt idx="785">
                  <c:v>69153</c:v>
                </c:pt>
                <c:pt idx="786">
                  <c:v>69255.5</c:v>
                </c:pt>
                <c:pt idx="787">
                  <c:v>69256</c:v>
                </c:pt>
                <c:pt idx="788">
                  <c:v>69501.5</c:v>
                </c:pt>
                <c:pt idx="789">
                  <c:v>69653.5</c:v>
                </c:pt>
                <c:pt idx="790">
                  <c:v>69681</c:v>
                </c:pt>
                <c:pt idx="791">
                  <c:v>69777</c:v>
                </c:pt>
                <c:pt idx="792">
                  <c:v>69972</c:v>
                </c:pt>
                <c:pt idx="793">
                  <c:v>70929.5</c:v>
                </c:pt>
                <c:pt idx="794">
                  <c:v>70992.5</c:v>
                </c:pt>
                <c:pt idx="795">
                  <c:v>71042.5</c:v>
                </c:pt>
                <c:pt idx="796">
                  <c:v>71074</c:v>
                </c:pt>
                <c:pt idx="797">
                  <c:v>71273</c:v>
                </c:pt>
                <c:pt idx="798">
                  <c:v>71273</c:v>
                </c:pt>
                <c:pt idx="799">
                  <c:v>71285.5</c:v>
                </c:pt>
                <c:pt idx="800">
                  <c:v>71286</c:v>
                </c:pt>
                <c:pt idx="801">
                  <c:v>71416.5</c:v>
                </c:pt>
                <c:pt idx="802">
                  <c:v>71430</c:v>
                </c:pt>
                <c:pt idx="803">
                  <c:v>71531</c:v>
                </c:pt>
                <c:pt idx="804">
                  <c:v>72619.5</c:v>
                </c:pt>
                <c:pt idx="805">
                  <c:v>72786.5</c:v>
                </c:pt>
                <c:pt idx="806">
                  <c:v>72787</c:v>
                </c:pt>
                <c:pt idx="807">
                  <c:v>72932</c:v>
                </c:pt>
                <c:pt idx="808">
                  <c:v>72970.5</c:v>
                </c:pt>
                <c:pt idx="809">
                  <c:v>72971</c:v>
                </c:pt>
                <c:pt idx="810">
                  <c:v>72998</c:v>
                </c:pt>
                <c:pt idx="811">
                  <c:v>73085</c:v>
                </c:pt>
                <c:pt idx="812">
                  <c:v>73225.5</c:v>
                </c:pt>
                <c:pt idx="813">
                  <c:v>74499.5</c:v>
                </c:pt>
                <c:pt idx="814">
                  <c:v>74499.5</c:v>
                </c:pt>
                <c:pt idx="815">
                  <c:v>74551</c:v>
                </c:pt>
                <c:pt idx="816">
                  <c:v>74562.5</c:v>
                </c:pt>
                <c:pt idx="817">
                  <c:v>74706</c:v>
                </c:pt>
                <c:pt idx="818">
                  <c:v>74706</c:v>
                </c:pt>
                <c:pt idx="819">
                  <c:v>74761.5</c:v>
                </c:pt>
                <c:pt idx="820">
                  <c:v>74761.5</c:v>
                </c:pt>
                <c:pt idx="821">
                  <c:v>74766</c:v>
                </c:pt>
                <c:pt idx="822">
                  <c:v>74812</c:v>
                </c:pt>
                <c:pt idx="823">
                  <c:v>74864.5</c:v>
                </c:pt>
                <c:pt idx="824">
                  <c:v>74864.5</c:v>
                </c:pt>
                <c:pt idx="825">
                  <c:v>74865</c:v>
                </c:pt>
                <c:pt idx="826">
                  <c:v>74865</c:v>
                </c:pt>
                <c:pt idx="827">
                  <c:v>74970</c:v>
                </c:pt>
                <c:pt idx="828">
                  <c:v>74970</c:v>
                </c:pt>
                <c:pt idx="829">
                  <c:v>76040.5</c:v>
                </c:pt>
                <c:pt idx="830">
                  <c:v>76040.5</c:v>
                </c:pt>
                <c:pt idx="831">
                  <c:v>76214</c:v>
                </c:pt>
                <c:pt idx="832">
                  <c:v>76330</c:v>
                </c:pt>
                <c:pt idx="833">
                  <c:v>76455</c:v>
                </c:pt>
                <c:pt idx="834">
                  <c:v>77685.5</c:v>
                </c:pt>
                <c:pt idx="835">
                  <c:v>77848</c:v>
                </c:pt>
                <c:pt idx="836">
                  <c:v>77898</c:v>
                </c:pt>
                <c:pt idx="837">
                  <c:v>78105</c:v>
                </c:pt>
                <c:pt idx="838">
                  <c:v>79578.5</c:v>
                </c:pt>
                <c:pt idx="839">
                  <c:v>79579</c:v>
                </c:pt>
                <c:pt idx="840">
                  <c:v>79579.5</c:v>
                </c:pt>
                <c:pt idx="841">
                  <c:v>79850</c:v>
                </c:pt>
                <c:pt idx="842">
                  <c:v>81133</c:v>
                </c:pt>
                <c:pt idx="843">
                  <c:v>81133.5</c:v>
                </c:pt>
                <c:pt idx="844">
                  <c:v>81250.5</c:v>
                </c:pt>
                <c:pt idx="845">
                  <c:v>81291</c:v>
                </c:pt>
                <c:pt idx="846">
                  <c:v>81426</c:v>
                </c:pt>
                <c:pt idx="847">
                  <c:v>81604</c:v>
                </c:pt>
              </c:numCache>
            </c:numRef>
          </c:xVal>
          <c:yVal>
            <c:numRef>
              <c:f>'Active 2'!$J$21:$J$992</c:f>
              <c:numCache>
                <c:formatCode>General</c:formatCode>
                <c:ptCount val="972"/>
                <c:pt idx="440">
                  <c:v>-3.0980508017819375E-4</c:v>
                </c:pt>
                <c:pt idx="441">
                  <c:v>-2.5278995599364862E-4</c:v>
                </c:pt>
                <c:pt idx="442">
                  <c:v>2.6034520124085248E-4</c:v>
                </c:pt>
                <c:pt idx="443">
                  <c:v>-3.8353521813405678E-4</c:v>
                </c:pt>
                <c:pt idx="444">
                  <c:v>7.3480157880112529E-5</c:v>
                </c:pt>
                <c:pt idx="445">
                  <c:v>9.974985005101189E-5</c:v>
                </c:pt>
                <c:pt idx="446">
                  <c:v>-8.6084507347550243E-4</c:v>
                </c:pt>
                <c:pt idx="447">
                  <c:v>-4.3457512947497889E-4</c:v>
                </c:pt>
                <c:pt idx="448">
                  <c:v>2.2439780877903104E-5</c:v>
                </c:pt>
                <c:pt idx="449">
                  <c:v>-3.2144021679414436E-4</c:v>
                </c:pt>
                <c:pt idx="450">
                  <c:v>-1.6442479682154953E-4</c:v>
                </c:pt>
                <c:pt idx="451">
                  <c:v>-2.0830484572798014E-4</c:v>
                </c:pt>
                <c:pt idx="452">
                  <c:v>5.4871002066647634E-4</c:v>
                </c:pt>
                <c:pt idx="453">
                  <c:v>-5.8203493244946003E-4</c:v>
                </c:pt>
                <c:pt idx="454">
                  <c:v>-2.5020199245773256E-5</c:v>
                </c:pt>
                <c:pt idx="455">
                  <c:v>-1.6890007100300863E-4</c:v>
                </c:pt>
                <c:pt idx="456">
                  <c:v>-3.1188507273327559E-4</c:v>
                </c:pt>
                <c:pt idx="457">
                  <c:v>-5.5765158322174102E-5</c:v>
                </c:pt>
                <c:pt idx="458">
                  <c:v>1.0124979598913342E-4</c:v>
                </c:pt>
                <c:pt idx="459">
                  <c:v>-1.6359917935915291E-5</c:v>
                </c:pt>
                <c:pt idx="461">
                  <c:v>-1.5934492694213986E-4</c:v>
                </c:pt>
                <c:pt idx="463">
                  <c:v>-4.1335982677992433E-4</c:v>
                </c:pt>
                <c:pt idx="464">
                  <c:v>-4.002252098871395E-4</c:v>
                </c:pt>
                <c:pt idx="465">
                  <c:v>-8.7090171291492879E-5</c:v>
                </c:pt>
                <c:pt idx="466">
                  <c:v>-9.7395496413810179E-4</c:v>
                </c:pt>
                <c:pt idx="467">
                  <c:v>-4.6081979962764308E-4</c:v>
                </c:pt>
                <c:pt idx="468">
                  <c:v>-5.4768502013757825E-4</c:v>
                </c:pt>
                <c:pt idx="469">
                  <c:v>-3.3454981166869402E-4</c:v>
                </c:pt>
                <c:pt idx="471">
                  <c:v>-2.4110477534122765E-4</c:v>
                </c:pt>
                <c:pt idx="504">
                  <c:v>-1.5803750429768115E-3</c:v>
                </c:pt>
                <c:pt idx="505">
                  <c:v>-1.6672397905495018E-3</c:v>
                </c:pt>
                <c:pt idx="506">
                  <c:v>-1.9541051296982914E-3</c:v>
                </c:pt>
                <c:pt idx="507">
                  <c:v>-3.3970897929975763E-3</c:v>
                </c:pt>
                <c:pt idx="508">
                  <c:v>-3.1409698785864748E-3</c:v>
                </c:pt>
                <c:pt idx="516">
                  <c:v>-2.6936252252198756E-3</c:v>
                </c:pt>
                <c:pt idx="517">
                  <c:v>-2.7804899800685234E-3</c:v>
                </c:pt>
                <c:pt idx="518">
                  <c:v>-3.0542197782779112E-3</c:v>
                </c:pt>
                <c:pt idx="519">
                  <c:v>-3.049139901122544E-3</c:v>
                </c:pt>
                <c:pt idx="520">
                  <c:v>-2.9097348306095228E-3</c:v>
                </c:pt>
                <c:pt idx="521">
                  <c:v>-2.4395848449785262E-3</c:v>
                </c:pt>
                <c:pt idx="522">
                  <c:v>-3.1001798124634661E-3</c:v>
                </c:pt>
                <c:pt idx="523">
                  <c:v>-2.4309250293299556E-3</c:v>
                </c:pt>
                <c:pt idx="524">
                  <c:v>-3.0739101202925667E-3</c:v>
                </c:pt>
                <c:pt idx="525">
                  <c:v>-3.0607750377384946E-3</c:v>
                </c:pt>
                <c:pt idx="526">
                  <c:v>-3.2476400810992345E-3</c:v>
                </c:pt>
                <c:pt idx="527">
                  <c:v>-3.0345048799063079E-3</c:v>
                </c:pt>
                <c:pt idx="528">
                  <c:v>-2.9541949261329137E-3</c:v>
                </c:pt>
                <c:pt idx="529">
                  <c:v>-3.0410601393668912E-3</c:v>
                </c:pt>
                <c:pt idx="530">
                  <c:v>-2.3840451030991971E-3</c:v>
                </c:pt>
                <c:pt idx="531">
                  <c:v>-3.232399991247803E-3</c:v>
                </c:pt>
                <c:pt idx="532">
                  <c:v>-2.775385080894921E-3</c:v>
                </c:pt>
                <c:pt idx="533">
                  <c:v>-3.1789648055564612E-3</c:v>
                </c:pt>
                <c:pt idx="534">
                  <c:v>-2.5228451049770229E-3</c:v>
                </c:pt>
                <c:pt idx="535">
                  <c:v>-2.8264249922358431E-3</c:v>
                </c:pt>
                <c:pt idx="536">
                  <c:v>-3.3132899989141151E-3</c:v>
                </c:pt>
                <c:pt idx="537">
                  <c:v>-2.9001551301917061E-3</c:v>
                </c:pt>
                <c:pt idx="538">
                  <c:v>-2.744035045907367E-3</c:v>
                </c:pt>
                <c:pt idx="539">
                  <c:v>-2.8914948488818482E-3</c:v>
                </c:pt>
                <c:pt idx="540">
                  <c:v>-3.4344801097176969E-3</c:v>
                </c:pt>
                <c:pt idx="541">
                  <c:v>-3.2783600254333578E-3</c:v>
                </c:pt>
                <c:pt idx="542">
                  <c:v>-3.6213451530784369E-3</c:v>
                </c:pt>
                <c:pt idx="545">
                  <c:v>-2.1688048873329535E-3</c:v>
                </c:pt>
                <c:pt idx="546">
                  <c:v>-3.5556702205212787E-3</c:v>
                </c:pt>
                <c:pt idx="547">
                  <c:v>-3.2986549776978791E-3</c:v>
                </c:pt>
                <c:pt idx="548">
                  <c:v>-3.2995498404488899E-3</c:v>
                </c:pt>
                <c:pt idx="549">
                  <c:v>-3.2855198951438069E-3</c:v>
                </c:pt>
                <c:pt idx="550">
                  <c:v>-2.946115164377261E-3</c:v>
                </c:pt>
                <c:pt idx="552">
                  <c:v>-3.4899948223028332E-3</c:v>
                </c:pt>
                <c:pt idx="553">
                  <c:v>-3.8329799572238699E-3</c:v>
                </c:pt>
                <c:pt idx="558">
                  <c:v>-3.2878901474759914E-3</c:v>
                </c:pt>
                <c:pt idx="559">
                  <c:v>-3.2747550721978769E-3</c:v>
                </c:pt>
                <c:pt idx="560">
                  <c:v>-3.1177401178865694E-3</c:v>
                </c:pt>
                <c:pt idx="561">
                  <c:v>-2.4607250816188753E-3</c:v>
                </c:pt>
                <c:pt idx="565">
                  <c:v>-3.0257950274972245E-3</c:v>
                </c:pt>
                <c:pt idx="567">
                  <c:v>-3.0126599449431524E-3</c:v>
                </c:pt>
                <c:pt idx="569">
                  <c:v>-2.6995249063475057E-3</c:v>
                </c:pt>
                <c:pt idx="570">
                  <c:v>-3.0863900828990154E-3</c:v>
                </c:pt>
                <c:pt idx="572">
                  <c:v>-2.7732550443033688E-3</c:v>
                </c:pt>
                <c:pt idx="578">
                  <c:v>-2.8207150244270451E-3</c:v>
                </c:pt>
                <c:pt idx="579">
                  <c:v>-3.1075798979145475E-3</c:v>
                </c:pt>
                <c:pt idx="580">
                  <c:v>-3.294444948551245E-3</c:v>
                </c:pt>
                <c:pt idx="581">
                  <c:v>-3.481309991911985E-3</c:v>
                </c:pt>
                <c:pt idx="583">
                  <c:v>-2.3681749153183773E-3</c:v>
                </c:pt>
                <c:pt idx="584">
                  <c:v>-3.555040129867848E-3</c:v>
                </c:pt>
                <c:pt idx="585">
                  <c:v>-2.8980250936001539E-3</c:v>
                </c:pt>
                <c:pt idx="586">
                  <c:v>-3.0419049653573893E-3</c:v>
                </c:pt>
                <c:pt idx="588">
                  <c:v>-3.2848897972144186E-3</c:v>
                </c:pt>
                <c:pt idx="589">
                  <c:v>-2.971755231556017E-3</c:v>
                </c:pt>
                <c:pt idx="590">
                  <c:v>-4.0323499852092937E-3</c:v>
                </c:pt>
                <c:pt idx="591">
                  <c:v>-3.2192148646572605E-3</c:v>
                </c:pt>
                <c:pt idx="592">
                  <c:v>-3.0929448766983114E-3</c:v>
                </c:pt>
                <c:pt idx="593">
                  <c:v>-3.0798098014201969E-3</c:v>
                </c:pt>
                <c:pt idx="594">
                  <c:v>-2.9666748887393624E-3</c:v>
                </c:pt>
                <c:pt idx="595">
                  <c:v>-3.4535398881416768E-3</c:v>
                </c:pt>
                <c:pt idx="596">
                  <c:v>-3.0404050266952254E-3</c:v>
                </c:pt>
                <c:pt idx="597">
                  <c:v>-3.4010000381385908E-3</c:v>
                </c:pt>
                <c:pt idx="598">
                  <c:v>-2.7878650435013697E-3</c:v>
                </c:pt>
                <c:pt idx="599">
                  <c:v>-2.8914448121213354E-3</c:v>
                </c:pt>
                <c:pt idx="600">
                  <c:v>-3.0783098554820754E-3</c:v>
                </c:pt>
                <c:pt idx="601">
                  <c:v>-2.9651749500771984E-3</c:v>
                </c:pt>
                <c:pt idx="649">
                  <c:v>1.195184864627663E-3</c:v>
                </c:pt>
                <c:pt idx="650">
                  <c:v>1.30831977003254E-3</c:v>
                </c:pt>
                <c:pt idx="651">
                  <c:v>7.6533498213393614E-4</c:v>
                </c:pt>
                <c:pt idx="652">
                  <c:v>1.1477248845039867E-3</c:v>
                </c:pt>
                <c:pt idx="653">
                  <c:v>1.0047398827737197E-3</c:v>
                </c:pt>
                <c:pt idx="655">
                  <c:v>1.3739951682509854E-3</c:v>
                </c:pt>
                <c:pt idx="656">
                  <c:v>1.2871299550170079E-3</c:v>
                </c:pt>
                <c:pt idx="657">
                  <c:v>1.344145079201553E-3</c:v>
                </c:pt>
                <c:pt idx="658">
                  <c:v>1.2133998170611449E-3</c:v>
                </c:pt>
                <c:pt idx="659">
                  <c:v>1.27041494124569E-3</c:v>
                </c:pt>
                <c:pt idx="661">
                  <c:v>2.0274298003641888E-3</c:v>
                </c:pt>
                <c:pt idx="663">
                  <c:v>9.2653494357364252E-4</c:v>
                </c:pt>
                <c:pt idx="664">
                  <c:v>1.8835499358829111E-3</c:v>
                </c:pt>
                <c:pt idx="665">
                  <c:v>1.440564970835112E-3</c:v>
                </c:pt>
                <c:pt idx="666">
                  <c:v>1.0396698489785194E-3</c:v>
                </c:pt>
                <c:pt idx="667">
                  <c:v>1.0966849731630646E-3</c:v>
                </c:pt>
                <c:pt idx="668">
                  <c:v>1.3528048875741661E-3</c:v>
                </c:pt>
                <c:pt idx="669">
                  <c:v>1.1098200557171367E-3</c:v>
                </c:pt>
                <c:pt idx="670">
                  <c:v>9.6683505398686975E-4</c:v>
                </c:pt>
                <c:pt idx="671">
                  <c:v>1.2659401400014758E-3</c:v>
                </c:pt>
                <c:pt idx="672">
                  <c:v>9.2295500508043915E-4</c:v>
                </c:pt>
                <c:pt idx="673">
                  <c:v>1.0799699593917467E-3</c:v>
                </c:pt>
                <c:pt idx="676">
                  <c:v>1.1790749267674983E-3</c:v>
                </c:pt>
                <c:pt idx="677">
                  <c:v>1.1360902135493234E-3</c:v>
                </c:pt>
                <c:pt idx="678">
                  <c:v>1.4931048281141557E-3</c:v>
                </c:pt>
                <c:pt idx="679">
                  <c:v>1.4492247864836827E-3</c:v>
                </c:pt>
                <c:pt idx="680">
                  <c:v>1.041169794916641E-3</c:v>
                </c:pt>
                <c:pt idx="681">
                  <c:v>1.0981849191011861E-3</c:v>
                </c:pt>
                <c:pt idx="682">
                  <c:v>1.4674402045784518E-3</c:v>
                </c:pt>
                <c:pt idx="683">
                  <c:v>1.2244549070601352E-3</c:v>
                </c:pt>
                <c:pt idx="684">
                  <c:v>1.3805749913444743E-3</c:v>
                </c:pt>
                <c:pt idx="685">
                  <c:v>7.638600654900074E-4</c:v>
                </c:pt>
                <c:pt idx="686">
                  <c:v>1.9426700673648156E-3</c:v>
                </c:pt>
                <c:pt idx="687">
                  <c:v>1.0987899877363816E-3</c:v>
                </c:pt>
                <c:pt idx="688">
                  <c:v>1.1558051119209267E-3</c:v>
                </c:pt>
                <c:pt idx="689">
                  <c:v>1.2128202361054718E-3</c:v>
                </c:pt>
                <c:pt idx="690">
                  <c:v>8.6893976549617946E-4</c:v>
                </c:pt>
                <c:pt idx="691">
                  <c:v>1.0259551854687743E-3</c:v>
                </c:pt>
                <c:pt idx="692">
                  <c:v>1.1083451317972504E-3</c:v>
                </c:pt>
                <c:pt idx="693">
                  <c:v>9.2148008843651041E-4</c:v>
                </c:pt>
                <c:pt idx="694">
                  <c:v>1.3784949987893924E-3</c:v>
                </c:pt>
                <c:pt idx="695">
                  <c:v>1.1477499065222219E-3</c:v>
                </c:pt>
                <c:pt idx="696">
                  <c:v>1.0047649047919549E-3</c:v>
                </c:pt>
                <c:pt idx="697">
                  <c:v>5.7402015227125958E-4</c:v>
                </c:pt>
                <c:pt idx="698">
                  <c:v>6.310348107945174E-4</c:v>
                </c:pt>
                <c:pt idx="699">
                  <c:v>1.2002902221865952E-3</c:v>
                </c:pt>
                <c:pt idx="700">
                  <c:v>1.1134250089526176E-3</c:v>
                </c:pt>
                <c:pt idx="701">
                  <c:v>1.2265599216334522E-3</c:v>
                </c:pt>
                <c:pt idx="702">
                  <c:v>1.5835749945836142E-3</c:v>
                </c:pt>
                <c:pt idx="703">
                  <c:v>8.3969521801918745E-4</c:v>
                </c:pt>
                <c:pt idx="704">
                  <c:v>9.9671016505453736E-4</c:v>
                </c:pt>
                <c:pt idx="705">
                  <c:v>1.0229798572254367E-3</c:v>
                </c:pt>
                <c:pt idx="706">
                  <c:v>1.0492500150576234E-3</c:v>
                </c:pt>
                <c:pt idx="707">
                  <c:v>2.6238505961373448E-4</c:v>
                </c:pt>
                <c:pt idx="708">
                  <c:v>5.755200982093811E-4</c:v>
                </c:pt>
                <c:pt idx="709">
                  <c:v>8.0178991629509255E-4</c:v>
                </c:pt>
                <c:pt idx="710">
                  <c:v>9.2641983064822853E-4</c:v>
                </c:pt>
                <c:pt idx="711">
                  <c:v>-4.7805492067709565E-4</c:v>
                </c:pt>
                <c:pt idx="712">
                  <c:v>-3.2103997364174575E-4</c:v>
                </c:pt>
                <c:pt idx="714">
                  <c:v>-5.4222991457208991E-4</c:v>
                </c:pt>
                <c:pt idx="715">
                  <c:v>-8.2909478805959225E-4</c:v>
                </c:pt>
                <c:pt idx="716">
                  <c:v>-5.0282513984711841E-4</c:v>
                </c:pt>
                <c:pt idx="717">
                  <c:v>-7.4580997170414776E-4</c:v>
                </c:pt>
                <c:pt idx="718">
                  <c:v>-5.3267477051122114E-4</c:v>
                </c:pt>
                <c:pt idx="719">
                  <c:v>-8.7655476818326861E-4</c:v>
                </c:pt>
                <c:pt idx="720">
                  <c:v>-8.1954010966001078E-4</c:v>
                </c:pt>
                <c:pt idx="721">
                  <c:v>-6.6342002537567168E-4</c:v>
                </c:pt>
                <c:pt idx="722">
                  <c:v>-6.0640490846708417E-4</c:v>
                </c:pt>
                <c:pt idx="723">
                  <c:v>-9.5028490613913164E-4</c:v>
                </c:pt>
                <c:pt idx="724">
                  <c:v>-7.9326995182782412E-4</c:v>
                </c:pt>
                <c:pt idx="725">
                  <c:v>-8.371499934582971E-4</c:v>
                </c:pt>
                <c:pt idx="726">
                  <c:v>-7.977452187333256E-4</c:v>
                </c:pt>
                <c:pt idx="727">
                  <c:v>-7.4073010182473809E-4</c:v>
                </c:pt>
                <c:pt idx="728">
                  <c:v>-1.1846099296235479E-3</c:v>
                </c:pt>
                <c:pt idx="729">
                  <c:v>-8.2759484939742833E-4</c:v>
                </c:pt>
                <c:pt idx="730">
                  <c:v>-7.7147506090113893E-4</c:v>
                </c:pt>
                <c:pt idx="731">
                  <c:v>-8.1445976684335619E-4</c:v>
                </c:pt>
                <c:pt idx="732">
                  <c:v>-9.1893486387562007E-4</c:v>
                </c:pt>
                <c:pt idx="733">
                  <c:v>-8.6192021262831986E-4</c:v>
                </c:pt>
                <c:pt idx="735">
                  <c:v>-1.1057999145123176E-3</c:v>
                </c:pt>
                <c:pt idx="737">
                  <c:v>-9.4878496020101011E-4</c:v>
                </c:pt>
                <c:pt idx="738">
                  <c:v>-1.0917699692072347E-3</c:v>
                </c:pt>
                <c:pt idx="739">
                  <c:v>-3.9266508974833414E-4</c:v>
                </c:pt>
                <c:pt idx="740">
                  <c:v>-8.3565005479613319E-4</c:v>
                </c:pt>
                <c:pt idx="741">
                  <c:v>-8.1295982818119228E-4</c:v>
                </c:pt>
                <c:pt idx="742">
                  <c:v>-5.4370483849197626E-4</c:v>
                </c:pt>
                <c:pt idx="743">
                  <c:v>-7.1235492214327678E-4</c:v>
                </c:pt>
                <c:pt idx="744">
                  <c:v>-1.0553400570643134E-3</c:v>
                </c:pt>
                <c:pt idx="745">
                  <c:v>-9.9832493287976831E-4</c:v>
                </c:pt>
                <c:pt idx="746">
                  <c:v>-8.4220484859542921E-4</c:v>
                </c:pt>
                <c:pt idx="747">
                  <c:v>-8.8519002019893378E-4</c:v>
                </c:pt>
                <c:pt idx="750">
                  <c:v>-3.0279999191407114E-4</c:v>
                </c:pt>
                <c:pt idx="751">
                  <c:v>-8.4578478708863258E-4</c:v>
                </c:pt>
                <c:pt idx="752">
                  <c:v>-1.1466800715425052E-3</c:v>
                </c:pt>
                <c:pt idx="753">
                  <c:v>-1.2371252232696861E-3</c:v>
                </c:pt>
                <c:pt idx="754">
                  <c:v>-8.8011015031952411E-4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AB4-4F89-AFD4-35A87C5CB8B6}"/>
            </c:ext>
          </c:extLst>
        </c:ser>
        <c:ser>
          <c:idx val="4"/>
          <c:order val="3"/>
          <c:tx>
            <c:strRef>
              <c:f>'Active 2'!$K$20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2'!$F$21:$F$992</c:f>
              <c:numCache>
                <c:formatCode>General</c:formatCode>
                <c:ptCount val="972"/>
                <c:pt idx="0">
                  <c:v>-13296</c:v>
                </c:pt>
                <c:pt idx="1">
                  <c:v>-8018</c:v>
                </c:pt>
                <c:pt idx="2">
                  <c:v>-7959</c:v>
                </c:pt>
                <c:pt idx="3">
                  <c:v>-7958.5</c:v>
                </c:pt>
                <c:pt idx="4">
                  <c:v>-7945.5</c:v>
                </c:pt>
                <c:pt idx="5">
                  <c:v>-7945</c:v>
                </c:pt>
                <c:pt idx="6">
                  <c:v>-7941</c:v>
                </c:pt>
                <c:pt idx="7">
                  <c:v>-7827.5</c:v>
                </c:pt>
                <c:pt idx="8">
                  <c:v>-7823</c:v>
                </c:pt>
                <c:pt idx="9">
                  <c:v>-7818.5</c:v>
                </c:pt>
                <c:pt idx="10">
                  <c:v>-6738.5</c:v>
                </c:pt>
                <c:pt idx="11">
                  <c:v>-6405</c:v>
                </c:pt>
                <c:pt idx="12">
                  <c:v>-4873</c:v>
                </c:pt>
                <c:pt idx="13">
                  <c:v>-4855</c:v>
                </c:pt>
                <c:pt idx="14">
                  <c:v>-4831.5</c:v>
                </c:pt>
                <c:pt idx="15">
                  <c:v>-4787</c:v>
                </c:pt>
                <c:pt idx="16">
                  <c:v>-4683</c:v>
                </c:pt>
                <c:pt idx="17">
                  <c:v>-4655.5</c:v>
                </c:pt>
                <c:pt idx="18">
                  <c:v>-4642</c:v>
                </c:pt>
                <c:pt idx="19">
                  <c:v>-4628.5</c:v>
                </c:pt>
                <c:pt idx="20">
                  <c:v>-4515</c:v>
                </c:pt>
                <c:pt idx="21">
                  <c:v>-4515</c:v>
                </c:pt>
                <c:pt idx="22">
                  <c:v>-4510.5</c:v>
                </c:pt>
                <c:pt idx="23">
                  <c:v>-4506</c:v>
                </c:pt>
                <c:pt idx="24">
                  <c:v>-4429</c:v>
                </c:pt>
                <c:pt idx="25">
                  <c:v>-4411</c:v>
                </c:pt>
                <c:pt idx="26">
                  <c:v>-4356.5</c:v>
                </c:pt>
                <c:pt idx="27">
                  <c:v>-3449.5</c:v>
                </c:pt>
                <c:pt idx="28">
                  <c:v>-3449</c:v>
                </c:pt>
                <c:pt idx="29">
                  <c:v>-3142</c:v>
                </c:pt>
                <c:pt idx="30">
                  <c:v>-2920</c:v>
                </c:pt>
                <c:pt idx="31">
                  <c:v>-1999</c:v>
                </c:pt>
                <c:pt idx="32">
                  <c:v>-1872.5</c:v>
                </c:pt>
                <c:pt idx="33">
                  <c:v>-1642</c:v>
                </c:pt>
                <c:pt idx="34">
                  <c:v>-1624</c:v>
                </c:pt>
                <c:pt idx="35">
                  <c:v>-1583.5</c:v>
                </c:pt>
                <c:pt idx="36">
                  <c:v>-1579</c:v>
                </c:pt>
                <c:pt idx="37">
                  <c:v>-1565</c:v>
                </c:pt>
                <c:pt idx="38">
                  <c:v>-1411.5</c:v>
                </c:pt>
                <c:pt idx="39">
                  <c:v>-1407</c:v>
                </c:pt>
                <c:pt idx="40">
                  <c:v>-1406</c:v>
                </c:pt>
                <c:pt idx="41">
                  <c:v>-1289</c:v>
                </c:pt>
                <c:pt idx="42">
                  <c:v>-1275.5</c:v>
                </c:pt>
                <c:pt idx="43">
                  <c:v>-481</c:v>
                </c:pt>
                <c:pt idx="44">
                  <c:v>-426.5</c:v>
                </c:pt>
                <c:pt idx="45">
                  <c:v>-422</c:v>
                </c:pt>
                <c:pt idx="46">
                  <c:v>-350</c:v>
                </c:pt>
                <c:pt idx="47">
                  <c:v>-36</c:v>
                </c:pt>
                <c:pt idx="48">
                  <c:v>-27</c:v>
                </c:pt>
                <c:pt idx="49">
                  <c:v>-4.5</c:v>
                </c:pt>
                <c:pt idx="50">
                  <c:v>-4</c:v>
                </c:pt>
                <c:pt idx="51">
                  <c:v>0</c:v>
                </c:pt>
                <c:pt idx="52">
                  <c:v>0.5</c:v>
                </c:pt>
                <c:pt idx="53">
                  <c:v>77</c:v>
                </c:pt>
                <c:pt idx="54">
                  <c:v>77.5</c:v>
                </c:pt>
                <c:pt idx="55">
                  <c:v>77.5</c:v>
                </c:pt>
                <c:pt idx="56">
                  <c:v>107.5</c:v>
                </c:pt>
                <c:pt idx="57">
                  <c:v>156.5</c:v>
                </c:pt>
                <c:pt idx="58">
                  <c:v>161</c:v>
                </c:pt>
                <c:pt idx="59">
                  <c:v>161.5</c:v>
                </c:pt>
                <c:pt idx="60">
                  <c:v>166</c:v>
                </c:pt>
                <c:pt idx="61">
                  <c:v>189</c:v>
                </c:pt>
                <c:pt idx="62">
                  <c:v>194</c:v>
                </c:pt>
                <c:pt idx="63">
                  <c:v>275</c:v>
                </c:pt>
                <c:pt idx="64">
                  <c:v>283.5</c:v>
                </c:pt>
                <c:pt idx="65">
                  <c:v>302</c:v>
                </c:pt>
                <c:pt idx="66">
                  <c:v>329</c:v>
                </c:pt>
                <c:pt idx="67">
                  <c:v>342.5</c:v>
                </c:pt>
                <c:pt idx="68">
                  <c:v>356</c:v>
                </c:pt>
                <c:pt idx="69">
                  <c:v>424</c:v>
                </c:pt>
                <c:pt idx="70">
                  <c:v>460.5</c:v>
                </c:pt>
                <c:pt idx="71">
                  <c:v>469.5</c:v>
                </c:pt>
                <c:pt idx="72">
                  <c:v>1259</c:v>
                </c:pt>
                <c:pt idx="73">
                  <c:v>1277</c:v>
                </c:pt>
                <c:pt idx="74">
                  <c:v>1394.5</c:v>
                </c:pt>
                <c:pt idx="75">
                  <c:v>1440</c:v>
                </c:pt>
                <c:pt idx="76">
                  <c:v>1440</c:v>
                </c:pt>
                <c:pt idx="77">
                  <c:v>1535</c:v>
                </c:pt>
                <c:pt idx="78">
                  <c:v>1561.5</c:v>
                </c:pt>
                <c:pt idx="79">
                  <c:v>1562</c:v>
                </c:pt>
                <c:pt idx="80">
                  <c:v>1562</c:v>
                </c:pt>
                <c:pt idx="81">
                  <c:v>1575.5</c:v>
                </c:pt>
                <c:pt idx="82">
                  <c:v>1639</c:v>
                </c:pt>
                <c:pt idx="83">
                  <c:v>1693</c:v>
                </c:pt>
                <c:pt idx="84">
                  <c:v>1770</c:v>
                </c:pt>
                <c:pt idx="85">
                  <c:v>1806</c:v>
                </c:pt>
                <c:pt idx="86">
                  <c:v>1806.5</c:v>
                </c:pt>
                <c:pt idx="87">
                  <c:v>1810.5</c:v>
                </c:pt>
                <c:pt idx="88">
                  <c:v>1824</c:v>
                </c:pt>
                <c:pt idx="89">
                  <c:v>1833</c:v>
                </c:pt>
                <c:pt idx="90">
                  <c:v>1869.5</c:v>
                </c:pt>
                <c:pt idx="91">
                  <c:v>1896.5</c:v>
                </c:pt>
                <c:pt idx="92">
                  <c:v>1901</c:v>
                </c:pt>
                <c:pt idx="93">
                  <c:v>1901</c:v>
                </c:pt>
                <c:pt idx="94">
                  <c:v>1910.5</c:v>
                </c:pt>
                <c:pt idx="95">
                  <c:v>1951</c:v>
                </c:pt>
                <c:pt idx="96">
                  <c:v>1960</c:v>
                </c:pt>
                <c:pt idx="97">
                  <c:v>1978.5</c:v>
                </c:pt>
                <c:pt idx="98">
                  <c:v>2019</c:v>
                </c:pt>
                <c:pt idx="99">
                  <c:v>2019.5</c:v>
                </c:pt>
                <c:pt idx="100">
                  <c:v>3216.5</c:v>
                </c:pt>
                <c:pt idx="101">
                  <c:v>3265.5</c:v>
                </c:pt>
                <c:pt idx="102">
                  <c:v>3276.5</c:v>
                </c:pt>
                <c:pt idx="103">
                  <c:v>3374</c:v>
                </c:pt>
                <c:pt idx="104">
                  <c:v>3419.5</c:v>
                </c:pt>
                <c:pt idx="105">
                  <c:v>3496.5</c:v>
                </c:pt>
                <c:pt idx="106">
                  <c:v>3518.5</c:v>
                </c:pt>
                <c:pt idx="107">
                  <c:v>3519</c:v>
                </c:pt>
                <c:pt idx="108">
                  <c:v>3541.5</c:v>
                </c:pt>
                <c:pt idx="109">
                  <c:v>3546</c:v>
                </c:pt>
                <c:pt idx="110">
                  <c:v>3546</c:v>
                </c:pt>
                <c:pt idx="111">
                  <c:v>3564</c:v>
                </c:pt>
                <c:pt idx="112">
                  <c:v>3564.5</c:v>
                </c:pt>
                <c:pt idx="113">
                  <c:v>3660.5</c:v>
                </c:pt>
                <c:pt idx="114">
                  <c:v>4787.5</c:v>
                </c:pt>
                <c:pt idx="115">
                  <c:v>4853</c:v>
                </c:pt>
                <c:pt idx="116">
                  <c:v>5019</c:v>
                </c:pt>
                <c:pt idx="117">
                  <c:v>5178.5</c:v>
                </c:pt>
                <c:pt idx="118">
                  <c:v>5182</c:v>
                </c:pt>
                <c:pt idx="119">
                  <c:v>5186.5</c:v>
                </c:pt>
                <c:pt idx="120">
                  <c:v>5322.5</c:v>
                </c:pt>
                <c:pt idx="121">
                  <c:v>5390.5</c:v>
                </c:pt>
                <c:pt idx="122">
                  <c:v>5417.5</c:v>
                </c:pt>
                <c:pt idx="123">
                  <c:v>5463</c:v>
                </c:pt>
                <c:pt idx="124">
                  <c:v>6736</c:v>
                </c:pt>
                <c:pt idx="125">
                  <c:v>6749.5</c:v>
                </c:pt>
                <c:pt idx="126">
                  <c:v>6810</c:v>
                </c:pt>
                <c:pt idx="127">
                  <c:v>6858.5</c:v>
                </c:pt>
                <c:pt idx="128">
                  <c:v>6864.5</c:v>
                </c:pt>
                <c:pt idx="129">
                  <c:v>6867.5</c:v>
                </c:pt>
                <c:pt idx="130">
                  <c:v>6890</c:v>
                </c:pt>
                <c:pt idx="131">
                  <c:v>6981</c:v>
                </c:pt>
                <c:pt idx="132">
                  <c:v>7021.5</c:v>
                </c:pt>
                <c:pt idx="133">
                  <c:v>7153</c:v>
                </c:pt>
                <c:pt idx="134">
                  <c:v>8210.5</c:v>
                </c:pt>
                <c:pt idx="135">
                  <c:v>8254.5</c:v>
                </c:pt>
                <c:pt idx="136">
                  <c:v>8255</c:v>
                </c:pt>
                <c:pt idx="137">
                  <c:v>8255.5</c:v>
                </c:pt>
                <c:pt idx="138">
                  <c:v>8467.5</c:v>
                </c:pt>
                <c:pt idx="139">
                  <c:v>8471.5</c:v>
                </c:pt>
                <c:pt idx="140">
                  <c:v>8481</c:v>
                </c:pt>
                <c:pt idx="141">
                  <c:v>8494</c:v>
                </c:pt>
                <c:pt idx="142">
                  <c:v>8494.5</c:v>
                </c:pt>
                <c:pt idx="143">
                  <c:v>8585</c:v>
                </c:pt>
                <c:pt idx="144">
                  <c:v>8625.5</c:v>
                </c:pt>
                <c:pt idx="145">
                  <c:v>8626</c:v>
                </c:pt>
                <c:pt idx="146">
                  <c:v>8630.5</c:v>
                </c:pt>
                <c:pt idx="147">
                  <c:v>9591</c:v>
                </c:pt>
                <c:pt idx="148">
                  <c:v>9982.5</c:v>
                </c:pt>
                <c:pt idx="149">
                  <c:v>9989.5</c:v>
                </c:pt>
                <c:pt idx="150">
                  <c:v>10316</c:v>
                </c:pt>
                <c:pt idx="151">
                  <c:v>10321.5</c:v>
                </c:pt>
                <c:pt idx="152">
                  <c:v>10375</c:v>
                </c:pt>
                <c:pt idx="153">
                  <c:v>10376.5</c:v>
                </c:pt>
                <c:pt idx="154">
                  <c:v>10390</c:v>
                </c:pt>
                <c:pt idx="155">
                  <c:v>11602.5</c:v>
                </c:pt>
                <c:pt idx="156">
                  <c:v>11675</c:v>
                </c:pt>
                <c:pt idx="157">
                  <c:v>11720.5</c:v>
                </c:pt>
                <c:pt idx="158">
                  <c:v>11820</c:v>
                </c:pt>
                <c:pt idx="159">
                  <c:v>11824.5</c:v>
                </c:pt>
                <c:pt idx="160">
                  <c:v>11929</c:v>
                </c:pt>
                <c:pt idx="161">
                  <c:v>11933.5</c:v>
                </c:pt>
                <c:pt idx="162">
                  <c:v>11942.5</c:v>
                </c:pt>
                <c:pt idx="163">
                  <c:v>11947</c:v>
                </c:pt>
                <c:pt idx="164">
                  <c:v>11997</c:v>
                </c:pt>
                <c:pt idx="165">
                  <c:v>12001.5</c:v>
                </c:pt>
                <c:pt idx="166">
                  <c:v>13274.5</c:v>
                </c:pt>
                <c:pt idx="167">
                  <c:v>13283.5</c:v>
                </c:pt>
                <c:pt idx="168">
                  <c:v>13284</c:v>
                </c:pt>
                <c:pt idx="169">
                  <c:v>13292.5</c:v>
                </c:pt>
                <c:pt idx="170">
                  <c:v>13306</c:v>
                </c:pt>
                <c:pt idx="171">
                  <c:v>13306.5</c:v>
                </c:pt>
                <c:pt idx="172">
                  <c:v>13365</c:v>
                </c:pt>
                <c:pt idx="173">
                  <c:v>13443</c:v>
                </c:pt>
                <c:pt idx="174">
                  <c:v>13447.5</c:v>
                </c:pt>
                <c:pt idx="175">
                  <c:v>13451</c:v>
                </c:pt>
                <c:pt idx="176">
                  <c:v>13465</c:v>
                </c:pt>
                <c:pt idx="177">
                  <c:v>13474</c:v>
                </c:pt>
                <c:pt idx="178">
                  <c:v>13480</c:v>
                </c:pt>
                <c:pt idx="179">
                  <c:v>13610</c:v>
                </c:pt>
                <c:pt idx="180">
                  <c:v>13723.5</c:v>
                </c:pt>
                <c:pt idx="181">
                  <c:v>14558.5</c:v>
                </c:pt>
                <c:pt idx="182">
                  <c:v>14946.5</c:v>
                </c:pt>
                <c:pt idx="183">
                  <c:v>15014.5</c:v>
                </c:pt>
                <c:pt idx="184">
                  <c:v>15146</c:v>
                </c:pt>
                <c:pt idx="185">
                  <c:v>15155</c:v>
                </c:pt>
                <c:pt idx="186">
                  <c:v>15155.5</c:v>
                </c:pt>
                <c:pt idx="187">
                  <c:v>15160</c:v>
                </c:pt>
                <c:pt idx="188">
                  <c:v>15164.5</c:v>
                </c:pt>
                <c:pt idx="189">
                  <c:v>15169</c:v>
                </c:pt>
                <c:pt idx="190">
                  <c:v>15169.5</c:v>
                </c:pt>
                <c:pt idx="191">
                  <c:v>15173.5</c:v>
                </c:pt>
                <c:pt idx="192">
                  <c:v>15200.5</c:v>
                </c:pt>
                <c:pt idx="193">
                  <c:v>15454.5</c:v>
                </c:pt>
                <c:pt idx="194">
                  <c:v>16524</c:v>
                </c:pt>
                <c:pt idx="195">
                  <c:v>16619</c:v>
                </c:pt>
                <c:pt idx="196">
                  <c:v>16623.5</c:v>
                </c:pt>
                <c:pt idx="197">
                  <c:v>16661</c:v>
                </c:pt>
                <c:pt idx="198">
                  <c:v>16764</c:v>
                </c:pt>
                <c:pt idx="199">
                  <c:v>16768.5</c:v>
                </c:pt>
                <c:pt idx="200">
                  <c:v>16791</c:v>
                </c:pt>
                <c:pt idx="201">
                  <c:v>16800</c:v>
                </c:pt>
                <c:pt idx="202">
                  <c:v>16805</c:v>
                </c:pt>
                <c:pt idx="203">
                  <c:v>16959</c:v>
                </c:pt>
                <c:pt idx="204">
                  <c:v>18038</c:v>
                </c:pt>
                <c:pt idx="205">
                  <c:v>18038</c:v>
                </c:pt>
                <c:pt idx="206">
                  <c:v>18038</c:v>
                </c:pt>
                <c:pt idx="207">
                  <c:v>18372.5</c:v>
                </c:pt>
                <c:pt idx="208">
                  <c:v>18372.5</c:v>
                </c:pt>
                <c:pt idx="209">
                  <c:v>18377</c:v>
                </c:pt>
                <c:pt idx="210">
                  <c:v>18377.5</c:v>
                </c:pt>
                <c:pt idx="211">
                  <c:v>18377.5</c:v>
                </c:pt>
                <c:pt idx="212">
                  <c:v>18431.5</c:v>
                </c:pt>
                <c:pt idx="213">
                  <c:v>18513</c:v>
                </c:pt>
                <c:pt idx="214">
                  <c:v>18545</c:v>
                </c:pt>
                <c:pt idx="215">
                  <c:v>18545</c:v>
                </c:pt>
                <c:pt idx="216">
                  <c:v>18545</c:v>
                </c:pt>
                <c:pt idx="217">
                  <c:v>18545</c:v>
                </c:pt>
                <c:pt idx="218">
                  <c:v>18545</c:v>
                </c:pt>
                <c:pt idx="219">
                  <c:v>18545</c:v>
                </c:pt>
                <c:pt idx="220">
                  <c:v>18558.5</c:v>
                </c:pt>
                <c:pt idx="221">
                  <c:v>18558.5</c:v>
                </c:pt>
                <c:pt idx="222">
                  <c:v>18603.5</c:v>
                </c:pt>
                <c:pt idx="223">
                  <c:v>19892</c:v>
                </c:pt>
                <c:pt idx="224">
                  <c:v>20049</c:v>
                </c:pt>
                <c:pt idx="225">
                  <c:v>20099</c:v>
                </c:pt>
                <c:pt idx="226">
                  <c:v>20121.5</c:v>
                </c:pt>
                <c:pt idx="227">
                  <c:v>20126</c:v>
                </c:pt>
                <c:pt idx="228">
                  <c:v>20130.5</c:v>
                </c:pt>
                <c:pt idx="229">
                  <c:v>20130.5</c:v>
                </c:pt>
                <c:pt idx="230">
                  <c:v>20154.5</c:v>
                </c:pt>
                <c:pt idx="231">
                  <c:v>20158</c:v>
                </c:pt>
                <c:pt idx="232">
                  <c:v>20162.5</c:v>
                </c:pt>
                <c:pt idx="233">
                  <c:v>20253</c:v>
                </c:pt>
                <c:pt idx="234">
                  <c:v>21554</c:v>
                </c:pt>
                <c:pt idx="235">
                  <c:v>21626</c:v>
                </c:pt>
                <c:pt idx="236">
                  <c:v>21725.5</c:v>
                </c:pt>
                <c:pt idx="237">
                  <c:v>21725.5</c:v>
                </c:pt>
                <c:pt idx="238">
                  <c:v>21730.5</c:v>
                </c:pt>
                <c:pt idx="239">
                  <c:v>21730.5</c:v>
                </c:pt>
                <c:pt idx="240">
                  <c:v>21739.5</c:v>
                </c:pt>
                <c:pt idx="241">
                  <c:v>21744</c:v>
                </c:pt>
                <c:pt idx="242">
                  <c:v>21744</c:v>
                </c:pt>
                <c:pt idx="243">
                  <c:v>21762</c:v>
                </c:pt>
                <c:pt idx="244">
                  <c:v>21843.5</c:v>
                </c:pt>
                <c:pt idx="245">
                  <c:v>21895</c:v>
                </c:pt>
                <c:pt idx="246">
                  <c:v>21911.5</c:v>
                </c:pt>
                <c:pt idx="247">
                  <c:v>22138</c:v>
                </c:pt>
                <c:pt idx="248">
                  <c:v>23071.5</c:v>
                </c:pt>
                <c:pt idx="249">
                  <c:v>23221</c:v>
                </c:pt>
                <c:pt idx="250">
                  <c:v>23311.5</c:v>
                </c:pt>
                <c:pt idx="251">
                  <c:v>23701.5</c:v>
                </c:pt>
                <c:pt idx="252">
                  <c:v>24716.5</c:v>
                </c:pt>
                <c:pt idx="253">
                  <c:v>24866</c:v>
                </c:pt>
                <c:pt idx="254">
                  <c:v>25120</c:v>
                </c:pt>
                <c:pt idx="255">
                  <c:v>25142.5</c:v>
                </c:pt>
                <c:pt idx="256">
                  <c:v>26033</c:v>
                </c:pt>
                <c:pt idx="257">
                  <c:v>26569.5</c:v>
                </c:pt>
                <c:pt idx="258">
                  <c:v>26589</c:v>
                </c:pt>
                <c:pt idx="259">
                  <c:v>26692</c:v>
                </c:pt>
                <c:pt idx="260">
                  <c:v>27054.5</c:v>
                </c:pt>
                <c:pt idx="261">
                  <c:v>28035.5</c:v>
                </c:pt>
                <c:pt idx="262">
                  <c:v>28187.5</c:v>
                </c:pt>
                <c:pt idx="263">
                  <c:v>28284</c:v>
                </c:pt>
                <c:pt idx="264">
                  <c:v>28352.5</c:v>
                </c:pt>
                <c:pt idx="265">
                  <c:v>28409.5</c:v>
                </c:pt>
                <c:pt idx="266">
                  <c:v>28418.5</c:v>
                </c:pt>
                <c:pt idx="267">
                  <c:v>28518</c:v>
                </c:pt>
                <c:pt idx="268">
                  <c:v>28699.5</c:v>
                </c:pt>
                <c:pt idx="269">
                  <c:v>28708.5</c:v>
                </c:pt>
                <c:pt idx="270">
                  <c:v>29864</c:v>
                </c:pt>
                <c:pt idx="271">
                  <c:v>29874.5</c:v>
                </c:pt>
                <c:pt idx="272">
                  <c:v>29875</c:v>
                </c:pt>
                <c:pt idx="273">
                  <c:v>29945.5</c:v>
                </c:pt>
                <c:pt idx="274">
                  <c:v>30009</c:v>
                </c:pt>
                <c:pt idx="275">
                  <c:v>30059</c:v>
                </c:pt>
                <c:pt idx="276">
                  <c:v>30073.5</c:v>
                </c:pt>
                <c:pt idx="277">
                  <c:v>30077</c:v>
                </c:pt>
                <c:pt idx="278">
                  <c:v>30127</c:v>
                </c:pt>
                <c:pt idx="279">
                  <c:v>30222</c:v>
                </c:pt>
                <c:pt idx="280">
                  <c:v>31301.5</c:v>
                </c:pt>
                <c:pt idx="281">
                  <c:v>31486</c:v>
                </c:pt>
                <c:pt idx="282">
                  <c:v>31622</c:v>
                </c:pt>
                <c:pt idx="283">
                  <c:v>31622</c:v>
                </c:pt>
                <c:pt idx="284">
                  <c:v>31735.5</c:v>
                </c:pt>
                <c:pt idx="285">
                  <c:v>31740</c:v>
                </c:pt>
                <c:pt idx="286">
                  <c:v>31772</c:v>
                </c:pt>
                <c:pt idx="287">
                  <c:v>31772</c:v>
                </c:pt>
                <c:pt idx="288">
                  <c:v>31776.5</c:v>
                </c:pt>
                <c:pt idx="289">
                  <c:v>31777.5</c:v>
                </c:pt>
                <c:pt idx="290">
                  <c:v>31778</c:v>
                </c:pt>
                <c:pt idx="291">
                  <c:v>31794.5</c:v>
                </c:pt>
                <c:pt idx="292">
                  <c:v>31957.5</c:v>
                </c:pt>
                <c:pt idx="293">
                  <c:v>32030</c:v>
                </c:pt>
                <c:pt idx="294">
                  <c:v>33123</c:v>
                </c:pt>
                <c:pt idx="295">
                  <c:v>33126.5</c:v>
                </c:pt>
                <c:pt idx="296">
                  <c:v>33167.5</c:v>
                </c:pt>
                <c:pt idx="297">
                  <c:v>33167.5</c:v>
                </c:pt>
                <c:pt idx="298">
                  <c:v>33167.5</c:v>
                </c:pt>
                <c:pt idx="299">
                  <c:v>33168</c:v>
                </c:pt>
                <c:pt idx="300">
                  <c:v>33168</c:v>
                </c:pt>
                <c:pt idx="301">
                  <c:v>33168</c:v>
                </c:pt>
                <c:pt idx="302">
                  <c:v>33171.5</c:v>
                </c:pt>
                <c:pt idx="303">
                  <c:v>33232</c:v>
                </c:pt>
                <c:pt idx="304">
                  <c:v>33280.5</c:v>
                </c:pt>
                <c:pt idx="305">
                  <c:v>33403</c:v>
                </c:pt>
                <c:pt idx="306">
                  <c:v>33412</c:v>
                </c:pt>
                <c:pt idx="307">
                  <c:v>33422.5</c:v>
                </c:pt>
                <c:pt idx="308">
                  <c:v>33554</c:v>
                </c:pt>
                <c:pt idx="309">
                  <c:v>33554</c:v>
                </c:pt>
                <c:pt idx="310">
                  <c:v>33580</c:v>
                </c:pt>
                <c:pt idx="311">
                  <c:v>34587</c:v>
                </c:pt>
                <c:pt idx="312">
                  <c:v>34823</c:v>
                </c:pt>
                <c:pt idx="313">
                  <c:v>34825.5</c:v>
                </c:pt>
                <c:pt idx="314">
                  <c:v>34844.5</c:v>
                </c:pt>
                <c:pt idx="315">
                  <c:v>34948</c:v>
                </c:pt>
                <c:pt idx="316">
                  <c:v>34952.5</c:v>
                </c:pt>
                <c:pt idx="317">
                  <c:v>34952.5</c:v>
                </c:pt>
                <c:pt idx="318">
                  <c:v>34984.5</c:v>
                </c:pt>
                <c:pt idx="319">
                  <c:v>34999</c:v>
                </c:pt>
                <c:pt idx="320">
                  <c:v>35007</c:v>
                </c:pt>
                <c:pt idx="321">
                  <c:v>35189.5</c:v>
                </c:pt>
                <c:pt idx="322">
                  <c:v>35261</c:v>
                </c:pt>
                <c:pt idx="323">
                  <c:v>35262</c:v>
                </c:pt>
                <c:pt idx="324">
                  <c:v>35270.5</c:v>
                </c:pt>
                <c:pt idx="325">
                  <c:v>35270.5</c:v>
                </c:pt>
                <c:pt idx="326">
                  <c:v>35451.5</c:v>
                </c:pt>
                <c:pt idx="327">
                  <c:v>35451.5</c:v>
                </c:pt>
                <c:pt idx="328">
                  <c:v>36344</c:v>
                </c:pt>
                <c:pt idx="329">
                  <c:v>36439</c:v>
                </c:pt>
                <c:pt idx="330">
                  <c:v>36504.5</c:v>
                </c:pt>
                <c:pt idx="331">
                  <c:v>36652</c:v>
                </c:pt>
                <c:pt idx="332">
                  <c:v>36720</c:v>
                </c:pt>
                <c:pt idx="333">
                  <c:v>36842.5</c:v>
                </c:pt>
                <c:pt idx="334">
                  <c:v>36847</c:v>
                </c:pt>
                <c:pt idx="335">
                  <c:v>36847</c:v>
                </c:pt>
                <c:pt idx="336">
                  <c:v>37980.5</c:v>
                </c:pt>
                <c:pt idx="337">
                  <c:v>38007.5</c:v>
                </c:pt>
                <c:pt idx="338">
                  <c:v>38008</c:v>
                </c:pt>
                <c:pt idx="339">
                  <c:v>38125</c:v>
                </c:pt>
                <c:pt idx="340">
                  <c:v>38164</c:v>
                </c:pt>
                <c:pt idx="341">
                  <c:v>38210.5</c:v>
                </c:pt>
                <c:pt idx="342">
                  <c:v>38297.5</c:v>
                </c:pt>
                <c:pt idx="343">
                  <c:v>38307.5</c:v>
                </c:pt>
                <c:pt idx="344">
                  <c:v>38324</c:v>
                </c:pt>
                <c:pt idx="345">
                  <c:v>38325</c:v>
                </c:pt>
                <c:pt idx="346">
                  <c:v>38378.5</c:v>
                </c:pt>
                <c:pt idx="347">
                  <c:v>38405.5</c:v>
                </c:pt>
                <c:pt idx="348">
                  <c:v>38419</c:v>
                </c:pt>
                <c:pt idx="349">
                  <c:v>39602.5</c:v>
                </c:pt>
                <c:pt idx="350">
                  <c:v>39676</c:v>
                </c:pt>
                <c:pt idx="351">
                  <c:v>39775</c:v>
                </c:pt>
                <c:pt idx="352">
                  <c:v>39789</c:v>
                </c:pt>
                <c:pt idx="353">
                  <c:v>39796.5</c:v>
                </c:pt>
                <c:pt idx="354">
                  <c:v>39797</c:v>
                </c:pt>
                <c:pt idx="355">
                  <c:v>39797</c:v>
                </c:pt>
                <c:pt idx="356">
                  <c:v>39825</c:v>
                </c:pt>
                <c:pt idx="357">
                  <c:v>39825</c:v>
                </c:pt>
                <c:pt idx="358">
                  <c:v>39848</c:v>
                </c:pt>
                <c:pt idx="359">
                  <c:v>39869.5</c:v>
                </c:pt>
                <c:pt idx="360">
                  <c:v>39887</c:v>
                </c:pt>
                <c:pt idx="361">
                  <c:v>39887</c:v>
                </c:pt>
                <c:pt idx="362">
                  <c:v>39897</c:v>
                </c:pt>
                <c:pt idx="363">
                  <c:v>39905.5</c:v>
                </c:pt>
                <c:pt idx="364">
                  <c:v>39911</c:v>
                </c:pt>
                <c:pt idx="365">
                  <c:v>40251</c:v>
                </c:pt>
                <c:pt idx="366">
                  <c:v>41347</c:v>
                </c:pt>
                <c:pt idx="367">
                  <c:v>41425</c:v>
                </c:pt>
                <c:pt idx="368">
                  <c:v>41434</c:v>
                </c:pt>
                <c:pt idx="369">
                  <c:v>41506</c:v>
                </c:pt>
                <c:pt idx="370">
                  <c:v>41516</c:v>
                </c:pt>
                <c:pt idx="371">
                  <c:v>41534</c:v>
                </c:pt>
                <c:pt idx="372">
                  <c:v>41561</c:v>
                </c:pt>
                <c:pt idx="373">
                  <c:v>41565</c:v>
                </c:pt>
                <c:pt idx="374">
                  <c:v>41579</c:v>
                </c:pt>
                <c:pt idx="375">
                  <c:v>41642</c:v>
                </c:pt>
                <c:pt idx="376">
                  <c:v>41654.5</c:v>
                </c:pt>
                <c:pt idx="377">
                  <c:v>41674</c:v>
                </c:pt>
                <c:pt idx="378">
                  <c:v>41700</c:v>
                </c:pt>
                <c:pt idx="379">
                  <c:v>41700</c:v>
                </c:pt>
                <c:pt idx="380">
                  <c:v>41700</c:v>
                </c:pt>
                <c:pt idx="381">
                  <c:v>41831.5</c:v>
                </c:pt>
                <c:pt idx="382">
                  <c:v>41831.5</c:v>
                </c:pt>
                <c:pt idx="383">
                  <c:v>42276</c:v>
                </c:pt>
                <c:pt idx="384">
                  <c:v>42747.5</c:v>
                </c:pt>
                <c:pt idx="385">
                  <c:v>42747.5</c:v>
                </c:pt>
                <c:pt idx="386">
                  <c:v>42997</c:v>
                </c:pt>
                <c:pt idx="387">
                  <c:v>43006.5</c:v>
                </c:pt>
                <c:pt idx="388">
                  <c:v>43046</c:v>
                </c:pt>
                <c:pt idx="389">
                  <c:v>43092</c:v>
                </c:pt>
                <c:pt idx="390">
                  <c:v>43133.5</c:v>
                </c:pt>
                <c:pt idx="391">
                  <c:v>43146.5</c:v>
                </c:pt>
                <c:pt idx="392">
                  <c:v>43178</c:v>
                </c:pt>
                <c:pt idx="393">
                  <c:v>43204</c:v>
                </c:pt>
                <c:pt idx="394">
                  <c:v>43204.5</c:v>
                </c:pt>
                <c:pt idx="395">
                  <c:v>43255</c:v>
                </c:pt>
                <c:pt idx="396">
                  <c:v>43282</c:v>
                </c:pt>
                <c:pt idx="397">
                  <c:v>43368.5</c:v>
                </c:pt>
                <c:pt idx="398">
                  <c:v>43372</c:v>
                </c:pt>
                <c:pt idx="399">
                  <c:v>43387</c:v>
                </c:pt>
                <c:pt idx="400">
                  <c:v>43387</c:v>
                </c:pt>
                <c:pt idx="401">
                  <c:v>43387</c:v>
                </c:pt>
                <c:pt idx="402">
                  <c:v>43545.5</c:v>
                </c:pt>
                <c:pt idx="403">
                  <c:v>44303</c:v>
                </c:pt>
                <c:pt idx="404">
                  <c:v>44461.5</c:v>
                </c:pt>
                <c:pt idx="405">
                  <c:v>44588</c:v>
                </c:pt>
                <c:pt idx="406">
                  <c:v>44759.5</c:v>
                </c:pt>
                <c:pt idx="407">
                  <c:v>44873</c:v>
                </c:pt>
                <c:pt idx="408">
                  <c:v>44873.5</c:v>
                </c:pt>
                <c:pt idx="409">
                  <c:v>44918</c:v>
                </c:pt>
                <c:pt idx="410">
                  <c:v>44918</c:v>
                </c:pt>
                <c:pt idx="411">
                  <c:v>45031.5</c:v>
                </c:pt>
                <c:pt idx="412">
                  <c:v>45031.5</c:v>
                </c:pt>
                <c:pt idx="413">
                  <c:v>45062.5</c:v>
                </c:pt>
                <c:pt idx="414">
                  <c:v>45062.5</c:v>
                </c:pt>
                <c:pt idx="415">
                  <c:v>45081</c:v>
                </c:pt>
                <c:pt idx="416">
                  <c:v>46025</c:v>
                </c:pt>
                <c:pt idx="417">
                  <c:v>46113</c:v>
                </c:pt>
                <c:pt idx="418">
                  <c:v>46134</c:v>
                </c:pt>
                <c:pt idx="419">
                  <c:v>46292.5</c:v>
                </c:pt>
                <c:pt idx="420">
                  <c:v>46400.5</c:v>
                </c:pt>
                <c:pt idx="421">
                  <c:v>46462</c:v>
                </c:pt>
                <c:pt idx="422">
                  <c:v>46471</c:v>
                </c:pt>
                <c:pt idx="423">
                  <c:v>46545.5</c:v>
                </c:pt>
                <c:pt idx="424">
                  <c:v>46818.5</c:v>
                </c:pt>
                <c:pt idx="425">
                  <c:v>46818.5</c:v>
                </c:pt>
                <c:pt idx="426">
                  <c:v>46818.5</c:v>
                </c:pt>
                <c:pt idx="427">
                  <c:v>47038</c:v>
                </c:pt>
                <c:pt idx="428">
                  <c:v>47038</c:v>
                </c:pt>
                <c:pt idx="429">
                  <c:v>48019</c:v>
                </c:pt>
                <c:pt idx="430">
                  <c:v>48035.5</c:v>
                </c:pt>
                <c:pt idx="431">
                  <c:v>48078.5</c:v>
                </c:pt>
                <c:pt idx="432">
                  <c:v>48079</c:v>
                </c:pt>
                <c:pt idx="433">
                  <c:v>48148</c:v>
                </c:pt>
                <c:pt idx="434">
                  <c:v>48148.5</c:v>
                </c:pt>
                <c:pt idx="435">
                  <c:v>48202.5</c:v>
                </c:pt>
                <c:pt idx="436">
                  <c:v>48207</c:v>
                </c:pt>
                <c:pt idx="437">
                  <c:v>48233</c:v>
                </c:pt>
                <c:pt idx="438">
                  <c:v>48252.5</c:v>
                </c:pt>
                <c:pt idx="439">
                  <c:v>48279</c:v>
                </c:pt>
                <c:pt idx="440">
                  <c:v>48306.5</c:v>
                </c:pt>
                <c:pt idx="441">
                  <c:v>48307</c:v>
                </c:pt>
                <c:pt idx="442">
                  <c:v>48311.5</c:v>
                </c:pt>
                <c:pt idx="443">
                  <c:v>48315.5</c:v>
                </c:pt>
                <c:pt idx="444">
                  <c:v>48316</c:v>
                </c:pt>
                <c:pt idx="445">
                  <c:v>48325</c:v>
                </c:pt>
                <c:pt idx="446">
                  <c:v>48338.5</c:v>
                </c:pt>
                <c:pt idx="447">
                  <c:v>48347.5</c:v>
                </c:pt>
                <c:pt idx="448">
                  <c:v>48348</c:v>
                </c:pt>
                <c:pt idx="449">
                  <c:v>48352</c:v>
                </c:pt>
                <c:pt idx="450">
                  <c:v>48352.5</c:v>
                </c:pt>
                <c:pt idx="451">
                  <c:v>48356.5</c:v>
                </c:pt>
                <c:pt idx="452">
                  <c:v>48357</c:v>
                </c:pt>
                <c:pt idx="453">
                  <c:v>48365.5</c:v>
                </c:pt>
                <c:pt idx="454">
                  <c:v>48366</c:v>
                </c:pt>
                <c:pt idx="455">
                  <c:v>48370</c:v>
                </c:pt>
                <c:pt idx="456">
                  <c:v>48370.5</c:v>
                </c:pt>
                <c:pt idx="457">
                  <c:v>48374.5</c:v>
                </c:pt>
                <c:pt idx="458">
                  <c:v>48375</c:v>
                </c:pt>
                <c:pt idx="459">
                  <c:v>48388</c:v>
                </c:pt>
                <c:pt idx="460">
                  <c:v>48388</c:v>
                </c:pt>
                <c:pt idx="461">
                  <c:v>48388.5</c:v>
                </c:pt>
                <c:pt idx="462">
                  <c:v>48403</c:v>
                </c:pt>
                <c:pt idx="463">
                  <c:v>48488</c:v>
                </c:pt>
                <c:pt idx="464">
                  <c:v>48492.5</c:v>
                </c:pt>
                <c:pt idx="465">
                  <c:v>48497</c:v>
                </c:pt>
                <c:pt idx="466">
                  <c:v>48501.5</c:v>
                </c:pt>
                <c:pt idx="467">
                  <c:v>48506</c:v>
                </c:pt>
                <c:pt idx="468">
                  <c:v>48510.5</c:v>
                </c:pt>
                <c:pt idx="469">
                  <c:v>48515</c:v>
                </c:pt>
                <c:pt idx="470">
                  <c:v>48584</c:v>
                </c:pt>
                <c:pt idx="471">
                  <c:v>48596.5</c:v>
                </c:pt>
                <c:pt idx="472">
                  <c:v>48796</c:v>
                </c:pt>
                <c:pt idx="473">
                  <c:v>48796</c:v>
                </c:pt>
                <c:pt idx="474">
                  <c:v>49265</c:v>
                </c:pt>
                <c:pt idx="475">
                  <c:v>49710</c:v>
                </c:pt>
                <c:pt idx="476">
                  <c:v>49710.5</c:v>
                </c:pt>
                <c:pt idx="477">
                  <c:v>49731.5</c:v>
                </c:pt>
                <c:pt idx="478">
                  <c:v>49747.5</c:v>
                </c:pt>
                <c:pt idx="479">
                  <c:v>49761</c:v>
                </c:pt>
                <c:pt idx="480">
                  <c:v>49770</c:v>
                </c:pt>
                <c:pt idx="481">
                  <c:v>49810</c:v>
                </c:pt>
                <c:pt idx="482">
                  <c:v>49810</c:v>
                </c:pt>
                <c:pt idx="483">
                  <c:v>49810.5</c:v>
                </c:pt>
                <c:pt idx="484">
                  <c:v>49810.5</c:v>
                </c:pt>
                <c:pt idx="485">
                  <c:v>49811.5</c:v>
                </c:pt>
                <c:pt idx="486">
                  <c:v>49820</c:v>
                </c:pt>
                <c:pt idx="487">
                  <c:v>49820</c:v>
                </c:pt>
                <c:pt idx="488">
                  <c:v>49820.5</c:v>
                </c:pt>
                <c:pt idx="489">
                  <c:v>49829.5</c:v>
                </c:pt>
                <c:pt idx="490">
                  <c:v>49858</c:v>
                </c:pt>
                <c:pt idx="491">
                  <c:v>49865.5</c:v>
                </c:pt>
                <c:pt idx="492">
                  <c:v>49924.5</c:v>
                </c:pt>
                <c:pt idx="493">
                  <c:v>50010</c:v>
                </c:pt>
                <c:pt idx="494">
                  <c:v>50010.5</c:v>
                </c:pt>
                <c:pt idx="495">
                  <c:v>50033</c:v>
                </c:pt>
                <c:pt idx="496">
                  <c:v>50071</c:v>
                </c:pt>
                <c:pt idx="497">
                  <c:v>50130</c:v>
                </c:pt>
                <c:pt idx="498">
                  <c:v>51193.5</c:v>
                </c:pt>
                <c:pt idx="499">
                  <c:v>51197.5</c:v>
                </c:pt>
                <c:pt idx="500">
                  <c:v>51348.5</c:v>
                </c:pt>
                <c:pt idx="501">
                  <c:v>51433</c:v>
                </c:pt>
                <c:pt idx="502">
                  <c:v>51457.5</c:v>
                </c:pt>
                <c:pt idx="503">
                  <c:v>51462</c:v>
                </c:pt>
                <c:pt idx="504">
                  <c:v>51487.5</c:v>
                </c:pt>
                <c:pt idx="505">
                  <c:v>51492</c:v>
                </c:pt>
                <c:pt idx="506">
                  <c:v>51496.5</c:v>
                </c:pt>
                <c:pt idx="507">
                  <c:v>51497</c:v>
                </c:pt>
                <c:pt idx="508">
                  <c:v>51501</c:v>
                </c:pt>
                <c:pt idx="509">
                  <c:v>51564.5</c:v>
                </c:pt>
                <c:pt idx="510">
                  <c:v>51566</c:v>
                </c:pt>
                <c:pt idx="511">
                  <c:v>51578</c:v>
                </c:pt>
                <c:pt idx="512">
                  <c:v>51578</c:v>
                </c:pt>
                <c:pt idx="513">
                  <c:v>51655</c:v>
                </c:pt>
                <c:pt idx="514">
                  <c:v>51954.5</c:v>
                </c:pt>
                <c:pt idx="515">
                  <c:v>52381</c:v>
                </c:pt>
                <c:pt idx="516">
                  <c:v>52712.5</c:v>
                </c:pt>
                <c:pt idx="517">
                  <c:v>52717</c:v>
                </c:pt>
                <c:pt idx="518">
                  <c:v>52726</c:v>
                </c:pt>
                <c:pt idx="519">
                  <c:v>52762</c:v>
                </c:pt>
                <c:pt idx="520">
                  <c:v>52775.5</c:v>
                </c:pt>
                <c:pt idx="521">
                  <c:v>52780.5</c:v>
                </c:pt>
                <c:pt idx="522">
                  <c:v>52794</c:v>
                </c:pt>
                <c:pt idx="523">
                  <c:v>52802.5</c:v>
                </c:pt>
                <c:pt idx="524">
                  <c:v>52803</c:v>
                </c:pt>
                <c:pt idx="525">
                  <c:v>52807.5</c:v>
                </c:pt>
                <c:pt idx="526">
                  <c:v>52812</c:v>
                </c:pt>
                <c:pt idx="527">
                  <c:v>52816.5</c:v>
                </c:pt>
                <c:pt idx="528">
                  <c:v>52893.5</c:v>
                </c:pt>
                <c:pt idx="529">
                  <c:v>52898</c:v>
                </c:pt>
                <c:pt idx="530">
                  <c:v>52898.5</c:v>
                </c:pt>
                <c:pt idx="531">
                  <c:v>52920</c:v>
                </c:pt>
                <c:pt idx="532">
                  <c:v>52920.5</c:v>
                </c:pt>
                <c:pt idx="533">
                  <c:v>52934.5</c:v>
                </c:pt>
                <c:pt idx="534">
                  <c:v>52938.5</c:v>
                </c:pt>
                <c:pt idx="535">
                  <c:v>52952.5</c:v>
                </c:pt>
                <c:pt idx="536">
                  <c:v>52957</c:v>
                </c:pt>
                <c:pt idx="537">
                  <c:v>52961.5</c:v>
                </c:pt>
                <c:pt idx="538">
                  <c:v>52965.5</c:v>
                </c:pt>
                <c:pt idx="539">
                  <c:v>52983.5</c:v>
                </c:pt>
                <c:pt idx="540">
                  <c:v>52984</c:v>
                </c:pt>
                <c:pt idx="541">
                  <c:v>52988</c:v>
                </c:pt>
                <c:pt idx="542">
                  <c:v>52988.5</c:v>
                </c:pt>
                <c:pt idx="543">
                  <c:v>52992</c:v>
                </c:pt>
                <c:pt idx="544">
                  <c:v>52992.5</c:v>
                </c:pt>
                <c:pt idx="545">
                  <c:v>53006.5</c:v>
                </c:pt>
                <c:pt idx="546">
                  <c:v>53011</c:v>
                </c:pt>
                <c:pt idx="547">
                  <c:v>53011.5</c:v>
                </c:pt>
                <c:pt idx="548">
                  <c:v>53015</c:v>
                </c:pt>
                <c:pt idx="549">
                  <c:v>53016</c:v>
                </c:pt>
                <c:pt idx="550">
                  <c:v>53029.5</c:v>
                </c:pt>
                <c:pt idx="551">
                  <c:v>53030.5</c:v>
                </c:pt>
                <c:pt idx="552">
                  <c:v>53033.5</c:v>
                </c:pt>
                <c:pt idx="553">
                  <c:v>53034</c:v>
                </c:pt>
                <c:pt idx="554">
                  <c:v>53051</c:v>
                </c:pt>
                <c:pt idx="555">
                  <c:v>53051.5</c:v>
                </c:pt>
                <c:pt idx="556">
                  <c:v>53127.5</c:v>
                </c:pt>
                <c:pt idx="557">
                  <c:v>53128</c:v>
                </c:pt>
                <c:pt idx="558">
                  <c:v>53137</c:v>
                </c:pt>
                <c:pt idx="559">
                  <c:v>53141.5</c:v>
                </c:pt>
                <c:pt idx="560">
                  <c:v>53142</c:v>
                </c:pt>
                <c:pt idx="561">
                  <c:v>53142.5</c:v>
                </c:pt>
                <c:pt idx="562">
                  <c:v>53147</c:v>
                </c:pt>
                <c:pt idx="563">
                  <c:v>53155</c:v>
                </c:pt>
                <c:pt idx="564">
                  <c:v>53173</c:v>
                </c:pt>
                <c:pt idx="565">
                  <c:v>53173.5</c:v>
                </c:pt>
                <c:pt idx="566">
                  <c:v>53177.5</c:v>
                </c:pt>
                <c:pt idx="567">
                  <c:v>53178</c:v>
                </c:pt>
                <c:pt idx="568">
                  <c:v>53182</c:v>
                </c:pt>
                <c:pt idx="569">
                  <c:v>53182.5</c:v>
                </c:pt>
                <c:pt idx="570">
                  <c:v>53187</c:v>
                </c:pt>
                <c:pt idx="571">
                  <c:v>53191</c:v>
                </c:pt>
                <c:pt idx="572">
                  <c:v>53191.5</c:v>
                </c:pt>
                <c:pt idx="573">
                  <c:v>53195.5</c:v>
                </c:pt>
                <c:pt idx="574">
                  <c:v>53196</c:v>
                </c:pt>
                <c:pt idx="575">
                  <c:v>53196.5</c:v>
                </c:pt>
                <c:pt idx="576">
                  <c:v>53205</c:v>
                </c:pt>
                <c:pt idx="577">
                  <c:v>53205.5</c:v>
                </c:pt>
                <c:pt idx="578">
                  <c:v>53209.5</c:v>
                </c:pt>
                <c:pt idx="579">
                  <c:v>53214</c:v>
                </c:pt>
                <c:pt idx="580">
                  <c:v>53218.5</c:v>
                </c:pt>
                <c:pt idx="581">
                  <c:v>53223</c:v>
                </c:pt>
                <c:pt idx="582">
                  <c:v>53223</c:v>
                </c:pt>
                <c:pt idx="583">
                  <c:v>53227.5</c:v>
                </c:pt>
                <c:pt idx="584">
                  <c:v>53232</c:v>
                </c:pt>
                <c:pt idx="585">
                  <c:v>53232.5</c:v>
                </c:pt>
                <c:pt idx="586">
                  <c:v>53236.5</c:v>
                </c:pt>
                <c:pt idx="587">
                  <c:v>53236.5</c:v>
                </c:pt>
                <c:pt idx="588">
                  <c:v>53237</c:v>
                </c:pt>
                <c:pt idx="589">
                  <c:v>53241.5</c:v>
                </c:pt>
                <c:pt idx="590">
                  <c:v>53255</c:v>
                </c:pt>
                <c:pt idx="591">
                  <c:v>53259.5</c:v>
                </c:pt>
                <c:pt idx="592">
                  <c:v>53268.5</c:v>
                </c:pt>
                <c:pt idx="593">
                  <c:v>53273</c:v>
                </c:pt>
                <c:pt idx="594">
                  <c:v>53277.5</c:v>
                </c:pt>
                <c:pt idx="595">
                  <c:v>53282</c:v>
                </c:pt>
                <c:pt idx="596">
                  <c:v>53286.5</c:v>
                </c:pt>
                <c:pt idx="597">
                  <c:v>53300</c:v>
                </c:pt>
                <c:pt idx="598">
                  <c:v>53304.5</c:v>
                </c:pt>
                <c:pt idx="599">
                  <c:v>53318.5</c:v>
                </c:pt>
                <c:pt idx="600">
                  <c:v>53323</c:v>
                </c:pt>
                <c:pt idx="601">
                  <c:v>53327.5</c:v>
                </c:pt>
                <c:pt idx="602">
                  <c:v>53363.5</c:v>
                </c:pt>
                <c:pt idx="603">
                  <c:v>53469</c:v>
                </c:pt>
                <c:pt idx="604">
                  <c:v>54618</c:v>
                </c:pt>
                <c:pt idx="605">
                  <c:v>54618</c:v>
                </c:pt>
                <c:pt idx="606">
                  <c:v>54618</c:v>
                </c:pt>
                <c:pt idx="607">
                  <c:v>54618</c:v>
                </c:pt>
                <c:pt idx="608">
                  <c:v>54678.5</c:v>
                </c:pt>
                <c:pt idx="609">
                  <c:v>54684</c:v>
                </c:pt>
                <c:pt idx="610">
                  <c:v>54684</c:v>
                </c:pt>
                <c:pt idx="611">
                  <c:v>54777</c:v>
                </c:pt>
                <c:pt idx="612">
                  <c:v>54832.5</c:v>
                </c:pt>
                <c:pt idx="613">
                  <c:v>54832.5</c:v>
                </c:pt>
                <c:pt idx="614">
                  <c:v>54832.5</c:v>
                </c:pt>
                <c:pt idx="615">
                  <c:v>54836.5</c:v>
                </c:pt>
                <c:pt idx="616">
                  <c:v>54836.5</c:v>
                </c:pt>
                <c:pt idx="617">
                  <c:v>54945</c:v>
                </c:pt>
                <c:pt idx="618">
                  <c:v>54954</c:v>
                </c:pt>
                <c:pt idx="619">
                  <c:v>54959.5</c:v>
                </c:pt>
                <c:pt idx="620">
                  <c:v>55045.5</c:v>
                </c:pt>
                <c:pt idx="621">
                  <c:v>55099</c:v>
                </c:pt>
                <c:pt idx="622">
                  <c:v>55099</c:v>
                </c:pt>
                <c:pt idx="623">
                  <c:v>55099</c:v>
                </c:pt>
                <c:pt idx="624">
                  <c:v>55189.5</c:v>
                </c:pt>
                <c:pt idx="625">
                  <c:v>55948.5</c:v>
                </c:pt>
                <c:pt idx="626">
                  <c:v>55967</c:v>
                </c:pt>
                <c:pt idx="627">
                  <c:v>55967.5</c:v>
                </c:pt>
                <c:pt idx="628">
                  <c:v>56179.5</c:v>
                </c:pt>
                <c:pt idx="629">
                  <c:v>56180</c:v>
                </c:pt>
                <c:pt idx="630">
                  <c:v>56277</c:v>
                </c:pt>
                <c:pt idx="631">
                  <c:v>56297.5</c:v>
                </c:pt>
                <c:pt idx="632">
                  <c:v>56396</c:v>
                </c:pt>
                <c:pt idx="633">
                  <c:v>56473</c:v>
                </c:pt>
                <c:pt idx="634">
                  <c:v>56490</c:v>
                </c:pt>
                <c:pt idx="635">
                  <c:v>56545.5</c:v>
                </c:pt>
                <c:pt idx="636">
                  <c:v>56591</c:v>
                </c:pt>
                <c:pt idx="637">
                  <c:v>56626</c:v>
                </c:pt>
                <c:pt idx="638">
                  <c:v>57606</c:v>
                </c:pt>
                <c:pt idx="639">
                  <c:v>57746.5</c:v>
                </c:pt>
                <c:pt idx="640">
                  <c:v>57755</c:v>
                </c:pt>
                <c:pt idx="641">
                  <c:v>57918.5</c:v>
                </c:pt>
                <c:pt idx="642">
                  <c:v>58041</c:v>
                </c:pt>
                <c:pt idx="643">
                  <c:v>58041.5</c:v>
                </c:pt>
                <c:pt idx="644">
                  <c:v>58054.5</c:v>
                </c:pt>
                <c:pt idx="645">
                  <c:v>58171</c:v>
                </c:pt>
                <c:pt idx="646">
                  <c:v>59329</c:v>
                </c:pt>
                <c:pt idx="647">
                  <c:v>59542</c:v>
                </c:pt>
                <c:pt idx="648">
                  <c:v>59608.5</c:v>
                </c:pt>
                <c:pt idx="649">
                  <c:v>59739.5</c:v>
                </c:pt>
                <c:pt idx="650">
                  <c:v>59744</c:v>
                </c:pt>
                <c:pt idx="651">
                  <c:v>59744.5</c:v>
                </c:pt>
                <c:pt idx="652">
                  <c:v>59757.5</c:v>
                </c:pt>
                <c:pt idx="653">
                  <c:v>59758</c:v>
                </c:pt>
                <c:pt idx="654">
                  <c:v>59766</c:v>
                </c:pt>
                <c:pt idx="655">
                  <c:v>59766.5</c:v>
                </c:pt>
                <c:pt idx="656">
                  <c:v>59771</c:v>
                </c:pt>
                <c:pt idx="657">
                  <c:v>59771.5</c:v>
                </c:pt>
                <c:pt idx="658">
                  <c:v>59780</c:v>
                </c:pt>
                <c:pt idx="659">
                  <c:v>59780.5</c:v>
                </c:pt>
                <c:pt idx="660">
                  <c:v>59781</c:v>
                </c:pt>
                <c:pt idx="661">
                  <c:v>59781</c:v>
                </c:pt>
                <c:pt idx="662">
                  <c:v>59781.5</c:v>
                </c:pt>
                <c:pt idx="663">
                  <c:v>59784.5</c:v>
                </c:pt>
                <c:pt idx="664">
                  <c:v>59785</c:v>
                </c:pt>
                <c:pt idx="665">
                  <c:v>59785.5</c:v>
                </c:pt>
                <c:pt idx="666">
                  <c:v>59789</c:v>
                </c:pt>
                <c:pt idx="667">
                  <c:v>59789.5</c:v>
                </c:pt>
                <c:pt idx="668">
                  <c:v>59793.5</c:v>
                </c:pt>
                <c:pt idx="669">
                  <c:v>59794</c:v>
                </c:pt>
                <c:pt idx="670">
                  <c:v>59794.5</c:v>
                </c:pt>
                <c:pt idx="671">
                  <c:v>59798</c:v>
                </c:pt>
                <c:pt idx="672">
                  <c:v>59798.5</c:v>
                </c:pt>
                <c:pt idx="673">
                  <c:v>59799</c:v>
                </c:pt>
                <c:pt idx="674">
                  <c:v>59799</c:v>
                </c:pt>
                <c:pt idx="675">
                  <c:v>59799</c:v>
                </c:pt>
                <c:pt idx="676">
                  <c:v>59802.5</c:v>
                </c:pt>
                <c:pt idx="677">
                  <c:v>59803</c:v>
                </c:pt>
                <c:pt idx="678">
                  <c:v>59803.5</c:v>
                </c:pt>
                <c:pt idx="679">
                  <c:v>59807.5</c:v>
                </c:pt>
                <c:pt idx="680">
                  <c:v>59839</c:v>
                </c:pt>
                <c:pt idx="681">
                  <c:v>59839.5</c:v>
                </c:pt>
                <c:pt idx="682">
                  <c:v>59848</c:v>
                </c:pt>
                <c:pt idx="683">
                  <c:v>59848.5</c:v>
                </c:pt>
                <c:pt idx="684">
                  <c:v>59852.5</c:v>
                </c:pt>
                <c:pt idx="685">
                  <c:v>59862</c:v>
                </c:pt>
                <c:pt idx="686">
                  <c:v>59889</c:v>
                </c:pt>
                <c:pt idx="687">
                  <c:v>59893</c:v>
                </c:pt>
                <c:pt idx="688">
                  <c:v>59893.5</c:v>
                </c:pt>
                <c:pt idx="689">
                  <c:v>59894</c:v>
                </c:pt>
                <c:pt idx="690">
                  <c:v>59898</c:v>
                </c:pt>
                <c:pt idx="691">
                  <c:v>59898.5</c:v>
                </c:pt>
                <c:pt idx="692">
                  <c:v>59911.5</c:v>
                </c:pt>
                <c:pt idx="693">
                  <c:v>59916</c:v>
                </c:pt>
                <c:pt idx="694">
                  <c:v>59916.5</c:v>
                </c:pt>
                <c:pt idx="695">
                  <c:v>59925</c:v>
                </c:pt>
                <c:pt idx="696">
                  <c:v>59925.5</c:v>
                </c:pt>
                <c:pt idx="697">
                  <c:v>59934</c:v>
                </c:pt>
                <c:pt idx="698">
                  <c:v>59934.5</c:v>
                </c:pt>
                <c:pt idx="699">
                  <c:v>59943</c:v>
                </c:pt>
                <c:pt idx="700">
                  <c:v>59947.5</c:v>
                </c:pt>
                <c:pt idx="701">
                  <c:v>59952</c:v>
                </c:pt>
                <c:pt idx="702">
                  <c:v>59952.5</c:v>
                </c:pt>
                <c:pt idx="703">
                  <c:v>59956.5</c:v>
                </c:pt>
                <c:pt idx="704">
                  <c:v>59957</c:v>
                </c:pt>
                <c:pt idx="705">
                  <c:v>59966</c:v>
                </c:pt>
                <c:pt idx="706">
                  <c:v>59975</c:v>
                </c:pt>
                <c:pt idx="707">
                  <c:v>59979.5</c:v>
                </c:pt>
                <c:pt idx="708">
                  <c:v>59984</c:v>
                </c:pt>
                <c:pt idx="709">
                  <c:v>59993</c:v>
                </c:pt>
                <c:pt idx="710">
                  <c:v>61014</c:v>
                </c:pt>
                <c:pt idx="711">
                  <c:v>61031.5</c:v>
                </c:pt>
                <c:pt idx="712">
                  <c:v>61032</c:v>
                </c:pt>
                <c:pt idx="713">
                  <c:v>61046.5</c:v>
                </c:pt>
                <c:pt idx="714">
                  <c:v>61059</c:v>
                </c:pt>
                <c:pt idx="715">
                  <c:v>61063.5</c:v>
                </c:pt>
                <c:pt idx="716">
                  <c:v>61072.5</c:v>
                </c:pt>
                <c:pt idx="717">
                  <c:v>61073</c:v>
                </c:pt>
                <c:pt idx="718">
                  <c:v>61077.5</c:v>
                </c:pt>
                <c:pt idx="719">
                  <c:v>61081.5</c:v>
                </c:pt>
                <c:pt idx="720">
                  <c:v>61082</c:v>
                </c:pt>
                <c:pt idx="721">
                  <c:v>61086</c:v>
                </c:pt>
                <c:pt idx="722">
                  <c:v>61086.5</c:v>
                </c:pt>
                <c:pt idx="723">
                  <c:v>61090.5</c:v>
                </c:pt>
                <c:pt idx="724">
                  <c:v>61091</c:v>
                </c:pt>
                <c:pt idx="725">
                  <c:v>61095</c:v>
                </c:pt>
                <c:pt idx="726">
                  <c:v>61108.5</c:v>
                </c:pt>
                <c:pt idx="727">
                  <c:v>61109</c:v>
                </c:pt>
                <c:pt idx="728">
                  <c:v>61113</c:v>
                </c:pt>
                <c:pt idx="729">
                  <c:v>61113.5</c:v>
                </c:pt>
                <c:pt idx="730">
                  <c:v>61117.5</c:v>
                </c:pt>
                <c:pt idx="731">
                  <c:v>61118</c:v>
                </c:pt>
                <c:pt idx="732">
                  <c:v>61135.5</c:v>
                </c:pt>
                <c:pt idx="733">
                  <c:v>61136</c:v>
                </c:pt>
                <c:pt idx="734">
                  <c:v>61139.5</c:v>
                </c:pt>
                <c:pt idx="735">
                  <c:v>61140</c:v>
                </c:pt>
                <c:pt idx="736">
                  <c:v>61140</c:v>
                </c:pt>
                <c:pt idx="737">
                  <c:v>61140.5</c:v>
                </c:pt>
                <c:pt idx="738">
                  <c:v>61141</c:v>
                </c:pt>
                <c:pt idx="739">
                  <c:v>61144.5</c:v>
                </c:pt>
                <c:pt idx="740">
                  <c:v>61145</c:v>
                </c:pt>
                <c:pt idx="741">
                  <c:v>61168</c:v>
                </c:pt>
                <c:pt idx="742">
                  <c:v>61176.5</c:v>
                </c:pt>
                <c:pt idx="743">
                  <c:v>61221.5</c:v>
                </c:pt>
                <c:pt idx="744">
                  <c:v>61222</c:v>
                </c:pt>
                <c:pt idx="745">
                  <c:v>61222.5</c:v>
                </c:pt>
                <c:pt idx="746">
                  <c:v>61226.5</c:v>
                </c:pt>
                <c:pt idx="747">
                  <c:v>61227</c:v>
                </c:pt>
                <c:pt idx="748">
                  <c:v>61232</c:v>
                </c:pt>
                <c:pt idx="749">
                  <c:v>61232.5</c:v>
                </c:pt>
                <c:pt idx="750">
                  <c:v>61240</c:v>
                </c:pt>
                <c:pt idx="751">
                  <c:v>61240.5</c:v>
                </c:pt>
                <c:pt idx="752">
                  <c:v>61244</c:v>
                </c:pt>
                <c:pt idx="753">
                  <c:v>61262.5</c:v>
                </c:pt>
                <c:pt idx="754">
                  <c:v>61263</c:v>
                </c:pt>
                <c:pt idx="755">
                  <c:v>61344</c:v>
                </c:pt>
                <c:pt idx="756">
                  <c:v>61498.5</c:v>
                </c:pt>
                <c:pt idx="757">
                  <c:v>61597</c:v>
                </c:pt>
                <c:pt idx="758">
                  <c:v>61611.5</c:v>
                </c:pt>
                <c:pt idx="759">
                  <c:v>61611.5</c:v>
                </c:pt>
                <c:pt idx="760">
                  <c:v>62754</c:v>
                </c:pt>
                <c:pt idx="761">
                  <c:v>62754</c:v>
                </c:pt>
                <c:pt idx="762">
                  <c:v>63061.5</c:v>
                </c:pt>
                <c:pt idx="763">
                  <c:v>63061.5</c:v>
                </c:pt>
                <c:pt idx="764">
                  <c:v>63347</c:v>
                </c:pt>
                <c:pt idx="765">
                  <c:v>63397</c:v>
                </c:pt>
                <c:pt idx="766">
                  <c:v>64327.5</c:v>
                </c:pt>
                <c:pt idx="767">
                  <c:v>64448</c:v>
                </c:pt>
                <c:pt idx="768">
                  <c:v>64472</c:v>
                </c:pt>
                <c:pt idx="769">
                  <c:v>64701.5</c:v>
                </c:pt>
                <c:pt idx="770">
                  <c:v>66156</c:v>
                </c:pt>
                <c:pt idx="771">
                  <c:v>66156.5</c:v>
                </c:pt>
                <c:pt idx="772">
                  <c:v>66175.5</c:v>
                </c:pt>
                <c:pt idx="773">
                  <c:v>66296</c:v>
                </c:pt>
                <c:pt idx="774">
                  <c:v>66296.5</c:v>
                </c:pt>
                <c:pt idx="775">
                  <c:v>66373</c:v>
                </c:pt>
                <c:pt idx="776">
                  <c:v>66379</c:v>
                </c:pt>
                <c:pt idx="777">
                  <c:v>66379.5</c:v>
                </c:pt>
                <c:pt idx="778">
                  <c:v>66459</c:v>
                </c:pt>
                <c:pt idx="779">
                  <c:v>67728.5</c:v>
                </c:pt>
                <c:pt idx="780">
                  <c:v>67870.5</c:v>
                </c:pt>
                <c:pt idx="781">
                  <c:v>68013.5</c:v>
                </c:pt>
                <c:pt idx="782">
                  <c:v>68091.5</c:v>
                </c:pt>
                <c:pt idx="783">
                  <c:v>68195.5</c:v>
                </c:pt>
                <c:pt idx="784">
                  <c:v>68263.5</c:v>
                </c:pt>
                <c:pt idx="785">
                  <c:v>69153</c:v>
                </c:pt>
                <c:pt idx="786">
                  <c:v>69255.5</c:v>
                </c:pt>
                <c:pt idx="787">
                  <c:v>69256</c:v>
                </c:pt>
                <c:pt idx="788">
                  <c:v>69501.5</c:v>
                </c:pt>
                <c:pt idx="789">
                  <c:v>69653.5</c:v>
                </c:pt>
                <c:pt idx="790">
                  <c:v>69681</c:v>
                </c:pt>
                <c:pt idx="791">
                  <c:v>69777</c:v>
                </c:pt>
                <c:pt idx="792">
                  <c:v>69972</c:v>
                </c:pt>
                <c:pt idx="793">
                  <c:v>70929.5</c:v>
                </c:pt>
                <c:pt idx="794">
                  <c:v>70992.5</c:v>
                </c:pt>
                <c:pt idx="795">
                  <c:v>71042.5</c:v>
                </c:pt>
                <c:pt idx="796">
                  <c:v>71074</c:v>
                </c:pt>
                <c:pt idx="797">
                  <c:v>71273</c:v>
                </c:pt>
                <c:pt idx="798">
                  <c:v>71273</c:v>
                </c:pt>
                <c:pt idx="799">
                  <c:v>71285.5</c:v>
                </c:pt>
                <c:pt idx="800">
                  <c:v>71286</c:v>
                </c:pt>
                <c:pt idx="801">
                  <c:v>71416.5</c:v>
                </c:pt>
                <c:pt idx="802">
                  <c:v>71430</c:v>
                </c:pt>
                <c:pt idx="803">
                  <c:v>71531</c:v>
                </c:pt>
                <c:pt idx="804">
                  <c:v>72619.5</c:v>
                </c:pt>
                <c:pt idx="805">
                  <c:v>72786.5</c:v>
                </c:pt>
                <c:pt idx="806">
                  <c:v>72787</c:v>
                </c:pt>
                <c:pt idx="807">
                  <c:v>72932</c:v>
                </c:pt>
                <c:pt idx="808">
                  <c:v>72970.5</c:v>
                </c:pt>
                <c:pt idx="809">
                  <c:v>72971</c:v>
                </c:pt>
                <c:pt idx="810">
                  <c:v>72998</c:v>
                </c:pt>
                <c:pt idx="811">
                  <c:v>73085</c:v>
                </c:pt>
                <c:pt idx="812">
                  <c:v>73225.5</c:v>
                </c:pt>
                <c:pt idx="813">
                  <c:v>74499.5</c:v>
                </c:pt>
                <c:pt idx="814">
                  <c:v>74499.5</c:v>
                </c:pt>
                <c:pt idx="815">
                  <c:v>74551</c:v>
                </c:pt>
                <c:pt idx="816">
                  <c:v>74562.5</c:v>
                </c:pt>
                <c:pt idx="817">
                  <c:v>74706</c:v>
                </c:pt>
                <c:pt idx="818">
                  <c:v>74706</c:v>
                </c:pt>
                <c:pt idx="819">
                  <c:v>74761.5</c:v>
                </c:pt>
                <c:pt idx="820">
                  <c:v>74761.5</c:v>
                </c:pt>
                <c:pt idx="821">
                  <c:v>74766</c:v>
                </c:pt>
                <c:pt idx="822">
                  <c:v>74812</c:v>
                </c:pt>
                <c:pt idx="823">
                  <c:v>74864.5</c:v>
                </c:pt>
                <c:pt idx="824">
                  <c:v>74864.5</c:v>
                </c:pt>
                <c:pt idx="825">
                  <c:v>74865</c:v>
                </c:pt>
                <c:pt idx="826">
                  <c:v>74865</c:v>
                </c:pt>
                <c:pt idx="827">
                  <c:v>74970</c:v>
                </c:pt>
                <c:pt idx="828">
                  <c:v>74970</c:v>
                </c:pt>
                <c:pt idx="829">
                  <c:v>76040.5</c:v>
                </c:pt>
                <c:pt idx="830">
                  <c:v>76040.5</c:v>
                </c:pt>
                <c:pt idx="831">
                  <c:v>76214</c:v>
                </c:pt>
                <c:pt idx="832">
                  <c:v>76330</c:v>
                </c:pt>
                <c:pt idx="833">
                  <c:v>76455</c:v>
                </c:pt>
                <c:pt idx="834">
                  <c:v>77685.5</c:v>
                </c:pt>
                <c:pt idx="835">
                  <c:v>77848</c:v>
                </c:pt>
                <c:pt idx="836">
                  <c:v>77898</c:v>
                </c:pt>
                <c:pt idx="837">
                  <c:v>78105</c:v>
                </c:pt>
                <c:pt idx="838">
                  <c:v>79578.5</c:v>
                </c:pt>
                <c:pt idx="839">
                  <c:v>79579</c:v>
                </c:pt>
                <c:pt idx="840">
                  <c:v>79579.5</c:v>
                </c:pt>
                <c:pt idx="841">
                  <c:v>79850</c:v>
                </c:pt>
                <c:pt idx="842">
                  <c:v>81133</c:v>
                </c:pt>
                <c:pt idx="843">
                  <c:v>81133.5</c:v>
                </c:pt>
                <c:pt idx="844">
                  <c:v>81250.5</c:v>
                </c:pt>
                <c:pt idx="845">
                  <c:v>81291</c:v>
                </c:pt>
                <c:pt idx="846">
                  <c:v>81426</c:v>
                </c:pt>
                <c:pt idx="847">
                  <c:v>81604</c:v>
                </c:pt>
              </c:numCache>
            </c:numRef>
          </c:xVal>
          <c:yVal>
            <c:numRef>
              <c:f>'Active 2'!$K$21:$K$992</c:f>
              <c:numCache>
                <c:formatCode>General</c:formatCode>
                <c:ptCount val="972"/>
                <c:pt idx="47">
                  <c:v>-2.0507999579422176E-4</c:v>
                </c:pt>
                <c:pt idx="48">
                  <c:v>-6.7880999995395541E-4</c:v>
                </c:pt>
                <c:pt idx="49">
                  <c:v>-7.1313499938696623E-4</c:v>
                </c:pt>
                <c:pt idx="50">
                  <c:v>-5.5612000141991302E-4</c:v>
                </c:pt>
                <c:pt idx="51">
                  <c:v>-4.999999946448952E-4</c:v>
                </c:pt>
                <c:pt idx="52">
                  <c:v>-1.0429849935462698E-3</c:v>
                </c:pt>
                <c:pt idx="53">
                  <c:v>-7.1968999691307545E-4</c:v>
                </c:pt>
                <c:pt idx="55">
                  <c:v>-1.1626749983406626E-3</c:v>
                </c:pt>
                <c:pt idx="147">
                  <c:v>1.16173000424169E-3</c:v>
                </c:pt>
                <c:pt idx="149">
                  <c:v>2.5026850053109229E-3</c:v>
                </c:pt>
                <c:pt idx="173">
                  <c:v>3.4052900009555742E-3</c:v>
                </c:pt>
                <c:pt idx="174">
                  <c:v>2.8184250040794723E-3</c:v>
                </c:pt>
                <c:pt idx="175">
                  <c:v>3.117530002782587E-3</c:v>
                </c:pt>
                <c:pt idx="280">
                  <c:v>-2.189954997447785E-3</c:v>
                </c:pt>
                <c:pt idx="281">
                  <c:v>7.2485800046706572E-3</c:v>
                </c:pt>
                <c:pt idx="284">
                  <c:v>1.0990649971063249E-3</c:v>
                </c:pt>
                <c:pt idx="291">
                  <c:v>-3.7316499947337434E-4</c:v>
                </c:pt>
                <c:pt idx="296">
                  <c:v>-2.1099749938002788E-3</c:v>
                </c:pt>
                <c:pt idx="297">
                  <c:v>-2.0099749963264912E-3</c:v>
                </c:pt>
                <c:pt idx="298">
                  <c:v>-1.6099749918794259E-3</c:v>
                </c:pt>
                <c:pt idx="299">
                  <c:v>-1.652960003411863E-3</c:v>
                </c:pt>
                <c:pt idx="300">
                  <c:v>-1.3529599964385852E-3</c:v>
                </c:pt>
                <c:pt idx="301">
                  <c:v>-1.3529599964385852E-3</c:v>
                </c:pt>
                <c:pt idx="305">
                  <c:v>-9.5590999990236014E-4</c:v>
                </c:pt>
                <c:pt idx="314">
                  <c:v>-2.1816649968968704E-3</c:v>
                </c:pt>
                <c:pt idx="318">
                  <c:v>-1.3174650011933409E-3</c:v>
                </c:pt>
                <c:pt idx="326">
                  <c:v>9.1345449982327409E-3</c:v>
                </c:pt>
                <c:pt idx="327">
                  <c:v>1.243454500217922E-2</c:v>
                </c:pt>
                <c:pt idx="335">
                  <c:v>-1.736589998472482E-3</c:v>
                </c:pt>
                <c:pt idx="336">
                  <c:v>-2.8358499548630789E-4</c:v>
                </c:pt>
                <c:pt idx="339">
                  <c:v>-2.2062499992898665E-3</c:v>
                </c:pt>
                <c:pt idx="342">
                  <c:v>-2.5360749932588078E-3</c:v>
                </c:pt>
                <c:pt idx="344">
                  <c:v>-1.7142799988505431E-3</c:v>
                </c:pt>
                <c:pt idx="346">
                  <c:v>-1.3996449997648597E-3</c:v>
                </c:pt>
                <c:pt idx="348">
                  <c:v>-9.8142999922856688E-4</c:v>
                </c:pt>
                <c:pt idx="349">
                  <c:v>-1.5269249997800216E-3</c:v>
                </c:pt>
                <c:pt idx="359">
                  <c:v>-1.380914996843785E-3</c:v>
                </c:pt>
                <c:pt idx="360">
                  <c:v>-8.8538999989395961E-4</c:v>
                </c:pt>
                <c:pt idx="361">
                  <c:v>3.1460999889532104E-4</c:v>
                </c:pt>
                <c:pt idx="362">
                  <c:v>1.5490999794565141E-4</c:v>
                </c:pt>
                <c:pt idx="363">
                  <c:v>-1.775834993168246E-3</c:v>
                </c:pt>
                <c:pt idx="376">
                  <c:v>6.2635001086164266E-5</c:v>
                </c:pt>
                <c:pt idx="379">
                  <c:v>-1.0749000000942033E-2</c:v>
                </c:pt>
                <c:pt idx="383">
                  <c:v>-1.0967720001644921E-2</c:v>
                </c:pt>
                <c:pt idx="385">
                  <c:v>2.797425004246179E-3</c:v>
                </c:pt>
                <c:pt idx="393">
                  <c:v>4.5212000259198248E-4</c:v>
                </c:pt>
                <c:pt idx="394">
                  <c:v>9.0913500025635585E-4</c:v>
                </c:pt>
                <c:pt idx="398">
                  <c:v>6.0916000074939802E-4</c:v>
                </c:pt>
                <c:pt idx="421">
                  <c:v>6.1860002460889518E-5</c:v>
                </c:pt>
                <c:pt idx="424">
                  <c:v>-8.9644499530550092E-4</c:v>
                </c:pt>
                <c:pt idx="425">
                  <c:v>-8.9644499530550092E-4</c:v>
                </c:pt>
                <c:pt idx="430">
                  <c:v>-1.1193499813089147E-4</c:v>
                </c:pt>
                <c:pt idx="433">
                  <c:v>1.1644000187516212E-4</c:v>
                </c:pt>
                <c:pt idx="434">
                  <c:v>7.3454997618682683E-5</c:v>
                </c:pt>
                <c:pt idx="436">
                  <c:v>3.7442100001499057E-3</c:v>
                </c:pt>
                <c:pt idx="438">
                  <c:v>8.3257500227773562E-4</c:v>
                </c:pt>
                <c:pt idx="439">
                  <c:v>-1.2456299955374561E-3</c:v>
                </c:pt>
                <c:pt idx="478">
                  <c:v>-5.9257499378873035E-4</c:v>
                </c:pt>
                <c:pt idx="481">
                  <c:v>-1.6569999570492655E-4</c:v>
                </c:pt>
                <c:pt idx="482">
                  <c:v>-1.6569999570492655E-4</c:v>
                </c:pt>
                <c:pt idx="483">
                  <c:v>2.9131500195944682E-4</c:v>
                </c:pt>
                <c:pt idx="484">
                  <c:v>2.9131500195944682E-4</c:v>
                </c:pt>
                <c:pt idx="485">
                  <c:v>7.0534499536734074E-4</c:v>
                </c:pt>
                <c:pt idx="486">
                  <c:v>-2.5399996957276016E-5</c:v>
                </c:pt>
                <c:pt idx="488">
                  <c:v>2.3161500575952232E-4</c:v>
                </c:pt>
                <c:pt idx="489">
                  <c:v>1.5788499877089635E-4</c:v>
                </c:pt>
                <c:pt idx="491">
                  <c:v>-4.3703499977709725E-4</c:v>
                </c:pt>
                <c:pt idx="492">
                  <c:v>-3.0926499312045053E-4</c:v>
                </c:pt>
                <c:pt idx="493">
                  <c:v>-1.5970000094966963E-4</c:v>
                </c:pt>
                <c:pt idx="494">
                  <c:v>-5.0268499762751162E-4</c:v>
                </c:pt>
                <c:pt idx="498">
                  <c:v>-5.0519499927759171E-4</c:v>
                </c:pt>
                <c:pt idx="501">
                  <c:v>-1.0950099967885762E-3</c:v>
                </c:pt>
                <c:pt idx="502">
                  <c:v>5.2987250019214116E-3</c:v>
                </c:pt>
                <c:pt idx="503">
                  <c:v>3.1118600018089637E-3</c:v>
                </c:pt>
                <c:pt idx="509">
                  <c:v>-9.000650024972856E-4</c:v>
                </c:pt>
                <c:pt idx="512">
                  <c:v>-2.7406599983805791E-3</c:v>
                </c:pt>
                <c:pt idx="543">
                  <c:v>-3.3222400015802123E-3</c:v>
                </c:pt>
                <c:pt idx="544">
                  <c:v>-3.1652249963372014E-3</c:v>
                </c:pt>
                <c:pt idx="554">
                  <c:v>-3.094469997449778E-3</c:v>
                </c:pt>
                <c:pt idx="555">
                  <c:v>-2.5374550023116171E-3</c:v>
                </c:pt>
                <c:pt idx="556">
                  <c:v>-2.7711750008165836E-3</c:v>
                </c:pt>
                <c:pt idx="557">
                  <c:v>-3.0141599927446805E-3</c:v>
                </c:pt>
                <c:pt idx="563">
                  <c:v>-3.3353499966324307E-3</c:v>
                </c:pt>
                <c:pt idx="564">
                  <c:v>-2.9828099941369146E-3</c:v>
                </c:pt>
                <c:pt idx="566">
                  <c:v>-3.6696750030387193E-3</c:v>
                </c:pt>
                <c:pt idx="568">
                  <c:v>5.4346000251825899E-4</c:v>
                </c:pt>
                <c:pt idx="571">
                  <c:v>-2.9302699986146763E-3</c:v>
                </c:pt>
                <c:pt idx="573">
                  <c:v>-2.8171349986223504E-3</c:v>
                </c:pt>
                <c:pt idx="574">
                  <c:v>-2.8601200028788298E-3</c:v>
                </c:pt>
                <c:pt idx="575">
                  <c:v>-2.5031049954122864E-3</c:v>
                </c:pt>
                <c:pt idx="576">
                  <c:v>-3.8338499944075011E-3</c:v>
                </c:pt>
                <c:pt idx="577">
                  <c:v>-3.9768350034137256E-3</c:v>
                </c:pt>
                <c:pt idx="582">
                  <c:v>-2.7813099950435571E-3</c:v>
                </c:pt>
                <c:pt idx="609">
                  <c:v>-2.8834799959440716E-3</c:v>
                </c:pt>
                <c:pt idx="617">
                  <c:v>-2.9216499970061705E-3</c:v>
                </c:pt>
                <c:pt idx="618">
                  <c:v>-3.1953799989423715E-3</c:v>
                </c:pt>
                <c:pt idx="619">
                  <c:v>-3.468214999884367E-3</c:v>
                </c:pt>
                <c:pt idx="628">
                  <c:v>-2.9516150025301613E-3</c:v>
                </c:pt>
                <c:pt idx="629">
                  <c:v>-3.4945999941555783E-3</c:v>
                </c:pt>
                <c:pt idx="630">
                  <c:v>-1.8336899956921116E-3</c:v>
                </c:pt>
                <c:pt idx="631">
                  <c:v>-1.6960749999270774E-3</c:v>
                </c:pt>
                <c:pt idx="634">
                  <c:v>-9.4530000205850229E-4</c:v>
                </c:pt>
                <c:pt idx="637">
                  <c:v>-1.337219997367356E-3</c:v>
                </c:pt>
                <c:pt idx="638">
                  <c:v>3.1218000367516652E-4</c:v>
                </c:pt>
                <c:pt idx="639">
                  <c:v>1.3339499855646864E-4</c:v>
                </c:pt>
                <c:pt idx="640">
                  <c:v>6.0264999774517491E-4</c:v>
                </c:pt>
                <c:pt idx="641">
                  <c:v>2.4655499873915687E-4</c:v>
                </c:pt>
                <c:pt idx="642">
                  <c:v>1.3152300016372465E-3</c:v>
                </c:pt>
                <c:pt idx="643">
                  <c:v>-1.0277549954480492E-3</c:v>
                </c:pt>
                <c:pt idx="645">
                  <c:v>1.139129999501165E-3</c:v>
                </c:pt>
                <c:pt idx="647">
                  <c:v>1.7742599957273342E-3</c:v>
                </c:pt>
                <c:pt idx="648">
                  <c:v>1.6572550084674731E-3</c:v>
                </c:pt>
                <c:pt idx="654">
                  <c:v>9.1698000323958695E-4</c:v>
                </c:pt>
                <c:pt idx="660">
                  <c:v>1.6274299996439368E-3</c:v>
                </c:pt>
                <c:pt idx="662">
                  <c:v>1.5844450026634149E-3</c:v>
                </c:pt>
                <c:pt idx="734">
                  <c:v>-1.8628149991855025E-3</c:v>
                </c:pt>
                <c:pt idx="736">
                  <c:v>-5.0579999515321106E-4</c:v>
                </c:pt>
                <c:pt idx="748">
                  <c:v>-2.1150399988982826E-3</c:v>
                </c:pt>
                <c:pt idx="749">
                  <c:v>-1.1580249993130565E-3</c:v>
                </c:pt>
                <c:pt idx="756">
                  <c:v>-2.7260450005996972E-3</c:v>
                </c:pt>
                <c:pt idx="757">
                  <c:v>5.9100057114847004E-6</c:v>
                </c:pt>
                <c:pt idx="762">
                  <c:v>-3.0971550004323944E-3</c:v>
                </c:pt>
                <c:pt idx="798">
                  <c:v>-1.0039809996669646E-2</c:v>
                </c:pt>
                <c:pt idx="814">
                  <c:v>-1.2822014999983367E-2</c:v>
                </c:pt>
                <c:pt idx="818">
                  <c:v>-1.3674819994776044E-2</c:v>
                </c:pt>
                <c:pt idx="820">
                  <c:v>-1.2946155002282467E-2</c:v>
                </c:pt>
                <c:pt idx="824">
                  <c:v>-1.3601064994873013E-2</c:v>
                </c:pt>
                <c:pt idx="826">
                  <c:v>-1.4344049995997921E-2</c:v>
                </c:pt>
                <c:pt idx="828">
                  <c:v>-1.4270899999246467E-2</c:v>
                </c:pt>
                <c:pt idx="830">
                  <c:v>-1.6101784996862989E-2</c:v>
                </c:pt>
                <c:pt idx="831">
                  <c:v>-1.6917580011067912E-2</c:v>
                </c:pt>
                <c:pt idx="832">
                  <c:v>-1.7790099998819642E-2</c:v>
                </c:pt>
                <c:pt idx="833">
                  <c:v>-1.7536349994770717E-2</c:v>
                </c:pt>
                <c:pt idx="834">
                  <c:v>-1.9922434999898542E-2</c:v>
                </c:pt>
                <c:pt idx="835">
                  <c:v>-2.1392560003732797E-2</c:v>
                </c:pt>
                <c:pt idx="836">
                  <c:v>-2.1391059999587014E-2</c:v>
                </c:pt>
                <c:pt idx="837">
                  <c:v>-2.2186850001162384E-2</c:v>
                </c:pt>
                <c:pt idx="838">
                  <c:v>-2.4363645003177226E-2</c:v>
                </c:pt>
                <c:pt idx="839">
                  <c:v>-2.5806630001170561E-2</c:v>
                </c:pt>
                <c:pt idx="840">
                  <c:v>-2.4449614997138269E-2</c:v>
                </c:pt>
                <c:pt idx="841">
                  <c:v>-2.2904499994183425E-2</c:v>
                </c:pt>
                <c:pt idx="842">
                  <c:v>-2.9204010003013536E-2</c:v>
                </c:pt>
                <c:pt idx="843">
                  <c:v>-2.8146994998678565E-2</c:v>
                </c:pt>
                <c:pt idx="844">
                  <c:v>-2.8805484995245934E-2</c:v>
                </c:pt>
                <c:pt idx="845">
                  <c:v>-3.4387269995932002E-2</c:v>
                </c:pt>
                <c:pt idx="846">
                  <c:v>-3.1793219997780398E-2</c:v>
                </c:pt>
                <c:pt idx="847">
                  <c:v>-2.9895879997638986E-2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AB4-4F89-AFD4-35A87C5CB8B6}"/>
            </c:ext>
          </c:extLst>
        </c:ser>
        <c:ser>
          <c:idx val="2"/>
          <c:order val="4"/>
          <c:tx>
            <c:strRef>
              <c:f>'Active 2'!$L$20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2'!$F$21:$F$992</c:f>
              <c:numCache>
                <c:formatCode>General</c:formatCode>
                <c:ptCount val="972"/>
                <c:pt idx="0">
                  <c:v>-13296</c:v>
                </c:pt>
                <c:pt idx="1">
                  <c:v>-8018</c:v>
                </c:pt>
                <c:pt idx="2">
                  <c:v>-7959</c:v>
                </c:pt>
                <c:pt idx="3">
                  <c:v>-7958.5</c:v>
                </c:pt>
                <c:pt idx="4">
                  <c:v>-7945.5</c:v>
                </c:pt>
                <c:pt idx="5">
                  <c:v>-7945</c:v>
                </c:pt>
                <c:pt idx="6">
                  <c:v>-7941</c:v>
                </c:pt>
                <c:pt idx="7">
                  <c:v>-7827.5</c:v>
                </c:pt>
                <c:pt idx="8">
                  <c:v>-7823</c:v>
                </c:pt>
                <c:pt idx="9">
                  <c:v>-7818.5</c:v>
                </c:pt>
                <c:pt idx="10">
                  <c:v>-6738.5</c:v>
                </c:pt>
                <c:pt idx="11">
                  <c:v>-6405</c:v>
                </c:pt>
                <c:pt idx="12">
                  <c:v>-4873</c:v>
                </c:pt>
                <c:pt idx="13">
                  <c:v>-4855</c:v>
                </c:pt>
                <c:pt idx="14">
                  <c:v>-4831.5</c:v>
                </c:pt>
                <c:pt idx="15">
                  <c:v>-4787</c:v>
                </c:pt>
                <c:pt idx="16">
                  <c:v>-4683</c:v>
                </c:pt>
                <c:pt idx="17">
                  <c:v>-4655.5</c:v>
                </c:pt>
                <c:pt idx="18">
                  <c:v>-4642</c:v>
                </c:pt>
                <c:pt idx="19">
                  <c:v>-4628.5</c:v>
                </c:pt>
                <c:pt idx="20">
                  <c:v>-4515</c:v>
                </c:pt>
                <c:pt idx="21">
                  <c:v>-4515</c:v>
                </c:pt>
                <c:pt idx="22">
                  <c:v>-4510.5</c:v>
                </c:pt>
                <c:pt idx="23">
                  <c:v>-4506</c:v>
                </c:pt>
                <c:pt idx="24">
                  <c:v>-4429</c:v>
                </c:pt>
                <c:pt idx="25">
                  <c:v>-4411</c:v>
                </c:pt>
                <c:pt idx="26">
                  <c:v>-4356.5</c:v>
                </c:pt>
                <c:pt idx="27">
                  <c:v>-3449.5</c:v>
                </c:pt>
                <c:pt idx="28">
                  <c:v>-3449</c:v>
                </c:pt>
                <c:pt idx="29">
                  <c:v>-3142</c:v>
                </c:pt>
                <c:pt idx="30">
                  <c:v>-2920</c:v>
                </c:pt>
                <c:pt idx="31">
                  <c:v>-1999</c:v>
                </c:pt>
                <c:pt idx="32">
                  <c:v>-1872.5</c:v>
                </c:pt>
                <c:pt idx="33">
                  <c:v>-1642</c:v>
                </c:pt>
                <c:pt idx="34">
                  <c:v>-1624</c:v>
                </c:pt>
                <c:pt idx="35">
                  <c:v>-1583.5</c:v>
                </c:pt>
                <c:pt idx="36">
                  <c:v>-1579</c:v>
                </c:pt>
                <c:pt idx="37">
                  <c:v>-1565</c:v>
                </c:pt>
                <c:pt idx="38">
                  <c:v>-1411.5</c:v>
                </c:pt>
                <c:pt idx="39">
                  <c:v>-1407</c:v>
                </c:pt>
                <c:pt idx="40">
                  <c:v>-1406</c:v>
                </c:pt>
                <c:pt idx="41">
                  <c:v>-1289</c:v>
                </c:pt>
                <c:pt idx="42">
                  <c:v>-1275.5</c:v>
                </c:pt>
                <c:pt idx="43">
                  <c:v>-481</c:v>
                </c:pt>
                <c:pt idx="44">
                  <c:v>-426.5</c:v>
                </c:pt>
                <c:pt idx="45">
                  <c:v>-422</c:v>
                </c:pt>
                <c:pt idx="46">
                  <c:v>-350</c:v>
                </c:pt>
                <c:pt idx="47">
                  <c:v>-36</c:v>
                </c:pt>
                <c:pt idx="48">
                  <c:v>-27</c:v>
                </c:pt>
                <c:pt idx="49">
                  <c:v>-4.5</c:v>
                </c:pt>
                <c:pt idx="50">
                  <c:v>-4</c:v>
                </c:pt>
                <c:pt idx="51">
                  <c:v>0</c:v>
                </c:pt>
                <c:pt idx="52">
                  <c:v>0.5</c:v>
                </c:pt>
                <c:pt idx="53">
                  <c:v>77</c:v>
                </c:pt>
                <c:pt idx="54">
                  <c:v>77.5</c:v>
                </c:pt>
                <c:pt idx="55">
                  <c:v>77.5</c:v>
                </c:pt>
                <c:pt idx="56">
                  <c:v>107.5</c:v>
                </c:pt>
                <c:pt idx="57">
                  <c:v>156.5</c:v>
                </c:pt>
                <c:pt idx="58">
                  <c:v>161</c:v>
                </c:pt>
                <c:pt idx="59">
                  <c:v>161.5</c:v>
                </c:pt>
                <c:pt idx="60">
                  <c:v>166</c:v>
                </c:pt>
                <c:pt idx="61">
                  <c:v>189</c:v>
                </c:pt>
                <c:pt idx="62">
                  <c:v>194</c:v>
                </c:pt>
                <c:pt idx="63">
                  <c:v>275</c:v>
                </c:pt>
                <c:pt idx="64">
                  <c:v>283.5</c:v>
                </c:pt>
                <c:pt idx="65">
                  <c:v>302</c:v>
                </c:pt>
                <c:pt idx="66">
                  <c:v>329</c:v>
                </c:pt>
                <c:pt idx="67">
                  <c:v>342.5</c:v>
                </c:pt>
                <c:pt idx="68">
                  <c:v>356</c:v>
                </c:pt>
                <c:pt idx="69">
                  <c:v>424</c:v>
                </c:pt>
                <c:pt idx="70">
                  <c:v>460.5</c:v>
                </c:pt>
                <c:pt idx="71">
                  <c:v>469.5</c:v>
                </c:pt>
                <c:pt idx="72">
                  <c:v>1259</c:v>
                </c:pt>
                <c:pt idx="73">
                  <c:v>1277</c:v>
                </c:pt>
                <c:pt idx="74">
                  <c:v>1394.5</c:v>
                </c:pt>
                <c:pt idx="75">
                  <c:v>1440</c:v>
                </c:pt>
                <c:pt idx="76">
                  <c:v>1440</c:v>
                </c:pt>
                <c:pt idx="77">
                  <c:v>1535</c:v>
                </c:pt>
                <c:pt idx="78">
                  <c:v>1561.5</c:v>
                </c:pt>
                <c:pt idx="79">
                  <c:v>1562</c:v>
                </c:pt>
                <c:pt idx="80">
                  <c:v>1562</c:v>
                </c:pt>
                <c:pt idx="81">
                  <c:v>1575.5</c:v>
                </c:pt>
                <c:pt idx="82">
                  <c:v>1639</c:v>
                </c:pt>
                <c:pt idx="83">
                  <c:v>1693</c:v>
                </c:pt>
                <c:pt idx="84">
                  <c:v>1770</c:v>
                </c:pt>
                <c:pt idx="85">
                  <c:v>1806</c:v>
                </c:pt>
                <c:pt idx="86">
                  <c:v>1806.5</c:v>
                </c:pt>
                <c:pt idx="87">
                  <c:v>1810.5</c:v>
                </c:pt>
                <c:pt idx="88">
                  <c:v>1824</c:v>
                </c:pt>
                <c:pt idx="89">
                  <c:v>1833</c:v>
                </c:pt>
                <c:pt idx="90">
                  <c:v>1869.5</c:v>
                </c:pt>
                <c:pt idx="91">
                  <c:v>1896.5</c:v>
                </c:pt>
                <c:pt idx="92">
                  <c:v>1901</c:v>
                </c:pt>
                <c:pt idx="93">
                  <c:v>1901</c:v>
                </c:pt>
                <c:pt idx="94">
                  <c:v>1910.5</c:v>
                </c:pt>
                <c:pt idx="95">
                  <c:v>1951</c:v>
                </c:pt>
                <c:pt idx="96">
                  <c:v>1960</c:v>
                </c:pt>
                <c:pt idx="97">
                  <c:v>1978.5</c:v>
                </c:pt>
                <c:pt idx="98">
                  <c:v>2019</c:v>
                </c:pt>
                <c:pt idx="99">
                  <c:v>2019.5</c:v>
                </c:pt>
                <c:pt idx="100">
                  <c:v>3216.5</c:v>
                </c:pt>
                <c:pt idx="101">
                  <c:v>3265.5</c:v>
                </c:pt>
                <c:pt idx="102">
                  <c:v>3276.5</c:v>
                </c:pt>
                <c:pt idx="103">
                  <c:v>3374</c:v>
                </c:pt>
                <c:pt idx="104">
                  <c:v>3419.5</c:v>
                </c:pt>
                <c:pt idx="105">
                  <c:v>3496.5</c:v>
                </c:pt>
                <c:pt idx="106">
                  <c:v>3518.5</c:v>
                </c:pt>
                <c:pt idx="107">
                  <c:v>3519</c:v>
                </c:pt>
                <c:pt idx="108">
                  <c:v>3541.5</c:v>
                </c:pt>
                <c:pt idx="109">
                  <c:v>3546</c:v>
                </c:pt>
                <c:pt idx="110">
                  <c:v>3546</c:v>
                </c:pt>
                <c:pt idx="111">
                  <c:v>3564</c:v>
                </c:pt>
                <c:pt idx="112">
                  <c:v>3564.5</c:v>
                </c:pt>
                <c:pt idx="113">
                  <c:v>3660.5</c:v>
                </c:pt>
                <c:pt idx="114">
                  <c:v>4787.5</c:v>
                </c:pt>
                <c:pt idx="115">
                  <c:v>4853</c:v>
                </c:pt>
                <c:pt idx="116">
                  <c:v>5019</c:v>
                </c:pt>
                <c:pt idx="117">
                  <c:v>5178.5</c:v>
                </c:pt>
                <c:pt idx="118">
                  <c:v>5182</c:v>
                </c:pt>
                <c:pt idx="119">
                  <c:v>5186.5</c:v>
                </c:pt>
                <c:pt idx="120">
                  <c:v>5322.5</c:v>
                </c:pt>
                <c:pt idx="121">
                  <c:v>5390.5</c:v>
                </c:pt>
                <c:pt idx="122">
                  <c:v>5417.5</c:v>
                </c:pt>
                <c:pt idx="123">
                  <c:v>5463</c:v>
                </c:pt>
                <c:pt idx="124">
                  <c:v>6736</c:v>
                </c:pt>
                <c:pt idx="125">
                  <c:v>6749.5</c:v>
                </c:pt>
                <c:pt idx="126">
                  <c:v>6810</c:v>
                </c:pt>
                <c:pt idx="127">
                  <c:v>6858.5</c:v>
                </c:pt>
                <c:pt idx="128">
                  <c:v>6864.5</c:v>
                </c:pt>
                <c:pt idx="129">
                  <c:v>6867.5</c:v>
                </c:pt>
                <c:pt idx="130">
                  <c:v>6890</c:v>
                </c:pt>
                <c:pt idx="131">
                  <c:v>6981</c:v>
                </c:pt>
                <c:pt idx="132">
                  <c:v>7021.5</c:v>
                </c:pt>
                <c:pt idx="133">
                  <c:v>7153</c:v>
                </c:pt>
                <c:pt idx="134">
                  <c:v>8210.5</c:v>
                </c:pt>
                <c:pt idx="135">
                  <c:v>8254.5</c:v>
                </c:pt>
                <c:pt idx="136">
                  <c:v>8255</c:v>
                </c:pt>
                <c:pt idx="137">
                  <c:v>8255.5</c:v>
                </c:pt>
                <c:pt idx="138">
                  <c:v>8467.5</c:v>
                </c:pt>
                <c:pt idx="139">
                  <c:v>8471.5</c:v>
                </c:pt>
                <c:pt idx="140">
                  <c:v>8481</c:v>
                </c:pt>
                <c:pt idx="141">
                  <c:v>8494</c:v>
                </c:pt>
                <c:pt idx="142">
                  <c:v>8494.5</c:v>
                </c:pt>
                <c:pt idx="143">
                  <c:v>8585</c:v>
                </c:pt>
                <c:pt idx="144">
                  <c:v>8625.5</c:v>
                </c:pt>
                <c:pt idx="145">
                  <c:v>8626</c:v>
                </c:pt>
                <c:pt idx="146">
                  <c:v>8630.5</c:v>
                </c:pt>
                <c:pt idx="147">
                  <c:v>9591</c:v>
                </c:pt>
                <c:pt idx="148">
                  <c:v>9982.5</c:v>
                </c:pt>
                <c:pt idx="149">
                  <c:v>9989.5</c:v>
                </c:pt>
                <c:pt idx="150">
                  <c:v>10316</c:v>
                </c:pt>
                <c:pt idx="151">
                  <c:v>10321.5</c:v>
                </c:pt>
                <c:pt idx="152">
                  <c:v>10375</c:v>
                </c:pt>
                <c:pt idx="153">
                  <c:v>10376.5</c:v>
                </c:pt>
                <c:pt idx="154">
                  <c:v>10390</c:v>
                </c:pt>
                <c:pt idx="155">
                  <c:v>11602.5</c:v>
                </c:pt>
                <c:pt idx="156">
                  <c:v>11675</c:v>
                </c:pt>
                <c:pt idx="157">
                  <c:v>11720.5</c:v>
                </c:pt>
                <c:pt idx="158">
                  <c:v>11820</c:v>
                </c:pt>
                <c:pt idx="159">
                  <c:v>11824.5</c:v>
                </c:pt>
                <c:pt idx="160">
                  <c:v>11929</c:v>
                </c:pt>
                <c:pt idx="161">
                  <c:v>11933.5</c:v>
                </c:pt>
                <c:pt idx="162">
                  <c:v>11942.5</c:v>
                </c:pt>
                <c:pt idx="163">
                  <c:v>11947</c:v>
                </c:pt>
                <c:pt idx="164">
                  <c:v>11997</c:v>
                </c:pt>
                <c:pt idx="165">
                  <c:v>12001.5</c:v>
                </c:pt>
                <c:pt idx="166">
                  <c:v>13274.5</c:v>
                </c:pt>
                <c:pt idx="167">
                  <c:v>13283.5</c:v>
                </c:pt>
                <c:pt idx="168">
                  <c:v>13284</c:v>
                </c:pt>
                <c:pt idx="169">
                  <c:v>13292.5</c:v>
                </c:pt>
                <c:pt idx="170">
                  <c:v>13306</c:v>
                </c:pt>
                <c:pt idx="171">
                  <c:v>13306.5</c:v>
                </c:pt>
                <c:pt idx="172">
                  <c:v>13365</c:v>
                </c:pt>
                <c:pt idx="173">
                  <c:v>13443</c:v>
                </c:pt>
                <c:pt idx="174">
                  <c:v>13447.5</c:v>
                </c:pt>
                <c:pt idx="175">
                  <c:v>13451</c:v>
                </c:pt>
                <c:pt idx="176">
                  <c:v>13465</c:v>
                </c:pt>
                <c:pt idx="177">
                  <c:v>13474</c:v>
                </c:pt>
                <c:pt idx="178">
                  <c:v>13480</c:v>
                </c:pt>
                <c:pt idx="179">
                  <c:v>13610</c:v>
                </c:pt>
                <c:pt idx="180">
                  <c:v>13723.5</c:v>
                </c:pt>
                <c:pt idx="181">
                  <c:v>14558.5</c:v>
                </c:pt>
                <c:pt idx="182">
                  <c:v>14946.5</c:v>
                </c:pt>
                <c:pt idx="183">
                  <c:v>15014.5</c:v>
                </c:pt>
                <c:pt idx="184">
                  <c:v>15146</c:v>
                </c:pt>
                <c:pt idx="185">
                  <c:v>15155</c:v>
                </c:pt>
                <c:pt idx="186">
                  <c:v>15155.5</c:v>
                </c:pt>
                <c:pt idx="187">
                  <c:v>15160</c:v>
                </c:pt>
                <c:pt idx="188">
                  <c:v>15164.5</c:v>
                </c:pt>
                <c:pt idx="189">
                  <c:v>15169</c:v>
                </c:pt>
                <c:pt idx="190">
                  <c:v>15169.5</c:v>
                </c:pt>
                <c:pt idx="191">
                  <c:v>15173.5</c:v>
                </c:pt>
                <c:pt idx="192">
                  <c:v>15200.5</c:v>
                </c:pt>
                <c:pt idx="193">
                  <c:v>15454.5</c:v>
                </c:pt>
                <c:pt idx="194">
                  <c:v>16524</c:v>
                </c:pt>
                <c:pt idx="195">
                  <c:v>16619</c:v>
                </c:pt>
                <c:pt idx="196">
                  <c:v>16623.5</c:v>
                </c:pt>
                <c:pt idx="197">
                  <c:v>16661</c:v>
                </c:pt>
                <c:pt idx="198">
                  <c:v>16764</c:v>
                </c:pt>
                <c:pt idx="199">
                  <c:v>16768.5</c:v>
                </c:pt>
                <c:pt idx="200">
                  <c:v>16791</c:v>
                </c:pt>
                <c:pt idx="201">
                  <c:v>16800</c:v>
                </c:pt>
                <c:pt idx="202">
                  <c:v>16805</c:v>
                </c:pt>
                <c:pt idx="203">
                  <c:v>16959</c:v>
                </c:pt>
                <c:pt idx="204">
                  <c:v>18038</c:v>
                </c:pt>
                <c:pt idx="205">
                  <c:v>18038</c:v>
                </c:pt>
                <c:pt idx="206">
                  <c:v>18038</c:v>
                </c:pt>
                <c:pt idx="207">
                  <c:v>18372.5</c:v>
                </c:pt>
                <c:pt idx="208">
                  <c:v>18372.5</c:v>
                </c:pt>
                <c:pt idx="209">
                  <c:v>18377</c:v>
                </c:pt>
                <c:pt idx="210">
                  <c:v>18377.5</c:v>
                </c:pt>
                <c:pt idx="211">
                  <c:v>18377.5</c:v>
                </c:pt>
                <c:pt idx="212">
                  <c:v>18431.5</c:v>
                </c:pt>
                <c:pt idx="213">
                  <c:v>18513</c:v>
                </c:pt>
                <c:pt idx="214">
                  <c:v>18545</c:v>
                </c:pt>
                <c:pt idx="215">
                  <c:v>18545</c:v>
                </c:pt>
                <c:pt idx="216">
                  <c:v>18545</c:v>
                </c:pt>
                <c:pt idx="217">
                  <c:v>18545</c:v>
                </c:pt>
                <c:pt idx="218">
                  <c:v>18545</c:v>
                </c:pt>
                <c:pt idx="219">
                  <c:v>18545</c:v>
                </c:pt>
                <c:pt idx="220">
                  <c:v>18558.5</c:v>
                </c:pt>
                <c:pt idx="221">
                  <c:v>18558.5</c:v>
                </c:pt>
                <c:pt idx="222">
                  <c:v>18603.5</c:v>
                </c:pt>
                <c:pt idx="223">
                  <c:v>19892</c:v>
                </c:pt>
                <c:pt idx="224">
                  <c:v>20049</c:v>
                </c:pt>
                <c:pt idx="225">
                  <c:v>20099</c:v>
                </c:pt>
                <c:pt idx="226">
                  <c:v>20121.5</c:v>
                </c:pt>
                <c:pt idx="227">
                  <c:v>20126</c:v>
                </c:pt>
                <c:pt idx="228">
                  <c:v>20130.5</c:v>
                </c:pt>
                <c:pt idx="229">
                  <c:v>20130.5</c:v>
                </c:pt>
                <c:pt idx="230">
                  <c:v>20154.5</c:v>
                </c:pt>
                <c:pt idx="231">
                  <c:v>20158</c:v>
                </c:pt>
                <c:pt idx="232">
                  <c:v>20162.5</c:v>
                </c:pt>
                <c:pt idx="233">
                  <c:v>20253</c:v>
                </c:pt>
                <c:pt idx="234">
                  <c:v>21554</c:v>
                </c:pt>
                <c:pt idx="235">
                  <c:v>21626</c:v>
                </c:pt>
                <c:pt idx="236">
                  <c:v>21725.5</c:v>
                </c:pt>
                <c:pt idx="237">
                  <c:v>21725.5</c:v>
                </c:pt>
                <c:pt idx="238">
                  <c:v>21730.5</c:v>
                </c:pt>
                <c:pt idx="239">
                  <c:v>21730.5</c:v>
                </c:pt>
                <c:pt idx="240">
                  <c:v>21739.5</c:v>
                </c:pt>
                <c:pt idx="241">
                  <c:v>21744</c:v>
                </c:pt>
                <c:pt idx="242">
                  <c:v>21744</c:v>
                </c:pt>
                <c:pt idx="243">
                  <c:v>21762</c:v>
                </c:pt>
                <c:pt idx="244">
                  <c:v>21843.5</c:v>
                </c:pt>
                <c:pt idx="245">
                  <c:v>21895</c:v>
                </c:pt>
                <c:pt idx="246">
                  <c:v>21911.5</c:v>
                </c:pt>
                <c:pt idx="247">
                  <c:v>22138</c:v>
                </c:pt>
                <c:pt idx="248">
                  <c:v>23071.5</c:v>
                </c:pt>
                <c:pt idx="249">
                  <c:v>23221</c:v>
                </c:pt>
                <c:pt idx="250">
                  <c:v>23311.5</c:v>
                </c:pt>
                <c:pt idx="251">
                  <c:v>23701.5</c:v>
                </c:pt>
                <c:pt idx="252">
                  <c:v>24716.5</c:v>
                </c:pt>
                <c:pt idx="253">
                  <c:v>24866</c:v>
                </c:pt>
                <c:pt idx="254">
                  <c:v>25120</c:v>
                </c:pt>
                <c:pt idx="255">
                  <c:v>25142.5</c:v>
                </c:pt>
                <c:pt idx="256">
                  <c:v>26033</c:v>
                </c:pt>
                <c:pt idx="257">
                  <c:v>26569.5</c:v>
                </c:pt>
                <c:pt idx="258">
                  <c:v>26589</c:v>
                </c:pt>
                <c:pt idx="259">
                  <c:v>26692</c:v>
                </c:pt>
                <c:pt idx="260">
                  <c:v>27054.5</c:v>
                </c:pt>
                <c:pt idx="261">
                  <c:v>28035.5</c:v>
                </c:pt>
                <c:pt idx="262">
                  <c:v>28187.5</c:v>
                </c:pt>
                <c:pt idx="263">
                  <c:v>28284</c:v>
                </c:pt>
                <c:pt idx="264">
                  <c:v>28352.5</c:v>
                </c:pt>
                <c:pt idx="265">
                  <c:v>28409.5</c:v>
                </c:pt>
                <c:pt idx="266">
                  <c:v>28418.5</c:v>
                </c:pt>
                <c:pt idx="267">
                  <c:v>28518</c:v>
                </c:pt>
                <c:pt idx="268">
                  <c:v>28699.5</c:v>
                </c:pt>
                <c:pt idx="269">
                  <c:v>28708.5</c:v>
                </c:pt>
                <c:pt idx="270">
                  <c:v>29864</c:v>
                </c:pt>
                <c:pt idx="271">
                  <c:v>29874.5</c:v>
                </c:pt>
                <c:pt idx="272">
                  <c:v>29875</c:v>
                </c:pt>
                <c:pt idx="273">
                  <c:v>29945.5</c:v>
                </c:pt>
                <c:pt idx="274">
                  <c:v>30009</c:v>
                </c:pt>
                <c:pt idx="275">
                  <c:v>30059</c:v>
                </c:pt>
                <c:pt idx="276">
                  <c:v>30073.5</c:v>
                </c:pt>
                <c:pt idx="277">
                  <c:v>30077</c:v>
                </c:pt>
                <c:pt idx="278">
                  <c:v>30127</c:v>
                </c:pt>
                <c:pt idx="279">
                  <c:v>30222</c:v>
                </c:pt>
                <c:pt idx="280">
                  <c:v>31301.5</c:v>
                </c:pt>
                <c:pt idx="281">
                  <c:v>31486</c:v>
                </c:pt>
                <c:pt idx="282">
                  <c:v>31622</c:v>
                </c:pt>
                <c:pt idx="283">
                  <c:v>31622</c:v>
                </c:pt>
                <c:pt idx="284">
                  <c:v>31735.5</c:v>
                </c:pt>
                <c:pt idx="285">
                  <c:v>31740</c:v>
                </c:pt>
                <c:pt idx="286">
                  <c:v>31772</c:v>
                </c:pt>
                <c:pt idx="287">
                  <c:v>31772</c:v>
                </c:pt>
                <c:pt idx="288">
                  <c:v>31776.5</c:v>
                </c:pt>
                <c:pt idx="289">
                  <c:v>31777.5</c:v>
                </c:pt>
                <c:pt idx="290">
                  <c:v>31778</c:v>
                </c:pt>
                <c:pt idx="291">
                  <c:v>31794.5</c:v>
                </c:pt>
                <c:pt idx="292">
                  <c:v>31957.5</c:v>
                </c:pt>
                <c:pt idx="293">
                  <c:v>32030</c:v>
                </c:pt>
                <c:pt idx="294">
                  <c:v>33123</c:v>
                </c:pt>
                <c:pt idx="295">
                  <c:v>33126.5</c:v>
                </c:pt>
                <c:pt idx="296">
                  <c:v>33167.5</c:v>
                </c:pt>
                <c:pt idx="297">
                  <c:v>33167.5</c:v>
                </c:pt>
                <c:pt idx="298">
                  <c:v>33167.5</c:v>
                </c:pt>
                <c:pt idx="299">
                  <c:v>33168</c:v>
                </c:pt>
                <c:pt idx="300">
                  <c:v>33168</c:v>
                </c:pt>
                <c:pt idx="301">
                  <c:v>33168</c:v>
                </c:pt>
                <c:pt idx="302">
                  <c:v>33171.5</c:v>
                </c:pt>
                <c:pt idx="303">
                  <c:v>33232</c:v>
                </c:pt>
                <c:pt idx="304">
                  <c:v>33280.5</c:v>
                </c:pt>
                <c:pt idx="305">
                  <c:v>33403</c:v>
                </c:pt>
                <c:pt idx="306">
                  <c:v>33412</c:v>
                </c:pt>
                <c:pt idx="307">
                  <c:v>33422.5</c:v>
                </c:pt>
                <c:pt idx="308">
                  <c:v>33554</c:v>
                </c:pt>
                <c:pt idx="309">
                  <c:v>33554</c:v>
                </c:pt>
                <c:pt idx="310">
                  <c:v>33580</c:v>
                </c:pt>
                <c:pt idx="311">
                  <c:v>34587</c:v>
                </c:pt>
                <c:pt idx="312">
                  <c:v>34823</c:v>
                </c:pt>
                <c:pt idx="313">
                  <c:v>34825.5</c:v>
                </c:pt>
                <c:pt idx="314">
                  <c:v>34844.5</c:v>
                </c:pt>
                <c:pt idx="315">
                  <c:v>34948</c:v>
                </c:pt>
                <c:pt idx="316">
                  <c:v>34952.5</c:v>
                </c:pt>
                <c:pt idx="317">
                  <c:v>34952.5</c:v>
                </c:pt>
                <c:pt idx="318">
                  <c:v>34984.5</c:v>
                </c:pt>
                <c:pt idx="319">
                  <c:v>34999</c:v>
                </c:pt>
                <c:pt idx="320">
                  <c:v>35007</c:v>
                </c:pt>
                <c:pt idx="321">
                  <c:v>35189.5</c:v>
                </c:pt>
                <c:pt idx="322">
                  <c:v>35261</c:v>
                </c:pt>
                <c:pt idx="323">
                  <c:v>35262</c:v>
                </c:pt>
                <c:pt idx="324">
                  <c:v>35270.5</c:v>
                </c:pt>
                <c:pt idx="325">
                  <c:v>35270.5</c:v>
                </c:pt>
                <c:pt idx="326">
                  <c:v>35451.5</c:v>
                </c:pt>
                <c:pt idx="327">
                  <c:v>35451.5</c:v>
                </c:pt>
                <c:pt idx="328">
                  <c:v>36344</c:v>
                </c:pt>
                <c:pt idx="329">
                  <c:v>36439</c:v>
                </c:pt>
                <c:pt idx="330">
                  <c:v>36504.5</c:v>
                </c:pt>
                <c:pt idx="331">
                  <c:v>36652</c:v>
                </c:pt>
                <c:pt idx="332">
                  <c:v>36720</c:v>
                </c:pt>
                <c:pt idx="333">
                  <c:v>36842.5</c:v>
                </c:pt>
                <c:pt idx="334">
                  <c:v>36847</c:v>
                </c:pt>
                <c:pt idx="335">
                  <c:v>36847</c:v>
                </c:pt>
                <c:pt idx="336">
                  <c:v>37980.5</c:v>
                </c:pt>
                <c:pt idx="337">
                  <c:v>38007.5</c:v>
                </c:pt>
                <c:pt idx="338">
                  <c:v>38008</c:v>
                </c:pt>
                <c:pt idx="339">
                  <c:v>38125</c:v>
                </c:pt>
                <c:pt idx="340">
                  <c:v>38164</c:v>
                </c:pt>
                <c:pt idx="341">
                  <c:v>38210.5</c:v>
                </c:pt>
                <c:pt idx="342">
                  <c:v>38297.5</c:v>
                </c:pt>
                <c:pt idx="343">
                  <c:v>38307.5</c:v>
                </c:pt>
                <c:pt idx="344">
                  <c:v>38324</c:v>
                </c:pt>
                <c:pt idx="345">
                  <c:v>38325</c:v>
                </c:pt>
                <c:pt idx="346">
                  <c:v>38378.5</c:v>
                </c:pt>
                <c:pt idx="347">
                  <c:v>38405.5</c:v>
                </c:pt>
                <c:pt idx="348">
                  <c:v>38419</c:v>
                </c:pt>
                <c:pt idx="349">
                  <c:v>39602.5</c:v>
                </c:pt>
                <c:pt idx="350">
                  <c:v>39676</c:v>
                </c:pt>
                <c:pt idx="351">
                  <c:v>39775</c:v>
                </c:pt>
                <c:pt idx="352">
                  <c:v>39789</c:v>
                </c:pt>
                <c:pt idx="353">
                  <c:v>39796.5</c:v>
                </c:pt>
                <c:pt idx="354">
                  <c:v>39797</c:v>
                </c:pt>
                <c:pt idx="355">
                  <c:v>39797</c:v>
                </c:pt>
                <c:pt idx="356">
                  <c:v>39825</c:v>
                </c:pt>
                <c:pt idx="357">
                  <c:v>39825</c:v>
                </c:pt>
                <c:pt idx="358">
                  <c:v>39848</c:v>
                </c:pt>
                <c:pt idx="359">
                  <c:v>39869.5</c:v>
                </c:pt>
                <c:pt idx="360">
                  <c:v>39887</c:v>
                </c:pt>
                <c:pt idx="361">
                  <c:v>39887</c:v>
                </c:pt>
                <c:pt idx="362">
                  <c:v>39897</c:v>
                </c:pt>
                <c:pt idx="363">
                  <c:v>39905.5</c:v>
                </c:pt>
                <c:pt idx="364">
                  <c:v>39911</c:v>
                </c:pt>
                <c:pt idx="365">
                  <c:v>40251</c:v>
                </c:pt>
                <c:pt idx="366">
                  <c:v>41347</c:v>
                </c:pt>
                <c:pt idx="367">
                  <c:v>41425</c:v>
                </c:pt>
                <c:pt idx="368">
                  <c:v>41434</c:v>
                </c:pt>
                <c:pt idx="369">
                  <c:v>41506</c:v>
                </c:pt>
                <c:pt idx="370">
                  <c:v>41516</c:v>
                </c:pt>
                <c:pt idx="371">
                  <c:v>41534</c:v>
                </c:pt>
                <c:pt idx="372">
                  <c:v>41561</c:v>
                </c:pt>
                <c:pt idx="373">
                  <c:v>41565</c:v>
                </c:pt>
                <c:pt idx="374">
                  <c:v>41579</c:v>
                </c:pt>
                <c:pt idx="375">
                  <c:v>41642</c:v>
                </c:pt>
                <c:pt idx="376">
                  <c:v>41654.5</c:v>
                </c:pt>
                <c:pt idx="377">
                  <c:v>41674</c:v>
                </c:pt>
                <c:pt idx="378">
                  <c:v>41700</c:v>
                </c:pt>
                <c:pt idx="379">
                  <c:v>41700</c:v>
                </c:pt>
                <c:pt idx="380">
                  <c:v>41700</c:v>
                </c:pt>
                <c:pt idx="381">
                  <c:v>41831.5</c:v>
                </c:pt>
                <c:pt idx="382">
                  <c:v>41831.5</c:v>
                </c:pt>
                <c:pt idx="383">
                  <c:v>42276</c:v>
                </c:pt>
                <c:pt idx="384">
                  <c:v>42747.5</c:v>
                </c:pt>
                <c:pt idx="385">
                  <c:v>42747.5</c:v>
                </c:pt>
                <c:pt idx="386">
                  <c:v>42997</c:v>
                </c:pt>
                <c:pt idx="387">
                  <c:v>43006.5</c:v>
                </c:pt>
                <c:pt idx="388">
                  <c:v>43046</c:v>
                </c:pt>
                <c:pt idx="389">
                  <c:v>43092</c:v>
                </c:pt>
                <c:pt idx="390">
                  <c:v>43133.5</c:v>
                </c:pt>
                <c:pt idx="391">
                  <c:v>43146.5</c:v>
                </c:pt>
                <c:pt idx="392">
                  <c:v>43178</c:v>
                </c:pt>
                <c:pt idx="393">
                  <c:v>43204</c:v>
                </c:pt>
                <c:pt idx="394">
                  <c:v>43204.5</c:v>
                </c:pt>
                <c:pt idx="395">
                  <c:v>43255</c:v>
                </c:pt>
                <c:pt idx="396">
                  <c:v>43282</c:v>
                </c:pt>
                <c:pt idx="397">
                  <c:v>43368.5</c:v>
                </c:pt>
                <c:pt idx="398">
                  <c:v>43372</c:v>
                </c:pt>
                <c:pt idx="399">
                  <c:v>43387</c:v>
                </c:pt>
                <c:pt idx="400">
                  <c:v>43387</c:v>
                </c:pt>
                <c:pt idx="401">
                  <c:v>43387</c:v>
                </c:pt>
                <c:pt idx="402">
                  <c:v>43545.5</c:v>
                </c:pt>
                <c:pt idx="403">
                  <c:v>44303</c:v>
                </c:pt>
                <c:pt idx="404">
                  <c:v>44461.5</c:v>
                </c:pt>
                <c:pt idx="405">
                  <c:v>44588</c:v>
                </c:pt>
                <c:pt idx="406">
                  <c:v>44759.5</c:v>
                </c:pt>
                <c:pt idx="407">
                  <c:v>44873</c:v>
                </c:pt>
                <c:pt idx="408">
                  <c:v>44873.5</c:v>
                </c:pt>
                <c:pt idx="409">
                  <c:v>44918</c:v>
                </c:pt>
                <c:pt idx="410">
                  <c:v>44918</c:v>
                </c:pt>
                <c:pt idx="411">
                  <c:v>45031.5</c:v>
                </c:pt>
                <c:pt idx="412">
                  <c:v>45031.5</c:v>
                </c:pt>
                <c:pt idx="413">
                  <c:v>45062.5</c:v>
                </c:pt>
                <c:pt idx="414">
                  <c:v>45062.5</c:v>
                </c:pt>
                <c:pt idx="415">
                  <c:v>45081</c:v>
                </c:pt>
                <c:pt idx="416">
                  <c:v>46025</c:v>
                </c:pt>
                <c:pt idx="417">
                  <c:v>46113</c:v>
                </c:pt>
                <c:pt idx="418">
                  <c:v>46134</c:v>
                </c:pt>
                <c:pt idx="419">
                  <c:v>46292.5</c:v>
                </c:pt>
                <c:pt idx="420">
                  <c:v>46400.5</c:v>
                </c:pt>
                <c:pt idx="421">
                  <c:v>46462</c:v>
                </c:pt>
                <c:pt idx="422">
                  <c:v>46471</c:v>
                </c:pt>
                <c:pt idx="423">
                  <c:v>46545.5</c:v>
                </c:pt>
                <c:pt idx="424">
                  <c:v>46818.5</c:v>
                </c:pt>
                <c:pt idx="425">
                  <c:v>46818.5</c:v>
                </c:pt>
                <c:pt idx="426">
                  <c:v>46818.5</c:v>
                </c:pt>
                <c:pt idx="427">
                  <c:v>47038</c:v>
                </c:pt>
                <c:pt idx="428">
                  <c:v>47038</c:v>
                </c:pt>
                <c:pt idx="429">
                  <c:v>48019</c:v>
                </c:pt>
                <c:pt idx="430">
                  <c:v>48035.5</c:v>
                </c:pt>
                <c:pt idx="431">
                  <c:v>48078.5</c:v>
                </c:pt>
                <c:pt idx="432">
                  <c:v>48079</c:v>
                </c:pt>
                <c:pt idx="433">
                  <c:v>48148</c:v>
                </c:pt>
                <c:pt idx="434">
                  <c:v>48148.5</c:v>
                </c:pt>
                <c:pt idx="435">
                  <c:v>48202.5</c:v>
                </c:pt>
                <c:pt idx="436">
                  <c:v>48207</c:v>
                </c:pt>
                <c:pt idx="437">
                  <c:v>48233</c:v>
                </c:pt>
                <c:pt idx="438">
                  <c:v>48252.5</c:v>
                </c:pt>
                <c:pt idx="439">
                  <c:v>48279</c:v>
                </c:pt>
                <c:pt idx="440">
                  <c:v>48306.5</c:v>
                </c:pt>
                <c:pt idx="441">
                  <c:v>48307</c:v>
                </c:pt>
                <c:pt idx="442">
                  <c:v>48311.5</c:v>
                </c:pt>
                <c:pt idx="443">
                  <c:v>48315.5</c:v>
                </c:pt>
                <c:pt idx="444">
                  <c:v>48316</c:v>
                </c:pt>
                <c:pt idx="445">
                  <c:v>48325</c:v>
                </c:pt>
                <c:pt idx="446">
                  <c:v>48338.5</c:v>
                </c:pt>
                <c:pt idx="447">
                  <c:v>48347.5</c:v>
                </c:pt>
                <c:pt idx="448">
                  <c:v>48348</c:v>
                </c:pt>
                <c:pt idx="449">
                  <c:v>48352</c:v>
                </c:pt>
                <c:pt idx="450">
                  <c:v>48352.5</c:v>
                </c:pt>
                <c:pt idx="451">
                  <c:v>48356.5</c:v>
                </c:pt>
                <c:pt idx="452">
                  <c:v>48357</c:v>
                </c:pt>
                <c:pt idx="453">
                  <c:v>48365.5</c:v>
                </c:pt>
                <c:pt idx="454">
                  <c:v>48366</c:v>
                </c:pt>
                <c:pt idx="455">
                  <c:v>48370</c:v>
                </c:pt>
                <c:pt idx="456">
                  <c:v>48370.5</c:v>
                </c:pt>
                <c:pt idx="457">
                  <c:v>48374.5</c:v>
                </c:pt>
                <c:pt idx="458">
                  <c:v>48375</c:v>
                </c:pt>
                <c:pt idx="459">
                  <c:v>48388</c:v>
                </c:pt>
                <c:pt idx="460">
                  <c:v>48388</c:v>
                </c:pt>
                <c:pt idx="461">
                  <c:v>48388.5</c:v>
                </c:pt>
                <c:pt idx="462">
                  <c:v>48403</c:v>
                </c:pt>
                <c:pt idx="463">
                  <c:v>48488</c:v>
                </c:pt>
                <c:pt idx="464">
                  <c:v>48492.5</c:v>
                </c:pt>
                <c:pt idx="465">
                  <c:v>48497</c:v>
                </c:pt>
                <c:pt idx="466">
                  <c:v>48501.5</c:v>
                </c:pt>
                <c:pt idx="467">
                  <c:v>48506</c:v>
                </c:pt>
                <c:pt idx="468">
                  <c:v>48510.5</c:v>
                </c:pt>
                <c:pt idx="469">
                  <c:v>48515</c:v>
                </c:pt>
                <c:pt idx="470">
                  <c:v>48584</c:v>
                </c:pt>
                <c:pt idx="471">
                  <c:v>48596.5</c:v>
                </c:pt>
                <c:pt idx="472">
                  <c:v>48796</c:v>
                </c:pt>
                <c:pt idx="473">
                  <c:v>48796</c:v>
                </c:pt>
                <c:pt idx="474">
                  <c:v>49265</c:v>
                </c:pt>
                <c:pt idx="475">
                  <c:v>49710</c:v>
                </c:pt>
                <c:pt idx="476">
                  <c:v>49710.5</c:v>
                </c:pt>
                <c:pt idx="477">
                  <c:v>49731.5</c:v>
                </c:pt>
                <c:pt idx="478">
                  <c:v>49747.5</c:v>
                </c:pt>
                <c:pt idx="479">
                  <c:v>49761</c:v>
                </c:pt>
                <c:pt idx="480">
                  <c:v>49770</c:v>
                </c:pt>
                <c:pt idx="481">
                  <c:v>49810</c:v>
                </c:pt>
                <c:pt idx="482">
                  <c:v>49810</c:v>
                </c:pt>
                <c:pt idx="483">
                  <c:v>49810.5</c:v>
                </c:pt>
                <c:pt idx="484">
                  <c:v>49810.5</c:v>
                </c:pt>
                <c:pt idx="485">
                  <c:v>49811.5</c:v>
                </c:pt>
                <c:pt idx="486">
                  <c:v>49820</c:v>
                </c:pt>
                <c:pt idx="487">
                  <c:v>49820</c:v>
                </c:pt>
                <c:pt idx="488">
                  <c:v>49820.5</c:v>
                </c:pt>
                <c:pt idx="489">
                  <c:v>49829.5</c:v>
                </c:pt>
                <c:pt idx="490">
                  <c:v>49858</c:v>
                </c:pt>
                <c:pt idx="491">
                  <c:v>49865.5</c:v>
                </c:pt>
                <c:pt idx="492">
                  <c:v>49924.5</c:v>
                </c:pt>
                <c:pt idx="493">
                  <c:v>50010</c:v>
                </c:pt>
                <c:pt idx="494">
                  <c:v>50010.5</c:v>
                </c:pt>
                <c:pt idx="495">
                  <c:v>50033</c:v>
                </c:pt>
                <c:pt idx="496">
                  <c:v>50071</c:v>
                </c:pt>
                <c:pt idx="497">
                  <c:v>50130</c:v>
                </c:pt>
                <c:pt idx="498">
                  <c:v>51193.5</c:v>
                </c:pt>
                <c:pt idx="499">
                  <c:v>51197.5</c:v>
                </c:pt>
                <c:pt idx="500">
                  <c:v>51348.5</c:v>
                </c:pt>
                <c:pt idx="501">
                  <c:v>51433</c:v>
                </c:pt>
                <c:pt idx="502">
                  <c:v>51457.5</c:v>
                </c:pt>
                <c:pt idx="503">
                  <c:v>51462</c:v>
                </c:pt>
                <c:pt idx="504">
                  <c:v>51487.5</c:v>
                </c:pt>
                <c:pt idx="505">
                  <c:v>51492</c:v>
                </c:pt>
                <c:pt idx="506">
                  <c:v>51496.5</c:v>
                </c:pt>
                <c:pt idx="507">
                  <c:v>51497</c:v>
                </c:pt>
                <c:pt idx="508">
                  <c:v>51501</c:v>
                </c:pt>
                <c:pt idx="509">
                  <c:v>51564.5</c:v>
                </c:pt>
                <c:pt idx="510">
                  <c:v>51566</c:v>
                </c:pt>
                <c:pt idx="511">
                  <c:v>51578</c:v>
                </c:pt>
                <c:pt idx="512">
                  <c:v>51578</c:v>
                </c:pt>
                <c:pt idx="513">
                  <c:v>51655</c:v>
                </c:pt>
                <c:pt idx="514">
                  <c:v>51954.5</c:v>
                </c:pt>
                <c:pt idx="515">
                  <c:v>52381</c:v>
                </c:pt>
                <c:pt idx="516">
                  <c:v>52712.5</c:v>
                </c:pt>
                <c:pt idx="517">
                  <c:v>52717</c:v>
                </c:pt>
                <c:pt idx="518">
                  <c:v>52726</c:v>
                </c:pt>
                <c:pt idx="519">
                  <c:v>52762</c:v>
                </c:pt>
                <c:pt idx="520">
                  <c:v>52775.5</c:v>
                </c:pt>
                <c:pt idx="521">
                  <c:v>52780.5</c:v>
                </c:pt>
                <c:pt idx="522">
                  <c:v>52794</c:v>
                </c:pt>
                <c:pt idx="523">
                  <c:v>52802.5</c:v>
                </c:pt>
                <c:pt idx="524">
                  <c:v>52803</c:v>
                </c:pt>
                <c:pt idx="525">
                  <c:v>52807.5</c:v>
                </c:pt>
                <c:pt idx="526">
                  <c:v>52812</c:v>
                </c:pt>
                <c:pt idx="527">
                  <c:v>52816.5</c:v>
                </c:pt>
                <c:pt idx="528">
                  <c:v>52893.5</c:v>
                </c:pt>
                <c:pt idx="529">
                  <c:v>52898</c:v>
                </c:pt>
                <c:pt idx="530">
                  <c:v>52898.5</c:v>
                </c:pt>
                <c:pt idx="531">
                  <c:v>52920</c:v>
                </c:pt>
                <c:pt idx="532">
                  <c:v>52920.5</c:v>
                </c:pt>
                <c:pt idx="533">
                  <c:v>52934.5</c:v>
                </c:pt>
                <c:pt idx="534">
                  <c:v>52938.5</c:v>
                </c:pt>
                <c:pt idx="535">
                  <c:v>52952.5</c:v>
                </c:pt>
                <c:pt idx="536">
                  <c:v>52957</c:v>
                </c:pt>
                <c:pt idx="537">
                  <c:v>52961.5</c:v>
                </c:pt>
                <c:pt idx="538">
                  <c:v>52965.5</c:v>
                </c:pt>
                <c:pt idx="539">
                  <c:v>52983.5</c:v>
                </c:pt>
                <c:pt idx="540">
                  <c:v>52984</c:v>
                </c:pt>
                <c:pt idx="541">
                  <c:v>52988</c:v>
                </c:pt>
                <c:pt idx="542">
                  <c:v>52988.5</c:v>
                </c:pt>
                <c:pt idx="543">
                  <c:v>52992</c:v>
                </c:pt>
                <c:pt idx="544">
                  <c:v>52992.5</c:v>
                </c:pt>
                <c:pt idx="545">
                  <c:v>53006.5</c:v>
                </c:pt>
                <c:pt idx="546">
                  <c:v>53011</c:v>
                </c:pt>
                <c:pt idx="547">
                  <c:v>53011.5</c:v>
                </c:pt>
                <c:pt idx="548">
                  <c:v>53015</c:v>
                </c:pt>
                <c:pt idx="549">
                  <c:v>53016</c:v>
                </c:pt>
                <c:pt idx="550">
                  <c:v>53029.5</c:v>
                </c:pt>
                <c:pt idx="551">
                  <c:v>53030.5</c:v>
                </c:pt>
                <c:pt idx="552">
                  <c:v>53033.5</c:v>
                </c:pt>
                <c:pt idx="553">
                  <c:v>53034</c:v>
                </c:pt>
                <c:pt idx="554">
                  <c:v>53051</c:v>
                </c:pt>
                <c:pt idx="555">
                  <c:v>53051.5</c:v>
                </c:pt>
                <c:pt idx="556">
                  <c:v>53127.5</c:v>
                </c:pt>
                <c:pt idx="557">
                  <c:v>53128</c:v>
                </c:pt>
                <c:pt idx="558">
                  <c:v>53137</c:v>
                </c:pt>
                <c:pt idx="559">
                  <c:v>53141.5</c:v>
                </c:pt>
                <c:pt idx="560">
                  <c:v>53142</c:v>
                </c:pt>
                <c:pt idx="561">
                  <c:v>53142.5</c:v>
                </c:pt>
                <c:pt idx="562">
                  <c:v>53147</c:v>
                </c:pt>
                <c:pt idx="563">
                  <c:v>53155</c:v>
                </c:pt>
                <c:pt idx="564">
                  <c:v>53173</c:v>
                </c:pt>
                <c:pt idx="565">
                  <c:v>53173.5</c:v>
                </c:pt>
                <c:pt idx="566">
                  <c:v>53177.5</c:v>
                </c:pt>
                <c:pt idx="567">
                  <c:v>53178</c:v>
                </c:pt>
                <c:pt idx="568">
                  <c:v>53182</c:v>
                </c:pt>
                <c:pt idx="569">
                  <c:v>53182.5</c:v>
                </c:pt>
                <c:pt idx="570">
                  <c:v>53187</c:v>
                </c:pt>
                <c:pt idx="571">
                  <c:v>53191</c:v>
                </c:pt>
                <c:pt idx="572">
                  <c:v>53191.5</c:v>
                </c:pt>
                <c:pt idx="573">
                  <c:v>53195.5</c:v>
                </c:pt>
                <c:pt idx="574">
                  <c:v>53196</c:v>
                </c:pt>
                <c:pt idx="575">
                  <c:v>53196.5</c:v>
                </c:pt>
                <c:pt idx="576">
                  <c:v>53205</c:v>
                </c:pt>
                <c:pt idx="577">
                  <c:v>53205.5</c:v>
                </c:pt>
                <c:pt idx="578">
                  <c:v>53209.5</c:v>
                </c:pt>
                <c:pt idx="579">
                  <c:v>53214</c:v>
                </c:pt>
                <c:pt idx="580">
                  <c:v>53218.5</c:v>
                </c:pt>
                <c:pt idx="581">
                  <c:v>53223</c:v>
                </c:pt>
                <c:pt idx="582">
                  <c:v>53223</c:v>
                </c:pt>
                <c:pt idx="583">
                  <c:v>53227.5</c:v>
                </c:pt>
                <c:pt idx="584">
                  <c:v>53232</c:v>
                </c:pt>
                <c:pt idx="585">
                  <c:v>53232.5</c:v>
                </c:pt>
                <c:pt idx="586">
                  <c:v>53236.5</c:v>
                </c:pt>
                <c:pt idx="587">
                  <c:v>53236.5</c:v>
                </c:pt>
                <c:pt idx="588">
                  <c:v>53237</c:v>
                </c:pt>
                <c:pt idx="589">
                  <c:v>53241.5</c:v>
                </c:pt>
                <c:pt idx="590">
                  <c:v>53255</c:v>
                </c:pt>
                <c:pt idx="591">
                  <c:v>53259.5</c:v>
                </c:pt>
                <c:pt idx="592">
                  <c:v>53268.5</c:v>
                </c:pt>
                <c:pt idx="593">
                  <c:v>53273</c:v>
                </c:pt>
                <c:pt idx="594">
                  <c:v>53277.5</c:v>
                </c:pt>
                <c:pt idx="595">
                  <c:v>53282</c:v>
                </c:pt>
                <c:pt idx="596">
                  <c:v>53286.5</c:v>
                </c:pt>
                <c:pt idx="597">
                  <c:v>53300</c:v>
                </c:pt>
                <c:pt idx="598">
                  <c:v>53304.5</c:v>
                </c:pt>
                <c:pt idx="599">
                  <c:v>53318.5</c:v>
                </c:pt>
                <c:pt idx="600">
                  <c:v>53323</c:v>
                </c:pt>
                <c:pt idx="601">
                  <c:v>53327.5</c:v>
                </c:pt>
                <c:pt idx="602">
                  <c:v>53363.5</c:v>
                </c:pt>
                <c:pt idx="603">
                  <c:v>53469</c:v>
                </c:pt>
                <c:pt idx="604">
                  <c:v>54618</c:v>
                </c:pt>
                <c:pt idx="605">
                  <c:v>54618</c:v>
                </c:pt>
                <c:pt idx="606">
                  <c:v>54618</c:v>
                </c:pt>
                <c:pt idx="607">
                  <c:v>54618</c:v>
                </c:pt>
                <c:pt idx="608">
                  <c:v>54678.5</c:v>
                </c:pt>
                <c:pt idx="609">
                  <c:v>54684</c:v>
                </c:pt>
                <c:pt idx="610">
                  <c:v>54684</c:v>
                </c:pt>
                <c:pt idx="611">
                  <c:v>54777</c:v>
                </c:pt>
                <c:pt idx="612">
                  <c:v>54832.5</c:v>
                </c:pt>
                <c:pt idx="613">
                  <c:v>54832.5</c:v>
                </c:pt>
                <c:pt idx="614">
                  <c:v>54832.5</c:v>
                </c:pt>
                <c:pt idx="615">
                  <c:v>54836.5</c:v>
                </c:pt>
                <c:pt idx="616">
                  <c:v>54836.5</c:v>
                </c:pt>
                <c:pt idx="617">
                  <c:v>54945</c:v>
                </c:pt>
                <c:pt idx="618">
                  <c:v>54954</c:v>
                </c:pt>
                <c:pt idx="619">
                  <c:v>54959.5</c:v>
                </c:pt>
                <c:pt idx="620">
                  <c:v>55045.5</c:v>
                </c:pt>
                <c:pt idx="621">
                  <c:v>55099</c:v>
                </c:pt>
                <c:pt idx="622">
                  <c:v>55099</c:v>
                </c:pt>
                <c:pt idx="623">
                  <c:v>55099</c:v>
                </c:pt>
                <c:pt idx="624">
                  <c:v>55189.5</c:v>
                </c:pt>
                <c:pt idx="625">
                  <c:v>55948.5</c:v>
                </c:pt>
                <c:pt idx="626">
                  <c:v>55967</c:v>
                </c:pt>
                <c:pt idx="627">
                  <c:v>55967.5</c:v>
                </c:pt>
                <c:pt idx="628">
                  <c:v>56179.5</c:v>
                </c:pt>
                <c:pt idx="629">
                  <c:v>56180</c:v>
                </c:pt>
                <c:pt idx="630">
                  <c:v>56277</c:v>
                </c:pt>
                <c:pt idx="631">
                  <c:v>56297.5</c:v>
                </c:pt>
                <c:pt idx="632">
                  <c:v>56396</c:v>
                </c:pt>
                <c:pt idx="633">
                  <c:v>56473</c:v>
                </c:pt>
                <c:pt idx="634">
                  <c:v>56490</c:v>
                </c:pt>
                <c:pt idx="635">
                  <c:v>56545.5</c:v>
                </c:pt>
                <c:pt idx="636">
                  <c:v>56591</c:v>
                </c:pt>
                <c:pt idx="637">
                  <c:v>56626</c:v>
                </c:pt>
                <c:pt idx="638">
                  <c:v>57606</c:v>
                </c:pt>
                <c:pt idx="639">
                  <c:v>57746.5</c:v>
                </c:pt>
                <c:pt idx="640">
                  <c:v>57755</c:v>
                </c:pt>
                <c:pt idx="641">
                  <c:v>57918.5</c:v>
                </c:pt>
                <c:pt idx="642">
                  <c:v>58041</c:v>
                </c:pt>
                <c:pt idx="643">
                  <c:v>58041.5</c:v>
                </c:pt>
                <c:pt idx="644">
                  <c:v>58054.5</c:v>
                </c:pt>
                <c:pt idx="645">
                  <c:v>58171</c:v>
                </c:pt>
                <c:pt idx="646">
                  <c:v>59329</c:v>
                </c:pt>
                <c:pt idx="647">
                  <c:v>59542</c:v>
                </c:pt>
                <c:pt idx="648">
                  <c:v>59608.5</c:v>
                </c:pt>
                <c:pt idx="649">
                  <c:v>59739.5</c:v>
                </c:pt>
                <c:pt idx="650">
                  <c:v>59744</c:v>
                </c:pt>
                <c:pt idx="651">
                  <c:v>59744.5</c:v>
                </c:pt>
                <c:pt idx="652">
                  <c:v>59757.5</c:v>
                </c:pt>
                <c:pt idx="653">
                  <c:v>59758</c:v>
                </c:pt>
                <c:pt idx="654">
                  <c:v>59766</c:v>
                </c:pt>
                <c:pt idx="655">
                  <c:v>59766.5</c:v>
                </c:pt>
                <c:pt idx="656">
                  <c:v>59771</c:v>
                </c:pt>
                <c:pt idx="657">
                  <c:v>59771.5</c:v>
                </c:pt>
                <c:pt idx="658">
                  <c:v>59780</c:v>
                </c:pt>
                <c:pt idx="659">
                  <c:v>59780.5</c:v>
                </c:pt>
                <c:pt idx="660">
                  <c:v>59781</c:v>
                </c:pt>
                <c:pt idx="661">
                  <c:v>59781</c:v>
                </c:pt>
                <c:pt idx="662">
                  <c:v>59781.5</c:v>
                </c:pt>
                <c:pt idx="663">
                  <c:v>59784.5</c:v>
                </c:pt>
                <c:pt idx="664">
                  <c:v>59785</c:v>
                </c:pt>
                <c:pt idx="665">
                  <c:v>59785.5</c:v>
                </c:pt>
                <c:pt idx="666">
                  <c:v>59789</c:v>
                </c:pt>
                <c:pt idx="667">
                  <c:v>59789.5</c:v>
                </c:pt>
                <c:pt idx="668">
                  <c:v>59793.5</c:v>
                </c:pt>
                <c:pt idx="669">
                  <c:v>59794</c:v>
                </c:pt>
                <c:pt idx="670">
                  <c:v>59794.5</c:v>
                </c:pt>
                <c:pt idx="671">
                  <c:v>59798</c:v>
                </c:pt>
                <c:pt idx="672">
                  <c:v>59798.5</c:v>
                </c:pt>
                <c:pt idx="673">
                  <c:v>59799</c:v>
                </c:pt>
                <c:pt idx="674">
                  <c:v>59799</c:v>
                </c:pt>
                <c:pt idx="675">
                  <c:v>59799</c:v>
                </c:pt>
                <c:pt idx="676">
                  <c:v>59802.5</c:v>
                </c:pt>
                <c:pt idx="677">
                  <c:v>59803</c:v>
                </c:pt>
                <c:pt idx="678">
                  <c:v>59803.5</c:v>
                </c:pt>
                <c:pt idx="679">
                  <c:v>59807.5</c:v>
                </c:pt>
                <c:pt idx="680">
                  <c:v>59839</c:v>
                </c:pt>
                <c:pt idx="681">
                  <c:v>59839.5</c:v>
                </c:pt>
                <c:pt idx="682">
                  <c:v>59848</c:v>
                </c:pt>
                <c:pt idx="683">
                  <c:v>59848.5</c:v>
                </c:pt>
                <c:pt idx="684">
                  <c:v>59852.5</c:v>
                </c:pt>
                <c:pt idx="685">
                  <c:v>59862</c:v>
                </c:pt>
                <c:pt idx="686">
                  <c:v>59889</c:v>
                </c:pt>
                <c:pt idx="687">
                  <c:v>59893</c:v>
                </c:pt>
                <c:pt idx="688">
                  <c:v>59893.5</c:v>
                </c:pt>
                <c:pt idx="689">
                  <c:v>59894</c:v>
                </c:pt>
                <c:pt idx="690">
                  <c:v>59898</c:v>
                </c:pt>
                <c:pt idx="691">
                  <c:v>59898.5</c:v>
                </c:pt>
                <c:pt idx="692">
                  <c:v>59911.5</c:v>
                </c:pt>
                <c:pt idx="693">
                  <c:v>59916</c:v>
                </c:pt>
                <c:pt idx="694">
                  <c:v>59916.5</c:v>
                </c:pt>
                <c:pt idx="695">
                  <c:v>59925</c:v>
                </c:pt>
                <c:pt idx="696">
                  <c:v>59925.5</c:v>
                </c:pt>
                <c:pt idx="697">
                  <c:v>59934</c:v>
                </c:pt>
                <c:pt idx="698">
                  <c:v>59934.5</c:v>
                </c:pt>
                <c:pt idx="699">
                  <c:v>59943</c:v>
                </c:pt>
                <c:pt idx="700">
                  <c:v>59947.5</c:v>
                </c:pt>
                <c:pt idx="701">
                  <c:v>59952</c:v>
                </c:pt>
                <c:pt idx="702">
                  <c:v>59952.5</c:v>
                </c:pt>
                <c:pt idx="703">
                  <c:v>59956.5</c:v>
                </c:pt>
                <c:pt idx="704">
                  <c:v>59957</c:v>
                </c:pt>
                <c:pt idx="705">
                  <c:v>59966</c:v>
                </c:pt>
                <c:pt idx="706">
                  <c:v>59975</c:v>
                </c:pt>
                <c:pt idx="707">
                  <c:v>59979.5</c:v>
                </c:pt>
                <c:pt idx="708">
                  <c:v>59984</c:v>
                </c:pt>
                <c:pt idx="709">
                  <c:v>59993</c:v>
                </c:pt>
                <c:pt idx="710">
                  <c:v>61014</c:v>
                </c:pt>
                <c:pt idx="711">
                  <c:v>61031.5</c:v>
                </c:pt>
                <c:pt idx="712">
                  <c:v>61032</c:v>
                </c:pt>
                <c:pt idx="713">
                  <c:v>61046.5</c:v>
                </c:pt>
                <c:pt idx="714">
                  <c:v>61059</c:v>
                </c:pt>
                <c:pt idx="715">
                  <c:v>61063.5</c:v>
                </c:pt>
                <c:pt idx="716">
                  <c:v>61072.5</c:v>
                </c:pt>
                <c:pt idx="717">
                  <c:v>61073</c:v>
                </c:pt>
                <c:pt idx="718">
                  <c:v>61077.5</c:v>
                </c:pt>
                <c:pt idx="719">
                  <c:v>61081.5</c:v>
                </c:pt>
                <c:pt idx="720">
                  <c:v>61082</c:v>
                </c:pt>
                <c:pt idx="721">
                  <c:v>61086</c:v>
                </c:pt>
                <c:pt idx="722">
                  <c:v>61086.5</c:v>
                </c:pt>
                <c:pt idx="723">
                  <c:v>61090.5</c:v>
                </c:pt>
                <c:pt idx="724">
                  <c:v>61091</c:v>
                </c:pt>
                <c:pt idx="725">
                  <c:v>61095</c:v>
                </c:pt>
                <c:pt idx="726">
                  <c:v>61108.5</c:v>
                </c:pt>
                <c:pt idx="727">
                  <c:v>61109</c:v>
                </c:pt>
                <c:pt idx="728">
                  <c:v>61113</c:v>
                </c:pt>
                <c:pt idx="729">
                  <c:v>61113.5</c:v>
                </c:pt>
                <c:pt idx="730">
                  <c:v>61117.5</c:v>
                </c:pt>
                <c:pt idx="731">
                  <c:v>61118</c:v>
                </c:pt>
                <c:pt idx="732">
                  <c:v>61135.5</c:v>
                </c:pt>
                <c:pt idx="733">
                  <c:v>61136</c:v>
                </c:pt>
                <c:pt idx="734">
                  <c:v>61139.5</c:v>
                </c:pt>
                <c:pt idx="735">
                  <c:v>61140</c:v>
                </c:pt>
                <c:pt idx="736">
                  <c:v>61140</c:v>
                </c:pt>
                <c:pt idx="737">
                  <c:v>61140.5</c:v>
                </c:pt>
                <c:pt idx="738">
                  <c:v>61141</c:v>
                </c:pt>
                <c:pt idx="739">
                  <c:v>61144.5</c:v>
                </c:pt>
                <c:pt idx="740">
                  <c:v>61145</c:v>
                </c:pt>
                <c:pt idx="741">
                  <c:v>61168</c:v>
                </c:pt>
                <c:pt idx="742">
                  <c:v>61176.5</c:v>
                </c:pt>
                <c:pt idx="743">
                  <c:v>61221.5</c:v>
                </c:pt>
                <c:pt idx="744">
                  <c:v>61222</c:v>
                </c:pt>
                <c:pt idx="745">
                  <c:v>61222.5</c:v>
                </c:pt>
                <c:pt idx="746">
                  <c:v>61226.5</c:v>
                </c:pt>
                <c:pt idx="747">
                  <c:v>61227</c:v>
                </c:pt>
                <c:pt idx="748">
                  <c:v>61232</c:v>
                </c:pt>
                <c:pt idx="749">
                  <c:v>61232.5</c:v>
                </c:pt>
                <c:pt idx="750">
                  <c:v>61240</c:v>
                </c:pt>
                <c:pt idx="751">
                  <c:v>61240.5</c:v>
                </c:pt>
                <c:pt idx="752">
                  <c:v>61244</c:v>
                </c:pt>
                <c:pt idx="753">
                  <c:v>61262.5</c:v>
                </c:pt>
                <c:pt idx="754">
                  <c:v>61263</c:v>
                </c:pt>
                <c:pt idx="755">
                  <c:v>61344</c:v>
                </c:pt>
                <c:pt idx="756">
                  <c:v>61498.5</c:v>
                </c:pt>
                <c:pt idx="757">
                  <c:v>61597</c:v>
                </c:pt>
                <c:pt idx="758">
                  <c:v>61611.5</c:v>
                </c:pt>
                <c:pt idx="759">
                  <c:v>61611.5</c:v>
                </c:pt>
                <c:pt idx="760">
                  <c:v>62754</c:v>
                </c:pt>
                <c:pt idx="761">
                  <c:v>62754</c:v>
                </c:pt>
                <c:pt idx="762">
                  <c:v>63061.5</c:v>
                </c:pt>
                <c:pt idx="763">
                  <c:v>63061.5</c:v>
                </c:pt>
                <c:pt idx="764">
                  <c:v>63347</c:v>
                </c:pt>
                <c:pt idx="765">
                  <c:v>63397</c:v>
                </c:pt>
                <c:pt idx="766">
                  <c:v>64327.5</c:v>
                </c:pt>
                <c:pt idx="767">
                  <c:v>64448</c:v>
                </c:pt>
                <c:pt idx="768">
                  <c:v>64472</c:v>
                </c:pt>
                <c:pt idx="769">
                  <c:v>64701.5</c:v>
                </c:pt>
                <c:pt idx="770">
                  <c:v>66156</c:v>
                </c:pt>
                <c:pt idx="771">
                  <c:v>66156.5</c:v>
                </c:pt>
                <c:pt idx="772">
                  <c:v>66175.5</c:v>
                </c:pt>
                <c:pt idx="773">
                  <c:v>66296</c:v>
                </c:pt>
                <c:pt idx="774">
                  <c:v>66296.5</c:v>
                </c:pt>
                <c:pt idx="775">
                  <c:v>66373</c:v>
                </c:pt>
                <c:pt idx="776">
                  <c:v>66379</c:v>
                </c:pt>
                <c:pt idx="777">
                  <c:v>66379.5</c:v>
                </c:pt>
                <c:pt idx="778">
                  <c:v>66459</c:v>
                </c:pt>
                <c:pt idx="779">
                  <c:v>67728.5</c:v>
                </c:pt>
                <c:pt idx="780">
                  <c:v>67870.5</c:v>
                </c:pt>
                <c:pt idx="781">
                  <c:v>68013.5</c:v>
                </c:pt>
                <c:pt idx="782">
                  <c:v>68091.5</c:v>
                </c:pt>
                <c:pt idx="783">
                  <c:v>68195.5</c:v>
                </c:pt>
                <c:pt idx="784">
                  <c:v>68263.5</c:v>
                </c:pt>
                <c:pt idx="785">
                  <c:v>69153</c:v>
                </c:pt>
                <c:pt idx="786">
                  <c:v>69255.5</c:v>
                </c:pt>
                <c:pt idx="787">
                  <c:v>69256</c:v>
                </c:pt>
                <c:pt idx="788">
                  <c:v>69501.5</c:v>
                </c:pt>
                <c:pt idx="789">
                  <c:v>69653.5</c:v>
                </c:pt>
                <c:pt idx="790">
                  <c:v>69681</c:v>
                </c:pt>
                <c:pt idx="791">
                  <c:v>69777</c:v>
                </c:pt>
                <c:pt idx="792">
                  <c:v>69972</c:v>
                </c:pt>
                <c:pt idx="793">
                  <c:v>70929.5</c:v>
                </c:pt>
                <c:pt idx="794">
                  <c:v>70992.5</c:v>
                </c:pt>
                <c:pt idx="795">
                  <c:v>71042.5</c:v>
                </c:pt>
                <c:pt idx="796">
                  <c:v>71074</c:v>
                </c:pt>
                <c:pt idx="797">
                  <c:v>71273</c:v>
                </c:pt>
                <c:pt idx="798">
                  <c:v>71273</c:v>
                </c:pt>
                <c:pt idx="799">
                  <c:v>71285.5</c:v>
                </c:pt>
                <c:pt idx="800">
                  <c:v>71286</c:v>
                </c:pt>
                <c:pt idx="801">
                  <c:v>71416.5</c:v>
                </c:pt>
                <c:pt idx="802">
                  <c:v>71430</c:v>
                </c:pt>
                <c:pt idx="803">
                  <c:v>71531</c:v>
                </c:pt>
                <c:pt idx="804">
                  <c:v>72619.5</c:v>
                </c:pt>
                <c:pt idx="805">
                  <c:v>72786.5</c:v>
                </c:pt>
                <c:pt idx="806">
                  <c:v>72787</c:v>
                </c:pt>
                <c:pt idx="807">
                  <c:v>72932</c:v>
                </c:pt>
                <c:pt idx="808">
                  <c:v>72970.5</c:v>
                </c:pt>
                <c:pt idx="809">
                  <c:v>72971</c:v>
                </c:pt>
                <c:pt idx="810">
                  <c:v>72998</c:v>
                </c:pt>
                <c:pt idx="811">
                  <c:v>73085</c:v>
                </c:pt>
                <c:pt idx="812">
                  <c:v>73225.5</c:v>
                </c:pt>
                <c:pt idx="813">
                  <c:v>74499.5</c:v>
                </c:pt>
                <c:pt idx="814">
                  <c:v>74499.5</c:v>
                </c:pt>
                <c:pt idx="815">
                  <c:v>74551</c:v>
                </c:pt>
                <c:pt idx="816">
                  <c:v>74562.5</c:v>
                </c:pt>
                <c:pt idx="817">
                  <c:v>74706</c:v>
                </c:pt>
                <c:pt idx="818">
                  <c:v>74706</c:v>
                </c:pt>
                <c:pt idx="819">
                  <c:v>74761.5</c:v>
                </c:pt>
                <c:pt idx="820">
                  <c:v>74761.5</c:v>
                </c:pt>
                <c:pt idx="821">
                  <c:v>74766</c:v>
                </c:pt>
                <c:pt idx="822">
                  <c:v>74812</c:v>
                </c:pt>
                <c:pt idx="823">
                  <c:v>74864.5</c:v>
                </c:pt>
                <c:pt idx="824">
                  <c:v>74864.5</c:v>
                </c:pt>
                <c:pt idx="825">
                  <c:v>74865</c:v>
                </c:pt>
                <c:pt idx="826">
                  <c:v>74865</c:v>
                </c:pt>
                <c:pt idx="827">
                  <c:v>74970</c:v>
                </c:pt>
                <c:pt idx="828">
                  <c:v>74970</c:v>
                </c:pt>
                <c:pt idx="829">
                  <c:v>76040.5</c:v>
                </c:pt>
                <c:pt idx="830">
                  <c:v>76040.5</c:v>
                </c:pt>
                <c:pt idx="831">
                  <c:v>76214</c:v>
                </c:pt>
                <c:pt idx="832">
                  <c:v>76330</c:v>
                </c:pt>
                <c:pt idx="833">
                  <c:v>76455</c:v>
                </c:pt>
                <c:pt idx="834">
                  <c:v>77685.5</c:v>
                </c:pt>
                <c:pt idx="835">
                  <c:v>77848</c:v>
                </c:pt>
                <c:pt idx="836">
                  <c:v>77898</c:v>
                </c:pt>
                <c:pt idx="837">
                  <c:v>78105</c:v>
                </c:pt>
                <c:pt idx="838">
                  <c:v>79578.5</c:v>
                </c:pt>
                <c:pt idx="839">
                  <c:v>79579</c:v>
                </c:pt>
                <c:pt idx="840">
                  <c:v>79579.5</c:v>
                </c:pt>
                <c:pt idx="841">
                  <c:v>79850</c:v>
                </c:pt>
                <c:pt idx="842">
                  <c:v>81133</c:v>
                </c:pt>
                <c:pt idx="843">
                  <c:v>81133.5</c:v>
                </c:pt>
                <c:pt idx="844">
                  <c:v>81250.5</c:v>
                </c:pt>
                <c:pt idx="845">
                  <c:v>81291</c:v>
                </c:pt>
                <c:pt idx="846">
                  <c:v>81426</c:v>
                </c:pt>
                <c:pt idx="847">
                  <c:v>81604</c:v>
                </c:pt>
              </c:numCache>
            </c:numRef>
          </c:xVal>
          <c:yVal>
            <c:numRef>
              <c:f>'Active 2'!$L$21:$L$992</c:f>
              <c:numCache>
                <c:formatCode>General</c:formatCode>
                <c:ptCount val="972"/>
                <c:pt idx="418">
                  <c:v>1.6001999756554142E-4</c:v>
                </c:pt>
                <c:pt idx="496">
                  <c:v>-2.0386999676702544E-4</c:v>
                </c:pt>
                <c:pt idx="610">
                  <c:v>-2.8580494981724769E-3</c:v>
                </c:pt>
                <c:pt idx="626">
                  <c:v>-2.1829899997101165E-3</c:v>
                </c:pt>
                <c:pt idx="627">
                  <c:v>-2.6259750011377037E-3</c:v>
                </c:pt>
                <c:pt idx="713">
                  <c:v>-5.6760499865049496E-4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AB4-4F89-AFD4-35A87C5CB8B6}"/>
            </c:ext>
          </c:extLst>
        </c:ser>
        <c:ser>
          <c:idx val="5"/>
          <c:order val="5"/>
          <c:tx>
            <c:strRef>
              <c:f>'Active 2'!$M$20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2'!$F$21:$F$992</c:f>
              <c:numCache>
                <c:formatCode>General</c:formatCode>
                <c:ptCount val="972"/>
                <c:pt idx="0">
                  <c:v>-13296</c:v>
                </c:pt>
                <c:pt idx="1">
                  <c:v>-8018</c:v>
                </c:pt>
                <c:pt idx="2">
                  <c:v>-7959</c:v>
                </c:pt>
                <c:pt idx="3">
                  <c:v>-7958.5</c:v>
                </c:pt>
                <c:pt idx="4">
                  <c:v>-7945.5</c:v>
                </c:pt>
                <c:pt idx="5">
                  <c:v>-7945</c:v>
                </c:pt>
                <c:pt idx="6">
                  <c:v>-7941</c:v>
                </c:pt>
                <c:pt idx="7">
                  <c:v>-7827.5</c:v>
                </c:pt>
                <c:pt idx="8">
                  <c:v>-7823</c:v>
                </c:pt>
                <c:pt idx="9">
                  <c:v>-7818.5</c:v>
                </c:pt>
                <c:pt idx="10">
                  <c:v>-6738.5</c:v>
                </c:pt>
                <c:pt idx="11">
                  <c:v>-6405</c:v>
                </c:pt>
                <c:pt idx="12">
                  <c:v>-4873</c:v>
                </c:pt>
                <c:pt idx="13">
                  <c:v>-4855</c:v>
                </c:pt>
                <c:pt idx="14">
                  <c:v>-4831.5</c:v>
                </c:pt>
                <c:pt idx="15">
                  <c:v>-4787</c:v>
                </c:pt>
                <c:pt idx="16">
                  <c:v>-4683</c:v>
                </c:pt>
                <c:pt idx="17">
                  <c:v>-4655.5</c:v>
                </c:pt>
                <c:pt idx="18">
                  <c:v>-4642</c:v>
                </c:pt>
                <c:pt idx="19">
                  <c:v>-4628.5</c:v>
                </c:pt>
                <c:pt idx="20">
                  <c:v>-4515</c:v>
                </c:pt>
                <c:pt idx="21">
                  <c:v>-4515</c:v>
                </c:pt>
                <c:pt idx="22">
                  <c:v>-4510.5</c:v>
                </c:pt>
                <c:pt idx="23">
                  <c:v>-4506</c:v>
                </c:pt>
                <c:pt idx="24">
                  <c:v>-4429</c:v>
                </c:pt>
                <c:pt idx="25">
                  <c:v>-4411</c:v>
                </c:pt>
                <c:pt idx="26">
                  <c:v>-4356.5</c:v>
                </c:pt>
                <c:pt idx="27">
                  <c:v>-3449.5</c:v>
                </c:pt>
                <c:pt idx="28">
                  <c:v>-3449</c:v>
                </c:pt>
                <c:pt idx="29">
                  <c:v>-3142</c:v>
                </c:pt>
                <c:pt idx="30">
                  <c:v>-2920</c:v>
                </c:pt>
                <c:pt idx="31">
                  <c:v>-1999</c:v>
                </c:pt>
                <c:pt idx="32">
                  <c:v>-1872.5</c:v>
                </c:pt>
                <c:pt idx="33">
                  <c:v>-1642</c:v>
                </c:pt>
                <c:pt idx="34">
                  <c:v>-1624</c:v>
                </c:pt>
                <c:pt idx="35">
                  <c:v>-1583.5</c:v>
                </c:pt>
                <c:pt idx="36">
                  <c:v>-1579</c:v>
                </c:pt>
                <c:pt idx="37">
                  <c:v>-1565</c:v>
                </c:pt>
                <c:pt idx="38">
                  <c:v>-1411.5</c:v>
                </c:pt>
                <c:pt idx="39">
                  <c:v>-1407</c:v>
                </c:pt>
                <c:pt idx="40">
                  <c:v>-1406</c:v>
                </c:pt>
                <c:pt idx="41">
                  <c:v>-1289</c:v>
                </c:pt>
                <c:pt idx="42">
                  <c:v>-1275.5</c:v>
                </c:pt>
                <c:pt idx="43">
                  <c:v>-481</c:v>
                </c:pt>
                <c:pt idx="44">
                  <c:v>-426.5</c:v>
                </c:pt>
                <c:pt idx="45">
                  <c:v>-422</c:v>
                </c:pt>
                <c:pt idx="46">
                  <c:v>-350</c:v>
                </c:pt>
                <c:pt idx="47">
                  <c:v>-36</c:v>
                </c:pt>
                <c:pt idx="48">
                  <c:v>-27</c:v>
                </c:pt>
                <c:pt idx="49">
                  <c:v>-4.5</c:v>
                </c:pt>
                <c:pt idx="50">
                  <c:v>-4</c:v>
                </c:pt>
                <c:pt idx="51">
                  <c:v>0</c:v>
                </c:pt>
                <c:pt idx="52">
                  <c:v>0.5</c:v>
                </c:pt>
                <c:pt idx="53">
                  <c:v>77</c:v>
                </c:pt>
                <c:pt idx="54">
                  <c:v>77.5</c:v>
                </c:pt>
                <c:pt idx="55">
                  <c:v>77.5</c:v>
                </c:pt>
                <c:pt idx="56">
                  <c:v>107.5</c:v>
                </c:pt>
                <c:pt idx="57">
                  <c:v>156.5</c:v>
                </c:pt>
                <c:pt idx="58">
                  <c:v>161</c:v>
                </c:pt>
                <c:pt idx="59">
                  <c:v>161.5</c:v>
                </c:pt>
                <c:pt idx="60">
                  <c:v>166</c:v>
                </c:pt>
                <c:pt idx="61">
                  <c:v>189</c:v>
                </c:pt>
                <c:pt idx="62">
                  <c:v>194</c:v>
                </c:pt>
                <c:pt idx="63">
                  <c:v>275</c:v>
                </c:pt>
                <c:pt idx="64">
                  <c:v>283.5</c:v>
                </c:pt>
                <c:pt idx="65">
                  <c:v>302</c:v>
                </c:pt>
                <c:pt idx="66">
                  <c:v>329</c:v>
                </c:pt>
                <c:pt idx="67">
                  <c:v>342.5</c:v>
                </c:pt>
                <c:pt idx="68">
                  <c:v>356</c:v>
                </c:pt>
                <c:pt idx="69">
                  <c:v>424</c:v>
                </c:pt>
                <c:pt idx="70">
                  <c:v>460.5</c:v>
                </c:pt>
                <c:pt idx="71">
                  <c:v>469.5</c:v>
                </c:pt>
                <c:pt idx="72">
                  <c:v>1259</c:v>
                </c:pt>
                <c:pt idx="73">
                  <c:v>1277</c:v>
                </c:pt>
                <c:pt idx="74">
                  <c:v>1394.5</c:v>
                </c:pt>
                <c:pt idx="75">
                  <c:v>1440</c:v>
                </c:pt>
                <c:pt idx="76">
                  <c:v>1440</c:v>
                </c:pt>
                <c:pt idx="77">
                  <c:v>1535</c:v>
                </c:pt>
                <c:pt idx="78">
                  <c:v>1561.5</c:v>
                </c:pt>
                <c:pt idx="79">
                  <c:v>1562</c:v>
                </c:pt>
                <c:pt idx="80">
                  <c:v>1562</c:v>
                </c:pt>
                <c:pt idx="81">
                  <c:v>1575.5</c:v>
                </c:pt>
                <c:pt idx="82">
                  <c:v>1639</c:v>
                </c:pt>
                <c:pt idx="83">
                  <c:v>1693</c:v>
                </c:pt>
                <c:pt idx="84">
                  <c:v>1770</c:v>
                </c:pt>
                <c:pt idx="85">
                  <c:v>1806</c:v>
                </c:pt>
                <c:pt idx="86">
                  <c:v>1806.5</c:v>
                </c:pt>
                <c:pt idx="87">
                  <c:v>1810.5</c:v>
                </c:pt>
                <c:pt idx="88">
                  <c:v>1824</c:v>
                </c:pt>
                <c:pt idx="89">
                  <c:v>1833</c:v>
                </c:pt>
                <c:pt idx="90">
                  <c:v>1869.5</c:v>
                </c:pt>
                <c:pt idx="91">
                  <c:v>1896.5</c:v>
                </c:pt>
                <c:pt idx="92">
                  <c:v>1901</c:v>
                </c:pt>
                <c:pt idx="93">
                  <c:v>1901</c:v>
                </c:pt>
                <c:pt idx="94">
                  <c:v>1910.5</c:v>
                </c:pt>
                <c:pt idx="95">
                  <c:v>1951</c:v>
                </c:pt>
                <c:pt idx="96">
                  <c:v>1960</c:v>
                </c:pt>
                <c:pt idx="97">
                  <c:v>1978.5</c:v>
                </c:pt>
                <c:pt idx="98">
                  <c:v>2019</c:v>
                </c:pt>
                <c:pt idx="99">
                  <c:v>2019.5</c:v>
                </c:pt>
                <c:pt idx="100">
                  <c:v>3216.5</c:v>
                </c:pt>
                <c:pt idx="101">
                  <c:v>3265.5</c:v>
                </c:pt>
                <c:pt idx="102">
                  <c:v>3276.5</c:v>
                </c:pt>
                <c:pt idx="103">
                  <c:v>3374</c:v>
                </c:pt>
                <c:pt idx="104">
                  <c:v>3419.5</c:v>
                </c:pt>
                <c:pt idx="105">
                  <c:v>3496.5</c:v>
                </c:pt>
                <c:pt idx="106">
                  <c:v>3518.5</c:v>
                </c:pt>
                <c:pt idx="107">
                  <c:v>3519</c:v>
                </c:pt>
                <c:pt idx="108">
                  <c:v>3541.5</c:v>
                </c:pt>
                <c:pt idx="109">
                  <c:v>3546</c:v>
                </c:pt>
                <c:pt idx="110">
                  <c:v>3546</c:v>
                </c:pt>
                <c:pt idx="111">
                  <c:v>3564</c:v>
                </c:pt>
                <c:pt idx="112">
                  <c:v>3564.5</c:v>
                </c:pt>
                <c:pt idx="113">
                  <c:v>3660.5</c:v>
                </c:pt>
                <c:pt idx="114">
                  <c:v>4787.5</c:v>
                </c:pt>
                <c:pt idx="115">
                  <c:v>4853</c:v>
                </c:pt>
                <c:pt idx="116">
                  <c:v>5019</c:v>
                </c:pt>
                <c:pt idx="117">
                  <c:v>5178.5</c:v>
                </c:pt>
                <c:pt idx="118">
                  <c:v>5182</c:v>
                </c:pt>
                <c:pt idx="119">
                  <c:v>5186.5</c:v>
                </c:pt>
                <c:pt idx="120">
                  <c:v>5322.5</c:v>
                </c:pt>
                <c:pt idx="121">
                  <c:v>5390.5</c:v>
                </c:pt>
                <c:pt idx="122">
                  <c:v>5417.5</c:v>
                </c:pt>
                <c:pt idx="123">
                  <c:v>5463</c:v>
                </c:pt>
                <c:pt idx="124">
                  <c:v>6736</c:v>
                </c:pt>
                <c:pt idx="125">
                  <c:v>6749.5</c:v>
                </c:pt>
                <c:pt idx="126">
                  <c:v>6810</c:v>
                </c:pt>
                <c:pt idx="127">
                  <c:v>6858.5</c:v>
                </c:pt>
                <c:pt idx="128">
                  <c:v>6864.5</c:v>
                </c:pt>
                <c:pt idx="129">
                  <c:v>6867.5</c:v>
                </c:pt>
                <c:pt idx="130">
                  <c:v>6890</c:v>
                </c:pt>
                <c:pt idx="131">
                  <c:v>6981</c:v>
                </c:pt>
                <c:pt idx="132">
                  <c:v>7021.5</c:v>
                </c:pt>
                <c:pt idx="133">
                  <c:v>7153</c:v>
                </c:pt>
                <c:pt idx="134">
                  <c:v>8210.5</c:v>
                </c:pt>
                <c:pt idx="135">
                  <c:v>8254.5</c:v>
                </c:pt>
                <c:pt idx="136">
                  <c:v>8255</c:v>
                </c:pt>
                <c:pt idx="137">
                  <c:v>8255.5</c:v>
                </c:pt>
                <c:pt idx="138">
                  <c:v>8467.5</c:v>
                </c:pt>
                <c:pt idx="139">
                  <c:v>8471.5</c:v>
                </c:pt>
                <c:pt idx="140">
                  <c:v>8481</c:v>
                </c:pt>
                <c:pt idx="141">
                  <c:v>8494</c:v>
                </c:pt>
                <c:pt idx="142">
                  <c:v>8494.5</c:v>
                </c:pt>
                <c:pt idx="143">
                  <c:v>8585</c:v>
                </c:pt>
                <c:pt idx="144">
                  <c:v>8625.5</c:v>
                </c:pt>
                <c:pt idx="145">
                  <c:v>8626</c:v>
                </c:pt>
                <c:pt idx="146">
                  <c:v>8630.5</c:v>
                </c:pt>
                <c:pt idx="147">
                  <c:v>9591</c:v>
                </c:pt>
                <c:pt idx="148">
                  <c:v>9982.5</c:v>
                </c:pt>
                <c:pt idx="149">
                  <c:v>9989.5</c:v>
                </c:pt>
                <c:pt idx="150">
                  <c:v>10316</c:v>
                </c:pt>
                <c:pt idx="151">
                  <c:v>10321.5</c:v>
                </c:pt>
                <c:pt idx="152">
                  <c:v>10375</c:v>
                </c:pt>
                <c:pt idx="153">
                  <c:v>10376.5</c:v>
                </c:pt>
                <c:pt idx="154">
                  <c:v>10390</c:v>
                </c:pt>
                <c:pt idx="155">
                  <c:v>11602.5</c:v>
                </c:pt>
                <c:pt idx="156">
                  <c:v>11675</c:v>
                </c:pt>
                <c:pt idx="157">
                  <c:v>11720.5</c:v>
                </c:pt>
                <c:pt idx="158">
                  <c:v>11820</c:v>
                </c:pt>
                <c:pt idx="159">
                  <c:v>11824.5</c:v>
                </c:pt>
                <c:pt idx="160">
                  <c:v>11929</c:v>
                </c:pt>
                <c:pt idx="161">
                  <c:v>11933.5</c:v>
                </c:pt>
                <c:pt idx="162">
                  <c:v>11942.5</c:v>
                </c:pt>
                <c:pt idx="163">
                  <c:v>11947</c:v>
                </c:pt>
                <c:pt idx="164">
                  <c:v>11997</c:v>
                </c:pt>
                <c:pt idx="165">
                  <c:v>12001.5</c:v>
                </c:pt>
                <c:pt idx="166">
                  <c:v>13274.5</c:v>
                </c:pt>
                <c:pt idx="167">
                  <c:v>13283.5</c:v>
                </c:pt>
                <c:pt idx="168">
                  <c:v>13284</c:v>
                </c:pt>
                <c:pt idx="169">
                  <c:v>13292.5</c:v>
                </c:pt>
                <c:pt idx="170">
                  <c:v>13306</c:v>
                </c:pt>
                <c:pt idx="171">
                  <c:v>13306.5</c:v>
                </c:pt>
                <c:pt idx="172">
                  <c:v>13365</c:v>
                </c:pt>
                <c:pt idx="173">
                  <c:v>13443</c:v>
                </c:pt>
                <c:pt idx="174">
                  <c:v>13447.5</c:v>
                </c:pt>
                <c:pt idx="175">
                  <c:v>13451</c:v>
                </c:pt>
                <c:pt idx="176">
                  <c:v>13465</c:v>
                </c:pt>
                <c:pt idx="177">
                  <c:v>13474</c:v>
                </c:pt>
                <c:pt idx="178">
                  <c:v>13480</c:v>
                </c:pt>
                <c:pt idx="179">
                  <c:v>13610</c:v>
                </c:pt>
                <c:pt idx="180">
                  <c:v>13723.5</c:v>
                </c:pt>
                <c:pt idx="181">
                  <c:v>14558.5</c:v>
                </c:pt>
                <c:pt idx="182">
                  <c:v>14946.5</c:v>
                </c:pt>
                <c:pt idx="183">
                  <c:v>15014.5</c:v>
                </c:pt>
                <c:pt idx="184">
                  <c:v>15146</c:v>
                </c:pt>
                <c:pt idx="185">
                  <c:v>15155</c:v>
                </c:pt>
                <c:pt idx="186">
                  <c:v>15155.5</c:v>
                </c:pt>
                <c:pt idx="187">
                  <c:v>15160</c:v>
                </c:pt>
                <c:pt idx="188">
                  <c:v>15164.5</c:v>
                </c:pt>
                <c:pt idx="189">
                  <c:v>15169</c:v>
                </c:pt>
                <c:pt idx="190">
                  <c:v>15169.5</c:v>
                </c:pt>
                <c:pt idx="191">
                  <c:v>15173.5</c:v>
                </c:pt>
                <c:pt idx="192">
                  <c:v>15200.5</c:v>
                </c:pt>
                <c:pt idx="193">
                  <c:v>15454.5</c:v>
                </c:pt>
                <c:pt idx="194">
                  <c:v>16524</c:v>
                </c:pt>
                <c:pt idx="195">
                  <c:v>16619</c:v>
                </c:pt>
                <c:pt idx="196">
                  <c:v>16623.5</c:v>
                </c:pt>
                <c:pt idx="197">
                  <c:v>16661</c:v>
                </c:pt>
                <c:pt idx="198">
                  <c:v>16764</c:v>
                </c:pt>
                <c:pt idx="199">
                  <c:v>16768.5</c:v>
                </c:pt>
                <c:pt idx="200">
                  <c:v>16791</c:v>
                </c:pt>
                <c:pt idx="201">
                  <c:v>16800</c:v>
                </c:pt>
                <c:pt idx="202">
                  <c:v>16805</c:v>
                </c:pt>
                <c:pt idx="203">
                  <c:v>16959</c:v>
                </c:pt>
                <c:pt idx="204">
                  <c:v>18038</c:v>
                </c:pt>
                <c:pt idx="205">
                  <c:v>18038</c:v>
                </c:pt>
                <c:pt idx="206">
                  <c:v>18038</c:v>
                </c:pt>
                <c:pt idx="207">
                  <c:v>18372.5</c:v>
                </c:pt>
                <c:pt idx="208">
                  <c:v>18372.5</c:v>
                </c:pt>
                <c:pt idx="209">
                  <c:v>18377</c:v>
                </c:pt>
                <c:pt idx="210">
                  <c:v>18377.5</c:v>
                </c:pt>
                <c:pt idx="211">
                  <c:v>18377.5</c:v>
                </c:pt>
                <c:pt idx="212">
                  <c:v>18431.5</c:v>
                </c:pt>
                <c:pt idx="213">
                  <c:v>18513</c:v>
                </c:pt>
                <c:pt idx="214">
                  <c:v>18545</c:v>
                </c:pt>
                <c:pt idx="215">
                  <c:v>18545</c:v>
                </c:pt>
                <c:pt idx="216">
                  <c:v>18545</c:v>
                </c:pt>
                <c:pt idx="217">
                  <c:v>18545</c:v>
                </c:pt>
                <c:pt idx="218">
                  <c:v>18545</c:v>
                </c:pt>
                <c:pt idx="219">
                  <c:v>18545</c:v>
                </c:pt>
                <c:pt idx="220">
                  <c:v>18558.5</c:v>
                </c:pt>
                <c:pt idx="221">
                  <c:v>18558.5</c:v>
                </c:pt>
                <c:pt idx="222">
                  <c:v>18603.5</c:v>
                </c:pt>
                <c:pt idx="223">
                  <c:v>19892</c:v>
                </c:pt>
                <c:pt idx="224">
                  <c:v>20049</c:v>
                </c:pt>
                <c:pt idx="225">
                  <c:v>20099</c:v>
                </c:pt>
                <c:pt idx="226">
                  <c:v>20121.5</c:v>
                </c:pt>
                <c:pt idx="227">
                  <c:v>20126</c:v>
                </c:pt>
                <c:pt idx="228">
                  <c:v>20130.5</c:v>
                </c:pt>
                <c:pt idx="229">
                  <c:v>20130.5</c:v>
                </c:pt>
                <c:pt idx="230">
                  <c:v>20154.5</c:v>
                </c:pt>
                <c:pt idx="231">
                  <c:v>20158</c:v>
                </c:pt>
                <c:pt idx="232">
                  <c:v>20162.5</c:v>
                </c:pt>
                <c:pt idx="233">
                  <c:v>20253</c:v>
                </c:pt>
                <c:pt idx="234">
                  <c:v>21554</c:v>
                </c:pt>
                <c:pt idx="235">
                  <c:v>21626</c:v>
                </c:pt>
                <c:pt idx="236">
                  <c:v>21725.5</c:v>
                </c:pt>
                <c:pt idx="237">
                  <c:v>21725.5</c:v>
                </c:pt>
                <c:pt idx="238">
                  <c:v>21730.5</c:v>
                </c:pt>
                <c:pt idx="239">
                  <c:v>21730.5</c:v>
                </c:pt>
                <c:pt idx="240">
                  <c:v>21739.5</c:v>
                </c:pt>
                <c:pt idx="241">
                  <c:v>21744</c:v>
                </c:pt>
                <c:pt idx="242">
                  <c:v>21744</c:v>
                </c:pt>
                <c:pt idx="243">
                  <c:v>21762</c:v>
                </c:pt>
                <c:pt idx="244">
                  <c:v>21843.5</c:v>
                </c:pt>
                <c:pt idx="245">
                  <c:v>21895</c:v>
                </c:pt>
                <c:pt idx="246">
                  <c:v>21911.5</c:v>
                </c:pt>
                <c:pt idx="247">
                  <c:v>22138</c:v>
                </c:pt>
                <c:pt idx="248">
                  <c:v>23071.5</c:v>
                </c:pt>
                <c:pt idx="249">
                  <c:v>23221</c:v>
                </c:pt>
                <c:pt idx="250">
                  <c:v>23311.5</c:v>
                </c:pt>
                <c:pt idx="251">
                  <c:v>23701.5</c:v>
                </c:pt>
                <c:pt idx="252">
                  <c:v>24716.5</c:v>
                </c:pt>
                <c:pt idx="253">
                  <c:v>24866</c:v>
                </c:pt>
                <c:pt idx="254">
                  <c:v>25120</c:v>
                </c:pt>
                <c:pt idx="255">
                  <c:v>25142.5</c:v>
                </c:pt>
                <c:pt idx="256">
                  <c:v>26033</c:v>
                </c:pt>
                <c:pt idx="257">
                  <c:v>26569.5</c:v>
                </c:pt>
                <c:pt idx="258">
                  <c:v>26589</c:v>
                </c:pt>
                <c:pt idx="259">
                  <c:v>26692</c:v>
                </c:pt>
                <c:pt idx="260">
                  <c:v>27054.5</c:v>
                </c:pt>
                <c:pt idx="261">
                  <c:v>28035.5</c:v>
                </c:pt>
                <c:pt idx="262">
                  <c:v>28187.5</c:v>
                </c:pt>
                <c:pt idx="263">
                  <c:v>28284</c:v>
                </c:pt>
                <c:pt idx="264">
                  <c:v>28352.5</c:v>
                </c:pt>
                <c:pt idx="265">
                  <c:v>28409.5</c:v>
                </c:pt>
                <c:pt idx="266">
                  <c:v>28418.5</c:v>
                </c:pt>
                <c:pt idx="267">
                  <c:v>28518</c:v>
                </c:pt>
                <c:pt idx="268">
                  <c:v>28699.5</c:v>
                </c:pt>
                <c:pt idx="269">
                  <c:v>28708.5</c:v>
                </c:pt>
                <c:pt idx="270">
                  <c:v>29864</c:v>
                </c:pt>
                <c:pt idx="271">
                  <c:v>29874.5</c:v>
                </c:pt>
                <c:pt idx="272">
                  <c:v>29875</c:v>
                </c:pt>
                <c:pt idx="273">
                  <c:v>29945.5</c:v>
                </c:pt>
                <c:pt idx="274">
                  <c:v>30009</c:v>
                </c:pt>
                <c:pt idx="275">
                  <c:v>30059</c:v>
                </c:pt>
                <c:pt idx="276">
                  <c:v>30073.5</c:v>
                </c:pt>
                <c:pt idx="277">
                  <c:v>30077</c:v>
                </c:pt>
                <c:pt idx="278">
                  <c:v>30127</c:v>
                </c:pt>
                <c:pt idx="279">
                  <c:v>30222</c:v>
                </c:pt>
                <c:pt idx="280">
                  <c:v>31301.5</c:v>
                </c:pt>
                <c:pt idx="281">
                  <c:v>31486</c:v>
                </c:pt>
                <c:pt idx="282">
                  <c:v>31622</c:v>
                </c:pt>
                <c:pt idx="283">
                  <c:v>31622</c:v>
                </c:pt>
                <c:pt idx="284">
                  <c:v>31735.5</c:v>
                </c:pt>
                <c:pt idx="285">
                  <c:v>31740</c:v>
                </c:pt>
                <c:pt idx="286">
                  <c:v>31772</c:v>
                </c:pt>
                <c:pt idx="287">
                  <c:v>31772</c:v>
                </c:pt>
                <c:pt idx="288">
                  <c:v>31776.5</c:v>
                </c:pt>
                <c:pt idx="289">
                  <c:v>31777.5</c:v>
                </c:pt>
                <c:pt idx="290">
                  <c:v>31778</c:v>
                </c:pt>
                <c:pt idx="291">
                  <c:v>31794.5</c:v>
                </c:pt>
                <c:pt idx="292">
                  <c:v>31957.5</c:v>
                </c:pt>
                <c:pt idx="293">
                  <c:v>32030</c:v>
                </c:pt>
                <c:pt idx="294">
                  <c:v>33123</c:v>
                </c:pt>
                <c:pt idx="295">
                  <c:v>33126.5</c:v>
                </c:pt>
                <c:pt idx="296">
                  <c:v>33167.5</c:v>
                </c:pt>
                <c:pt idx="297">
                  <c:v>33167.5</c:v>
                </c:pt>
                <c:pt idx="298">
                  <c:v>33167.5</c:v>
                </c:pt>
                <c:pt idx="299">
                  <c:v>33168</c:v>
                </c:pt>
                <c:pt idx="300">
                  <c:v>33168</c:v>
                </c:pt>
                <c:pt idx="301">
                  <c:v>33168</c:v>
                </c:pt>
                <c:pt idx="302">
                  <c:v>33171.5</c:v>
                </c:pt>
                <c:pt idx="303">
                  <c:v>33232</c:v>
                </c:pt>
                <c:pt idx="304">
                  <c:v>33280.5</c:v>
                </c:pt>
                <c:pt idx="305">
                  <c:v>33403</c:v>
                </c:pt>
                <c:pt idx="306">
                  <c:v>33412</c:v>
                </c:pt>
                <c:pt idx="307">
                  <c:v>33422.5</c:v>
                </c:pt>
                <c:pt idx="308">
                  <c:v>33554</c:v>
                </c:pt>
                <c:pt idx="309">
                  <c:v>33554</c:v>
                </c:pt>
                <c:pt idx="310">
                  <c:v>33580</c:v>
                </c:pt>
                <c:pt idx="311">
                  <c:v>34587</c:v>
                </c:pt>
                <c:pt idx="312">
                  <c:v>34823</c:v>
                </c:pt>
                <c:pt idx="313">
                  <c:v>34825.5</c:v>
                </c:pt>
                <c:pt idx="314">
                  <c:v>34844.5</c:v>
                </c:pt>
                <c:pt idx="315">
                  <c:v>34948</c:v>
                </c:pt>
                <c:pt idx="316">
                  <c:v>34952.5</c:v>
                </c:pt>
                <c:pt idx="317">
                  <c:v>34952.5</c:v>
                </c:pt>
                <c:pt idx="318">
                  <c:v>34984.5</c:v>
                </c:pt>
                <c:pt idx="319">
                  <c:v>34999</c:v>
                </c:pt>
                <c:pt idx="320">
                  <c:v>35007</c:v>
                </c:pt>
                <c:pt idx="321">
                  <c:v>35189.5</c:v>
                </c:pt>
                <c:pt idx="322">
                  <c:v>35261</c:v>
                </c:pt>
                <c:pt idx="323">
                  <c:v>35262</c:v>
                </c:pt>
                <c:pt idx="324">
                  <c:v>35270.5</c:v>
                </c:pt>
                <c:pt idx="325">
                  <c:v>35270.5</c:v>
                </c:pt>
                <c:pt idx="326">
                  <c:v>35451.5</c:v>
                </c:pt>
                <c:pt idx="327">
                  <c:v>35451.5</c:v>
                </c:pt>
                <c:pt idx="328">
                  <c:v>36344</c:v>
                </c:pt>
                <c:pt idx="329">
                  <c:v>36439</c:v>
                </c:pt>
                <c:pt idx="330">
                  <c:v>36504.5</c:v>
                </c:pt>
                <c:pt idx="331">
                  <c:v>36652</c:v>
                </c:pt>
                <c:pt idx="332">
                  <c:v>36720</c:v>
                </c:pt>
                <c:pt idx="333">
                  <c:v>36842.5</c:v>
                </c:pt>
                <c:pt idx="334">
                  <c:v>36847</c:v>
                </c:pt>
                <c:pt idx="335">
                  <c:v>36847</c:v>
                </c:pt>
                <c:pt idx="336">
                  <c:v>37980.5</c:v>
                </c:pt>
                <c:pt idx="337">
                  <c:v>38007.5</c:v>
                </c:pt>
                <c:pt idx="338">
                  <c:v>38008</c:v>
                </c:pt>
                <c:pt idx="339">
                  <c:v>38125</c:v>
                </c:pt>
                <c:pt idx="340">
                  <c:v>38164</c:v>
                </c:pt>
                <c:pt idx="341">
                  <c:v>38210.5</c:v>
                </c:pt>
                <c:pt idx="342">
                  <c:v>38297.5</c:v>
                </c:pt>
                <c:pt idx="343">
                  <c:v>38307.5</c:v>
                </c:pt>
                <c:pt idx="344">
                  <c:v>38324</c:v>
                </c:pt>
                <c:pt idx="345">
                  <c:v>38325</c:v>
                </c:pt>
                <c:pt idx="346">
                  <c:v>38378.5</c:v>
                </c:pt>
                <c:pt idx="347">
                  <c:v>38405.5</c:v>
                </c:pt>
                <c:pt idx="348">
                  <c:v>38419</c:v>
                </c:pt>
                <c:pt idx="349">
                  <c:v>39602.5</c:v>
                </c:pt>
                <c:pt idx="350">
                  <c:v>39676</c:v>
                </c:pt>
                <c:pt idx="351">
                  <c:v>39775</c:v>
                </c:pt>
                <c:pt idx="352">
                  <c:v>39789</c:v>
                </c:pt>
                <c:pt idx="353">
                  <c:v>39796.5</c:v>
                </c:pt>
                <c:pt idx="354">
                  <c:v>39797</c:v>
                </c:pt>
                <c:pt idx="355">
                  <c:v>39797</c:v>
                </c:pt>
                <c:pt idx="356">
                  <c:v>39825</c:v>
                </c:pt>
                <c:pt idx="357">
                  <c:v>39825</c:v>
                </c:pt>
                <c:pt idx="358">
                  <c:v>39848</c:v>
                </c:pt>
                <c:pt idx="359">
                  <c:v>39869.5</c:v>
                </c:pt>
                <c:pt idx="360">
                  <c:v>39887</c:v>
                </c:pt>
                <c:pt idx="361">
                  <c:v>39887</c:v>
                </c:pt>
                <c:pt idx="362">
                  <c:v>39897</c:v>
                </c:pt>
                <c:pt idx="363">
                  <c:v>39905.5</c:v>
                </c:pt>
                <c:pt idx="364">
                  <c:v>39911</c:v>
                </c:pt>
                <c:pt idx="365">
                  <c:v>40251</c:v>
                </c:pt>
                <c:pt idx="366">
                  <c:v>41347</c:v>
                </c:pt>
                <c:pt idx="367">
                  <c:v>41425</c:v>
                </c:pt>
                <c:pt idx="368">
                  <c:v>41434</c:v>
                </c:pt>
                <c:pt idx="369">
                  <c:v>41506</c:v>
                </c:pt>
                <c:pt idx="370">
                  <c:v>41516</c:v>
                </c:pt>
                <c:pt idx="371">
                  <c:v>41534</c:v>
                </c:pt>
                <c:pt idx="372">
                  <c:v>41561</c:v>
                </c:pt>
                <c:pt idx="373">
                  <c:v>41565</c:v>
                </c:pt>
                <c:pt idx="374">
                  <c:v>41579</c:v>
                </c:pt>
                <c:pt idx="375">
                  <c:v>41642</c:v>
                </c:pt>
                <c:pt idx="376">
                  <c:v>41654.5</c:v>
                </c:pt>
                <c:pt idx="377">
                  <c:v>41674</c:v>
                </c:pt>
                <c:pt idx="378">
                  <c:v>41700</c:v>
                </c:pt>
                <c:pt idx="379">
                  <c:v>41700</c:v>
                </c:pt>
                <c:pt idx="380">
                  <c:v>41700</c:v>
                </c:pt>
                <c:pt idx="381">
                  <c:v>41831.5</c:v>
                </c:pt>
                <c:pt idx="382">
                  <c:v>41831.5</c:v>
                </c:pt>
                <c:pt idx="383">
                  <c:v>42276</c:v>
                </c:pt>
                <c:pt idx="384">
                  <c:v>42747.5</c:v>
                </c:pt>
                <c:pt idx="385">
                  <c:v>42747.5</c:v>
                </c:pt>
                <c:pt idx="386">
                  <c:v>42997</c:v>
                </c:pt>
                <c:pt idx="387">
                  <c:v>43006.5</c:v>
                </c:pt>
                <c:pt idx="388">
                  <c:v>43046</c:v>
                </c:pt>
                <c:pt idx="389">
                  <c:v>43092</c:v>
                </c:pt>
                <c:pt idx="390">
                  <c:v>43133.5</c:v>
                </c:pt>
                <c:pt idx="391">
                  <c:v>43146.5</c:v>
                </c:pt>
                <c:pt idx="392">
                  <c:v>43178</c:v>
                </c:pt>
                <c:pt idx="393">
                  <c:v>43204</c:v>
                </c:pt>
                <c:pt idx="394">
                  <c:v>43204.5</c:v>
                </c:pt>
                <c:pt idx="395">
                  <c:v>43255</c:v>
                </c:pt>
                <c:pt idx="396">
                  <c:v>43282</c:v>
                </c:pt>
                <c:pt idx="397">
                  <c:v>43368.5</c:v>
                </c:pt>
                <c:pt idx="398">
                  <c:v>43372</c:v>
                </c:pt>
                <c:pt idx="399">
                  <c:v>43387</c:v>
                </c:pt>
                <c:pt idx="400">
                  <c:v>43387</c:v>
                </c:pt>
                <c:pt idx="401">
                  <c:v>43387</c:v>
                </c:pt>
                <c:pt idx="402">
                  <c:v>43545.5</c:v>
                </c:pt>
                <c:pt idx="403">
                  <c:v>44303</c:v>
                </c:pt>
                <c:pt idx="404">
                  <c:v>44461.5</c:v>
                </c:pt>
                <c:pt idx="405">
                  <c:v>44588</c:v>
                </c:pt>
                <c:pt idx="406">
                  <c:v>44759.5</c:v>
                </c:pt>
                <c:pt idx="407">
                  <c:v>44873</c:v>
                </c:pt>
                <c:pt idx="408">
                  <c:v>44873.5</c:v>
                </c:pt>
                <c:pt idx="409">
                  <c:v>44918</c:v>
                </c:pt>
                <c:pt idx="410">
                  <c:v>44918</c:v>
                </c:pt>
                <c:pt idx="411">
                  <c:v>45031.5</c:v>
                </c:pt>
                <c:pt idx="412">
                  <c:v>45031.5</c:v>
                </c:pt>
                <c:pt idx="413">
                  <c:v>45062.5</c:v>
                </c:pt>
                <c:pt idx="414">
                  <c:v>45062.5</c:v>
                </c:pt>
                <c:pt idx="415">
                  <c:v>45081</c:v>
                </c:pt>
                <c:pt idx="416">
                  <c:v>46025</c:v>
                </c:pt>
                <c:pt idx="417">
                  <c:v>46113</c:v>
                </c:pt>
                <c:pt idx="418">
                  <c:v>46134</c:v>
                </c:pt>
                <c:pt idx="419">
                  <c:v>46292.5</c:v>
                </c:pt>
                <c:pt idx="420">
                  <c:v>46400.5</c:v>
                </c:pt>
                <c:pt idx="421">
                  <c:v>46462</c:v>
                </c:pt>
                <c:pt idx="422">
                  <c:v>46471</c:v>
                </c:pt>
                <c:pt idx="423">
                  <c:v>46545.5</c:v>
                </c:pt>
                <c:pt idx="424">
                  <c:v>46818.5</c:v>
                </c:pt>
                <c:pt idx="425">
                  <c:v>46818.5</c:v>
                </c:pt>
                <c:pt idx="426">
                  <c:v>46818.5</c:v>
                </c:pt>
                <c:pt idx="427">
                  <c:v>47038</c:v>
                </c:pt>
                <c:pt idx="428">
                  <c:v>47038</c:v>
                </c:pt>
                <c:pt idx="429">
                  <c:v>48019</c:v>
                </c:pt>
                <c:pt idx="430">
                  <c:v>48035.5</c:v>
                </c:pt>
                <c:pt idx="431">
                  <c:v>48078.5</c:v>
                </c:pt>
                <c:pt idx="432">
                  <c:v>48079</c:v>
                </c:pt>
                <c:pt idx="433">
                  <c:v>48148</c:v>
                </c:pt>
                <c:pt idx="434">
                  <c:v>48148.5</c:v>
                </c:pt>
                <c:pt idx="435">
                  <c:v>48202.5</c:v>
                </c:pt>
                <c:pt idx="436">
                  <c:v>48207</c:v>
                </c:pt>
                <c:pt idx="437">
                  <c:v>48233</c:v>
                </c:pt>
                <c:pt idx="438">
                  <c:v>48252.5</c:v>
                </c:pt>
                <c:pt idx="439">
                  <c:v>48279</c:v>
                </c:pt>
                <c:pt idx="440">
                  <c:v>48306.5</c:v>
                </c:pt>
                <c:pt idx="441">
                  <c:v>48307</c:v>
                </c:pt>
                <c:pt idx="442">
                  <c:v>48311.5</c:v>
                </c:pt>
                <c:pt idx="443">
                  <c:v>48315.5</c:v>
                </c:pt>
                <c:pt idx="444">
                  <c:v>48316</c:v>
                </c:pt>
                <c:pt idx="445">
                  <c:v>48325</c:v>
                </c:pt>
                <c:pt idx="446">
                  <c:v>48338.5</c:v>
                </c:pt>
                <c:pt idx="447">
                  <c:v>48347.5</c:v>
                </c:pt>
                <c:pt idx="448">
                  <c:v>48348</c:v>
                </c:pt>
                <c:pt idx="449">
                  <c:v>48352</c:v>
                </c:pt>
                <c:pt idx="450">
                  <c:v>48352.5</c:v>
                </c:pt>
                <c:pt idx="451">
                  <c:v>48356.5</c:v>
                </c:pt>
                <c:pt idx="452">
                  <c:v>48357</c:v>
                </c:pt>
                <c:pt idx="453">
                  <c:v>48365.5</c:v>
                </c:pt>
                <c:pt idx="454">
                  <c:v>48366</c:v>
                </c:pt>
                <c:pt idx="455">
                  <c:v>48370</c:v>
                </c:pt>
                <c:pt idx="456">
                  <c:v>48370.5</c:v>
                </c:pt>
                <c:pt idx="457">
                  <c:v>48374.5</c:v>
                </c:pt>
                <c:pt idx="458">
                  <c:v>48375</c:v>
                </c:pt>
                <c:pt idx="459">
                  <c:v>48388</c:v>
                </c:pt>
                <c:pt idx="460">
                  <c:v>48388</c:v>
                </c:pt>
                <c:pt idx="461">
                  <c:v>48388.5</c:v>
                </c:pt>
                <c:pt idx="462">
                  <c:v>48403</c:v>
                </c:pt>
                <c:pt idx="463">
                  <c:v>48488</c:v>
                </c:pt>
                <c:pt idx="464">
                  <c:v>48492.5</c:v>
                </c:pt>
                <c:pt idx="465">
                  <c:v>48497</c:v>
                </c:pt>
                <c:pt idx="466">
                  <c:v>48501.5</c:v>
                </c:pt>
                <c:pt idx="467">
                  <c:v>48506</c:v>
                </c:pt>
                <c:pt idx="468">
                  <c:v>48510.5</c:v>
                </c:pt>
                <c:pt idx="469">
                  <c:v>48515</c:v>
                </c:pt>
                <c:pt idx="470">
                  <c:v>48584</c:v>
                </c:pt>
                <c:pt idx="471">
                  <c:v>48596.5</c:v>
                </c:pt>
                <c:pt idx="472">
                  <c:v>48796</c:v>
                </c:pt>
                <c:pt idx="473">
                  <c:v>48796</c:v>
                </c:pt>
                <c:pt idx="474">
                  <c:v>49265</c:v>
                </c:pt>
                <c:pt idx="475">
                  <c:v>49710</c:v>
                </c:pt>
                <c:pt idx="476">
                  <c:v>49710.5</c:v>
                </c:pt>
                <c:pt idx="477">
                  <c:v>49731.5</c:v>
                </c:pt>
                <c:pt idx="478">
                  <c:v>49747.5</c:v>
                </c:pt>
                <c:pt idx="479">
                  <c:v>49761</c:v>
                </c:pt>
                <c:pt idx="480">
                  <c:v>49770</c:v>
                </c:pt>
                <c:pt idx="481">
                  <c:v>49810</c:v>
                </c:pt>
                <c:pt idx="482">
                  <c:v>49810</c:v>
                </c:pt>
                <c:pt idx="483">
                  <c:v>49810.5</c:v>
                </c:pt>
                <c:pt idx="484">
                  <c:v>49810.5</c:v>
                </c:pt>
                <c:pt idx="485">
                  <c:v>49811.5</c:v>
                </c:pt>
                <c:pt idx="486">
                  <c:v>49820</c:v>
                </c:pt>
                <c:pt idx="487">
                  <c:v>49820</c:v>
                </c:pt>
                <c:pt idx="488">
                  <c:v>49820.5</c:v>
                </c:pt>
                <c:pt idx="489">
                  <c:v>49829.5</c:v>
                </c:pt>
                <c:pt idx="490">
                  <c:v>49858</c:v>
                </c:pt>
                <c:pt idx="491">
                  <c:v>49865.5</c:v>
                </c:pt>
                <c:pt idx="492">
                  <c:v>49924.5</c:v>
                </c:pt>
                <c:pt idx="493">
                  <c:v>50010</c:v>
                </c:pt>
                <c:pt idx="494">
                  <c:v>50010.5</c:v>
                </c:pt>
                <c:pt idx="495">
                  <c:v>50033</c:v>
                </c:pt>
                <c:pt idx="496">
                  <c:v>50071</c:v>
                </c:pt>
                <c:pt idx="497">
                  <c:v>50130</c:v>
                </c:pt>
                <c:pt idx="498">
                  <c:v>51193.5</c:v>
                </c:pt>
                <c:pt idx="499">
                  <c:v>51197.5</c:v>
                </c:pt>
                <c:pt idx="500">
                  <c:v>51348.5</c:v>
                </c:pt>
                <c:pt idx="501">
                  <c:v>51433</c:v>
                </c:pt>
                <c:pt idx="502">
                  <c:v>51457.5</c:v>
                </c:pt>
                <c:pt idx="503">
                  <c:v>51462</c:v>
                </c:pt>
                <c:pt idx="504">
                  <c:v>51487.5</c:v>
                </c:pt>
                <c:pt idx="505">
                  <c:v>51492</c:v>
                </c:pt>
                <c:pt idx="506">
                  <c:v>51496.5</c:v>
                </c:pt>
                <c:pt idx="507">
                  <c:v>51497</c:v>
                </c:pt>
                <c:pt idx="508">
                  <c:v>51501</c:v>
                </c:pt>
                <c:pt idx="509">
                  <c:v>51564.5</c:v>
                </c:pt>
                <c:pt idx="510">
                  <c:v>51566</c:v>
                </c:pt>
                <c:pt idx="511">
                  <c:v>51578</c:v>
                </c:pt>
                <c:pt idx="512">
                  <c:v>51578</c:v>
                </c:pt>
                <c:pt idx="513">
                  <c:v>51655</c:v>
                </c:pt>
                <c:pt idx="514">
                  <c:v>51954.5</c:v>
                </c:pt>
                <c:pt idx="515">
                  <c:v>52381</c:v>
                </c:pt>
                <c:pt idx="516">
                  <c:v>52712.5</c:v>
                </c:pt>
                <c:pt idx="517">
                  <c:v>52717</c:v>
                </c:pt>
                <c:pt idx="518">
                  <c:v>52726</c:v>
                </c:pt>
                <c:pt idx="519">
                  <c:v>52762</c:v>
                </c:pt>
                <c:pt idx="520">
                  <c:v>52775.5</c:v>
                </c:pt>
                <c:pt idx="521">
                  <c:v>52780.5</c:v>
                </c:pt>
                <c:pt idx="522">
                  <c:v>52794</c:v>
                </c:pt>
                <c:pt idx="523">
                  <c:v>52802.5</c:v>
                </c:pt>
                <c:pt idx="524">
                  <c:v>52803</c:v>
                </c:pt>
                <c:pt idx="525">
                  <c:v>52807.5</c:v>
                </c:pt>
                <c:pt idx="526">
                  <c:v>52812</c:v>
                </c:pt>
                <c:pt idx="527">
                  <c:v>52816.5</c:v>
                </c:pt>
                <c:pt idx="528">
                  <c:v>52893.5</c:v>
                </c:pt>
                <c:pt idx="529">
                  <c:v>52898</c:v>
                </c:pt>
                <c:pt idx="530">
                  <c:v>52898.5</c:v>
                </c:pt>
                <c:pt idx="531">
                  <c:v>52920</c:v>
                </c:pt>
                <c:pt idx="532">
                  <c:v>52920.5</c:v>
                </c:pt>
                <c:pt idx="533">
                  <c:v>52934.5</c:v>
                </c:pt>
                <c:pt idx="534">
                  <c:v>52938.5</c:v>
                </c:pt>
                <c:pt idx="535">
                  <c:v>52952.5</c:v>
                </c:pt>
                <c:pt idx="536">
                  <c:v>52957</c:v>
                </c:pt>
                <c:pt idx="537">
                  <c:v>52961.5</c:v>
                </c:pt>
                <c:pt idx="538">
                  <c:v>52965.5</c:v>
                </c:pt>
                <c:pt idx="539">
                  <c:v>52983.5</c:v>
                </c:pt>
                <c:pt idx="540">
                  <c:v>52984</c:v>
                </c:pt>
                <c:pt idx="541">
                  <c:v>52988</c:v>
                </c:pt>
                <c:pt idx="542">
                  <c:v>52988.5</c:v>
                </c:pt>
                <c:pt idx="543">
                  <c:v>52992</c:v>
                </c:pt>
                <c:pt idx="544">
                  <c:v>52992.5</c:v>
                </c:pt>
                <c:pt idx="545">
                  <c:v>53006.5</c:v>
                </c:pt>
                <c:pt idx="546">
                  <c:v>53011</c:v>
                </c:pt>
                <c:pt idx="547">
                  <c:v>53011.5</c:v>
                </c:pt>
                <c:pt idx="548">
                  <c:v>53015</c:v>
                </c:pt>
                <c:pt idx="549">
                  <c:v>53016</c:v>
                </c:pt>
                <c:pt idx="550">
                  <c:v>53029.5</c:v>
                </c:pt>
                <c:pt idx="551">
                  <c:v>53030.5</c:v>
                </c:pt>
                <c:pt idx="552">
                  <c:v>53033.5</c:v>
                </c:pt>
                <c:pt idx="553">
                  <c:v>53034</c:v>
                </c:pt>
                <c:pt idx="554">
                  <c:v>53051</c:v>
                </c:pt>
                <c:pt idx="555">
                  <c:v>53051.5</c:v>
                </c:pt>
                <c:pt idx="556">
                  <c:v>53127.5</c:v>
                </c:pt>
                <c:pt idx="557">
                  <c:v>53128</c:v>
                </c:pt>
                <c:pt idx="558">
                  <c:v>53137</c:v>
                </c:pt>
                <c:pt idx="559">
                  <c:v>53141.5</c:v>
                </c:pt>
                <c:pt idx="560">
                  <c:v>53142</c:v>
                </c:pt>
                <c:pt idx="561">
                  <c:v>53142.5</c:v>
                </c:pt>
                <c:pt idx="562">
                  <c:v>53147</c:v>
                </c:pt>
                <c:pt idx="563">
                  <c:v>53155</c:v>
                </c:pt>
                <c:pt idx="564">
                  <c:v>53173</c:v>
                </c:pt>
                <c:pt idx="565">
                  <c:v>53173.5</c:v>
                </c:pt>
                <c:pt idx="566">
                  <c:v>53177.5</c:v>
                </c:pt>
                <c:pt idx="567">
                  <c:v>53178</c:v>
                </c:pt>
                <c:pt idx="568">
                  <c:v>53182</c:v>
                </c:pt>
                <c:pt idx="569">
                  <c:v>53182.5</c:v>
                </c:pt>
                <c:pt idx="570">
                  <c:v>53187</c:v>
                </c:pt>
                <c:pt idx="571">
                  <c:v>53191</c:v>
                </c:pt>
                <c:pt idx="572">
                  <c:v>53191.5</c:v>
                </c:pt>
                <c:pt idx="573">
                  <c:v>53195.5</c:v>
                </c:pt>
                <c:pt idx="574">
                  <c:v>53196</c:v>
                </c:pt>
                <c:pt idx="575">
                  <c:v>53196.5</c:v>
                </c:pt>
                <c:pt idx="576">
                  <c:v>53205</c:v>
                </c:pt>
                <c:pt idx="577">
                  <c:v>53205.5</c:v>
                </c:pt>
                <c:pt idx="578">
                  <c:v>53209.5</c:v>
                </c:pt>
                <c:pt idx="579">
                  <c:v>53214</c:v>
                </c:pt>
                <c:pt idx="580">
                  <c:v>53218.5</c:v>
                </c:pt>
                <c:pt idx="581">
                  <c:v>53223</c:v>
                </c:pt>
                <c:pt idx="582">
                  <c:v>53223</c:v>
                </c:pt>
                <c:pt idx="583">
                  <c:v>53227.5</c:v>
                </c:pt>
                <c:pt idx="584">
                  <c:v>53232</c:v>
                </c:pt>
                <c:pt idx="585">
                  <c:v>53232.5</c:v>
                </c:pt>
                <c:pt idx="586">
                  <c:v>53236.5</c:v>
                </c:pt>
                <c:pt idx="587">
                  <c:v>53236.5</c:v>
                </c:pt>
                <c:pt idx="588">
                  <c:v>53237</c:v>
                </c:pt>
                <c:pt idx="589">
                  <c:v>53241.5</c:v>
                </c:pt>
                <c:pt idx="590">
                  <c:v>53255</c:v>
                </c:pt>
                <c:pt idx="591">
                  <c:v>53259.5</c:v>
                </c:pt>
                <c:pt idx="592">
                  <c:v>53268.5</c:v>
                </c:pt>
                <c:pt idx="593">
                  <c:v>53273</c:v>
                </c:pt>
                <c:pt idx="594">
                  <c:v>53277.5</c:v>
                </c:pt>
                <c:pt idx="595">
                  <c:v>53282</c:v>
                </c:pt>
                <c:pt idx="596">
                  <c:v>53286.5</c:v>
                </c:pt>
                <c:pt idx="597">
                  <c:v>53300</c:v>
                </c:pt>
                <c:pt idx="598">
                  <c:v>53304.5</c:v>
                </c:pt>
                <c:pt idx="599">
                  <c:v>53318.5</c:v>
                </c:pt>
                <c:pt idx="600">
                  <c:v>53323</c:v>
                </c:pt>
                <c:pt idx="601">
                  <c:v>53327.5</c:v>
                </c:pt>
                <c:pt idx="602">
                  <c:v>53363.5</c:v>
                </c:pt>
                <c:pt idx="603">
                  <c:v>53469</c:v>
                </c:pt>
                <c:pt idx="604">
                  <c:v>54618</c:v>
                </c:pt>
                <c:pt idx="605">
                  <c:v>54618</c:v>
                </c:pt>
                <c:pt idx="606">
                  <c:v>54618</c:v>
                </c:pt>
                <c:pt idx="607">
                  <c:v>54618</c:v>
                </c:pt>
                <c:pt idx="608">
                  <c:v>54678.5</c:v>
                </c:pt>
                <c:pt idx="609">
                  <c:v>54684</c:v>
                </c:pt>
                <c:pt idx="610">
                  <c:v>54684</c:v>
                </c:pt>
                <c:pt idx="611">
                  <c:v>54777</c:v>
                </c:pt>
                <c:pt idx="612">
                  <c:v>54832.5</c:v>
                </c:pt>
                <c:pt idx="613">
                  <c:v>54832.5</c:v>
                </c:pt>
                <c:pt idx="614">
                  <c:v>54832.5</c:v>
                </c:pt>
                <c:pt idx="615">
                  <c:v>54836.5</c:v>
                </c:pt>
                <c:pt idx="616">
                  <c:v>54836.5</c:v>
                </c:pt>
                <c:pt idx="617">
                  <c:v>54945</c:v>
                </c:pt>
                <c:pt idx="618">
                  <c:v>54954</c:v>
                </c:pt>
                <c:pt idx="619">
                  <c:v>54959.5</c:v>
                </c:pt>
                <c:pt idx="620">
                  <c:v>55045.5</c:v>
                </c:pt>
                <c:pt idx="621">
                  <c:v>55099</c:v>
                </c:pt>
                <c:pt idx="622">
                  <c:v>55099</c:v>
                </c:pt>
                <c:pt idx="623">
                  <c:v>55099</c:v>
                </c:pt>
                <c:pt idx="624">
                  <c:v>55189.5</c:v>
                </c:pt>
                <c:pt idx="625">
                  <c:v>55948.5</c:v>
                </c:pt>
                <c:pt idx="626">
                  <c:v>55967</c:v>
                </c:pt>
                <c:pt idx="627">
                  <c:v>55967.5</c:v>
                </c:pt>
                <c:pt idx="628">
                  <c:v>56179.5</c:v>
                </c:pt>
                <c:pt idx="629">
                  <c:v>56180</c:v>
                </c:pt>
                <c:pt idx="630">
                  <c:v>56277</c:v>
                </c:pt>
                <c:pt idx="631">
                  <c:v>56297.5</c:v>
                </c:pt>
                <c:pt idx="632">
                  <c:v>56396</c:v>
                </c:pt>
                <c:pt idx="633">
                  <c:v>56473</c:v>
                </c:pt>
                <c:pt idx="634">
                  <c:v>56490</c:v>
                </c:pt>
                <c:pt idx="635">
                  <c:v>56545.5</c:v>
                </c:pt>
                <c:pt idx="636">
                  <c:v>56591</c:v>
                </c:pt>
                <c:pt idx="637">
                  <c:v>56626</c:v>
                </c:pt>
                <c:pt idx="638">
                  <c:v>57606</c:v>
                </c:pt>
                <c:pt idx="639">
                  <c:v>57746.5</c:v>
                </c:pt>
                <c:pt idx="640">
                  <c:v>57755</c:v>
                </c:pt>
                <c:pt idx="641">
                  <c:v>57918.5</c:v>
                </c:pt>
                <c:pt idx="642">
                  <c:v>58041</c:v>
                </c:pt>
                <c:pt idx="643">
                  <c:v>58041.5</c:v>
                </c:pt>
                <c:pt idx="644">
                  <c:v>58054.5</c:v>
                </c:pt>
                <c:pt idx="645">
                  <c:v>58171</c:v>
                </c:pt>
                <c:pt idx="646">
                  <c:v>59329</c:v>
                </c:pt>
                <c:pt idx="647">
                  <c:v>59542</c:v>
                </c:pt>
                <c:pt idx="648">
                  <c:v>59608.5</c:v>
                </c:pt>
                <c:pt idx="649">
                  <c:v>59739.5</c:v>
                </c:pt>
                <c:pt idx="650">
                  <c:v>59744</c:v>
                </c:pt>
                <c:pt idx="651">
                  <c:v>59744.5</c:v>
                </c:pt>
                <c:pt idx="652">
                  <c:v>59757.5</c:v>
                </c:pt>
                <c:pt idx="653">
                  <c:v>59758</c:v>
                </c:pt>
                <c:pt idx="654">
                  <c:v>59766</c:v>
                </c:pt>
                <c:pt idx="655">
                  <c:v>59766.5</c:v>
                </c:pt>
                <c:pt idx="656">
                  <c:v>59771</c:v>
                </c:pt>
                <c:pt idx="657">
                  <c:v>59771.5</c:v>
                </c:pt>
                <c:pt idx="658">
                  <c:v>59780</c:v>
                </c:pt>
                <c:pt idx="659">
                  <c:v>59780.5</c:v>
                </c:pt>
                <c:pt idx="660">
                  <c:v>59781</c:v>
                </c:pt>
                <c:pt idx="661">
                  <c:v>59781</c:v>
                </c:pt>
                <c:pt idx="662">
                  <c:v>59781.5</c:v>
                </c:pt>
                <c:pt idx="663">
                  <c:v>59784.5</c:v>
                </c:pt>
                <c:pt idx="664">
                  <c:v>59785</c:v>
                </c:pt>
                <c:pt idx="665">
                  <c:v>59785.5</c:v>
                </c:pt>
                <c:pt idx="666">
                  <c:v>59789</c:v>
                </c:pt>
                <c:pt idx="667">
                  <c:v>59789.5</c:v>
                </c:pt>
                <c:pt idx="668">
                  <c:v>59793.5</c:v>
                </c:pt>
                <c:pt idx="669">
                  <c:v>59794</c:v>
                </c:pt>
                <c:pt idx="670">
                  <c:v>59794.5</c:v>
                </c:pt>
                <c:pt idx="671">
                  <c:v>59798</c:v>
                </c:pt>
                <c:pt idx="672">
                  <c:v>59798.5</c:v>
                </c:pt>
                <c:pt idx="673">
                  <c:v>59799</c:v>
                </c:pt>
                <c:pt idx="674">
                  <c:v>59799</c:v>
                </c:pt>
                <c:pt idx="675">
                  <c:v>59799</c:v>
                </c:pt>
                <c:pt idx="676">
                  <c:v>59802.5</c:v>
                </c:pt>
                <c:pt idx="677">
                  <c:v>59803</c:v>
                </c:pt>
                <c:pt idx="678">
                  <c:v>59803.5</c:v>
                </c:pt>
                <c:pt idx="679">
                  <c:v>59807.5</c:v>
                </c:pt>
                <c:pt idx="680">
                  <c:v>59839</c:v>
                </c:pt>
                <c:pt idx="681">
                  <c:v>59839.5</c:v>
                </c:pt>
                <c:pt idx="682">
                  <c:v>59848</c:v>
                </c:pt>
                <c:pt idx="683">
                  <c:v>59848.5</c:v>
                </c:pt>
                <c:pt idx="684">
                  <c:v>59852.5</c:v>
                </c:pt>
                <c:pt idx="685">
                  <c:v>59862</c:v>
                </c:pt>
                <c:pt idx="686">
                  <c:v>59889</c:v>
                </c:pt>
                <c:pt idx="687">
                  <c:v>59893</c:v>
                </c:pt>
                <c:pt idx="688">
                  <c:v>59893.5</c:v>
                </c:pt>
                <c:pt idx="689">
                  <c:v>59894</c:v>
                </c:pt>
                <c:pt idx="690">
                  <c:v>59898</c:v>
                </c:pt>
                <c:pt idx="691">
                  <c:v>59898.5</c:v>
                </c:pt>
                <c:pt idx="692">
                  <c:v>59911.5</c:v>
                </c:pt>
                <c:pt idx="693">
                  <c:v>59916</c:v>
                </c:pt>
                <c:pt idx="694">
                  <c:v>59916.5</c:v>
                </c:pt>
                <c:pt idx="695">
                  <c:v>59925</c:v>
                </c:pt>
                <c:pt idx="696">
                  <c:v>59925.5</c:v>
                </c:pt>
                <c:pt idx="697">
                  <c:v>59934</c:v>
                </c:pt>
                <c:pt idx="698">
                  <c:v>59934.5</c:v>
                </c:pt>
                <c:pt idx="699">
                  <c:v>59943</c:v>
                </c:pt>
                <c:pt idx="700">
                  <c:v>59947.5</c:v>
                </c:pt>
                <c:pt idx="701">
                  <c:v>59952</c:v>
                </c:pt>
                <c:pt idx="702">
                  <c:v>59952.5</c:v>
                </c:pt>
                <c:pt idx="703">
                  <c:v>59956.5</c:v>
                </c:pt>
                <c:pt idx="704">
                  <c:v>59957</c:v>
                </c:pt>
                <c:pt idx="705">
                  <c:v>59966</c:v>
                </c:pt>
                <c:pt idx="706">
                  <c:v>59975</c:v>
                </c:pt>
                <c:pt idx="707">
                  <c:v>59979.5</c:v>
                </c:pt>
                <c:pt idx="708">
                  <c:v>59984</c:v>
                </c:pt>
                <c:pt idx="709">
                  <c:v>59993</c:v>
                </c:pt>
                <c:pt idx="710">
                  <c:v>61014</c:v>
                </c:pt>
                <c:pt idx="711">
                  <c:v>61031.5</c:v>
                </c:pt>
                <c:pt idx="712">
                  <c:v>61032</c:v>
                </c:pt>
                <c:pt idx="713">
                  <c:v>61046.5</c:v>
                </c:pt>
                <c:pt idx="714">
                  <c:v>61059</c:v>
                </c:pt>
                <c:pt idx="715">
                  <c:v>61063.5</c:v>
                </c:pt>
                <c:pt idx="716">
                  <c:v>61072.5</c:v>
                </c:pt>
                <c:pt idx="717">
                  <c:v>61073</c:v>
                </c:pt>
                <c:pt idx="718">
                  <c:v>61077.5</c:v>
                </c:pt>
                <c:pt idx="719">
                  <c:v>61081.5</c:v>
                </c:pt>
                <c:pt idx="720">
                  <c:v>61082</c:v>
                </c:pt>
                <c:pt idx="721">
                  <c:v>61086</c:v>
                </c:pt>
                <c:pt idx="722">
                  <c:v>61086.5</c:v>
                </c:pt>
                <c:pt idx="723">
                  <c:v>61090.5</c:v>
                </c:pt>
                <c:pt idx="724">
                  <c:v>61091</c:v>
                </c:pt>
                <c:pt idx="725">
                  <c:v>61095</c:v>
                </c:pt>
                <c:pt idx="726">
                  <c:v>61108.5</c:v>
                </c:pt>
                <c:pt idx="727">
                  <c:v>61109</c:v>
                </c:pt>
                <c:pt idx="728">
                  <c:v>61113</c:v>
                </c:pt>
                <c:pt idx="729">
                  <c:v>61113.5</c:v>
                </c:pt>
                <c:pt idx="730">
                  <c:v>61117.5</c:v>
                </c:pt>
                <c:pt idx="731">
                  <c:v>61118</c:v>
                </c:pt>
                <c:pt idx="732">
                  <c:v>61135.5</c:v>
                </c:pt>
                <c:pt idx="733">
                  <c:v>61136</c:v>
                </c:pt>
                <c:pt idx="734">
                  <c:v>61139.5</c:v>
                </c:pt>
                <c:pt idx="735">
                  <c:v>61140</c:v>
                </c:pt>
                <c:pt idx="736">
                  <c:v>61140</c:v>
                </c:pt>
                <c:pt idx="737">
                  <c:v>61140.5</c:v>
                </c:pt>
                <c:pt idx="738">
                  <c:v>61141</c:v>
                </c:pt>
                <c:pt idx="739">
                  <c:v>61144.5</c:v>
                </c:pt>
                <c:pt idx="740">
                  <c:v>61145</c:v>
                </c:pt>
                <c:pt idx="741">
                  <c:v>61168</c:v>
                </c:pt>
                <c:pt idx="742">
                  <c:v>61176.5</c:v>
                </c:pt>
                <c:pt idx="743">
                  <c:v>61221.5</c:v>
                </c:pt>
                <c:pt idx="744">
                  <c:v>61222</c:v>
                </c:pt>
                <c:pt idx="745">
                  <c:v>61222.5</c:v>
                </c:pt>
                <c:pt idx="746">
                  <c:v>61226.5</c:v>
                </c:pt>
                <c:pt idx="747">
                  <c:v>61227</c:v>
                </c:pt>
                <c:pt idx="748">
                  <c:v>61232</c:v>
                </c:pt>
                <c:pt idx="749">
                  <c:v>61232.5</c:v>
                </c:pt>
                <c:pt idx="750">
                  <c:v>61240</c:v>
                </c:pt>
                <c:pt idx="751">
                  <c:v>61240.5</c:v>
                </c:pt>
                <c:pt idx="752">
                  <c:v>61244</c:v>
                </c:pt>
                <c:pt idx="753">
                  <c:v>61262.5</c:v>
                </c:pt>
                <c:pt idx="754">
                  <c:v>61263</c:v>
                </c:pt>
                <c:pt idx="755">
                  <c:v>61344</c:v>
                </c:pt>
                <c:pt idx="756">
                  <c:v>61498.5</c:v>
                </c:pt>
                <c:pt idx="757">
                  <c:v>61597</c:v>
                </c:pt>
                <c:pt idx="758">
                  <c:v>61611.5</c:v>
                </c:pt>
                <c:pt idx="759">
                  <c:v>61611.5</c:v>
                </c:pt>
                <c:pt idx="760">
                  <c:v>62754</c:v>
                </c:pt>
                <c:pt idx="761">
                  <c:v>62754</c:v>
                </c:pt>
                <c:pt idx="762">
                  <c:v>63061.5</c:v>
                </c:pt>
                <c:pt idx="763">
                  <c:v>63061.5</c:v>
                </c:pt>
                <c:pt idx="764">
                  <c:v>63347</c:v>
                </c:pt>
                <c:pt idx="765">
                  <c:v>63397</c:v>
                </c:pt>
                <c:pt idx="766">
                  <c:v>64327.5</c:v>
                </c:pt>
                <c:pt idx="767">
                  <c:v>64448</c:v>
                </c:pt>
                <c:pt idx="768">
                  <c:v>64472</c:v>
                </c:pt>
                <c:pt idx="769">
                  <c:v>64701.5</c:v>
                </c:pt>
                <c:pt idx="770">
                  <c:v>66156</c:v>
                </c:pt>
                <c:pt idx="771">
                  <c:v>66156.5</c:v>
                </c:pt>
                <c:pt idx="772">
                  <c:v>66175.5</c:v>
                </c:pt>
                <c:pt idx="773">
                  <c:v>66296</c:v>
                </c:pt>
                <c:pt idx="774">
                  <c:v>66296.5</c:v>
                </c:pt>
                <c:pt idx="775">
                  <c:v>66373</c:v>
                </c:pt>
                <c:pt idx="776">
                  <c:v>66379</c:v>
                </c:pt>
                <c:pt idx="777">
                  <c:v>66379.5</c:v>
                </c:pt>
                <c:pt idx="778">
                  <c:v>66459</c:v>
                </c:pt>
                <c:pt idx="779">
                  <c:v>67728.5</c:v>
                </c:pt>
                <c:pt idx="780">
                  <c:v>67870.5</c:v>
                </c:pt>
                <c:pt idx="781">
                  <c:v>68013.5</c:v>
                </c:pt>
                <c:pt idx="782">
                  <c:v>68091.5</c:v>
                </c:pt>
                <c:pt idx="783">
                  <c:v>68195.5</c:v>
                </c:pt>
                <c:pt idx="784">
                  <c:v>68263.5</c:v>
                </c:pt>
                <c:pt idx="785">
                  <c:v>69153</c:v>
                </c:pt>
                <c:pt idx="786">
                  <c:v>69255.5</c:v>
                </c:pt>
                <c:pt idx="787">
                  <c:v>69256</c:v>
                </c:pt>
                <c:pt idx="788">
                  <c:v>69501.5</c:v>
                </c:pt>
                <c:pt idx="789">
                  <c:v>69653.5</c:v>
                </c:pt>
                <c:pt idx="790">
                  <c:v>69681</c:v>
                </c:pt>
                <c:pt idx="791">
                  <c:v>69777</c:v>
                </c:pt>
                <c:pt idx="792">
                  <c:v>69972</c:v>
                </c:pt>
                <c:pt idx="793">
                  <c:v>70929.5</c:v>
                </c:pt>
                <c:pt idx="794">
                  <c:v>70992.5</c:v>
                </c:pt>
                <c:pt idx="795">
                  <c:v>71042.5</c:v>
                </c:pt>
                <c:pt idx="796">
                  <c:v>71074</c:v>
                </c:pt>
                <c:pt idx="797">
                  <c:v>71273</c:v>
                </c:pt>
                <c:pt idx="798">
                  <c:v>71273</c:v>
                </c:pt>
                <c:pt idx="799">
                  <c:v>71285.5</c:v>
                </c:pt>
                <c:pt idx="800">
                  <c:v>71286</c:v>
                </c:pt>
                <c:pt idx="801">
                  <c:v>71416.5</c:v>
                </c:pt>
                <c:pt idx="802">
                  <c:v>71430</c:v>
                </c:pt>
                <c:pt idx="803">
                  <c:v>71531</c:v>
                </c:pt>
                <c:pt idx="804">
                  <c:v>72619.5</c:v>
                </c:pt>
                <c:pt idx="805">
                  <c:v>72786.5</c:v>
                </c:pt>
                <c:pt idx="806">
                  <c:v>72787</c:v>
                </c:pt>
                <c:pt idx="807">
                  <c:v>72932</c:v>
                </c:pt>
                <c:pt idx="808">
                  <c:v>72970.5</c:v>
                </c:pt>
                <c:pt idx="809">
                  <c:v>72971</c:v>
                </c:pt>
                <c:pt idx="810">
                  <c:v>72998</c:v>
                </c:pt>
                <c:pt idx="811">
                  <c:v>73085</c:v>
                </c:pt>
                <c:pt idx="812">
                  <c:v>73225.5</c:v>
                </c:pt>
                <c:pt idx="813">
                  <c:v>74499.5</c:v>
                </c:pt>
                <c:pt idx="814">
                  <c:v>74499.5</c:v>
                </c:pt>
                <c:pt idx="815">
                  <c:v>74551</c:v>
                </c:pt>
                <c:pt idx="816">
                  <c:v>74562.5</c:v>
                </c:pt>
                <c:pt idx="817">
                  <c:v>74706</c:v>
                </c:pt>
                <c:pt idx="818">
                  <c:v>74706</c:v>
                </c:pt>
                <c:pt idx="819">
                  <c:v>74761.5</c:v>
                </c:pt>
                <c:pt idx="820">
                  <c:v>74761.5</c:v>
                </c:pt>
                <c:pt idx="821">
                  <c:v>74766</c:v>
                </c:pt>
                <c:pt idx="822">
                  <c:v>74812</c:v>
                </c:pt>
                <c:pt idx="823">
                  <c:v>74864.5</c:v>
                </c:pt>
                <c:pt idx="824">
                  <c:v>74864.5</c:v>
                </c:pt>
                <c:pt idx="825">
                  <c:v>74865</c:v>
                </c:pt>
                <c:pt idx="826">
                  <c:v>74865</c:v>
                </c:pt>
                <c:pt idx="827">
                  <c:v>74970</c:v>
                </c:pt>
                <c:pt idx="828">
                  <c:v>74970</c:v>
                </c:pt>
                <c:pt idx="829">
                  <c:v>76040.5</c:v>
                </c:pt>
                <c:pt idx="830">
                  <c:v>76040.5</c:v>
                </c:pt>
                <c:pt idx="831">
                  <c:v>76214</c:v>
                </c:pt>
                <c:pt idx="832">
                  <c:v>76330</c:v>
                </c:pt>
                <c:pt idx="833">
                  <c:v>76455</c:v>
                </c:pt>
                <c:pt idx="834">
                  <c:v>77685.5</c:v>
                </c:pt>
                <c:pt idx="835">
                  <c:v>77848</c:v>
                </c:pt>
                <c:pt idx="836">
                  <c:v>77898</c:v>
                </c:pt>
                <c:pt idx="837">
                  <c:v>78105</c:v>
                </c:pt>
                <c:pt idx="838">
                  <c:v>79578.5</c:v>
                </c:pt>
                <c:pt idx="839">
                  <c:v>79579</c:v>
                </c:pt>
                <c:pt idx="840">
                  <c:v>79579.5</c:v>
                </c:pt>
                <c:pt idx="841">
                  <c:v>79850</c:v>
                </c:pt>
                <c:pt idx="842">
                  <c:v>81133</c:v>
                </c:pt>
                <c:pt idx="843">
                  <c:v>81133.5</c:v>
                </c:pt>
                <c:pt idx="844">
                  <c:v>81250.5</c:v>
                </c:pt>
                <c:pt idx="845">
                  <c:v>81291</c:v>
                </c:pt>
                <c:pt idx="846">
                  <c:v>81426</c:v>
                </c:pt>
                <c:pt idx="847">
                  <c:v>81604</c:v>
                </c:pt>
              </c:numCache>
            </c:numRef>
          </c:xVal>
          <c:yVal>
            <c:numRef>
              <c:f>'Active 2'!$M$21:$M$992</c:f>
              <c:numCache>
                <c:formatCode>General</c:formatCode>
                <c:ptCount val="9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AB4-4F89-AFD4-35A87C5CB8B6}"/>
            </c:ext>
          </c:extLst>
        </c:ser>
        <c:ser>
          <c:idx val="6"/>
          <c:order val="6"/>
          <c:tx>
            <c:strRef>
              <c:f>'Active 2'!$N$20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2'!$F$21:$F$992</c:f>
              <c:numCache>
                <c:formatCode>General</c:formatCode>
                <c:ptCount val="972"/>
                <c:pt idx="0">
                  <c:v>-13296</c:v>
                </c:pt>
                <c:pt idx="1">
                  <c:v>-8018</c:v>
                </c:pt>
                <c:pt idx="2">
                  <c:v>-7959</c:v>
                </c:pt>
                <c:pt idx="3">
                  <c:v>-7958.5</c:v>
                </c:pt>
                <c:pt idx="4">
                  <c:v>-7945.5</c:v>
                </c:pt>
                <c:pt idx="5">
                  <c:v>-7945</c:v>
                </c:pt>
                <c:pt idx="6">
                  <c:v>-7941</c:v>
                </c:pt>
                <c:pt idx="7">
                  <c:v>-7827.5</c:v>
                </c:pt>
                <c:pt idx="8">
                  <c:v>-7823</c:v>
                </c:pt>
                <c:pt idx="9">
                  <c:v>-7818.5</c:v>
                </c:pt>
                <c:pt idx="10">
                  <c:v>-6738.5</c:v>
                </c:pt>
                <c:pt idx="11">
                  <c:v>-6405</c:v>
                </c:pt>
                <c:pt idx="12">
                  <c:v>-4873</c:v>
                </c:pt>
                <c:pt idx="13">
                  <c:v>-4855</c:v>
                </c:pt>
                <c:pt idx="14">
                  <c:v>-4831.5</c:v>
                </c:pt>
                <c:pt idx="15">
                  <c:v>-4787</c:v>
                </c:pt>
                <c:pt idx="16">
                  <c:v>-4683</c:v>
                </c:pt>
                <c:pt idx="17">
                  <c:v>-4655.5</c:v>
                </c:pt>
                <c:pt idx="18">
                  <c:v>-4642</c:v>
                </c:pt>
                <c:pt idx="19">
                  <c:v>-4628.5</c:v>
                </c:pt>
                <c:pt idx="20">
                  <c:v>-4515</c:v>
                </c:pt>
                <c:pt idx="21">
                  <c:v>-4515</c:v>
                </c:pt>
                <c:pt idx="22">
                  <c:v>-4510.5</c:v>
                </c:pt>
                <c:pt idx="23">
                  <c:v>-4506</c:v>
                </c:pt>
                <c:pt idx="24">
                  <c:v>-4429</c:v>
                </c:pt>
                <c:pt idx="25">
                  <c:v>-4411</c:v>
                </c:pt>
                <c:pt idx="26">
                  <c:v>-4356.5</c:v>
                </c:pt>
                <c:pt idx="27">
                  <c:v>-3449.5</c:v>
                </c:pt>
                <c:pt idx="28">
                  <c:v>-3449</c:v>
                </c:pt>
                <c:pt idx="29">
                  <c:v>-3142</c:v>
                </c:pt>
                <c:pt idx="30">
                  <c:v>-2920</c:v>
                </c:pt>
                <c:pt idx="31">
                  <c:v>-1999</c:v>
                </c:pt>
                <c:pt idx="32">
                  <c:v>-1872.5</c:v>
                </c:pt>
                <c:pt idx="33">
                  <c:v>-1642</c:v>
                </c:pt>
                <c:pt idx="34">
                  <c:v>-1624</c:v>
                </c:pt>
                <c:pt idx="35">
                  <c:v>-1583.5</c:v>
                </c:pt>
                <c:pt idx="36">
                  <c:v>-1579</c:v>
                </c:pt>
                <c:pt idx="37">
                  <c:v>-1565</c:v>
                </c:pt>
                <c:pt idx="38">
                  <c:v>-1411.5</c:v>
                </c:pt>
                <c:pt idx="39">
                  <c:v>-1407</c:v>
                </c:pt>
                <c:pt idx="40">
                  <c:v>-1406</c:v>
                </c:pt>
                <c:pt idx="41">
                  <c:v>-1289</c:v>
                </c:pt>
                <c:pt idx="42">
                  <c:v>-1275.5</c:v>
                </c:pt>
                <c:pt idx="43">
                  <c:v>-481</c:v>
                </c:pt>
                <c:pt idx="44">
                  <c:v>-426.5</c:v>
                </c:pt>
                <c:pt idx="45">
                  <c:v>-422</c:v>
                </c:pt>
                <c:pt idx="46">
                  <c:v>-350</c:v>
                </c:pt>
                <c:pt idx="47">
                  <c:v>-36</c:v>
                </c:pt>
                <c:pt idx="48">
                  <c:v>-27</c:v>
                </c:pt>
                <c:pt idx="49">
                  <c:v>-4.5</c:v>
                </c:pt>
                <c:pt idx="50">
                  <c:v>-4</c:v>
                </c:pt>
                <c:pt idx="51">
                  <c:v>0</c:v>
                </c:pt>
                <c:pt idx="52">
                  <c:v>0.5</c:v>
                </c:pt>
                <c:pt idx="53">
                  <c:v>77</c:v>
                </c:pt>
                <c:pt idx="54">
                  <c:v>77.5</c:v>
                </c:pt>
                <c:pt idx="55">
                  <c:v>77.5</c:v>
                </c:pt>
                <c:pt idx="56">
                  <c:v>107.5</c:v>
                </c:pt>
                <c:pt idx="57">
                  <c:v>156.5</c:v>
                </c:pt>
                <c:pt idx="58">
                  <c:v>161</c:v>
                </c:pt>
                <c:pt idx="59">
                  <c:v>161.5</c:v>
                </c:pt>
                <c:pt idx="60">
                  <c:v>166</c:v>
                </c:pt>
                <c:pt idx="61">
                  <c:v>189</c:v>
                </c:pt>
                <c:pt idx="62">
                  <c:v>194</c:v>
                </c:pt>
                <c:pt idx="63">
                  <c:v>275</c:v>
                </c:pt>
                <c:pt idx="64">
                  <c:v>283.5</c:v>
                </c:pt>
                <c:pt idx="65">
                  <c:v>302</c:v>
                </c:pt>
                <c:pt idx="66">
                  <c:v>329</c:v>
                </c:pt>
                <c:pt idx="67">
                  <c:v>342.5</c:v>
                </c:pt>
                <c:pt idx="68">
                  <c:v>356</c:v>
                </c:pt>
                <c:pt idx="69">
                  <c:v>424</c:v>
                </c:pt>
                <c:pt idx="70">
                  <c:v>460.5</c:v>
                </c:pt>
                <c:pt idx="71">
                  <c:v>469.5</c:v>
                </c:pt>
                <c:pt idx="72">
                  <c:v>1259</c:v>
                </c:pt>
                <c:pt idx="73">
                  <c:v>1277</c:v>
                </c:pt>
                <c:pt idx="74">
                  <c:v>1394.5</c:v>
                </c:pt>
                <c:pt idx="75">
                  <c:v>1440</c:v>
                </c:pt>
                <c:pt idx="76">
                  <c:v>1440</c:v>
                </c:pt>
                <c:pt idx="77">
                  <c:v>1535</c:v>
                </c:pt>
                <c:pt idx="78">
                  <c:v>1561.5</c:v>
                </c:pt>
                <c:pt idx="79">
                  <c:v>1562</c:v>
                </c:pt>
                <c:pt idx="80">
                  <c:v>1562</c:v>
                </c:pt>
                <c:pt idx="81">
                  <c:v>1575.5</c:v>
                </c:pt>
                <c:pt idx="82">
                  <c:v>1639</c:v>
                </c:pt>
                <c:pt idx="83">
                  <c:v>1693</c:v>
                </c:pt>
                <c:pt idx="84">
                  <c:v>1770</c:v>
                </c:pt>
                <c:pt idx="85">
                  <c:v>1806</c:v>
                </c:pt>
                <c:pt idx="86">
                  <c:v>1806.5</c:v>
                </c:pt>
                <c:pt idx="87">
                  <c:v>1810.5</c:v>
                </c:pt>
                <c:pt idx="88">
                  <c:v>1824</c:v>
                </c:pt>
                <c:pt idx="89">
                  <c:v>1833</c:v>
                </c:pt>
                <c:pt idx="90">
                  <c:v>1869.5</c:v>
                </c:pt>
                <c:pt idx="91">
                  <c:v>1896.5</c:v>
                </c:pt>
                <c:pt idx="92">
                  <c:v>1901</c:v>
                </c:pt>
                <c:pt idx="93">
                  <c:v>1901</c:v>
                </c:pt>
                <c:pt idx="94">
                  <c:v>1910.5</c:v>
                </c:pt>
                <c:pt idx="95">
                  <c:v>1951</c:v>
                </c:pt>
                <c:pt idx="96">
                  <c:v>1960</c:v>
                </c:pt>
                <c:pt idx="97">
                  <c:v>1978.5</c:v>
                </c:pt>
                <c:pt idx="98">
                  <c:v>2019</c:v>
                </c:pt>
                <c:pt idx="99">
                  <c:v>2019.5</c:v>
                </c:pt>
                <c:pt idx="100">
                  <c:v>3216.5</c:v>
                </c:pt>
                <c:pt idx="101">
                  <c:v>3265.5</c:v>
                </c:pt>
                <c:pt idx="102">
                  <c:v>3276.5</c:v>
                </c:pt>
                <c:pt idx="103">
                  <c:v>3374</c:v>
                </c:pt>
                <c:pt idx="104">
                  <c:v>3419.5</c:v>
                </c:pt>
                <c:pt idx="105">
                  <c:v>3496.5</c:v>
                </c:pt>
                <c:pt idx="106">
                  <c:v>3518.5</c:v>
                </c:pt>
                <c:pt idx="107">
                  <c:v>3519</c:v>
                </c:pt>
                <c:pt idx="108">
                  <c:v>3541.5</c:v>
                </c:pt>
                <c:pt idx="109">
                  <c:v>3546</c:v>
                </c:pt>
                <c:pt idx="110">
                  <c:v>3546</c:v>
                </c:pt>
                <c:pt idx="111">
                  <c:v>3564</c:v>
                </c:pt>
                <c:pt idx="112">
                  <c:v>3564.5</c:v>
                </c:pt>
                <c:pt idx="113">
                  <c:v>3660.5</c:v>
                </c:pt>
                <c:pt idx="114">
                  <c:v>4787.5</c:v>
                </c:pt>
                <c:pt idx="115">
                  <c:v>4853</c:v>
                </c:pt>
                <c:pt idx="116">
                  <c:v>5019</c:v>
                </c:pt>
                <c:pt idx="117">
                  <c:v>5178.5</c:v>
                </c:pt>
                <c:pt idx="118">
                  <c:v>5182</c:v>
                </c:pt>
                <c:pt idx="119">
                  <c:v>5186.5</c:v>
                </c:pt>
                <c:pt idx="120">
                  <c:v>5322.5</c:v>
                </c:pt>
                <c:pt idx="121">
                  <c:v>5390.5</c:v>
                </c:pt>
                <c:pt idx="122">
                  <c:v>5417.5</c:v>
                </c:pt>
                <c:pt idx="123">
                  <c:v>5463</c:v>
                </c:pt>
                <c:pt idx="124">
                  <c:v>6736</c:v>
                </c:pt>
                <c:pt idx="125">
                  <c:v>6749.5</c:v>
                </c:pt>
                <c:pt idx="126">
                  <c:v>6810</c:v>
                </c:pt>
                <c:pt idx="127">
                  <c:v>6858.5</c:v>
                </c:pt>
                <c:pt idx="128">
                  <c:v>6864.5</c:v>
                </c:pt>
                <c:pt idx="129">
                  <c:v>6867.5</c:v>
                </c:pt>
                <c:pt idx="130">
                  <c:v>6890</c:v>
                </c:pt>
                <c:pt idx="131">
                  <c:v>6981</c:v>
                </c:pt>
                <c:pt idx="132">
                  <c:v>7021.5</c:v>
                </c:pt>
                <c:pt idx="133">
                  <c:v>7153</c:v>
                </c:pt>
                <c:pt idx="134">
                  <c:v>8210.5</c:v>
                </c:pt>
                <c:pt idx="135">
                  <c:v>8254.5</c:v>
                </c:pt>
                <c:pt idx="136">
                  <c:v>8255</c:v>
                </c:pt>
                <c:pt idx="137">
                  <c:v>8255.5</c:v>
                </c:pt>
                <c:pt idx="138">
                  <c:v>8467.5</c:v>
                </c:pt>
                <c:pt idx="139">
                  <c:v>8471.5</c:v>
                </c:pt>
                <c:pt idx="140">
                  <c:v>8481</c:v>
                </c:pt>
                <c:pt idx="141">
                  <c:v>8494</c:v>
                </c:pt>
                <c:pt idx="142">
                  <c:v>8494.5</c:v>
                </c:pt>
                <c:pt idx="143">
                  <c:v>8585</c:v>
                </c:pt>
                <c:pt idx="144">
                  <c:v>8625.5</c:v>
                </c:pt>
                <c:pt idx="145">
                  <c:v>8626</c:v>
                </c:pt>
                <c:pt idx="146">
                  <c:v>8630.5</c:v>
                </c:pt>
                <c:pt idx="147">
                  <c:v>9591</c:v>
                </c:pt>
                <c:pt idx="148">
                  <c:v>9982.5</c:v>
                </c:pt>
                <c:pt idx="149">
                  <c:v>9989.5</c:v>
                </c:pt>
                <c:pt idx="150">
                  <c:v>10316</c:v>
                </c:pt>
                <c:pt idx="151">
                  <c:v>10321.5</c:v>
                </c:pt>
                <c:pt idx="152">
                  <c:v>10375</c:v>
                </c:pt>
                <c:pt idx="153">
                  <c:v>10376.5</c:v>
                </c:pt>
                <c:pt idx="154">
                  <c:v>10390</c:v>
                </c:pt>
                <c:pt idx="155">
                  <c:v>11602.5</c:v>
                </c:pt>
                <c:pt idx="156">
                  <c:v>11675</c:v>
                </c:pt>
                <c:pt idx="157">
                  <c:v>11720.5</c:v>
                </c:pt>
                <c:pt idx="158">
                  <c:v>11820</c:v>
                </c:pt>
                <c:pt idx="159">
                  <c:v>11824.5</c:v>
                </c:pt>
                <c:pt idx="160">
                  <c:v>11929</c:v>
                </c:pt>
                <c:pt idx="161">
                  <c:v>11933.5</c:v>
                </c:pt>
                <c:pt idx="162">
                  <c:v>11942.5</c:v>
                </c:pt>
                <c:pt idx="163">
                  <c:v>11947</c:v>
                </c:pt>
                <c:pt idx="164">
                  <c:v>11997</c:v>
                </c:pt>
                <c:pt idx="165">
                  <c:v>12001.5</c:v>
                </c:pt>
                <c:pt idx="166">
                  <c:v>13274.5</c:v>
                </c:pt>
                <c:pt idx="167">
                  <c:v>13283.5</c:v>
                </c:pt>
                <c:pt idx="168">
                  <c:v>13284</c:v>
                </c:pt>
                <c:pt idx="169">
                  <c:v>13292.5</c:v>
                </c:pt>
                <c:pt idx="170">
                  <c:v>13306</c:v>
                </c:pt>
                <c:pt idx="171">
                  <c:v>13306.5</c:v>
                </c:pt>
                <c:pt idx="172">
                  <c:v>13365</c:v>
                </c:pt>
                <c:pt idx="173">
                  <c:v>13443</c:v>
                </c:pt>
                <c:pt idx="174">
                  <c:v>13447.5</c:v>
                </c:pt>
                <c:pt idx="175">
                  <c:v>13451</c:v>
                </c:pt>
                <c:pt idx="176">
                  <c:v>13465</c:v>
                </c:pt>
                <c:pt idx="177">
                  <c:v>13474</c:v>
                </c:pt>
                <c:pt idx="178">
                  <c:v>13480</c:v>
                </c:pt>
                <c:pt idx="179">
                  <c:v>13610</c:v>
                </c:pt>
                <c:pt idx="180">
                  <c:v>13723.5</c:v>
                </c:pt>
                <c:pt idx="181">
                  <c:v>14558.5</c:v>
                </c:pt>
                <c:pt idx="182">
                  <c:v>14946.5</c:v>
                </c:pt>
                <c:pt idx="183">
                  <c:v>15014.5</c:v>
                </c:pt>
                <c:pt idx="184">
                  <c:v>15146</c:v>
                </c:pt>
                <c:pt idx="185">
                  <c:v>15155</c:v>
                </c:pt>
                <c:pt idx="186">
                  <c:v>15155.5</c:v>
                </c:pt>
                <c:pt idx="187">
                  <c:v>15160</c:v>
                </c:pt>
                <c:pt idx="188">
                  <c:v>15164.5</c:v>
                </c:pt>
                <c:pt idx="189">
                  <c:v>15169</c:v>
                </c:pt>
                <c:pt idx="190">
                  <c:v>15169.5</c:v>
                </c:pt>
                <c:pt idx="191">
                  <c:v>15173.5</c:v>
                </c:pt>
                <c:pt idx="192">
                  <c:v>15200.5</c:v>
                </c:pt>
                <c:pt idx="193">
                  <c:v>15454.5</c:v>
                </c:pt>
                <c:pt idx="194">
                  <c:v>16524</c:v>
                </c:pt>
                <c:pt idx="195">
                  <c:v>16619</c:v>
                </c:pt>
                <c:pt idx="196">
                  <c:v>16623.5</c:v>
                </c:pt>
                <c:pt idx="197">
                  <c:v>16661</c:v>
                </c:pt>
                <c:pt idx="198">
                  <c:v>16764</c:v>
                </c:pt>
                <c:pt idx="199">
                  <c:v>16768.5</c:v>
                </c:pt>
                <c:pt idx="200">
                  <c:v>16791</c:v>
                </c:pt>
                <c:pt idx="201">
                  <c:v>16800</c:v>
                </c:pt>
                <c:pt idx="202">
                  <c:v>16805</c:v>
                </c:pt>
                <c:pt idx="203">
                  <c:v>16959</c:v>
                </c:pt>
                <c:pt idx="204">
                  <c:v>18038</c:v>
                </c:pt>
                <c:pt idx="205">
                  <c:v>18038</c:v>
                </c:pt>
                <c:pt idx="206">
                  <c:v>18038</c:v>
                </c:pt>
                <c:pt idx="207">
                  <c:v>18372.5</c:v>
                </c:pt>
                <c:pt idx="208">
                  <c:v>18372.5</c:v>
                </c:pt>
                <c:pt idx="209">
                  <c:v>18377</c:v>
                </c:pt>
                <c:pt idx="210">
                  <c:v>18377.5</c:v>
                </c:pt>
                <c:pt idx="211">
                  <c:v>18377.5</c:v>
                </c:pt>
                <c:pt idx="212">
                  <c:v>18431.5</c:v>
                </c:pt>
                <c:pt idx="213">
                  <c:v>18513</c:v>
                </c:pt>
                <c:pt idx="214">
                  <c:v>18545</c:v>
                </c:pt>
                <c:pt idx="215">
                  <c:v>18545</c:v>
                </c:pt>
                <c:pt idx="216">
                  <c:v>18545</c:v>
                </c:pt>
                <c:pt idx="217">
                  <c:v>18545</c:v>
                </c:pt>
                <c:pt idx="218">
                  <c:v>18545</c:v>
                </c:pt>
                <c:pt idx="219">
                  <c:v>18545</c:v>
                </c:pt>
                <c:pt idx="220">
                  <c:v>18558.5</c:v>
                </c:pt>
                <c:pt idx="221">
                  <c:v>18558.5</c:v>
                </c:pt>
                <c:pt idx="222">
                  <c:v>18603.5</c:v>
                </c:pt>
                <c:pt idx="223">
                  <c:v>19892</c:v>
                </c:pt>
                <c:pt idx="224">
                  <c:v>20049</c:v>
                </c:pt>
                <c:pt idx="225">
                  <c:v>20099</c:v>
                </c:pt>
                <c:pt idx="226">
                  <c:v>20121.5</c:v>
                </c:pt>
                <c:pt idx="227">
                  <c:v>20126</c:v>
                </c:pt>
                <c:pt idx="228">
                  <c:v>20130.5</c:v>
                </c:pt>
                <c:pt idx="229">
                  <c:v>20130.5</c:v>
                </c:pt>
                <c:pt idx="230">
                  <c:v>20154.5</c:v>
                </c:pt>
                <c:pt idx="231">
                  <c:v>20158</c:v>
                </c:pt>
                <c:pt idx="232">
                  <c:v>20162.5</c:v>
                </c:pt>
                <c:pt idx="233">
                  <c:v>20253</c:v>
                </c:pt>
                <c:pt idx="234">
                  <c:v>21554</c:v>
                </c:pt>
                <c:pt idx="235">
                  <c:v>21626</c:v>
                </c:pt>
                <c:pt idx="236">
                  <c:v>21725.5</c:v>
                </c:pt>
                <c:pt idx="237">
                  <c:v>21725.5</c:v>
                </c:pt>
                <c:pt idx="238">
                  <c:v>21730.5</c:v>
                </c:pt>
                <c:pt idx="239">
                  <c:v>21730.5</c:v>
                </c:pt>
                <c:pt idx="240">
                  <c:v>21739.5</c:v>
                </c:pt>
                <c:pt idx="241">
                  <c:v>21744</c:v>
                </c:pt>
                <c:pt idx="242">
                  <c:v>21744</c:v>
                </c:pt>
                <c:pt idx="243">
                  <c:v>21762</c:v>
                </c:pt>
                <c:pt idx="244">
                  <c:v>21843.5</c:v>
                </c:pt>
                <c:pt idx="245">
                  <c:v>21895</c:v>
                </c:pt>
                <c:pt idx="246">
                  <c:v>21911.5</c:v>
                </c:pt>
                <c:pt idx="247">
                  <c:v>22138</c:v>
                </c:pt>
                <c:pt idx="248">
                  <c:v>23071.5</c:v>
                </c:pt>
                <c:pt idx="249">
                  <c:v>23221</c:v>
                </c:pt>
                <c:pt idx="250">
                  <c:v>23311.5</c:v>
                </c:pt>
                <c:pt idx="251">
                  <c:v>23701.5</c:v>
                </c:pt>
                <c:pt idx="252">
                  <c:v>24716.5</c:v>
                </c:pt>
                <c:pt idx="253">
                  <c:v>24866</c:v>
                </c:pt>
                <c:pt idx="254">
                  <c:v>25120</c:v>
                </c:pt>
                <c:pt idx="255">
                  <c:v>25142.5</c:v>
                </c:pt>
                <c:pt idx="256">
                  <c:v>26033</c:v>
                </c:pt>
                <c:pt idx="257">
                  <c:v>26569.5</c:v>
                </c:pt>
                <c:pt idx="258">
                  <c:v>26589</c:v>
                </c:pt>
                <c:pt idx="259">
                  <c:v>26692</c:v>
                </c:pt>
                <c:pt idx="260">
                  <c:v>27054.5</c:v>
                </c:pt>
                <c:pt idx="261">
                  <c:v>28035.5</c:v>
                </c:pt>
                <c:pt idx="262">
                  <c:v>28187.5</c:v>
                </c:pt>
                <c:pt idx="263">
                  <c:v>28284</c:v>
                </c:pt>
                <c:pt idx="264">
                  <c:v>28352.5</c:v>
                </c:pt>
                <c:pt idx="265">
                  <c:v>28409.5</c:v>
                </c:pt>
                <c:pt idx="266">
                  <c:v>28418.5</c:v>
                </c:pt>
                <c:pt idx="267">
                  <c:v>28518</c:v>
                </c:pt>
                <c:pt idx="268">
                  <c:v>28699.5</c:v>
                </c:pt>
                <c:pt idx="269">
                  <c:v>28708.5</c:v>
                </c:pt>
                <c:pt idx="270">
                  <c:v>29864</c:v>
                </c:pt>
                <c:pt idx="271">
                  <c:v>29874.5</c:v>
                </c:pt>
                <c:pt idx="272">
                  <c:v>29875</c:v>
                </c:pt>
                <c:pt idx="273">
                  <c:v>29945.5</c:v>
                </c:pt>
                <c:pt idx="274">
                  <c:v>30009</c:v>
                </c:pt>
                <c:pt idx="275">
                  <c:v>30059</c:v>
                </c:pt>
                <c:pt idx="276">
                  <c:v>30073.5</c:v>
                </c:pt>
                <c:pt idx="277">
                  <c:v>30077</c:v>
                </c:pt>
                <c:pt idx="278">
                  <c:v>30127</c:v>
                </c:pt>
                <c:pt idx="279">
                  <c:v>30222</c:v>
                </c:pt>
                <c:pt idx="280">
                  <c:v>31301.5</c:v>
                </c:pt>
                <c:pt idx="281">
                  <c:v>31486</c:v>
                </c:pt>
                <c:pt idx="282">
                  <c:v>31622</c:v>
                </c:pt>
                <c:pt idx="283">
                  <c:v>31622</c:v>
                </c:pt>
                <c:pt idx="284">
                  <c:v>31735.5</c:v>
                </c:pt>
                <c:pt idx="285">
                  <c:v>31740</c:v>
                </c:pt>
                <c:pt idx="286">
                  <c:v>31772</c:v>
                </c:pt>
                <c:pt idx="287">
                  <c:v>31772</c:v>
                </c:pt>
                <c:pt idx="288">
                  <c:v>31776.5</c:v>
                </c:pt>
                <c:pt idx="289">
                  <c:v>31777.5</c:v>
                </c:pt>
                <c:pt idx="290">
                  <c:v>31778</c:v>
                </c:pt>
                <c:pt idx="291">
                  <c:v>31794.5</c:v>
                </c:pt>
                <c:pt idx="292">
                  <c:v>31957.5</c:v>
                </c:pt>
                <c:pt idx="293">
                  <c:v>32030</c:v>
                </c:pt>
                <c:pt idx="294">
                  <c:v>33123</c:v>
                </c:pt>
                <c:pt idx="295">
                  <c:v>33126.5</c:v>
                </c:pt>
                <c:pt idx="296">
                  <c:v>33167.5</c:v>
                </c:pt>
                <c:pt idx="297">
                  <c:v>33167.5</c:v>
                </c:pt>
                <c:pt idx="298">
                  <c:v>33167.5</c:v>
                </c:pt>
                <c:pt idx="299">
                  <c:v>33168</c:v>
                </c:pt>
                <c:pt idx="300">
                  <c:v>33168</c:v>
                </c:pt>
                <c:pt idx="301">
                  <c:v>33168</c:v>
                </c:pt>
                <c:pt idx="302">
                  <c:v>33171.5</c:v>
                </c:pt>
                <c:pt idx="303">
                  <c:v>33232</c:v>
                </c:pt>
                <c:pt idx="304">
                  <c:v>33280.5</c:v>
                </c:pt>
                <c:pt idx="305">
                  <c:v>33403</c:v>
                </c:pt>
                <c:pt idx="306">
                  <c:v>33412</c:v>
                </c:pt>
                <c:pt idx="307">
                  <c:v>33422.5</c:v>
                </c:pt>
                <c:pt idx="308">
                  <c:v>33554</c:v>
                </c:pt>
                <c:pt idx="309">
                  <c:v>33554</c:v>
                </c:pt>
                <c:pt idx="310">
                  <c:v>33580</c:v>
                </c:pt>
                <c:pt idx="311">
                  <c:v>34587</c:v>
                </c:pt>
                <c:pt idx="312">
                  <c:v>34823</c:v>
                </c:pt>
                <c:pt idx="313">
                  <c:v>34825.5</c:v>
                </c:pt>
                <c:pt idx="314">
                  <c:v>34844.5</c:v>
                </c:pt>
                <c:pt idx="315">
                  <c:v>34948</c:v>
                </c:pt>
                <c:pt idx="316">
                  <c:v>34952.5</c:v>
                </c:pt>
                <c:pt idx="317">
                  <c:v>34952.5</c:v>
                </c:pt>
                <c:pt idx="318">
                  <c:v>34984.5</c:v>
                </c:pt>
                <c:pt idx="319">
                  <c:v>34999</c:v>
                </c:pt>
                <c:pt idx="320">
                  <c:v>35007</c:v>
                </c:pt>
                <c:pt idx="321">
                  <c:v>35189.5</c:v>
                </c:pt>
                <c:pt idx="322">
                  <c:v>35261</c:v>
                </c:pt>
                <c:pt idx="323">
                  <c:v>35262</c:v>
                </c:pt>
                <c:pt idx="324">
                  <c:v>35270.5</c:v>
                </c:pt>
                <c:pt idx="325">
                  <c:v>35270.5</c:v>
                </c:pt>
                <c:pt idx="326">
                  <c:v>35451.5</c:v>
                </c:pt>
                <c:pt idx="327">
                  <c:v>35451.5</c:v>
                </c:pt>
                <c:pt idx="328">
                  <c:v>36344</c:v>
                </c:pt>
                <c:pt idx="329">
                  <c:v>36439</c:v>
                </c:pt>
                <c:pt idx="330">
                  <c:v>36504.5</c:v>
                </c:pt>
                <c:pt idx="331">
                  <c:v>36652</c:v>
                </c:pt>
                <c:pt idx="332">
                  <c:v>36720</c:v>
                </c:pt>
                <c:pt idx="333">
                  <c:v>36842.5</c:v>
                </c:pt>
                <c:pt idx="334">
                  <c:v>36847</c:v>
                </c:pt>
                <c:pt idx="335">
                  <c:v>36847</c:v>
                </c:pt>
                <c:pt idx="336">
                  <c:v>37980.5</c:v>
                </c:pt>
                <c:pt idx="337">
                  <c:v>38007.5</c:v>
                </c:pt>
                <c:pt idx="338">
                  <c:v>38008</c:v>
                </c:pt>
                <c:pt idx="339">
                  <c:v>38125</c:v>
                </c:pt>
                <c:pt idx="340">
                  <c:v>38164</c:v>
                </c:pt>
                <c:pt idx="341">
                  <c:v>38210.5</c:v>
                </c:pt>
                <c:pt idx="342">
                  <c:v>38297.5</c:v>
                </c:pt>
                <c:pt idx="343">
                  <c:v>38307.5</c:v>
                </c:pt>
                <c:pt idx="344">
                  <c:v>38324</c:v>
                </c:pt>
                <c:pt idx="345">
                  <c:v>38325</c:v>
                </c:pt>
                <c:pt idx="346">
                  <c:v>38378.5</c:v>
                </c:pt>
                <c:pt idx="347">
                  <c:v>38405.5</c:v>
                </c:pt>
                <c:pt idx="348">
                  <c:v>38419</c:v>
                </c:pt>
                <c:pt idx="349">
                  <c:v>39602.5</c:v>
                </c:pt>
                <c:pt idx="350">
                  <c:v>39676</c:v>
                </c:pt>
                <c:pt idx="351">
                  <c:v>39775</c:v>
                </c:pt>
                <c:pt idx="352">
                  <c:v>39789</c:v>
                </c:pt>
                <c:pt idx="353">
                  <c:v>39796.5</c:v>
                </c:pt>
                <c:pt idx="354">
                  <c:v>39797</c:v>
                </c:pt>
                <c:pt idx="355">
                  <c:v>39797</c:v>
                </c:pt>
                <c:pt idx="356">
                  <c:v>39825</c:v>
                </c:pt>
                <c:pt idx="357">
                  <c:v>39825</c:v>
                </c:pt>
                <c:pt idx="358">
                  <c:v>39848</c:v>
                </c:pt>
                <c:pt idx="359">
                  <c:v>39869.5</c:v>
                </c:pt>
                <c:pt idx="360">
                  <c:v>39887</c:v>
                </c:pt>
                <c:pt idx="361">
                  <c:v>39887</c:v>
                </c:pt>
                <c:pt idx="362">
                  <c:v>39897</c:v>
                </c:pt>
                <c:pt idx="363">
                  <c:v>39905.5</c:v>
                </c:pt>
                <c:pt idx="364">
                  <c:v>39911</c:v>
                </c:pt>
                <c:pt idx="365">
                  <c:v>40251</c:v>
                </c:pt>
                <c:pt idx="366">
                  <c:v>41347</c:v>
                </c:pt>
                <c:pt idx="367">
                  <c:v>41425</c:v>
                </c:pt>
                <c:pt idx="368">
                  <c:v>41434</c:v>
                </c:pt>
                <c:pt idx="369">
                  <c:v>41506</c:v>
                </c:pt>
                <c:pt idx="370">
                  <c:v>41516</c:v>
                </c:pt>
                <c:pt idx="371">
                  <c:v>41534</c:v>
                </c:pt>
                <c:pt idx="372">
                  <c:v>41561</c:v>
                </c:pt>
                <c:pt idx="373">
                  <c:v>41565</c:v>
                </c:pt>
                <c:pt idx="374">
                  <c:v>41579</c:v>
                </c:pt>
                <c:pt idx="375">
                  <c:v>41642</c:v>
                </c:pt>
                <c:pt idx="376">
                  <c:v>41654.5</c:v>
                </c:pt>
                <c:pt idx="377">
                  <c:v>41674</c:v>
                </c:pt>
                <c:pt idx="378">
                  <c:v>41700</c:v>
                </c:pt>
                <c:pt idx="379">
                  <c:v>41700</c:v>
                </c:pt>
                <c:pt idx="380">
                  <c:v>41700</c:v>
                </c:pt>
                <c:pt idx="381">
                  <c:v>41831.5</c:v>
                </c:pt>
                <c:pt idx="382">
                  <c:v>41831.5</c:v>
                </c:pt>
                <c:pt idx="383">
                  <c:v>42276</c:v>
                </c:pt>
                <c:pt idx="384">
                  <c:v>42747.5</c:v>
                </c:pt>
                <c:pt idx="385">
                  <c:v>42747.5</c:v>
                </c:pt>
                <c:pt idx="386">
                  <c:v>42997</c:v>
                </c:pt>
                <c:pt idx="387">
                  <c:v>43006.5</c:v>
                </c:pt>
                <c:pt idx="388">
                  <c:v>43046</c:v>
                </c:pt>
                <c:pt idx="389">
                  <c:v>43092</c:v>
                </c:pt>
                <c:pt idx="390">
                  <c:v>43133.5</c:v>
                </c:pt>
                <c:pt idx="391">
                  <c:v>43146.5</c:v>
                </c:pt>
                <c:pt idx="392">
                  <c:v>43178</c:v>
                </c:pt>
                <c:pt idx="393">
                  <c:v>43204</c:v>
                </c:pt>
                <c:pt idx="394">
                  <c:v>43204.5</c:v>
                </c:pt>
                <c:pt idx="395">
                  <c:v>43255</c:v>
                </c:pt>
                <c:pt idx="396">
                  <c:v>43282</c:v>
                </c:pt>
                <c:pt idx="397">
                  <c:v>43368.5</c:v>
                </c:pt>
                <c:pt idx="398">
                  <c:v>43372</c:v>
                </c:pt>
                <c:pt idx="399">
                  <c:v>43387</c:v>
                </c:pt>
                <c:pt idx="400">
                  <c:v>43387</c:v>
                </c:pt>
                <c:pt idx="401">
                  <c:v>43387</c:v>
                </c:pt>
                <c:pt idx="402">
                  <c:v>43545.5</c:v>
                </c:pt>
                <c:pt idx="403">
                  <c:v>44303</c:v>
                </c:pt>
                <c:pt idx="404">
                  <c:v>44461.5</c:v>
                </c:pt>
                <c:pt idx="405">
                  <c:v>44588</c:v>
                </c:pt>
                <c:pt idx="406">
                  <c:v>44759.5</c:v>
                </c:pt>
                <c:pt idx="407">
                  <c:v>44873</c:v>
                </c:pt>
                <c:pt idx="408">
                  <c:v>44873.5</c:v>
                </c:pt>
                <c:pt idx="409">
                  <c:v>44918</c:v>
                </c:pt>
                <c:pt idx="410">
                  <c:v>44918</c:v>
                </c:pt>
                <c:pt idx="411">
                  <c:v>45031.5</c:v>
                </c:pt>
                <c:pt idx="412">
                  <c:v>45031.5</c:v>
                </c:pt>
                <c:pt idx="413">
                  <c:v>45062.5</c:v>
                </c:pt>
                <c:pt idx="414">
                  <c:v>45062.5</c:v>
                </c:pt>
                <c:pt idx="415">
                  <c:v>45081</c:v>
                </c:pt>
                <c:pt idx="416">
                  <c:v>46025</c:v>
                </c:pt>
                <c:pt idx="417">
                  <c:v>46113</c:v>
                </c:pt>
                <c:pt idx="418">
                  <c:v>46134</c:v>
                </c:pt>
                <c:pt idx="419">
                  <c:v>46292.5</c:v>
                </c:pt>
                <c:pt idx="420">
                  <c:v>46400.5</c:v>
                </c:pt>
                <c:pt idx="421">
                  <c:v>46462</c:v>
                </c:pt>
                <c:pt idx="422">
                  <c:v>46471</c:v>
                </c:pt>
                <c:pt idx="423">
                  <c:v>46545.5</c:v>
                </c:pt>
                <c:pt idx="424">
                  <c:v>46818.5</c:v>
                </c:pt>
                <c:pt idx="425">
                  <c:v>46818.5</c:v>
                </c:pt>
                <c:pt idx="426">
                  <c:v>46818.5</c:v>
                </c:pt>
                <c:pt idx="427">
                  <c:v>47038</c:v>
                </c:pt>
                <c:pt idx="428">
                  <c:v>47038</c:v>
                </c:pt>
                <c:pt idx="429">
                  <c:v>48019</c:v>
                </c:pt>
                <c:pt idx="430">
                  <c:v>48035.5</c:v>
                </c:pt>
                <c:pt idx="431">
                  <c:v>48078.5</c:v>
                </c:pt>
                <c:pt idx="432">
                  <c:v>48079</c:v>
                </c:pt>
                <c:pt idx="433">
                  <c:v>48148</c:v>
                </c:pt>
                <c:pt idx="434">
                  <c:v>48148.5</c:v>
                </c:pt>
                <c:pt idx="435">
                  <c:v>48202.5</c:v>
                </c:pt>
                <c:pt idx="436">
                  <c:v>48207</c:v>
                </c:pt>
                <c:pt idx="437">
                  <c:v>48233</c:v>
                </c:pt>
                <c:pt idx="438">
                  <c:v>48252.5</c:v>
                </c:pt>
                <c:pt idx="439">
                  <c:v>48279</c:v>
                </c:pt>
                <c:pt idx="440">
                  <c:v>48306.5</c:v>
                </c:pt>
                <c:pt idx="441">
                  <c:v>48307</c:v>
                </c:pt>
                <c:pt idx="442">
                  <c:v>48311.5</c:v>
                </c:pt>
                <c:pt idx="443">
                  <c:v>48315.5</c:v>
                </c:pt>
                <c:pt idx="444">
                  <c:v>48316</c:v>
                </c:pt>
                <c:pt idx="445">
                  <c:v>48325</c:v>
                </c:pt>
                <c:pt idx="446">
                  <c:v>48338.5</c:v>
                </c:pt>
                <c:pt idx="447">
                  <c:v>48347.5</c:v>
                </c:pt>
                <c:pt idx="448">
                  <c:v>48348</c:v>
                </c:pt>
                <c:pt idx="449">
                  <c:v>48352</c:v>
                </c:pt>
                <c:pt idx="450">
                  <c:v>48352.5</c:v>
                </c:pt>
                <c:pt idx="451">
                  <c:v>48356.5</c:v>
                </c:pt>
                <c:pt idx="452">
                  <c:v>48357</c:v>
                </c:pt>
                <c:pt idx="453">
                  <c:v>48365.5</c:v>
                </c:pt>
                <c:pt idx="454">
                  <c:v>48366</c:v>
                </c:pt>
                <c:pt idx="455">
                  <c:v>48370</c:v>
                </c:pt>
                <c:pt idx="456">
                  <c:v>48370.5</c:v>
                </c:pt>
                <c:pt idx="457">
                  <c:v>48374.5</c:v>
                </c:pt>
                <c:pt idx="458">
                  <c:v>48375</c:v>
                </c:pt>
                <c:pt idx="459">
                  <c:v>48388</c:v>
                </c:pt>
                <c:pt idx="460">
                  <c:v>48388</c:v>
                </c:pt>
                <c:pt idx="461">
                  <c:v>48388.5</c:v>
                </c:pt>
                <c:pt idx="462">
                  <c:v>48403</c:v>
                </c:pt>
                <c:pt idx="463">
                  <c:v>48488</c:v>
                </c:pt>
                <c:pt idx="464">
                  <c:v>48492.5</c:v>
                </c:pt>
                <c:pt idx="465">
                  <c:v>48497</c:v>
                </c:pt>
                <c:pt idx="466">
                  <c:v>48501.5</c:v>
                </c:pt>
                <c:pt idx="467">
                  <c:v>48506</c:v>
                </c:pt>
                <c:pt idx="468">
                  <c:v>48510.5</c:v>
                </c:pt>
                <c:pt idx="469">
                  <c:v>48515</c:v>
                </c:pt>
                <c:pt idx="470">
                  <c:v>48584</c:v>
                </c:pt>
                <c:pt idx="471">
                  <c:v>48596.5</c:v>
                </c:pt>
                <c:pt idx="472">
                  <c:v>48796</c:v>
                </c:pt>
                <c:pt idx="473">
                  <c:v>48796</c:v>
                </c:pt>
                <c:pt idx="474">
                  <c:v>49265</c:v>
                </c:pt>
                <c:pt idx="475">
                  <c:v>49710</c:v>
                </c:pt>
                <c:pt idx="476">
                  <c:v>49710.5</c:v>
                </c:pt>
                <c:pt idx="477">
                  <c:v>49731.5</c:v>
                </c:pt>
                <c:pt idx="478">
                  <c:v>49747.5</c:v>
                </c:pt>
                <c:pt idx="479">
                  <c:v>49761</c:v>
                </c:pt>
                <c:pt idx="480">
                  <c:v>49770</c:v>
                </c:pt>
                <c:pt idx="481">
                  <c:v>49810</c:v>
                </c:pt>
                <c:pt idx="482">
                  <c:v>49810</c:v>
                </c:pt>
                <c:pt idx="483">
                  <c:v>49810.5</c:v>
                </c:pt>
                <c:pt idx="484">
                  <c:v>49810.5</c:v>
                </c:pt>
                <c:pt idx="485">
                  <c:v>49811.5</c:v>
                </c:pt>
                <c:pt idx="486">
                  <c:v>49820</c:v>
                </c:pt>
                <c:pt idx="487">
                  <c:v>49820</c:v>
                </c:pt>
                <c:pt idx="488">
                  <c:v>49820.5</c:v>
                </c:pt>
                <c:pt idx="489">
                  <c:v>49829.5</c:v>
                </c:pt>
                <c:pt idx="490">
                  <c:v>49858</c:v>
                </c:pt>
                <c:pt idx="491">
                  <c:v>49865.5</c:v>
                </c:pt>
                <c:pt idx="492">
                  <c:v>49924.5</c:v>
                </c:pt>
                <c:pt idx="493">
                  <c:v>50010</c:v>
                </c:pt>
                <c:pt idx="494">
                  <c:v>50010.5</c:v>
                </c:pt>
                <c:pt idx="495">
                  <c:v>50033</c:v>
                </c:pt>
                <c:pt idx="496">
                  <c:v>50071</c:v>
                </c:pt>
                <c:pt idx="497">
                  <c:v>50130</c:v>
                </c:pt>
                <c:pt idx="498">
                  <c:v>51193.5</c:v>
                </c:pt>
                <c:pt idx="499">
                  <c:v>51197.5</c:v>
                </c:pt>
                <c:pt idx="500">
                  <c:v>51348.5</c:v>
                </c:pt>
                <c:pt idx="501">
                  <c:v>51433</c:v>
                </c:pt>
                <c:pt idx="502">
                  <c:v>51457.5</c:v>
                </c:pt>
                <c:pt idx="503">
                  <c:v>51462</c:v>
                </c:pt>
                <c:pt idx="504">
                  <c:v>51487.5</c:v>
                </c:pt>
                <c:pt idx="505">
                  <c:v>51492</c:v>
                </c:pt>
                <c:pt idx="506">
                  <c:v>51496.5</c:v>
                </c:pt>
                <c:pt idx="507">
                  <c:v>51497</c:v>
                </c:pt>
                <c:pt idx="508">
                  <c:v>51501</c:v>
                </c:pt>
                <c:pt idx="509">
                  <c:v>51564.5</c:v>
                </c:pt>
                <c:pt idx="510">
                  <c:v>51566</c:v>
                </c:pt>
                <c:pt idx="511">
                  <c:v>51578</c:v>
                </c:pt>
                <c:pt idx="512">
                  <c:v>51578</c:v>
                </c:pt>
                <c:pt idx="513">
                  <c:v>51655</c:v>
                </c:pt>
                <c:pt idx="514">
                  <c:v>51954.5</c:v>
                </c:pt>
                <c:pt idx="515">
                  <c:v>52381</c:v>
                </c:pt>
                <c:pt idx="516">
                  <c:v>52712.5</c:v>
                </c:pt>
                <c:pt idx="517">
                  <c:v>52717</c:v>
                </c:pt>
                <c:pt idx="518">
                  <c:v>52726</c:v>
                </c:pt>
                <c:pt idx="519">
                  <c:v>52762</c:v>
                </c:pt>
                <c:pt idx="520">
                  <c:v>52775.5</c:v>
                </c:pt>
                <c:pt idx="521">
                  <c:v>52780.5</c:v>
                </c:pt>
                <c:pt idx="522">
                  <c:v>52794</c:v>
                </c:pt>
                <c:pt idx="523">
                  <c:v>52802.5</c:v>
                </c:pt>
                <c:pt idx="524">
                  <c:v>52803</c:v>
                </c:pt>
                <c:pt idx="525">
                  <c:v>52807.5</c:v>
                </c:pt>
                <c:pt idx="526">
                  <c:v>52812</c:v>
                </c:pt>
                <c:pt idx="527">
                  <c:v>52816.5</c:v>
                </c:pt>
                <c:pt idx="528">
                  <c:v>52893.5</c:v>
                </c:pt>
                <c:pt idx="529">
                  <c:v>52898</c:v>
                </c:pt>
                <c:pt idx="530">
                  <c:v>52898.5</c:v>
                </c:pt>
                <c:pt idx="531">
                  <c:v>52920</c:v>
                </c:pt>
                <c:pt idx="532">
                  <c:v>52920.5</c:v>
                </c:pt>
                <c:pt idx="533">
                  <c:v>52934.5</c:v>
                </c:pt>
                <c:pt idx="534">
                  <c:v>52938.5</c:v>
                </c:pt>
                <c:pt idx="535">
                  <c:v>52952.5</c:v>
                </c:pt>
                <c:pt idx="536">
                  <c:v>52957</c:v>
                </c:pt>
                <c:pt idx="537">
                  <c:v>52961.5</c:v>
                </c:pt>
                <c:pt idx="538">
                  <c:v>52965.5</c:v>
                </c:pt>
                <c:pt idx="539">
                  <c:v>52983.5</c:v>
                </c:pt>
                <c:pt idx="540">
                  <c:v>52984</c:v>
                </c:pt>
                <c:pt idx="541">
                  <c:v>52988</c:v>
                </c:pt>
                <c:pt idx="542">
                  <c:v>52988.5</c:v>
                </c:pt>
                <c:pt idx="543">
                  <c:v>52992</c:v>
                </c:pt>
                <c:pt idx="544">
                  <c:v>52992.5</c:v>
                </c:pt>
                <c:pt idx="545">
                  <c:v>53006.5</c:v>
                </c:pt>
                <c:pt idx="546">
                  <c:v>53011</c:v>
                </c:pt>
                <c:pt idx="547">
                  <c:v>53011.5</c:v>
                </c:pt>
                <c:pt idx="548">
                  <c:v>53015</c:v>
                </c:pt>
                <c:pt idx="549">
                  <c:v>53016</c:v>
                </c:pt>
                <c:pt idx="550">
                  <c:v>53029.5</c:v>
                </c:pt>
                <c:pt idx="551">
                  <c:v>53030.5</c:v>
                </c:pt>
                <c:pt idx="552">
                  <c:v>53033.5</c:v>
                </c:pt>
                <c:pt idx="553">
                  <c:v>53034</c:v>
                </c:pt>
                <c:pt idx="554">
                  <c:v>53051</c:v>
                </c:pt>
                <c:pt idx="555">
                  <c:v>53051.5</c:v>
                </c:pt>
                <c:pt idx="556">
                  <c:v>53127.5</c:v>
                </c:pt>
                <c:pt idx="557">
                  <c:v>53128</c:v>
                </c:pt>
                <c:pt idx="558">
                  <c:v>53137</c:v>
                </c:pt>
                <c:pt idx="559">
                  <c:v>53141.5</c:v>
                </c:pt>
                <c:pt idx="560">
                  <c:v>53142</c:v>
                </c:pt>
                <c:pt idx="561">
                  <c:v>53142.5</c:v>
                </c:pt>
                <c:pt idx="562">
                  <c:v>53147</c:v>
                </c:pt>
                <c:pt idx="563">
                  <c:v>53155</c:v>
                </c:pt>
                <c:pt idx="564">
                  <c:v>53173</c:v>
                </c:pt>
                <c:pt idx="565">
                  <c:v>53173.5</c:v>
                </c:pt>
                <c:pt idx="566">
                  <c:v>53177.5</c:v>
                </c:pt>
                <c:pt idx="567">
                  <c:v>53178</c:v>
                </c:pt>
                <c:pt idx="568">
                  <c:v>53182</c:v>
                </c:pt>
                <c:pt idx="569">
                  <c:v>53182.5</c:v>
                </c:pt>
                <c:pt idx="570">
                  <c:v>53187</c:v>
                </c:pt>
                <c:pt idx="571">
                  <c:v>53191</c:v>
                </c:pt>
                <c:pt idx="572">
                  <c:v>53191.5</c:v>
                </c:pt>
                <c:pt idx="573">
                  <c:v>53195.5</c:v>
                </c:pt>
                <c:pt idx="574">
                  <c:v>53196</c:v>
                </c:pt>
                <c:pt idx="575">
                  <c:v>53196.5</c:v>
                </c:pt>
                <c:pt idx="576">
                  <c:v>53205</c:v>
                </c:pt>
                <c:pt idx="577">
                  <c:v>53205.5</c:v>
                </c:pt>
                <c:pt idx="578">
                  <c:v>53209.5</c:v>
                </c:pt>
                <c:pt idx="579">
                  <c:v>53214</c:v>
                </c:pt>
                <c:pt idx="580">
                  <c:v>53218.5</c:v>
                </c:pt>
                <c:pt idx="581">
                  <c:v>53223</c:v>
                </c:pt>
                <c:pt idx="582">
                  <c:v>53223</c:v>
                </c:pt>
                <c:pt idx="583">
                  <c:v>53227.5</c:v>
                </c:pt>
                <c:pt idx="584">
                  <c:v>53232</c:v>
                </c:pt>
                <c:pt idx="585">
                  <c:v>53232.5</c:v>
                </c:pt>
                <c:pt idx="586">
                  <c:v>53236.5</c:v>
                </c:pt>
                <c:pt idx="587">
                  <c:v>53236.5</c:v>
                </c:pt>
                <c:pt idx="588">
                  <c:v>53237</c:v>
                </c:pt>
                <c:pt idx="589">
                  <c:v>53241.5</c:v>
                </c:pt>
                <c:pt idx="590">
                  <c:v>53255</c:v>
                </c:pt>
                <c:pt idx="591">
                  <c:v>53259.5</c:v>
                </c:pt>
                <c:pt idx="592">
                  <c:v>53268.5</c:v>
                </c:pt>
                <c:pt idx="593">
                  <c:v>53273</c:v>
                </c:pt>
                <c:pt idx="594">
                  <c:v>53277.5</c:v>
                </c:pt>
                <c:pt idx="595">
                  <c:v>53282</c:v>
                </c:pt>
                <c:pt idx="596">
                  <c:v>53286.5</c:v>
                </c:pt>
                <c:pt idx="597">
                  <c:v>53300</c:v>
                </c:pt>
                <c:pt idx="598">
                  <c:v>53304.5</c:v>
                </c:pt>
                <c:pt idx="599">
                  <c:v>53318.5</c:v>
                </c:pt>
                <c:pt idx="600">
                  <c:v>53323</c:v>
                </c:pt>
                <c:pt idx="601">
                  <c:v>53327.5</c:v>
                </c:pt>
                <c:pt idx="602">
                  <c:v>53363.5</c:v>
                </c:pt>
                <c:pt idx="603">
                  <c:v>53469</c:v>
                </c:pt>
                <c:pt idx="604">
                  <c:v>54618</c:v>
                </c:pt>
                <c:pt idx="605">
                  <c:v>54618</c:v>
                </c:pt>
                <c:pt idx="606">
                  <c:v>54618</c:v>
                </c:pt>
                <c:pt idx="607">
                  <c:v>54618</c:v>
                </c:pt>
                <c:pt idx="608">
                  <c:v>54678.5</c:v>
                </c:pt>
                <c:pt idx="609">
                  <c:v>54684</c:v>
                </c:pt>
                <c:pt idx="610">
                  <c:v>54684</c:v>
                </c:pt>
                <c:pt idx="611">
                  <c:v>54777</c:v>
                </c:pt>
                <c:pt idx="612">
                  <c:v>54832.5</c:v>
                </c:pt>
                <c:pt idx="613">
                  <c:v>54832.5</c:v>
                </c:pt>
                <c:pt idx="614">
                  <c:v>54832.5</c:v>
                </c:pt>
                <c:pt idx="615">
                  <c:v>54836.5</c:v>
                </c:pt>
                <c:pt idx="616">
                  <c:v>54836.5</c:v>
                </c:pt>
                <c:pt idx="617">
                  <c:v>54945</c:v>
                </c:pt>
                <c:pt idx="618">
                  <c:v>54954</c:v>
                </c:pt>
                <c:pt idx="619">
                  <c:v>54959.5</c:v>
                </c:pt>
                <c:pt idx="620">
                  <c:v>55045.5</c:v>
                </c:pt>
                <c:pt idx="621">
                  <c:v>55099</c:v>
                </c:pt>
                <c:pt idx="622">
                  <c:v>55099</c:v>
                </c:pt>
                <c:pt idx="623">
                  <c:v>55099</c:v>
                </c:pt>
                <c:pt idx="624">
                  <c:v>55189.5</c:v>
                </c:pt>
                <c:pt idx="625">
                  <c:v>55948.5</c:v>
                </c:pt>
                <c:pt idx="626">
                  <c:v>55967</c:v>
                </c:pt>
                <c:pt idx="627">
                  <c:v>55967.5</c:v>
                </c:pt>
                <c:pt idx="628">
                  <c:v>56179.5</c:v>
                </c:pt>
                <c:pt idx="629">
                  <c:v>56180</c:v>
                </c:pt>
                <c:pt idx="630">
                  <c:v>56277</c:v>
                </c:pt>
                <c:pt idx="631">
                  <c:v>56297.5</c:v>
                </c:pt>
                <c:pt idx="632">
                  <c:v>56396</c:v>
                </c:pt>
                <c:pt idx="633">
                  <c:v>56473</c:v>
                </c:pt>
                <c:pt idx="634">
                  <c:v>56490</c:v>
                </c:pt>
                <c:pt idx="635">
                  <c:v>56545.5</c:v>
                </c:pt>
                <c:pt idx="636">
                  <c:v>56591</c:v>
                </c:pt>
                <c:pt idx="637">
                  <c:v>56626</c:v>
                </c:pt>
                <c:pt idx="638">
                  <c:v>57606</c:v>
                </c:pt>
                <c:pt idx="639">
                  <c:v>57746.5</c:v>
                </c:pt>
                <c:pt idx="640">
                  <c:v>57755</c:v>
                </c:pt>
                <c:pt idx="641">
                  <c:v>57918.5</c:v>
                </c:pt>
                <c:pt idx="642">
                  <c:v>58041</c:v>
                </c:pt>
                <c:pt idx="643">
                  <c:v>58041.5</c:v>
                </c:pt>
                <c:pt idx="644">
                  <c:v>58054.5</c:v>
                </c:pt>
                <c:pt idx="645">
                  <c:v>58171</c:v>
                </c:pt>
                <c:pt idx="646">
                  <c:v>59329</c:v>
                </c:pt>
                <c:pt idx="647">
                  <c:v>59542</c:v>
                </c:pt>
                <c:pt idx="648">
                  <c:v>59608.5</c:v>
                </c:pt>
                <c:pt idx="649">
                  <c:v>59739.5</c:v>
                </c:pt>
                <c:pt idx="650">
                  <c:v>59744</c:v>
                </c:pt>
                <c:pt idx="651">
                  <c:v>59744.5</c:v>
                </c:pt>
                <c:pt idx="652">
                  <c:v>59757.5</c:v>
                </c:pt>
                <c:pt idx="653">
                  <c:v>59758</c:v>
                </c:pt>
                <c:pt idx="654">
                  <c:v>59766</c:v>
                </c:pt>
                <c:pt idx="655">
                  <c:v>59766.5</c:v>
                </c:pt>
                <c:pt idx="656">
                  <c:v>59771</c:v>
                </c:pt>
                <c:pt idx="657">
                  <c:v>59771.5</c:v>
                </c:pt>
                <c:pt idx="658">
                  <c:v>59780</c:v>
                </c:pt>
                <c:pt idx="659">
                  <c:v>59780.5</c:v>
                </c:pt>
                <c:pt idx="660">
                  <c:v>59781</c:v>
                </c:pt>
                <c:pt idx="661">
                  <c:v>59781</c:v>
                </c:pt>
                <c:pt idx="662">
                  <c:v>59781.5</c:v>
                </c:pt>
                <c:pt idx="663">
                  <c:v>59784.5</c:v>
                </c:pt>
                <c:pt idx="664">
                  <c:v>59785</c:v>
                </c:pt>
                <c:pt idx="665">
                  <c:v>59785.5</c:v>
                </c:pt>
                <c:pt idx="666">
                  <c:v>59789</c:v>
                </c:pt>
                <c:pt idx="667">
                  <c:v>59789.5</c:v>
                </c:pt>
                <c:pt idx="668">
                  <c:v>59793.5</c:v>
                </c:pt>
                <c:pt idx="669">
                  <c:v>59794</c:v>
                </c:pt>
                <c:pt idx="670">
                  <c:v>59794.5</c:v>
                </c:pt>
                <c:pt idx="671">
                  <c:v>59798</c:v>
                </c:pt>
                <c:pt idx="672">
                  <c:v>59798.5</c:v>
                </c:pt>
                <c:pt idx="673">
                  <c:v>59799</c:v>
                </c:pt>
                <c:pt idx="674">
                  <c:v>59799</c:v>
                </c:pt>
                <c:pt idx="675">
                  <c:v>59799</c:v>
                </c:pt>
                <c:pt idx="676">
                  <c:v>59802.5</c:v>
                </c:pt>
                <c:pt idx="677">
                  <c:v>59803</c:v>
                </c:pt>
                <c:pt idx="678">
                  <c:v>59803.5</c:v>
                </c:pt>
                <c:pt idx="679">
                  <c:v>59807.5</c:v>
                </c:pt>
                <c:pt idx="680">
                  <c:v>59839</c:v>
                </c:pt>
                <c:pt idx="681">
                  <c:v>59839.5</c:v>
                </c:pt>
                <c:pt idx="682">
                  <c:v>59848</c:v>
                </c:pt>
                <c:pt idx="683">
                  <c:v>59848.5</c:v>
                </c:pt>
                <c:pt idx="684">
                  <c:v>59852.5</c:v>
                </c:pt>
                <c:pt idx="685">
                  <c:v>59862</c:v>
                </c:pt>
                <c:pt idx="686">
                  <c:v>59889</c:v>
                </c:pt>
                <c:pt idx="687">
                  <c:v>59893</c:v>
                </c:pt>
                <c:pt idx="688">
                  <c:v>59893.5</c:v>
                </c:pt>
                <c:pt idx="689">
                  <c:v>59894</c:v>
                </c:pt>
                <c:pt idx="690">
                  <c:v>59898</c:v>
                </c:pt>
                <c:pt idx="691">
                  <c:v>59898.5</c:v>
                </c:pt>
                <c:pt idx="692">
                  <c:v>59911.5</c:v>
                </c:pt>
                <c:pt idx="693">
                  <c:v>59916</c:v>
                </c:pt>
                <c:pt idx="694">
                  <c:v>59916.5</c:v>
                </c:pt>
                <c:pt idx="695">
                  <c:v>59925</c:v>
                </c:pt>
                <c:pt idx="696">
                  <c:v>59925.5</c:v>
                </c:pt>
                <c:pt idx="697">
                  <c:v>59934</c:v>
                </c:pt>
                <c:pt idx="698">
                  <c:v>59934.5</c:v>
                </c:pt>
                <c:pt idx="699">
                  <c:v>59943</c:v>
                </c:pt>
                <c:pt idx="700">
                  <c:v>59947.5</c:v>
                </c:pt>
                <c:pt idx="701">
                  <c:v>59952</c:v>
                </c:pt>
                <c:pt idx="702">
                  <c:v>59952.5</c:v>
                </c:pt>
                <c:pt idx="703">
                  <c:v>59956.5</c:v>
                </c:pt>
                <c:pt idx="704">
                  <c:v>59957</c:v>
                </c:pt>
                <c:pt idx="705">
                  <c:v>59966</c:v>
                </c:pt>
                <c:pt idx="706">
                  <c:v>59975</c:v>
                </c:pt>
                <c:pt idx="707">
                  <c:v>59979.5</c:v>
                </c:pt>
                <c:pt idx="708">
                  <c:v>59984</c:v>
                </c:pt>
                <c:pt idx="709">
                  <c:v>59993</c:v>
                </c:pt>
                <c:pt idx="710">
                  <c:v>61014</c:v>
                </c:pt>
                <c:pt idx="711">
                  <c:v>61031.5</c:v>
                </c:pt>
                <c:pt idx="712">
                  <c:v>61032</c:v>
                </c:pt>
                <c:pt idx="713">
                  <c:v>61046.5</c:v>
                </c:pt>
                <c:pt idx="714">
                  <c:v>61059</c:v>
                </c:pt>
                <c:pt idx="715">
                  <c:v>61063.5</c:v>
                </c:pt>
                <c:pt idx="716">
                  <c:v>61072.5</c:v>
                </c:pt>
                <c:pt idx="717">
                  <c:v>61073</c:v>
                </c:pt>
                <c:pt idx="718">
                  <c:v>61077.5</c:v>
                </c:pt>
                <c:pt idx="719">
                  <c:v>61081.5</c:v>
                </c:pt>
                <c:pt idx="720">
                  <c:v>61082</c:v>
                </c:pt>
                <c:pt idx="721">
                  <c:v>61086</c:v>
                </c:pt>
                <c:pt idx="722">
                  <c:v>61086.5</c:v>
                </c:pt>
                <c:pt idx="723">
                  <c:v>61090.5</c:v>
                </c:pt>
                <c:pt idx="724">
                  <c:v>61091</c:v>
                </c:pt>
                <c:pt idx="725">
                  <c:v>61095</c:v>
                </c:pt>
                <c:pt idx="726">
                  <c:v>61108.5</c:v>
                </c:pt>
                <c:pt idx="727">
                  <c:v>61109</c:v>
                </c:pt>
                <c:pt idx="728">
                  <c:v>61113</c:v>
                </c:pt>
                <c:pt idx="729">
                  <c:v>61113.5</c:v>
                </c:pt>
                <c:pt idx="730">
                  <c:v>61117.5</c:v>
                </c:pt>
                <c:pt idx="731">
                  <c:v>61118</c:v>
                </c:pt>
                <c:pt idx="732">
                  <c:v>61135.5</c:v>
                </c:pt>
                <c:pt idx="733">
                  <c:v>61136</c:v>
                </c:pt>
                <c:pt idx="734">
                  <c:v>61139.5</c:v>
                </c:pt>
                <c:pt idx="735">
                  <c:v>61140</c:v>
                </c:pt>
                <c:pt idx="736">
                  <c:v>61140</c:v>
                </c:pt>
                <c:pt idx="737">
                  <c:v>61140.5</c:v>
                </c:pt>
                <c:pt idx="738">
                  <c:v>61141</c:v>
                </c:pt>
                <c:pt idx="739">
                  <c:v>61144.5</c:v>
                </c:pt>
                <c:pt idx="740">
                  <c:v>61145</c:v>
                </c:pt>
                <c:pt idx="741">
                  <c:v>61168</c:v>
                </c:pt>
                <c:pt idx="742">
                  <c:v>61176.5</c:v>
                </c:pt>
                <c:pt idx="743">
                  <c:v>61221.5</c:v>
                </c:pt>
                <c:pt idx="744">
                  <c:v>61222</c:v>
                </c:pt>
                <c:pt idx="745">
                  <c:v>61222.5</c:v>
                </c:pt>
                <c:pt idx="746">
                  <c:v>61226.5</c:v>
                </c:pt>
                <c:pt idx="747">
                  <c:v>61227</c:v>
                </c:pt>
                <c:pt idx="748">
                  <c:v>61232</c:v>
                </c:pt>
                <c:pt idx="749">
                  <c:v>61232.5</c:v>
                </c:pt>
                <c:pt idx="750">
                  <c:v>61240</c:v>
                </c:pt>
                <c:pt idx="751">
                  <c:v>61240.5</c:v>
                </c:pt>
                <c:pt idx="752">
                  <c:v>61244</c:v>
                </c:pt>
                <c:pt idx="753">
                  <c:v>61262.5</c:v>
                </c:pt>
                <c:pt idx="754">
                  <c:v>61263</c:v>
                </c:pt>
                <c:pt idx="755">
                  <c:v>61344</c:v>
                </c:pt>
                <c:pt idx="756">
                  <c:v>61498.5</c:v>
                </c:pt>
                <c:pt idx="757">
                  <c:v>61597</c:v>
                </c:pt>
                <c:pt idx="758">
                  <c:v>61611.5</c:v>
                </c:pt>
                <c:pt idx="759">
                  <c:v>61611.5</c:v>
                </c:pt>
                <c:pt idx="760">
                  <c:v>62754</c:v>
                </c:pt>
                <c:pt idx="761">
                  <c:v>62754</c:v>
                </c:pt>
                <c:pt idx="762">
                  <c:v>63061.5</c:v>
                </c:pt>
                <c:pt idx="763">
                  <c:v>63061.5</c:v>
                </c:pt>
                <c:pt idx="764">
                  <c:v>63347</c:v>
                </c:pt>
                <c:pt idx="765">
                  <c:v>63397</c:v>
                </c:pt>
                <c:pt idx="766">
                  <c:v>64327.5</c:v>
                </c:pt>
                <c:pt idx="767">
                  <c:v>64448</c:v>
                </c:pt>
                <c:pt idx="768">
                  <c:v>64472</c:v>
                </c:pt>
                <c:pt idx="769">
                  <c:v>64701.5</c:v>
                </c:pt>
                <c:pt idx="770">
                  <c:v>66156</c:v>
                </c:pt>
                <c:pt idx="771">
                  <c:v>66156.5</c:v>
                </c:pt>
                <c:pt idx="772">
                  <c:v>66175.5</c:v>
                </c:pt>
                <c:pt idx="773">
                  <c:v>66296</c:v>
                </c:pt>
                <c:pt idx="774">
                  <c:v>66296.5</c:v>
                </c:pt>
                <c:pt idx="775">
                  <c:v>66373</c:v>
                </c:pt>
                <c:pt idx="776">
                  <c:v>66379</c:v>
                </c:pt>
                <c:pt idx="777">
                  <c:v>66379.5</c:v>
                </c:pt>
                <c:pt idx="778">
                  <c:v>66459</c:v>
                </c:pt>
                <c:pt idx="779">
                  <c:v>67728.5</c:v>
                </c:pt>
                <c:pt idx="780">
                  <c:v>67870.5</c:v>
                </c:pt>
                <c:pt idx="781">
                  <c:v>68013.5</c:v>
                </c:pt>
                <c:pt idx="782">
                  <c:v>68091.5</c:v>
                </c:pt>
                <c:pt idx="783">
                  <c:v>68195.5</c:v>
                </c:pt>
                <c:pt idx="784">
                  <c:v>68263.5</c:v>
                </c:pt>
                <c:pt idx="785">
                  <c:v>69153</c:v>
                </c:pt>
                <c:pt idx="786">
                  <c:v>69255.5</c:v>
                </c:pt>
                <c:pt idx="787">
                  <c:v>69256</c:v>
                </c:pt>
                <c:pt idx="788">
                  <c:v>69501.5</c:v>
                </c:pt>
                <c:pt idx="789">
                  <c:v>69653.5</c:v>
                </c:pt>
                <c:pt idx="790">
                  <c:v>69681</c:v>
                </c:pt>
                <c:pt idx="791">
                  <c:v>69777</c:v>
                </c:pt>
                <c:pt idx="792">
                  <c:v>69972</c:v>
                </c:pt>
                <c:pt idx="793">
                  <c:v>70929.5</c:v>
                </c:pt>
                <c:pt idx="794">
                  <c:v>70992.5</c:v>
                </c:pt>
                <c:pt idx="795">
                  <c:v>71042.5</c:v>
                </c:pt>
                <c:pt idx="796">
                  <c:v>71074</c:v>
                </c:pt>
                <c:pt idx="797">
                  <c:v>71273</c:v>
                </c:pt>
                <c:pt idx="798">
                  <c:v>71273</c:v>
                </c:pt>
                <c:pt idx="799">
                  <c:v>71285.5</c:v>
                </c:pt>
                <c:pt idx="800">
                  <c:v>71286</c:v>
                </c:pt>
                <c:pt idx="801">
                  <c:v>71416.5</c:v>
                </c:pt>
                <c:pt idx="802">
                  <c:v>71430</c:v>
                </c:pt>
                <c:pt idx="803">
                  <c:v>71531</c:v>
                </c:pt>
                <c:pt idx="804">
                  <c:v>72619.5</c:v>
                </c:pt>
                <c:pt idx="805">
                  <c:v>72786.5</c:v>
                </c:pt>
                <c:pt idx="806">
                  <c:v>72787</c:v>
                </c:pt>
                <c:pt idx="807">
                  <c:v>72932</c:v>
                </c:pt>
                <c:pt idx="808">
                  <c:v>72970.5</c:v>
                </c:pt>
                <c:pt idx="809">
                  <c:v>72971</c:v>
                </c:pt>
                <c:pt idx="810">
                  <c:v>72998</c:v>
                </c:pt>
                <c:pt idx="811">
                  <c:v>73085</c:v>
                </c:pt>
                <c:pt idx="812">
                  <c:v>73225.5</c:v>
                </c:pt>
                <c:pt idx="813">
                  <c:v>74499.5</c:v>
                </c:pt>
                <c:pt idx="814">
                  <c:v>74499.5</c:v>
                </c:pt>
                <c:pt idx="815">
                  <c:v>74551</c:v>
                </c:pt>
                <c:pt idx="816">
                  <c:v>74562.5</c:v>
                </c:pt>
                <c:pt idx="817">
                  <c:v>74706</c:v>
                </c:pt>
                <c:pt idx="818">
                  <c:v>74706</c:v>
                </c:pt>
                <c:pt idx="819">
                  <c:v>74761.5</c:v>
                </c:pt>
                <c:pt idx="820">
                  <c:v>74761.5</c:v>
                </c:pt>
                <c:pt idx="821">
                  <c:v>74766</c:v>
                </c:pt>
                <c:pt idx="822">
                  <c:v>74812</c:v>
                </c:pt>
                <c:pt idx="823">
                  <c:v>74864.5</c:v>
                </c:pt>
                <c:pt idx="824">
                  <c:v>74864.5</c:v>
                </c:pt>
                <c:pt idx="825">
                  <c:v>74865</c:v>
                </c:pt>
                <c:pt idx="826">
                  <c:v>74865</c:v>
                </c:pt>
                <c:pt idx="827">
                  <c:v>74970</c:v>
                </c:pt>
                <c:pt idx="828">
                  <c:v>74970</c:v>
                </c:pt>
                <c:pt idx="829">
                  <c:v>76040.5</c:v>
                </c:pt>
                <c:pt idx="830">
                  <c:v>76040.5</c:v>
                </c:pt>
                <c:pt idx="831">
                  <c:v>76214</c:v>
                </c:pt>
                <c:pt idx="832">
                  <c:v>76330</c:v>
                </c:pt>
                <c:pt idx="833">
                  <c:v>76455</c:v>
                </c:pt>
                <c:pt idx="834">
                  <c:v>77685.5</c:v>
                </c:pt>
                <c:pt idx="835">
                  <c:v>77848</c:v>
                </c:pt>
                <c:pt idx="836">
                  <c:v>77898</c:v>
                </c:pt>
                <c:pt idx="837">
                  <c:v>78105</c:v>
                </c:pt>
                <c:pt idx="838">
                  <c:v>79578.5</c:v>
                </c:pt>
                <c:pt idx="839">
                  <c:v>79579</c:v>
                </c:pt>
                <c:pt idx="840">
                  <c:v>79579.5</c:v>
                </c:pt>
                <c:pt idx="841">
                  <c:v>79850</c:v>
                </c:pt>
                <c:pt idx="842">
                  <c:v>81133</c:v>
                </c:pt>
                <c:pt idx="843">
                  <c:v>81133.5</c:v>
                </c:pt>
                <c:pt idx="844">
                  <c:v>81250.5</c:v>
                </c:pt>
                <c:pt idx="845">
                  <c:v>81291</c:v>
                </c:pt>
                <c:pt idx="846">
                  <c:v>81426</c:v>
                </c:pt>
                <c:pt idx="847">
                  <c:v>81604</c:v>
                </c:pt>
              </c:numCache>
            </c:numRef>
          </c:xVal>
          <c:yVal>
            <c:numRef>
              <c:f>'Active 2'!$N$21:$N$992</c:f>
              <c:numCache>
                <c:formatCode>General</c:formatCode>
                <c:ptCount val="972"/>
                <c:pt idx="54">
                  <c:v>-1.4626749980379827E-3</c:v>
                </c:pt>
                <c:pt idx="73">
                  <c:v>-1.9836900028167292E-3</c:v>
                </c:pt>
                <c:pt idx="75">
                  <c:v>-2.9968000017106533E-3</c:v>
                </c:pt>
                <c:pt idx="76">
                  <c:v>-2.9680000443477184E-4</c:v>
                </c:pt>
                <c:pt idx="78">
                  <c:v>-3.4215499908896163E-4</c:v>
                </c:pt>
                <c:pt idx="79">
                  <c:v>-3.5851400971296243E-3</c:v>
                </c:pt>
                <c:pt idx="80">
                  <c:v>-3.5851399952662177E-3</c:v>
                </c:pt>
                <c:pt idx="81">
                  <c:v>-3.045735000341665E-3</c:v>
                </c:pt>
                <c:pt idx="106">
                  <c:v>1.2114555000152905E-2</c:v>
                </c:pt>
                <c:pt idx="107">
                  <c:v>7.7715700026601553E-3</c:v>
                </c:pt>
                <c:pt idx="108">
                  <c:v>1.0337245003029238E-2</c:v>
                </c:pt>
                <c:pt idx="110">
                  <c:v>9.2503799969563261E-3</c:v>
                </c:pt>
                <c:pt idx="135">
                  <c:v>7.8606349998153746E-3</c:v>
                </c:pt>
                <c:pt idx="136">
                  <c:v>6.6176499967696145E-3</c:v>
                </c:pt>
                <c:pt idx="137">
                  <c:v>7.8746650033281185E-3</c:v>
                </c:pt>
                <c:pt idx="153">
                  <c:v>1.8322950054425746E-3</c:v>
                </c:pt>
                <c:pt idx="154">
                  <c:v>2.2716999956173822E-3</c:v>
                </c:pt>
                <c:pt idx="309">
                  <c:v>-5.3373800037661567E-3</c:v>
                </c:pt>
                <c:pt idx="330">
                  <c:v>-2.2918649992789142E-3</c:v>
                </c:pt>
                <c:pt idx="331">
                  <c:v>-1.2724400003207847E-3</c:v>
                </c:pt>
                <c:pt idx="337">
                  <c:v>-1.0604775001411326E-2</c:v>
                </c:pt>
                <c:pt idx="338">
                  <c:v>-1.394775999506237E-2</c:v>
                </c:pt>
                <c:pt idx="343">
                  <c:v>-1.0957749982480891E-3</c:v>
                </c:pt>
                <c:pt idx="345">
                  <c:v>-1.1002499959431589E-3</c:v>
                </c:pt>
                <c:pt idx="350">
                  <c:v>-8.8457199963158928E-3</c:v>
                </c:pt>
                <c:pt idx="351">
                  <c:v>8.2432500057620928E-3</c:v>
                </c:pt>
                <c:pt idx="352">
                  <c:v>6.3966999732656404E-4</c:v>
                </c:pt>
                <c:pt idx="356">
                  <c:v>2.9447499982779846E-3</c:v>
                </c:pt>
                <c:pt idx="357">
                  <c:v>3.9447500021196902E-3</c:v>
                </c:pt>
                <c:pt idx="358">
                  <c:v>6.1674400058109313E-3</c:v>
                </c:pt>
                <c:pt idx="364">
                  <c:v>-4.0486700017936528E-3</c:v>
                </c:pt>
                <c:pt idx="365">
                  <c:v>-7.2784700023476034E-3</c:v>
                </c:pt>
                <c:pt idx="366">
                  <c:v>9.8410004284232855E-5</c:v>
                </c:pt>
                <c:pt idx="367">
                  <c:v>7.3927499979618005E-3</c:v>
                </c:pt>
                <c:pt idx="368">
                  <c:v>1.2190199995529838E-3</c:v>
                </c:pt>
                <c:pt idx="369">
                  <c:v>5.8291800014558248E-3</c:v>
                </c:pt>
                <c:pt idx="370">
                  <c:v>8.9694800044526346E-3</c:v>
                </c:pt>
                <c:pt idx="371">
                  <c:v>2.6220200015814044E-3</c:v>
                </c:pt>
                <c:pt idx="372">
                  <c:v>6.1008300035609864E-3</c:v>
                </c:pt>
                <c:pt idx="373">
                  <c:v>-4.3049993109889328E-5</c:v>
                </c:pt>
                <c:pt idx="374">
                  <c:v>4.7533699980704114E-3</c:v>
                </c:pt>
                <c:pt idx="375">
                  <c:v>1.5372600028058514E-3</c:v>
                </c:pt>
                <c:pt idx="377">
                  <c:v>-2.4137799991876818E-3</c:v>
                </c:pt>
                <c:pt idx="378">
                  <c:v>-1.1248999995586928E-2</c:v>
                </c:pt>
                <c:pt idx="381">
                  <c:v>5.545945001358632E-3</c:v>
                </c:pt>
                <c:pt idx="384">
                  <c:v>2.1974250048515387E-3</c:v>
                </c:pt>
                <c:pt idx="386">
                  <c:v>-5.2089999371673912E-5</c:v>
                </c:pt>
                <c:pt idx="387">
                  <c:v>1.5311950046452694E-3</c:v>
                </c:pt>
                <c:pt idx="388">
                  <c:v>6.3537999812979251E-4</c:v>
                </c:pt>
                <c:pt idx="389">
                  <c:v>-1.9240003894083202E-5</c:v>
                </c:pt>
                <c:pt idx="390">
                  <c:v>4.4130050009698607E-3</c:v>
                </c:pt>
                <c:pt idx="391">
                  <c:v>2.4953949978225864E-3</c:v>
                </c:pt>
                <c:pt idx="392">
                  <c:v>-1.1265999637544155E-4</c:v>
                </c:pt>
                <c:pt idx="395">
                  <c:v>6.0676499997498468E-3</c:v>
                </c:pt>
                <c:pt idx="396">
                  <c:v>3.4646000858629122E-4</c:v>
                </c:pt>
                <c:pt idx="397">
                  <c:v>-2.7899449996766634E-3</c:v>
                </c:pt>
                <c:pt idx="399">
                  <c:v>-1.4803899975959212E-3</c:v>
                </c:pt>
                <c:pt idx="400">
                  <c:v>-4.8039000103017315E-4</c:v>
                </c:pt>
                <c:pt idx="401">
                  <c:v>1.5196099993772805E-3</c:v>
                </c:pt>
                <c:pt idx="402">
                  <c:v>7.7933650027262047E-3</c:v>
                </c:pt>
                <c:pt idx="403">
                  <c:v>8.7109000014606863E-4</c:v>
                </c:pt>
                <c:pt idx="405">
                  <c:v>7.6964000618318096E-4</c:v>
                </c:pt>
                <c:pt idx="406">
                  <c:v>3.257850039517507E-4</c:v>
                </c:pt>
                <c:pt idx="407">
                  <c:v>5.1681900004041381E-3</c:v>
                </c:pt>
                <c:pt idx="408">
                  <c:v>2.8252050033188425E-3</c:v>
                </c:pt>
                <c:pt idx="409">
                  <c:v>6.9953999627614394E-4</c:v>
                </c:pt>
                <c:pt idx="410">
                  <c:v>4.2995399999199435E-3</c:v>
                </c:pt>
                <c:pt idx="411">
                  <c:v>3.4419450021232478E-3</c:v>
                </c:pt>
                <c:pt idx="412">
                  <c:v>3.4419450021232478E-3</c:v>
                </c:pt>
                <c:pt idx="413">
                  <c:v>-1.2823124990973156E-2</c:v>
                </c:pt>
                <c:pt idx="415">
                  <c:v>4.8642999900039285E-4</c:v>
                </c:pt>
                <c:pt idx="416">
                  <c:v>2.3307500086957589E-3</c:v>
                </c:pt>
                <c:pt idx="417">
                  <c:v>-3.4609998692758381E-5</c:v>
                </c:pt>
                <c:pt idx="419">
                  <c:v>-2.6622499717632309E-4</c:v>
                </c:pt>
                <c:pt idx="420">
                  <c:v>1.4901500253472477E-4</c:v>
                </c:pt>
                <c:pt idx="422">
                  <c:v>5.5813000653870404E-4</c:v>
                </c:pt>
                <c:pt idx="423">
                  <c:v>-3.1663499976275489E-4</c:v>
                </c:pt>
                <c:pt idx="426">
                  <c:v>-8.8644499919610098E-4</c:v>
                </c:pt>
                <c:pt idx="429">
                  <c:v>-1.9342999439686537E-4</c:v>
                </c:pt>
                <c:pt idx="431">
                  <c:v>-9.0864499361487105E-4</c:v>
                </c:pt>
                <c:pt idx="432">
                  <c:v>-4.516300032264553E-4</c:v>
                </c:pt>
                <c:pt idx="435">
                  <c:v>-2.3789250044501387E-3</c:v>
                </c:pt>
                <c:pt idx="437">
                  <c:v>-4.7910100038279779E-3</c:v>
                </c:pt>
                <c:pt idx="460">
                  <c:v>7.7364000026136637E-4</c:v>
                </c:pt>
                <c:pt idx="462">
                  <c:v>7.6940899962210096E-3</c:v>
                </c:pt>
                <c:pt idx="470">
                  <c:v>-2.6647999766282737E-4</c:v>
                </c:pt>
                <c:pt idx="474">
                  <c:v>-1.2049997167196125E-5</c:v>
                </c:pt>
                <c:pt idx="475">
                  <c:v>-1.6869999672053382E-4</c:v>
                </c:pt>
                <c:pt idx="476">
                  <c:v>3.8831499841762707E-4</c:v>
                </c:pt>
                <c:pt idx="477">
                  <c:v>-1.1705499491654336E-4</c:v>
                </c:pt>
                <c:pt idx="479">
                  <c:v>3.6830002500209957E-5</c:v>
                </c:pt>
                <c:pt idx="480">
                  <c:v>-1.4368999982252717E-3</c:v>
                </c:pt>
                <c:pt idx="487">
                  <c:v>1.5459999849554151E-4</c:v>
                </c:pt>
                <c:pt idx="490">
                  <c:v>-3.9226000080816448E-4</c:v>
                </c:pt>
                <c:pt idx="495">
                  <c:v>-1.2370099939289503E-3</c:v>
                </c:pt>
                <c:pt idx="497">
                  <c:v>2.3900007363408804E-5</c:v>
                </c:pt>
                <c:pt idx="500">
                  <c:v>-8.3054499555146322E-4</c:v>
                </c:pt>
                <c:pt idx="510">
                  <c:v>-1.0290200007148087E-3</c:v>
                </c:pt>
                <c:pt idx="511">
                  <c:v>-2.7606599978753366E-3</c:v>
                </c:pt>
                <c:pt idx="513">
                  <c:v>-2.4903500016080216E-3</c:v>
                </c:pt>
                <c:pt idx="551">
                  <c:v>-2.5320849963463843E-3</c:v>
                </c:pt>
                <c:pt idx="562">
                  <c:v>-2.5475900038145483E-3</c:v>
                </c:pt>
                <c:pt idx="587">
                  <c:v>-2.9819049959769472E-3</c:v>
                </c:pt>
                <c:pt idx="602">
                  <c:v>-2.1000950000598095E-3</c:v>
                </c:pt>
                <c:pt idx="603">
                  <c:v>-6.1299299995880574E-3</c:v>
                </c:pt>
                <c:pt idx="608">
                  <c:v>-3.5106449940940365E-3</c:v>
                </c:pt>
                <c:pt idx="616">
                  <c:v>-1.446390499768313E-2</c:v>
                </c:pt>
                <c:pt idx="620">
                  <c:v>-3.4616350021678954E-3</c:v>
                </c:pt>
                <c:pt idx="624">
                  <c:v>5.438685002445709E-3</c:v>
                </c:pt>
                <c:pt idx="625">
                  <c:v>-2.992544999870006E-3</c:v>
                </c:pt>
                <c:pt idx="632">
                  <c:v>0</c:v>
                </c:pt>
                <c:pt idx="633">
                  <c:v>-1.5838100007385947E-3</c:v>
                </c:pt>
                <c:pt idx="635">
                  <c:v>-2.0166350004728884E-3</c:v>
                </c:pt>
                <c:pt idx="636">
                  <c:v>-7.2827000258257613E-4</c:v>
                </c:pt>
                <c:pt idx="644">
                  <c:v>-4.4536499626701698E-4</c:v>
                </c:pt>
                <c:pt idx="646">
                  <c:v>1.6858700037118979E-3</c:v>
                </c:pt>
                <c:pt idx="674">
                  <c:v>1.3799700027448125E-3</c:v>
                </c:pt>
                <c:pt idx="675">
                  <c:v>1.3799700027448125E-3</c:v>
                </c:pt>
                <c:pt idx="758">
                  <c:v>-1.3406549987848848E-3</c:v>
                </c:pt>
                <c:pt idx="759">
                  <c:v>-1.2406550013110973E-3</c:v>
                </c:pt>
                <c:pt idx="760">
                  <c:v>-3.5613799991551787E-3</c:v>
                </c:pt>
                <c:pt idx="761">
                  <c:v>-3.5613799991551787E-3</c:v>
                </c:pt>
                <c:pt idx="763">
                  <c:v>-3.0971550004323944E-3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AB4-4F89-AFD4-35A87C5CB8B6}"/>
            </c:ext>
          </c:extLst>
        </c:ser>
        <c:ser>
          <c:idx val="8"/>
          <c:order val="7"/>
          <c:tx>
            <c:strRef>
              <c:f>'Active 2'!$Y$1</c:f>
              <c:strCache>
                <c:ptCount val="1"/>
                <c:pt idx="0">
                  <c:v>Q+Sin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2'!$X$2:$X$36</c:f>
              <c:numCache>
                <c:formatCode>General</c:formatCode>
                <c:ptCount val="35"/>
                <c:pt idx="0">
                  <c:v>-20000</c:v>
                </c:pt>
                <c:pt idx="1">
                  <c:v>-17500</c:v>
                </c:pt>
                <c:pt idx="2">
                  <c:v>-15000</c:v>
                </c:pt>
                <c:pt idx="3">
                  <c:v>-12500</c:v>
                </c:pt>
                <c:pt idx="4">
                  <c:v>-10000</c:v>
                </c:pt>
                <c:pt idx="5">
                  <c:v>-7500</c:v>
                </c:pt>
                <c:pt idx="6">
                  <c:v>-5000</c:v>
                </c:pt>
                <c:pt idx="7">
                  <c:v>-2500</c:v>
                </c:pt>
                <c:pt idx="8">
                  <c:v>0</c:v>
                </c:pt>
                <c:pt idx="9">
                  <c:v>2500</c:v>
                </c:pt>
                <c:pt idx="10">
                  <c:v>5000</c:v>
                </c:pt>
                <c:pt idx="11">
                  <c:v>7500</c:v>
                </c:pt>
                <c:pt idx="12">
                  <c:v>10000</c:v>
                </c:pt>
                <c:pt idx="13">
                  <c:v>12500</c:v>
                </c:pt>
                <c:pt idx="14">
                  <c:v>15000</c:v>
                </c:pt>
                <c:pt idx="15">
                  <c:v>17500</c:v>
                </c:pt>
                <c:pt idx="16">
                  <c:v>20000</c:v>
                </c:pt>
                <c:pt idx="17">
                  <c:v>22500</c:v>
                </c:pt>
                <c:pt idx="18">
                  <c:v>25000</c:v>
                </c:pt>
                <c:pt idx="19">
                  <c:v>27500</c:v>
                </c:pt>
                <c:pt idx="20">
                  <c:v>30000</c:v>
                </c:pt>
                <c:pt idx="21">
                  <c:v>32500</c:v>
                </c:pt>
                <c:pt idx="22">
                  <c:v>35000</c:v>
                </c:pt>
                <c:pt idx="23">
                  <c:v>37500</c:v>
                </c:pt>
                <c:pt idx="24">
                  <c:v>40000</c:v>
                </c:pt>
                <c:pt idx="25">
                  <c:v>42500</c:v>
                </c:pt>
                <c:pt idx="26">
                  <c:v>45000</c:v>
                </c:pt>
                <c:pt idx="27">
                  <c:v>47500</c:v>
                </c:pt>
                <c:pt idx="28">
                  <c:v>50000</c:v>
                </c:pt>
                <c:pt idx="29">
                  <c:v>52500</c:v>
                </c:pt>
                <c:pt idx="30">
                  <c:v>55000</c:v>
                </c:pt>
                <c:pt idx="31">
                  <c:v>57500</c:v>
                </c:pt>
                <c:pt idx="32">
                  <c:v>60000</c:v>
                </c:pt>
                <c:pt idx="33">
                  <c:v>62500</c:v>
                </c:pt>
                <c:pt idx="34">
                  <c:v>65000</c:v>
                </c:pt>
              </c:numCache>
            </c:numRef>
          </c:xVal>
          <c:yVal>
            <c:numRef>
              <c:f>'Active 2'!$Y$2:$Y$36</c:f>
              <c:numCache>
                <c:formatCode>General</c:formatCode>
                <c:ptCount val="35"/>
                <c:pt idx="0">
                  <c:v>2.4855985596289906E-3</c:v>
                </c:pt>
                <c:pt idx="1">
                  <c:v>1.4907605263225604E-3</c:v>
                </c:pt>
                <c:pt idx="2">
                  <c:v>1.554158117033205E-4</c:v>
                </c:pt>
                <c:pt idx="3">
                  <c:v>-1.1934966263148971E-3</c:v>
                </c:pt>
                <c:pt idx="4">
                  <c:v>-2.2257159779392735E-3</c:v>
                </c:pt>
                <c:pt idx="5">
                  <c:v>-2.6885189518837506E-3</c:v>
                </c:pt>
                <c:pt idx="6">
                  <c:v>-2.4685952230532504E-3</c:v>
                </c:pt>
                <c:pt idx="7">
                  <c:v>-1.6197898066291389E-3</c:v>
                </c:pt>
                <c:pt idx="8">
                  <c:v>-3.4991986577584644E-4</c:v>
                </c:pt>
                <c:pt idx="9">
                  <c:v>1.030106149723259E-3</c:v>
                </c:pt>
                <c:pt idx="10">
                  <c:v>2.1824097411841025E-3</c:v>
                </c:pt>
                <c:pt idx="11">
                  <c:v>2.8248668014243671E-3</c:v>
                </c:pt>
                <c:pt idx="12">
                  <c:v>2.8001814356239398E-3</c:v>
                </c:pt>
                <c:pt idx="13">
                  <c:v>2.1143974822629965E-3</c:v>
                </c:pt>
                <c:pt idx="14">
                  <c:v>9.3541877067581443E-4</c:v>
                </c:pt>
                <c:pt idx="15">
                  <c:v>-4.4809959222102269E-4</c:v>
                </c:pt>
                <c:pt idx="16">
                  <c:v>-1.6974240593006019E-3</c:v>
                </c:pt>
                <c:pt idx="17">
                  <c:v>-2.5066764293078083E-3</c:v>
                </c:pt>
                <c:pt idx="18">
                  <c:v>-2.6777234984017885E-3</c:v>
                </c:pt>
                <c:pt idx="19">
                  <c:v>-2.1686869785932528E-3</c:v>
                </c:pt>
                <c:pt idx="20">
                  <c:v>-1.1041967632006025E-3</c:v>
                </c:pt>
                <c:pt idx="21">
                  <c:v>2.5512281765389353E-4</c:v>
                </c:pt>
                <c:pt idx="22">
                  <c:v>1.5764629226493168E-3</c:v>
                </c:pt>
                <c:pt idx="23">
                  <c:v>2.5363134107355754E-3</c:v>
                </c:pt>
                <c:pt idx="24">
                  <c:v>2.8996694064730797E-3</c:v>
                </c:pt>
                <c:pt idx="25">
                  <c:v>2.577568689621914E-3</c:v>
                </c:pt>
                <c:pt idx="26">
                  <c:v>1.6488727493224658E-3</c:v>
                </c:pt>
                <c:pt idx="27">
                  <c:v>3.4095874116327521E-4</c:v>
                </c:pt>
                <c:pt idx="28">
                  <c:v>-1.0259503705625731E-3</c:v>
                </c:pt>
                <c:pt idx="29">
                  <c:v>-2.1171875626827103E-3</c:v>
                </c:pt>
                <c:pt idx="30">
                  <c:v>-2.6655799123385553E-3</c:v>
                </c:pt>
                <c:pt idx="31">
                  <c:v>-2.5368618464825334E-3</c:v>
                </c:pt>
                <c:pt idx="32">
                  <c:v>-1.762548036835685E-3</c:v>
                </c:pt>
                <c:pt idx="33">
                  <c:v>-5.3221750913775624E-4</c:v>
                </c:pt>
                <c:pt idx="34">
                  <c:v>8.5290191415356056E-4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AB4-4F89-AFD4-35A87C5CB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3559440"/>
        <c:axId val="1"/>
      </c:scatterChart>
      <c:valAx>
        <c:axId val="79355944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747285710165348"/>
              <c:y val="0.839880422802134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0235478806907381E-2"/>
              <c:y val="0.371601842821006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355944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8838304552590265E-2"/>
          <c:y val="0.9214501510574018"/>
          <c:w val="0.97488226059654626"/>
          <c:h val="6.042296072507558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CC Com - O-C Diagr.</a:t>
            </a:r>
          </a:p>
        </c:rich>
      </c:tx>
      <c:layout>
        <c:manualLayout>
          <c:xMode val="edge"/>
          <c:yMode val="edge"/>
          <c:x val="0.37460815047021945"/>
          <c:y val="3.5608308605341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93103448275862"/>
          <c:y val="0.14243344079400153"/>
          <c:w val="0.81034482758620685"/>
          <c:h val="0.6409504835730068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2'!$F$21:$F$992</c:f>
              <c:numCache>
                <c:formatCode>General</c:formatCode>
                <c:ptCount val="972"/>
                <c:pt idx="0">
                  <c:v>-13296</c:v>
                </c:pt>
                <c:pt idx="1">
                  <c:v>-8018</c:v>
                </c:pt>
                <c:pt idx="2">
                  <c:v>-7959</c:v>
                </c:pt>
                <c:pt idx="3">
                  <c:v>-7958.5</c:v>
                </c:pt>
                <c:pt idx="4">
                  <c:v>-7945.5</c:v>
                </c:pt>
                <c:pt idx="5">
                  <c:v>-7945</c:v>
                </c:pt>
                <c:pt idx="6">
                  <c:v>-7941</c:v>
                </c:pt>
                <c:pt idx="7">
                  <c:v>-7827.5</c:v>
                </c:pt>
                <c:pt idx="8">
                  <c:v>-7823</c:v>
                </c:pt>
                <c:pt idx="9">
                  <c:v>-7818.5</c:v>
                </c:pt>
                <c:pt idx="10">
                  <c:v>-6738.5</c:v>
                </c:pt>
                <c:pt idx="11">
                  <c:v>-6405</c:v>
                </c:pt>
                <c:pt idx="12">
                  <c:v>-4873</c:v>
                </c:pt>
                <c:pt idx="13">
                  <c:v>-4855</c:v>
                </c:pt>
                <c:pt idx="14">
                  <c:v>-4831.5</c:v>
                </c:pt>
                <c:pt idx="15">
                  <c:v>-4787</c:v>
                </c:pt>
                <c:pt idx="16">
                  <c:v>-4683</c:v>
                </c:pt>
                <c:pt idx="17">
                  <c:v>-4655.5</c:v>
                </c:pt>
                <c:pt idx="18">
                  <c:v>-4642</c:v>
                </c:pt>
                <c:pt idx="19">
                  <c:v>-4628.5</c:v>
                </c:pt>
                <c:pt idx="20">
                  <c:v>-4515</c:v>
                </c:pt>
                <c:pt idx="21">
                  <c:v>-4515</c:v>
                </c:pt>
                <c:pt idx="22">
                  <c:v>-4510.5</c:v>
                </c:pt>
                <c:pt idx="23">
                  <c:v>-4506</c:v>
                </c:pt>
                <c:pt idx="24">
                  <c:v>-4429</c:v>
                </c:pt>
                <c:pt idx="25">
                  <c:v>-4411</c:v>
                </c:pt>
                <c:pt idx="26">
                  <c:v>-4356.5</c:v>
                </c:pt>
                <c:pt idx="27">
                  <c:v>-3449.5</c:v>
                </c:pt>
                <c:pt idx="28">
                  <c:v>-3449</c:v>
                </c:pt>
                <c:pt idx="29">
                  <c:v>-3142</c:v>
                </c:pt>
                <c:pt idx="30">
                  <c:v>-2920</c:v>
                </c:pt>
                <c:pt idx="31">
                  <c:v>-1999</c:v>
                </c:pt>
                <c:pt idx="32">
                  <c:v>-1872.5</c:v>
                </c:pt>
                <c:pt idx="33">
                  <c:v>-1642</c:v>
                </c:pt>
                <c:pt idx="34">
                  <c:v>-1624</c:v>
                </c:pt>
                <c:pt idx="35">
                  <c:v>-1583.5</c:v>
                </c:pt>
                <c:pt idx="36">
                  <c:v>-1579</c:v>
                </c:pt>
                <c:pt idx="37">
                  <c:v>-1565</c:v>
                </c:pt>
                <c:pt idx="38">
                  <c:v>-1411.5</c:v>
                </c:pt>
                <c:pt idx="39">
                  <c:v>-1407</c:v>
                </c:pt>
                <c:pt idx="40">
                  <c:v>-1406</c:v>
                </c:pt>
                <c:pt idx="41">
                  <c:v>-1289</c:v>
                </c:pt>
                <c:pt idx="42">
                  <c:v>-1275.5</c:v>
                </c:pt>
                <c:pt idx="43">
                  <c:v>-481</c:v>
                </c:pt>
                <c:pt idx="44">
                  <c:v>-426.5</c:v>
                </c:pt>
                <c:pt idx="45">
                  <c:v>-422</c:v>
                </c:pt>
                <c:pt idx="46">
                  <c:v>-350</c:v>
                </c:pt>
                <c:pt idx="47">
                  <c:v>-36</c:v>
                </c:pt>
                <c:pt idx="48">
                  <c:v>-27</c:v>
                </c:pt>
                <c:pt idx="49">
                  <c:v>-4.5</c:v>
                </c:pt>
                <c:pt idx="50">
                  <c:v>-4</c:v>
                </c:pt>
                <c:pt idx="51">
                  <c:v>0</c:v>
                </c:pt>
                <c:pt idx="52">
                  <c:v>0.5</c:v>
                </c:pt>
                <c:pt idx="53">
                  <c:v>77</c:v>
                </c:pt>
                <c:pt idx="54">
                  <c:v>77.5</c:v>
                </c:pt>
                <c:pt idx="55">
                  <c:v>77.5</c:v>
                </c:pt>
                <c:pt idx="56">
                  <c:v>107.5</c:v>
                </c:pt>
                <c:pt idx="57">
                  <c:v>156.5</c:v>
                </c:pt>
                <c:pt idx="58">
                  <c:v>161</c:v>
                </c:pt>
                <c:pt idx="59">
                  <c:v>161.5</c:v>
                </c:pt>
                <c:pt idx="60">
                  <c:v>166</c:v>
                </c:pt>
                <c:pt idx="61">
                  <c:v>189</c:v>
                </c:pt>
                <c:pt idx="62">
                  <c:v>194</c:v>
                </c:pt>
                <c:pt idx="63">
                  <c:v>275</c:v>
                </c:pt>
                <c:pt idx="64">
                  <c:v>283.5</c:v>
                </c:pt>
                <c:pt idx="65">
                  <c:v>302</c:v>
                </c:pt>
                <c:pt idx="66">
                  <c:v>329</c:v>
                </c:pt>
                <c:pt idx="67">
                  <c:v>342.5</c:v>
                </c:pt>
                <c:pt idx="68">
                  <c:v>356</c:v>
                </c:pt>
                <c:pt idx="69">
                  <c:v>424</c:v>
                </c:pt>
                <c:pt idx="70">
                  <c:v>460.5</c:v>
                </c:pt>
                <c:pt idx="71">
                  <c:v>469.5</c:v>
                </c:pt>
                <c:pt idx="72">
                  <c:v>1259</c:v>
                </c:pt>
                <c:pt idx="73">
                  <c:v>1277</c:v>
                </c:pt>
                <c:pt idx="74">
                  <c:v>1394.5</c:v>
                </c:pt>
                <c:pt idx="75">
                  <c:v>1440</c:v>
                </c:pt>
                <c:pt idx="76">
                  <c:v>1440</c:v>
                </c:pt>
                <c:pt idx="77">
                  <c:v>1535</c:v>
                </c:pt>
                <c:pt idx="78">
                  <c:v>1561.5</c:v>
                </c:pt>
                <c:pt idx="79">
                  <c:v>1562</c:v>
                </c:pt>
                <c:pt idx="80">
                  <c:v>1562</c:v>
                </c:pt>
                <c:pt idx="81">
                  <c:v>1575.5</c:v>
                </c:pt>
                <c:pt idx="82">
                  <c:v>1639</c:v>
                </c:pt>
                <c:pt idx="83">
                  <c:v>1693</c:v>
                </c:pt>
                <c:pt idx="84">
                  <c:v>1770</c:v>
                </c:pt>
                <c:pt idx="85">
                  <c:v>1806</c:v>
                </c:pt>
                <c:pt idx="86">
                  <c:v>1806.5</c:v>
                </c:pt>
                <c:pt idx="87">
                  <c:v>1810.5</c:v>
                </c:pt>
                <c:pt idx="88">
                  <c:v>1824</c:v>
                </c:pt>
                <c:pt idx="89">
                  <c:v>1833</c:v>
                </c:pt>
                <c:pt idx="90">
                  <c:v>1869.5</c:v>
                </c:pt>
                <c:pt idx="91">
                  <c:v>1896.5</c:v>
                </c:pt>
                <c:pt idx="92">
                  <c:v>1901</c:v>
                </c:pt>
                <c:pt idx="93">
                  <c:v>1901</c:v>
                </c:pt>
                <c:pt idx="94">
                  <c:v>1910.5</c:v>
                </c:pt>
                <c:pt idx="95">
                  <c:v>1951</c:v>
                </c:pt>
                <c:pt idx="96">
                  <c:v>1960</c:v>
                </c:pt>
                <c:pt idx="97">
                  <c:v>1978.5</c:v>
                </c:pt>
                <c:pt idx="98">
                  <c:v>2019</c:v>
                </c:pt>
                <c:pt idx="99">
                  <c:v>2019.5</c:v>
                </c:pt>
                <c:pt idx="100">
                  <c:v>3216.5</c:v>
                </c:pt>
                <c:pt idx="101">
                  <c:v>3265.5</c:v>
                </c:pt>
                <c:pt idx="102">
                  <c:v>3276.5</c:v>
                </c:pt>
                <c:pt idx="103">
                  <c:v>3374</c:v>
                </c:pt>
                <c:pt idx="104">
                  <c:v>3419.5</c:v>
                </c:pt>
                <c:pt idx="105">
                  <c:v>3496.5</c:v>
                </c:pt>
                <c:pt idx="106">
                  <c:v>3518.5</c:v>
                </c:pt>
                <c:pt idx="107">
                  <c:v>3519</c:v>
                </c:pt>
                <c:pt idx="108">
                  <c:v>3541.5</c:v>
                </c:pt>
                <c:pt idx="109">
                  <c:v>3546</c:v>
                </c:pt>
                <c:pt idx="110">
                  <c:v>3546</c:v>
                </c:pt>
                <c:pt idx="111">
                  <c:v>3564</c:v>
                </c:pt>
                <c:pt idx="112">
                  <c:v>3564.5</c:v>
                </c:pt>
                <c:pt idx="113">
                  <c:v>3660.5</c:v>
                </c:pt>
                <c:pt idx="114">
                  <c:v>4787.5</c:v>
                </c:pt>
                <c:pt idx="115">
                  <c:v>4853</c:v>
                </c:pt>
                <c:pt idx="116">
                  <c:v>5019</c:v>
                </c:pt>
                <c:pt idx="117">
                  <c:v>5178.5</c:v>
                </c:pt>
                <c:pt idx="118">
                  <c:v>5182</c:v>
                </c:pt>
                <c:pt idx="119">
                  <c:v>5186.5</c:v>
                </c:pt>
                <c:pt idx="120">
                  <c:v>5322.5</c:v>
                </c:pt>
                <c:pt idx="121">
                  <c:v>5390.5</c:v>
                </c:pt>
                <c:pt idx="122">
                  <c:v>5417.5</c:v>
                </c:pt>
                <c:pt idx="123">
                  <c:v>5463</c:v>
                </c:pt>
                <c:pt idx="124">
                  <c:v>6736</c:v>
                </c:pt>
                <c:pt idx="125">
                  <c:v>6749.5</c:v>
                </c:pt>
                <c:pt idx="126">
                  <c:v>6810</c:v>
                </c:pt>
                <c:pt idx="127">
                  <c:v>6858.5</c:v>
                </c:pt>
                <c:pt idx="128">
                  <c:v>6864.5</c:v>
                </c:pt>
                <c:pt idx="129">
                  <c:v>6867.5</c:v>
                </c:pt>
                <c:pt idx="130">
                  <c:v>6890</c:v>
                </c:pt>
                <c:pt idx="131">
                  <c:v>6981</c:v>
                </c:pt>
                <c:pt idx="132">
                  <c:v>7021.5</c:v>
                </c:pt>
                <c:pt idx="133">
                  <c:v>7153</c:v>
                </c:pt>
                <c:pt idx="134">
                  <c:v>8210.5</c:v>
                </c:pt>
                <c:pt idx="135">
                  <c:v>8254.5</c:v>
                </c:pt>
                <c:pt idx="136">
                  <c:v>8255</c:v>
                </c:pt>
                <c:pt idx="137">
                  <c:v>8255.5</c:v>
                </c:pt>
                <c:pt idx="138">
                  <c:v>8467.5</c:v>
                </c:pt>
                <c:pt idx="139">
                  <c:v>8471.5</c:v>
                </c:pt>
                <c:pt idx="140">
                  <c:v>8481</c:v>
                </c:pt>
                <c:pt idx="141">
                  <c:v>8494</c:v>
                </c:pt>
                <c:pt idx="142">
                  <c:v>8494.5</c:v>
                </c:pt>
                <c:pt idx="143">
                  <c:v>8585</c:v>
                </c:pt>
                <c:pt idx="144">
                  <c:v>8625.5</c:v>
                </c:pt>
                <c:pt idx="145">
                  <c:v>8626</c:v>
                </c:pt>
                <c:pt idx="146">
                  <c:v>8630.5</c:v>
                </c:pt>
                <c:pt idx="147">
                  <c:v>9591</c:v>
                </c:pt>
                <c:pt idx="148">
                  <c:v>9982.5</c:v>
                </c:pt>
                <c:pt idx="149">
                  <c:v>9989.5</c:v>
                </c:pt>
                <c:pt idx="150">
                  <c:v>10316</c:v>
                </c:pt>
                <c:pt idx="151">
                  <c:v>10321.5</c:v>
                </c:pt>
                <c:pt idx="152">
                  <c:v>10375</c:v>
                </c:pt>
                <c:pt idx="153">
                  <c:v>10376.5</c:v>
                </c:pt>
                <c:pt idx="154">
                  <c:v>10390</c:v>
                </c:pt>
                <c:pt idx="155">
                  <c:v>11602.5</c:v>
                </c:pt>
                <c:pt idx="156">
                  <c:v>11675</c:v>
                </c:pt>
                <c:pt idx="157">
                  <c:v>11720.5</c:v>
                </c:pt>
                <c:pt idx="158">
                  <c:v>11820</c:v>
                </c:pt>
                <c:pt idx="159">
                  <c:v>11824.5</c:v>
                </c:pt>
                <c:pt idx="160">
                  <c:v>11929</c:v>
                </c:pt>
                <c:pt idx="161">
                  <c:v>11933.5</c:v>
                </c:pt>
                <c:pt idx="162">
                  <c:v>11942.5</c:v>
                </c:pt>
                <c:pt idx="163">
                  <c:v>11947</c:v>
                </c:pt>
                <c:pt idx="164">
                  <c:v>11997</c:v>
                </c:pt>
                <c:pt idx="165">
                  <c:v>12001.5</c:v>
                </c:pt>
                <c:pt idx="166">
                  <c:v>13274.5</c:v>
                </c:pt>
                <c:pt idx="167">
                  <c:v>13283.5</c:v>
                </c:pt>
                <c:pt idx="168">
                  <c:v>13284</c:v>
                </c:pt>
                <c:pt idx="169">
                  <c:v>13292.5</c:v>
                </c:pt>
                <c:pt idx="170">
                  <c:v>13306</c:v>
                </c:pt>
                <c:pt idx="171">
                  <c:v>13306.5</c:v>
                </c:pt>
                <c:pt idx="172">
                  <c:v>13365</c:v>
                </c:pt>
                <c:pt idx="173">
                  <c:v>13443</c:v>
                </c:pt>
                <c:pt idx="174">
                  <c:v>13447.5</c:v>
                </c:pt>
                <c:pt idx="175">
                  <c:v>13451</c:v>
                </c:pt>
                <c:pt idx="176">
                  <c:v>13465</c:v>
                </c:pt>
                <c:pt idx="177">
                  <c:v>13474</c:v>
                </c:pt>
                <c:pt idx="178">
                  <c:v>13480</c:v>
                </c:pt>
                <c:pt idx="179">
                  <c:v>13610</c:v>
                </c:pt>
                <c:pt idx="180">
                  <c:v>13723.5</c:v>
                </c:pt>
                <c:pt idx="181">
                  <c:v>14558.5</c:v>
                </c:pt>
                <c:pt idx="182">
                  <c:v>14946.5</c:v>
                </c:pt>
                <c:pt idx="183">
                  <c:v>15014.5</c:v>
                </c:pt>
                <c:pt idx="184">
                  <c:v>15146</c:v>
                </c:pt>
                <c:pt idx="185">
                  <c:v>15155</c:v>
                </c:pt>
                <c:pt idx="186">
                  <c:v>15155.5</c:v>
                </c:pt>
                <c:pt idx="187">
                  <c:v>15160</c:v>
                </c:pt>
                <c:pt idx="188">
                  <c:v>15164.5</c:v>
                </c:pt>
                <c:pt idx="189">
                  <c:v>15169</c:v>
                </c:pt>
                <c:pt idx="190">
                  <c:v>15169.5</c:v>
                </c:pt>
                <c:pt idx="191">
                  <c:v>15173.5</c:v>
                </c:pt>
                <c:pt idx="192">
                  <c:v>15200.5</c:v>
                </c:pt>
                <c:pt idx="193">
                  <c:v>15454.5</c:v>
                </c:pt>
                <c:pt idx="194">
                  <c:v>16524</c:v>
                </c:pt>
                <c:pt idx="195">
                  <c:v>16619</c:v>
                </c:pt>
                <c:pt idx="196">
                  <c:v>16623.5</c:v>
                </c:pt>
                <c:pt idx="197">
                  <c:v>16661</c:v>
                </c:pt>
                <c:pt idx="198">
                  <c:v>16764</c:v>
                </c:pt>
                <c:pt idx="199">
                  <c:v>16768.5</c:v>
                </c:pt>
                <c:pt idx="200">
                  <c:v>16791</c:v>
                </c:pt>
                <c:pt idx="201">
                  <c:v>16800</c:v>
                </c:pt>
                <c:pt idx="202">
                  <c:v>16805</c:v>
                </c:pt>
                <c:pt idx="203">
                  <c:v>16959</c:v>
                </c:pt>
                <c:pt idx="204">
                  <c:v>18038</c:v>
                </c:pt>
                <c:pt idx="205">
                  <c:v>18038</c:v>
                </c:pt>
                <c:pt idx="206">
                  <c:v>18038</c:v>
                </c:pt>
                <c:pt idx="207">
                  <c:v>18372.5</c:v>
                </c:pt>
                <c:pt idx="208">
                  <c:v>18372.5</c:v>
                </c:pt>
                <c:pt idx="209">
                  <c:v>18377</c:v>
                </c:pt>
                <c:pt idx="210">
                  <c:v>18377.5</c:v>
                </c:pt>
                <c:pt idx="211">
                  <c:v>18377.5</c:v>
                </c:pt>
                <c:pt idx="212">
                  <c:v>18431.5</c:v>
                </c:pt>
                <c:pt idx="213">
                  <c:v>18513</c:v>
                </c:pt>
                <c:pt idx="214">
                  <c:v>18545</c:v>
                </c:pt>
                <c:pt idx="215">
                  <c:v>18545</c:v>
                </c:pt>
                <c:pt idx="216">
                  <c:v>18545</c:v>
                </c:pt>
                <c:pt idx="217">
                  <c:v>18545</c:v>
                </c:pt>
                <c:pt idx="218">
                  <c:v>18545</c:v>
                </c:pt>
                <c:pt idx="219">
                  <c:v>18545</c:v>
                </c:pt>
                <c:pt idx="220">
                  <c:v>18558.5</c:v>
                </c:pt>
                <c:pt idx="221">
                  <c:v>18558.5</c:v>
                </c:pt>
                <c:pt idx="222">
                  <c:v>18603.5</c:v>
                </c:pt>
                <c:pt idx="223">
                  <c:v>19892</c:v>
                </c:pt>
                <c:pt idx="224">
                  <c:v>20049</c:v>
                </c:pt>
                <c:pt idx="225">
                  <c:v>20099</c:v>
                </c:pt>
                <c:pt idx="226">
                  <c:v>20121.5</c:v>
                </c:pt>
                <c:pt idx="227">
                  <c:v>20126</c:v>
                </c:pt>
                <c:pt idx="228">
                  <c:v>20130.5</c:v>
                </c:pt>
                <c:pt idx="229">
                  <c:v>20130.5</c:v>
                </c:pt>
                <c:pt idx="230">
                  <c:v>20154.5</c:v>
                </c:pt>
                <c:pt idx="231">
                  <c:v>20158</c:v>
                </c:pt>
                <c:pt idx="232">
                  <c:v>20162.5</c:v>
                </c:pt>
                <c:pt idx="233">
                  <c:v>20253</c:v>
                </c:pt>
                <c:pt idx="234">
                  <c:v>21554</c:v>
                </c:pt>
                <c:pt idx="235">
                  <c:v>21626</c:v>
                </c:pt>
                <c:pt idx="236">
                  <c:v>21725.5</c:v>
                </c:pt>
                <c:pt idx="237">
                  <c:v>21725.5</c:v>
                </c:pt>
                <c:pt idx="238">
                  <c:v>21730.5</c:v>
                </c:pt>
                <c:pt idx="239">
                  <c:v>21730.5</c:v>
                </c:pt>
                <c:pt idx="240">
                  <c:v>21739.5</c:v>
                </c:pt>
                <c:pt idx="241">
                  <c:v>21744</c:v>
                </c:pt>
                <c:pt idx="242">
                  <c:v>21744</c:v>
                </c:pt>
                <c:pt idx="243">
                  <c:v>21762</c:v>
                </c:pt>
                <c:pt idx="244">
                  <c:v>21843.5</c:v>
                </c:pt>
                <c:pt idx="245">
                  <c:v>21895</c:v>
                </c:pt>
                <c:pt idx="246">
                  <c:v>21911.5</c:v>
                </c:pt>
                <c:pt idx="247">
                  <c:v>22138</c:v>
                </c:pt>
                <c:pt idx="248">
                  <c:v>23071.5</c:v>
                </c:pt>
                <c:pt idx="249">
                  <c:v>23221</c:v>
                </c:pt>
                <c:pt idx="250">
                  <c:v>23311.5</c:v>
                </c:pt>
                <c:pt idx="251">
                  <c:v>23701.5</c:v>
                </c:pt>
                <c:pt idx="252">
                  <c:v>24716.5</c:v>
                </c:pt>
                <c:pt idx="253">
                  <c:v>24866</c:v>
                </c:pt>
                <c:pt idx="254">
                  <c:v>25120</c:v>
                </c:pt>
                <c:pt idx="255">
                  <c:v>25142.5</c:v>
                </c:pt>
                <c:pt idx="256">
                  <c:v>26033</c:v>
                </c:pt>
                <c:pt idx="257">
                  <c:v>26569.5</c:v>
                </c:pt>
                <c:pt idx="258">
                  <c:v>26589</c:v>
                </c:pt>
                <c:pt idx="259">
                  <c:v>26692</c:v>
                </c:pt>
                <c:pt idx="260">
                  <c:v>27054.5</c:v>
                </c:pt>
                <c:pt idx="261">
                  <c:v>28035.5</c:v>
                </c:pt>
                <c:pt idx="262">
                  <c:v>28187.5</c:v>
                </c:pt>
                <c:pt idx="263">
                  <c:v>28284</c:v>
                </c:pt>
                <c:pt idx="264">
                  <c:v>28352.5</c:v>
                </c:pt>
                <c:pt idx="265">
                  <c:v>28409.5</c:v>
                </c:pt>
                <c:pt idx="266">
                  <c:v>28418.5</c:v>
                </c:pt>
                <c:pt idx="267">
                  <c:v>28518</c:v>
                </c:pt>
                <c:pt idx="268">
                  <c:v>28699.5</c:v>
                </c:pt>
                <c:pt idx="269">
                  <c:v>28708.5</c:v>
                </c:pt>
                <c:pt idx="270">
                  <c:v>29864</c:v>
                </c:pt>
                <c:pt idx="271">
                  <c:v>29874.5</c:v>
                </c:pt>
                <c:pt idx="272">
                  <c:v>29875</c:v>
                </c:pt>
                <c:pt idx="273">
                  <c:v>29945.5</c:v>
                </c:pt>
                <c:pt idx="274">
                  <c:v>30009</c:v>
                </c:pt>
                <c:pt idx="275">
                  <c:v>30059</c:v>
                </c:pt>
                <c:pt idx="276">
                  <c:v>30073.5</c:v>
                </c:pt>
                <c:pt idx="277">
                  <c:v>30077</c:v>
                </c:pt>
                <c:pt idx="278">
                  <c:v>30127</c:v>
                </c:pt>
                <c:pt idx="279">
                  <c:v>30222</c:v>
                </c:pt>
                <c:pt idx="280">
                  <c:v>31301.5</c:v>
                </c:pt>
                <c:pt idx="281">
                  <c:v>31486</c:v>
                </c:pt>
                <c:pt idx="282">
                  <c:v>31622</c:v>
                </c:pt>
                <c:pt idx="283">
                  <c:v>31622</c:v>
                </c:pt>
                <c:pt idx="284">
                  <c:v>31735.5</c:v>
                </c:pt>
                <c:pt idx="285">
                  <c:v>31740</c:v>
                </c:pt>
                <c:pt idx="286">
                  <c:v>31772</c:v>
                </c:pt>
                <c:pt idx="287">
                  <c:v>31772</c:v>
                </c:pt>
                <c:pt idx="288">
                  <c:v>31776.5</c:v>
                </c:pt>
                <c:pt idx="289">
                  <c:v>31777.5</c:v>
                </c:pt>
                <c:pt idx="290">
                  <c:v>31778</c:v>
                </c:pt>
                <c:pt idx="291">
                  <c:v>31794.5</c:v>
                </c:pt>
                <c:pt idx="292">
                  <c:v>31957.5</c:v>
                </c:pt>
                <c:pt idx="293">
                  <c:v>32030</c:v>
                </c:pt>
                <c:pt idx="294">
                  <c:v>33123</c:v>
                </c:pt>
                <c:pt idx="295">
                  <c:v>33126.5</c:v>
                </c:pt>
                <c:pt idx="296">
                  <c:v>33167.5</c:v>
                </c:pt>
                <c:pt idx="297">
                  <c:v>33167.5</c:v>
                </c:pt>
                <c:pt idx="298">
                  <c:v>33167.5</c:v>
                </c:pt>
                <c:pt idx="299">
                  <c:v>33168</c:v>
                </c:pt>
                <c:pt idx="300">
                  <c:v>33168</c:v>
                </c:pt>
                <c:pt idx="301">
                  <c:v>33168</c:v>
                </c:pt>
                <c:pt idx="302">
                  <c:v>33171.5</c:v>
                </c:pt>
                <c:pt idx="303">
                  <c:v>33232</c:v>
                </c:pt>
                <c:pt idx="304">
                  <c:v>33280.5</c:v>
                </c:pt>
                <c:pt idx="305">
                  <c:v>33403</c:v>
                </c:pt>
                <c:pt idx="306">
                  <c:v>33412</c:v>
                </c:pt>
                <c:pt idx="307">
                  <c:v>33422.5</c:v>
                </c:pt>
                <c:pt idx="308">
                  <c:v>33554</c:v>
                </c:pt>
                <c:pt idx="309">
                  <c:v>33554</c:v>
                </c:pt>
                <c:pt idx="310">
                  <c:v>33580</c:v>
                </c:pt>
                <c:pt idx="311">
                  <c:v>34587</c:v>
                </c:pt>
                <c:pt idx="312">
                  <c:v>34823</c:v>
                </c:pt>
                <c:pt idx="313">
                  <c:v>34825.5</c:v>
                </c:pt>
                <c:pt idx="314">
                  <c:v>34844.5</c:v>
                </c:pt>
                <c:pt idx="315">
                  <c:v>34948</c:v>
                </c:pt>
                <c:pt idx="316">
                  <c:v>34952.5</c:v>
                </c:pt>
                <c:pt idx="317">
                  <c:v>34952.5</c:v>
                </c:pt>
                <c:pt idx="318">
                  <c:v>34984.5</c:v>
                </c:pt>
                <c:pt idx="319">
                  <c:v>34999</c:v>
                </c:pt>
                <c:pt idx="320">
                  <c:v>35007</c:v>
                </c:pt>
                <c:pt idx="321">
                  <c:v>35189.5</c:v>
                </c:pt>
                <c:pt idx="322">
                  <c:v>35261</c:v>
                </c:pt>
                <c:pt idx="323">
                  <c:v>35262</c:v>
                </c:pt>
                <c:pt idx="324">
                  <c:v>35270.5</c:v>
                </c:pt>
                <c:pt idx="325">
                  <c:v>35270.5</c:v>
                </c:pt>
                <c:pt idx="326">
                  <c:v>35451.5</c:v>
                </c:pt>
                <c:pt idx="327">
                  <c:v>35451.5</c:v>
                </c:pt>
                <c:pt idx="328">
                  <c:v>36344</c:v>
                </c:pt>
                <c:pt idx="329">
                  <c:v>36439</c:v>
                </c:pt>
                <c:pt idx="330">
                  <c:v>36504.5</c:v>
                </c:pt>
                <c:pt idx="331">
                  <c:v>36652</c:v>
                </c:pt>
                <c:pt idx="332">
                  <c:v>36720</c:v>
                </c:pt>
                <c:pt idx="333">
                  <c:v>36842.5</c:v>
                </c:pt>
                <c:pt idx="334">
                  <c:v>36847</c:v>
                </c:pt>
                <c:pt idx="335">
                  <c:v>36847</c:v>
                </c:pt>
                <c:pt idx="336">
                  <c:v>37980.5</c:v>
                </c:pt>
                <c:pt idx="337">
                  <c:v>38007.5</c:v>
                </c:pt>
                <c:pt idx="338">
                  <c:v>38008</c:v>
                </c:pt>
                <c:pt idx="339">
                  <c:v>38125</c:v>
                </c:pt>
                <c:pt idx="340">
                  <c:v>38164</c:v>
                </c:pt>
                <c:pt idx="341">
                  <c:v>38210.5</c:v>
                </c:pt>
                <c:pt idx="342">
                  <c:v>38297.5</c:v>
                </c:pt>
                <c:pt idx="343">
                  <c:v>38307.5</c:v>
                </c:pt>
                <c:pt idx="344">
                  <c:v>38324</c:v>
                </c:pt>
                <c:pt idx="345">
                  <c:v>38325</c:v>
                </c:pt>
                <c:pt idx="346">
                  <c:v>38378.5</c:v>
                </c:pt>
                <c:pt idx="347">
                  <c:v>38405.5</c:v>
                </c:pt>
                <c:pt idx="348">
                  <c:v>38419</c:v>
                </c:pt>
                <c:pt idx="349">
                  <c:v>39602.5</c:v>
                </c:pt>
                <c:pt idx="350">
                  <c:v>39676</c:v>
                </c:pt>
                <c:pt idx="351">
                  <c:v>39775</c:v>
                </c:pt>
                <c:pt idx="352">
                  <c:v>39789</c:v>
                </c:pt>
                <c:pt idx="353">
                  <c:v>39796.5</c:v>
                </c:pt>
                <c:pt idx="354">
                  <c:v>39797</c:v>
                </c:pt>
                <c:pt idx="355">
                  <c:v>39797</c:v>
                </c:pt>
                <c:pt idx="356">
                  <c:v>39825</c:v>
                </c:pt>
                <c:pt idx="357">
                  <c:v>39825</c:v>
                </c:pt>
                <c:pt idx="358">
                  <c:v>39848</c:v>
                </c:pt>
                <c:pt idx="359">
                  <c:v>39869.5</c:v>
                </c:pt>
                <c:pt idx="360">
                  <c:v>39887</c:v>
                </c:pt>
                <c:pt idx="361">
                  <c:v>39887</c:v>
                </c:pt>
                <c:pt idx="362">
                  <c:v>39897</c:v>
                </c:pt>
                <c:pt idx="363">
                  <c:v>39905.5</c:v>
                </c:pt>
                <c:pt idx="364">
                  <c:v>39911</c:v>
                </c:pt>
                <c:pt idx="365">
                  <c:v>40251</c:v>
                </c:pt>
                <c:pt idx="366">
                  <c:v>41347</c:v>
                </c:pt>
                <c:pt idx="367">
                  <c:v>41425</c:v>
                </c:pt>
                <c:pt idx="368">
                  <c:v>41434</c:v>
                </c:pt>
                <c:pt idx="369">
                  <c:v>41506</c:v>
                </c:pt>
                <c:pt idx="370">
                  <c:v>41516</c:v>
                </c:pt>
                <c:pt idx="371">
                  <c:v>41534</c:v>
                </c:pt>
                <c:pt idx="372">
                  <c:v>41561</c:v>
                </c:pt>
                <c:pt idx="373">
                  <c:v>41565</c:v>
                </c:pt>
                <c:pt idx="374">
                  <c:v>41579</c:v>
                </c:pt>
                <c:pt idx="375">
                  <c:v>41642</c:v>
                </c:pt>
                <c:pt idx="376">
                  <c:v>41654.5</c:v>
                </c:pt>
                <c:pt idx="377">
                  <c:v>41674</c:v>
                </c:pt>
                <c:pt idx="378">
                  <c:v>41700</c:v>
                </c:pt>
                <c:pt idx="379">
                  <c:v>41700</c:v>
                </c:pt>
                <c:pt idx="380">
                  <c:v>41700</c:v>
                </c:pt>
                <c:pt idx="381">
                  <c:v>41831.5</c:v>
                </c:pt>
                <c:pt idx="382">
                  <c:v>41831.5</c:v>
                </c:pt>
                <c:pt idx="383">
                  <c:v>42276</c:v>
                </c:pt>
                <c:pt idx="384">
                  <c:v>42747.5</c:v>
                </c:pt>
                <c:pt idx="385">
                  <c:v>42747.5</c:v>
                </c:pt>
                <c:pt idx="386">
                  <c:v>42997</c:v>
                </c:pt>
                <c:pt idx="387">
                  <c:v>43006.5</c:v>
                </c:pt>
                <c:pt idx="388">
                  <c:v>43046</c:v>
                </c:pt>
                <c:pt idx="389">
                  <c:v>43092</c:v>
                </c:pt>
                <c:pt idx="390">
                  <c:v>43133.5</c:v>
                </c:pt>
                <c:pt idx="391">
                  <c:v>43146.5</c:v>
                </c:pt>
                <c:pt idx="392">
                  <c:v>43178</c:v>
                </c:pt>
                <c:pt idx="393">
                  <c:v>43204</c:v>
                </c:pt>
                <c:pt idx="394">
                  <c:v>43204.5</c:v>
                </c:pt>
                <c:pt idx="395">
                  <c:v>43255</c:v>
                </c:pt>
                <c:pt idx="396">
                  <c:v>43282</c:v>
                </c:pt>
                <c:pt idx="397">
                  <c:v>43368.5</c:v>
                </c:pt>
                <c:pt idx="398">
                  <c:v>43372</c:v>
                </c:pt>
                <c:pt idx="399">
                  <c:v>43387</c:v>
                </c:pt>
                <c:pt idx="400">
                  <c:v>43387</c:v>
                </c:pt>
                <c:pt idx="401">
                  <c:v>43387</c:v>
                </c:pt>
                <c:pt idx="402">
                  <c:v>43545.5</c:v>
                </c:pt>
                <c:pt idx="403">
                  <c:v>44303</c:v>
                </c:pt>
                <c:pt idx="404">
                  <c:v>44461.5</c:v>
                </c:pt>
                <c:pt idx="405">
                  <c:v>44588</c:v>
                </c:pt>
                <c:pt idx="406">
                  <c:v>44759.5</c:v>
                </c:pt>
                <c:pt idx="407">
                  <c:v>44873</c:v>
                </c:pt>
                <c:pt idx="408">
                  <c:v>44873.5</c:v>
                </c:pt>
                <c:pt idx="409">
                  <c:v>44918</c:v>
                </c:pt>
                <c:pt idx="410">
                  <c:v>44918</c:v>
                </c:pt>
                <c:pt idx="411">
                  <c:v>45031.5</c:v>
                </c:pt>
                <c:pt idx="412">
                  <c:v>45031.5</c:v>
                </c:pt>
                <c:pt idx="413">
                  <c:v>45062.5</c:v>
                </c:pt>
                <c:pt idx="414">
                  <c:v>45062.5</c:v>
                </c:pt>
                <c:pt idx="415">
                  <c:v>45081</c:v>
                </c:pt>
                <c:pt idx="416">
                  <c:v>46025</c:v>
                </c:pt>
                <c:pt idx="417">
                  <c:v>46113</c:v>
                </c:pt>
                <c:pt idx="418">
                  <c:v>46134</c:v>
                </c:pt>
                <c:pt idx="419">
                  <c:v>46292.5</c:v>
                </c:pt>
                <c:pt idx="420">
                  <c:v>46400.5</c:v>
                </c:pt>
                <c:pt idx="421">
                  <c:v>46462</c:v>
                </c:pt>
                <c:pt idx="422">
                  <c:v>46471</c:v>
                </c:pt>
                <c:pt idx="423">
                  <c:v>46545.5</c:v>
                </c:pt>
                <c:pt idx="424">
                  <c:v>46818.5</c:v>
                </c:pt>
                <c:pt idx="425">
                  <c:v>46818.5</c:v>
                </c:pt>
                <c:pt idx="426">
                  <c:v>46818.5</c:v>
                </c:pt>
                <c:pt idx="427">
                  <c:v>47038</c:v>
                </c:pt>
                <c:pt idx="428">
                  <c:v>47038</c:v>
                </c:pt>
                <c:pt idx="429">
                  <c:v>48019</c:v>
                </c:pt>
                <c:pt idx="430">
                  <c:v>48035.5</c:v>
                </c:pt>
                <c:pt idx="431">
                  <c:v>48078.5</c:v>
                </c:pt>
                <c:pt idx="432">
                  <c:v>48079</c:v>
                </c:pt>
                <c:pt idx="433">
                  <c:v>48148</c:v>
                </c:pt>
                <c:pt idx="434">
                  <c:v>48148.5</c:v>
                </c:pt>
                <c:pt idx="435">
                  <c:v>48202.5</c:v>
                </c:pt>
                <c:pt idx="436">
                  <c:v>48207</c:v>
                </c:pt>
                <c:pt idx="437">
                  <c:v>48233</c:v>
                </c:pt>
                <c:pt idx="438">
                  <c:v>48252.5</c:v>
                </c:pt>
                <c:pt idx="439">
                  <c:v>48279</c:v>
                </c:pt>
                <c:pt idx="440">
                  <c:v>48306.5</c:v>
                </c:pt>
                <c:pt idx="441">
                  <c:v>48307</c:v>
                </c:pt>
                <c:pt idx="442">
                  <c:v>48311.5</c:v>
                </c:pt>
                <c:pt idx="443">
                  <c:v>48315.5</c:v>
                </c:pt>
                <c:pt idx="444">
                  <c:v>48316</c:v>
                </c:pt>
                <c:pt idx="445">
                  <c:v>48325</c:v>
                </c:pt>
                <c:pt idx="446">
                  <c:v>48338.5</c:v>
                </c:pt>
                <c:pt idx="447">
                  <c:v>48347.5</c:v>
                </c:pt>
                <c:pt idx="448">
                  <c:v>48348</c:v>
                </c:pt>
                <c:pt idx="449">
                  <c:v>48352</c:v>
                </c:pt>
                <c:pt idx="450">
                  <c:v>48352.5</c:v>
                </c:pt>
                <c:pt idx="451">
                  <c:v>48356.5</c:v>
                </c:pt>
                <c:pt idx="452">
                  <c:v>48357</c:v>
                </c:pt>
                <c:pt idx="453">
                  <c:v>48365.5</c:v>
                </c:pt>
                <c:pt idx="454">
                  <c:v>48366</c:v>
                </c:pt>
                <c:pt idx="455">
                  <c:v>48370</c:v>
                </c:pt>
                <c:pt idx="456">
                  <c:v>48370.5</c:v>
                </c:pt>
                <c:pt idx="457">
                  <c:v>48374.5</c:v>
                </c:pt>
                <c:pt idx="458">
                  <c:v>48375</c:v>
                </c:pt>
                <c:pt idx="459">
                  <c:v>48388</c:v>
                </c:pt>
                <c:pt idx="460">
                  <c:v>48388</c:v>
                </c:pt>
                <c:pt idx="461">
                  <c:v>48388.5</c:v>
                </c:pt>
                <c:pt idx="462">
                  <c:v>48403</c:v>
                </c:pt>
                <c:pt idx="463">
                  <c:v>48488</c:v>
                </c:pt>
                <c:pt idx="464">
                  <c:v>48492.5</c:v>
                </c:pt>
                <c:pt idx="465">
                  <c:v>48497</c:v>
                </c:pt>
                <c:pt idx="466">
                  <c:v>48501.5</c:v>
                </c:pt>
                <c:pt idx="467">
                  <c:v>48506</c:v>
                </c:pt>
                <c:pt idx="468">
                  <c:v>48510.5</c:v>
                </c:pt>
                <c:pt idx="469">
                  <c:v>48515</c:v>
                </c:pt>
                <c:pt idx="470">
                  <c:v>48584</c:v>
                </c:pt>
                <c:pt idx="471">
                  <c:v>48596.5</c:v>
                </c:pt>
                <c:pt idx="472">
                  <c:v>48796</c:v>
                </c:pt>
                <c:pt idx="473">
                  <c:v>48796</c:v>
                </c:pt>
                <c:pt idx="474">
                  <c:v>49265</c:v>
                </c:pt>
                <c:pt idx="475">
                  <c:v>49710</c:v>
                </c:pt>
                <c:pt idx="476">
                  <c:v>49710.5</c:v>
                </c:pt>
                <c:pt idx="477">
                  <c:v>49731.5</c:v>
                </c:pt>
                <c:pt idx="478">
                  <c:v>49747.5</c:v>
                </c:pt>
                <c:pt idx="479">
                  <c:v>49761</c:v>
                </c:pt>
                <c:pt idx="480">
                  <c:v>49770</c:v>
                </c:pt>
                <c:pt idx="481">
                  <c:v>49810</c:v>
                </c:pt>
                <c:pt idx="482">
                  <c:v>49810</c:v>
                </c:pt>
                <c:pt idx="483">
                  <c:v>49810.5</c:v>
                </c:pt>
                <c:pt idx="484">
                  <c:v>49810.5</c:v>
                </c:pt>
                <c:pt idx="485">
                  <c:v>49811.5</c:v>
                </c:pt>
                <c:pt idx="486">
                  <c:v>49820</c:v>
                </c:pt>
                <c:pt idx="487">
                  <c:v>49820</c:v>
                </c:pt>
                <c:pt idx="488">
                  <c:v>49820.5</c:v>
                </c:pt>
                <c:pt idx="489">
                  <c:v>49829.5</c:v>
                </c:pt>
                <c:pt idx="490">
                  <c:v>49858</c:v>
                </c:pt>
                <c:pt idx="491">
                  <c:v>49865.5</c:v>
                </c:pt>
                <c:pt idx="492">
                  <c:v>49924.5</c:v>
                </c:pt>
                <c:pt idx="493">
                  <c:v>50010</c:v>
                </c:pt>
                <c:pt idx="494">
                  <c:v>50010.5</c:v>
                </c:pt>
                <c:pt idx="495">
                  <c:v>50033</c:v>
                </c:pt>
                <c:pt idx="496">
                  <c:v>50071</c:v>
                </c:pt>
                <c:pt idx="497">
                  <c:v>50130</c:v>
                </c:pt>
                <c:pt idx="498">
                  <c:v>51193.5</c:v>
                </c:pt>
                <c:pt idx="499">
                  <c:v>51197.5</c:v>
                </c:pt>
                <c:pt idx="500">
                  <c:v>51348.5</c:v>
                </c:pt>
                <c:pt idx="501">
                  <c:v>51433</c:v>
                </c:pt>
                <c:pt idx="502">
                  <c:v>51457.5</c:v>
                </c:pt>
                <c:pt idx="503">
                  <c:v>51462</c:v>
                </c:pt>
                <c:pt idx="504">
                  <c:v>51487.5</c:v>
                </c:pt>
                <c:pt idx="505">
                  <c:v>51492</c:v>
                </c:pt>
                <c:pt idx="506">
                  <c:v>51496.5</c:v>
                </c:pt>
                <c:pt idx="507">
                  <c:v>51497</c:v>
                </c:pt>
                <c:pt idx="508">
                  <c:v>51501</c:v>
                </c:pt>
                <c:pt idx="509">
                  <c:v>51564.5</c:v>
                </c:pt>
                <c:pt idx="510">
                  <c:v>51566</c:v>
                </c:pt>
                <c:pt idx="511">
                  <c:v>51578</c:v>
                </c:pt>
                <c:pt idx="512">
                  <c:v>51578</c:v>
                </c:pt>
                <c:pt idx="513">
                  <c:v>51655</c:v>
                </c:pt>
                <c:pt idx="514">
                  <c:v>51954.5</c:v>
                </c:pt>
                <c:pt idx="515">
                  <c:v>52381</c:v>
                </c:pt>
                <c:pt idx="516">
                  <c:v>52712.5</c:v>
                </c:pt>
                <c:pt idx="517">
                  <c:v>52717</c:v>
                </c:pt>
                <c:pt idx="518">
                  <c:v>52726</c:v>
                </c:pt>
                <c:pt idx="519">
                  <c:v>52762</c:v>
                </c:pt>
                <c:pt idx="520">
                  <c:v>52775.5</c:v>
                </c:pt>
                <c:pt idx="521">
                  <c:v>52780.5</c:v>
                </c:pt>
                <c:pt idx="522">
                  <c:v>52794</c:v>
                </c:pt>
                <c:pt idx="523">
                  <c:v>52802.5</c:v>
                </c:pt>
                <c:pt idx="524">
                  <c:v>52803</c:v>
                </c:pt>
                <c:pt idx="525">
                  <c:v>52807.5</c:v>
                </c:pt>
                <c:pt idx="526">
                  <c:v>52812</c:v>
                </c:pt>
                <c:pt idx="527">
                  <c:v>52816.5</c:v>
                </c:pt>
                <c:pt idx="528">
                  <c:v>52893.5</c:v>
                </c:pt>
                <c:pt idx="529">
                  <c:v>52898</c:v>
                </c:pt>
                <c:pt idx="530">
                  <c:v>52898.5</c:v>
                </c:pt>
                <c:pt idx="531">
                  <c:v>52920</c:v>
                </c:pt>
                <c:pt idx="532">
                  <c:v>52920.5</c:v>
                </c:pt>
                <c:pt idx="533">
                  <c:v>52934.5</c:v>
                </c:pt>
                <c:pt idx="534">
                  <c:v>52938.5</c:v>
                </c:pt>
                <c:pt idx="535">
                  <c:v>52952.5</c:v>
                </c:pt>
                <c:pt idx="536">
                  <c:v>52957</c:v>
                </c:pt>
                <c:pt idx="537">
                  <c:v>52961.5</c:v>
                </c:pt>
                <c:pt idx="538">
                  <c:v>52965.5</c:v>
                </c:pt>
                <c:pt idx="539">
                  <c:v>52983.5</c:v>
                </c:pt>
                <c:pt idx="540">
                  <c:v>52984</c:v>
                </c:pt>
                <c:pt idx="541">
                  <c:v>52988</c:v>
                </c:pt>
                <c:pt idx="542">
                  <c:v>52988.5</c:v>
                </c:pt>
                <c:pt idx="543">
                  <c:v>52992</c:v>
                </c:pt>
                <c:pt idx="544">
                  <c:v>52992.5</c:v>
                </c:pt>
                <c:pt idx="545">
                  <c:v>53006.5</c:v>
                </c:pt>
                <c:pt idx="546">
                  <c:v>53011</c:v>
                </c:pt>
                <c:pt idx="547">
                  <c:v>53011.5</c:v>
                </c:pt>
                <c:pt idx="548">
                  <c:v>53015</c:v>
                </c:pt>
                <c:pt idx="549">
                  <c:v>53016</c:v>
                </c:pt>
                <c:pt idx="550">
                  <c:v>53029.5</c:v>
                </c:pt>
                <c:pt idx="551">
                  <c:v>53030.5</c:v>
                </c:pt>
                <c:pt idx="552">
                  <c:v>53033.5</c:v>
                </c:pt>
                <c:pt idx="553">
                  <c:v>53034</c:v>
                </c:pt>
                <c:pt idx="554">
                  <c:v>53051</c:v>
                </c:pt>
                <c:pt idx="555">
                  <c:v>53051.5</c:v>
                </c:pt>
                <c:pt idx="556">
                  <c:v>53127.5</c:v>
                </c:pt>
                <c:pt idx="557">
                  <c:v>53128</c:v>
                </c:pt>
                <c:pt idx="558">
                  <c:v>53137</c:v>
                </c:pt>
                <c:pt idx="559">
                  <c:v>53141.5</c:v>
                </c:pt>
                <c:pt idx="560">
                  <c:v>53142</c:v>
                </c:pt>
                <c:pt idx="561">
                  <c:v>53142.5</c:v>
                </c:pt>
                <c:pt idx="562">
                  <c:v>53147</c:v>
                </c:pt>
                <c:pt idx="563">
                  <c:v>53155</c:v>
                </c:pt>
                <c:pt idx="564">
                  <c:v>53173</c:v>
                </c:pt>
                <c:pt idx="565">
                  <c:v>53173.5</c:v>
                </c:pt>
                <c:pt idx="566">
                  <c:v>53177.5</c:v>
                </c:pt>
                <c:pt idx="567">
                  <c:v>53178</c:v>
                </c:pt>
                <c:pt idx="568">
                  <c:v>53182</c:v>
                </c:pt>
                <c:pt idx="569">
                  <c:v>53182.5</c:v>
                </c:pt>
                <c:pt idx="570">
                  <c:v>53187</c:v>
                </c:pt>
                <c:pt idx="571">
                  <c:v>53191</c:v>
                </c:pt>
                <c:pt idx="572">
                  <c:v>53191.5</c:v>
                </c:pt>
                <c:pt idx="573">
                  <c:v>53195.5</c:v>
                </c:pt>
                <c:pt idx="574">
                  <c:v>53196</c:v>
                </c:pt>
                <c:pt idx="575">
                  <c:v>53196.5</c:v>
                </c:pt>
                <c:pt idx="576">
                  <c:v>53205</c:v>
                </c:pt>
                <c:pt idx="577">
                  <c:v>53205.5</c:v>
                </c:pt>
                <c:pt idx="578">
                  <c:v>53209.5</c:v>
                </c:pt>
                <c:pt idx="579">
                  <c:v>53214</c:v>
                </c:pt>
                <c:pt idx="580">
                  <c:v>53218.5</c:v>
                </c:pt>
                <c:pt idx="581">
                  <c:v>53223</c:v>
                </c:pt>
                <c:pt idx="582">
                  <c:v>53223</c:v>
                </c:pt>
                <c:pt idx="583">
                  <c:v>53227.5</c:v>
                </c:pt>
                <c:pt idx="584">
                  <c:v>53232</c:v>
                </c:pt>
                <c:pt idx="585">
                  <c:v>53232.5</c:v>
                </c:pt>
                <c:pt idx="586">
                  <c:v>53236.5</c:v>
                </c:pt>
                <c:pt idx="587">
                  <c:v>53236.5</c:v>
                </c:pt>
                <c:pt idx="588">
                  <c:v>53237</c:v>
                </c:pt>
                <c:pt idx="589">
                  <c:v>53241.5</c:v>
                </c:pt>
                <c:pt idx="590">
                  <c:v>53255</c:v>
                </c:pt>
                <c:pt idx="591">
                  <c:v>53259.5</c:v>
                </c:pt>
                <c:pt idx="592">
                  <c:v>53268.5</c:v>
                </c:pt>
                <c:pt idx="593">
                  <c:v>53273</c:v>
                </c:pt>
                <c:pt idx="594">
                  <c:v>53277.5</c:v>
                </c:pt>
                <c:pt idx="595">
                  <c:v>53282</c:v>
                </c:pt>
                <c:pt idx="596">
                  <c:v>53286.5</c:v>
                </c:pt>
                <c:pt idx="597">
                  <c:v>53300</c:v>
                </c:pt>
                <c:pt idx="598">
                  <c:v>53304.5</c:v>
                </c:pt>
                <c:pt idx="599">
                  <c:v>53318.5</c:v>
                </c:pt>
                <c:pt idx="600">
                  <c:v>53323</c:v>
                </c:pt>
                <c:pt idx="601">
                  <c:v>53327.5</c:v>
                </c:pt>
                <c:pt idx="602">
                  <c:v>53363.5</c:v>
                </c:pt>
                <c:pt idx="603">
                  <c:v>53469</c:v>
                </c:pt>
                <c:pt idx="604">
                  <c:v>54618</c:v>
                </c:pt>
                <c:pt idx="605">
                  <c:v>54618</c:v>
                </c:pt>
                <c:pt idx="606">
                  <c:v>54618</c:v>
                </c:pt>
                <c:pt idx="607">
                  <c:v>54618</c:v>
                </c:pt>
                <c:pt idx="608">
                  <c:v>54678.5</c:v>
                </c:pt>
                <c:pt idx="609">
                  <c:v>54684</c:v>
                </c:pt>
                <c:pt idx="610">
                  <c:v>54684</c:v>
                </c:pt>
                <c:pt idx="611">
                  <c:v>54777</c:v>
                </c:pt>
                <c:pt idx="612">
                  <c:v>54832.5</c:v>
                </c:pt>
                <c:pt idx="613">
                  <c:v>54832.5</c:v>
                </c:pt>
                <c:pt idx="614">
                  <c:v>54832.5</c:v>
                </c:pt>
                <c:pt idx="615">
                  <c:v>54836.5</c:v>
                </c:pt>
                <c:pt idx="616">
                  <c:v>54836.5</c:v>
                </c:pt>
                <c:pt idx="617">
                  <c:v>54945</c:v>
                </c:pt>
                <c:pt idx="618">
                  <c:v>54954</c:v>
                </c:pt>
                <c:pt idx="619">
                  <c:v>54959.5</c:v>
                </c:pt>
                <c:pt idx="620">
                  <c:v>55045.5</c:v>
                </c:pt>
                <c:pt idx="621">
                  <c:v>55099</c:v>
                </c:pt>
                <c:pt idx="622">
                  <c:v>55099</c:v>
                </c:pt>
                <c:pt idx="623">
                  <c:v>55099</c:v>
                </c:pt>
                <c:pt idx="624">
                  <c:v>55189.5</c:v>
                </c:pt>
                <c:pt idx="625">
                  <c:v>55948.5</c:v>
                </c:pt>
                <c:pt idx="626">
                  <c:v>55967</c:v>
                </c:pt>
                <c:pt idx="627">
                  <c:v>55967.5</c:v>
                </c:pt>
                <c:pt idx="628">
                  <c:v>56179.5</c:v>
                </c:pt>
                <c:pt idx="629">
                  <c:v>56180</c:v>
                </c:pt>
                <c:pt idx="630">
                  <c:v>56277</c:v>
                </c:pt>
                <c:pt idx="631">
                  <c:v>56297.5</c:v>
                </c:pt>
                <c:pt idx="632">
                  <c:v>56396</c:v>
                </c:pt>
                <c:pt idx="633">
                  <c:v>56473</c:v>
                </c:pt>
                <c:pt idx="634">
                  <c:v>56490</c:v>
                </c:pt>
                <c:pt idx="635">
                  <c:v>56545.5</c:v>
                </c:pt>
                <c:pt idx="636">
                  <c:v>56591</c:v>
                </c:pt>
                <c:pt idx="637">
                  <c:v>56626</c:v>
                </c:pt>
                <c:pt idx="638">
                  <c:v>57606</c:v>
                </c:pt>
                <c:pt idx="639">
                  <c:v>57746.5</c:v>
                </c:pt>
                <c:pt idx="640">
                  <c:v>57755</c:v>
                </c:pt>
                <c:pt idx="641">
                  <c:v>57918.5</c:v>
                </c:pt>
                <c:pt idx="642">
                  <c:v>58041</c:v>
                </c:pt>
                <c:pt idx="643">
                  <c:v>58041.5</c:v>
                </c:pt>
                <c:pt idx="644">
                  <c:v>58054.5</c:v>
                </c:pt>
                <c:pt idx="645">
                  <c:v>58171</c:v>
                </c:pt>
                <c:pt idx="646">
                  <c:v>59329</c:v>
                </c:pt>
                <c:pt idx="647">
                  <c:v>59542</c:v>
                </c:pt>
                <c:pt idx="648">
                  <c:v>59608.5</c:v>
                </c:pt>
                <c:pt idx="649">
                  <c:v>59739.5</c:v>
                </c:pt>
                <c:pt idx="650">
                  <c:v>59744</c:v>
                </c:pt>
                <c:pt idx="651">
                  <c:v>59744.5</c:v>
                </c:pt>
                <c:pt idx="652">
                  <c:v>59757.5</c:v>
                </c:pt>
                <c:pt idx="653">
                  <c:v>59758</c:v>
                </c:pt>
                <c:pt idx="654">
                  <c:v>59766</c:v>
                </c:pt>
                <c:pt idx="655">
                  <c:v>59766.5</c:v>
                </c:pt>
                <c:pt idx="656">
                  <c:v>59771</c:v>
                </c:pt>
                <c:pt idx="657">
                  <c:v>59771.5</c:v>
                </c:pt>
                <c:pt idx="658">
                  <c:v>59780</c:v>
                </c:pt>
                <c:pt idx="659">
                  <c:v>59780.5</c:v>
                </c:pt>
                <c:pt idx="660">
                  <c:v>59781</c:v>
                </c:pt>
                <c:pt idx="661">
                  <c:v>59781</c:v>
                </c:pt>
                <c:pt idx="662">
                  <c:v>59781.5</c:v>
                </c:pt>
                <c:pt idx="663">
                  <c:v>59784.5</c:v>
                </c:pt>
                <c:pt idx="664">
                  <c:v>59785</c:v>
                </c:pt>
                <c:pt idx="665">
                  <c:v>59785.5</c:v>
                </c:pt>
                <c:pt idx="666">
                  <c:v>59789</c:v>
                </c:pt>
                <c:pt idx="667">
                  <c:v>59789.5</c:v>
                </c:pt>
                <c:pt idx="668">
                  <c:v>59793.5</c:v>
                </c:pt>
                <c:pt idx="669">
                  <c:v>59794</c:v>
                </c:pt>
                <c:pt idx="670">
                  <c:v>59794.5</c:v>
                </c:pt>
                <c:pt idx="671">
                  <c:v>59798</c:v>
                </c:pt>
                <c:pt idx="672">
                  <c:v>59798.5</c:v>
                </c:pt>
                <c:pt idx="673">
                  <c:v>59799</c:v>
                </c:pt>
                <c:pt idx="674">
                  <c:v>59799</c:v>
                </c:pt>
                <c:pt idx="675">
                  <c:v>59799</c:v>
                </c:pt>
                <c:pt idx="676">
                  <c:v>59802.5</c:v>
                </c:pt>
                <c:pt idx="677">
                  <c:v>59803</c:v>
                </c:pt>
                <c:pt idx="678">
                  <c:v>59803.5</c:v>
                </c:pt>
                <c:pt idx="679">
                  <c:v>59807.5</c:v>
                </c:pt>
                <c:pt idx="680">
                  <c:v>59839</c:v>
                </c:pt>
                <c:pt idx="681">
                  <c:v>59839.5</c:v>
                </c:pt>
                <c:pt idx="682">
                  <c:v>59848</c:v>
                </c:pt>
                <c:pt idx="683">
                  <c:v>59848.5</c:v>
                </c:pt>
                <c:pt idx="684">
                  <c:v>59852.5</c:v>
                </c:pt>
                <c:pt idx="685">
                  <c:v>59862</c:v>
                </c:pt>
                <c:pt idx="686">
                  <c:v>59889</c:v>
                </c:pt>
                <c:pt idx="687">
                  <c:v>59893</c:v>
                </c:pt>
                <c:pt idx="688">
                  <c:v>59893.5</c:v>
                </c:pt>
                <c:pt idx="689">
                  <c:v>59894</c:v>
                </c:pt>
                <c:pt idx="690">
                  <c:v>59898</c:v>
                </c:pt>
                <c:pt idx="691">
                  <c:v>59898.5</c:v>
                </c:pt>
                <c:pt idx="692">
                  <c:v>59911.5</c:v>
                </c:pt>
                <c:pt idx="693">
                  <c:v>59916</c:v>
                </c:pt>
                <c:pt idx="694">
                  <c:v>59916.5</c:v>
                </c:pt>
                <c:pt idx="695">
                  <c:v>59925</c:v>
                </c:pt>
                <c:pt idx="696">
                  <c:v>59925.5</c:v>
                </c:pt>
                <c:pt idx="697">
                  <c:v>59934</c:v>
                </c:pt>
                <c:pt idx="698">
                  <c:v>59934.5</c:v>
                </c:pt>
                <c:pt idx="699">
                  <c:v>59943</c:v>
                </c:pt>
                <c:pt idx="700">
                  <c:v>59947.5</c:v>
                </c:pt>
                <c:pt idx="701">
                  <c:v>59952</c:v>
                </c:pt>
                <c:pt idx="702">
                  <c:v>59952.5</c:v>
                </c:pt>
                <c:pt idx="703">
                  <c:v>59956.5</c:v>
                </c:pt>
                <c:pt idx="704">
                  <c:v>59957</c:v>
                </c:pt>
                <c:pt idx="705">
                  <c:v>59966</c:v>
                </c:pt>
                <c:pt idx="706">
                  <c:v>59975</c:v>
                </c:pt>
                <c:pt idx="707">
                  <c:v>59979.5</c:v>
                </c:pt>
                <c:pt idx="708">
                  <c:v>59984</c:v>
                </c:pt>
                <c:pt idx="709">
                  <c:v>59993</c:v>
                </c:pt>
                <c:pt idx="710">
                  <c:v>61014</c:v>
                </c:pt>
                <c:pt idx="711">
                  <c:v>61031.5</c:v>
                </c:pt>
                <c:pt idx="712">
                  <c:v>61032</c:v>
                </c:pt>
                <c:pt idx="713">
                  <c:v>61046.5</c:v>
                </c:pt>
                <c:pt idx="714">
                  <c:v>61059</c:v>
                </c:pt>
                <c:pt idx="715">
                  <c:v>61063.5</c:v>
                </c:pt>
                <c:pt idx="716">
                  <c:v>61072.5</c:v>
                </c:pt>
                <c:pt idx="717">
                  <c:v>61073</c:v>
                </c:pt>
                <c:pt idx="718">
                  <c:v>61077.5</c:v>
                </c:pt>
                <c:pt idx="719">
                  <c:v>61081.5</c:v>
                </c:pt>
                <c:pt idx="720">
                  <c:v>61082</c:v>
                </c:pt>
                <c:pt idx="721">
                  <c:v>61086</c:v>
                </c:pt>
                <c:pt idx="722">
                  <c:v>61086.5</c:v>
                </c:pt>
                <c:pt idx="723">
                  <c:v>61090.5</c:v>
                </c:pt>
                <c:pt idx="724">
                  <c:v>61091</c:v>
                </c:pt>
                <c:pt idx="725">
                  <c:v>61095</c:v>
                </c:pt>
                <c:pt idx="726">
                  <c:v>61108.5</c:v>
                </c:pt>
                <c:pt idx="727">
                  <c:v>61109</c:v>
                </c:pt>
                <c:pt idx="728">
                  <c:v>61113</c:v>
                </c:pt>
                <c:pt idx="729">
                  <c:v>61113.5</c:v>
                </c:pt>
                <c:pt idx="730">
                  <c:v>61117.5</c:v>
                </c:pt>
                <c:pt idx="731">
                  <c:v>61118</c:v>
                </c:pt>
                <c:pt idx="732">
                  <c:v>61135.5</c:v>
                </c:pt>
                <c:pt idx="733">
                  <c:v>61136</c:v>
                </c:pt>
                <c:pt idx="734">
                  <c:v>61139.5</c:v>
                </c:pt>
                <c:pt idx="735">
                  <c:v>61140</c:v>
                </c:pt>
                <c:pt idx="736">
                  <c:v>61140</c:v>
                </c:pt>
                <c:pt idx="737">
                  <c:v>61140.5</c:v>
                </c:pt>
                <c:pt idx="738">
                  <c:v>61141</c:v>
                </c:pt>
                <c:pt idx="739">
                  <c:v>61144.5</c:v>
                </c:pt>
                <c:pt idx="740">
                  <c:v>61145</c:v>
                </c:pt>
                <c:pt idx="741">
                  <c:v>61168</c:v>
                </c:pt>
                <c:pt idx="742">
                  <c:v>61176.5</c:v>
                </c:pt>
                <c:pt idx="743">
                  <c:v>61221.5</c:v>
                </c:pt>
                <c:pt idx="744">
                  <c:v>61222</c:v>
                </c:pt>
                <c:pt idx="745">
                  <c:v>61222.5</c:v>
                </c:pt>
                <c:pt idx="746">
                  <c:v>61226.5</c:v>
                </c:pt>
                <c:pt idx="747">
                  <c:v>61227</c:v>
                </c:pt>
                <c:pt idx="748">
                  <c:v>61232</c:v>
                </c:pt>
                <c:pt idx="749">
                  <c:v>61232.5</c:v>
                </c:pt>
                <c:pt idx="750">
                  <c:v>61240</c:v>
                </c:pt>
                <c:pt idx="751">
                  <c:v>61240.5</c:v>
                </c:pt>
                <c:pt idx="752">
                  <c:v>61244</c:v>
                </c:pt>
                <c:pt idx="753">
                  <c:v>61262.5</c:v>
                </c:pt>
                <c:pt idx="754">
                  <c:v>61263</c:v>
                </c:pt>
                <c:pt idx="755">
                  <c:v>61344</c:v>
                </c:pt>
                <c:pt idx="756">
                  <c:v>61498.5</c:v>
                </c:pt>
                <c:pt idx="757">
                  <c:v>61597</c:v>
                </c:pt>
                <c:pt idx="758">
                  <c:v>61611.5</c:v>
                </c:pt>
                <c:pt idx="759">
                  <c:v>61611.5</c:v>
                </c:pt>
                <c:pt idx="760">
                  <c:v>62754</c:v>
                </c:pt>
                <c:pt idx="761">
                  <c:v>62754</c:v>
                </c:pt>
                <c:pt idx="762">
                  <c:v>63061.5</c:v>
                </c:pt>
                <c:pt idx="763">
                  <c:v>63061.5</c:v>
                </c:pt>
                <c:pt idx="764">
                  <c:v>63347</c:v>
                </c:pt>
                <c:pt idx="765">
                  <c:v>63397</c:v>
                </c:pt>
                <c:pt idx="766">
                  <c:v>64327.5</c:v>
                </c:pt>
                <c:pt idx="767">
                  <c:v>64448</c:v>
                </c:pt>
                <c:pt idx="768">
                  <c:v>64472</c:v>
                </c:pt>
                <c:pt idx="769">
                  <c:v>64701.5</c:v>
                </c:pt>
                <c:pt idx="770">
                  <c:v>66156</c:v>
                </c:pt>
                <c:pt idx="771">
                  <c:v>66156.5</c:v>
                </c:pt>
                <c:pt idx="772">
                  <c:v>66175.5</c:v>
                </c:pt>
                <c:pt idx="773">
                  <c:v>66296</c:v>
                </c:pt>
                <c:pt idx="774">
                  <c:v>66296.5</c:v>
                </c:pt>
                <c:pt idx="775">
                  <c:v>66373</c:v>
                </c:pt>
                <c:pt idx="776">
                  <c:v>66379</c:v>
                </c:pt>
                <c:pt idx="777">
                  <c:v>66379.5</c:v>
                </c:pt>
                <c:pt idx="778">
                  <c:v>66459</c:v>
                </c:pt>
                <c:pt idx="779">
                  <c:v>67728.5</c:v>
                </c:pt>
                <c:pt idx="780">
                  <c:v>67870.5</c:v>
                </c:pt>
                <c:pt idx="781">
                  <c:v>68013.5</c:v>
                </c:pt>
                <c:pt idx="782">
                  <c:v>68091.5</c:v>
                </c:pt>
                <c:pt idx="783">
                  <c:v>68195.5</c:v>
                </c:pt>
                <c:pt idx="784">
                  <c:v>68263.5</c:v>
                </c:pt>
                <c:pt idx="785">
                  <c:v>69153</c:v>
                </c:pt>
                <c:pt idx="786">
                  <c:v>69255.5</c:v>
                </c:pt>
                <c:pt idx="787">
                  <c:v>69256</c:v>
                </c:pt>
                <c:pt idx="788">
                  <c:v>69501.5</c:v>
                </c:pt>
                <c:pt idx="789">
                  <c:v>69653.5</c:v>
                </c:pt>
                <c:pt idx="790">
                  <c:v>69681</c:v>
                </c:pt>
                <c:pt idx="791">
                  <c:v>69777</c:v>
                </c:pt>
                <c:pt idx="792">
                  <c:v>69972</c:v>
                </c:pt>
                <c:pt idx="793">
                  <c:v>70929.5</c:v>
                </c:pt>
                <c:pt idx="794">
                  <c:v>70992.5</c:v>
                </c:pt>
                <c:pt idx="795">
                  <c:v>71042.5</c:v>
                </c:pt>
                <c:pt idx="796">
                  <c:v>71074</c:v>
                </c:pt>
                <c:pt idx="797">
                  <c:v>71273</c:v>
                </c:pt>
                <c:pt idx="798">
                  <c:v>71273</c:v>
                </c:pt>
                <c:pt idx="799">
                  <c:v>71285.5</c:v>
                </c:pt>
                <c:pt idx="800">
                  <c:v>71286</c:v>
                </c:pt>
                <c:pt idx="801">
                  <c:v>71416.5</c:v>
                </c:pt>
                <c:pt idx="802">
                  <c:v>71430</c:v>
                </c:pt>
                <c:pt idx="803">
                  <c:v>71531</c:v>
                </c:pt>
                <c:pt idx="804">
                  <c:v>72619.5</c:v>
                </c:pt>
                <c:pt idx="805">
                  <c:v>72786.5</c:v>
                </c:pt>
                <c:pt idx="806">
                  <c:v>72787</c:v>
                </c:pt>
                <c:pt idx="807">
                  <c:v>72932</c:v>
                </c:pt>
                <c:pt idx="808">
                  <c:v>72970.5</c:v>
                </c:pt>
                <c:pt idx="809">
                  <c:v>72971</c:v>
                </c:pt>
                <c:pt idx="810">
                  <c:v>72998</c:v>
                </c:pt>
                <c:pt idx="811">
                  <c:v>73085</c:v>
                </c:pt>
                <c:pt idx="812">
                  <c:v>73225.5</c:v>
                </c:pt>
                <c:pt idx="813">
                  <c:v>74499.5</c:v>
                </c:pt>
                <c:pt idx="814">
                  <c:v>74499.5</c:v>
                </c:pt>
                <c:pt idx="815">
                  <c:v>74551</c:v>
                </c:pt>
                <c:pt idx="816">
                  <c:v>74562.5</c:v>
                </c:pt>
                <c:pt idx="817">
                  <c:v>74706</c:v>
                </c:pt>
                <c:pt idx="818">
                  <c:v>74706</c:v>
                </c:pt>
                <c:pt idx="819">
                  <c:v>74761.5</c:v>
                </c:pt>
                <c:pt idx="820">
                  <c:v>74761.5</c:v>
                </c:pt>
                <c:pt idx="821">
                  <c:v>74766</c:v>
                </c:pt>
                <c:pt idx="822">
                  <c:v>74812</c:v>
                </c:pt>
                <c:pt idx="823">
                  <c:v>74864.5</c:v>
                </c:pt>
                <c:pt idx="824">
                  <c:v>74864.5</c:v>
                </c:pt>
                <c:pt idx="825">
                  <c:v>74865</c:v>
                </c:pt>
                <c:pt idx="826">
                  <c:v>74865</c:v>
                </c:pt>
                <c:pt idx="827">
                  <c:v>74970</c:v>
                </c:pt>
                <c:pt idx="828">
                  <c:v>74970</c:v>
                </c:pt>
                <c:pt idx="829">
                  <c:v>76040.5</c:v>
                </c:pt>
                <c:pt idx="830">
                  <c:v>76040.5</c:v>
                </c:pt>
                <c:pt idx="831">
                  <c:v>76214</c:v>
                </c:pt>
                <c:pt idx="832">
                  <c:v>76330</c:v>
                </c:pt>
                <c:pt idx="833">
                  <c:v>76455</c:v>
                </c:pt>
                <c:pt idx="834">
                  <c:v>77685.5</c:v>
                </c:pt>
                <c:pt idx="835">
                  <c:v>77848</c:v>
                </c:pt>
                <c:pt idx="836">
                  <c:v>77898</c:v>
                </c:pt>
                <c:pt idx="837">
                  <c:v>78105</c:v>
                </c:pt>
                <c:pt idx="838">
                  <c:v>79578.5</c:v>
                </c:pt>
                <c:pt idx="839">
                  <c:v>79579</c:v>
                </c:pt>
                <c:pt idx="840">
                  <c:v>79579.5</c:v>
                </c:pt>
                <c:pt idx="841">
                  <c:v>79850</c:v>
                </c:pt>
                <c:pt idx="842">
                  <c:v>81133</c:v>
                </c:pt>
                <c:pt idx="843">
                  <c:v>81133.5</c:v>
                </c:pt>
                <c:pt idx="844">
                  <c:v>81250.5</c:v>
                </c:pt>
                <c:pt idx="845">
                  <c:v>81291</c:v>
                </c:pt>
                <c:pt idx="846">
                  <c:v>81426</c:v>
                </c:pt>
                <c:pt idx="847">
                  <c:v>81604</c:v>
                </c:pt>
              </c:numCache>
            </c:numRef>
          </c:xVal>
          <c:yVal>
            <c:numRef>
              <c:f>'Active 2'!$H$21:$H$992</c:f>
              <c:numCache>
                <c:formatCode>General</c:formatCode>
                <c:ptCount val="972"/>
                <c:pt idx="0">
                  <c:v>-7.6428800020948984E-3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41F-45E0-93EC-6163960E9AD8}"/>
            </c:ext>
          </c:extLst>
        </c:ser>
        <c:ser>
          <c:idx val="1"/>
          <c:order val="1"/>
          <c:tx>
            <c:strRef>
              <c:f>'Active 2'!$I$20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2'!$D$22:$D$47</c:f>
                <c:numCache>
                  <c:formatCode>General</c:formatCode>
                  <c:ptCount val="26"/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2'!$F$21:$F$992</c:f>
              <c:numCache>
                <c:formatCode>General</c:formatCode>
                <c:ptCount val="972"/>
                <c:pt idx="0">
                  <c:v>-13296</c:v>
                </c:pt>
                <c:pt idx="1">
                  <c:v>-8018</c:v>
                </c:pt>
                <c:pt idx="2">
                  <c:v>-7959</c:v>
                </c:pt>
                <c:pt idx="3">
                  <c:v>-7958.5</c:v>
                </c:pt>
                <c:pt idx="4">
                  <c:v>-7945.5</c:v>
                </c:pt>
                <c:pt idx="5">
                  <c:v>-7945</c:v>
                </c:pt>
                <c:pt idx="6">
                  <c:v>-7941</c:v>
                </c:pt>
                <c:pt idx="7">
                  <c:v>-7827.5</c:v>
                </c:pt>
                <c:pt idx="8">
                  <c:v>-7823</c:v>
                </c:pt>
                <c:pt idx="9">
                  <c:v>-7818.5</c:v>
                </c:pt>
                <c:pt idx="10">
                  <c:v>-6738.5</c:v>
                </c:pt>
                <c:pt idx="11">
                  <c:v>-6405</c:v>
                </c:pt>
                <c:pt idx="12">
                  <c:v>-4873</c:v>
                </c:pt>
                <c:pt idx="13">
                  <c:v>-4855</c:v>
                </c:pt>
                <c:pt idx="14">
                  <c:v>-4831.5</c:v>
                </c:pt>
                <c:pt idx="15">
                  <c:v>-4787</c:v>
                </c:pt>
                <c:pt idx="16">
                  <c:v>-4683</c:v>
                </c:pt>
                <c:pt idx="17">
                  <c:v>-4655.5</c:v>
                </c:pt>
                <c:pt idx="18">
                  <c:v>-4642</c:v>
                </c:pt>
                <c:pt idx="19">
                  <c:v>-4628.5</c:v>
                </c:pt>
                <c:pt idx="20">
                  <c:v>-4515</c:v>
                </c:pt>
                <c:pt idx="21">
                  <c:v>-4515</c:v>
                </c:pt>
                <c:pt idx="22">
                  <c:v>-4510.5</c:v>
                </c:pt>
                <c:pt idx="23">
                  <c:v>-4506</c:v>
                </c:pt>
                <c:pt idx="24">
                  <c:v>-4429</c:v>
                </c:pt>
                <c:pt idx="25">
                  <c:v>-4411</c:v>
                </c:pt>
                <c:pt idx="26">
                  <c:v>-4356.5</c:v>
                </c:pt>
                <c:pt idx="27">
                  <c:v>-3449.5</c:v>
                </c:pt>
                <c:pt idx="28">
                  <c:v>-3449</c:v>
                </c:pt>
                <c:pt idx="29">
                  <c:v>-3142</c:v>
                </c:pt>
                <c:pt idx="30">
                  <c:v>-2920</c:v>
                </c:pt>
                <c:pt idx="31">
                  <c:v>-1999</c:v>
                </c:pt>
                <c:pt idx="32">
                  <c:v>-1872.5</c:v>
                </c:pt>
                <c:pt idx="33">
                  <c:v>-1642</c:v>
                </c:pt>
                <c:pt idx="34">
                  <c:v>-1624</c:v>
                </c:pt>
                <c:pt idx="35">
                  <c:v>-1583.5</c:v>
                </c:pt>
                <c:pt idx="36">
                  <c:v>-1579</c:v>
                </c:pt>
                <c:pt idx="37">
                  <c:v>-1565</c:v>
                </c:pt>
                <c:pt idx="38">
                  <c:v>-1411.5</c:v>
                </c:pt>
                <c:pt idx="39">
                  <c:v>-1407</c:v>
                </c:pt>
                <c:pt idx="40">
                  <c:v>-1406</c:v>
                </c:pt>
                <c:pt idx="41">
                  <c:v>-1289</c:v>
                </c:pt>
                <c:pt idx="42">
                  <c:v>-1275.5</c:v>
                </c:pt>
                <c:pt idx="43">
                  <c:v>-481</c:v>
                </c:pt>
                <c:pt idx="44">
                  <c:v>-426.5</c:v>
                </c:pt>
                <c:pt idx="45">
                  <c:v>-422</c:v>
                </c:pt>
                <c:pt idx="46">
                  <c:v>-350</c:v>
                </c:pt>
                <c:pt idx="47">
                  <c:v>-36</c:v>
                </c:pt>
                <c:pt idx="48">
                  <c:v>-27</c:v>
                </c:pt>
                <c:pt idx="49">
                  <c:v>-4.5</c:v>
                </c:pt>
                <c:pt idx="50">
                  <c:v>-4</c:v>
                </c:pt>
                <c:pt idx="51">
                  <c:v>0</c:v>
                </c:pt>
                <c:pt idx="52">
                  <c:v>0.5</c:v>
                </c:pt>
                <c:pt idx="53">
                  <c:v>77</c:v>
                </c:pt>
                <c:pt idx="54">
                  <c:v>77.5</c:v>
                </c:pt>
                <c:pt idx="55">
                  <c:v>77.5</c:v>
                </c:pt>
                <c:pt idx="56">
                  <c:v>107.5</c:v>
                </c:pt>
                <c:pt idx="57">
                  <c:v>156.5</c:v>
                </c:pt>
                <c:pt idx="58">
                  <c:v>161</c:v>
                </c:pt>
                <c:pt idx="59">
                  <c:v>161.5</c:v>
                </c:pt>
                <c:pt idx="60">
                  <c:v>166</c:v>
                </c:pt>
                <c:pt idx="61">
                  <c:v>189</c:v>
                </c:pt>
                <c:pt idx="62">
                  <c:v>194</c:v>
                </c:pt>
                <c:pt idx="63">
                  <c:v>275</c:v>
                </c:pt>
                <c:pt idx="64">
                  <c:v>283.5</c:v>
                </c:pt>
                <c:pt idx="65">
                  <c:v>302</c:v>
                </c:pt>
                <c:pt idx="66">
                  <c:v>329</c:v>
                </c:pt>
                <c:pt idx="67">
                  <c:v>342.5</c:v>
                </c:pt>
                <c:pt idx="68">
                  <c:v>356</c:v>
                </c:pt>
                <c:pt idx="69">
                  <c:v>424</c:v>
                </c:pt>
                <c:pt idx="70">
                  <c:v>460.5</c:v>
                </c:pt>
                <c:pt idx="71">
                  <c:v>469.5</c:v>
                </c:pt>
                <c:pt idx="72">
                  <c:v>1259</c:v>
                </c:pt>
                <c:pt idx="73">
                  <c:v>1277</c:v>
                </c:pt>
                <c:pt idx="74">
                  <c:v>1394.5</c:v>
                </c:pt>
                <c:pt idx="75">
                  <c:v>1440</c:v>
                </c:pt>
                <c:pt idx="76">
                  <c:v>1440</c:v>
                </c:pt>
                <c:pt idx="77">
                  <c:v>1535</c:v>
                </c:pt>
                <c:pt idx="78">
                  <c:v>1561.5</c:v>
                </c:pt>
                <c:pt idx="79">
                  <c:v>1562</c:v>
                </c:pt>
                <c:pt idx="80">
                  <c:v>1562</c:v>
                </c:pt>
                <c:pt idx="81">
                  <c:v>1575.5</c:v>
                </c:pt>
                <c:pt idx="82">
                  <c:v>1639</c:v>
                </c:pt>
                <c:pt idx="83">
                  <c:v>1693</c:v>
                </c:pt>
                <c:pt idx="84">
                  <c:v>1770</c:v>
                </c:pt>
                <c:pt idx="85">
                  <c:v>1806</c:v>
                </c:pt>
                <c:pt idx="86">
                  <c:v>1806.5</c:v>
                </c:pt>
                <c:pt idx="87">
                  <c:v>1810.5</c:v>
                </c:pt>
                <c:pt idx="88">
                  <c:v>1824</c:v>
                </c:pt>
                <c:pt idx="89">
                  <c:v>1833</c:v>
                </c:pt>
                <c:pt idx="90">
                  <c:v>1869.5</c:v>
                </c:pt>
                <c:pt idx="91">
                  <c:v>1896.5</c:v>
                </c:pt>
                <c:pt idx="92">
                  <c:v>1901</c:v>
                </c:pt>
                <c:pt idx="93">
                  <c:v>1901</c:v>
                </c:pt>
                <c:pt idx="94">
                  <c:v>1910.5</c:v>
                </c:pt>
                <c:pt idx="95">
                  <c:v>1951</c:v>
                </c:pt>
                <c:pt idx="96">
                  <c:v>1960</c:v>
                </c:pt>
                <c:pt idx="97">
                  <c:v>1978.5</c:v>
                </c:pt>
                <c:pt idx="98">
                  <c:v>2019</c:v>
                </c:pt>
                <c:pt idx="99">
                  <c:v>2019.5</c:v>
                </c:pt>
                <c:pt idx="100">
                  <c:v>3216.5</c:v>
                </c:pt>
                <c:pt idx="101">
                  <c:v>3265.5</c:v>
                </c:pt>
                <c:pt idx="102">
                  <c:v>3276.5</c:v>
                </c:pt>
                <c:pt idx="103">
                  <c:v>3374</c:v>
                </c:pt>
                <c:pt idx="104">
                  <c:v>3419.5</c:v>
                </c:pt>
                <c:pt idx="105">
                  <c:v>3496.5</c:v>
                </c:pt>
                <c:pt idx="106">
                  <c:v>3518.5</c:v>
                </c:pt>
                <c:pt idx="107">
                  <c:v>3519</c:v>
                </c:pt>
                <c:pt idx="108">
                  <c:v>3541.5</c:v>
                </c:pt>
                <c:pt idx="109">
                  <c:v>3546</c:v>
                </c:pt>
                <c:pt idx="110">
                  <c:v>3546</c:v>
                </c:pt>
                <c:pt idx="111">
                  <c:v>3564</c:v>
                </c:pt>
                <c:pt idx="112">
                  <c:v>3564.5</c:v>
                </c:pt>
                <c:pt idx="113">
                  <c:v>3660.5</c:v>
                </c:pt>
                <c:pt idx="114">
                  <c:v>4787.5</c:v>
                </c:pt>
                <c:pt idx="115">
                  <c:v>4853</c:v>
                </c:pt>
                <c:pt idx="116">
                  <c:v>5019</c:v>
                </c:pt>
                <c:pt idx="117">
                  <c:v>5178.5</c:v>
                </c:pt>
                <c:pt idx="118">
                  <c:v>5182</c:v>
                </c:pt>
                <c:pt idx="119">
                  <c:v>5186.5</c:v>
                </c:pt>
                <c:pt idx="120">
                  <c:v>5322.5</c:v>
                </c:pt>
                <c:pt idx="121">
                  <c:v>5390.5</c:v>
                </c:pt>
                <c:pt idx="122">
                  <c:v>5417.5</c:v>
                </c:pt>
                <c:pt idx="123">
                  <c:v>5463</c:v>
                </c:pt>
                <c:pt idx="124">
                  <c:v>6736</c:v>
                </c:pt>
                <c:pt idx="125">
                  <c:v>6749.5</c:v>
                </c:pt>
                <c:pt idx="126">
                  <c:v>6810</c:v>
                </c:pt>
                <c:pt idx="127">
                  <c:v>6858.5</c:v>
                </c:pt>
                <c:pt idx="128">
                  <c:v>6864.5</c:v>
                </c:pt>
                <c:pt idx="129">
                  <c:v>6867.5</c:v>
                </c:pt>
                <c:pt idx="130">
                  <c:v>6890</c:v>
                </c:pt>
                <c:pt idx="131">
                  <c:v>6981</c:v>
                </c:pt>
                <c:pt idx="132">
                  <c:v>7021.5</c:v>
                </c:pt>
                <c:pt idx="133">
                  <c:v>7153</c:v>
                </c:pt>
                <c:pt idx="134">
                  <c:v>8210.5</c:v>
                </c:pt>
                <c:pt idx="135">
                  <c:v>8254.5</c:v>
                </c:pt>
                <c:pt idx="136">
                  <c:v>8255</c:v>
                </c:pt>
                <c:pt idx="137">
                  <c:v>8255.5</c:v>
                </c:pt>
                <c:pt idx="138">
                  <c:v>8467.5</c:v>
                </c:pt>
                <c:pt idx="139">
                  <c:v>8471.5</c:v>
                </c:pt>
                <c:pt idx="140">
                  <c:v>8481</c:v>
                </c:pt>
                <c:pt idx="141">
                  <c:v>8494</c:v>
                </c:pt>
                <c:pt idx="142">
                  <c:v>8494.5</c:v>
                </c:pt>
                <c:pt idx="143">
                  <c:v>8585</c:v>
                </c:pt>
                <c:pt idx="144">
                  <c:v>8625.5</c:v>
                </c:pt>
                <c:pt idx="145">
                  <c:v>8626</c:v>
                </c:pt>
                <c:pt idx="146">
                  <c:v>8630.5</c:v>
                </c:pt>
                <c:pt idx="147">
                  <c:v>9591</c:v>
                </c:pt>
                <c:pt idx="148">
                  <c:v>9982.5</c:v>
                </c:pt>
                <c:pt idx="149">
                  <c:v>9989.5</c:v>
                </c:pt>
                <c:pt idx="150">
                  <c:v>10316</c:v>
                </c:pt>
                <c:pt idx="151">
                  <c:v>10321.5</c:v>
                </c:pt>
                <c:pt idx="152">
                  <c:v>10375</c:v>
                </c:pt>
                <c:pt idx="153">
                  <c:v>10376.5</c:v>
                </c:pt>
                <c:pt idx="154">
                  <c:v>10390</c:v>
                </c:pt>
                <c:pt idx="155">
                  <c:v>11602.5</c:v>
                </c:pt>
                <c:pt idx="156">
                  <c:v>11675</c:v>
                </c:pt>
                <c:pt idx="157">
                  <c:v>11720.5</c:v>
                </c:pt>
                <c:pt idx="158">
                  <c:v>11820</c:v>
                </c:pt>
                <c:pt idx="159">
                  <c:v>11824.5</c:v>
                </c:pt>
                <c:pt idx="160">
                  <c:v>11929</c:v>
                </c:pt>
                <c:pt idx="161">
                  <c:v>11933.5</c:v>
                </c:pt>
                <c:pt idx="162">
                  <c:v>11942.5</c:v>
                </c:pt>
                <c:pt idx="163">
                  <c:v>11947</c:v>
                </c:pt>
                <c:pt idx="164">
                  <c:v>11997</c:v>
                </c:pt>
                <c:pt idx="165">
                  <c:v>12001.5</c:v>
                </c:pt>
                <c:pt idx="166">
                  <c:v>13274.5</c:v>
                </c:pt>
                <c:pt idx="167">
                  <c:v>13283.5</c:v>
                </c:pt>
                <c:pt idx="168">
                  <c:v>13284</c:v>
                </c:pt>
                <c:pt idx="169">
                  <c:v>13292.5</c:v>
                </c:pt>
                <c:pt idx="170">
                  <c:v>13306</c:v>
                </c:pt>
                <c:pt idx="171">
                  <c:v>13306.5</c:v>
                </c:pt>
                <c:pt idx="172">
                  <c:v>13365</c:v>
                </c:pt>
                <c:pt idx="173">
                  <c:v>13443</c:v>
                </c:pt>
                <c:pt idx="174">
                  <c:v>13447.5</c:v>
                </c:pt>
                <c:pt idx="175">
                  <c:v>13451</c:v>
                </c:pt>
                <c:pt idx="176">
                  <c:v>13465</c:v>
                </c:pt>
                <c:pt idx="177">
                  <c:v>13474</c:v>
                </c:pt>
                <c:pt idx="178">
                  <c:v>13480</c:v>
                </c:pt>
                <c:pt idx="179">
                  <c:v>13610</c:v>
                </c:pt>
                <c:pt idx="180">
                  <c:v>13723.5</c:v>
                </c:pt>
                <c:pt idx="181">
                  <c:v>14558.5</c:v>
                </c:pt>
                <c:pt idx="182">
                  <c:v>14946.5</c:v>
                </c:pt>
                <c:pt idx="183">
                  <c:v>15014.5</c:v>
                </c:pt>
                <c:pt idx="184">
                  <c:v>15146</c:v>
                </c:pt>
                <c:pt idx="185">
                  <c:v>15155</c:v>
                </c:pt>
                <c:pt idx="186">
                  <c:v>15155.5</c:v>
                </c:pt>
                <c:pt idx="187">
                  <c:v>15160</c:v>
                </c:pt>
                <c:pt idx="188">
                  <c:v>15164.5</c:v>
                </c:pt>
                <c:pt idx="189">
                  <c:v>15169</c:v>
                </c:pt>
                <c:pt idx="190">
                  <c:v>15169.5</c:v>
                </c:pt>
                <c:pt idx="191">
                  <c:v>15173.5</c:v>
                </c:pt>
                <c:pt idx="192">
                  <c:v>15200.5</c:v>
                </c:pt>
                <c:pt idx="193">
                  <c:v>15454.5</c:v>
                </c:pt>
                <c:pt idx="194">
                  <c:v>16524</c:v>
                </c:pt>
                <c:pt idx="195">
                  <c:v>16619</c:v>
                </c:pt>
                <c:pt idx="196">
                  <c:v>16623.5</c:v>
                </c:pt>
                <c:pt idx="197">
                  <c:v>16661</c:v>
                </c:pt>
                <c:pt idx="198">
                  <c:v>16764</c:v>
                </c:pt>
                <c:pt idx="199">
                  <c:v>16768.5</c:v>
                </c:pt>
                <c:pt idx="200">
                  <c:v>16791</c:v>
                </c:pt>
                <c:pt idx="201">
                  <c:v>16800</c:v>
                </c:pt>
                <c:pt idx="202">
                  <c:v>16805</c:v>
                </c:pt>
                <c:pt idx="203">
                  <c:v>16959</c:v>
                </c:pt>
                <c:pt idx="204">
                  <c:v>18038</c:v>
                </c:pt>
                <c:pt idx="205">
                  <c:v>18038</c:v>
                </c:pt>
                <c:pt idx="206">
                  <c:v>18038</c:v>
                </c:pt>
                <c:pt idx="207">
                  <c:v>18372.5</c:v>
                </c:pt>
                <c:pt idx="208">
                  <c:v>18372.5</c:v>
                </c:pt>
                <c:pt idx="209">
                  <c:v>18377</c:v>
                </c:pt>
                <c:pt idx="210">
                  <c:v>18377.5</c:v>
                </c:pt>
                <c:pt idx="211">
                  <c:v>18377.5</c:v>
                </c:pt>
                <c:pt idx="212">
                  <c:v>18431.5</c:v>
                </c:pt>
                <c:pt idx="213">
                  <c:v>18513</c:v>
                </c:pt>
                <c:pt idx="214">
                  <c:v>18545</c:v>
                </c:pt>
                <c:pt idx="215">
                  <c:v>18545</c:v>
                </c:pt>
                <c:pt idx="216">
                  <c:v>18545</c:v>
                </c:pt>
                <c:pt idx="217">
                  <c:v>18545</c:v>
                </c:pt>
                <c:pt idx="218">
                  <c:v>18545</c:v>
                </c:pt>
                <c:pt idx="219">
                  <c:v>18545</c:v>
                </c:pt>
                <c:pt idx="220">
                  <c:v>18558.5</c:v>
                </c:pt>
                <c:pt idx="221">
                  <c:v>18558.5</c:v>
                </c:pt>
                <c:pt idx="222">
                  <c:v>18603.5</c:v>
                </c:pt>
                <c:pt idx="223">
                  <c:v>19892</c:v>
                </c:pt>
                <c:pt idx="224">
                  <c:v>20049</c:v>
                </c:pt>
                <c:pt idx="225">
                  <c:v>20099</c:v>
                </c:pt>
                <c:pt idx="226">
                  <c:v>20121.5</c:v>
                </c:pt>
                <c:pt idx="227">
                  <c:v>20126</c:v>
                </c:pt>
                <c:pt idx="228">
                  <c:v>20130.5</c:v>
                </c:pt>
                <c:pt idx="229">
                  <c:v>20130.5</c:v>
                </c:pt>
                <c:pt idx="230">
                  <c:v>20154.5</c:v>
                </c:pt>
                <c:pt idx="231">
                  <c:v>20158</c:v>
                </c:pt>
                <c:pt idx="232">
                  <c:v>20162.5</c:v>
                </c:pt>
                <c:pt idx="233">
                  <c:v>20253</c:v>
                </c:pt>
                <c:pt idx="234">
                  <c:v>21554</c:v>
                </c:pt>
                <c:pt idx="235">
                  <c:v>21626</c:v>
                </c:pt>
                <c:pt idx="236">
                  <c:v>21725.5</c:v>
                </c:pt>
                <c:pt idx="237">
                  <c:v>21725.5</c:v>
                </c:pt>
                <c:pt idx="238">
                  <c:v>21730.5</c:v>
                </c:pt>
                <c:pt idx="239">
                  <c:v>21730.5</c:v>
                </c:pt>
                <c:pt idx="240">
                  <c:v>21739.5</c:v>
                </c:pt>
                <c:pt idx="241">
                  <c:v>21744</c:v>
                </c:pt>
                <c:pt idx="242">
                  <c:v>21744</c:v>
                </c:pt>
                <c:pt idx="243">
                  <c:v>21762</c:v>
                </c:pt>
                <c:pt idx="244">
                  <c:v>21843.5</c:v>
                </c:pt>
                <c:pt idx="245">
                  <c:v>21895</c:v>
                </c:pt>
                <c:pt idx="246">
                  <c:v>21911.5</c:v>
                </c:pt>
                <c:pt idx="247">
                  <c:v>22138</c:v>
                </c:pt>
                <c:pt idx="248">
                  <c:v>23071.5</c:v>
                </c:pt>
                <c:pt idx="249">
                  <c:v>23221</c:v>
                </c:pt>
                <c:pt idx="250">
                  <c:v>23311.5</c:v>
                </c:pt>
                <c:pt idx="251">
                  <c:v>23701.5</c:v>
                </c:pt>
                <c:pt idx="252">
                  <c:v>24716.5</c:v>
                </c:pt>
                <c:pt idx="253">
                  <c:v>24866</c:v>
                </c:pt>
                <c:pt idx="254">
                  <c:v>25120</c:v>
                </c:pt>
                <c:pt idx="255">
                  <c:v>25142.5</c:v>
                </c:pt>
                <c:pt idx="256">
                  <c:v>26033</c:v>
                </c:pt>
                <c:pt idx="257">
                  <c:v>26569.5</c:v>
                </c:pt>
                <c:pt idx="258">
                  <c:v>26589</c:v>
                </c:pt>
                <c:pt idx="259">
                  <c:v>26692</c:v>
                </c:pt>
                <c:pt idx="260">
                  <c:v>27054.5</c:v>
                </c:pt>
                <c:pt idx="261">
                  <c:v>28035.5</c:v>
                </c:pt>
                <c:pt idx="262">
                  <c:v>28187.5</c:v>
                </c:pt>
                <c:pt idx="263">
                  <c:v>28284</c:v>
                </c:pt>
                <c:pt idx="264">
                  <c:v>28352.5</c:v>
                </c:pt>
                <c:pt idx="265">
                  <c:v>28409.5</c:v>
                </c:pt>
                <c:pt idx="266">
                  <c:v>28418.5</c:v>
                </c:pt>
                <c:pt idx="267">
                  <c:v>28518</c:v>
                </c:pt>
                <c:pt idx="268">
                  <c:v>28699.5</c:v>
                </c:pt>
                <c:pt idx="269">
                  <c:v>28708.5</c:v>
                </c:pt>
                <c:pt idx="270">
                  <c:v>29864</c:v>
                </c:pt>
                <c:pt idx="271">
                  <c:v>29874.5</c:v>
                </c:pt>
                <c:pt idx="272">
                  <c:v>29875</c:v>
                </c:pt>
                <c:pt idx="273">
                  <c:v>29945.5</c:v>
                </c:pt>
                <c:pt idx="274">
                  <c:v>30009</c:v>
                </c:pt>
                <c:pt idx="275">
                  <c:v>30059</c:v>
                </c:pt>
                <c:pt idx="276">
                  <c:v>30073.5</c:v>
                </c:pt>
                <c:pt idx="277">
                  <c:v>30077</c:v>
                </c:pt>
                <c:pt idx="278">
                  <c:v>30127</c:v>
                </c:pt>
                <c:pt idx="279">
                  <c:v>30222</c:v>
                </c:pt>
                <c:pt idx="280">
                  <c:v>31301.5</c:v>
                </c:pt>
                <c:pt idx="281">
                  <c:v>31486</c:v>
                </c:pt>
                <c:pt idx="282">
                  <c:v>31622</c:v>
                </c:pt>
                <c:pt idx="283">
                  <c:v>31622</c:v>
                </c:pt>
                <c:pt idx="284">
                  <c:v>31735.5</c:v>
                </c:pt>
                <c:pt idx="285">
                  <c:v>31740</c:v>
                </c:pt>
                <c:pt idx="286">
                  <c:v>31772</c:v>
                </c:pt>
                <c:pt idx="287">
                  <c:v>31772</c:v>
                </c:pt>
                <c:pt idx="288">
                  <c:v>31776.5</c:v>
                </c:pt>
                <c:pt idx="289">
                  <c:v>31777.5</c:v>
                </c:pt>
                <c:pt idx="290">
                  <c:v>31778</c:v>
                </c:pt>
                <c:pt idx="291">
                  <c:v>31794.5</c:v>
                </c:pt>
                <c:pt idx="292">
                  <c:v>31957.5</c:v>
                </c:pt>
                <c:pt idx="293">
                  <c:v>32030</c:v>
                </c:pt>
                <c:pt idx="294">
                  <c:v>33123</c:v>
                </c:pt>
                <c:pt idx="295">
                  <c:v>33126.5</c:v>
                </c:pt>
                <c:pt idx="296">
                  <c:v>33167.5</c:v>
                </c:pt>
                <c:pt idx="297">
                  <c:v>33167.5</c:v>
                </c:pt>
                <c:pt idx="298">
                  <c:v>33167.5</c:v>
                </c:pt>
                <c:pt idx="299">
                  <c:v>33168</c:v>
                </c:pt>
                <c:pt idx="300">
                  <c:v>33168</c:v>
                </c:pt>
                <c:pt idx="301">
                  <c:v>33168</c:v>
                </c:pt>
                <c:pt idx="302">
                  <c:v>33171.5</c:v>
                </c:pt>
                <c:pt idx="303">
                  <c:v>33232</c:v>
                </c:pt>
                <c:pt idx="304">
                  <c:v>33280.5</c:v>
                </c:pt>
                <c:pt idx="305">
                  <c:v>33403</c:v>
                </c:pt>
                <c:pt idx="306">
                  <c:v>33412</c:v>
                </c:pt>
                <c:pt idx="307">
                  <c:v>33422.5</c:v>
                </c:pt>
                <c:pt idx="308">
                  <c:v>33554</c:v>
                </c:pt>
                <c:pt idx="309">
                  <c:v>33554</c:v>
                </c:pt>
                <c:pt idx="310">
                  <c:v>33580</c:v>
                </c:pt>
                <c:pt idx="311">
                  <c:v>34587</c:v>
                </c:pt>
                <c:pt idx="312">
                  <c:v>34823</c:v>
                </c:pt>
                <c:pt idx="313">
                  <c:v>34825.5</c:v>
                </c:pt>
                <c:pt idx="314">
                  <c:v>34844.5</c:v>
                </c:pt>
                <c:pt idx="315">
                  <c:v>34948</c:v>
                </c:pt>
                <c:pt idx="316">
                  <c:v>34952.5</c:v>
                </c:pt>
                <c:pt idx="317">
                  <c:v>34952.5</c:v>
                </c:pt>
                <c:pt idx="318">
                  <c:v>34984.5</c:v>
                </c:pt>
                <c:pt idx="319">
                  <c:v>34999</c:v>
                </c:pt>
                <c:pt idx="320">
                  <c:v>35007</c:v>
                </c:pt>
                <c:pt idx="321">
                  <c:v>35189.5</c:v>
                </c:pt>
                <c:pt idx="322">
                  <c:v>35261</c:v>
                </c:pt>
                <c:pt idx="323">
                  <c:v>35262</c:v>
                </c:pt>
                <c:pt idx="324">
                  <c:v>35270.5</c:v>
                </c:pt>
                <c:pt idx="325">
                  <c:v>35270.5</c:v>
                </c:pt>
                <c:pt idx="326">
                  <c:v>35451.5</c:v>
                </c:pt>
                <c:pt idx="327">
                  <c:v>35451.5</c:v>
                </c:pt>
                <c:pt idx="328">
                  <c:v>36344</c:v>
                </c:pt>
                <c:pt idx="329">
                  <c:v>36439</c:v>
                </c:pt>
                <c:pt idx="330">
                  <c:v>36504.5</c:v>
                </c:pt>
                <c:pt idx="331">
                  <c:v>36652</c:v>
                </c:pt>
                <c:pt idx="332">
                  <c:v>36720</c:v>
                </c:pt>
                <c:pt idx="333">
                  <c:v>36842.5</c:v>
                </c:pt>
                <c:pt idx="334">
                  <c:v>36847</c:v>
                </c:pt>
                <c:pt idx="335">
                  <c:v>36847</c:v>
                </c:pt>
                <c:pt idx="336">
                  <c:v>37980.5</c:v>
                </c:pt>
                <c:pt idx="337">
                  <c:v>38007.5</c:v>
                </c:pt>
                <c:pt idx="338">
                  <c:v>38008</c:v>
                </c:pt>
                <c:pt idx="339">
                  <c:v>38125</c:v>
                </c:pt>
                <c:pt idx="340">
                  <c:v>38164</c:v>
                </c:pt>
                <c:pt idx="341">
                  <c:v>38210.5</c:v>
                </c:pt>
                <c:pt idx="342">
                  <c:v>38297.5</c:v>
                </c:pt>
                <c:pt idx="343">
                  <c:v>38307.5</c:v>
                </c:pt>
                <c:pt idx="344">
                  <c:v>38324</c:v>
                </c:pt>
                <c:pt idx="345">
                  <c:v>38325</c:v>
                </c:pt>
                <c:pt idx="346">
                  <c:v>38378.5</c:v>
                </c:pt>
                <c:pt idx="347">
                  <c:v>38405.5</c:v>
                </c:pt>
                <c:pt idx="348">
                  <c:v>38419</c:v>
                </c:pt>
                <c:pt idx="349">
                  <c:v>39602.5</c:v>
                </c:pt>
                <c:pt idx="350">
                  <c:v>39676</c:v>
                </c:pt>
                <c:pt idx="351">
                  <c:v>39775</c:v>
                </c:pt>
                <c:pt idx="352">
                  <c:v>39789</c:v>
                </c:pt>
                <c:pt idx="353">
                  <c:v>39796.5</c:v>
                </c:pt>
                <c:pt idx="354">
                  <c:v>39797</c:v>
                </c:pt>
                <c:pt idx="355">
                  <c:v>39797</c:v>
                </c:pt>
                <c:pt idx="356">
                  <c:v>39825</c:v>
                </c:pt>
                <c:pt idx="357">
                  <c:v>39825</c:v>
                </c:pt>
                <c:pt idx="358">
                  <c:v>39848</c:v>
                </c:pt>
                <c:pt idx="359">
                  <c:v>39869.5</c:v>
                </c:pt>
                <c:pt idx="360">
                  <c:v>39887</c:v>
                </c:pt>
                <c:pt idx="361">
                  <c:v>39887</c:v>
                </c:pt>
                <c:pt idx="362">
                  <c:v>39897</c:v>
                </c:pt>
                <c:pt idx="363">
                  <c:v>39905.5</c:v>
                </c:pt>
                <c:pt idx="364">
                  <c:v>39911</c:v>
                </c:pt>
                <c:pt idx="365">
                  <c:v>40251</c:v>
                </c:pt>
                <c:pt idx="366">
                  <c:v>41347</c:v>
                </c:pt>
                <c:pt idx="367">
                  <c:v>41425</c:v>
                </c:pt>
                <c:pt idx="368">
                  <c:v>41434</c:v>
                </c:pt>
                <c:pt idx="369">
                  <c:v>41506</c:v>
                </c:pt>
                <c:pt idx="370">
                  <c:v>41516</c:v>
                </c:pt>
                <c:pt idx="371">
                  <c:v>41534</c:v>
                </c:pt>
                <c:pt idx="372">
                  <c:v>41561</c:v>
                </c:pt>
                <c:pt idx="373">
                  <c:v>41565</c:v>
                </c:pt>
                <c:pt idx="374">
                  <c:v>41579</c:v>
                </c:pt>
                <c:pt idx="375">
                  <c:v>41642</c:v>
                </c:pt>
                <c:pt idx="376">
                  <c:v>41654.5</c:v>
                </c:pt>
                <c:pt idx="377">
                  <c:v>41674</c:v>
                </c:pt>
                <c:pt idx="378">
                  <c:v>41700</c:v>
                </c:pt>
                <c:pt idx="379">
                  <c:v>41700</c:v>
                </c:pt>
                <c:pt idx="380">
                  <c:v>41700</c:v>
                </c:pt>
                <c:pt idx="381">
                  <c:v>41831.5</c:v>
                </c:pt>
                <c:pt idx="382">
                  <c:v>41831.5</c:v>
                </c:pt>
                <c:pt idx="383">
                  <c:v>42276</c:v>
                </c:pt>
                <c:pt idx="384">
                  <c:v>42747.5</c:v>
                </c:pt>
                <c:pt idx="385">
                  <c:v>42747.5</c:v>
                </c:pt>
                <c:pt idx="386">
                  <c:v>42997</c:v>
                </c:pt>
                <c:pt idx="387">
                  <c:v>43006.5</c:v>
                </c:pt>
                <c:pt idx="388">
                  <c:v>43046</c:v>
                </c:pt>
                <c:pt idx="389">
                  <c:v>43092</c:v>
                </c:pt>
                <c:pt idx="390">
                  <c:v>43133.5</c:v>
                </c:pt>
                <c:pt idx="391">
                  <c:v>43146.5</c:v>
                </c:pt>
                <c:pt idx="392">
                  <c:v>43178</c:v>
                </c:pt>
                <c:pt idx="393">
                  <c:v>43204</c:v>
                </c:pt>
                <c:pt idx="394">
                  <c:v>43204.5</c:v>
                </c:pt>
                <c:pt idx="395">
                  <c:v>43255</c:v>
                </c:pt>
                <c:pt idx="396">
                  <c:v>43282</c:v>
                </c:pt>
                <c:pt idx="397">
                  <c:v>43368.5</c:v>
                </c:pt>
                <c:pt idx="398">
                  <c:v>43372</c:v>
                </c:pt>
                <c:pt idx="399">
                  <c:v>43387</c:v>
                </c:pt>
                <c:pt idx="400">
                  <c:v>43387</c:v>
                </c:pt>
                <c:pt idx="401">
                  <c:v>43387</c:v>
                </c:pt>
                <c:pt idx="402">
                  <c:v>43545.5</c:v>
                </c:pt>
                <c:pt idx="403">
                  <c:v>44303</c:v>
                </c:pt>
                <c:pt idx="404">
                  <c:v>44461.5</c:v>
                </c:pt>
                <c:pt idx="405">
                  <c:v>44588</c:v>
                </c:pt>
                <c:pt idx="406">
                  <c:v>44759.5</c:v>
                </c:pt>
                <c:pt idx="407">
                  <c:v>44873</c:v>
                </c:pt>
                <c:pt idx="408">
                  <c:v>44873.5</c:v>
                </c:pt>
                <c:pt idx="409">
                  <c:v>44918</c:v>
                </c:pt>
                <c:pt idx="410">
                  <c:v>44918</c:v>
                </c:pt>
                <c:pt idx="411">
                  <c:v>45031.5</c:v>
                </c:pt>
                <c:pt idx="412">
                  <c:v>45031.5</c:v>
                </c:pt>
                <c:pt idx="413">
                  <c:v>45062.5</c:v>
                </c:pt>
                <c:pt idx="414">
                  <c:v>45062.5</c:v>
                </c:pt>
                <c:pt idx="415">
                  <c:v>45081</c:v>
                </c:pt>
                <c:pt idx="416">
                  <c:v>46025</c:v>
                </c:pt>
                <c:pt idx="417">
                  <c:v>46113</c:v>
                </c:pt>
                <c:pt idx="418">
                  <c:v>46134</c:v>
                </c:pt>
                <c:pt idx="419">
                  <c:v>46292.5</c:v>
                </c:pt>
                <c:pt idx="420">
                  <c:v>46400.5</c:v>
                </c:pt>
                <c:pt idx="421">
                  <c:v>46462</c:v>
                </c:pt>
                <c:pt idx="422">
                  <c:v>46471</c:v>
                </c:pt>
                <c:pt idx="423">
                  <c:v>46545.5</c:v>
                </c:pt>
                <c:pt idx="424">
                  <c:v>46818.5</c:v>
                </c:pt>
                <c:pt idx="425">
                  <c:v>46818.5</c:v>
                </c:pt>
                <c:pt idx="426">
                  <c:v>46818.5</c:v>
                </c:pt>
                <c:pt idx="427">
                  <c:v>47038</c:v>
                </c:pt>
                <c:pt idx="428">
                  <c:v>47038</c:v>
                </c:pt>
                <c:pt idx="429">
                  <c:v>48019</c:v>
                </c:pt>
                <c:pt idx="430">
                  <c:v>48035.5</c:v>
                </c:pt>
                <c:pt idx="431">
                  <c:v>48078.5</c:v>
                </c:pt>
                <c:pt idx="432">
                  <c:v>48079</c:v>
                </c:pt>
                <c:pt idx="433">
                  <c:v>48148</c:v>
                </c:pt>
                <c:pt idx="434">
                  <c:v>48148.5</c:v>
                </c:pt>
                <c:pt idx="435">
                  <c:v>48202.5</c:v>
                </c:pt>
                <c:pt idx="436">
                  <c:v>48207</c:v>
                </c:pt>
                <c:pt idx="437">
                  <c:v>48233</c:v>
                </c:pt>
                <c:pt idx="438">
                  <c:v>48252.5</c:v>
                </c:pt>
                <c:pt idx="439">
                  <c:v>48279</c:v>
                </c:pt>
                <c:pt idx="440">
                  <c:v>48306.5</c:v>
                </c:pt>
                <c:pt idx="441">
                  <c:v>48307</c:v>
                </c:pt>
                <c:pt idx="442">
                  <c:v>48311.5</c:v>
                </c:pt>
                <c:pt idx="443">
                  <c:v>48315.5</c:v>
                </c:pt>
                <c:pt idx="444">
                  <c:v>48316</c:v>
                </c:pt>
                <c:pt idx="445">
                  <c:v>48325</c:v>
                </c:pt>
                <c:pt idx="446">
                  <c:v>48338.5</c:v>
                </c:pt>
                <c:pt idx="447">
                  <c:v>48347.5</c:v>
                </c:pt>
                <c:pt idx="448">
                  <c:v>48348</c:v>
                </c:pt>
                <c:pt idx="449">
                  <c:v>48352</c:v>
                </c:pt>
                <c:pt idx="450">
                  <c:v>48352.5</c:v>
                </c:pt>
                <c:pt idx="451">
                  <c:v>48356.5</c:v>
                </c:pt>
                <c:pt idx="452">
                  <c:v>48357</c:v>
                </c:pt>
                <c:pt idx="453">
                  <c:v>48365.5</c:v>
                </c:pt>
                <c:pt idx="454">
                  <c:v>48366</c:v>
                </c:pt>
                <c:pt idx="455">
                  <c:v>48370</c:v>
                </c:pt>
                <c:pt idx="456">
                  <c:v>48370.5</c:v>
                </c:pt>
                <c:pt idx="457">
                  <c:v>48374.5</c:v>
                </c:pt>
                <c:pt idx="458">
                  <c:v>48375</c:v>
                </c:pt>
                <c:pt idx="459">
                  <c:v>48388</c:v>
                </c:pt>
                <c:pt idx="460">
                  <c:v>48388</c:v>
                </c:pt>
                <c:pt idx="461">
                  <c:v>48388.5</c:v>
                </c:pt>
                <c:pt idx="462">
                  <c:v>48403</c:v>
                </c:pt>
                <c:pt idx="463">
                  <c:v>48488</c:v>
                </c:pt>
                <c:pt idx="464">
                  <c:v>48492.5</c:v>
                </c:pt>
                <c:pt idx="465">
                  <c:v>48497</c:v>
                </c:pt>
                <c:pt idx="466">
                  <c:v>48501.5</c:v>
                </c:pt>
                <c:pt idx="467">
                  <c:v>48506</c:v>
                </c:pt>
                <c:pt idx="468">
                  <c:v>48510.5</c:v>
                </c:pt>
                <c:pt idx="469">
                  <c:v>48515</c:v>
                </c:pt>
                <c:pt idx="470">
                  <c:v>48584</c:v>
                </c:pt>
                <c:pt idx="471">
                  <c:v>48596.5</c:v>
                </c:pt>
                <c:pt idx="472">
                  <c:v>48796</c:v>
                </c:pt>
                <c:pt idx="473">
                  <c:v>48796</c:v>
                </c:pt>
                <c:pt idx="474">
                  <c:v>49265</c:v>
                </c:pt>
                <c:pt idx="475">
                  <c:v>49710</c:v>
                </c:pt>
                <c:pt idx="476">
                  <c:v>49710.5</c:v>
                </c:pt>
                <c:pt idx="477">
                  <c:v>49731.5</c:v>
                </c:pt>
                <c:pt idx="478">
                  <c:v>49747.5</c:v>
                </c:pt>
                <c:pt idx="479">
                  <c:v>49761</c:v>
                </c:pt>
                <c:pt idx="480">
                  <c:v>49770</c:v>
                </c:pt>
                <c:pt idx="481">
                  <c:v>49810</c:v>
                </c:pt>
                <c:pt idx="482">
                  <c:v>49810</c:v>
                </c:pt>
                <c:pt idx="483">
                  <c:v>49810.5</c:v>
                </c:pt>
                <c:pt idx="484">
                  <c:v>49810.5</c:v>
                </c:pt>
                <c:pt idx="485">
                  <c:v>49811.5</c:v>
                </c:pt>
                <c:pt idx="486">
                  <c:v>49820</c:v>
                </c:pt>
                <c:pt idx="487">
                  <c:v>49820</c:v>
                </c:pt>
                <c:pt idx="488">
                  <c:v>49820.5</c:v>
                </c:pt>
                <c:pt idx="489">
                  <c:v>49829.5</c:v>
                </c:pt>
                <c:pt idx="490">
                  <c:v>49858</c:v>
                </c:pt>
                <c:pt idx="491">
                  <c:v>49865.5</c:v>
                </c:pt>
                <c:pt idx="492">
                  <c:v>49924.5</c:v>
                </c:pt>
                <c:pt idx="493">
                  <c:v>50010</c:v>
                </c:pt>
                <c:pt idx="494">
                  <c:v>50010.5</c:v>
                </c:pt>
                <c:pt idx="495">
                  <c:v>50033</c:v>
                </c:pt>
                <c:pt idx="496">
                  <c:v>50071</c:v>
                </c:pt>
                <c:pt idx="497">
                  <c:v>50130</c:v>
                </c:pt>
                <c:pt idx="498">
                  <c:v>51193.5</c:v>
                </c:pt>
                <c:pt idx="499">
                  <c:v>51197.5</c:v>
                </c:pt>
                <c:pt idx="500">
                  <c:v>51348.5</c:v>
                </c:pt>
                <c:pt idx="501">
                  <c:v>51433</c:v>
                </c:pt>
                <c:pt idx="502">
                  <c:v>51457.5</c:v>
                </c:pt>
                <c:pt idx="503">
                  <c:v>51462</c:v>
                </c:pt>
                <c:pt idx="504">
                  <c:v>51487.5</c:v>
                </c:pt>
                <c:pt idx="505">
                  <c:v>51492</c:v>
                </c:pt>
                <c:pt idx="506">
                  <c:v>51496.5</c:v>
                </c:pt>
                <c:pt idx="507">
                  <c:v>51497</c:v>
                </c:pt>
                <c:pt idx="508">
                  <c:v>51501</c:v>
                </c:pt>
                <c:pt idx="509">
                  <c:v>51564.5</c:v>
                </c:pt>
                <c:pt idx="510">
                  <c:v>51566</c:v>
                </c:pt>
                <c:pt idx="511">
                  <c:v>51578</c:v>
                </c:pt>
                <c:pt idx="512">
                  <c:v>51578</c:v>
                </c:pt>
                <c:pt idx="513">
                  <c:v>51655</c:v>
                </c:pt>
                <c:pt idx="514">
                  <c:v>51954.5</c:v>
                </c:pt>
                <c:pt idx="515">
                  <c:v>52381</c:v>
                </c:pt>
                <c:pt idx="516">
                  <c:v>52712.5</c:v>
                </c:pt>
                <c:pt idx="517">
                  <c:v>52717</c:v>
                </c:pt>
                <c:pt idx="518">
                  <c:v>52726</c:v>
                </c:pt>
                <c:pt idx="519">
                  <c:v>52762</c:v>
                </c:pt>
                <c:pt idx="520">
                  <c:v>52775.5</c:v>
                </c:pt>
                <c:pt idx="521">
                  <c:v>52780.5</c:v>
                </c:pt>
                <c:pt idx="522">
                  <c:v>52794</c:v>
                </c:pt>
                <c:pt idx="523">
                  <c:v>52802.5</c:v>
                </c:pt>
                <c:pt idx="524">
                  <c:v>52803</c:v>
                </c:pt>
                <c:pt idx="525">
                  <c:v>52807.5</c:v>
                </c:pt>
                <c:pt idx="526">
                  <c:v>52812</c:v>
                </c:pt>
                <c:pt idx="527">
                  <c:v>52816.5</c:v>
                </c:pt>
                <c:pt idx="528">
                  <c:v>52893.5</c:v>
                </c:pt>
                <c:pt idx="529">
                  <c:v>52898</c:v>
                </c:pt>
                <c:pt idx="530">
                  <c:v>52898.5</c:v>
                </c:pt>
                <c:pt idx="531">
                  <c:v>52920</c:v>
                </c:pt>
                <c:pt idx="532">
                  <c:v>52920.5</c:v>
                </c:pt>
                <c:pt idx="533">
                  <c:v>52934.5</c:v>
                </c:pt>
                <c:pt idx="534">
                  <c:v>52938.5</c:v>
                </c:pt>
                <c:pt idx="535">
                  <c:v>52952.5</c:v>
                </c:pt>
                <c:pt idx="536">
                  <c:v>52957</c:v>
                </c:pt>
                <c:pt idx="537">
                  <c:v>52961.5</c:v>
                </c:pt>
                <c:pt idx="538">
                  <c:v>52965.5</c:v>
                </c:pt>
                <c:pt idx="539">
                  <c:v>52983.5</c:v>
                </c:pt>
                <c:pt idx="540">
                  <c:v>52984</c:v>
                </c:pt>
                <c:pt idx="541">
                  <c:v>52988</c:v>
                </c:pt>
                <c:pt idx="542">
                  <c:v>52988.5</c:v>
                </c:pt>
                <c:pt idx="543">
                  <c:v>52992</c:v>
                </c:pt>
                <c:pt idx="544">
                  <c:v>52992.5</c:v>
                </c:pt>
                <c:pt idx="545">
                  <c:v>53006.5</c:v>
                </c:pt>
                <c:pt idx="546">
                  <c:v>53011</c:v>
                </c:pt>
                <c:pt idx="547">
                  <c:v>53011.5</c:v>
                </c:pt>
                <c:pt idx="548">
                  <c:v>53015</c:v>
                </c:pt>
                <c:pt idx="549">
                  <c:v>53016</c:v>
                </c:pt>
                <c:pt idx="550">
                  <c:v>53029.5</c:v>
                </c:pt>
                <c:pt idx="551">
                  <c:v>53030.5</c:v>
                </c:pt>
                <c:pt idx="552">
                  <c:v>53033.5</c:v>
                </c:pt>
                <c:pt idx="553">
                  <c:v>53034</c:v>
                </c:pt>
                <c:pt idx="554">
                  <c:v>53051</c:v>
                </c:pt>
                <c:pt idx="555">
                  <c:v>53051.5</c:v>
                </c:pt>
                <c:pt idx="556">
                  <c:v>53127.5</c:v>
                </c:pt>
                <c:pt idx="557">
                  <c:v>53128</c:v>
                </c:pt>
                <c:pt idx="558">
                  <c:v>53137</c:v>
                </c:pt>
                <c:pt idx="559">
                  <c:v>53141.5</c:v>
                </c:pt>
                <c:pt idx="560">
                  <c:v>53142</c:v>
                </c:pt>
                <c:pt idx="561">
                  <c:v>53142.5</c:v>
                </c:pt>
                <c:pt idx="562">
                  <c:v>53147</c:v>
                </c:pt>
                <c:pt idx="563">
                  <c:v>53155</c:v>
                </c:pt>
                <c:pt idx="564">
                  <c:v>53173</c:v>
                </c:pt>
                <c:pt idx="565">
                  <c:v>53173.5</c:v>
                </c:pt>
                <c:pt idx="566">
                  <c:v>53177.5</c:v>
                </c:pt>
                <c:pt idx="567">
                  <c:v>53178</c:v>
                </c:pt>
                <c:pt idx="568">
                  <c:v>53182</c:v>
                </c:pt>
                <c:pt idx="569">
                  <c:v>53182.5</c:v>
                </c:pt>
                <c:pt idx="570">
                  <c:v>53187</c:v>
                </c:pt>
                <c:pt idx="571">
                  <c:v>53191</c:v>
                </c:pt>
                <c:pt idx="572">
                  <c:v>53191.5</c:v>
                </c:pt>
                <c:pt idx="573">
                  <c:v>53195.5</c:v>
                </c:pt>
                <c:pt idx="574">
                  <c:v>53196</c:v>
                </c:pt>
                <c:pt idx="575">
                  <c:v>53196.5</c:v>
                </c:pt>
                <c:pt idx="576">
                  <c:v>53205</c:v>
                </c:pt>
                <c:pt idx="577">
                  <c:v>53205.5</c:v>
                </c:pt>
                <c:pt idx="578">
                  <c:v>53209.5</c:v>
                </c:pt>
                <c:pt idx="579">
                  <c:v>53214</c:v>
                </c:pt>
                <c:pt idx="580">
                  <c:v>53218.5</c:v>
                </c:pt>
                <c:pt idx="581">
                  <c:v>53223</c:v>
                </c:pt>
                <c:pt idx="582">
                  <c:v>53223</c:v>
                </c:pt>
                <c:pt idx="583">
                  <c:v>53227.5</c:v>
                </c:pt>
                <c:pt idx="584">
                  <c:v>53232</c:v>
                </c:pt>
                <c:pt idx="585">
                  <c:v>53232.5</c:v>
                </c:pt>
                <c:pt idx="586">
                  <c:v>53236.5</c:v>
                </c:pt>
                <c:pt idx="587">
                  <c:v>53236.5</c:v>
                </c:pt>
                <c:pt idx="588">
                  <c:v>53237</c:v>
                </c:pt>
                <c:pt idx="589">
                  <c:v>53241.5</c:v>
                </c:pt>
                <c:pt idx="590">
                  <c:v>53255</c:v>
                </c:pt>
                <c:pt idx="591">
                  <c:v>53259.5</c:v>
                </c:pt>
                <c:pt idx="592">
                  <c:v>53268.5</c:v>
                </c:pt>
                <c:pt idx="593">
                  <c:v>53273</c:v>
                </c:pt>
                <c:pt idx="594">
                  <c:v>53277.5</c:v>
                </c:pt>
                <c:pt idx="595">
                  <c:v>53282</c:v>
                </c:pt>
                <c:pt idx="596">
                  <c:v>53286.5</c:v>
                </c:pt>
                <c:pt idx="597">
                  <c:v>53300</c:v>
                </c:pt>
                <c:pt idx="598">
                  <c:v>53304.5</c:v>
                </c:pt>
                <c:pt idx="599">
                  <c:v>53318.5</c:v>
                </c:pt>
                <c:pt idx="600">
                  <c:v>53323</c:v>
                </c:pt>
                <c:pt idx="601">
                  <c:v>53327.5</c:v>
                </c:pt>
                <c:pt idx="602">
                  <c:v>53363.5</c:v>
                </c:pt>
                <c:pt idx="603">
                  <c:v>53469</c:v>
                </c:pt>
                <c:pt idx="604">
                  <c:v>54618</c:v>
                </c:pt>
                <c:pt idx="605">
                  <c:v>54618</c:v>
                </c:pt>
                <c:pt idx="606">
                  <c:v>54618</c:v>
                </c:pt>
                <c:pt idx="607">
                  <c:v>54618</c:v>
                </c:pt>
                <c:pt idx="608">
                  <c:v>54678.5</c:v>
                </c:pt>
                <c:pt idx="609">
                  <c:v>54684</c:v>
                </c:pt>
                <c:pt idx="610">
                  <c:v>54684</c:v>
                </c:pt>
                <c:pt idx="611">
                  <c:v>54777</c:v>
                </c:pt>
                <c:pt idx="612">
                  <c:v>54832.5</c:v>
                </c:pt>
                <c:pt idx="613">
                  <c:v>54832.5</c:v>
                </c:pt>
                <c:pt idx="614">
                  <c:v>54832.5</c:v>
                </c:pt>
                <c:pt idx="615">
                  <c:v>54836.5</c:v>
                </c:pt>
                <c:pt idx="616">
                  <c:v>54836.5</c:v>
                </c:pt>
                <c:pt idx="617">
                  <c:v>54945</c:v>
                </c:pt>
                <c:pt idx="618">
                  <c:v>54954</c:v>
                </c:pt>
                <c:pt idx="619">
                  <c:v>54959.5</c:v>
                </c:pt>
                <c:pt idx="620">
                  <c:v>55045.5</c:v>
                </c:pt>
                <c:pt idx="621">
                  <c:v>55099</c:v>
                </c:pt>
                <c:pt idx="622">
                  <c:v>55099</c:v>
                </c:pt>
                <c:pt idx="623">
                  <c:v>55099</c:v>
                </c:pt>
                <c:pt idx="624">
                  <c:v>55189.5</c:v>
                </c:pt>
                <c:pt idx="625">
                  <c:v>55948.5</c:v>
                </c:pt>
                <c:pt idx="626">
                  <c:v>55967</c:v>
                </c:pt>
                <c:pt idx="627">
                  <c:v>55967.5</c:v>
                </c:pt>
                <c:pt idx="628">
                  <c:v>56179.5</c:v>
                </c:pt>
                <c:pt idx="629">
                  <c:v>56180</c:v>
                </c:pt>
                <c:pt idx="630">
                  <c:v>56277</c:v>
                </c:pt>
                <c:pt idx="631">
                  <c:v>56297.5</c:v>
                </c:pt>
                <c:pt idx="632">
                  <c:v>56396</c:v>
                </c:pt>
                <c:pt idx="633">
                  <c:v>56473</c:v>
                </c:pt>
                <c:pt idx="634">
                  <c:v>56490</c:v>
                </c:pt>
                <c:pt idx="635">
                  <c:v>56545.5</c:v>
                </c:pt>
                <c:pt idx="636">
                  <c:v>56591</c:v>
                </c:pt>
                <c:pt idx="637">
                  <c:v>56626</c:v>
                </c:pt>
                <c:pt idx="638">
                  <c:v>57606</c:v>
                </c:pt>
                <c:pt idx="639">
                  <c:v>57746.5</c:v>
                </c:pt>
                <c:pt idx="640">
                  <c:v>57755</c:v>
                </c:pt>
                <c:pt idx="641">
                  <c:v>57918.5</c:v>
                </c:pt>
                <c:pt idx="642">
                  <c:v>58041</c:v>
                </c:pt>
                <c:pt idx="643">
                  <c:v>58041.5</c:v>
                </c:pt>
                <c:pt idx="644">
                  <c:v>58054.5</c:v>
                </c:pt>
                <c:pt idx="645">
                  <c:v>58171</c:v>
                </c:pt>
                <c:pt idx="646">
                  <c:v>59329</c:v>
                </c:pt>
                <c:pt idx="647">
                  <c:v>59542</c:v>
                </c:pt>
                <c:pt idx="648">
                  <c:v>59608.5</c:v>
                </c:pt>
                <c:pt idx="649">
                  <c:v>59739.5</c:v>
                </c:pt>
                <c:pt idx="650">
                  <c:v>59744</c:v>
                </c:pt>
                <c:pt idx="651">
                  <c:v>59744.5</c:v>
                </c:pt>
                <c:pt idx="652">
                  <c:v>59757.5</c:v>
                </c:pt>
                <c:pt idx="653">
                  <c:v>59758</c:v>
                </c:pt>
                <c:pt idx="654">
                  <c:v>59766</c:v>
                </c:pt>
                <c:pt idx="655">
                  <c:v>59766.5</c:v>
                </c:pt>
                <c:pt idx="656">
                  <c:v>59771</c:v>
                </c:pt>
                <c:pt idx="657">
                  <c:v>59771.5</c:v>
                </c:pt>
                <c:pt idx="658">
                  <c:v>59780</c:v>
                </c:pt>
                <c:pt idx="659">
                  <c:v>59780.5</c:v>
                </c:pt>
                <c:pt idx="660">
                  <c:v>59781</c:v>
                </c:pt>
                <c:pt idx="661">
                  <c:v>59781</c:v>
                </c:pt>
                <c:pt idx="662">
                  <c:v>59781.5</c:v>
                </c:pt>
                <c:pt idx="663">
                  <c:v>59784.5</c:v>
                </c:pt>
                <c:pt idx="664">
                  <c:v>59785</c:v>
                </c:pt>
                <c:pt idx="665">
                  <c:v>59785.5</c:v>
                </c:pt>
                <c:pt idx="666">
                  <c:v>59789</c:v>
                </c:pt>
                <c:pt idx="667">
                  <c:v>59789.5</c:v>
                </c:pt>
                <c:pt idx="668">
                  <c:v>59793.5</c:v>
                </c:pt>
                <c:pt idx="669">
                  <c:v>59794</c:v>
                </c:pt>
                <c:pt idx="670">
                  <c:v>59794.5</c:v>
                </c:pt>
                <c:pt idx="671">
                  <c:v>59798</c:v>
                </c:pt>
                <c:pt idx="672">
                  <c:v>59798.5</c:v>
                </c:pt>
                <c:pt idx="673">
                  <c:v>59799</c:v>
                </c:pt>
                <c:pt idx="674">
                  <c:v>59799</c:v>
                </c:pt>
                <c:pt idx="675">
                  <c:v>59799</c:v>
                </c:pt>
                <c:pt idx="676">
                  <c:v>59802.5</c:v>
                </c:pt>
                <c:pt idx="677">
                  <c:v>59803</c:v>
                </c:pt>
                <c:pt idx="678">
                  <c:v>59803.5</c:v>
                </c:pt>
                <c:pt idx="679">
                  <c:v>59807.5</c:v>
                </c:pt>
                <c:pt idx="680">
                  <c:v>59839</c:v>
                </c:pt>
                <c:pt idx="681">
                  <c:v>59839.5</c:v>
                </c:pt>
                <c:pt idx="682">
                  <c:v>59848</c:v>
                </c:pt>
                <c:pt idx="683">
                  <c:v>59848.5</c:v>
                </c:pt>
                <c:pt idx="684">
                  <c:v>59852.5</c:v>
                </c:pt>
                <c:pt idx="685">
                  <c:v>59862</c:v>
                </c:pt>
                <c:pt idx="686">
                  <c:v>59889</c:v>
                </c:pt>
                <c:pt idx="687">
                  <c:v>59893</c:v>
                </c:pt>
                <c:pt idx="688">
                  <c:v>59893.5</c:v>
                </c:pt>
                <c:pt idx="689">
                  <c:v>59894</c:v>
                </c:pt>
                <c:pt idx="690">
                  <c:v>59898</c:v>
                </c:pt>
                <c:pt idx="691">
                  <c:v>59898.5</c:v>
                </c:pt>
                <c:pt idx="692">
                  <c:v>59911.5</c:v>
                </c:pt>
                <c:pt idx="693">
                  <c:v>59916</c:v>
                </c:pt>
                <c:pt idx="694">
                  <c:v>59916.5</c:v>
                </c:pt>
                <c:pt idx="695">
                  <c:v>59925</c:v>
                </c:pt>
                <c:pt idx="696">
                  <c:v>59925.5</c:v>
                </c:pt>
                <c:pt idx="697">
                  <c:v>59934</c:v>
                </c:pt>
                <c:pt idx="698">
                  <c:v>59934.5</c:v>
                </c:pt>
                <c:pt idx="699">
                  <c:v>59943</c:v>
                </c:pt>
                <c:pt idx="700">
                  <c:v>59947.5</c:v>
                </c:pt>
                <c:pt idx="701">
                  <c:v>59952</c:v>
                </c:pt>
                <c:pt idx="702">
                  <c:v>59952.5</c:v>
                </c:pt>
                <c:pt idx="703">
                  <c:v>59956.5</c:v>
                </c:pt>
                <c:pt idx="704">
                  <c:v>59957</c:v>
                </c:pt>
                <c:pt idx="705">
                  <c:v>59966</c:v>
                </c:pt>
                <c:pt idx="706">
                  <c:v>59975</c:v>
                </c:pt>
                <c:pt idx="707">
                  <c:v>59979.5</c:v>
                </c:pt>
                <c:pt idx="708">
                  <c:v>59984</c:v>
                </c:pt>
                <c:pt idx="709">
                  <c:v>59993</c:v>
                </c:pt>
                <c:pt idx="710">
                  <c:v>61014</c:v>
                </c:pt>
                <c:pt idx="711">
                  <c:v>61031.5</c:v>
                </c:pt>
                <c:pt idx="712">
                  <c:v>61032</c:v>
                </c:pt>
                <c:pt idx="713">
                  <c:v>61046.5</c:v>
                </c:pt>
                <c:pt idx="714">
                  <c:v>61059</c:v>
                </c:pt>
                <c:pt idx="715">
                  <c:v>61063.5</c:v>
                </c:pt>
                <c:pt idx="716">
                  <c:v>61072.5</c:v>
                </c:pt>
                <c:pt idx="717">
                  <c:v>61073</c:v>
                </c:pt>
                <c:pt idx="718">
                  <c:v>61077.5</c:v>
                </c:pt>
                <c:pt idx="719">
                  <c:v>61081.5</c:v>
                </c:pt>
                <c:pt idx="720">
                  <c:v>61082</c:v>
                </c:pt>
                <c:pt idx="721">
                  <c:v>61086</c:v>
                </c:pt>
                <c:pt idx="722">
                  <c:v>61086.5</c:v>
                </c:pt>
                <c:pt idx="723">
                  <c:v>61090.5</c:v>
                </c:pt>
                <c:pt idx="724">
                  <c:v>61091</c:v>
                </c:pt>
                <c:pt idx="725">
                  <c:v>61095</c:v>
                </c:pt>
                <c:pt idx="726">
                  <c:v>61108.5</c:v>
                </c:pt>
                <c:pt idx="727">
                  <c:v>61109</c:v>
                </c:pt>
                <c:pt idx="728">
                  <c:v>61113</c:v>
                </c:pt>
                <c:pt idx="729">
                  <c:v>61113.5</c:v>
                </c:pt>
                <c:pt idx="730">
                  <c:v>61117.5</c:v>
                </c:pt>
                <c:pt idx="731">
                  <c:v>61118</c:v>
                </c:pt>
                <c:pt idx="732">
                  <c:v>61135.5</c:v>
                </c:pt>
                <c:pt idx="733">
                  <c:v>61136</c:v>
                </c:pt>
                <c:pt idx="734">
                  <c:v>61139.5</c:v>
                </c:pt>
                <c:pt idx="735">
                  <c:v>61140</c:v>
                </c:pt>
                <c:pt idx="736">
                  <c:v>61140</c:v>
                </c:pt>
                <c:pt idx="737">
                  <c:v>61140.5</c:v>
                </c:pt>
                <c:pt idx="738">
                  <c:v>61141</c:v>
                </c:pt>
                <c:pt idx="739">
                  <c:v>61144.5</c:v>
                </c:pt>
                <c:pt idx="740">
                  <c:v>61145</c:v>
                </c:pt>
                <c:pt idx="741">
                  <c:v>61168</c:v>
                </c:pt>
                <c:pt idx="742">
                  <c:v>61176.5</c:v>
                </c:pt>
                <c:pt idx="743">
                  <c:v>61221.5</c:v>
                </c:pt>
                <c:pt idx="744">
                  <c:v>61222</c:v>
                </c:pt>
                <c:pt idx="745">
                  <c:v>61222.5</c:v>
                </c:pt>
                <c:pt idx="746">
                  <c:v>61226.5</c:v>
                </c:pt>
                <c:pt idx="747">
                  <c:v>61227</c:v>
                </c:pt>
                <c:pt idx="748">
                  <c:v>61232</c:v>
                </c:pt>
                <c:pt idx="749">
                  <c:v>61232.5</c:v>
                </c:pt>
                <c:pt idx="750">
                  <c:v>61240</c:v>
                </c:pt>
                <c:pt idx="751">
                  <c:v>61240.5</c:v>
                </c:pt>
                <c:pt idx="752">
                  <c:v>61244</c:v>
                </c:pt>
                <c:pt idx="753">
                  <c:v>61262.5</c:v>
                </c:pt>
                <c:pt idx="754">
                  <c:v>61263</c:v>
                </c:pt>
                <c:pt idx="755">
                  <c:v>61344</c:v>
                </c:pt>
                <c:pt idx="756">
                  <c:v>61498.5</c:v>
                </c:pt>
                <c:pt idx="757">
                  <c:v>61597</c:v>
                </c:pt>
                <c:pt idx="758">
                  <c:v>61611.5</c:v>
                </c:pt>
                <c:pt idx="759">
                  <c:v>61611.5</c:v>
                </c:pt>
                <c:pt idx="760">
                  <c:v>62754</c:v>
                </c:pt>
                <c:pt idx="761">
                  <c:v>62754</c:v>
                </c:pt>
                <c:pt idx="762">
                  <c:v>63061.5</c:v>
                </c:pt>
                <c:pt idx="763">
                  <c:v>63061.5</c:v>
                </c:pt>
                <c:pt idx="764">
                  <c:v>63347</c:v>
                </c:pt>
                <c:pt idx="765">
                  <c:v>63397</c:v>
                </c:pt>
                <c:pt idx="766">
                  <c:v>64327.5</c:v>
                </c:pt>
                <c:pt idx="767">
                  <c:v>64448</c:v>
                </c:pt>
                <c:pt idx="768">
                  <c:v>64472</c:v>
                </c:pt>
                <c:pt idx="769">
                  <c:v>64701.5</c:v>
                </c:pt>
                <c:pt idx="770">
                  <c:v>66156</c:v>
                </c:pt>
                <c:pt idx="771">
                  <c:v>66156.5</c:v>
                </c:pt>
                <c:pt idx="772">
                  <c:v>66175.5</c:v>
                </c:pt>
                <c:pt idx="773">
                  <c:v>66296</c:v>
                </c:pt>
                <c:pt idx="774">
                  <c:v>66296.5</c:v>
                </c:pt>
                <c:pt idx="775">
                  <c:v>66373</c:v>
                </c:pt>
                <c:pt idx="776">
                  <c:v>66379</c:v>
                </c:pt>
                <c:pt idx="777">
                  <c:v>66379.5</c:v>
                </c:pt>
                <c:pt idx="778">
                  <c:v>66459</c:v>
                </c:pt>
                <c:pt idx="779">
                  <c:v>67728.5</c:v>
                </c:pt>
                <c:pt idx="780">
                  <c:v>67870.5</c:v>
                </c:pt>
                <c:pt idx="781">
                  <c:v>68013.5</c:v>
                </c:pt>
                <c:pt idx="782">
                  <c:v>68091.5</c:v>
                </c:pt>
                <c:pt idx="783">
                  <c:v>68195.5</c:v>
                </c:pt>
                <c:pt idx="784">
                  <c:v>68263.5</c:v>
                </c:pt>
                <c:pt idx="785">
                  <c:v>69153</c:v>
                </c:pt>
                <c:pt idx="786">
                  <c:v>69255.5</c:v>
                </c:pt>
                <c:pt idx="787">
                  <c:v>69256</c:v>
                </c:pt>
                <c:pt idx="788">
                  <c:v>69501.5</c:v>
                </c:pt>
                <c:pt idx="789">
                  <c:v>69653.5</c:v>
                </c:pt>
                <c:pt idx="790">
                  <c:v>69681</c:v>
                </c:pt>
                <c:pt idx="791">
                  <c:v>69777</c:v>
                </c:pt>
                <c:pt idx="792">
                  <c:v>69972</c:v>
                </c:pt>
                <c:pt idx="793">
                  <c:v>70929.5</c:v>
                </c:pt>
                <c:pt idx="794">
                  <c:v>70992.5</c:v>
                </c:pt>
                <c:pt idx="795">
                  <c:v>71042.5</c:v>
                </c:pt>
                <c:pt idx="796">
                  <c:v>71074</c:v>
                </c:pt>
                <c:pt idx="797">
                  <c:v>71273</c:v>
                </c:pt>
                <c:pt idx="798">
                  <c:v>71273</c:v>
                </c:pt>
                <c:pt idx="799">
                  <c:v>71285.5</c:v>
                </c:pt>
                <c:pt idx="800">
                  <c:v>71286</c:v>
                </c:pt>
                <c:pt idx="801">
                  <c:v>71416.5</c:v>
                </c:pt>
                <c:pt idx="802">
                  <c:v>71430</c:v>
                </c:pt>
                <c:pt idx="803">
                  <c:v>71531</c:v>
                </c:pt>
                <c:pt idx="804">
                  <c:v>72619.5</c:v>
                </c:pt>
                <c:pt idx="805">
                  <c:v>72786.5</c:v>
                </c:pt>
                <c:pt idx="806">
                  <c:v>72787</c:v>
                </c:pt>
                <c:pt idx="807">
                  <c:v>72932</c:v>
                </c:pt>
                <c:pt idx="808">
                  <c:v>72970.5</c:v>
                </c:pt>
                <c:pt idx="809">
                  <c:v>72971</c:v>
                </c:pt>
                <c:pt idx="810">
                  <c:v>72998</c:v>
                </c:pt>
                <c:pt idx="811">
                  <c:v>73085</c:v>
                </c:pt>
                <c:pt idx="812">
                  <c:v>73225.5</c:v>
                </c:pt>
                <c:pt idx="813">
                  <c:v>74499.5</c:v>
                </c:pt>
                <c:pt idx="814">
                  <c:v>74499.5</c:v>
                </c:pt>
                <c:pt idx="815">
                  <c:v>74551</c:v>
                </c:pt>
                <c:pt idx="816">
                  <c:v>74562.5</c:v>
                </c:pt>
                <c:pt idx="817">
                  <c:v>74706</c:v>
                </c:pt>
                <c:pt idx="818">
                  <c:v>74706</c:v>
                </c:pt>
                <c:pt idx="819">
                  <c:v>74761.5</c:v>
                </c:pt>
                <c:pt idx="820">
                  <c:v>74761.5</c:v>
                </c:pt>
                <c:pt idx="821">
                  <c:v>74766</c:v>
                </c:pt>
                <c:pt idx="822">
                  <c:v>74812</c:v>
                </c:pt>
                <c:pt idx="823">
                  <c:v>74864.5</c:v>
                </c:pt>
                <c:pt idx="824">
                  <c:v>74864.5</c:v>
                </c:pt>
                <c:pt idx="825">
                  <c:v>74865</c:v>
                </c:pt>
                <c:pt idx="826">
                  <c:v>74865</c:v>
                </c:pt>
                <c:pt idx="827">
                  <c:v>74970</c:v>
                </c:pt>
                <c:pt idx="828">
                  <c:v>74970</c:v>
                </c:pt>
                <c:pt idx="829">
                  <c:v>76040.5</c:v>
                </c:pt>
                <c:pt idx="830">
                  <c:v>76040.5</c:v>
                </c:pt>
                <c:pt idx="831">
                  <c:v>76214</c:v>
                </c:pt>
                <c:pt idx="832">
                  <c:v>76330</c:v>
                </c:pt>
                <c:pt idx="833">
                  <c:v>76455</c:v>
                </c:pt>
                <c:pt idx="834">
                  <c:v>77685.5</c:v>
                </c:pt>
                <c:pt idx="835">
                  <c:v>77848</c:v>
                </c:pt>
                <c:pt idx="836">
                  <c:v>77898</c:v>
                </c:pt>
                <c:pt idx="837">
                  <c:v>78105</c:v>
                </c:pt>
                <c:pt idx="838">
                  <c:v>79578.5</c:v>
                </c:pt>
                <c:pt idx="839">
                  <c:v>79579</c:v>
                </c:pt>
                <c:pt idx="840">
                  <c:v>79579.5</c:v>
                </c:pt>
                <c:pt idx="841">
                  <c:v>79850</c:v>
                </c:pt>
                <c:pt idx="842">
                  <c:v>81133</c:v>
                </c:pt>
                <c:pt idx="843">
                  <c:v>81133.5</c:v>
                </c:pt>
                <c:pt idx="844">
                  <c:v>81250.5</c:v>
                </c:pt>
                <c:pt idx="845">
                  <c:v>81291</c:v>
                </c:pt>
                <c:pt idx="846">
                  <c:v>81426</c:v>
                </c:pt>
                <c:pt idx="847">
                  <c:v>81604</c:v>
                </c:pt>
              </c:numCache>
            </c:numRef>
          </c:xVal>
          <c:yVal>
            <c:numRef>
              <c:f>'Active 2'!$I$21:$I$992</c:f>
              <c:numCache>
                <c:formatCode>General</c:formatCode>
                <c:ptCount val="972"/>
                <c:pt idx="1">
                  <c:v>-1.1925399958272465E-3</c:v>
                </c:pt>
                <c:pt idx="2">
                  <c:v>-3.6647699962486513E-3</c:v>
                </c:pt>
                <c:pt idx="3">
                  <c:v>1.0992244999215472E-2</c:v>
                </c:pt>
                <c:pt idx="4">
                  <c:v>5.074634995253291E-3</c:v>
                </c:pt>
                <c:pt idx="5">
                  <c:v>7.3165000503649935E-4</c:v>
                </c:pt>
                <c:pt idx="6">
                  <c:v>-1.0012229999119882E-2</c:v>
                </c:pt>
                <c:pt idx="7">
                  <c:v>5.1301750063430518E-3</c:v>
                </c:pt>
                <c:pt idx="8">
                  <c:v>-2.9566899975179695E-3</c:v>
                </c:pt>
                <c:pt idx="9">
                  <c:v>-1.0435549993417226E-3</c:v>
                </c:pt>
                <c:pt idx="10">
                  <c:v>1.1088449973613024E-3</c:v>
                </c:pt>
                <c:pt idx="11">
                  <c:v>-1.6621499962639064E-3</c:v>
                </c:pt>
                <c:pt idx="14">
                  <c:v>9.6405500516993925E-4</c:v>
                </c:pt>
                <c:pt idx="15">
                  <c:v>1.4383900052052923E-3</c:v>
                </c:pt>
                <c:pt idx="16">
                  <c:v>-3.9024899961077608E-3</c:v>
                </c:pt>
                <c:pt idx="17">
                  <c:v>-1.4766665000934154E-2</c:v>
                </c:pt>
                <c:pt idx="18">
                  <c:v>-5.0272599983145483E-3</c:v>
                </c:pt>
                <c:pt idx="19">
                  <c:v>-1.2878549969173037E-3</c:v>
                </c:pt>
                <c:pt idx="20">
                  <c:v>-4.145449995121453E-3</c:v>
                </c:pt>
                <c:pt idx="21">
                  <c:v>-3.145449998555705E-3</c:v>
                </c:pt>
                <c:pt idx="22">
                  <c:v>4.7676850008429028E-3</c:v>
                </c:pt>
                <c:pt idx="27">
                  <c:v>9.5351500203832984E-4</c:v>
                </c:pt>
                <c:pt idx="28">
                  <c:v>-3.8946999848121777E-4</c:v>
                </c:pt>
                <c:pt idx="29">
                  <c:v>1.2017740002193023E-2</c:v>
                </c:pt>
                <c:pt idx="30">
                  <c:v>1.5732400002889335E-2</c:v>
                </c:pt>
                <c:pt idx="31">
                  <c:v>-4.5969994971528649E-5</c:v>
                </c:pt>
                <c:pt idx="32">
                  <c:v>3.1788249980309047E-3</c:v>
                </c:pt>
                <c:pt idx="33">
                  <c:v>9.0627400059020147E-3</c:v>
                </c:pt>
                <c:pt idx="34">
                  <c:v>2.7152800030307844E-3</c:v>
                </c:pt>
                <c:pt idx="37">
                  <c:v>6.2430500038317405E-3</c:v>
                </c:pt>
                <c:pt idx="38">
                  <c:v>3.9466550006181933E-3</c:v>
                </c:pt>
                <c:pt idx="39">
                  <c:v>8.5979000141378492E-4</c:v>
                </c:pt>
                <c:pt idx="40">
                  <c:v>-1.8261799996253103E-3</c:v>
                </c:pt>
                <c:pt idx="41">
                  <c:v>-3.0846699955873191E-3</c:v>
                </c:pt>
                <c:pt idx="42">
                  <c:v>4.6547350066248327E-3</c:v>
                </c:pt>
                <c:pt idx="43">
                  <c:v>2.6515700010349974E-3</c:v>
                </c:pt>
                <c:pt idx="44">
                  <c:v>-2.7337950014043599E-3</c:v>
                </c:pt>
                <c:pt idx="45">
                  <c:v>4.1793400014284998E-3</c:v>
                </c:pt>
                <c:pt idx="46">
                  <c:v>-2.1049999486422166E-4</c:v>
                </c:pt>
                <c:pt idx="56">
                  <c:v>5.9582250032690354E-3</c:v>
                </c:pt>
                <c:pt idx="57">
                  <c:v>2.3456950002582744E-3</c:v>
                </c:pt>
                <c:pt idx="58">
                  <c:v>4.2588300057104789E-3</c:v>
                </c:pt>
                <c:pt idx="59">
                  <c:v>2.9158449979149736E-3</c:v>
                </c:pt>
                <c:pt idx="60">
                  <c:v>4.8289800033671781E-3</c:v>
                </c:pt>
                <c:pt idx="61">
                  <c:v>1.2051670004439075E-2</c:v>
                </c:pt>
                <c:pt idx="62">
                  <c:v>5.6218200043076649E-3</c:v>
                </c:pt>
                <c:pt idx="63">
                  <c:v>8.0582500013406388E-3</c:v>
                </c:pt>
                <c:pt idx="64">
                  <c:v>3.2275049961754121E-3</c:v>
                </c:pt>
                <c:pt idx="65">
                  <c:v>8.5370600063470192E-3</c:v>
                </c:pt>
                <c:pt idx="66">
                  <c:v>1.5869998605921865E-5</c:v>
                </c:pt>
                <c:pt idx="67">
                  <c:v>-1.2447249973774888E-3</c:v>
                </c:pt>
                <c:pt idx="68">
                  <c:v>2.4946800040197559E-3</c:v>
                </c:pt>
                <c:pt idx="69">
                  <c:v>6.848720004200004E-3</c:v>
                </c:pt>
                <c:pt idx="70">
                  <c:v>-1.1891850008396432E-3</c:v>
                </c:pt>
                <c:pt idx="71">
                  <c:v>-3.6291500146035105E-4</c:v>
                </c:pt>
                <c:pt idx="72">
                  <c:v>1.0063770001579542E-2</c:v>
                </c:pt>
                <c:pt idx="77">
                  <c:v>-3.2639499986544251E-3</c:v>
                </c:pt>
                <c:pt idx="82">
                  <c:v>4.3951700063189492E-3</c:v>
                </c:pt>
                <c:pt idx="83">
                  <c:v>-4.6472100002574734E-3</c:v>
                </c:pt>
                <c:pt idx="84">
                  <c:v>1.5331000031437725E-3</c:v>
                </c:pt>
                <c:pt idx="85">
                  <c:v>1.6838180003105663E-2</c:v>
                </c:pt>
                <c:pt idx="86">
                  <c:v>3.4951950001413934E-3</c:v>
                </c:pt>
                <c:pt idx="89">
                  <c:v>5.3169899983913638E-3</c:v>
                </c:pt>
                <c:pt idx="90">
                  <c:v>2.279085005284287E-3</c:v>
                </c:pt>
                <c:pt idx="91">
                  <c:v>8.7578950042370707E-3</c:v>
                </c:pt>
                <c:pt idx="92">
                  <c:v>-3.3289700004388578E-3</c:v>
                </c:pt>
                <c:pt idx="93">
                  <c:v>4.6710300011909567E-3</c:v>
                </c:pt>
                <c:pt idx="94">
                  <c:v>-3.8456850015791133E-3</c:v>
                </c:pt>
                <c:pt idx="95">
                  <c:v>-6.274699917412363E-4</c:v>
                </c:pt>
                <c:pt idx="96">
                  <c:v>-3.8011999931768514E-3</c:v>
                </c:pt>
                <c:pt idx="97">
                  <c:v>3.5083550028502941E-3</c:v>
                </c:pt>
                <c:pt idx="98">
                  <c:v>5.7265700015705079E-3</c:v>
                </c:pt>
                <c:pt idx="99">
                  <c:v>-2.6164149967371486E-3</c:v>
                </c:pt>
                <c:pt idx="101">
                  <c:v>3.664964999188669E-3</c:v>
                </c:pt>
                <c:pt idx="102">
                  <c:v>9.1192949985270388E-3</c:v>
                </c:pt>
                <c:pt idx="103">
                  <c:v>1.2372200071695261E-3</c:v>
                </c:pt>
                <c:pt idx="104">
                  <c:v>1.0255849992972799E-3</c:v>
                </c:pt>
                <c:pt idx="113">
                  <c:v>1.2706815003184602E-2</c:v>
                </c:pt>
                <c:pt idx="114">
                  <c:v>-9.3813749990658835E-3</c:v>
                </c:pt>
                <c:pt idx="115">
                  <c:v>2.6875900002778508E-3</c:v>
                </c:pt>
                <c:pt idx="117">
                  <c:v>1.0404355001810472E-2</c:v>
                </c:pt>
                <c:pt idx="118">
                  <c:v>1.3003460000618361E-2</c:v>
                </c:pt>
                <c:pt idx="119">
                  <c:v>-8.3404993347357959E-5</c:v>
                </c:pt>
                <c:pt idx="120">
                  <c:v>3.6246750023565255E-3</c:v>
                </c:pt>
                <c:pt idx="121">
                  <c:v>1.9787150013144128E-3</c:v>
                </c:pt>
                <c:pt idx="122">
                  <c:v>-1.5424749944941141E-3</c:v>
                </c:pt>
                <c:pt idx="125">
                  <c:v>7.7454849961213768E-3</c:v>
                </c:pt>
                <c:pt idx="126">
                  <c:v>1.2244300000020303E-2</c:v>
                </c:pt>
                <c:pt idx="127">
                  <c:v>4.9747550001484342E-3</c:v>
                </c:pt>
                <c:pt idx="128">
                  <c:v>8.8589350052643567E-3</c:v>
                </c:pt>
                <c:pt idx="129">
                  <c:v>1.8010249987128191E-3</c:v>
                </c:pt>
                <c:pt idx="130">
                  <c:v>2.3667000059504062E-3</c:v>
                </c:pt>
                <c:pt idx="131">
                  <c:v>1.943430004757829E-3</c:v>
                </c:pt>
                <c:pt idx="132">
                  <c:v>9.161645000858698E-3</c:v>
                </c:pt>
                <c:pt idx="133">
                  <c:v>-4.0434100010315888E-3</c:v>
                </c:pt>
                <c:pt idx="134">
                  <c:v>8.5433150015887804E-3</c:v>
                </c:pt>
                <c:pt idx="138">
                  <c:v>4.2490249979891814E-3</c:v>
                </c:pt>
                <c:pt idx="139">
                  <c:v>6.5051450001192279E-3</c:v>
                </c:pt>
                <c:pt idx="140">
                  <c:v>2.9884300020057708E-3</c:v>
                </c:pt>
                <c:pt idx="141">
                  <c:v>4.0708199958316982E-3</c:v>
                </c:pt>
                <c:pt idx="142">
                  <c:v>-9.2721649998566136E-3</c:v>
                </c:pt>
                <c:pt idx="143">
                  <c:v>3.6475500019150786E-3</c:v>
                </c:pt>
                <c:pt idx="144">
                  <c:v>-1.342350005870685E-4</c:v>
                </c:pt>
                <c:pt idx="145">
                  <c:v>-1.4772200011066161E-3</c:v>
                </c:pt>
                <c:pt idx="146">
                  <c:v>1.435915008187294E-3</c:v>
                </c:pt>
                <c:pt idx="148">
                  <c:v>3.004475001944229E-3</c:v>
                </c:pt>
                <c:pt idx="150">
                  <c:v>-1.766519999364391E-3</c:v>
                </c:pt>
                <c:pt idx="151">
                  <c:v>9.4606450002174824E-3</c:v>
                </c:pt>
                <c:pt idx="152">
                  <c:v>-8.2387499933247454E-3</c:v>
                </c:pt>
                <c:pt idx="155">
                  <c:v>-2.6692500250646845E-4</c:v>
                </c:pt>
                <c:pt idx="156">
                  <c:v>4.0002500027185306E-3</c:v>
                </c:pt>
                <c:pt idx="157">
                  <c:v>3.788615002122242E-3</c:v>
                </c:pt>
                <c:pt idx="158">
                  <c:v>1.053459999820916E-2</c:v>
                </c:pt>
                <c:pt idx="159">
                  <c:v>-6.5522649965714663E-3</c:v>
                </c:pt>
                <c:pt idx="160">
                  <c:v>6.7638699983945116E-3</c:v>
                </c:pt>
                <c:pt idx="161">
                  <c:v>2.6770050026243553E-3</c:v>
                </c:pt>
                <c:pt idx="162">
                  <c:v>-5.4967249961919151E-3</c:v>
                </c:pt>
                <c:pt idx="163">
                  <c:v>4.1641000279923901E-4</c:v>
                </c:pt>
                <c:pt idx="164">
                  <c:v>-2.882089997001458E-3</c:v>
                </c:pt>
                <c:pt idx="165">
                  <c:v>-9.9689549970207736E-3</c:v>
                </c:pt>
                <c:pt idx="166">
                  <c:v>7.7912350025144406E-3</c:v>
                </c:pt>
                <c:pt idx="167">
                  <c:v>1.4617505003116094E-2</c:v>
                </c:pt>
                <c:pt idx="168">
                  <c:v>2.2745200039935298E-3</c:v>
                </c:pt>
                <c:pt idx="169">
                  <c:v>-2.5562250011716969E-3</c:v>
                </c:pt>
                <c:pt idx="170">
                  <c:v>1.3183180002670269E-2</c:v>
                </c:pt>
                <c:pt idx="171">
                  <c:v>6.8401950047700666E-3</c:v>
                </c:pt>
                <c:pt idx="172">
                  <c:v>5.7109500048682094E-3</c:v>
                </c:pt>
                <c:pt idx="176">
                  <c:v>1.3113950000843033E-2</c:v>
                </c:pt>
                <c:pt idx="177">
                  <c:v>1.5940220000629779E-2</c:v>
                </c:pt>
                <c:pt idx="178">
                  <c:v>1.7824400005338248E-2</c:v>
                </c:pt>
                <c:pt idx="179">
                  <c:v>6.6483000045991503E-3</c:v>
                </c:pt>
                <c:pt idx="180">
                  <c:v>7.7907050072099082E-3</c:v>
                </c:pt>
                <c:pt idx="181">
                  <c:v>1.0057550025521778E-3</c:v>
                </c:pt>
                <c:pt idx="182">
                  <c:v>-1.5060500300023705E-4</c:v>
                </c:pt>
                <c:pt idx="183">
                  <c:v>-2.7965650006080978E-3</c:v>
                </c:pt>
                <c:pt idx="184">
                  <c:v>-3.0016199962119572E-3</c:v>
                </c:pt>
                <c:pt idx="185">
                  <c:v>5.8246499975211918E-3</c:v>
                </c:pt>
                <c:pt idx="186">
                  <c:v>4.4816650042776018E-3</c:v>
                </c:pt>
                <c:pt idx="187">
                  <c:v>2.3948000016389415E-3</c:v>
                </c:pt>
                <c:pt idx="188">
                  <c:v>-6.6920649987878278E-3</c:v>
                </c:pt>
                <c:pt idx="189">
                  <c:v>6.2210700052673928E-3</c:v>
                </c:pt>
                <c:pt idx="190">
                  <c:v>9.8780849948525429E-3</c:v>
                </c:pt>
                <c:pt idx="191">
                  <c:v>2.1342050022212788E-3</c:v>
                </c:pt>
                <c:pt idx="192">
                  <c:v>3.6130150037934072E-3</c:v>
                </c:pt>
                <c:pt idx="193">
                  <c:v>5.3766350029036403E-3</c:v>
                </c:pt>
                <c:pt idx="194">
                  <c:v>9.7317199979443103E-3</c:v>
                </c:pt>
                <c:pt idx="195">
                  <c:v>3.5645700045279227E-3</c:v>
                </c:pt>
                <c:pt idx="196">
                  <c:v>2.4777049984550104E-3</c:v>
                </c:pt>
                <c:pt idx="197">
                  <c:v>6.7538299990701489E-3</c:v>
                </c:pt>
                <c:pt idx="198">
                  <c:v>5.0989200026378967E-3</c:v>
                </c:pt>
                <c:pt idx="199">
                  <c:v>-1.9879449973814189E-3</c:v>
                </c:pt>
                <c:pt idx="200">
                  <c:v>-3.4222699978272431E-3</c:v>
                </c:pt>
                <c:pt idx="201">
                  <c:v>1.340399999753572E-2</c:v>
                </c:pt>
                <c:pt idx="202">
                  <c:v>0</c:v>
                </c:pt>
                <c:pt idx="203">
                  <c:v>8.3347700056037866E-3</c:v>
                </c:pt>
                <c:pt idx="204">
                  <c:v>1.3173140003345907E-2</c:v>
                </c:pt>
                <c:pt idx="205">
                  <c:v>2.0173140001134016E-2</c:v>
                </c:pt>
                <c:pt idx="206">
                  <c:v>2.1173140004975721E-2</c:v>
                </c:pt>
                <c:pt idx="207">
                  <c:v>7.1617500361753628E-4</c:v>
                </c:pt>
                <c:pt idx="208">
                  <c:v>7.1617500361753628E-4</c:v>
                </c:pt>
                <c:pt idx="209">
                  <c:v>1.2629310003831051E-2</c:v>
                </c:pt>
                <c:pt idx="210">
                  <c:v>7.2863250024965964E-3</c:v>
                </c:pt>
                <c:pt idx="211">
                  <c:v>1.3286324996443E-2</c:v>
                </c:pt>
                <c:pt idx="212">
                  <c:v>6.2439450048259459E-3</c:v>
                </c:pt>
                <c:pt idx="213">
                  <c:v>5.3373900009319186E-3</c:v>
                </c:pt>
                <c:pt idx="214">
                  <c:v>7.3863500001607463E-3</c:v>
                </c:pt>
                <c:pt idx="215">
                  <c:v>1.0386350004409906E-2</c:v>
                </c:pt>
                <c:pt idx="216">
                  <c:v>1.2386349997541402E-2</c:v>
                </c:pt>
                <c:pt idx="217">
                  <c:v>1.2386349997541402E-2</c:v>
                </c:pt>
                <c:pt idx="218">
                  <c:v>2.0386349904583767E-2</c:v>
                </c:pt>
                <c:pt idx="219">
                  <c:v>2.0386349999171216E-2</c:v>
                </c:pt>
                <c:pt idx="220">
                  <c:v>5.12575500033563E-3</c:v>
                </c:pt>
                <c:pt idx="221">
                  <c:v>6.1257550041773356E-3</c:v>
                </c:pt>
                <c:pt idx="222">
                  <c:v>8.2571050006663427E-3</c:v>
                </c:pt>
                <c:pt idx="223">
                  <c:v>1.1384760007786099E-2</c:v>
                </c:pt>
                <c:pt idx="224">
                  <c:v>9.6874700029729865E-3</c:v>
                </c:pt>
                <c:pt idx="225">
                  <c:v>1.5388970001367852E-2</c:v>
                </c:pt>
                <c:pt idx="226">
                  <c:v>1.1954645000514574E-2</c:v>
                </c:pt>
                <c:pt idx="227">
                  <c:v>5.8677799970610067E-3</c:v>
                </c:pt>
                <c:pt idx="228">
                  <c:v>8.7809149990789592E-3</c:v>
                </c:pt>
                <c:pt idx="230">
                  <c:v>6.3176350013236515E-3</c:v>
                </c:pt>
                <c:pt idx="231">
                  <c:v>2.9167399989091791E-3</c:v>
                </c:pt>
                <c:pt idx="232">
                  <c:v>-4.1701249938341789E-3</c:v>
                </c:pt>
                <c:pt idx="233">
                  <c:v>7.4959000630769879E-4</c:v>
                </c:pt>
                <c:pt idx="235">
                  <c:v>7.9127799981506541E-3</c:v>
                </c:pt>
                <c:pt idx="236">
                  <c:v>6.587650059373118E-4</c:v>
                </c:pt>
                <c:pt idx="237">
                  <c:v>8.6587650075671263E-3</c:v>
                </c:pt>
                <c:pt idx="238">
                  <c:v>2.2891499975230545E-4</c:v>
                </c:pt>
                <c:pt idx="239">
                  <c:v>9.2289150052238256E-3</c:v>
                </c:pt>
                <c:pt idx="240">
                  <c:v>5.0551849999465048E-3</c:v>
                </c:pt>
                <c:pt idx="241">
                  <c:v>3.9683200011495501E-3</c:v>
                </c:pt>
                <c:pt idx="242">
                  <c:v>8.968320005806163E-3</c:v>
                </c:pt>
                <c:pt idx="243">
                  <c:v>2.6208600029349327E-3</c:v>
                </c:pt>
                <c:pt idx="244">
                  <c:v>1.714305006316863E-3</c:v>
                </c:pt>
                <c:pt idx="245">
                  <c:v>6.3868500001262873E-3</c:v>
                </c:pt>
                <c:pt idx="246">
                  <c:v>4.0683449988136999E-3</c:v>
                </c:pt>
                <c:pt idx="247">
                  <c:v>2.6961399998981506E-3</c:v>
                </c:pt>
                <c:pt idx="248">
                  <c:v>4.3431450030766428E-3</c:v>
                </c:pt>
                <c:pt idx="249">
                  <c:v>-2.2093700026744045E-3</c:v>
                </c:pt>
                <c:pt idx="250">
                  <c:v>1.1710345002938993E-2</c:v>
                </c:pt>
                <c:pt idx="251">
                  <c:v>3.182045002176892E-3</c:v>
                </c:pt>
                <c:pt idx="252">
                  <c:v>-7.7504999353550375E-5</c:v>
                </c:pt>
                <c:pt idx="253">
                  <c:v>3.6997999995946884E-4</c:v>
                </c:pt>
                <c:pt idx="254">
                  <c:v>1.3360000593820587E-4</c:v>
                </c:pt>
                <c:pt idx="255">
                  <c:v>1.1699275004502852E-2</c:v>
                </c:pt>
                <c:pt idx="256">
                  <c:v>-6.1570100006065331E-3</c:v>
                </c:pt>
                <c:pt idx="257">
                  <c:v>1.0820085000887047E-2</c:v>
                </c:pt>
                <c:pt idx="258">
                  <c:v>1.44367000029888E-3</c:v>
                </c:pt>
                <c:pt idx="259">
                  <c:v>7.8876000043237582E-4</c:v>
                </c:pt>
                <c:pt idx="260">
                  <c:v>9.1246350057190284E-3</c:v>
                </c:pt>
                <c:pt idx="261">
                  <c:v>-4.8119349958142266E-3</c:v>
                </c:pt>
                <c:pt idx="262">
                  <c:v>-1.0793749970616773E-3</c:v>
                </c:pt>
                <c:pt idx="263">
                  <c:v>7.2452000313205644E-4</c:v>
                </c:pt>
                <c:pt idx="264">
                  <c:v>-3.2644250022713095E-3</c:v>
                </c:pt>
                <c:pt idx="265">
                  <c:v>2.6352849963586777E-3</c:v>
                </c:pt>
                <c:pt idx="266">
                  <c:v>6.4615550072630867E-3</c:v>
                </c:pt>
                <c:pt idx="267">
                  <c:v>1.2207540006784257E-2</c:v>
                </c:pt>
                <c:pt idx="268">
                  <c:v>-2.2960149944992736E-3</c:v>
                </c:pt>
                <c:pt idx="269">
                  <c:v>-1.4697450023959391E-3</c:v>
                </c:pt>
                <c:pt idx="270">
                  <c:v>2.8919200049131177E-3</c:v>
                </c:pt>
                <c:pt idx="271">
                  <c:v>-6.3107649984885938E-3</c:v>
                </c:pt>
                <c:pt idx="272">
                  <c:v>-9.6537499921396375E-3</c:v>
                </c:pt>
                <c:pt idx="273">
                  <c:v>-1.0146350032300688E-3</c:v>
                </c:pt>
                <c:pt idx="274">
                  <c:v>4.2626999493222684E-4</c:v>
                </c:pt>
                <c:pt idx="275">
                  <c:v>6.12777000060305E-3</c:v>
                </c:pt>
                <c:pt idx="276">
                  <c:v>-2.8187950010760687E-3</c:v>
                </c:pt>
                <c:pt idx="277">
                  <c:v>-1.2196899988339283E-3</c:v>
                </c:pt>
                <c:pt idx="278">
                  <c:v>-4.5181899986346252E-3</c:v>
                </c:pt>
                <c:pt idx="279">
                  <c:v>4.314660000090953E-3</c:v>
                </c:pt>
                <c:pt idx="282">
                  <c:v>8.9566600072430447E-3</c:v>
                </c:pt>
                <c:pt idx="283">
                  <c:v>1.5956660005031154E-2</c:v>
                </c:pt>
                <c:pt idx="285">
                  <c:v>1.3012200004595798E-2</c:v>
                </c:pt>
                <c:pt idx="286">
                  <c:v>-9.3883999943500385E-4</c:v>
                </c:pt>
                <c:pt idx="287">
                  <c:v>1.0611600009724498E-3</c:v>
                </c:pt>
                <c:pt idx="288">
                  <c:v>1.6974295002000872E-2</c:v>
                </c:pt>
                <c:pt idx="289">
                  <c:v>2.2883250057930127E-3</c:v>
                </c:pt>
                <c:pt idx="290">
                  <c:v>1.9453400018392131E-3</c:v>
                </c:pt>
                <c:pt idx="292">
                  <c:v>7.8137250020517968E-3</c:v>
                </c:pt>
                <c:pt idx="293">
                  <c:v>-4.9190999998245388E-3</c:v>
                </c:pt>
                <c:pt idx="294">
                  <c:v>-4.6843099989928305E-3</c:v>
                </c:pt>
                <c:pt idx="295">
                  <c:v>5.9147950087208301E-3</c:v>
                </c:pt>
                <c:pt idx="302">
                  <c:v>5.0461450082366355E-3</c:v>
                </c:pt>
                <c:pt idx="303">
                  <c:v>-1.2455039999622386E-2</c:v>
                </c:pt>
                <c:pt idx="304">
                  <c:v>6.2754150058026426E-3</c:v>
                </c:pt>
                <c:pt idx="306">
                  <c:v>-9.2963999486528337E-4</c:v>
                </c:pt>
                <c:pt idx="307">
                  <c:v>-1.3232500350568444E-4</c:v>
                </c:pt>
                <c:pt idx="308">
                  <c:v>-5.3373800983536057E-3</c:v>
                </c:pt>
                <c:pt idx="310">
                  <c:v>2.8273999996599741E-3</c:v>
                </c:pt>
                <c:pt idx="311">
                  <c:v>2.0556099989335053E-3</c:v>
                </c:pt>
                <c:pt idx="312">
                  <c:v>-8.8333099993178621E-3</c:v>
                </c:pt>
                <c:pt idx="313">
                  <c:v>5.4517650060006417E-3</c:v>
                </c:pt>
                <c:pt idx="315">
                  <c:v>2.4204399960581213E-3</c:v>
                </c:pt>
                <c:pt idx="316">
                  <c:v>3.3357500069541857E-4</c:v>
                </c:pt>
                <c:pt idx="317">
                  <c:v>8.3357500261627138E-4</c:v>
                </c:pt>
                <c:pt idx="320">
                  <c:v>-2.0517899974947795E-3</c:v>
                </c:pt>
                <c:pt idx="322">
                  <c:v>2.7118300058646128E-3</c:v>
                </c:pt>
                <c:pt idx="323">
                  <c:v>2.0258599979570135E-3</c:v>
                </c:pt>
                <c:pt idx="328">
                  <c:v>2.8063200006727129E-3</c:v>
                </c:pt>
                <c:pt idx="329">
                  <c:v>-1.360829992336221E-3</c:v>
                </c:pt>
                <c:pt idx="332">
                  <c:v>-3.1183999963104725E-3</c:v>
                </c:pt>
                <c:pt idx="333">
                  <c:v>2.8502750064944848E-3</c:v>
                </c:pt>
                <c:pt idx="334">
                  <c:v>-2.2365900003933348E-3</c:v>
                </c:pt>
                <c:pt idx="340">
                  <c:v>-2.6590799971017987E-3</c:v>
                </c:pt>
                <c:pt idx="341">
                  <c:v>-7.5566849991446361E-3</c:v>
                </c:pt>
                <c:pt idx="347">
                  <c:v>-2.3208349957712926E-3</c:v>
                </c:pt>
                <c:pt idx="353">
                  <c:v>8.7948950022109784E-3</c:v>
                </c:pt>
                <c:pt idx="354">
                  <c:v>4.5190999662736431E-4</c:v>
                </c:pt>
                <c:pt idx="355">
                  <c:v>6.7519099975470454E-3</c:v>
                </c:pt>
                <c:pt idx="380">
                  <c:v>-4.4490000000223517E-3</c:v>
                </c:pt>
                <c:pt idx="755">
                  <c:v>2.5563199960743077E-3</c:v>
                </c:pt>
                <c:pt idx="764">
                  <c:v>5.5840999993961304E-4</c:v>
                </c:pt>
                <c:pt idx="765">
                  <c:v>-2.7400899998610839E-3</c:v>
                </c:pt>
                <c:pt idx="766">
                  <c:v>-4.9351749985362403E-3</c:v>
                </c:pt>
                <c:pt idx="767">
                  <c:v>-4.3345599915483035E-3</c:v>
                </c:pt>
                <c:pt idx="768">
                  <c:v>-4.5578399949590676E-3</c:v>
                </c:pt>
                <c:pt idx="769">
                  <c:v>-4.8079549960675649E-3</c:v>
                </c:pt>
                <c:pt idx="770">
                  <c:v>-6.0313200010568835E-3</c:v>
                </c:pt>
                <c:pt idx="771">
                  <c:v>-6.474304995208513E-3</c:v>
                </c:pt>
                <c:pt idx="772">
                  <c:v>-6.1077350037521683E-3</c:v>
                </c:pt>
                <c:pt idx="773">
                  <c:v>-6.0671199971693568E-3</c:v>
                </c:pt>
                <c:pt idx="774">
                  <c:v>-6.7101050008204766E-3</c:v>
                </c:pt>
                <c:pt idx="775">
                  <c:v>-6.1368099923129193E-3</c:v>
                </c:pt>
                <c:pt idx="776">
                  <c:v>-6.0026299979654141E-3</c:v>
                </c:pt>
                <c:pt idx="777">
                  <c:v>-4.6456149939331226E-3</c:v>
                </c:pt>
                <c:pt idx="778">
                  <c:v>-6.420229998184368E-3</c:v>
                </c:pt>
                <c:pt idx="779">
                  <c:v>-5.2491449969238602E-3</c:v>
                </c:pt>
                <c:pt idx="780">
                  <c:v>-7.7268849927349947E-3</c:v>
                </c:pt>
                <c:pt idx="781">
                  <c:v>-8.2205950020579621E-3</c:v>
                </c:pt>
                <c:pt idx="782">
                  <c:v>-8.526254998287186E-3</c:v>
                </c:pt>
                <c:pt idx="783">
                  <c:v>-8.367135000298731E-3</c:v>
                </c:pt>
                <c:pt idx="784">
                  <c:v>1.986905001103878E-3</c:v>
                </c:pt>
                <c:pt idx="785">
                  <c:v>-8.5834099954809062E-3</c:v>
                </c:pt>
                <c:pt idx="786">
                  <c:v>-8.8553349050926045E-3</c:v>
                </c:pt>
                <c:pt idx="787">
                  <c:v>-8.8083198643289506E-3</c:v>
                </c:pt>
                <c:pt idx="788">
                  <c:v>-9.3439550037146546E-3</c:v>
                </c:pt>
                <c:pt idx="789">
                  <c:v>-9.2113949940539896E-3</c:v>
                </c:pt>
                <c:pt idx="790">
                  <c:v>-9.2455698322737589E-3</c:v>
                </c:pt>
                <c:pt idx="791">
                  <c:v>-8.7286899943137541E-3</c:v>
                </c:pt>
                <c:pt idx="792">
                  <c:v>-9.2928399972151965E-3</c:v>
                </c:pt>
                <c:pt idx="793">
                  <c:v>-9.6091149971471168E-3</c:v>
                </c:pt>
                <c:pt idx="794">
                  <c:v>-9.7252249979646876E-3</c:v>
                </c:pt>
                <c:pt idx="795">
                  <c:v>-9.6237249963451177E-3</c:v>
                </c:pt>
                <c:pt idx="796">
                  <c:v>-9.9317799977143295E-3</c:v>
                </c:pt>
                <c:pt idx="797">
                  <c:v>-1.0039809996669646E-2</c:v>
                </c:pt>
                <c:pt idx="799">
                  <c:v>-9.8144350049551576E-3</c:v>
                </c:pt>
                <c:pt idx="800">
                  <c:v>-9.7574199971859343E-3</c:v>
                </c:pt>
                <c:pt idx="801">
                  <c:v>-1.017650499852607E-2</c:v>
                </c:pt>
                <c:pt idx="802">
                  <c:v>-9.7370999937993474E-3</c:v>
                </c:pt>
                <c:pt idx="803">
                  <c:v>-1.0820069997862447E-2</c:v>
                </c:pt>
                <c:pt idx="804">
                  <c:v>-1.0798414994496852E-2</c:v>
                </c:pt>
                <c:pt idx="805">
                  <c:v>-1.1055404997023288E-2</c:v>
                </c:pt>
                <c:pt idx="806">
                  <c:v>-1.049838999460917E-2</c:v>
                </c:pt>
                <c:pt idx="807">
                  <c:v>-1.156403999630129E-2</c:v>
                </c:pt>
                <c:pt idx="808">
                  <c:v>-1.0773884991067462E-2</c:v>
                </c:pt>
                <c:pt idx="809">
                  <c:v>-1.1416870001994539E-2</c:v>
                </c:pt>
                <c:pt idx="810">
                  <c:v>-1.1738059998606332E-2</c:v>
                </c:pt>
                <c:pt idx="811">
                  <c:v>-1.341744999808725E-2</c:v>
                </c:pt>
                <c:pt idx="812">
                  <c:v>-1.1596235002798494E-2</c:v>
                </c:pt>
                <c:pt idx="813">
                  <c:v>-1.2822014999983367E-2</c:v>
                </c:pt>
                <c:pt idx="815">
                  <c:v>-1.2149469999712892E-2</c:v>
                </c:pt>
                <c:pt idx="816">
                  <c:v>-1.3038124998274725E-2</c:v>
                </c:pt>
                <c:pt idx="817">
                  <c:v>-1.3674819994776044E-2</c:v>
                </c:pt>
                <c:pt idx="819">
                  <c:v>-1.2946155002282467E-2</c:v>
                </c:pt>
                <c:pt idx="821">
                  <c:v>-1.5533019999566022E-2</c:v>
                </c:pt>
                <c:pt idx="822">
                  <c:v>-1.3987639991682954E-2</c:v>
                </c:pt>
                <c:pt idx="823">
                  <c:v>-1.3601064994873013E-2</c:v>
                </c:pt>
                <c:pt idx="825">
                  <c:v>-1.4344049995997921E-2</c:v>
                </c:pt>
                <c:pt idx="827">
                  <c:v>-1.4270899999246467E-2</c:v>
                </c:pt>
                <c:pt idx="829">
                  <c:v>-1.6101784996862989E-2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41F-45E0-93EC-6163960E9AD8}"/>
            </c:ext>
          </c:extLst>
        </c:ser>
        <c:ser>
          <c:idx val="3"/>
          <c:order val="2"/>
          <c:tx>
            <c:strRef>
              <c:f>'Active 2'!$J$20</c:f>
              <c:strCache>
                <c:ptCount val="1"/>
                <c:pt idx="0">
                  <c:v>WASP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2'!$D$21:$D$47</c:f>
                <c:numCache>
                  <c:formatCode>General</c:formatCode>
                  <c:ptCount val="27"/>
                  <c:pt idx="0">
                    <c:v>0</c:v>
                  </c:pt>
                </c:numCache>
              </c:numRef>
            </c:plus>
            <c:minus>
              <c:numRef>
                <c:f>'Active 2'!$D$21:$D$47</c:f>
                <c:numCache>
                  <c:formatCode>General</c:formatCode>
                  <c:ptCount val="27"/>
                  <c:pt idx="0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2'!$F$21:$F$992</c:f>
              <c:numCache>
                <c:formatCode>General</c:formatCode>
                <c:ptCount val="972"/>
                <c:pt idx="0">
                  <c:v>-13296</c:v>
                </c:pt>
                <c:pt idx="1">
                  <c:v>-8018</c:v>
                </c:pt>
                <c:pt idx="2">
                  <c:v>-7959</c:v>
                </c:pt>
                <c:pt idx="3">
                  <c:v>-7958.5</c:v>
                </c:pt>
                <c:pt idx="4">
                  <c:v>-7945.5</c:v>
                </c:pt>
                <c:pt idx="5">
                  <c:v>-7945</c:v>
                </c:pt>
                <c:pt idx="6">
                  <c:v>-7941</c:v>
                </c:pt>
                <c:pt idx="7">
                  <c:v>-7827.5</c:v>
                </c:pt>
                <c:pt idx="8">
                  <c:v>-7823</c:v>
                </c:pt>
                <c:pt idx="9">
                  <c:v>-7818.5</c:v>
                </c:pt>
                <c:pt idx="10">
                  <c:v>-6738.5</c:v>
                </c:pt>
                <c:pt idx="11">
                  <c:v>-6405</c:v>
                </c:pt>
                <c:pt idx="12">
                  <c:v>-4873</c:v>
                </c:pt>
                <c:pt idx="13">
                  <c:v>-4855</c:v>
                </c:pt>
                <c:pt idx="14">
                  <c:v>-4831.5</c:v>
                </c:pt>
                <c:pt idx="15">
                  <c:v>-4787</c:v>
                </c:pt>
                <c:pt idx="16">
                  <c:v>-4683</c:v>
                </c:pt>
                <c:pt idx="17">
                  <c:v>-4655.5</c:v>
                </c:pt>
                <c:pt idx="18">
                  <c:v>-4642</c:v>
                </c:pt>
                <c:pt idx="19">
                  <c:v>-4628.5</c:v>
                </c:pt>
                <c:pt idx="20">
                  <c:v>-4515</c:v>
                </c:pt>
                <c:pt idx="21">
                  <c:v>-4515</c:v>
                </c:pt>
                <c:pt idx="22">
                  <c:v>-4510.5</c:v>
                </c:pt>
                <c:pt idx="23">
                  <c:v>-4506</c:v>
                </c:pt>
                <c:pt idx="24">
                  <c:v>-4429</c:v>
                </c:pt>
                <c:pt idx="25">
                  <c:v>-4411</c:v>
                </c:pt>
                <c:pt idx="26">
                  <c:v>-4356.5</c:v>
                </c:pt>
                <c:pt idx="27">
                  <c:v>-3449.5</c:v>
                </c:pt>
                <c:pt idx="28">
                  <c:v>-3449</c:v>
                </c:pt>
                <c:pt idx="29">
                  <c:v>-3142</c:v>
                </c:pt>
                <c:pt idx="30">
                  <c:v>-2920</c:v>
                </c:pt>
                <c:pt idx="31">
                  <c:v>-1999</c:v>
                </c:pt>
                <c:pt idx="32">
                  <c:v>-1872.5</c:v>
                </c:pt>
                <c:pt idx="33">
                  <c:v>-1642</c:v>
                </c:pt>
                <c:pt idx="34">
                  <c:v>-1624</c:v>
                </c:pt>
                <c:pt idx="35">
                  <c:v>-1583.5</c:v>
                </c:pt>
                <c:pt idx="36">
                  <c:v>-1579</c:v>
                </c:pt>
                <c:pt idx="37">
                  <c:v>-1565</c:v>
                </c:pt>
                <c:pt idx="38">
                  <c:v>-1411.5</c:v>
                </c:pt>
                <c:pt idx="39">
                  <c:v>-1407</c:v>
                </c:pt>
                <c:pt idx="40">
                  <c:v>-1406</c:v>
                </c:pt>
                <c:pt idx="41">
                  <c:v>-1289</c:v>
                </c:pt>
                <c:pt idx="42">
                  <c:v>-1275.5</c:v>
                </c:pt>
                <c:pt idx="43">
                  <c:v>-481</c:v>
                </c:pt>
                <c:pt idx="44">
                  <c:v>-426.5</c:v>
                </c:pt>
                <c:pt idx="45">
                  <c:v>-422</c:v>
                </c:pt>
                <c:pt idx="46">
                  <c:v>-350</c:v>
                </c:pt>
                <c:pt idx="47">
                  <c:v>-36</c:v>
                </c:pt>
                <c:pt idx="48">
                  <c:v>-27</c:v>
                </c:pt>
                <c:pt idx="49">
                  <c:v>-4.5</c:v>
                </c:pt>
                <c:pt idx="50">
                  <c:v>-4</c:v>
                </c:pt>
                <c:pt idx="51">
                  <c:v>0</c:v>
                </c:pt>
                <c:pt idx="52">
                  <c:v>0.5</c:v>
                </c:pt>
                <c:pt idx="53">
                  <c:v>77</c:v>
                </c:pt>
                <c:pt idx="54">
                  <c:v>77.5</c:v>
                </c:pt>
                <c:pt idx="55">
                  <c:v>77.5</c:v>
                </c:pt>
                <c:pt idx="56">
                  <c:v>107.5</c:v>
                </c:pt>
                <c:pt idx="57">
                  <c:v>156.5</c:v>
                </c:pt>
                <c:pt idx="58">
                  <c:v>161</c:v>
                </c:pt>
                <c:pt idx="59">
                  <c:v>161.5</c:v>
                </c:pt>
                <c:pt idx="60">
                  <c:v>166</c:v>
                </c:pt>
                <c:pt idx="61">
                  <c:v>189</c:v>
                </c:pt>
                <c:pt idx="62">
                  <c:v>194</c:v>
                </c:pt>
                <c:pt idx="63">
                  <c:v>275</c:v>
                </c:pt>
                <c:pt idx="64">
                  <c:v>283.5</c:v>
                </c:pt>
                <c:pt idx="65">
                  <c:v>302</c:v>
                </c:pt>
                <c:pt idx="66">
                  <c:v>329</c:v>
                </c:pt>
                <c:pt idx="67">
                  <c:v>342.5</c:v>
                </c:pt>
                <c:pt idx="68">
                  <c:v>356</c:v>
                </c:pt>
                <c:pt idx="69">
                  <c:v>424</c:v>
                </c:pt>
                <c:pt idx="70">
                  <c:v>460.5</c:v>
                </c:pt>
                <c:pt idx="71">
                  <c:v>469.5</c:v>
                </c:pt>
                <c:pt idx="72">
                  <c:v>1259</c:v>
                </c:pt>
                <c:pt idx="73">
                  <c:v>1277</c:v>
                </c:pt>
                <c:pt idx="74">
                  <c:v>1394.5</c:v>
                </c:pt>
                <c:pt idx="75">
                  <c:v>1440</c:v>
                </c:pt>
                <c:pt idx="76">
                  <c:v>1440</c:v>
                </c:pt>
                <c:pt idx="77">
                  <c:v>1535</c:v>
                </c:pt>
                <c:pt idx="78">
                  <c:v>1561.5</c:v>
                </c:pt>
                <c:pt idx="79">
                  <c:v>1562</c:v>
                </c:pt>
                <c:pt idx="80">
                  <c:v>1562</c:v>
                </c:pt>
                <c:pt idx="81">
                  <c:v>1575.5</c:v>
                </c:pt>
                <c:pt idx="82">
                  <c:v>1639</c:v>
                </c:pt>
                <c:pt idx="83">
                  <c:v>1693</c:v>
                </c:pt>
                <c:pt idx="84">
                  <c:v>1770</c:v>
                </c:pt>
                <c:pt idx="85">
                  <c:v>1806</c:v>
                </c:pt>
                <c:pt idx="86">
                  <c:v>1806.5</c:v>
                </c:pt>
                <c:pt idx="87">
                  <c:v>1810.5</c:v>
                </c:pt>
                <c:pt idx="88">
                  <c:v>1824</c:v>
                </c:pt>
                <c:pt idx="89">
                  <c:v>1833</c:v>
                </c:pt>
                <c:pt idx="90">
                  <c:v>1869.5</c:v>
                </c:pt>
                <c:pt idx="91">
                  <c:v>1896.5</c:v>
                </c:pt>
                <c:pt idx="92">
                  <c:v>1901</c:v>
                </c:pt>
                <c:pt idx="93">
                  <c:v>1901</c:v>
                </c:pt>
                <c:pt idx="94">
                  <c:v>1910.5</c:v>
                </c:pt>
                <c:pt idx="95">
                  <c:v>1951</c:v>
                </c:pt>
                <c:pt idx="96">
                  <c:v>1960</c:v>
                </c:pt>
                <c:pt idx="97">
                  <c:v>1978.5</c:v>
                </c:pt>
                <c:pt idx="98">
                  <c:v>2019</c:v>
                </c:pt>
                <c:pt idx="99">
                  <c:v>2019.5</c:v>
                </c:pt>
                <c:pt idx="100">
                  <c:v>3216.5</c:v>
                </c:pt>
                <c:pt idx="101">
                  <c:v>3265.5</c:v>
                </c:pt>
                <c:pt idx="102">
                  <c:v>3276.5</c:v>
                </c:pt>
                <c:pt idx="103">
                  <c:v>3374</c:v>
                </c:pt>
                <c:pt idx="104">
                  <c:v>3419.5</c:v>
                </c:pt>
                <c:pt idx="105">
                  <c:v>3496.5</c:v>
                </c:pt>
                <c:pt idx="106">
                  <c:v>3518.5</c:v>
                </c:pt>
                <c:pt idx="107">
                  <c:v>3519</c:v>
                </c:pt>
                <c:pt idx="108">
                  <c:v>3541.5</c:v>
                </c:pt>
                <c:pt idx="109">
                  <c:v>3546</c:v>
                </c:pt>
                <c:pt idx="110">
                  <c:v>3546</c:v>
                </c:pt>
                <c:pt idx="111">
                  <c:v>3564</c:v>
                </c:pt>
                <c:pt idx="112">
                  <c:v>3564.5</c:v>
                </c:pt>
                <c:pt idx="113">
                  <c:v>3660.5</c:v>
                </c:pt>
                <c:pt idx="114">
                  <c:v>4787.5</c:v>
                </c:pt>
                <c:pt idx="115">
                  <c:v>4853</c:v>
                </c:pt>
                <c:pt idx="116">
                  <c:v>5019</c:v>
                </c:pt>
                <c:pt idx="117">
                  <c:v>5178.5</c:v>
                </c:pt>
                <c:pt idx="118">
                  <c:v>5182</c:v>
                </c:pt>
                <c:pt idx="119">
                  <c:v>5186.5</c:v>
                </c:pt>
                <c:pt idx="120">
                  <c:v>5322.5</c:v>
                </c:pt>
                <c:pt idx="121">
                  <c:v>5390.5</c:v>
                </c:pt>
                <c:pt idx="122">
                  <c:v>5417.5</c:v>
                </c:pt>
                <c:pt idx="123">
                  <c:v>5463</c:v>
                </c:pt>
                <c:pt idx="124">
                  <c:v>6736</c:v>
                </c:pt>
                <c:pt idx="125">
                  <c:v>6749.5</c:v>
                </c:pt>
                <c:pt idx="126">
                  <c:v>6810</c:v>
                </c:pt>
                <c:pt idx="127">
                  <c:v>6858.5</c:v>
                </c:pt>
                <c:pt idx="128">
                  <c:v>6864.5</c:v>
                </c:pt>
                <c:pt idx="129">
                  <c:v>6867.5</c:v>
                </c:pt>
                <c:pt idx="130">
                  <c:v>6890</c:v>
                </c:pt>
                <c:pt idx="131">
                  <c:v>6981</c:v>
                </c:pt>
                <c:pt idx="132">
                  <c:v>7021.5</c:v>
                </c:pt>
                <c:pt idx="133">
                  <c:v>7153</c:v>
                </c:pt>
                <c:pt idx="134">
                  <c:v>8210.5</c:v>
                </c:pt>
                <c:pt idx="135">
                  <c:v>8254.5</c:v>
                </c:pt>
                <c:pt idx="136">
                  <c:v>8255</c:v>
                </c:pt>
                <c:pt idx="137">
                  <c:v>8255.5</c:v>
                </c:pt>
                <c:pt idx="138">
                  <c:v>8467.5</c:v>
                </c:pt>
                <c:pt idx="139">
                  <c:v>8471.5</c:v>
                </c:pt>
                <c:pt idx="140">
                  <c:v>8481</c:v>
                </c:pt>
                <c:pt idx="141">
                  <c:v>8494</c:v>
                </c:pt>
                <c:pt idx="142">
                  <c:v>8494.5</c:v>
                </c:pt>
                <c:pt idx="143">
                  <c:v>8585</c:v>
                </c:pt>
                <c:pt idx="144">
                  <c:v>8625.5</c:v>
                </c:pt>
                <c:pt idx="145">
                  <c:v>8626</c:v>
                </c:pt>
                <c:pt idx="146">
                  <c:v>8630.5</c:v>
                </c:pt>
                <c:pt idx="147">
                  <c:v>9591</c:v>
                </c:pt>
                <c:pt idx="148">
                  <c:v>9982.5</c:v>
                </c:pt>
                <c:pt idx="149">
                  <c:v>9989.5</c:v>
                </c:pt>
                <c:pt idx="150">
                  <c:v>10316</c:v>
                </c:pt>
                <c:pt idx="151">
                  <c:v>10321.5</c:v>
                </c:pt>
                <c:pt idx="152">
                  <c:v>10375</c:v>
                </c:pt>
                <c:pt idx="153">
                  <c:v>10376.5</c:v>
                </c:pt>
                <c:pt idx="154">
                  <c:v>10390</c:v>
                </c:pt>
                <c:pt idx="155">
                  <c:v>11602.5</c:v>
                </c:pt>
                <c:pt idx="156">
                  <c:v>11675</c:v>
                </c:pt>
                <c:pt idx="157">
                  <c:v>11720.5</c:v>
                </c:pt>
                <c:pt idx="158">
                  <c:v>11820</c:v>
                </c:pt>
                <c:pt idx="159">
                  <c:v>11824.5</c:v>
                </c:pt>
                <c:pt idx="160">
                  <c:v>11929</c:v>
                </c:pt>
                <c:pt idx="161">
                  <c:v>11933.5</c:v>
                </c:pt>
                <c:pt idx="162">
                  <c:v>11942.5</c:v>
                </c:pt>
                <c:pt idx="163">
                  <c:v>11947</c:v>
                </c:pt>
                <c:pt idx="164">
                  <c:v>11997</c:v>
                </c:pt>
                <c:pt idx="165">
                  <c:v>12001.5</c:v>
                </c:pt>
                <c:pt idx="166">
                  <c:v>13274.5</c:v>
                </c:pt>
                <c:pt idx="167">
                  <c:v>13283.5</c:v>
                </c:pt>
                <c:pt idx="168">
                  <c:v>13284</c:v>
                </c:pt>
                <c:pt idx="169">
                  <c:v>13292.5</c:v>
                </c:pt>
                <c:pt idx="170">
                  <c:v>13306</c:v>
                </c:pt>
                <c:pt idx="171">
                  <c:v>13306.5</c:v>
                </c:pt>
                <c:pt idx="172">
                  <c:v>13365</c:v>
                </c:pt>
                <c:pt idx="173">
                  <c:v>13443</c:v>
                </c:pt>
                <c:pt idx="174">
                  <c:v>13447.5</c:v>
                </c:pt>
                <c:pt idx="175">
                  <c:v>13451</c:v>
                </c:pt>
                <c:pt idx="176">
                  <c:v>13465</c:v>
                </c:pt>
                <c:pt idx="177">
                  <c:v>13474</c:v>
                </c:pt>
                <c:pt idx="178">
                  <c:v>13480</c:v>
                </c:pt>
                <c:pt idx="179">
                  <c:v>13610</c:v>
                </c:pt>
                <c:pt idx="180">
                  <c:v>13723.5</c:v>
                </c:pt>
                <c:pt idx="181">
                  <c:v>14558.5</c:v>
                </c:pt>
                <c:pt idx="182">
                  <c:v>14946.5</c:v>
                </c:pt>
                <c:pt idx="183">
                  <c:v>15014.5</c:v>
                </c:pt>
                <c:pt idx="184">
                  <c:v>15146</c:v>
                </c:pt>
                <c:pt idx="185">
                  <c:v>15155</c:v>
                </c:pt>
                <c:pt idx="186">
                  <c:v>15155.5</c:v>
                </c:pt>
                <c:pt idx="187">
                  <c:v>15160</c:v>
                </c:pt>
                <c:pt idx="188">
                  <c:v>15164.5</c:v>
                </c:pt>
                <c:pt idx="189">
                  <c:v>15169</c:v>
                </c:pt>
                <c:pt idx="190">
                  <c:v>15169.5</c:v>
                </c:pt>
                <c:pt idx="191">
                  <c:v>15173.5</c:v>
                </c:pt>
                <c:pt idx="192">
                  <c:v>15200.5</c:v>
                </c:pt>
                <c:pt idx="193">
                  <c:v>15454.5</c:v>
                </c:pt>
                <c:pt idx="194">
                  <c:v>16524</c:v>
                </c:pt>
                <c:pt idx="195">
                  <c:v>16619</c:v>
                </c:pt>
                <c:pt idx="196">
                  <c:v>16623.5</c:v>
                </c:pt>
                <c:pt idx="197">
                  <c:v>16661</c:v>
                </c:pt>
                <c:pt idx="198">
                  <c:v>16764</c:v>
                </c:pt>
                <c:pt idx="199">
                  <c:v>16768.5</c:v>
                </c:pt>
                <c:pt idx="200">
                  <c:v>16791</c:v>
                </c:pt>
                <c:pt idx="201">
                  <c:v>16800</c:v>
                </c:pt>
                <c:pt idx="202">
                  <c:v>16805</c:v>
                </c:pt>
                <c:pt idx="203">
                  <c:v>16959</c:v>
                </c:pt>
                <c:pt idx="204">
                  <c:v>18038</c:v>
                </c:pt>
                <c:pt idx="205">
                  <c:v>18038</c:v>
                </c:pt>
                <c:pt idx="206">
                  <c:v>18038</c:v>
                </c:pt>
                <c:pt idx="207">
                  <c:v>18372.5</c:v>
                </c:pt>
                <c:pt idx="208">
                  <c:v>18372.5</c:v>
                </c:pt>
                <c:pt idx="209">
                  <c:v>18377</c:v>
                </c:pt>
                <c:pt idx="210">
                  <c:v>18377.5</c:v>
                </c:pt>
                <c:pt idx="211">
                  <c:v>18377.5</c:v>
                </c:pt>
                <c:pt idx="212">
                  <c:v>18431.5</c:v>
                </c:pt>
                <c:pt idx="213">
                  <c:v>18513</c:v>
                </c:pt>
                <c:pt idx="214">
                  <c:v>18545</c:v>
                </c:pt>
                <c:pt idx="215">
                  <c:v>18545</c:v>
                </c:pt>
                <c:pt idx="216">
                  <c:v>18545</c:v>
                </c:pt>
                <c:pt idx="217">
                  <c:v>18545</c:v>
                </c:pt>
                <c:pt idx="218">
                  <c:v>18545</c:v>
                </c:pt>
                <c:pt idx="219">
                  <c:v>18545</c:v>
                </c:pt>
                <c:pt idx="220">
                  <c:v>18558.5</c:v>
                </c:pt>
                <c:pt idx="221">
                  <c:v>18558.5</c:v>
                </c:pt>
                <c:pt idx="222">
                  <c:v>18603.5</c:v>
                </c:pt>
                <c:pt idx="223">
                  <c:v>19892</c:v>
                </c:pt>
                <c:pt idx="224">
                  <c:v>20049</c:v>
                </c:pt>
                <c:pt idx="225">
                  <c:v>20099</c:v>
                </c:pt>
                <c:pt idx="226">
                  <c:v>20121.5</c:v>
                </c:pt>
                <c:pt idx="227">
                  <c:v>20126</c:v>
                </c:pt>
                <c:pt idx="228">
                  <c:v>20130.5</c:v>
                </c:pt>
                <c:pt idx="229">
                  <c:v>20130.5</c:v>
                </c:pt>
                <c:pt idx="230">
                  <c:v>20154.5</c:v>
                </c:pt>
                <c:pt idx="231">
                  <c:v>20158</c:v>
                </c:pt>
                <c:pt idx="232">
                  <c:v>20162.5</c:v>
                </c:pt>
                <c:pt idx="233">
                  <c:v>20253</c:v>
                </c:pt>
                <c:pt idx="234">
                  <c:v>21554</c:v>
                </c:pt>
                <c:pt idx="235">
                  <c:v>21626</c:v>
                </c:pt>
                <c:pt idx="236">
                  <c:v>21725.5</c:v>
                </c:pt>
                <c:pt idx="237">
                  <c:v>21725.5</c:v>
                </c:pt>
                <c:pt idx="238">
                  <c:v>21730.5</c:v>
                </c:pt>
                <c:pt idx="239">
                  <c:v>21730.5</c:v>
                </c:pt>
                <c:pt idx="240">
                  <c:v>21739.5</c:v>
                </c:pt>
                <c:pt idx="241">
                  <c:v>21744</c:v>
                </c:pt>
                <c:pt idx="242">
                  <c:v>21744</c:v>
                </c:pt>
                <c:pt idx="243">
                  <c:v>21762</c:v>
                </c:pt>
                <c:pt idx="244">
                  <c:v>21843.5</c:v>
                </c:pt>
                <c:pt idx="245">
                  <c:v>21895</c:v>
                </c:pt>
                <c:pt idx="246">
                  <c:v>21911.5</c:v>
                </c:pt>
                <c:pt idx="247">
                  <c:v>22138</c:v>
                </c:pt>
                <c:pt idx="248">
                  <c:v>23071.5</c:v>
                </c:pt>
                <c:pt idx="249">
                  <c:v>23221</c:v>
                </c:pt>
                <c:pt idx="250">
                  <c:v>23311.5</c:v>
                </c:pt>
                <c:pt idx="251">
                  <c:v>23701.5</c:v>
                </c:pt>
                <c:pt idx="252">
                  <c:v>24716.5</c:v>
                </c:pt>
                <c:pt idx="253">
                  <c:v>24866</c:v>
                </c:pt>
                <c:pt idx="254">
                  <c:v>25120</c:v>
                </c:pt>
                <c:pt idx="255">
                  <c:v>25142.5</c:v>
                </c:pt>
                <c:pt idx="256">
                  <c:v>26033</c:v>
                </c:pt>
                <c:pt idx="257">
                  <c:v>26569.5</c:v>
                </c:pt>
                <c:pt idx="258">
                  <c:v>26589</c:v>
                </c:pt>
                <c:pt idx="259">
                  <c:v>26692</c:v>
                </c:pt>
                <c:pt idx="260">
                  <c:v>27054.5</c:v>
                </c:pt>
                <c:pt idx="261">
                  <c:v>28035.5</c:v>
                </c:pt>
                <c:pt idx="262">
                  <c:v>28187.5</c:v>
                </c:pt>
                <c:pt idx="263">
                  <c:v>28284</c:v>
                </c:pt>
                <c:pt idx="264">
                  <c:v>28352.5</c:v>
                </c:pt>
                <c:pt idx="265">
                  <c:v>28409.5</c:v>
                </c:pt>
                <c:pt idx="266">
                  <c:v>28418.5</c:v>
                </c:pt>
                <c:pt idx="267">
                  <c:v>28518</c:v>
                </c:pt>
                <c:pt idx="268">
                  <c:v>28699.5</c:v>
                </c:pt>
                <c:pt idx="269">
                  <c:v>28708.5</c:v>
                </c:pt>
                <c:pt idx="270">
                  <c:v>29864</c:v>
                </c:pt>
                <c:pt idx="271">
                  <c:v>29874.5</c:v>
                </c:pt>
                <c:pt idx="272">
                  <c:v>29875</c:v>
                </c:pt>
                <c:pt idx="273">
                  <c:v>29945.5</c:v>
                </c:pt>
                <c:pt idx="274">
                  <c:v>30009</c:v>
                </c:pt>
                <c:pt idx="275">
                  <c:v>30059</c:v>
                </c:pt>
                <c:pt idx="276">
                  <c:v>30073.5</c:v>
                </c:pt>
                <c:pt idx="277">
                  <c:v>30077</c:v>
                </c:pt>
                <c:pt idx="278">
                  <c:v>30127</c:v>
                </c:pt>
                <c:pt idx="279">
                  <c:v>30222</c:v>
                </c:pt>
                <c:pt idx="280">
                  <c:v>31301.5</c:v>
                </c:pt>
                <c:pt idx="281">
                  <c:v>31486</c:v>
                </c:pt>
                <c:pt idx="282">
                  <c:v>31622</c:v>
                </c:pt>
                <c:pt idx="283">
                  <c:v>31622</c:v>
                </c:pt>
                <c:pt idx="284">
                  <c:v>31735.5</c:v>
                </c:pt>
                <c:pt idx="285">
                  <c:v>31740</c:v>
                </c:pt>
                <c:pt idx="286">
                  <c:v>31772</c:v>
                </c:pt>
                <c:pt idx="287">
                  <c:v>31772</c:v>
                </c:pt>
                <c:pt idx="288">
                  <c:v>31776.5</c:v>
                </c:pt>
                <c:pt idx="289">
                  <c:v>31777.5</c:v>
                </c:pt>
                <c:pt idx="290">
                  <c:v>31778</c:v>
                </c:pt>
                <c:pt idx="291">
                  <c:v>31794.5</c:v>
                </c:pt>
                <c:pt idx="292">
                  <c:v>31957.5</c:v>
                </c:pt>
                <c:pt idx="293">
                  <c:v>32030</c:v>
                </c:pt>
                <c:pt idx="294">
                  <c:v>33123</c:v>
                </c:pt>
                <c:pt idx="295">
                  <c:v>33126.5</c:v>
                </c:pt>
                <c:pt idx="296">
                  <c:v>33167.5</c:v>
                </c:pt>
                <c:pt idx="297">
                  <c:v>33167.5</c:v>
                </c:pt>
                <c:pt idx="298">
                  <c:v>33167.5</c:v>
                </c:pt>
                <c:pt idx="299">
                  <c:v>33168</c:v>
                </c:pt>
                <c:pt idx="300">
                  <c:v>33168</c:v>
                </c:pt>
                <c:pt idx="301">
                  <c:v>33168</c:v>
                </c:pt>
                <c:pt idx="302">
                  <c:v>33171.5</c:v>
                </c:pt>
                <c:pt idx="303">
                  <c:v>33232</c:v>
                </c:pt>
                <c:pt idx="304">
                  <c:v>33280.5</c:v>
                </c:pt>
                <c:pt idx="305">
                  <c:v>33403</c:v>
                </c:pt>
                <c:pt idx="306">
                  <c:v>33412</c:v>
                </c:pt>
                <c:pt idx="307">
                  <c:v>33422.5</c:v>
                </c:pt>
                <c:pt idx="308">
                  <c:v>33554</c:v>
                </c:pt>
                <c:pt idx="309">
                  <c:v>33554</c:v>
                </c:pt>
                <c:pt idx="310">
                  <c:v>33580</c:v>
                </c:pt>
                <c:pt idx="311">
                  <c:v>34587</c:v>
                </c:pt>
                <c:pt idx="312">
                  <c:v>34823</c:v>
                </c:pt>
                <c:pt idx="313">
                  <c:v>34825.5</c:v>
                </c:pt>
                <c:pt idx="314">
                  <c:v>34844.5</c:v>
                </c:pt>
                <c:pt idx="315">
                  <c:v>34948</c:v>
                </c:pt>
                <c:pt idx="316">
                  <c:v>34952.5</c:v>
                </c:pt>
                <c:pt idx="317">
                  <c:v>34952.5</c:v>
                </c:pt>
                <c:pt idx="318">
                  <c:v>34984.5</c:v>
                </c:pt>
                <c:pt idx="319">
                  <c:v>34999</c:v>
                </c:pt>
                <c:pt idx="320">
                  <c:v>35007</c:v>
                </c:pt>
                <c:pt idx="321">
                  <c:v>35189.5</c:v>
                </c:pt>
                <c:pt idx="322">
                  <c:v>35261</c:v>
                </c:pt>
                <c:pt idx="323">
                  <c:v>35262</c:v>
                </c:pt>
                <c:pt idx="324">
                  <c:v>35270.5</c:v>
                </c:pt>
                <c:pt idx="325">
                  <c:v>35270.5</c:v>
                </c:pt>
                <c:pt idx="326">
                  <c:v>35451.5</c:v>
                </c:pt>
                <c:pt idx="327">
                  <c:v>35451.5</c:v>
                </c:pt>
                <c:pt idx="328">
                  <c:v>36344</c:v>
                </c:pt>
                <c:pt idx="329">
                  <c:v>36439</c:v>
                </c:pt>
                <c:pt idx="330">
                  <c:v>36504.5</c:v>
                </c:pt>
                <c:pt idx="331">
                  <c:v>36652</c:v>
                </c:pt>
                <c:pt idx="332">
                  <c:v>36720</c:v>
                </c:pt>
                <c:pt idx="333">
                  <c:v>36842.5</c:v>
                </c:pt>
                <c:pt idx="334">
                  <c:v>36847</c:v>
                </c:pt>
                <c:pt idx="335">
                  <c:v>36847</c:v>
                </c:pt>
                <c:pt idx="336">
                  <c:v>37980.5</c:v>
                </c:pt>
                <c:pt idx="337">
                  <c:v>38007.5</c:v>
                </c:pt>
                <c:pt idx="338">
                  <c:v>38008</c:v>
                </c:pt>
                <c:pt idx="339">
                  <c:v>38125</c:v>
                </c:pt>
                <c:pt idx="340">
                  <c:v>38164</c:v>
                </c:pt>
                <c:pt idx="341">
                  <c:v>38210.5</c:v>
                </c:pt>
                <c:pt idx="342">
                  <c:v>38297.5</c:v>
                </c:pt>
                <c:pt idx="343">
                  <c:v>38307.5</c:v>
                </c:pt>
                <c:pt idx="344">
                  <c:v>38324</c:v>
                </c:pt>
                <c:pt idx="345">
                  <c:v>38325</c:v>
                </c:pt>
                <c:pt idx="346">
                  <c:v>38378.5</c:v>
                </c:pt>
                <c:pt idx="347">
                  <c:v>38405.5</c:v>
                </c:pt>
                <c:pt idx="348">
                  <c:v>38419</c:v>
                </c:pt>
                <c:pt idx="349">
                  <c:v>39602.5</c:v>
                </c:pt>
                <c:pt idx="350">
                  <c:v>39676</c:v>
                </c:pt>
                <c:pt idx="351">
                  <c:v>39775</c:v>
                </c:pt>
                <c:pt idx="352">
                  <c:v>39789</c:v>
                </c:pt>
                <c:pt idx="353">
                  <c:v>39796.5</c:v>
                </c:pt>
                <c:pt idx="354">
                  <c:v>39797</c:v>
                </c:pt>
                <c:pt idx="355">
                  <c:v>39797</c:v>
                </c:pt>
                <c:pt idx="356">
                  <c:v>39825</c:v>
                </c:pt>
                <c:pt idx="357">
                  <c:v>39825</c:v>
                </c:pt>
                <c:pt idx="358">
                  <c:v>39848</c:v>
                </c:pt>
                <c:pt idx="359">
                  <c:v>39869.5</c:v>
                </c:pt>
                <c:pt idx="360">
                  <c:v>39887</c:v>
                </c:pt>
                <c:pt idx="361">
                  <c:v>39887</c:v>
                </c:pt>
                <c:pt idx="362">
                  <c:v>39897</c:v>
                </c:pt>
                <c:pt idx="363">
                  <c:v>39905.5</c:v>
                </c:pt>
                <c:pt idx="364">
                  <c:v>39911</c:v>
                </c:pt>
                <c:pt idx="365">
                  <c:v>40251</c:v>
                </c:pt>
                <c:pt idx="366">
                  <c:v>41347</c:v>
                </c:pt>
                <c:pt idx="367">
                  <c:v>41425</c:v>
                </c:pt>
                <c:pt idx="368">
                  <c:v>41434</c:v>
                </c:pt>
                <c:pt idx="369">
                  <c:v>41506</c:v>
                </c:pt>
                <c:pt idx="370">
                  <c:v>41516</c:v>
                </c:pt>
                <c:pt idx="371">
                  <c:v>41534</c:v>
                </c:pt>
                <c:pt idx="372">
                  <c:v>41561</c:v>
                </c:pt>
                <c:pt idx="373">
                  <c:v>41565</c:v>
                </c:pt>
                <c:pt idx="374">
                  <c:v>41579</c:v>
                </c:pt>
                <c:pt idx="375">
                  <c:v>41642</c:v>
                </c:pt>
                <c:pt idx="376">
                  <c:v>41654.5</c:v>
                </c:pt>
                <c:pt idx="377">
                  <c:v>41674</c:v>
                </c:pt>
                <c:pt idx="378">
                  <c:v>41700</c:v>
                </c:pt>
                <c:pt idx="379">
                  <c:v>41700</c:v>
                </c:pt>
                <c:pt idx="380">
                  <c:v>41700</c:v>
                </c:pt>
                <c:pt idx="381">
                  <c:v>41831.5</c:v>
                </c:pt>
                <c:pt idx="382">
                  <c:v>41831.5</c:v>
                </c:pt>
                <c:pt idx="383">
                  <c:v>42276</c:v>
                </c:pt>
                <c:pt idx="384">
                  <c:v>42747.5</c:v>
                </c:pt>
                <c:pt idx="385">
                  <c:v>42747.5</c:v>
                </c:pt>
                <c:pt idx="386">
                  <c:v>42997</c:v>
                </c:pt>
                <c:pt idx="387">
                  <c:v>43006.5</c:v>
                </c:pt>
                <c:pt idx="388">
                  <c:v>43046</c:v>
                </c:pt>
                <c:pt idx="389">
                  <c:v>43092</c:v>
                </c:pt>
                <c:pt idx="390">
                  <c:v>43133.5</c:v>
                </c:pt>
                <c:pt idx="391">
                  <c:v>43146.5</c:v>
                </c:pt>
                <c:pt idx="392">
                  <c:v>43178</c:v>
                </c:pt>
                <c:pt idx="393">
                  <c:v>43204</c:v>
                </c:pt>
                <c:pt idx="394">
                  <c:v>43204.5</c:v>
                </c:pt>
                <c:pt idx="395">
                  <c:v>43255</c:v>
                </c:pt>
                <c:pt idx="396">
                  <c:v>43282</c:v>
                </c:pt>
                <c:pt idx="397">
                  <c:v>43368.5</c:v>
                </c:pt>
                <c:pt idx="398">
                  <c:v>43372</c:v>
                </c:pt>
                <c:pt idx="399">
                  <c:v>43387</c:v>
                </c:pt>
                <c:pt idx="400">
                  <c:v>43387</c:v>
                </c:pt>
                <c:pt idx="401">
                  <c:v>43387</c:v>
                </c:pt>
                <c:pt idx="402">
                  <c:v>43545.5</c:v>
                </c:pt>
                <c:pt idx="403">
                  <c:v>44303</c:v>
                </c:pt>
                <c:pt idx="404">
                  <c:v>44461.5</c:v>
                </c:pt>
                <c:pt idx="405">
                  <c:v>44588</c:v>
                </c:pt>
                <c:pt idx="406">
                  <c:v>44759.5</c:v>
                </c:pt>
                <c:pt idx="407">
                  <c:v>44873</c:v>
                </c:pt>
                <c:pt idx="408">
                  <c:v>44873.5</c:v>
                </c:pt>
                <c:pt idx="409">
                  <c:v>44918</c:v>
                </c:pt>
                <c:pt idx="410">
                  <c:v>44918</c:v>
                </c:pt>
                <c:pt idx="411">
                  <c:v>45031.5</c:v>
                </c:pt>
                <c:pt idx="412">
                  <c:v>45031.5</c:v>
                </c:pt>
                <c:pt idx="413">
                  <c:v>45062.5</c:v>
                </c:pt>
                <c:pt idx="414">
                  <c:v>45062.5</c:v>
                </c:pt>
                <c:pt idx="415">
                  <c:v>45081</c:v>
                </c:pt>
                <c:pt idx="416">
                  <c:v>46025</c:v>
                </c:pt>
                <c:pt idx="417">
                  <c:v>46113</c:v>
                </c:pt>
                <c:pt idx="418">
                  <c:v>46134</c:v>
                </c:pt>
                <c:pt idx="419">
                  <c:v>46292.5</c:v>
                </c:pt>
                <c:pt idx="420">
                  <c:v>46400.5</c:v>
                </c:pt>
                <c:pt idx="421">
                  <c:v>46462</c:v>
                </c:pt>
                <c:pt idx="422">
                  <c:v>46471</c:v>
                </c:pt>
                <c:pt idx="423">
                  <c:v>46545.5</c:v>
                </c:pt>
                <c:pt idx="424">
                  <c:v>46818.5</c:v>
                </c:pt>
                <c:pt idx="425">
                  <c:v>46818.5</c:v>
                </c:pt>
                <c:pt idx="426">
                  <c:v>46818.5</c:v>
                </c:pt>
                <c:pt idx="427">
                  <c:v>47038</c:v>
                </c:pt>
                <c:pt idx="428">
                  <c:v>47038</c:v>
                </c:pt>
                <c:pt idx="429">
                  <c:v>48019</c:v>
                </c:pt>
                <c:pt idx="430">
                  <c:v>48035.5</c:v>
                </c:pt>
                <c:pt idx="431">
                  <c:v>48078.5</c:v>
                </c:pt>
                <c:pt idx="432">
                  <c:v>48079</c:v>
                </c:pt>
                <c:pt idx="433">
                  <c:v>48148</c:v>
                </c:pt>
                <c:pt idx="434">
                  <c:v>48148.5</c:v>
                </c:pt>
                <c:pt idx="435">
                  <c:v>48202.5</c:v>
                </c:pt>
                <c:pt idx="436">
                  <c:v>48207</c:v>
                </c:pt>
                <c:pt idx="437">
                  <c:v>48233</c:v>
                </c:pt>
                <c:pt idx="438">
                  <c:v>48252.5</c:v>
                </c:pt>
                <c:pt idx="439">
                  <c:v>48279</c:v>
                </c:pt>
                <c:pt idx="440">
                  <c:v>48306.5</c:v>
                </c:pt>
                <c:pt idx="441">
                  <c:v>48307</c:v>
                </c:pt>
                <c:pt idx="442">
                  <c:v>48311.5</c:v>
                </c:pt>
                <c:pt idx="443">
                  <c:v>48315.5</c:v>
                </c:pt>
                <c:pt idx="444">
                  <c:v>48316</c:v>
                </c:pt>
                <c:pt idx="445">
                  <c:v>48325</c:v>
                </c:pt>
                <c:pt idx="446">
                  <c:v>48338.5</c:v>
                </c:pt>
                <c:pt idx="447">
                  <c:v>48347.5</c:v>
                </c:pt>
                <c:pt idx="448">
                  <c:v>48348</c:v>
                </c:pt>
                <c:pt idx="449">
                  <c:v>48352</c:v>
                </c:pt>
                <c:pt idx="450">
                  <c:v>48352.5</c:v>
                </c:pt>
                <c:pt idx="451">
                  <c:v>48356.5</c:v>
                </c:pt>
                <c:pt idx="452">
                  <c:v>48357</c:v>
                </c:pt>
                <c:pt idx="453">
                  <c:v>48365.5</c:v>
                </c:pt>
                <c:pt idx="454">
                  <c:v>48366</c:v>
                </c:pt>
                <c:pt idx="455">
                  <c:v>48370</c:v>
                </c:pt>
                <c:pt idx="456">
                  <c:v>48370.5</c:v>
                </c:pt>
                <c:pt idx="457">
                  <c:v>48374.5</c:v>
                </c:pt>
                <c:pt idx="458">
                  <c:v>48375</c:v>
                </c:pt>
                <c:pt idx="459">
                  <c:v>48388</c:v>
                </c:pt>
                <c:pt idx="460">
                  <c:v>48388</c:v>
                </c:pt>
                <c:pt idx="461">
                  <c:v>48388.5</c:v>
                </c:pt>
                <c:pt idx="462">
                  <c:v>48403</c:v>
                </c:pt>
                <c:pt idx="463">
                  <c:v>48488</c:v>
                </c:pt>
                <c:pt idx="464">
                  <c:v>48492.5</c:v>
                </c:pt>
                <c:pt idx="465">
                  <c:v>48497</c:v>
                </c:pt>
                <c:pt idx="466">
                  <c:v>48501.5</c:v>
                </c:pt>
                <c:pt idx="467">
                  <c:v>48506</c:v>
                </c:pt>
                <c:pt idx="468">
                  <c:v>48510.5</c:v>
                </c:pt>
                <c:pt idx="469">
                  <c:v>48515</c:v>
                </c:pt>
                <c:pt idx="470">
                  <c:v>48584</c:v>
                </c:pt>
                <c:pt idx="471">
                  <c:v>48596.5</c:v>
                </c:pt>
                <c:pt idx="472">
                  <c:v>48796</c:v>
                </c:pt>
                <c:pt idx="473">
                  <c:v>48796</c:v>
                </c:pt>
                <c:pt idx="474">
                  <c:v>49265</c:v>
                </c:pt>
                <c:pt idx="475">
                  <c:v>49710</c:v>
                </c:pt>
                <c:pt idx="476">
                  <c:v>49710.5</c:v>
                </c:pt>
                <c:pt idx="477">
                  <c:v>49731.5</c:v>
                </c:pt>
                <c:pt idx="478">
                  <c:v>49747.5</c:v>
                </c:pt>
                <c:pt idx="479">
                  <c:v>49761</c:v>
                </c:pt>
                <c:pt idx="480">
                  <c:v>49770</c:v>
                </c:pt>
                <c:pt idx="481">
                  <c:v>49810</c:v>
                </c:pt>
                <c:pt idx="482">
                  <c:v>49810</c:v>
                </c:pt>
                <c:pt idx="483">
                  <c:v>49810.5</c:v>
                </c:pt>
                <c:pt idx="484">
                  <c:v>49810.5</c:v>
                </c:pt>
                <c:pt idx="485">
                  <c:v>49811.5</c:v>
                </c:pt>
                <c:pt idx="486">
                  <c:v>49820</c:v>
                </c:pt>
                <c:pt idx="487">
                  <c:v>49820</c:v>
                </c:pt>
                <c:pt idx="488">
                  <c:v>49820.5</c:v>
                </c:pt>
                <c:pt idx="489">
                  <c:v>49829.5</c:v>
                </c:pt>
                <c:pt idx="490">
                  <c:v>49858</c:v>
                </c:pt>
                <c:pt idx="491">
                  <c:v>49865.5</c:v>
                </c:pt>
                <c:pt idx="492">
                  <c:v>49924.5</c:v>
                </c:pt>
                <c:pt idx="493">
                  <c:v>50010</c:v>
                </c:pt>
                <c:pt idx="494">
                  <c:v>50010.5</c:v>
                </c:pt>
                <c:pt idx="495">
                  <c:v>50033</c:v>
                </c:pt>
                <c:pt idx="496">
                  <c:v>50071</c:v>
                </c:pt>
                <c:pt idx="497">
                  <c:v>50130</c:v>
                </c:pt>
                <c:pt idx="498">
                  <c:v>51193.5</c:v>
                </c:pt>
                <c:pt idx="499">
                  <c:v>51197.5</c:v>
                </c:pt>
                <c:pt idx="500">
                  <c:v>51348.5</c:v>
                </c:pt>
                <c:pt idx="501">
                  <c:v>51433</c:v>
                </c:pt>
                <c:pt idx="502">
                  <c:v>51457.5</c:v>
                </c:pt>
                <c:pt idx="503">
                  <c:v>51462</c:v>
                </c:pt>
                <c:pt idx="504">
                  <c:v>51487.5</c:v>
                </c:pt>
                <c:pt idx="505">
                  <c:v>51492</c:v>
                </c:pt>
                <c:pt idx="506">
                  <c:v>51496.5</c:v>
                </c:pt>
                <c:pt idx="507">
                  <c:v>51497</c:v>
                </c:pt>
                <c:pt idx="508">
                  <c:v>51501</c:v>
                </c:pt>
                <c:pt idx="509">
                  <c:v>51564.5</c:v>
                </c:pt>
                <c:pt idx="510">
                  <c:v>51566</c:v>
                </c:pt>
                <c:pt idx="511">
                  <c:v>51578</c:v>
                </c:pt>
                <c:pt idx="512">
                  <c:v>51578</c:v>
                </c:pt>
                <c:pt idx="513">
                  <c:v>51655</c:v>
                </c:pt>
                <c:pt idx="514">
                  <c:v>51954.5</c:v>
                </c:pt>
                <c:pt idx="515">
                  <c:v>52381</c:v>
                </c:pt>
                <c:pt idx="516">
                  <c:v>52712.5</c:v>
                </c:pt>
                <c:pt idx="517">
                  <c:v>52717</c:v>
                </c:pt>
                <c:pt idx="518">
                  <c:v>52726</c:v>
                </c:pt>
                <c:pt idx="519">
                  <c:v>52762</c:v>
                </c:pt>
                <c:pt idx="520">
                  <c:v>52775.5</c:v>
                </c:pt>
                <c:pt idx="521">
                  <c:v>52780.5</c:v>
                </c:pt>
                <c:pt idx="522">
                  <c:v>52794</c:v>
                </c:pt>
                <c:pt idx="523">
                  <c:v>52802.5</c:v>
                </c:pt>
                <c:pt idx="524">
                  <c:v>52803</c:v>
                </c:pt>
                <c:pt idx="525">
                  <c:v>52807.5</c:v>
                </c:pt>
                <c:pt idx="526">
                  <c:v>52812</c:v>
                </c:pt>
                <c:pt idx="527">
                  <c:v>52816.5</c:v>
                </c:pt>
                <c:pt idx="528">
                  <c:v>52893.5</c:v>
                </c:pt>
                <c:pt idx="529">
                  <c:v>52898</c:v>
                </c:pt>
                <c:pt idx="530">
                  <c:v>52898.5</c:v>
                </c:pt>
                <c:pt idx="531">
                  <c:v>52920</c:v>
                </c:pt>
                <c:pt idx="532">
                  <c:v>52920.5</c:v>
                </c:pt>
                <c:pt idx="533">
                  <c:v>52934.5</c:v>
                </c:pt>
                <c:pt idx="534">
                  <c:v>52938.5</c:v>
                </c:pt>
                <c:pt idx="535">
                  <c:v>52952.5</c:v>
                </c:pt>
                <c:pt idx="536">
                  <c:v>52957</c:v>
                </c:pt>
                <c:pt idx="537">
                  <c:v>52961.5</c:v>
                </c:pt>
                <c:pt idx="538">
                  <c:v>52965.5</c:v>
                </c:pt>
                <c:pt idx="539">
                  <c:v>52983.5</c:v>
                </c:pt>
                <c:pt idx="540">
                  <c:v>52984</c:v>
                </c:pt>
                <c:pt idx="541">
                  <c:v>52988</c:v>
                </c:pt>
                <c:pt idx="542">
                  <c:v>52988.5</c:v>
                </c:pt>
                <c:pt idx="543">
                  <c:v>52992</c:v>
                </c:pt>
                <c:pt idx="544">
                  <c:v>52992.5</c:v>
                </c:pt>
                <c:pt idx="545">
                  <c:v>53006.5</c:v>
                </c:pt>
                <c:pt idx="546">
                  <c:v>53011</c:v>
                </c:pt>
                <c:pt idx="547">
                  <c:v>53011.5</c:v>
                </c:pt>
                <c:pt idx="548">
                  <c:v>53015</c:v>
                </c:pt>
                <c:pt idx="549">
                  <c:v>53016</c:v>
                </c:pt>
                <c:pt idx="550">
                  <c:v>53029.5</c:v>
                </c:pt>
                <c:pt idx="551">
                  <c:v>53030.5</c:v>
                </c:pt>
                <c:pt idx="552">
                  <c:v>53033.5</c:v>
                </c:pt>
                <c:pt idx="553">
                  <c:v>53034</c:v>
                </c:pt>
                <c:pt idx="554">
                  <c:v>53051</c:v>
                </c:pt>
                <c:pt idx="555">
                  <c:v>53051.5</c:v>
                </c:pt>
                <c:pt idx="556">
                  <c:v>53127.5</c:v>
                </c:pt>
                <c:pt idx="557">
                  <c:v>53128</c:v>
                </c:pt>
                <c:pt idx="558">
                  <c:v>53137</c:v>
                </c:pt>
                <c:pt idx="559">
                  <c:v>53141.5</c:v>
                </c:pt>
                <c:pt idx="560">
                  <c:v>53142</c:v>
                </c:pt>
                <c:pt idx="561">
                  <c:v>53142.5</c:v>
                </c:pt>
                <c:pt idx="562">
                  <c:v>53147</c:v>
                </c:pt>
                <c:pt idx="563">
                  <c:v>53155</c:v>
                </c:pt>
                <c:pt idx="564">
                  <c:v>53173</c:v>
                </c:pt>
                <c:pt idx="565">
                  <c:v>53173.5</c:v>
                </c:pt>
                <c:pt idx="566">
                  <c:v>53177.5</c:v>
                </c:pt>
                <c:pt idx="567">
                  <c:v>53178</c:v>
                </c:pt>
                <c:pt idx="568">
                  <c:v>53182</c:v>
                </c:pt>
                <c:pt idx="569">
                  <c:v>53182.5</c:v>
                </c:pt>
                <c:pt idx="570">
                  <c:v>53187</c:v>
                </c:pt>
                <c:pt idx="571">
                  <c:v>53191</c:v>
                </c:pt>
                <c:pt idx="572">
                  <c:v>53191.5</c:v>
                </c:pt>
                <c:pt idx="573">
                  <c:v>53195.5</c:v>
                </c:pt>
                <c:pt idx="574">
                  <c:v>53196</c:v>
                </c:pt>
                <c:pt idx="575">
                  <c:v>53196.5</c:v>
                </c:pt>
                <c:pt idx="576">
                  <c:v>53205</c:v>
                </c:pt>
                <c:pt idx="577">
                  <c:v>53205.5</c:v>
                </c:pt>
                <c:pt idx="578">
                  <c:v>53209.5</c:v>
                </c:pt>
                <c:pt idx="579">
                  <c:v>53214</c:v>
                </c:pt>
                <c:pt idx="580">
                  <c:v>53218.5</c:v>
                </c:pt>
                <c:pt idx="581">
                  <c:v>53223</c:v>
                </c:pt>
                <c:pt idx="582">
                  <c:v>53223</c:v>
                </c:pt>
                <c:pt idx="583">
                  <c:v>53227.5</c:v>
                </c:pt>
                <c:pt idx="584">
                  <c:v>53232</c:v>
                </c:pt>
                <c:pt idx="585">
                  <c:v>53232.5</c:v>
                </c:pt>
                <c:pt idx="586">
                  <c:v>53236.5</c:v>
                </c:pt>
                <c:pt idx="587">
                  <c:v>53236.5</c:v>
                </c:pt>
                <c:pt idx="588">
                  <c:v>53237</c:v>
                </c:pt>
                <c:pt idx="589">
                  <c:v>53241.5</c:v>
                </c:pt>
                <c:pt idx="590">
                  <c:v>53255</c:v>
                </c:pt>
                <c:pt idx="591">
                  <c:v>53259.5</c:v>
                </c:pt>
                <c:pt idx="592">
                  <c:v>53268.5</c:v>
                </c:pt>
                <c:pt idx="593">
                  <c:v>53273</c:v>
                </c:pt>
                <c:pt idx="594">
                  <c:v>53277.5</c:v>
                </c:pt>
                <c:pt idx="595">
                  <c:v>53282</c:v>
                </c:pt>
                <c:pt idx="596">
                  <c:v>53286.5</c:v>
                </c:pt>
                <c:pt idx="597">
                  <c:v>53300</c:v>
                </c:pt>
                <c:pt idx="598">
                  <c:v>53304.5</c:v>
                </c:pt>
                <c:pt idx="599">
                  <c:v>53318.5</c:v>
                </c:pt>
                <c:pt idx="600">
                  <c:v>53323</c:v>
                </c:pt>
                <c:pt idx="601">
                  <c:v>53327.5</c:v>
                </c:pt>
                <c:pt idx="602">
                  <c:v>53363.5</c:v>
                </c:pt>
                <c:pt idx="603">
                  <c:v>53469</c:v>
                </c:pt>
                <c:pt idx="604">
                  <c:v>54618</c:v>
                </c:pt>
                <c:pt idx="605">
                  <c:v>54618</c:v>
                </c:pt>
                <c:pt idx="606">
                  <c:v>54618</c:v>
                </c:pt>
                <c:pt idx="607">
                  <c:v>54618</c:v>
                </c:pt>
                <c:pt idx="608">
                  <c:v>54678.5</c:v>
                </c:pt>
                <c:pt idx="609">
                  <c:v>54684</c:v>
                </c:pt>
                <c:pt idx="610">
                  <c:v>54684</c:v>
                </c:pt>
                <c:pt idx="611">
                  <c:v>54777</c:v>
                </c:pt>
                <c:pt idx="612">
                  <c:v>54832.5</c:v>
                </c:pt>
                <c:pt idx="613">
                  <c:v>54832.5</c:v>
                </c:pt>
                <c:pt idx="614">
                  <c:v>54832.5</c:v>
                </c:pt>
                <c:pt idx="615">
                  <c:v>54836.5</c:v>
                </c:pt>
                <c:pt idx="616">
                  <c:v>54836.5</c:v>
                </c:pt>
                <c:pt idx="617">
                  <c:v>54945</c:v>
                </c:pt>
                <c:pt idx="618">
                  <c:v>54954</c:v>
                </c:pt>
                <c:pt idx="619">
                  <c:v>54959.5</c:v>
                </c:pt>
                <c:pt idx="620">
                  <c:v>55045.5</c:v>
                </c:pt>
                <c:pt idx="621">
                  <c:v>55099</c:v>
                </c:pt>
                <c:pt idx="622">
                  <c:v>55099</c:v>
                </c:pt>
                <c:pt idx="623">
                  <c:v>55099</c:v>
                </c:pt>
                <c:pt idx="624">
                  <c:v>55189.5</c:v>
                </c:pt>
                <c:pt idx="625">
                  <c:v>55948.5</c:v>
                </c:pt>
                <c:pt idx="626">
                  <c:v>55967</c:v>
                </c:pt>
                <c:pt idx="627">
                  <c:v>55967.5</c:v>
                </c:pt>
                <c:pt idx="628">
                  <c:v>56179.5</c:v>
                </c:pt>
                <c:pt idx="629">
                  <c:v>56180</c:v>
                </c:pt>
                <c:pt idx="630">
                  <c:v>56277</c:v>
                </c:pt>
                <c:pt idx="631">
                  <c:v>56297.5</c:v>
                </c:pt>
                <c:pt idx="632">
                  <c:v>56396</c:v>
                </c:pt>
                <c:pt idx="633">
                  <c:v>56473</c:v>
                </c:pt>
                <c:pt idx="634">
                  <c:v>56490</c:v>
                </c:pt>
                <c:pt idx="635">
                  <c:v>56545.5</c:v>
                </c:pt>
                <c:pt idx="636">
                  <c:v>56591</c:v>
                </c:pt>
                <c:pt idx="637">
                  <c:v>56626</c:v>
                </c:pt>
                <c:pt idx="638">
                  <c:v>57606</c:v>
                </c:pt>
                <c:pt idx="639">
                  <c:v>57746.5</c:v>
                </c:pt>
                <c:pt idx="640">
                  <c:v>57755</c:v>
                </c:pt>
                <c:pt idx="641">
                  <c:v>57918.5</c:v>
                </c:pt>
                <c:pt idx="642">
                  <c:v>58041</c:v>
                </c:pt>
                <c:pt idx="643">
                  <c:v>58041.5</c:v>
                </c:pt>
                <c:pt idx="644">
                  <c:v>58054.5</c:v>
                </c:pt>
                <c:pt idx="645">
                  <c:v>58171</c:v>
                </c:pt>
                <c:pt idx="646">
                  <c:v>59329</c:v>
                </c:pt>
                <c:pt idx="647">
                  <c:v>59542</c:v>
                </c:pt>
                <c:pt idx="648">
                  <c:v>59608.5</c:v>
                </c:pt>
                <c:pt idx="649">
                  <c:v>59739.5</c:v>
                </c:pt>
                <c:pt idx="650">
                  <c:v>59744</c:v>
                </c:pt>
                <c:pt idx="651">
                  <c:v>59744.5</c:v>
                </c:pt>
                <c:pt idx="652">
                  <c:v>59757.5</c:v>
                </c:pt>
                <c:pt idx="653">
                  <c:v>59758</c:v>
                </c:pt>
                <c:pt idx="654">
                  <c:v>59766</c:v>
                </c:pt>
                <c:pt idx="655">
                  <c:v>59766.5</c:v>
                </c:pt>
                <c:pt idx="656">
                  <c:v>59771</c:v>
                </c:pt>
                <c:pt idx="657">
                  <c:v>59771.5</c:v>
                </c:pt>
                <c:pt idx="658">
                  <c:v>59780</c:v>
                </c:pt>
                <c:pt idx="659">
                  <c:v>59780.5</c:v>
                </c:pt>
                <c:pt idx="660">
                  <c:v>59781</c:v>
                </c:pt>
                <c:pt idx="661">
                  <c:v>59781</c:v>
                </c:pt>
                <c:pt idx="662">
                  <c:v>59781.5</c:v>
                </c:pt>
                <c:pt idx="663">
                  <c:v>59784.5</c:v>
                </c:pt>
                <c:pt idx="664">
                  <c:v>59785</c:v>
                </c:pt>
                <c:pt idx="665">
                  <c:v>59785.5</c:v>
                </c:pt>
                <c:pt idx="666">
                  <c:v>59789</c:v>
                </c:pt>
                <c:pt idx="667">
                  <c:v>59789.5</c:v>
                </c:pt>
                <c:pt idx="668">
                  <c:v>59793.5</c:v>
                </c:pt>
                <c:pt idx="669">
                  <c:v>59794</c:v>
                </c:pt>
                <c:pt idx="670">
                  <c:v>59794.5</c:v>
                </c:pt>
                <c:pt idx="671">
                  <c:v>59798</c:v>
                </c:pt>
                <c:pt idx="672">
                  <c:v>59798.5</c:v>
                </c:pt>
                <c:pt idx="673">
                  <c:v>59799</c:v>
                </c:pt>
                <c:pt idx="674">
                  <c:v>59799</c:v>
                </c:pt>
                <c:pt idx="675">
                  <c:v>59799</c:v>
                </c:pt>
                <c:pt idx="676">
                  <c:v>59802.5</c:v>
                </c:pt>
                <c:pt idx="677">
                  <c:v>59803</c:v>
                </c:pt>
                <c:pt idx="678">
                  <c:v>59803.5</c:v>
                </c:pt>
                <c:pt idx="679">
                  <c:v>59807.5</c:v>
                </c:pt>
                <c:pt idx="680">
                  <c:v>59839</c:v>
                </c:pt>
                <c:pt idx="681">
                  <c:v>59839.5</c:v>
                </c:pt>
                <c:pt idx="682">
                  <c:v>59848</c:v>
                </c:pt>
                <c:pt idx="683">
                  <c:v>59848.5</c:v>
                </c:pt>
                <c:pt idx="684">
                  <c:v>59852.5</c:v>
                </c:pt>
                <c:pt idx="685">
                  <c:v>59862</c:v>
                </c:pt>
                <c:pt idx="686">
                  <c:v>59889</c:v>
                </c:pt>
                <c:pt idx="687">
                  <c:v>59893</c:v>
                </c:pt>
                <c:pt idx="688">
                  <c:v>59893.5</c:v>
                </c:pt>
                <c:pt idx="689">
                  <c:v>59894</c:v>
                </c:pt>
                <c:pt idx="690">
                  <c:v>59898</c:v>
                </c:pt>
                <c:pt idx="691">
                  <c:v>59898.5</c:v>
                </c:pt>
                <c:pt idx="692">
                  <c:v>59911.5</c:v>
                </c:pt>
                <c:pt idx="693">
                  <c:v>59916</c:v>
                </c:pt>
                <c:pt idx="694">
                  <c:v>59916.5</c:v>
                </c:pt>
                <c:pt idx="695">
                  <c:v>59925</c:v>
                </c:pt>
                <c:pt idx="696">
                  <c:v>59925.5</c:v>
                </c:pt>
                <c:pt idx="697">
                  <c:v>59934</c:v>
                </c:pt>
                <c:pt idx="698">
                  <c:v>59934.5</c:v>
                </c:pt>
                <c:pt idx="699">
                  <c:v>59943</c:v>
                </c:pt>
                <c:pt idx="700">
                  <c:v>59947.5</c:v>
                </c:pt>
                <c:pt idx="701">
                  <c:v>59952</c:v>
                </c:pt>
                <c:pt idx="702">
                  <c:v>59952.5</c:v>
                </c:pt>
                <c:pt idx="703">
                  <c:v>59956.5</c:v>
                </c:pt>
                <c:pt idx="704">
                  <c:v>59957</c:v>
                </c:pt>
                <c:pt idx="705">
                  <c:v>59966</c:v>
                </c:pt>
                <c:pt idx="706">
                  <c:v>59975</c:v>
                </c:pt>
                <c:pt idx="707">
                  <c:v>59979.5</c:v>
                </c:pt>
                <c:pt idx="708">
                  <c:v>59984</c:v>
                </c:pt>
                <c:pt idx="709">
                  <c:v>59993</c:v>
                </c:pt>
                <c:pt idx="710">
                  <c:v>61014</c:v>
                </c:pt>
                <c:pt idx="711">
                  <c:v>61031.5</c:v>
                </c:pt>
                <c:pt idx="712">
                  <c:v>61032</c:v>
                </c:pt>
                <c:pt idx="713">
                  <c:v>61046.5</c:v>
                </c:pt>
                <c:pt idx="714">
                  <c:v>61059</c:v>
                </c:pt>
                <c:pt idx="715">
                  <c:v>61063.5</c:v>
                </c:pt>
                <c:pt idx="716">
                  <c:v>61072.5</c:v>
                </c:pt>
                <c:pt idx="717">
                  <c:v>61073</c:v>
                </c:pt>
                <c:pt idx="718">
                  <c:v>61077.5</c:v>
                </c:pt>
                <c:pt idx="719">
                  <c:v>61081.5</c:v>
                </c:pt>
                <c:pt idx="720">
                  <c:v>61082</c:v>
                </c:pt>
                <c:pt idx="721">
                  <c:v>61086</c:v>
                </c:pt>
                <c:pt idx="722">
                  <c:v>61086.5</c:v>
                </c:pt>
                <c:pt idx="723">
                  <c:v>61090.5</c:v>
                </c:pt>
                <c:pt idx="724">
                  <c:v>61091</c:v>
                </c:pt>
                <c:pt idx="725">
                  <c:v>61095</c:v>
                </c:pt>
                <c:pt idx="726">
                  <c:v>61108.5</c:v>
                </c:pt>
                <c:pt idx="727">
                  <c:v>61109</c:v>
                </c:pt>
                <c:pt idx="728">
                  <c:v>61113</c:v>
                </c:pt>
                <c:pt idx="729">
                  <c:v>61113.5</c:v>
                </c:pt>
                <c:pt idx="730">
                  <c:v>61117.5</c:v>
                </c:pt>
                <c:pt idx="731">
                  <c:v>61118</c:v>
                </c:pt>
                <c:pt idx="732">
                  <c:v>61135.5</c:v>
                </c:pt>
                <c:pt idx="733">
                  <c:v>61136</c:v>
                </c:pt>
                <c:pt idx="734">
                  <c:v>61139.5</c:v>
                </c:pt>
                <c:pt idx="735">
                  <c:v>61140</c:v>
                </c:pt>
                <c:pt idx="736">
                  <c:v>61140</c:v>
                </c:pt>
                <c:pt idx="737">
                  <c:v>61140.5</c:v>
                </c:pt>
                <c:pt idx="738">
                  <c:v>61141</c:v>
                </c:pt>
                <c:pt idx="739">
                  <c:v>61144.5</c:v>
                </c:pt>
                <c:pt idx="740">
                  <c:v>61145</c:v>
                </c:pt>
                <c:pt idx="741">
                  <c:v>61168</c:v>
                </c:pt>
                <c:pt idx="742">
                  <c:v>61176.5</c:v>
                </c:pt>
                <c:pt idx="743">
                  <c:v>61221.5</c:v>
                </c:pt>
                <c:pt idx="744">
                  <c:v>61222</c:v>
                </c:pt>
                <c:pt idx="745">
                  <c:v>61222.5</c:v>
                </c:pt>
                <c:pt idx="746">
                  <c:v>61226.5</c:v>
                </c:pt>
                <c:pt idx="747">
                  <c:v>61227</c:v>
                </c:pt>
                <c:pt idx="748">
                  <c:v>61232</c:v>
                </c:pt>
                <c:pt idx="749">
                  <c:v>61232.5</c:v>
                </c:pt>
                <c:pt idx="750">
                  <c:v>61240</c:v>
                </c:pt>
                <c:pt idx="751">
                  <c:v>61240.5</c:v>
                </c:pt>
                <c:pt idx="752">
                  <c:v>61244</c:v>
                </c:pt>
                <c:pt idx="753">
                  <c:v>61262.5</c:v>
                </c:pt>
                <c:pt idx="754">
                  <c:v>61263</c:v>
                </c:pt>
                <c:pt idx="755">
                  <c:v>61344</c:v>
                </c:pt>
                <c:pt idx="756">
                  <c:v>61498.5</c:v>
                </c:pt>
                <c:pt idx="757">
                  <c:v>61597</c:v>
                </c:pt>
                <c:pt idx="758">
                  <c:v>61611.5</c:v>
                </c:pt>
                <c:pt idx="759">
                  <c:v>61611.5</c:v>
                </c:pt>
                <c:pt idx="760">
                  <c:v>62754</c:v>
                </c:pt>
                <c:pt idx="761">
                  <c:v>62754</c:v>
                </c:pt>
                <c:pt idx="762">
                  <c:v>63061.5</c:v>
                </c:pt>
                <c:pt idx="763">
                  <c:v>63061.5</c:v>
                </c:pt>
                <c:pt idx="764">
                  <c:v>63347</c:v>
                </c:pt>
                <c:pt idx="765">
                  <c:v>63397</c:v>
                </c:pt>
                <c:pt idx="766">
                  <c:v>64327.5</c:v>
                </c:pt>
                <c:pt idx="767">
                  <c:v>64448</c:v>
                </c:pt>
                <c:pt idx="768">
                  <c:v>64472</c:v>
                </c:pt>
                <c:pt idx="769">
                  <c:v>64701.5</c:v>
                </c:pt>
                <c:pt idx="770">
                  <c:v>66156</c:v>
                </c:pt>
                <c:pt idx="771">
                  <c:v>66156.5</c:v>
                </c:pt>
                <c:pt idx="772">
                  <c:v>66175.5</c:v>
                </c:pt>
                <c:pt idx="773">
                  <c:v>66296</c:v>
                </c:pt>
                <c:pt idx="774">
                  <c:v>66296.5</c:v>
                </c:pt>
                <c:pt idx="775">
                  <c:v>66373</c:v>
                </c:pt>
                <c:pt idx="776">
                  <c:v>66379</c:v>
                </c:pt>
                <c:pt idx="777">
                  <c:v>66379.5</c:v>
                </c:pt>
                <c:pt idx="778">
                  <c:v>66459</c:v>
                </c:pt>
                <c:pt idx="779">
                  <c:v>67728.5</c:v>
                </c:pt>
                <c:pt idx="780">
                  <c:v>67870.5</c:v>
                </c:pt>
                <c:pt idx="781">
                  <c:v>68013.5</c:v>
                </c:pt>
                <c:pt idx="782">
                  <c:v>68091.5</c:v>
                </c:pt>
                <c:pt idx="783">
                  <c:v>68195.5</c:v>
                </c:pt>
                <c:pt idx="784">
                  <c:v>68263.5</c:v>
                </c:pt>
                <c:pt idx="785">
                  <c:v>69153</c:v>
                </c:pt>
                <c:pt idx="786">
                  <c:v>69255.5</c:v>
                </c:pt>
                <c:pt idx="787">
                  <c:v>69256</c:v>
                </c:pt>
                <c:pt idx="788">
                  <c:v>69501.5</c:v>
                </c:pt>
                <c:pt idx="789">
                  <c:v>69653.5</c:v>
                </c:pt>
                <c:pt idx="790">
                  <c:v>69681</c:v>
                </c:pt>
                <c:pt idx="791">
                  <c:v>69777</c:v>
                </c:pt>
                <c:pt idx="792">
                  <c:v>69972</c:v>
                </c:pt>
                <c:pt idx="793">
                  <c:v>70929.5</c:v>
                </c:pt>
                <c:pt idx="794">
                  <c:v>70992.5</c:v>
                </c:pt>
                <c:pt idx="795">
                  <c:v>71042.5</c:v>
                </c:pt>
                <c:pt idx="796">
                  <c:v>71074</c:v>
                </c:pt>
                <c:pt idx="797">
                  <c:v>71273</c:v>
                </c:pt>
                <c:pt idx="798">
                  <c:v>71273</c:v>
                </c:pt>
                <c:pt idx="799">
                  <c:v>71285.5</c:v>
                </c:pt>
                <c:pt idx="800">
                  <c:v>71286</c:v>
                </c:pt>
                <c:pt idx="801">
                  <c:v>71416.5</c:v>
                </c:pt>
                <c:pt idx="802">
                  <c:v>71430</c:v>
                </c:pt>
                <c:pt idx="803">
                  <c:v>71531</c:v>
                </c:pt>
                <c:pt idx="804">
                  <c:v>72619.5</c:v>
                </c:pt>
                <c:pt idx="805">
                  <c:v>72786.5</c:v>
                </c:pt>
                <c:pt idx="806">
                  <c:v>72787</c:v>
                </c:pt>
                <c:pt idx="807">
                  <c:v>72932</c:v>
                </c:pt>
                <c:pt idx="808">
                  <c:v>72970.5</c:v>
                </c:pt>
                <c:pt idx="809">
                  <c:v>72971</c:v>
                </c:pt>
                <c:pt idx="810">
                  <c:v>72998</c:v>
                </c:pt>
                <c:pt idx="811">
                  <c:v>73085</c:v>
                </c:pt>
                <c:pt idx="812">
                  <c:v>73225.5</c:v>
                </c:pt>
                <c:pt idx="813">
                  <c:v>74499.5</c:v>
                </c:pt>
                <c:pt idx="814">
                  <c:v>74499.5</c:v>
                </c:pt>
                <c:pt idx="815">
                  <c:v>74551</c:v>
                </c:pt>
                <c:pt idx="816">
                  <c:v>74562.5</c:v>
                </c:pt>
                <c:pt idx="817">
                  <c:v>74706</c:v>
                </c:pt>
                <c:pt idx="818">
                  <c:v>74706</c:v>
                </c:pt>
                <c:pt idx="819">
                  <c:v>74761.5</c:v>
                </c:pt>
                <c:pt idx="820">
                  <c:v>74761.5</c:v>
                </c:pt>
                <c:pt idx="821">
                  <c:v>74766</c:v>
                </c:pt>
                <c:pt idx="822">
                  <c:v>74812</c:v>
                </c:pt>
                <c:pt idx="823">
                  <c:v>74864.5</c:v>
                </c:pt>
                <c:pt idx="824">
                  <c:v>74864.5</c:v>
                </c:pt>
                <c:pt idx="825">
                  <c:v>74865</c:v>
                </c:pt>
                <c:pt idx="826">
                  <c:v>74865</c:v>
                </c:pt>
                <c:pt idx="827">
                  <c:v>74970</c:v>
                </c:pt>
                <c:pt idx="828">
                  <c:v>74970</c:v>
                </c:pt>
                <c:pt idx="829">
                  <c:v>76040.5</c:v>
                </c:pt>
                <c:pt idx="830">
                  <c:v>76040.5</c:v>
                </c:pt>
                <c:pt idx="831">
                  <c:v>76214</c:v>
                </c:pt>
                <c:pt idx="832">
                  <c:v>76330</c:v>
                </c:pt>
                <c:pt idx="833">
                  <c:v>76455</c:v>
                </c:pt>
                <c:pt idx="834">
                  <c:v>77685.5</c:v>
                </c:pt>
                <c:pt idx="835">
                  <c:v>77848</c:v>
                </c:pt>
                <c:pt idx="836">
                  <c:v>77898</c:v>
                </c:pt>
                <c:pt idx="837">
                  <c:v>78105</c:v>
                </c:pt>
                <c:pt idx="838">
                  <c:v>79578.5</c:v>
                </c:pt>
                <c:pt idx="839">
                  <c:v>79579</c:v>
                </c:pt>
                <c:pt idx="840">
                  <c:v>79579.5</c:v>
                </c:pt>
                <c:pt idx="841">
                  <c:v>79850</c:v>
                </c:pt>
                <c:pt idx="842">
                  <c:v>81133</c:v>
                </c:pt>
                <c:pt idx="843">
                  <c:v>81133.5</c:v>
                </c:pt>
                <c:pt idx="844">
                  <c:v>81250.5</c:v>
                </c:pt>
                <c:pt idx="845">
                  <c:v>81291</c:v>
                </c:pt>
                <c:pt idx="846">
                  <c:v>81426</c:v>
                </c:pt>
                <c:pt idx="847">
                  <c:v>81604</c:v>
                </c:pt>
              </c:numCache>
            </c:numRef>
          </c:xVal>
          <c:yVal>
            <c:numRef>
              <c:f>'Active 2'!$J$21:$J$992</c:f>
              <c:numCache>
                <c:formatCode>General</c:formatCode>
                <c:ptCount val="972"/>
                <c:pt idx="440">
                  <c:v>-3.0980508017819375E-4</c:v>
                </c:pt>
                <c:pt idx="441">
                  <c:v>-2.5278995599364862E-4</c:v>
                </c:pt>
                <c:pt idx="442">
                  <c:v>2.6034520124085248E-4</c:v>
                </c:pt>
                <c:pt idx="443">
                  <c:v>-3.8353521813405678E-4</c:v>
                </c:pt>
                <c:pt idx="444">
                  <c:v>7.3480157880112529E-5</c:v>
                </c:pt>
                <c:pt idx="445">
                  <c:v>9.974985005101189E-5</c:v>
                </c:pt>
                <c:pt idx="446">
                  <c:v>-8.6084507347550243E-4</c:v>
                </c:pt>
                <c:pt idx="447">
                  <c:v>-4.3457512947497889E-4</c:v>
                </c:pt>
                <c:pt idx="448">
                  <c:v>2.2439780877903104E-5</c:v>
                </c:pt>
                <c:pt idx="449">
                  <c:v>-3.2144021679414436E-4</c:v>
                </c:pt>
                <c:pt idx="450">
                  <c:v>-1.6442479682154953E-4</c:v>
                </c:pt>
                <c:pt idx="451">
                  <c:v>-2.0830484572798014E-4</c:v>
                </c:pt>
                <c:pt idx="452">
                  <c:v>5.4871002066647634E-4</c:v>
                </c:pt>
                <c:pt idx="453">
                  <c:v>-5.8203493244946003E-4</c:v>
                </c:pt>
                <c:pt idx="454">
                  <c:v>-2.5020199245773256E-5</c:v>
                </c:pt>
                <c:pt idx="455">
                  <c:v>-1.6890007100300863E-4</c:v>
                </c:pt>
                <c:pt idx="456">
                  <c:v>-3.1188507273327559E-4</c:v>
                </c:pt>
                <c:pt idx="457">
                  <c:v>-5.5765158322174102E-5</c:v>
                </c:pt>
                <c:pt idx="458">
                  <c:v>1.0124979598913342E-4</c:v>
                </c:pt>
                <c:pt idx="459">
                  <c:v>-1.6359917935915291E-5</c:v>
                </c:pt>
                <c:pt idx="461">
                  <c:v>-1.5934492694213986E-4</c:v>
                </c:pt>
                <c:pt idx="463">
                  <c:v>-4.1335982677992433E-4</c:v>
                </c:pt>
                <c:pt idx="464">
                  <c:v>-4.002252098871395E-4</c:v>
                </c:pt>
                <c:pt idx="465">
                  <c:v>-8.7090171291492879E-5</c:v>
                </c:pt>
                <c:pt idx="466">
                  <c:v>-9.7395496413810179E-4</c:v>
                </c:pt>
                <c:pt idx="467">
                  <c:v>-4.6081979962764308E-4</c:v>
                </c:pt>
                <c:pt idx="468">
                  <c:v>-5.4768502013757825E-4</c:v>
                </c:pt>
                <c:pt idx="469">
                  <c:v>-3.3454981166869402E-4</c:v>
                </c:pt>
                <c:pt idx="471">
                  <c:v>-2.4110477534122765E-4</c:v>
                </c:pt>
                <c:pt idx="504">
                  <c:v>-1.5803750429768115E-3</c:v>
                </c:pt>
                <c:pt idx="505">
                  <c:v>-1.6672397905495018E-3</c:v>
                </c:pt>
                <c:pt idx="506">
                  <c:v>-1.9541051296982914E-3</c:v>
                </c:pt>
                <c:pt idx="507">
                  <c:v>-3.3970897929975763E-3</c:v>
                </c:pt>
                <c:pt idx="508">
                  <c:v>-3.1409698785864748E-3</c:v>
                </c:pt>
                <c:pt idx="516">
                  <c:v>-2.6936252252198756E-3</c:v>
                </c:pt>
                <c:pt idx="517">
                  <c:v>-2.7804899800685234E-3</c:v>
                </c:pt>
                <c:pt idx="518">
                  <c:v>-3.0542197782779112E-3</c:v>
                </c:pt>
                <c:pt idx="519">
                  <c:v>-3.049139901122544E-3</c:v>
                </c:pt>
                <c:pt idx="520">
                  <c:v>-2.9097348306095228E-3</c:v>
                </c:pt>
                <c:pt idx="521">
                  <c:v>-2.4395848449785262E-3</c:v>
                </c:pt>
                <c:pt idx="522">
                  <c:v>-3.1001798124634661E-3</c:v>
                </c:pt>
                <c:pt idx="523">
                  <c:v>-2.4309250293299556E-3</c:v>
                </c:pt>
                <c:pt idx="524">
                  <c:v>-3.0739101202925667E-3</c:v>
                </c:pt>
                <c:pt idx="525">
                  <c:v>-3.0607750377384946E-3</c:v>
                </c:pt>
                <c:pt idx="526">
                  <c:v>-3.2476400810992345E-3</c:v>
                </c:pt>
                <c:pt idx="527">
                  <c:v>-3.0345048799063079E-3</c:v>
                </c:pt>
                <c:pt idx="528">
                  <c:v>-2.9541949261329137E-3</c:v>
                </c:pt>
                <c:pt idx="529">
                  <c:v>-3.0410601393668912E-3</c:v>
                </c:pt>
                <c:pt idx="530">
                  <c:v>-2.3840451030991971E-3</c:v>
                </c:pt>
                <c:pt idx="531">
                  <c:v>-3.232399991247803E-3</c:v>
                </c:pt>
                <c:pt idx="532">
                  <c:v>-2.775385080894921E-3</c:v>
                </c:pt>
                <c:pt idx="533">
                  <c:v>-3.1789648055564612E-3</c:v>
                </c:pt>
                <c:pt idx="534">
                  <c:v>-2.5228451049770229E-3</c:v>
                </c:pt>
                <c:pt idx="535">
                  <c:v>-2.8264249922358431E-3</c:v>
                </c:pt>
                <c:pt idx="536">
                  <c:v>-3.3132899989141151E-3</c:v>
                </c:pt>
                <c:pt idx="537">
                  <c:v>-2.9001551301917061E-3</c:v>
                </c:pt>
                <c:pt idx="538">
                  <c:v>-2.744035045907367E-3</c:v>
                </c:pt>
                <c:pt idx="539">
                  <c:v>-2.8914948488818482E-3</c:v>
                </c:pt>
                <c:pt idx="540">
                  <c:v>-3.4344801097176969E-3</c:v>
                </c:pt>
                <c:pt idx="541">
                  <c:v>-3.2783600254333578E-3</c:v>
                </c:pt>
                <c:pt idx="542">
                  <c:v>-3.6213451530784369E-3</c:v>
                </c:pt>
                <c:pt idx="545">
                  <c:v>-2.1688048873329535E-3</c:v>
                </c:pt>
                <c:pt idx="546">
                  <c:v>-3.5556702205212787E-3</c:v>
                </c:pt>
                <c:pt idx="547">
                  <c:v>-3.2986549776978791E-3</c:v>
                </c:pt>
                <c:pt idx="548">
                  <c:v>-3.2995498404488899E-3</c:v>
                </c:pt>
                <c:pt idx="549">
                  <c:v>-3.2855198951438069E-3</c:v>
                </c:pt>
                <c:pt idx="550">
                  <c:v>-2.946115164377261E-3</c:v>
                </c:pt>
                <c:pt idx="552">
                  <c:v>-3.4899948223028332E-3</c:v>
                </c:pt>
                <c:pt idx="553">
                  <c:v>-3.8329799572238699E-3</c:v>
                </c:pt>
                <c:pt idx="558">
                  <c:v>-3.2878901474759914E-3</c:v>
                </c:pt>
                <c:pt idx="559">
                  <c:v>-3.2747550721978769E-3</c:v>
                </c:pt>
                <c:pt idx="560">
                  <c:v>-3.1177401178865694E-3</c:v>
                </c:pt>
                <c:pt idx="561">
                  <c:v>-2.4607250816188753E-3</c:v>
                </c:pt>
                <c:pt idx="565">
                  <c:v>-3.0257950274972245E-3</c:v>
                </c:pt>
                <c:pt idx="567">
                  <c:v>-3.0126599449431524E-3</c:v>
                </c:pt>
                <c:pt idx="569">
                  <c:v>-2.6995249063475057E-3</c:v>
                </c:pt>
                <c:pt idx="570">
                  <c:v>-3.0863900828990154E-3</c:v>
                </c:pt>
                <c:pt idx="572">
                  <c:v>-2.7732550443033688E-3</c:v>
                </c:pt>
                <c:pt idx="578">
                  <c:v>-2.8207150244270451E-3</c:v>
                </c:pt>
                <c:pt idx="579">
                  <c:v>-3.1075798979145475E-3</c:v>
                </c:pt>
                <c:pt idx="580">
                  <c:v>-3.294444948551245E-3</c:v>
                </c:pt>
                <c:pt idx="581">
                  <c:v>-3.481309991911985E-3</c:v>
                </c:pt>
                <c:pt idx="583">
                  <c:v>-2.3681749153183773E-3</c:v>
                </c:pt>
                <c:pt idx="584">
                  <c:v>-3.555040129867848E-3</c:v>
                </c:pt>
                <c:pt idx="585">
                  <c:v>-2.8980250936001539E-3</c:v>
                </c:pt>
                <c:pt idx="586">
                  <c:v>-3.0419049653573893E-3</c:v>
                </c:pt>
                <c:pt idx="588">
                  <c:v>-3.2848897972144186E-3</c:v>
                </c:pt>
                <c:pt idx="589">
                  <c:v>-2.971755231556017E-3</c:v>
                </c:pt>
                <c:pt idx="590">
                  <c:v>-4.0323499852092937E-3</c:v>
                </c:pt>
                <c:pt idx="591">
                  <c:v>-3.2192148646572605E-3</c:v>
                </c:pt>
                <c:pt idx="592">
                  <c:v>-3.0929448766983114E-3</c:v>
                </c:pt>
                <c:pt idx="593">
                  <c:v>-3.0798098014201969E-3</c:v>
                </c:pt>
                <c:pt idx="594">
                  <c:v>-2.9666748887393624E-3</c:v>
                </c:pt>
                <c:pt idx="595">
                  <c:v>-3.4535398881416768E-3</c:v>
                </c:pt>
                <c:pt idx="596">
                  <c:v>-3.0404050266952254E-3</c:v>
                </c:pt>
                <c:pt idx="597">
                  <c:v>-3.4010000381385908E-3</c:v>
                </c:pt>
                <c:pt idx="598">
                  <c:v>-2.7878650435013697E-3</c:v>
                </c:pt>
                <c:pt idx="599">
                  <c:v>-2.8914448121213354E-3</c:v>
                </c:pt>
                <c:pt idx="600">
                  <c:v>-3.0783098554820754E-3</c:v>
                </c:pt>
                <c:pt idx="601">
                  <c:v>-2.9651749500771984E-3</c:v>
                </c:pt>
                <c:pt idx="649">
                  <c:v>1.195184864627663E-3</c:v>
                </c:pt>
                <c:pt idx="650">
                  <c:v>1.30831977003254E-3</c:v>
                </c:pt>
                <c:pt idx="651">
                  <c:v>7.6533498213393614E-4</c:v>
                </c:pt>
                <c:pt idx="652">
                  <c:v>1.1477248845039867E-3</c:v>
                </c:pt>
                <c:pt idx="653">
                  <c:v>1.0047398827737197E-3</c:v>
                </c:pt>
                <c:pt idx="655">
                  <c:v>1.3739951682509854E-3</c:v>
                </c:pt>
                <c:pt idx="656">
                  <c:v>1.2871299550170079E-3</c:v>
                </c:pt>
                <c:pt idx="657">
                  <c:v>1.344145079201553E-3</c:v>
                </c:pt>
                <c:pt idx="658">
                  <c:v>1.2133998170611449E-3</c:v>
                </c:pt>
                <c:pt idx="659">
                  <c:v>1.27041494124569E-3</c:v>
                </c:pt>
                <c:pt idx="661">
                  <c:v>2.0274298003641888E-3</c:v>
                </c:pt>
                <c:pt idx="663">
                  <c:v>9.2653494357364252E-4</c:v>
                </c:pt>
                <c:pt idx="664">
                  <c:v>1.8835499358829111E-3</c:v>
                </c:pt>
                <c:pt idx="665">
                  <c:v>1.440564970835112E-3</c:v>
                </c:pt>
                <c:pt idx="666">
                  <c:v>1.0396698489785194E-3</c:v>
                </c:pt>
                <c:pt idx="667">
                  <c:v>1.0966849731630646E-3</c:v>
                </c:pt>
                <c:pt idx="668">
                  <c:v>1.3528048875741661E-3</c:v>
                </c:pt>
                <c:pt idx="669">
                  <c:v>1.1098200557171367E-3</c:v>
                </c:pt>
                <c:pt idx="670">
                  <c:v>9.6683505398686975E-4</c:v>
                </c:pt>
                <c:pt idx="671">
                  <c:v>1.2659401400014758E-3</c:v>
                </c:pt>
                <c:pt idx="672">
                  <c:v>9.2295500508043915E-4</c:v>
                </c:pt>
                <c:pt idx="673">
                  <c:v>1.0799699593917467E-3</c:v>
                </c:pt>
                <c:pt idx="676">
                  <c:v>1.1790749267674983E-3</c:v>
                </c:pt>
                <c:pt idx="677">
                  <c:v>1.1360902135493234E-3</c:v>
                </c:pt>
                <c:pt idx="678">
                  <c:v>1.4931048281141557E-3</c:v>
                </c:pt>
                <c:pt idx="679">
                  <c:v>1.4492247864836827E-3</c:v>
                </c:pt>
                <c:pt idx="680">
                  <c:v>1.041169794916641E-3</c:v>
                </c:pt>
                <c:pt idx="681">
                  <c:v>1.0981849191011861E-3</c:v>
                </c:pt>
                <c:pt idx="682">
                  <c:v>1.4674402045784518E-3</c:v>
                </c:pt>
                <c:pt idx="683">
                  <c:v>1.2244549070601352E-3</c:v>
                </c:pt>
                <c:pt idx="684">
                  <c:v>1.3805749913444743E-3</c:v>
                </c:pt>
                <c:pt idx="685">
                  <c:v>7.638600654900074E-4</c:v>
                </c:pt>
                <c:pt idx="686">
                  <c:v>1.9426700673648156E-3</c:v>
                </c:pt>
                <c:pt idx="687">
                  <c:v>1.0987899877363816E-3</c:v>
                </c:pt>
                <c:pt idx="688">
                  <c:v>1.1558051119209267E-3</c:v>
                </c:pt>
                <c:pt idx="689">
                  <c:v>1.2128202361054718E-3</c:v>
                </c:pt>
                <c:pt idx="690">
                  <c:v>8.6893976549617946E-4</c:v>
                </c:pt>
                <c:pt idx="691">
                  <c:v>1.0259551854687743E-3</c:v>
                </c:pt>
                <c:pt idx="692">
                  <c:v>1.1083451317972504E-3</c:v>
                </c:pt>
                <c:pt idx="693">
                  <c:v>9.2148008843651041E-4</c:v>
                </c:pt>
                <c:pt idx="694">
                  <c:v>1.3784949987893924E-3</c:v>
                </c:pt>
                <c:pt idx="695">
                  <c:v>1.1477499065222219E-3</c:v>
                </c:pt>
                <c:pt idx="696">
                  <c:v>1.0047649047919549E-3</c:v>
                </c:pt>
                <c:pt idx="697">
                  <c:v>5.7402015227125958E-4</c:v>
                </c:pt>
                <c:pt idx="698">
                  <c:v>6.310348107945174E-4</c:v>
                </c:pt>
                <c:pt idx="699">
                  <c:v>1.2002902221865952E-3</c:v>
                </c:pt>
                <c:pt idx="700">
                  <c:v>1.1134250089526176E-3</c:v>
                </c:pt>
                <c:pt idx="701">
                  <c:v>1.2265599216334522E-3</c:v>
                </c:pt>
                <c:pt idx="702">
                  <c:v>1.5835749945836142E-3</c:v>
                </c:pt>
                <c:pt idx="703">
                  <c:v>8.3969521801918745E-4</c:v>
                </c:pt>
                <c:pt idx="704">
                  <c:v>9.9671016505453736E-4</c:v>
                </c:pt>
                <c:pt idx="705">
                  <c:v>1.0229798572254367E-3</c:v>
                </c:pt>
                <c:pt idx="706">
                  <c:v>1.0492500150576234E-3</c:v>
                </c:pt>
                <c:pt idx="707">
                  <c:v>2.6238505961373448E-4</c:v>
                </c:pt>
                <c:pt idx="708">
                  <c:v>5.755200982093811E-4</c:v>
                </c:pt>
                <c:pt idx="709">
                  <c:v>8.0178991629509255E-4</c:v>
                </c:pt>
                <c:pt idx="710">
                  <c:v>9.2641983064822853E-4</c:v>
                </c:pt>
                <c:pt idx="711">
                  <c:v>-4.7805492067709565E-4</c:v>
                </c:pt>
                <c:pt idx="712">
                  <c:v>-3.2103997364174575E-4</c:v>
                </c:pt>
                <c:pt idx="714">
                  <c:v>-5.4222991457208991E-4</c:v>
                </c:pt>
                <c:pt idx="715">
                  <c:v>-8.2909478805959225E-4</c:v>
                </c:pt>
                <c:pt idx="716">
                  <c:v>-5.0282513984711841E-4</c:v>
                </c:pt>
                <c:pt idx="717">
                  <c:v>-7.4580997170414776E-4</c:v>
                </c:pt>
                <c:pt idx="718">
                  <c:v>-5.3267477051122114E-4</c:v>
                </c:pt>
                <c:pt idx="719">
                  <c:v>-8.7655476818326861E-4</c:v>
                </c:pt>
                <c:pt idx="720">
                  <c:v>-8.1954010966001078E-4</c:v>
                </c:pt>
                <c:pt idx="721">
                  <c:v>-6.6342002537567168E-4</c:v>
                </c:pt>
                <c:pt idx="722">
                  <c:v>-6.0640490846708417E-4</c:v>
                </c:pt>
                <c:pt idx="723">
                  <c:v>-9.5028490613913164E-4</c:v>
                </c:pt>
                <c:pt idx="724">
                  <c:v>-7.9326995182782412E-4</c:v>
                </c:pt>
                <c:pt idx="725">
                  <c:v>-8.371499934582971E-4</c:v>
                </c:pt>
                <c:pt idx="726">
                  <c:v>-7.977452187333256E-4</c:v>
                </c:pt>
                <c:pt idx="727">
                  <c:v>-7.4073010182473809E-4</c:v>
                </c:pt>
                <c:pt idx="728">
                  <c:v>-1.1846099296235479E-3</c:v>
                </c:pt>
                <c:pt idx="729">
                  <c:v>-8.2759484939742833E-4</c:v>
                </c:pt>
                <c:pt idx="730">
                  <c:v>-7.7147506090113893E-4</c:v>
                </c:pt>
                <c:pt idx="731">
                  <c:v>-8.1445976684335619E-4</c:v>
                </c:pt>
                <c:pt idx="732">
                  <c:v>-9.1893486387562007E-4</c:v>
                </c:pt>
                <c:pt idx="733">
                  <c:v>-8.6192021262831986E-4</c:v>
                </c:pt>
                <c:pt idx="735">
                  <c:v>-1.1057999145123176E-3</c:v>
                </c:pt>
                <c:pt idx="737">
                  <c:v>-9.4878496020101011E-4</c:v>
                </c:pt>
                <c:pt idx="738">
                  <c:v>-1.0917699692072347E-3</c:v>
                </c:pt>
                <c:pt idx="739">
                  <c:v>-3.9266508974833414E-4</c:v>
                </c:pt>
                <c:pt idx="740">
                  <c:v>-8.3565005479613319E-4</c:v>
                </c:pt>
                <c:pt idx="741">
                  <c:v>-8.1295982818119228E-4</c:v>
                </c:pt>
                <c:pt idx="742">
                  <c:v>-5.4370483849197626E-4</c:v>
                </c:pt>
                <c:pt idx="743">
                  <c:v>-7.1235492214327678E-4</c:v>
                </c:pt>
                <c:pt idx="744">
                  <c:v>-1.0553400570643134E-3</c:v>
                </c:pt>
                <c:pt idx="745">
                  <c:v>-9.9832493287976831E-4</c:v>
                </c:pt>
                <c:pt idx="746">
                  <c:v>-8.4220484859542921E-4</c:v>
                </c:pt>
                <c:pt idx="747">
                  <c:v>-8.8519002019893378E-4</c:v>
                </c:pt>
                <c:pt idx="750">
                  <c:v>-3.0279999191407114E-4</c:v>
                </c:pt>
                <c:pt idx="751">
                  <c:v>-8.4578478708863258E-4</c:v>
                </c:pt>
                <c:pt idx="752">
                  <c:v>-1.1466800715425052E-3</c:v>
                </c:pt>
                <c:pt idx="753">
                  <c:v>-1.2371252232696861E-3</c:v>
                </c:pt>
                <c:pt idx="754">
                  <c:v>-8.8011015031952411E-4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41F-45E0-93EC-6163960E9AD8}"/>
            </c:ext>
          </c:extLst>
        </c:ser>
        <c:ser>
          <c:idx val="4"/>
          <c:order val="3"/>
          <c:tx>
            <c:strRef>
              <c:f>'Active 2'!$K$20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2'!$F$21:$F$992</c:f>
              <c:numCache>
                <c:formatCode>General</c:formatCode>
                <c:ptCount val="972"/>
                <c:pt idx="0">
                  <c:v>-13296</c:v>
                </c:pt>
                <c:pt idx="1">
                  <c:v>-8018</c:v>
                </c:pt>
                <c:pt idx="2">
                  <c:v>-7959</c:v>
                </c:pt>
                <c:pt idx="3">
                  <c:v>-7958.5</c:v>
                </c:pt>
                <c:pt idx="4">
                  <c:v>-7945.5</c:v>
                </c:pt>
                <c:pt idx="5">
                  <c:v>-7945</c:v>
                </c:pt>
                <c:pt idx="6">
                  <c:v>-7941</c:v>
                </c:pt>
                <c:pt idx="7">
                  <c:v>-7827.5</c:v>
                </c:pt>
                <c:pt idx="8">
                  <c:v>-7823</c:v>
                </c:pt>
                <c:pt idx="9">
                  <c:v>-7818.5</c:v>
                </c:pt>
                <c:pt idx="10">
                  <c:v>-6738.5</c:v>
                </c:pt>
                <c:pt idx="11">
                  <c:v>-6405</c:v>
                </c:pt>
                <c:pt idx="12">
                  <c:v>-4873</c:v>
                </c:pt>
                <c:pt idx="13">
                  <c:v>-4855</c:v>
                </c:pt>
                <c:pt idx="14">
                  <c:v>-4831.5</c:v>
                </c:pt>
                <c:pt idx="15">
                  <c:v>-4787</c:v>
                </c:pt>
                <c:pt idx="16">
                  <c:v>-4683</c:v>
                </c:pt>
                <c:pt idx="17">
                  <c:v>-4655.5</c:v>
                </c:pt>
                <c:pt idx="18">
                  <c:v>-4642</c:v>
                </c:pt>
                <c:pt idx="19">
                  <c:v>-4628.5</c:v>
                </c:pt>
                <c:pt idx="20">
                  <c:v>-4515</c:v>
                </c:pt>
                <c:pt idx="21">
                  <c:v>-4515</c:v>
                </c:pt>
                <c:pt idx="22">
                  <c:v>-4510.5</c:v>
                </c:pt>
                <c:pt idx="23">
                  <c:v>-4506</c:v>
                </c:pt>
                <c:pt idx="24">
                  <c:v>-4429</c:v>
                </c:pt>
                <c:pt idx="25">
                  <c:v>-4411</c:v>
                </c:pt>
                <c:pt idx="26">
                  <c:v>-4356.5</c:v>
                </c:pt>
                <c:pt idx="27">
                  <c:v>-3449.5</c:v>
                </c:pt>
                <c:pt idx="28">
                  <c:v>-3449</c:v>
                </c:pt>
                <c:pt idx="29">
                  <c:v>-3142</c:v>
                </c:pt>
                <c:pt idx="30">
                  <c:v>-2920</c:v>
                </c:pt>
                <c:pt idx="31">
                  <c:v>-1999</c:v>
                </c:pt>
                <c:pt idx="32">
                  <c:v>-1872.5</c:v>
                </c:pt>
                <c:pt idx="33">
                  <c:v>-1642</c:v>
                </c:pt>
                <c:pt idx="34">
                  <c:v>-1624</c:v>
                </c:pt>
                <c:pt idx="35">
                  <c:v>-1583.5</c:v>
                </c:pt>
                <c:pt idx="36">
                  <c:v>-1579</c:v>
                </c:pt>
                <c:pt idx="37">
                  <c:v>-1565</c:v>
                </c:pt>
                <c:pt idx="38">
                  <c:v>-1411.5</c:v>
                </c:pt>
                <c:pt idx="39">
                  <c:v>-1407</c:v>
                </c:pt>
                <c:pt idx="40">
                  <c:v>-1406</c:v>
                </c:pt>
                <c:pt idx="41">
                  <c:v>-1289</c:v>
                </c:pt>
                <c:pt idx="42">
                  <c:v>-1275.5</c:v>
                </c:pt>
                <c:pt idx="43">
                  <c:v>-481</c:v>
                </c:pt>
                <c:pt idx="44">
                  <c:v>-426.5</c:v>
                </c:pt>
                <c:pt idx="45">
                  <c:v>-422</c:v>
                </c:pt>
                <c:pt idx="46">
                  <c:v>-350</c:v>
                </c:pt>
                <c:pt idx="47">
                  <c:v>-36</c:v>
                </c:pt>
                <c:pt idx="48">
                  <c:v>-27</c:v>
                </c:pt>
                <c:pt idx="49">
                  <c:v>-4.5</c:v>
                </c:pt>
                <c:pt idx="50">
                  <c:v>-4</c:v>
                </c:pt>
                <c:pt idx="51">
                  <c:v>0</c:v>
                </c:pt>
                <c:pt idx="52">
                  <c:v>0.5</c:v>
                </c:pt>
                <c:pt idx="53">
                  <c:v>77</c:v>
                </c:pt>
                <c:pt idx="54">
                  <c:v>77.5</c:v>
                </c:pt>
                <c:pt idx="55">
                  <c:v>77.5</c:v>
                </c:pt>
                <c:pt idx="56">
                  <c:v>107.5</c:v>
                </c:pt>
                <c:pt idx="57">
                  <c:v>156.5</c:v>
                </c:pt>
                <c:pt idx="58">
                  <c:v>161</c:v>
                </c:pt>
                <c:pt idx="59">
                  <c:v>161.5</c:v>
                </c:pt>
                <c:pt idx="60">
                  <c:v>166</c:v>
                </c:pt>
                <c:pt idx="61">
                  <c:v>189</c:v>
                </c:pt>
                <c:pt idx="62">
                  <c:v>194</c:v>
                </c:pt>
                <c:pt idx="63">
                  <c:v>275</c:v>
                </c:pt>
                <c:pt idx="64">
                  <c:v>283.5</c:v>
                </c:pt>
                <c:pt idx="65">
                  <c:v>302</c:v>
                </c:pt>
                <c:pt idx="66">
                  <c:v>329</c:v>
                </c:pt>
                <c:pt idx="67">
                  <c:v>342.5</c:v>
                </c:pt>
                <c:pt idx="68">
                  <c:v>356</c:v>
                </c:pt>
                <c:pt idx="69">
                  <c:v>424</c:v>
                </c:pt>
                <c:pt idx="70">
                  <c:v>460.5</c:v>
                </c:pt>
                <c:pt idx="71">
                  <c:v>469.5</c:v>
                </c:pt>
                <c:pt idx="72">
                  <c:v>1259</c:v>
                </c:pt>
                <c:pt idx="73">
                  <c:v>1277</c:v>
                </c:pt>
                <c:pt idx="74">
                  <c:v>1394.5</c:v>
                </c:pt>
                <c:pt idx="75">
                  <c:v>1440</c:v>
                </c:pt>
                <c:pt idx="76">
                  <c:v>1440</c:v>
                </c:pt>
                <c:pt idx="77">
                  <c:v>1535</c:v>
                </c:pt>
                <c:pt idx="78">
                  <c:v>1561.5</c:v>
                </c:pt>
                <c:pt idx="79">
                  <c:v>1562</c:v>
                </c:pt>
                <c:pt idx="80">
                  <c:v>1562</c:v>
                </c:pt>
                <c:pt idx="81">
                  <c:v>1575.5</c:v>
                </c:pt>
                <c:pt idx="82">
                  <c:v>1639</c:v>
                </c:pt>
                <c:pt idx="83">
                  <c:v>1693</c:v>
                </c:pt>
                <c:pt idx="84">
                  <c:v>1770</c:v>
                </c:pt>
                <c:pt idx="85">
                  <c:v>1806</c:v>
                </c:pt>
                <c:pt idx="86">
                  <c:v>1806.5</c:v>
                </c:pt>
                <c:pt idx="87">
                  <c:v>1810.5</c:v>
                </c:pt>
                <c:pt idx="88">
                  <c:v>1824</c:v>
                </c:pt>
                <c:pt idx="89">
                  <c:v>1833</c:v>
                </c:pt>
                <c:pt idx="90">
                  <c:v>1869.5</c:v>
                </c:pt>
                <c:pt idx="91">
                  <c:v>1896.5</c:v>
                </c:pt>
                <c:pt idx="92">
                  <c:v>1901</c:v>
                </c:pt>
                <c:pt idx="93">
                  <c:v>1901</c:v>
                </c:pt>
                <c:pt idx="94">
                  <c:v>1910.5</c:v>
                </c:pt>
                <c:pt idx="95">
                  <c:v>1951</c:v>
                </c:pt>
                <c:pt idx="96">
                  <c:v>1960</c:v>
                </c:pt>
                <c:pt idx="97">
                  <c:v>1978.5</c:v>
                </c:pt>
                <c:pt idx="98">
                  <c:v>2019</c:v>
                </c:pt>
                <c:pt idx="99">
                  <c:v>2019.5</c:v>
                </c:pt>
                <c:pt idx="100">
                  <c:v>3216.5</c:v>
                </c:pt>
                <c:pt idx="101">
                  <c:v>3265.5</c:v>
                </c:pt>
                <c:pt idx="102">
                  <c:v>3276.5</c:v>
                </c:pt>
                <c:pt idx="103">
                  <c:v>3374</c:v>
                </c:pt>
                <c:pt idx="104">
                  <c:v>3419.5</c:v>
                </c:pt>
                <c:pt idx="105">
                  <c:v>3496.5</c:v>
                </c:pt>
                <c:pt idx="106">
                  <c:v>3518.5</c:v>
                </c:pt>
                <c:pt idx="107">
                  <c:v>3519</c:v>
                </c:pt>
                <c:pt idx="108">
                  <c:v>3541.5</c:v>
                </c:pt>
                <c:pt idx="109">
                  <c:v>3546</c:v>
                </c:pt>
                <c:pt idx="110">
                  <c:v>3546</c:v>
                </c:pt>
                <c:pt idx="111">
                  <c:v>3564</c:v>
                </c:pt>
                <c:pt idx="112">
                  <c:v>3564.5</c:v>
                </c:pt>
                <c:pt idx="113">
                  <c:v>3660.5</c:v>
                </c:pt>
                <c:pt idx="114">
                  <c:v>4787.5</c:v>
                </c:pt>
                <c:pt idx="115">
                  <c:v>4853</c:v>
                </c:pt>
                <c:pt idx="116">
                  <c:v>5019</c:v>
                </c:pt>
                <c:pt idx="117">
                  <c:v>5178.5</c:v>
                </c:pt>
                <c:pt idx="118">
                  <c:v>5182</c:v>
                </c:pt>
                <c:pt idx="119">
                  <c:v>5186.5</c:v>
                </c:pt>
                <c:pt idx="120">
                  <c:v>5322.5</c:v>
                </c:pt>
                <c:pt idx="121">
                  <c:v>5390.5</c:v>
                </c:pt>
                <c:pt idx="122">
                  <c:v>5417.5</c:v>
                </c:pt>
                <c:pt idx="123">
                  <c:v>5463</c:v>
                </c:pt>
                <c:pt idx="124">
                  <c:v>6736</c:v>
                </c:pt>
                <c:pt idx="125">
                  <c:v>6749.5</c:v>
                </c:pt>
                <c:pt idx="126">
                  <c:v>6810</c:v>
                </c:pt>
                <c:pt idx="127">
                  <c:v>6858.5</c:v>
                </c:pt>
                <c:pt idx="128">
                  <c:v>6864.5</c:v>
                </c:pt>
                <c:pt idx="129">
                  <c:v>6867.5</c:v>
                </c:pt>
                <c:pt idx="130">
                  <c:v>6890</c:v>
                </c:pt>
                <c:pt idx="131">
                  <c:v>6981</c:v>
                </c:pt>
                <c:pt idx="132">
                  <c:v>7021.5</c:v>
                </c:pt>
                <c:pt idx="133">
                  <c:v>7153</c:v>
                </c:pt>
                <c:pt idx="134">
                  <c:v>8210.5</c:v>
                </c:pt>
                <c:pt idx="135">
                  <c:v>8254.5</c:v>
                </c:pt>
                <c:pt idx="136">
                  <c:v>8255</c:v>
                </c:pt>
                <c:pt idx="137">
                  <c:v>8255.5</c:v>
                </c:pt>
                <c:pt idx="138">
                  <c:v>8467.5</c:v>
                </c:pt>
                <c:pt idx="139">
                  <c:v>8471.5</c:v>
                </c:pt>
                <c:pt idx="140">
                  <c:v>8481</c:v>
                </c:pt>
                <c:pt idx="141">
                  <c:v>8494</c:v>
                </c:pt>
                <c:pt idx="142">
                  <c:v>8494.5</c:v>
                </c:pt>
                <c:pt idx="143">
                  <c:v>8585</c:v>
                </c:pt>
                <c:pt idx="144">
                  <c:v>8625.5</c:v>
                </c:pt>
                <c:pt idx="145">
                  <c:v>8626</c:v>
                </c:pt>
                <c:pt idx="146">
                  <c:v>8630.5</c:v>
                </c:pt>
                <c:pt idx="147">
                  <c:v>9591</c:v>
                </c:pt>
                <c:pt idx="148">
                  <c:v>9982.5</c:v>
                </c:pt>
                <c:pt idx="149">
                  <c:v>9989.5</c:v>
                </c:pt>
                <c:pt idx="150">
                  <c:v>10316</c:v>
                </c:pt>
                <c:pt idx="151">
                  <c:v>10321.5</c:v>
                </c:pt>
                <c:pt idx="152">
                  <c:v>10375</c:v>
                </c:pt>
                <c:pt idx="153">
                  <c:v>10376.5</c:v>
                </c:pt>
                <c:pt idx="154">
                  <c:v>10390</c:v>
                </c:pt>
                <c:pt idx="155">
                  <c:v>11602.5</c:v>
                </c:pt>
                <c:pt idx="156">
                  <c:v>11675</c:v>
                </c:pt>
                <c:pt idx="157">
                  <c:v>11720.5</c:v>
                </c:pt>
                <c:pt idx="158">
                  <c:v>11820</c:v>
                </c:pt>
                <c:pt idx="159">
                  <c:v>11824.5</c:v>
                </c:pt>
                <c:pt idx="160">
                  <c:v>11929</c:v>
                </c:pt>
                <c:pt idx="161">
                  <c:v>11933.5</c:v>
                </c:pt>
                <c:pt idx="162">
                  <c:v>11942.5</c:v>
                </c:pt>
                <c:pt idx="163">
                  <c:v>11947</c:v>
                </c:pt>
                <c:pt idx="164">
                  <c:v>11997</c:v>
                </c:pt>
                <c:pt idx="165">
                  <c:v>12001.5</c:v>
                </c:pt>
                <c:pt idx="166">
                  <c:v>13274.5</c:v>
                </c:pt>
                <c:pt idx="167">
                  <c:v>13283.5</c:v>
                </c:pt>
                <c:pt idx="168">
                  <c:v>13284</c:v>
                </c:pt>
                <c:pt idx="169">
                  <c:v>13292.5</c:v>
                </c:pt>
                <c:pt idx="170">
                  <c:v>13306</c:v>
                </c:pt>
                <c:pt idx="171">
                  <c:v>13306.5</c:v>
                </c:pt>
                <c:pt idx="172">
                  <c:v>13365</c:v>
                </c:pt>
                <c:pt idx="173">
                  <c:v>13443</c:v>
                </c:pt>
                <c:pt idx="174">
                  <c:v>13447.5</c:v>
                </c:pt>
                <c:pt idx="175">
                  <c:v>13451</c:v>
                </c:pt>
                <c:pt idx="176">
                  <c:v>13465</c:v>
                </c:pt>
                <c:pt idx="177">
                  <c:v>13474</c:v>
                </c:pt>
                <c:pt idx="178">
                  <c:v>13480</c:v>
                </c:pt>
                <c:pt idx="179">
                  <c:v>13610</c:v>
                </c:pt>
                <c:pt idx="180">
                  <c:v>13723.5</c:v>
                </c:pt>
                <c:pt idx="181">
                  <c:v>14558.5</c:v>
                </c:pt>
                <c:pt idx="182">
                  <c:v>14946.5</c:v>
                </c:pt>
                <c:pt idx="183">
                  <c:v>15014.5</c:v>
                </c:pt>
                <c:pt idx="184">
                  <c:v>15146</c:v>
                </c:pt>
                <c:pt idx="185">
                  <c:v>15155</c:v>
                </c:pt>
                <c:pt idx="186">
                  <c:v>15155.5</c:v>
                </c:pt>
                <c:pt idx="187">
                  <c:v>15160</c:v>
                </c:pt>
                <c:pt idx="188">
                  <c:v>15164.5</c:v>
                </c:pt>
                <c:pt idx="189">
                  <c:v>15169</c:v>
                </c:pt>
                <c:pt idx="190">
                  <c:v>15169.5</c:v>
                </c:pt>
                <c:pt idx="191">
                  <c:v>15173.5</c:v>
                </c:pt>
                <c:pt idx="192">
                  <c:v>15200.5</c:v>
                </c:pt>
                <c:pt idx="193">
                  <c:v>15454.5</c:v>
                </c:pt>
                <c:pt idx="194">
                  <c:v>16524</c:v>
                </c:pt>
                <c:pt idx="195">
                  <c:v>16619</c:v>
                </c:pt>
                <c:pt idx="196">
                  <c:v>16623.5</c:v>
                </c:pt>
                <c:pt idx="197">
                  <c:v>16661</c:v>
                </c:pt>
                <c:pt idx="198">
                  <c:v>16764</c:v>
                </c:pt>
                <c:pt idx="199">
                  <c:v>16768.5</c:v>
                </c:pt>
                <c:pt idx="200">
                  <c:v>16791</c:v>
                </c:pt>
                <c:pt idx="201">
                  <c:v>16800</c:v>
                </c:pt>
                <c:pt idx="202">
                  <c:v>16805</c:v>
                </c:pt>
                <c:pt idx="203">
                  <c:v>16959</c:v>
                </c:pt>
                <c:pt idx="204">
                  <c:v>18038</c:v>
                </c:pt>
                <c:pt idx="205">
                  <c:v>18038</c:v>
                </c:pt>
                <c:pt idx="206">
                  <c:v>18038</c:v>
                </c:pt>
                <c:pt idx="207">
                  <c:v>18372.5</c:v>
                </c:pt>
                <c:pt idx="208">
                  <c:v>18372.5</c:v>
                </c:pt>
                <c:pt idx="209">
                  <c:v>18377</c:v>
                </c:pt>
                <c:pt idx="210">
                  <c:v>18377.5</c:v>
                </c:pt>
                <c:pt idx="211">
                  <c:v>18377.5</c:v>
                </c:pt>
                <c:pt idx="212">
                  <c:v>18431.5</c:v>
                </c:pt>
                <c:pt idx="213">
                  <c:v>18513</c:v>
                </c:pt>
                <c:pt idx="214">
                  <c:v>18545</c:v>
                </c:pt>
                <c:pt idx="215">
                  <c:v>18545</c:v>
                </c:pt>
                <c:pt idx="216">
                  <c:v>18545</c:v>
                </c:pt>
                <c:pt idx="217">
                  <c:v>18545</c:v>
                </c:pt>
                <c:pt idx="218">
                  <c:v>18545</c:v>
                </c:pt>
                <c:pt idx="219">
                  <c:v>18545</c:v>
                </c:pt>
                <c:pt idx="220">
                  <c:v>18558.5</c:v>
                </c:pt>
                <c:pt idx="221">
                  <c:v>18558.5</c:v>
                </c:pt>
                <c:pt idx="222">
                  <c:v>18603.5</c:v>
                </c:pt>
                <c:pt idx="223">
                  <c:v>19892</c:v>
                </c:pt>
                <c:pt idx="224">
                  <c:v>20049</c:v>
                </c:pt>
                <c:pt idx="225">
                  <c:v>20099</c:v>
                </c:pt>
                <c:pt idx="226">
                  <c:v>20121.5</c:v>
                </c:pt>
                <c:pt idx="227">
                  <c:v>20126</c:v>
                </c:pt>
                <c:pt idx="228">
                  <c:v>20130.5</c:v>
                </c:pt>
                <c:pt idx="229">
                  <c:v>20130.5</c:v>
                </c:pt>
                <c:pt idx="230">
                  <c:v>20154.5</c:v>
                </c:pt>
                <c:pt idx="231">
                  <c:v>20158</c:v>
                </c:pt>
                <c:pt idx="232">
                  <c:v>20162.5</c:v>
                </c:pt>
                <c:pt idx="233">
                  <c:v>20253</c:v>
                </c:pt>
                <c:pt idx="234">
                  <c:v>21554</c:v>
                </c:pt>
                <c:pt idx="235">
                  <c:v>21626</c:v>
                </c:pt>
                <c:pt idx="236">
                  <c:v>21725.5</c:v>
                </c:pt>
                <c:pt idx="237">
                  <c:v>21725.5</c:v>
                </c:pt>
                <c:pt idx="238">
                  <c:v>21730.5</c:v>
                </c:pt>
                <c:pt idx="239">
                  <c:v>21730.5</c:v>
                </c:pt>
                <c:pt idx="240">
                  <c:v>21739.5</c:v>
                </c:pt>
                <c:pt idx="241">
                  <c:v>21744</c:v>
                </c:pt>
                <c:pt idx="242">
                  <c:v>21744</c:v>
                </c:pt>
                <c:pt idx="243">
                  <c:v>21762</c:v>
                </c:pt>
                <c:pt idx="244">
                  <c:v>21843.5</c:v>
                </c:pt>
                <c:pt idx="245">
                  <c:v>21895</c:v>
                </c:pt>
                <c:pt idx="246">
                  <c:v>21911.5</c:v>
                </c:pt>
                <c:pt idx="247">
                  <c:v>22138</c:v>
                </c:pt>
                <c:pt idx="248">
                  <c:v>23071.5</c:v>
                </c:pt>
                <c:pt idx="249">
                  <c:v>23221</c:v>
                </c:pt>
                <c:pt idx="250">
                  <c:v>23311.5</c:v>
                </c:pt>
                <c:pt idx="251">
                  <c:v>23701.5</c:v>
                </c:pt>
                <c:pt idx="252">
                  <c:v>24716.5</c:v>
                </c:pt>
                <c:pt idx="253">
                  <c:v>24866</c:v>
                </c:pt>
                <c:pt idx="254">
                  <c:v>25120</c:v>
                </c:pt>
                <c:pt idx="255">
                  <c:v>25142.5</c:v>
                </c:pt>
                <c:pt idx="256">
                  <c:v>26033</c:v>
                </c:pt>
                <c:pt idx="257">
                  <c:v>26569.5</c:v>
                </c:pt>
                <c:pt idx="258">
                  <c:v>26589</c:v>
                </c:pt>
                <c:pt idx="259">
                  <c:v>26692</c:v>
                </c:pt>
                <c:pt idx="260">
                  <c:v>27054.5</c:v>
                </c:pt>
                <c:pt idx="261">
                  <c:v>28035.5</c:v>
                </c:pt>
                <c:pt idx="262">
                  <c:v>28187.5</c:v>
                </c:pt>
                <c:pt idx="263">
                  <c:v>28284</c:v>
                </c:pt>
                <c:pt idx="264">
                  <c:v>28352.5</c:v>
                </c:pt>
                <c:pt idx="265">
                  <c:v>28409.5</c:v>
                </c:pt>
                <c:pt idx="266">
                  <c:v>28418.5</c:v>
                </c:pt>
                <c:pt idx="267">
                  <c:v>28518</c:v>
                </c:pt>
                <c:pt idx="268">
                  <c:v>28699.5</c:v>
                </c:pt>
                <c:pt idx="269">
                  <c:v>28708.5</c:v>
                </c:pt>
                <c:pt idx="270">
                  <c:v>29864</c:v>
                </c:pt>
                <c:pt idx="271">
                  <c:v>29874.5</c:v>
                </c:pt>
                <c:pt idx="272">
                  <c:v>29875</c:v>
                </c:pt>
                <c:pt idx="273">
                  <c:v>29945.5</c:v>
                </c:pt>
                <c:pt idx="274">
                  <c:v>30009</c:v>
                </c:pt>
                <c:pt idx="275">
                  <c:v>30059</c:v>
                </c:pt>
                <c:pt idx="276">
                  <c:v>30073.5</c:v>
                </c:pt>
                <c:pt idx="277">
                  <c:v>30077</c:v>
                </c:pt>
                <c:pt idx="278">
                  <c:v>30127</c:v>
                </c:pt>
                <c:pt idx="279">
                  <c:v>30222</c:v>
                </c:pt>
                <c:pt idx="280">
                  <c:v>31301.5</c:v>
                </c:pt>
                <c:pt idx="281">
                  <c:v>31486</c:v>
                </c:pt>
                <c:pt idx="282">
                  <c:v>31622</c:v>
                </c:pt>
                <c:pt idx="283">
                  <c:v>31622</c:v>
                </c:pt>
                <c:pt idx="284">
                  <c:v>31735.5</c:v>
                </c:pt>
                <c:pt idx="285">
                  <c:v>31740</c:v>
                </c:pt>
                <c:pt idx="286">
                  <c:v>31772</c:v>
                </c:pt>
                <c:pt idx="287">
                  <c:v>31772</c:v>
                </c:pt>
                <c:pt idx="288">
                  <c:v>31776.5</c:v>
                </c:pt>
                <c:pt idx="289">
                  <c:v>31777.5</c:v>
                </c:pt>
                <c:pt idx="290">
                  <c:v>31778</c:v>
                </c:pt>
                <c:pt idx="291">
                  <c:v>31794.5</c:v>
                </c:pt>
                <c:pt idx="292">
                  <c:v>31957.5</c:v>
                </c:pt>
                <c:pt idx="293">
                  <c:v>32030</c:v>
                </c:pt>
                <c:pt idx="294">
                  <c:v>33123</c:v>
                </c:pt>
                <c:pt idx="295">
                  <c:v>33126.5</c:v>
                </c:pt>
                <c:pt idx="296">
                  <c:v>33167.5</c:v>
                </c:pt>
                <c:pt idx="297">
                  <c:v>33167.5</c:v>
                </c:pt>
                <c:pt idx="298">
                  <c:v>33167.5</c:v>
                </c:pt>
                <c:pt idx="299">
                  <c:v>33168</c:v>
                </c:pt>
                <c:pt idx="300">
                  <c:v>33168</c:v>
                </c:pt>
                <c:pt idx="301">
                  <c:v>33168</c:v>
                </c:pt>
                <c:pt idx="302">
                  <c:v>33171.5</c:v>
                </c:pt>
                <c:pt idx="303">
                  <c:v>33232</c:v>
                </c:pt>
                <c:pt idx="304">
                  <c:v>33280.5</c:v>
                </c:pt>
                <c:pt idx="305">
                  <c:v>33403</c:v>
                </c:pt>
                <c:pt idx="306">
                  <c:v>33412</c:v>
                </c:pt>
                <c:pt idx="307">
                  <c:v>33422.5</c:v>
                </c:pt>
                <c:pt idx="308">
                  <c:v>33554</c:v>
                </c:pt>
                <c:pt idx="309">
                  <c:v>33554</c:v>
                </c:pt>
                <c:pt idx="310">
                  <c:v>33580</c:v>
                </c:pt>
                <c:pt idx="311">
                  <c:v>34587</c:v>
                </c:pt>
                <c:pt idx="312">
                  <c:v>34823</c:v>
                </c:pt>
                <c:pt idx="313">
                  <c:v>34825.5</c:v>
                </c:pt>
                <c:pt idx="314">
                  <c:v>34844.5</c:v>
                </c:pt>
                <c:pt idx="315">
                  <c:v>34948</c:v>
                </c:pt>
                <c:pt idx="316">
                  <c:v>34952.5</c:v>
                </c:pt>
                <c:pt idx="317">
                  <c:v>34952.5</c:v>
                </c:pt>
                <c:pt idx="318">
                  <c:v>34984.5</c:v>
                </c:pt>
                <c:pt idx="319">
                  <c:v>34999</c:v>
                </c:pt>
                <c:pt idx="320">
                  <c:v>35007</c:v>
                </c:pt>
                <c:pt idx="321">
                  <c:v>35189.5</c:v>
                </c:pt>
                <c:pt idx="322">
                  <c:v>35261</c:v>
                </c:pt>
                <c:pt idx="323">
                  <c:v>35262</c:v>
                </c:pt>
                <c:pt idx="324">
                  <c:v>35270.5</c:v>
                </c:pt>
                <c:pt idx="325">
                  <c:v>35270.5</c:v>
                </c:pt>
                <c:pt idx="326">
                  <c:v>35451.5</c:v>
                </c:pt>
                <c:pt idx="327">
                  <c:v>35451.5</c:v>
                </c:pt>
                <c:pt idx="328">
                  <c:v>36344</c:v>
                </c:pt>
                <c:pt idx="329">
                  <c:v>36439</c:v>
                </c:pt>
                <c:pt idx="330">
                  <c:v>36504.5</c:v>
                </c:pt>
                <c:pt idx="331">
                  <c:v>36652</c:v>
                </c:pt>
                <c:pt idx="332">
                  <c:v>36720</c:v>
                </c:pt>
                <c:pt idx="333">
                  <c:v>36842.5</c:v>
                </c:pt>
                <c:pt idx="334">
                  <c:v>36847</c:v>
                </c:pt>
                <c:pt idx="335">
                  <c:v>36847</c:v>
                </c:pt>
                <c:pt idx="336">
                  <c:v>37980.5</c:v>
                </c:pt>
                <c:pt idx="337">
                  <c:v>38007.5</c:v>
                </c:pt>
                <c:pt idx="338">
                  <c:v>38008</c:v>
                </c:pt>
                <c:pt idx="339">
                  <c:v>38125</c:v>
                </c:pt>
                <c:pt idx="340">
                  <c:v>38164</c:v>
                </c:pt>
                <c:pt idx="341">
                  <c:v>38210.5</c:v>
                </c:pt>
                <c:pt idx="342">
                  <c:v>38297.5</c:v>
                </c:pt>
                <c:pt idx="343">
                  <c:v>38307.5</c:v>
                </c:pt>
                <c:pt idx="344">
                  <c:v>38324</c:v>
                </c:pt>
                <c:pt idx="345">
                  <c:v>38325</c:v>
                </c:pt>
                <c:pt idx="346">
                  <c:v>38378.5</c:v>
                </c:pt>
                <c:pt idx="347">
                  <c:v>38405.5</c:v>
                </c:pt>
                <c:pt idx="348">
                  <c:v>38419</c:v>
                </c:pt>
                <c:pt idx="349">
                  <c:v>39602.5</c:v>
                </c:pt>
                <c:pt idx="350">
                  <c:v>39676</c:v>
                </c:pt>
                <c:pt idx="351">
                  <c:v>39775</c:v>
                </c:pt>
                <c:pt idx="352">
                  <c:v>39789</c:v>
                </c:pt>
                <c:pt idx="353">
                  <c:v>39796.5</c:v>
                </c:pt>
                <c:pt idx="354">
                  <c:v>39797</c:v>
                </c:pt>
                <c:pt idx="355">
                  <c:v>39797</c:v>
                </c:pt>
                <c:pt idx="356">
                  <c:v>39825</c:v>
                </c:pt>
                <c:pt idx="357">
                  <c:v>39825</c:v>
                </c:pt>
                <c:pt idx="358">
                  <c:v>39848</c:v>
                </c:pt>
                <c:pt idx="359">
                  <c:v>39869.5</c:v>
                </c:pt>
                <c:pt idx="360">
                  <c:v>39887</c:v>
                </c:pt>
                <c:pt idx="361">
                  <c:v>39887</c:v>
                </c:pt>
                <c:pt idx="362">
                  <c:v>39897</c:v>
                </c:pt>
                <c:pt idx="363">
                  <c:v>39905.5</c:v>
                </c:pt>
                <c:pt idx="364">
                  <c:v>39911</c:v>
                </c:pt>
                <c:pt idx="365">
                  <c:v>40251</c:v>
                </c:pt>
                <c:pt idx="366">
                  <c:v>41347</c:v>
                </c:pt>
                <c:pt idx="367">
                  <c:v>41425</c:v>
                </c:pt>
                <c:pt idx="368">
                  <c:v>41434</c:v>
                </c:pt>
                <c:pt idx="369">
                  <c:v>41506</c:v>
                </c:pt>
                <c:pt idx="370">
                  <c:v>41516</c:v>
                </c:pt>
                <c:pt idx="371">
                  <c:v>41534</c:v>
                </c:pt>
                <c:pt idx="372">
                  <c:v>41561</c:v>
                </c:pt>
                <c:pt idx="373">
                  <c:v>41565</c:v>
                </c:pt>
                <c:pt idx="374">
                  <c:v>41579</c:v>
                </c:pt>
                <c:pt idx="375">
                  <c:v>41642</c:v>
                </c:pt>
                <c:pt idx="376">
                  <c:v>41654.5</c:v>
                </c:pt>
                <c:pt idx="377">
                  <c:v>41674</c:v>
                </c:pt>
                <c:pt idx="378">
                  <c:v>41700</c:v>
                </c:pt>
                <c:pt idx="379">
                  <c:v>41700</c:v>
                </c:pt>
                <c:pt idx="380">
                  <c:v>41700</c:v>
                </c:pt>
                <c:pt idx="381">
                  <c:v>41831.5</c:v>
                </c:pt>
                <c:pt idx="382">
                  <c:v>41831.5</c:v>
                </c:pt>
                <c:pt idx="383">
                  <c:v>42276</c:v>
                </c:pt>
                <c:pt idx="384">
                  <c:v>42747.5</c:v>
                </c:pt>
                <c:pt idx="385">
                  <c:v>42747.5</c:v>
                </c:pt>
                <c:pt idx="386">
                  <c:v>42997</c:v>
                </c:pt>
                <c:pt idx="387">
                  <c:v>43006.5</c:v>
                </c:pt>
                <c:pt idx="388">
                  <c:v>43046</c:v>
                </c:pt>
                <c:pt idx="389">
                  <c:v>43092</c:v>
                </c:pt>
                <c:pt idx="390">
                  <c:v>43133.5</c:v>
                </c:pt>
                <c:pt idx="391">
                  <c:v>43146.5</c:v>
                </c:pt>
                <c:pt idx="392">
                  <c:v>43178</c:v>
                </c:pt>
                <c:pt idx="393">
                  <c:v>43204</c:v>
                </c:pt>
                <c:pt idx="394">
                  <c:v>43204.5</c:v>
                </c:pt>
                <c:pt idx="395">
                  <c:v>43255</c:v>
                </c:pt>
                <c:pt idx="396">
                  <c:v>43282</c:v>
                </c:pt>
                <c:pt idx="397">
                  <c:v>43368.5</c:v>
                </c:pt>
                <c:pt idx="398">
                  <c:v>43372</c:v>
                </c:pt>
                <c:pt idx="399">
                  <c:v>43387</c:v>
                </c:pt>
                <c:pt idx="400">
                  <c:v>43387</c:v>
                </c:pt>
                <c:pt idx="401">
                  <c:v>43387</c:v>
                </c:pt>
                <c:pt idx="402">
                  <c:v>43545.5</c:v>
                </c:pt>
                <c:pt idx="403">
                  <c:v>44303</c:v>
                </c:pt>
                <c:pt idx="404">
                  <c:v>44461.5</c:v>
                </c:pt>
                <c:pt idx="405">
                  <c:v>44588</c:v>
                </c:pt>
                <c:pt idx="406">
                  <c:v>44759.5</c:v>
                </c:pt>
                <c:pt idx="407">
                  <c:v>44873</c:v>
                </c:pt>
                <c:pt idx="408">
                  <c:v>44873.5</c:v>
                </c:pt>
                <c:pt idx="409">
                  <c:v>44918</c:v>
                </c:pt>
                <c:pt idx="410">
                  <c:v>44918</c:v>
                </c:pt>
                <c:pt idx="411">
                  <c:v>45031.5</c:v>
                </c:pt>
                <c:pt idx="412">
                  <c:v>45031.5</c:v>
                </c:pt>
                <c:pt idx="413">
                  <c:v>45062.5</c:v>
                </c:pt>
                <c:pt idx="414">
                  <c:v>45062.5</c:v>
                </c:pt>
                <c:pt idx="415">
                  <c:v>45081</c:v>
                </c:pt>
                <c:pt idx="416">
                  <c:v>46025</c:v>
                </c:pt>
                <c:pt idx="417">
                  <c:v>46113</c:v>
                </c:pt>
                <c:pt idx="418">
                  <c:v>46134</c:v>
                </c:pt>
                <c:pt idx="419">
                  <c:v>46292.5</c:v>
                </c:pt>
                <c:pt idx="420">
                  <c:v>46400.5</c:v>
                </c:pt>
                <c:pt idx="421">
                  <c:v>46462</c:v>
                </c:pt>
                <c:pt idx="422">
                  <c:v>46471</c:v>
                </c:pt>
                <c:pt idx="423">
                  <c:v>46545.5</c:v>
                </c:pt>
                <c:pt idx="424">
                  <c:v>46818.5</c:v>
                </c:pt>
                <c:pt idx="425">
                  <c:v>46818.5</c:v>
                </c:pt>
                <c:pt idx="426">
                  <c:v>46818.5</c:v>
                </c:pt>
                <c:pt idx="427">
                  <c:v>47038</c:v>
                </c:pt>
                <c:pt idx="428">
                  <c:v>47038</c:v>
                </c:pt>
                <c:pt idx="429">
                  <c:v>48019</c:v>
                </c:pt>
                <c:pt idx="430">
                  <c:v>48035.5</c:v>
                </c:pt>
                <c:pt idx="431">
                  <c:v>48078.5</c:v>
                </c:pt>
                <c:pt idx="432">
                  <c:v>48079</c:v>
                </c:pt>
                <c:pt idx="433">
                  <c:v>48148</c:v>
                </c:pt>
                <c:pt idx="434">
                  <c:v>48148.5</c:v>
                </c:pt>
                <c:pt idx="435">
                  <c:v>48202.5</c:v>
                </c:pt>
                <c:pt idx="436">
                  <c:v>48207</c:v>
                </c:pt>
                <c:pt idx="437">
                  <c:v>48233</c:v>
                </c:pt>
                <c:pt idx="438">
                  <c:v>48252.5</c:v>
                </c:pt>
                <c:pt idx="439">
                  <c:v>48279</c:v>
                </c:pt>
                <c:pt idx="440">
                  <c:v>48306.5</c:v>
                </c:pt>
                <c:pt idx="441">
                  <c:v>48307</c:v>
                </c:pt>
                <c:pt idx="442">
                  <c:v>48311.5</c:v>
                </c:pt>
                <c:pt idx="443">
                  <c:v>48315.5</c:v>
                </c:pt>
                <c:pt idx="444">
                  <c:v>48316</c:v>
                </c:pt>
                <c:pt idx="445">
                  <c:v>48325</c:v>
                </c:pt>
                <c:pt idx="446">
                  <c:v>48338.5</c:v>
                </c:pt>
                <c:pt idx="447">
                  <c:v>48347.5</c:v>
                </c:pt>
                <c:pt idx="448">
                  <c:v>48348</c:v>
                </c:pt>
                <c:pt idx="449">
                  <c:v>48352</c:v>
                </c:pt>
                <c:pt idx="450">
                  <c:v>48352.5</c:v>
                </c:pt>
                <c:pt idx="451">
                  <c:v>48356.5</c:v>
                </c:pt>
                <c:pt idx="452">
                  <c:v>48357</c:v>
                </c:pt>
                <c:pt idx="453">
                  <c:v>48365.5</c:v>
                </c:pt>
                <c:pt idx="454">
                  <c:v>48366</c:v>
                </c:pt>
                <c:pt idx="455">
                  <c:v>48370</c:v>
                </c:pt>
                <c:pt idx="456">
                  <c:v>48370.5</c:v>
                </c:pt>
                <c:pt idx="457">
                  <c:v>48374.5</c:v>
                </c:pt>
                <c:pt idx="458">
                  <c:v>48375</c:v>
                </c:pt>
                <c:pt idx="459">
                  <c:v>48388</c:v>
                </c:pt>
                <c:pt idx="460">
                  <c:v>48388</c:v>
                </c:pt>
                <c:pt idx="461">
                  <c:v>48388.5</c:v>
                </c:pt>
                <c:pt idx="462">
                  <c:v>48403</c:v>
                </c:pt>
                <c:pt idx="463">
                  <c:v>48488</c:v>
                </c:pt>
                <c:pt idx="464">
                  <c:v>48492.5</c:v>
                </c:pt>
                <c:pt idx="465">
                  <c:v>48497</c:v>
                </c:pt>
                <c:pt idx="466">
                  <c:v>48501.5</c:v>
                </c:pt>
                <c:pt idx="467">
                  <c:v>48506</c:v>
                </c:pt>
                <c:pt idx="468">
                  <c:v>48510.5</c:v>
                </c:pt>
                <c:pt idx="469">
                  <c:v>48515</c:v>
                </c:pt>
                <c:pt idx="470">
                  <c:v>48584</c:v>
                </c:pt>
                <c:pt idx="471">
                  <c:v>48596.5</c:v>
                </c:pt>
                <c:pt idx="472">
                  <c:v>48796</c:v>
                </c:pt>
                <c:pt idx="473">
                  <c:v>48796</c:v>
                </c:pt>
                <c:pt idx="474">
                  <c:v>49265</c:v>
                </c:pt>
                <c:pt idx="475">
                  <c:v>49710</c:v>
                </c:pt>
                <c:pt idx="476">
                  <c:v>49710.5</c:v>
                </c:pt>
                <c:pt idx="477">
                  <c:v>49731.5</c:v>
                </c:pt>
                <c:pt idx="478">
                  <c:v>49747.5</c:v>
                </c:pt>
                <c:pt idx="479">
                  <c:v>49761</c:v>
                </c:pt>
                <c:pt idx="480">
                  <c:v>49770</c:v>
                </c:pt>
                <c:pt idx="481">
                  <c:v>49810</c:v>
                </c:pt>
                <c:pt idx="482">
                  <c:v>49810</c:v>
                </c:pt>
                <c:pt idx="483">
                  <c:v>49810.5</c:v>
                </c:pt>
                <c:pt idx="484">
                  <c:v>49810.5</c:v>
                </c:pt>
                <c:pt idx="485">
                  <c:v>49811.5</c:v>
                </c:pt>
                <c:pt idx="486">
                  <c:v>49820</c:v>
                </c:pt>
                <c:pt idx="487">
                  <c:v>49820</c:v>
                </c:pt>
                <c:pt idx="488">
                  <c:v>49820.5</c:v>
                </c:pt>
                <c:pt idx="489">
                  <c:v>49829.5</c:v>
                </c:pt>
                <c:pt idx="490">
                  <c:v>49858</c:v>
                </c:pt>
                <c:pt idx="491">
                  <c:v>49865.5</c:v>
                </c:pt>
                <c:pt idx="492">
                  <c:v>49924.5</c:v>
                </c:pt>
                <c:pt idx="493">
                  <c:v>50010</c:v>
                </c:pt>
                <c:pt idx="494">
                  <c:v>50010.5</c:v>
                </c:pt>
                <c:pt idx="495">
                  <c:v>50033</c:v>
                </c:pt>
                <c:pt idx="496">
                  <c:v>50071</c:v>
                </c:pt>
                <c:pt idx="497">
                  <c:v>50130</c:v>
                </c:pt>
                <c:pt idx="498">
                  <c:v>51193.5</c:v>
                </c:pt>
                <c:pt idx="499">
                  <c:v>51197.5</c:v>
                </c:pt>
                <c:pt idx="500">
                  <c:v>51348.5</c:v>
                </c:pt>
                <c:pt idx="501">
                  <c:v>51433</c:v>
                </c:pt>
                <c:pt idx="502">
                  <c:v>51457.5</c:v>
                </c:pt>
                <c:pt idx="503">
                  <c:v>51462</c:v>
                </c:pt>
                <c:pt idx="504">
                  <c:v>51487.5</c:v>
                </c:pt>
                <c:pt idx="505">
                  <c:v>51492</c:v>
                </c:pt>
                <c:pt idx="506">
                  <c:v>51496.5</c:v>
                </c:pt>
                <c:pt idx="507">
                  <c:v>51497</c:v>
                </c:pt>
                <c:pt idx="508">
                  <c:v>51501</c:v>
                </c:pt>
                <c:pt idx="509">
                  <c:v>51564.5</c:v>
                </c:pt>
                <c:pt idx="510">
                  <c:v>51566</c:v>
                </c:pt>
                <c:pt idx="511">
                  <c:v>51578</c:v>
                </c:pt>
                <c:pt idx="512">
                  <c:v>51578</c:v>
                </c:pt>
                <c:pt idx="513">
                  <c:v>51655</c:v>
                </c:pt>
                <c:pt idx="514">
                  <c:v>51954.5</c:v>
                </c:pt>
                <c:pt idx="515">
                  <c:v>52381</c:v>
                </c:pt>
                <c:pt idx="516">
                  <c:v>52712.5</c:v>
                </c:pt>
                <c:pt idx="517">
                  <c:v>52717</c:v>
                </c:pt>
                <c:pt idx="518">
                  <c:v>52726</c:v>
                </c:pt>
                <c:pt idx="519">
                  <c:v>52762</c:v>
                </c:pt>
                <c:pt idx="520">
                  <c:v>52775.5</c:v>
                </c:pt>
                <c:pt idx="521">
                  <c:v>52780.5</c:v>
                </c:pt>
                <c:pt idx="522">
                  <c:v>52794</c:v>
                </c:pt>
                <c:pt idx="523">
                  <c:v>52802.5</c:v>
                </c:pt>
                <c:pt idx="524">
                  <c:v>52803</c:v>
                </c:pt>
                <c:pt idx="525">
                  <c:v>52807.5</c:v>
                </c:pt>
                <c:pt idx="526">
                  <c:v>52812</c:v>
                </c:pt>
                <c:pt idx="527">
                  <c:v>52816.5</c:v>
                </c:pt>
                <c:pt idx="528">
                  <c:v>52893.5</c:v>
                </c:pt>
                <c:pt idx="529">
                  <c:v>52898</c:v>
                </c:pt>
                <c:pt idx="530">
                  <c:v>52898.5</c:v>
                </c:pt>
                <c:pt idx="531">
                  <c:v>52920</c:v>
                </c:pt>
                <c:pt idx="532">
                  <c:v>52920.5</c:v>
                </c:pt>
                <c:pt idx="533">
                  <c:v>52934.5</c:v>
                </c:pt>
                <c:pt idx="534">
                  <c:v>52938.5</c:v>
                </c:pt>
                <c:pt idx="535">
                  <c:v>52952.5</c:v>
                </c:pt>
                <c:pt idx="536">
                  <c:v>52957</c:v>
                </c:pt>
                <c:pt idx="537">
                  <c:v>52961.5</c:v>
                </c:pt>
                <c:pt idx="538">
                  <c:v>52965.5</c:v>
                </c:pt>
                <c:pt idx="539">
                  <c:v>52983.5</c:v>
                </c:pt>
                <c:pt idx="540">
                  <c:v>52984</c:v>
                </c:pt>
                <c:pt idx="541">
                  <c:v>52988</c:v>
                </c:pt>
                <c:pt idx="542">
                  <c:v>52988.5</c:v>
                </c:pt>
                <c:pt idx="543">
                  <c:v>52992</c:v>
                </c:pt>
                <c:pt idx="544">
                  <c:v>52992.5</c:v>
                </c:pt>
                <c:pt idx="545">
                  <c:v>53006.5</c:v>
                </c:pt>
                <c:pt idx="546">
                  <c:v>53011</c:v>
                </c:pt>
                <c:pt idx="547">
                  <c:v>53011.5</c:v>
                </c:pt>
                <c:pt idx="548">
                  <c:v>53015</c:v>
                </c:pt>
                <c:pt idx="549">
                  <c:v>53016</c:v>
                </c:pt>
                <c:pt idx="550">
                  <c:v>53029.5</c:v>
                </c:pt>
                <c:pt idx="551">
                  <c:v>53030.5</c:v>
                </c:pt>
                <c:pt idx="552">
                  <c:v>53033.5</c:v>
                </c:pt>
                <c:pt idx="553">
                  <c:v>53034</c:v>
                </c:pt>
                <c:pt idx="554">
                  <c:v>53051</c:v>
                </c:pt>
                <c:pt idx="555">
                  <c:v>53051.5</c:v>
                </c:pt>
                <c:pt idx="556">
                  <c:v>53127.5</c:v>
                </c:pt>
                <c:pt idx="557">
                  <c:v>53128</c:v>
                </c:pt>
                <c:pt idx="558">
                  <c:v>53137</c:v>
                </c:pt>
                <c:pt idx="559">
                  <c:v>53141.5</c:v>
                </c:pt>
                <c:pt idx="560">
                  <c:v>53142</c:v>
                </c:pt>
                <c:pt idx="561">
                  <c:v>53142.5</c:v>
                </c:pt>
                <c:pt idx="562">
                  <c:v>53147</c:v>
                </c:pt>
                <c:pt idx="563">
                  <c:v>53155</c:v>
                </c:pt>
                <c:pt idx="564">
                  <c:v>53173</c:v>
                </c:pt>
                <c:pt idx="565">
                  <c:v>53173.5</c:v>
                </c:pt>
                <c:pt idx="566">
                  <c:v>53177.5</c:v>
                </c:pt>
                <c:pt idx="567">
                  <c:v>53178</c:v>
                </c:pt>
                <c:pt idx="568">
                  <c:v>53182</c:v>
                </c:pt>
                <c:pt idx="569">
                  <c:v>53182.5</c:v>
                </c:pt>
                <c:pt idx="570">
                  <c:v>53187</c:v>
                </c:pt>
                <c:pt idx="571">
                  <c:v>53191</c:v>
                </c:pt>
                <c:pt idx="572">
                  <c:v>53191.5</c:v>
                </c:pt>
                <c:pt idx="573">
                  <c:v>53195.5</c:v>
                </c:pt>
                <c:pt idx="574">
                  <c:v>53196</c:v>
                </c:pt>
                <c:pt idx="575">
                  <c:v>53196.5</c:v>
                </c:pt>
                <c:pt idx="576">
                  <c:v>53205</c:v>
                </c:pt>
                <c:pt idx="577">
                  <c:v>53205.5</c:v>
                </c:pt>
                <c:pt idx="578">
                  <c:v>53209.5</c:v>
                </c:pt>
                <c:pt idx="579">
                  <c:v>53214</c:v>
                </c:pt>
                <c:pt idx="580">
                  <c:v>53218.5</c:v>
                </c:pt>
                <c:pt idx="581">
                  <c:v>53223</c:v>
                </c:pt>
                <c:pt idx="582">
                  <c:v>53223</c:v>
                </c:pt>
                <c:pt idx="583">
                  <c:v>53227.5</c:v>
                </c:pt>
                <c:pt idx="584">
                  <c:v>53232</c:v>
                </c:pt>
                <c:pt idx="585">
                  <c:v>53232.5</c:v>
                </c:pt>
                <c:pt idx="586">
                  <c:v>53236.5</c:v>
                </c:pt>
                <c:pt idx="587">
                  <c:v>53236.5</c:v>
                </c:pt>
                <c:pt idx="588">
                  <c:v>53237</c:v>
                </c:pt>
                <c:pt idx="589">
                  <c:v>53241.5</c:v>
                </c:pt>
                <c:pt idx="590">
                  <c:v>53255</c:v>
                </c:pt>
                <c:pt idx="591">
                  <c:v>53259.5</c:v>
                </c:pt>
                <c:pt idx="592">
                  <c:v>53268.5</c:v>
                </c:pt>
                <c:pt idx="593">
                  <c:v>53273</c:v>
                </c:pt>
                <c:pt idx="594">
                  <c:v>53277.5</c:v>
                </c:pt>
                <c:pt idx="595">
                  <c:v>53282</c:v>
                </c:pt>
                <c:pt idx="596">
                  <c:v>53286.5</c:v>
                </c:pt>
                <c:pt idx="597">
                  <c:v>53300</c:v>
                </c:pt>
                <c:pt idx="598">
                  <c:v>53304.5</c:v>
                </c:pt>
                <c:pt idx="599">
                  <c:v>53318.5</c:v>
                </c:pt>
                <c:pt idx="600">
                  <c:v>53323</c:v>
                </c:pt>
                <c:pt idx="601">
                  <c:v>53327.5</c:v>
                </c:pt>
                <c:pt idx="602">
                  <c:v>53363.5</c:v>
                </c:pt>
                <c:pt idx="603">
                  <c:v>53469</c:v>
                </c:pt>
                <c:pt idx="604">
                  <c:v>54618</c:v>
                </c:pt>
                <c:pt idx="605">
                  <c:v>54618</c:v>
                </c:pt>
                <c:pt idx="606">
                  <c:v>54618</c:v>
                </c:pt>
                <c:pt idx="607">
                  <c:v>54618</c:v>
                </c:pt>
                <c:pt idx="608">
                  <c:v>54678.5</c:v>
                </c:pt>
                <c:pt idx="609">
                  <c:v>54684</c:v>
                </c:pt>
                <c:pt idx="610">
                  <c:v>54684</c:v>
                </c:pt>
                <c:pt idx="611">
                  <c:v>54777</c:v>
                </c:pt>
                <c:pt idx="612">
                  <c:v>54832.5</c:v>
                </c:pt>
                <c:pt idx="613">
                  <c:v>54832.5</c:v>
                </c:pt>
                <c:pt idx="614">
                  <c:v>54832.5</c:v>
                </c:pt>
                <c:pt idx="615">
                  <c:v>54836.5</c:v>
                </c:pt>
                <c:pt idx="616">
                  <c:v>54836.5</c:v>
                </c:pt>
                <c:pt idx="617">
                  <c:v>54945</c:v>
                </c:pt>
                <c:pt idx="618">
                  <c:v>54954</c:v>
                </c:pt>
                <c:pt idx="619">
                  <c:v>54959.5</c:v>
                </c:pt>
                <c:pt idx="620">
                  <c:v>55045.5</c:v>
                </c:pt>
                <c:pt idx="621">
                  <c:v>55099</c:v>
                </c:pt>
                <c:pt idx="622">
                  <c:v>55099</c:v>
                </c:pt>
                <c:pt idx="623">
                  <c:v>55099</c:v>
                </c:pt>
                <c:pt idx="624">
                  <c:v>55189.5</c:v>
                </c:pt>
                <c:pt idx="625">
                  <c:v>55948.5</c:v>
                </c:pt>
                <c:pt idx="626">
                  <c:v>55967</c:v>
                </c:pt>
                <c:pt idx="627">
                  <c:v>55967.5</c:v>
                </c:pt>
                <c:pt idx="628">
                  <c:v>56179.5</c:v>
                </c:pt>
                <c:pt idx="629">
                  <c:v>56180</c:v>
                </c:pt>
                <c:pt idx="630">
                  <c:v>56277</c:v>
                </c:pt>
                <c:pt idx="631">
                  <c:v>56297.5</c:v>
                </c:pt>
                <c:pt idx="632">
                  <c:v>56396</c:v>
                </c:pt>
                <c:pt idx="633">
                  <c:v>56473</c:v>
                </c:pt>
                <c:pt idx="634">
                  <c:v>56490</c:v>
                </c:pt>
                <c:pt idx="635">
                  <c:v>56545.5</c:v>
                </c:pt>
                <c:pt idx="636">
                  <c:v>56591</c:v>
                </c:pt>
                <c:pt idx="637">
                  <c:v>56626</c:v>
                </c:pt>
                <c:pt idx="638">
                  <c:v>57606</c:v>
                </c:pt>
                <c:pt idx="639">
                  <c:v>57746.5</c:v>
                </c:pt>
                <c:pt idx="640">
                  <c:v>57755</c:v>
                </c:pt>
                <c:pt idx="641">
                  <c:v>57918.5</c:v>
                </c:pt>
                <c:pt idx="642">
                  <c:v>58041</c:v>
                </c:pt>
                <c:pt idx="643">
                  <c:v>58041.5</c:v>
                </c:pt>
                <c:pt idx="644">
                  <c:v>58054.5</c:v>
                </c:pt>
                <c:pt idx="645">
                  <c:v>58171</c:v>
                </c:pt>
                <c:pt idx="646">
                  <c:v>59329</c:v>
                </c:pt>
                <c:pt idx="647">
                  <c:v>59542</c:v>
                </c:pt>
                <c:pt idx="648">
                  <c:v>59608.5</c:v>
                </c:pt>
                <c:pt idx="649">
                  <c:v>59739.5</c:v>
                </c:pt>
                <c:pt idx="650">
                  <c:v>59744</c:v>
                </c:pt>
                <c:pt idx="651">
                  <c:v>59744.5</c:v>
                </c:pt>
                <c:pt idx="652">
                  <c:v>59757.5</c:v>
                </c:pt>
                <c:pt idx="653">
                  <c:v>59758</c:v>
                </c:pt>
                <c:pt idx="654">
                  <c:v>59766</c:v>
                </c:pt>
                <c:pt idx="655">
                  <c:v>59766.5</c:v>
                </c:pt>
                <c:pt idx="656">
                  <c:v>59771</c:v>
                </c:pt>
                <c:pt idx="657">
                  <c:v>59771.5</c:v>
                </c:pt>
                <c:pt idx="658">
                  <c:v>59780</c:v>
                </c:pt>
                <c:pt idx="659">
                  <c:v>59780.5</c:v>
                </c:pt>
                <c:pt idx="660">
                  <c:v>59781</c:v>
                </c:pt>
                <c:pt idx="661">
                  <c:v>59781</c:v>
                </c:pt>
                <c:pt idx="662">
                  <c:v>59781.5</c:v>
                </c:pt>
                <c:pt idx="663">
                  <c:v>59784.5</c:v>
                </c:pt>
                <c:pt idx="664">
                  <c:v>59785</c:v>
                </c:pt>
                <c:pt idx="665">
                  <c:v>59785.5</c:v>
                </c:pt>
                <c:pt idx="666">
                  <c:v>59789</c:v>
                </c:pt>
                <c:pt idx="667">
                  <c:v>59789.5</c:v>
                </c:pt>
                <c:pt idx="668">
                  <c:v>59793.5</c:v>
                </c:pt>
                <c:pt idx="669">
                  <c:v>59794</c:v>
                </c:pt>
                <c:pt idx="670">
                  <c:v>59794.5</c:v>
                </c:pt>
                <c:pt idx="671">
                  <c:v>59798</c:v>
                </c:pt>
                <c:pt idx="672">
                  <c:v>59798.5</c:v>
                </c:pt>
                <c:pt idx="673">
                  <c:v>59799</c:v>
                </c:pt>
                <c:pt idx="674">
                  <c:v>59799</c:v>
                </c:pt>
                <c:pt idx="675">
                  <c:v>59799</c:v>
                </c:pt>
                <c:pt idx="676">
                  <c:v>59802.5</c:v>
                </c:pt>
                <c:pt idx="677">
                  <c:v>59803</c:v>
                </c:pt>
                <c:pt idx="678">
                  <c:v>59803.5</c:v>
                </c:pt>
                <c:pt idx="679">
                  <c:v>59807.5</c:v>
                </c:pt>
                <c:pt idx="680">
                  <c:v>59839</c:v>
                </c:pt>
                <c:pt idx="681">
                  <c:v>59839.5</c:v>
                </c:pt>
                <c:pt idx="682">
                  <c:v>59848</c:v>
                </c:pt>
                <c:pt idx="683">
                  <c:v>59848.5</c:v>
                </c:pt>
                <c:pt idx="684">
                  <c:v>59852.5</c:v>
                </c:pt>
                <c:pt idx="685">
                  <c:v>59862</c:v>
                </c:pt>
                <c:pt idx="686">
                  <c:v>59889</c:v>
                </c:pt>
                <c:pt idx="687">
                  <c:v>59893</c:v>
                </c:pt>
                <c:pt idx="688">
                  <c:v>59893.5</c:v>
                </c:pt>
                <c:pt idx="689">
                  <c:v>59894</c:v>
                </c:pt>
                <c:pt idx="690">
                  <c:v>59898</c:v>
                </c:pt>
                <c:pt idx="691">
                  <c:v>59898.5</c:v>
                </c:pt>
                <c:pt idx="692">
                  <c:v>59911.5</c:v>
                </c:pt>
                <c:pt idx="693">
                  <c:v>59916</c:v>
                </c:pt>
                <c:pt idx="694">
                  <c:v>59916.5</c:v>
                </c:pt>
                <c:pt idx="695">
                  <c:v>59925</c:v>
                </c:pt>
                <c:pt idx="696">
                  <c:v>59925.5</c:v>
                </c:pt>
                <c:pt idx="697">
                  <c:v>59934</c:v>
                </c:pt>
                <c:pt idx="698">
                  <c:v>59934.5</c:v>
                </c:pt>
                <c:pt idx="699">
                  <c:v>59943</c:v>
                </c:pt>
                <c:pt idx="700">
                  <c:v>59947.5</c:v>
                </c:pt>
                <c:pt idx="701">
                  <c:v>59952</c:v>
                </c:pt>
                <c:pt idx="702">
                  <c:v>59952.5</c:v>
                </c:pt>
                <c:pt idx="703">
                  <c:v>59956.5</c:v>
                </c:pt>
                <c:pt idx="704">
                  <c:v>59957</c:v>
                </c:pt>
                <c:pt idx="705">
                  <c:v>59966</c:v>
                </c:pt>
                <c:pt idx="706">
                  <c:v>59975</c:v>
                </c:pt>
                <c:pt idx="707">
                  <c:v>59979.5</c:v>
                </c:pt>
                <c:pt idx="708">
                  <c:v>59984</c:v>
                </c:pt>
                <c:pt idx="709">
                  <c:v>59993</c:v>
                </c:pt>
                <c:pt idx="710">
                  <c:v>61014</c:v>
                </c:pt>
                <c:pt idx="711">
                  <c:v>61031.5</c:v>
                </c:pt>
                <c:pt idx="712">
                  <c:v>61032</c:v>
                </c:pt>
                <c:pt idx="713">
                  <c:v>61046.5</c:v>
                </c:pt>
                <c:pt idx="714">
                  <c:v>61059</c:v>
                </c:pt>
                <c:pt idx="715">
                  <c:v>61063.5</c:v>
                </c:pt>
                <c:pt idx="716">
                  <c:v>61072.5</c:v>
                </c:pt>
                <c:pt idx="717">
                  <c:v>61073</c:v>
                </c:pt>
                <c:pt idx="718">
                  <c:v>61077.5</c:v>
                </c:pt>
                <c:pt idx="719">
                  <c:v>61081.5</c:v>
                </c:pt>
                <c:pt idx="720">
                  <c:v>61082</c:v>
                </c:pt>
                <c:pt idx="721">
                  <c:v>61086</c:v>
                </c:pt>
                <c:pt idx="722">
                  <c:v>61086.5</c:v>
                </c:pt>
                <c:pt idx="723">
                  <c:v>61090.5</c:v>
                </c:pt>
                <c:pt idx="724">
                  <c:v>61091</c:v>
                </c:pt>
                <c:pt idx="725">
                  <c:v>61095</c:v>
                </c:pt>
                <c:pt idx="726">
                  <c:v>61108.5</c:v>
                </c:pt>
                <c:pt idx="727">
                  <c:v>61109</c:v>
                </c:pt>
                <c:pt idx="728">
                  <c:v>61113</c:v>
                </c:pt>
                <c:pt idx="729">
                  <c:v>61113.5</c:v>
                </c:pt>
                <c:pt idx="730">
                  <c:v>61117.5</c:v>
                </c:pt>
                <c:pt idx="731">
                  <c:v>61118</c:v>
                </c:pt>
                <c:pt idx="732">
                  <c:v>61135.5</c:v>
                </c:pt>
                <c:pt idx="733">
                  <c:v>61136</c:v>
                </c:pt>
                <c:pt idx="734">
                  <c:v>61139.5</c:v>
                </c:pt>
                <c:pt idx="735">
                  <c:v>61140</c:v>
                </c:pt>
                <c:pt idx="736">
                  <c:v>61140</c:v>
                </c:pt>
                <c:pt idx="737">
                  <c:v>61140.5</c:v>
                </c:pt>
                <c:pt idx="738">
                  <c:v>61141</c:v>
                </c:pt>
                <c:pt idx="739">
                  <c:v>61144.5</c:v>
                </c:pt>
                <c:pt idx="740">
                  <c:v>61145</c:v>
                </c:pt>
                <c:pt idx="741">
                  <c:v>61168</c:v>
                </c:pt>
                <c:pt idx="742">
                  <c:v>61176.5</c:v>
                </c:pt>
                <c:pt idx="743">
                  <c:v>61221.5</c:v>
                </c:pt>
                <c:pt idx="744">
                  <c:v>61222</c:v>
                </c:pt>
                <c:pt idx="745">
                  <c:v>61222.5</c:v>
                </c:pt>
                <c:pt idx="746">
                  <c:v>61226.5</c:v>
                </c:pt>
                <c:pt idx="747">
                  <c:v>61227</c:v>
                </c:pt>
                <c:pt idx="748">
                  <c:v>61232</c:v>
                </c:pt>
                <c:pt idx="749">
                  <c:v>61232.5</c:v>
                </c:pt>
                <c:pt idx="750">
                  <c:v>61240</c:v>
                </c:pt>
                <c:pt idx="751">
                  <c:v>61240.5</c:v>
                </c:pt>
                <c:pt idx="752">
                  <c:v>61244</c:v>
                </c:pt>
                <c:pt idx="753">
                  <c:v>61262.5</c:v>
                </c:pt>
                <c:pt idx="754">
                  <c:v>61263</c:v>
                </c:pt>
                <c:pt idx="755">
                  <c:v>61344</c:v>
                </c:pt>
                <c:pt idx="756">
                  <c:v>61498.5</c:v>
                </c:pt>
                <c:pt idx="757">
                  <c:v>61597</c:v>
                </c:pt>
                <c:pt idx="758">
                  <c:v>61611.5</c:v>
                </c:pt>
                <c:pt idx="759">
                  <c:v>61611.5</c:v>
                </c:pt>
                <c:pt idx="760">
                  <c:v>62754</c:v>
                </c:pt>
                <c:pt idx="761">
                  <c:v>62754</c:v>
                </c:pt>
                <c:pt idx="762">
                  <c:v>63061.5</c:v>
                </c:pt>
                <c:pt idx="763">
                  <c:v>63061.5</c:v>
                </c:pt>
                <c:pt idx="764">
                  <c:v>63347</c:v>
                </c:pt>
                <c:pt idx="765">
                  <c:v>63397</c:v>
                </c:pt>
                <c:pt idx="766">
                  <c:v>64327.5</c:v>
                </c:pt>
                <c:pt idx="767">
                  <c:v>64448</c:v>
                </c:pt>
                <c:pt idx="768">
                  <c:v>64472</c:v>
                </c:pt>
                <c:pt idx="769">
                  <c:v>64701.5</c:v>
                </c:pt>
                <c:pt idx="770">
                  <c:v>66156</c:v>
                </c:pt>
                <c:pt idx="771">
                  <c:v>66156.5</c:v>
                </c:pt>
                <c:pt idx="772">
                  <c:v>66175.5</c:v>
                </c:pt>
                <c:pt idx="773">
                  <c:v>66296</c:v>
                </c:pt>
                <c:pt idx="774">
                  <c:v>66296.5</c:v>
                </c:pt>
                <c:pt idx="775">
                  <c:v>66373</c:v>
                </c:pt>
                <c:pt idx="776">
                  <c:v>66379</c:v>
                </c:pt>
                <c:pt idx="777">
                  <c:v>66379.5</c:v>
                </c:pt>
                <c:pt idx="778">
                  <c:v>66459</c:v>
                </c:pt>
                <c:pt idx="779">
                  <c:v>67728.5</c:v>
                </c:pt>
                <c:pt idx="780">
                  <c:v>67870.5</c:v>
                </c:pt>
                <c:pt idx="781">
                  <c:v>68013.5</c:v>
                </c:pt>
                <c:pt idx="782">
                  <c:v>68091.5</c:v>
                </c:pt>
                <c:pt idx="783">
                  <c:v>68195.5</c:v>
                </c:pt>
                <c:pt idx="784">
                  <c:v>68263.5</c:v>
                </c:pt>
                <c:pt idx="785">
                  <c:v>69153</c:v>
                </c:pt>
                <c:pt idx="786">
                  <c:v>69255.5</c:v>
                </c:pt>
                <c:pt idx="787">
                  <c:v>69256</c:v>
                </c:pt>
                <c:pt idx="788">
                  <c:v>69501.5</c:v>
                </c:pt>
                <c:pt idx="789">
                  <c:v>69653.5</c:v>
                </c:pt>
                <c:pt idx="790">
                  <c:v>69681</c:v>
                </c:pt>
                <c:pt idx="791">
                  <c:v>69777</c:v>
                </c:pt>
                <c:pt idx="792">
                  <c:v>69972</c:v>
                </c:pt>
                <c:pt idx="793">
                  <c:v>70929.5</c:v>
                </c:pt>
                <c:pt idx="794">
                  <c:v>70992.5</c:v>
                </c:pt>
                <c:pt idx="795">
                  <c:v>71042.5</c:v>
                </c:pt>
                <c:pt idx="796">
                  <c:v>71074</c:v>
                </c:pt>
                <c:pt idx="797">
                  <c:v>71273</c:v>
                </c:pt>
                <c:pt idx="798">
                  <c:v>71273</c:v>
                </c:pt>
                <c:pt idx="799">
                  <c:v>71285.5</c:v>
                </c:pt>
                <c:pt idx="800">
                  <c:v>71286</c:v>
                </c:pt>
                <c:pt idx="801">
                  <c:v>71416.5</c:v>
                </c:pt>
                <c:pt idx="802">
                  <c:v>71430</c:v>
                </c:pt>
                <c:pt idx="803">
                  <c:v>71531</c:v>
                </c:pt>
                <c:pt idx="804">
                  <c:v>72619.5</c:v>
                </c:pt>
                <c:pt idx="805">
                  <c:v>72786.5</c:v>
                </c:pt>
                <c:pt idx="806">
                  <c:v>72787</c:v>
                </c:pt>
                <c:pt idx="807">
                  <c:v>72932</c:v>
                </c:pt>
                <c:pt idx="808">
                  <c:v>72970.5</c:v>
                </c:pt>
                <c:pt idx="809">
                  <c:v>72971</c:v>
                </c:pt>
                <c:pt idx="810">
                  <c:v>72998</c:v>
                </c:pt>
                <c:pt idx="811">
                  <c:v>73085</c:v>
                </c:pt>
                <c:pt idx="812">
                  <c:v>73225.5</c:v>
                </c:pt>
                <c:pt idx="813">
                  <c:v>74499.5</c:v>
                </c:pt>
                <c:pt idx="814">
                  <c:v>74499.5</c:v>
                </c:pt>
                <c:pt idx="815">
                  <c:v>74551</c:v>
                </c:pt>
                <c:pt idx="816">
                  <c:v>74562.5</c:v>
                </c:pt>
                <c:pt idx="817">
                  <c:v>74706</c:v>
                </c:pt>
                <c:pt idx="818">
                  <c:v>74706</c:v>
                </c:pt>
                <c:pt idx="819">
                  <c:v>74761.5</c:v>
                </c:pt>
                <c:pt idx="820">
                  <c:v>74761.5</c:v>
                </c:pt>
                <c:pt idx="821">
                  <c:v>74766</c:v>
                </c:pt>
                <c:pt idx="822">
                  <c:v>74812</c:v>
                </c:pt>
                <c:pt idx="823">
                  <c:v>74864.5</c:v>
                </c:pt>
                <c:pt idx="824">
                  <c:v>74864.5</c:v>
                </c:pt>
                <c:pt idx="825">
                  <c:v>74865</c:v>
                </c:pt>
                <c:pt idx="826">
                  <c:v>74865</c:v>
                </c:pt>
                <c:pt idx="827">
                  <c:v>74970</c:v>
                </c:pt>
                <c:pt idx="828">
                  <c:v>74970</c:v>
                </c:pt>
                <c:pt idx="829">
                  <c:v>76040.5</c:v>
                </c:pt>
                <c:pt idx="830">
                  <c:v>76040.5</c:v>
                </c:pt>
                <c:pt idx="831">
                  <c:v>76214</c:v>
                </c:pt>
                <c:pt idx="832">
                  <c:v>76330</c:v>
                </c:pt>
                <c:pt idx="833">
                  <c:v>76455</c:v>
                </c:pt>
                <c:pt idx="834">
                  <c:v>77685.5</c:v>
                </c:pt>
                <c:pt idx="835">
                  <c:v>77848</c:v>
                </c:pt>
                <c:pt idx="836">
                  <c:v>77898</c:v>
                </c:pt>
                <c:pt idx="837">
                  <c:v>78105</c:v>
                </c:pt>
                <c:pt idx="838">
                  <c:v>79578.5</c:v>
                </c:pt>
                <c:pt idx="839">
                  <c:v>79579</c:v>
                </c:pt>
                <c:pt idx="840">
                  <c:v>79579.5</c:v>
                </c:pt>
                <c:pt idx="841">
                  <c:v>79850</c:v>
                </c:pt>
                <c:pt idx="842">
                  <c:v>81133</c:v>
                </c:pt>
                <c:pt idx="843">
                  <c:v>81133.5</c:v>
                </c:pt>
                <c:pt idx="844">
                  <c:v>81250.5</c:v>
                </c:pt>
                <c:pt idx="845">
                  <c:v>81291</c:v>
                </c:pt>
                <c:pt idx="846">
                  <c:v>81426</c:v>
                </c:pt>
                <c:pt idx="847">
                  <c:v>81604</c:v>
                </c:pt>
              </c:numCache>
            </c:numRef>
          </c:xVal>
          <c:yVal>
            <c:numRef>
              <c:f>'Active 2'!$K$21:$K$992</c:f>
              <c:numCache>
                <c:formatCode>General</c:formatCode>
                <c:ptCount val="972"/>
                <c:pt idx="47">
                  <c:v>-2.0507999579422176E-4</c:v>
                </c:pt>
                <c:pt idx="48">
                  <c:v>-6.7880999995395541E-4</c:v>
                </c:pt>
                <c:pt idx="49">
                  <c:v>-7.1313499938696623E-4</c:v>
                </c:pt>
                <c:pt idx="50">
                  <c:v>-5.5612000141991302E-4</c:v>
                </c:pt>
                <c:pt idx="51">
                  <c:v>-4.999999946448952E-4</c:v>
                </c:pt>
                <c:pt idx="52">
                  <c:v>-1.0429849935462698E-3</c:v>
                </c:pt>
                <c:pt idx="53">
                  <c:v>-7.1968999691307545E-4</c:v>
                </c:pt>
                <c:pt idx="55">
                  <c:v>-1.1626749983406626E-3</c:v>
                </c:pt>
                <c:pt idx="147">
                  <c:v>1.16173000424169E-3</c:v>
                </c:pt>
                <c:pt idx="149">
                  <c:v>2.5026850053109229E-3</c:v>
                </c:pt>
                <c:pt idx="173">
                  <c:v>3.4052900009555742E-3</c:v>
                </c:pt>
                <c:pt idx="174">
                  <c:v>2.8184250040794723E-3</c:v>
                </c:pt>
                <c:pt idx="175">
                  <c:v>3.117530002782587E-3</c:v>
                </c:pt>
                <c:pt idx="280">
                  <c:v>-2.189954997447785E-3</c:v>
                </c:pt>
                <c:pt idx="281">
                  <c:v>7.2485800046706572E-3</c:v>
                </c:pt>
                <c:pt idx="284">
                  <c:v>1.0990649971063249E-3</c:v>
                </c:pt>
                <c:pt idx="291">
                  <c:v>-3.7316499947337434E-4</c:v>
                </c:pt>
                <c:pt idx="296">
                  <c:v>-2.1099749938002788E-3</c:v>
                </c:pt>
                <c:pt idx="297">
                  <c:v>-2.0099749963264912E-3</c:v>
                </c:pt>
                <c:pt idx="298">
                  <c:v>-1.6099749918794259E-3</c:v>
                </c:pt>
                <c:pt idx="299">
                  <c:v>-1.652960003411863E-3</c:v>
                </c:pt>
                <c:pt idx="300">
                  <c:v>-1.3529599964385852E-3</c:v>
                </c:pt>
                <c:pt idx="301">
                  <c:v>-1.3529599964385852E-3</c:v>
                </c:pt>
                <c:pt idx="305">
                  <c:v>-9.5590999990236014E-4</c:v>
                </c:pt>
                <c:pt idx="314">
                  <c:v>-2.1816649968968704E-3</c:v>
                </c:pt>
                <c:pt idx="318">
                  <c:v>-1.3174650011933409E-3</c:v>
                </c:pt>
                <c:pt idx="326">
                  <c:v>9.1345449982327409E-3</c:v>
                </c:pt>
                <c:pt idx="327">
                  <c:v>1.243454500217922E-2</c:v>
                </c:pt>
                <c:pt idx="335">
                  <c:v>-1.736589998472482E-3</c:v>
                </c:pt>
                <c:pt idx="336">
                  <c:v>-2.8358499548630789E-4</c:v>
                </c:pt>
                <c:pt idx="339">
                  <c:v>-2.2062499992898665E-3</c:v>
                </c:pt>
                <c:pt idx="342">
                  <c:v>-2.5360749932588078E-3</c:v>
                </c:pt>
                <c:pt idx="344">
                  <c:v>-1.7142799988505431E-3</c:v>
                </c:pt>
                <c:pt idx="346">
                  <c:v>-1.3996449997648597E-3</c:v>
                </c:pt>
                <c:pt idx="348">
                  <c:v>-9.8142999922856688E-4</c:v>
                </c:pt>
                <c:pt idx="349">
                  <c:v>-1.5269249997800216E-3</c:v>
                </c:pt>
                <c:pt idx="359">
                  <c:v>-1.380914996843785E-3</c:v>
                </c:pt>
                <c:pt idx="360">
                  <c:v>-8.8538999989395961E-4</c:v>
                </c:pt>
                <c:pt idx="361">
                  <c:v>3.1460999889532104E-4</c:v>
                </c:pt>
                <c:pt idx="362">
                  <c:v>1.5490999794565141E-4</c:v>
                </c:pt>
                <c:pt idx="363">
                  <c:v>-1.775834993168246E-3</c:v>
                </c:pt>
                <c:pt idx="376">
                  <c:v>6.2635001086164266E-5</c:v>
                </c:pt>
                <c:pt idx="379">
                  <c:v>-1.0749000000942033E-2</c:v>
                </c:pt>
                <c:pt idx="383">
                  <c:v>-1.0967720001644921E-2</c:v>
                </c:pt>
                <c:pt idx="385">
                  <c:v>2.797425004246179E-3</c:v>
                </c:pt>
                <c:pt idx="393">
                  <c:v>4.5212000259198248E-4</c:v>
                </c:pt>
                <c:pt idx="394">
                  <c:v>9.0913500025635585E-4</c:v>
                </c:pt>
                <c:pt idx="398">
                  <c:v>6.0916000074939802E-4</c:v>
                </c:pt>
                <c:pt idx="421">
                  <c:v>6.1860002460889518E-5</c:v>
                </c:pt>
                <c:pt idx="424">
                  <c:v>-8.9644499530550092E-4</c:v>
                </c:pt>
                <c:pt idx="425">
                  <c:v>-8.9644499530550092E-4</c:v>
                </c:pt>
                <c:pt idx="430">
                  <c:v>-1.1193499813089147E-4</c:v>
                </c:pt>
                <c:pt idx="433">
                  <c:v>1.1644000187516212E-4</c:v>
                </c:pt>
                <c:pt idx="434">
                  <c:v>7.3454997618682683E-5</c:v>
                </c:pt>
                <c:pt idx="436">
                  <c:v>3.7442100001499057E-3</c:v>
                </c:pt>
                <c:pt idx="438">
                  <c:v>8.3257500227773562E-4</c:v>
                </c:pt>
                <c:pt idx="439">
                  <c:v>-1.2456299955374561E-3</c:v>
                </c:pt>
                <c:pt idx="478">
                  <c:v>-5.9257499378873035E-4</c:v>
                </c:pt>
                <c:pt idx="481">
                  <c:v>-1.6569999570492655E-4</c:v>
                </c:pt>
                <c:pt idx="482">
                  <c:v>-1.6569999570492655E-4</c:v>
                </c:pt>
                <c:pt idx="483">
                  <c:v>2.9131500195944682E-4</c:v>
                </c:pt>
                <c:pt idx="484">
                  <c:v>2.9131500195944682E-4</c:v>
                </c:pt>
                <c:pt idx="485">
                  <c:v>7.0534499536734074E-4</c:v>
                </c:pt>
                <c:pt idx="486">
                  <c:v>-2.5399996957276016E-5</c:v>
                </c:pt>
                <c:pt idx="488">
                  <c:v>2.3161500575952232E-4</c:v>
                </c:pt>
                <c:pt idx="489">
                  <c:v>1.5788499877089635E-4</c:v>
                </c:pt>
                <c:pt idx="491">
                  <c:v>-4.3703499977709725E-4</c:v>
                </c:pt>
                <c:pt idx="492">
                  <c:v>-3.0926499312045053E-4</c:v>
                </c:pt>
                <c:pt idx="493">
                  <c:v>-1.5970000094966963E-4</c:v>
                </c:pt>
                <c:pt idx="494">
                  <c:v>-5.0268499762751162E-4</c:v>
                </c:pt>
                <c:pt idx="498">
                  <c:v>-5.0519499927759171E-4</c:v>
                </c:pt>
                <c:pt idx="501">
                  <c:v>-1.0950099967885762E-3</c:v>
                </c:pt>
                <c:pt idx="502">
                  <c:v>5.2987250019214116E-3</c:v>
                </c:pt>
                <c:pt idx="503">
                  <c:v>3.1118600018089637E-3</c:v>
                </c:pt>
                <c:pt idx="509">
                  <c:v>-9.000650024972856E-4</c:v>
                </c:pt>
                <c:pt idx="512">
                  <c:v>-2.7406599983805791E-3</c:v>
                </c:pt>
                <c:pt idx="543">
                  <c:v>-3.3222400015802123E-3</c:v>
                </c:pt>
                <c:pt idx="544">
                  <c:v>-3.1652249963372014E-3</c:v>
                </c:pt>
                <c:pt idx="554">
                  <c:v>-3.094469997449778E-3</c:v>
                </c:pt>
                <c:pt idx="555">
                  <c:v>-2.5374550023116171E-3</c:v>
                </c:pt>
                <c:pt idx="556">
                  <c:v>-2.7711750008165836E-3</c:v>
                </c:pt>
                <c:pt idx="557">
                  <c:v>-3.0141599927446805E-3</c:v>
                </c:pt>
                <c:pt idx="563">
                  <c:v>-3.3353499966324307E-3</c:v>
                </c:pt>
                <c:pt idx="564">
                  <c:v>-2.9828099941369146E-3</c:v>
                </c:pt>
                <c:pt idx="566">
                  <c:v>-3.6696750030387193E-3</c:v>
                </c:pt>
                <c:pt idx="568">
                  <c:v>5.4346000251825899E-4</c:v>
                </c:pt>
                <c:pt idx="571">
                  <c:v>-2.9302699986146763E-3</c:v>
                </c:pt>
                <c:pt idx="573">
                  <c:v>-2.8171349986223504E-3</c:v>
                </c:pt>
                <c:pt idx="574">
                  <c:v>-2.8601200028788298E-3</c:v>
                </c:pt>
                <c:pt idx="575">
                  <c:v>-2.5031049954122864E-3</c:v>
                </c:pt>
                <c:pt idx="576">
                  <c:v>-3.8338499944075011E-3</c:v>
                </c:pt>
                <c:pt idx="577">
                  <c:v>-3.9768350034137256E-3</c:v>
                </c:pt>
                <c:pt idx="582">
                  <c:v>-2.7813099950435571E-3</c:v>
                </c:pt>
                <c:pt idx="609">
                  <c:v>-2.8834799959440716E-3</c:v>
                </c:pt>
                <c:pt idx="617">
                  <c:v>-2.9216499970061705E-3</c:v>
                </c:pt>
                <c:pt idx="618">
                  <c:v>-3.1953799989423715E-3</c:v>
                </c:pt>
                <c:pt idx="619">
                  <c:v>-3.468214999884367E-3</c:v>
                </c:pt>
                <c:pt idx="628">
                  <c:v>-2.9516150025301613E-3</c:v>
                </c:pt>
                <c:pt idx="629">
                  <c:v>-3.4945999941555783E-3</c:v>
                </c:pt>
                <c:pt idx="630">
                  <c:v>-1.8336899956921116E-3</c:v>
                </c:pt>
                <c:pt idx="631">
                  <c:v>-1.6960749999270774E-3</c:v>
                </c:pt>
                <c:pt idx="634">
                  <c:v>-9.4530000205850229E-4</c:v>
                </c:pt>
                <c:pt idx="637">
                  <c:v>-1.337219997367356E-3</c:v>
                </c:pt>
                <c:pt idx="638">
                  <c:v>3.1218000367516652E-4</c:v>
                </c:pt>
                <c:pt idx="639">
                  <c:v>1.3339499855646864E-4</c:v>
                </c:pt>
                <c:pt idx="640">
                  <c:v>6.0264999774517491E-4</c:v>
                </c:pt>
                <c:pt idx="641">
                  <c:v>2.4655499873915687E-4</c:v>
                </c:pt>
                <c:pt idx="642">
                  <c:v>1.3152300016372465E-3</c:v>
                </c:pt>
                <c:pt idx="643">
                  <c:v>-1.0277549954480492E-3</c:v>
                </c:pt>
                <c:pt idx="645">
                  <c:v>1.139129999501165E-3</c:v>
                </c:pt>
                <c:pt idx="647">
                  <c:v>1.7742599957273342E-3</c:v>
                </c:pt>
                <c:pt idx="648">
                  <c:v>1.6572550084674731E-3</c:v>
                </c:pt>
                <c:pt idx="654">
                  <c:v>9.1698000323958695E-4</c:v>
                </c:pt>
                <c:pt idx="660">
                  <c:v>1.6274299996439368E-3</c:v>
                </c:pt>
                <c:pt idx="662">
                  <c:v>1.5844450026634149E-3</c:v>
                </c:pt>
                <c:pt idx="734">
                  <c:v>-1.8628149991855025E-3</c:v>
                </c:pt>
                <c:pt idx="736">
                  <c:v>-5.0579999515321106E-4</c:v>
                </c:pt>
                <c:pt idx="748">
                  <c:v>-2.1150399988982826E-3</c:v>
                </c:pt>
                <c:pt idx="749">
                  <c:v>-1.1580249993130565E-3</c:v>
                </c:pt>
                <c:pt idx="756">
                  <c:v>-2.7260450005996972E-3</c:v>
                </c:pt>
                <c:pt idx="757">
                  <c:v>5.9100057114847004E-6</c:v>
                </c:pt>
                <c:pt idx="762">
                  <c:v>-3.0971550004323944E-3</c:v>
                </c:pt>
                <c:pt idx="798">
                  <c:v>-1.0039809996669646E-2</c:v>
                </c:pt>
                <c:pt idx="814">
                  <c:v>-1.2822014999983367E-2</c:v>
                </c:pt>
                <c:pt idx="818">
                  <c:v>-1.3674819994776044E-2</c:v>
                </c:pt>
                <c:pt idx="820">
                  <c:v>-1.2946155002282467E-2</c:v>
                </c:pt>
                <c:pt idx="824">
                  <c:v>-1.3601064994873013E-2</c:v>
                </c:pt>
                <c:pt idx="826">
                  <c:v>-1.4344049995997921E-2</c:v>
                </c:pt>
                <c:pt idx="828">
                  <c:v>-1.4270899999246467E-2</c:v>
                </c:pt>
                <c:pt idx="830">
                  <c:v>-1.6101784996862989E-2</c:v>
                </c:pt>
                <c:pt idx="831">
                  <c:v>-1.6917580011067912E-2</c:v>
                </c:pt>
                <c:pt idx="832">
                  <c:v>-1.7790099998819642E-2</c:v>
                </c:pt>
                <c:pt idx="833">
                  <c:v>-1.7536349994770717E-2</c:v>
                </c:pt>
                <c:pt idx="834">
                  <c:v>-1.9922434999898542E-2</c:v>
                </c:pt>
                <c:pt idx="835">
                  <c:v>-2.1392560003732797E-2</c:v>
                </c:pt>
                <c:pt idx="836">
                  <c:v>-2.1391059999587014E-2</c:v>
                </c:pt>
                <c:pt idx="837">
                  <c:v>-2.2186850001162384E-2</c:v>
                </c:pt>
                <c:pt idx="838">
                  <c:v>-2.4363645003177226E-2</c:v>
                </c:pt>
                <c:pt idx="839">
                  <c:v>-2.5806630001170561E-2</c:v>
                </c:pt>
                <c:pt idx="840">
                  <c:v>-2.4449614997138269E-2</c:v>
                </c:pt>
                <c:pt idx="841">
                  <c:v>-2.2904499994183425E-2</c:v>
                </c:pt>
                <c:pt idx="842">
                  <c:v>-2.9204010003013536E-2</c:v>
                </c:pt>
                <c:pt idx="843">
                  <c:v>-2.8146994998678565E-2</c:v>
                </c:pt>
                <c:pt idx="844">
                  <c:v>-2.8805484995245934E-2</c:v>
                </c:pt>
                <c:pt idx="845">
                  <c:v>-3.4387269995932002E-2</c:v>
                </c:pt>
                <c:pt idx="846">
                  <c:v>-3.1793219997780398E-2</c:v>
                </c:pt>
                <c:pt idx="847">
                  <c:v>-2.9895879997638986E-2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41F-45E0-93EC-6163960E9AD8}"/>
            </c:ext>
          </c:extLst>
        </c:ser>
        <c:ser>
          <c:idx val="2"/>
          <c:order val="4"/>
          <c:tx>
            <c:strRef>
              <c:f>'Active 2'!$L$20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2'!$F$21:$F$992</c:f>
              <c:numCache>
                <c:formatCode>General</c:formatCode>
                <c:ptCount val="972"/>
                <c:pt idx="0">
                  <c:v>-13296</c:v>
                </c:pt>
                <c:pt idx="1">
                  <c:v>-8018</c:v>
                </c:pt>
                <c:pt idx="2">
                  <c:v>-7959</c:v>
                </c:pt>
                <c:pt idx="3">
                  <c:v>-7958.5</c:v>
                </c:pt>
                <c:pt idx="4">
                  <c:v>-7945.5</c:v>
                </c:pt>
                <c:pt idx="5">
                  <c:v>-7945</c:v>
                </c:pt>
                <c:pt idx="6">
                  <c:v>-7941</c:v>
                </c:pt>
                <c:pt idx="7">
                  <c:v>-7827.5</c:v>
                </c:pt>
                <c:pt idx="8">
                  <c:v>-7823</c:v>
                </c:pt>
                <c:pt idx="9">
                  <c:v>-7818.5</c:v>
                </c:pt>
                <c:pt idx="10">
                  <c:v>-6738.5</c:v>
                </c:pt>
                <c:pt idx="11">
                  <c:v>-6405</c:v>
                </c:pt>
                <c:pt idx="12">
                  <c:v>-4873</c:v>
                </c:pt>
                <c:pt idx="13">
                  <c:v>-4855</c:v>
                </c:pt>
                <c:pt idx="14">
                  <c:v>-4831.5</c:v>
                </c:pt>
                <c:pt idx="15">
                  <c:v>-4787</c:v>
                </c:pt>
                <c:pt idx="16">
                  <c:v>-4683</c:v>
                </c:pt>
                <c:pt idx="17">
                  <c:v>-4655.5</c:v>
                </c:pt>
                <c:pt idx="18">
                  <c:v>-4642</c:v>
                </c:pt>
                <c:pt idx="19">
                  <c:v>-4628.5</c:v>
                </c:pt>
                <c:pt idx="20">
                  <c:v>-4515</c:v>
                </c:pt>
                <c:pt idx="21">
                  <c:v>-4515</c:v>
                </c:pt>
                <c:pt idx="22">
                  <c:v>-4510.5</c:v>
                </c:pt>
                <c:pt idx="23">
                  <c:v>-4506</c:v>
                </c:pt>
                <c:pt idx="24">
                  <c:v>-4429</c:v>
                </c:pt>
                <c:pt idx="25">
                  <c:v>-4411</c:v>
                </c:pt>
                <c:pt idx="26">
                  <c:v>-4356.5</c:v>
                </c:pt>
                <c:pt idx="27">
                  <c:v>-3449.5</c:v>
                </c:pt>
                <c:pt idx="28">
                  <c:v>-3449</c:v>
                </c:pt>
                <c:pt idx="29">
                  <c:v>-3142</c:v>
                </c:pt>
                <c:pt idx="30">
                  <c:v>-2920</c:v>
                </c:pt>
                <c:pt idx="31">
                  <c:v>-1999</c:v>
                </c:pt>
                <c:pt idx="32">
                  <c:v>-1872.5</c:v>
                </c:pt>
                <c:pt idx="33">
                  <c:v>-1642</c:v>
                </c:pt>
                <c:pt idx="34">
                  <c:v>-1624</c:v>
                </c:pt>
                <c:pt idx="35">
                  <c:v>-1583.5</c:v>
                </c:pt>
                <c:pt idx="36">
                  <c:v>-1579</c:v>
                </c:pt>
                <c:pt idx="37">
                  <c:v>-1565</c:v>
                </c:pt>
                <c:pt idx="38">
                  <c:v>-1411.5</c:v>
                </c:pt>
                <c:pt idx="39">
                  <c:v>-1407</c:v>
                </c:pt>
                <c:pt idx="40">
                  <c:v>-1406</c:v>
                </c:pt>
                <c:pt idx="41">
                  <c:v>-1289</c:v>
                </c:pt>
                <c:pt idx="42">
                  <c:v>-1275.5</c:v>
                </c:pt>
                <c:pt idx="43">
                  <c:v>-481</c:v>
                </c:pt>
                <c:pt idx="44">
                  <c:v>-426.5</c:v>
                </c:pt>
                <c:pt idx="45">
                  <c:v>-422</c:v>
                </c:pt>
                <c:pt idx="46">
                  <c:v>-350</c:v>
                </c:pt>
                <c:pt idx="47">
                  <c:v>-36</c:v>
                </c:pt>
                <c:pt idx="48">
                  <c:v>-27</c:v>
                </c:pt>
                <c:pt idx="49">
                  <c:v>-4.5</c:v>
                </c:pt>
                <c:pt idx="50">
                  <c:v>-4</c:v>
                </c:pt>
                <c:pt idx="51">
                  <c:v>0</c:v>
                </c:pt>
                <c:pt idx="52">
                  <c:v>0.5</c:v>
                </c:pt>
                <c:pt idx="53">
                  <c:v>77</c:v>
                </c:pt>
                <c:pt idx="54">
                  <c:v>77.5</c:v>
                </c:pt>
                <c:pt idx="55">
                  <c:v>77.5</c:v>
                </c:pt>
                <c:pt idx="56">
                  <c:v>107.5</c:v>
                </c:pt>
                <c:pt idx="57">
                  <c:v>156.5</c:v>
                </c:pt>
                <c:pt idx="58">
                  <c:v>161</c:v>
                </c:pt>
                <c:pt idx="59">
                  <c:v>161.5</c:v>
                </c:pt>
                <c:pt idx="60">
                  <c:v>166</c:v>
                </c:pt>
                <c:pt idx="61">
                  <c:v>189</c:v>
                </c:pt>
                <c:pt idx="62">
                  <c:v>194</c:v>
                </c:pt>
                <c:pt idx="63">
                  <c:v>275</c:v>
                </c:pt>
                <c:pt idx="64">
                  <c:v>283.5</c:v>
                </c:pt>
                <c:pt idx="65">
                  <c:v>302</c:v>
                </c:pt>
                <c:pt idx="66">
                  <c:v>329</c:v>
                </c:pt>
                <c:pt idx="67">
                  <c:v>342.5</c:v>
                </c:pt>
                <c:pt idx="68">
                  <c:v>356</c:v>
                </c:pt>
                <c:pt idx="69">
                  <c:v>424</c:v>
                </c:pt>
                <c:pt idx="70">
                  <c:v>460.5</c:v>
                </c:pt>
                <c:pt idx="71">
                  <c:v>469.5</c:v>
                </c:pt>
                <c:pt idx="72">
                  <c:v>1259</c:v>
                </c:pt>
                <c:pt idx="73">
                  <c:v>1277</c:v>
                </c:pt>
                <c:pt idx="74">
                  <c:v>1394.5</c:v>
                </c:pt>
                <c:pt idx="75">
                  <c:v>1440</c:v>
                </c:pt>
                <c:pt idx="76">
                  <c:v>1440</c:v>
                </c:pt>
                <c:pt idx="77">
                  <c:v>1535</c:v>
                </c:pt>
                <c:pt idx="78">
                  <c:v>1561.5</c:v>
                </c:pt>
                <c:pt idx="79">
                  <c:v>1562</c:v>
                </c:pt>
                <c:pt idx="80">
                  <c:v>1562</c:v>
                </c:pt>
                <c:pt idx="81">
                  <c:v>1575.5</c:v>
                </c:pt>
                <c:pt idx="82">
                  <c:v>1639</c:v>
                </c:pt>
                <c:pt idx="83">
                  <c:v>1693</c:v>
                </c:pt>
                <c:pt idx="84">
                  <c:v>1770</c:v>
                </c:pt>
                <c:pt idx="85">
                  <c:v>1806</c:v>
                </c:pt>
                <c:pt idx="86">
                  <c:v>1806.5</c:v>
                </c:pt>
                <c:pt idx="87">
                  <c:v>1810.5</c:v>
                </c:pt>
                <c:pt idx="88">
                  <c:v>1824</c:v>
                </c:pt>
                <c:pt idx="89">
                  <c:v>1833</c:v>
                </c:pt>
                <c:pt idx="90">
                  <c:v>1869.5</c:v>
                </c:pt>
                <c:pt idx="91">
                  <c:v>1896.5</c:v>
                </c:pt>
                <c:pt idx="92">
                  <c:v>1901</c:v>
                </c:pt>
                <c:pt idx="93">
                  <c:v>1901</c:v>
                </c:pt>
                <c:pt idx="94">
                  <c:v>1910.5</c:v>
                </c:pt>
                <c:pt idx="95">
                  <c:v>1951</c:v>
                </c:pt>
                <c:pt idx="96">
                  <c:v>1960</c:v>
                </c:pt>
                <c:pt idx="97">
                  <c:v>1978.5</c:v>
                </c:pt>
                <c:pt idx="98">
                  <c:v>2019</c:v>
                </c:pt>
                <c:pt idx="99">
                  <c:v>2019.5</c:v>
                </c:pt>
                <c:pt idx="100">
                  <c:v>3216.5</c:v>
                </c:pt>
                <c:pt idx="101">
                  <c:v>3265.5</c:v>
                </c:pt>
                <c:pt idx="102">
                  <c:v>3276.5</c:v>
                </c:pt>
                <c:pt idx="103">
                  <c:v>3374</c:v>
                </c:pt>
                <c:pt idx="104">
                  <c:v>3419.5</c:v>
                </c:pt>
                <c:pt idx="105">
                  <c:v>3496.5</c:v>
                </c:pt>
                <c:pt idx="106">
                  <c:v>3518.5</c:v>
                </c:pt>
                <c:pt idx="107">
                  <c:v>3519</c:v>
                </c:pt>
                <c:pt idx="108">
                  <c:v>3541.5</c:v>
                </c:pt>
                <c:pt idx="109">
                  <c:v>3546</c:v>
                </c:pt>
                <c:pt idx="110">
                  <c:v>3546</c:v>
                </c:pt>
                <c:pt idx="111">
                  <c:v>3564</c:v>
                </c:pt>
                <c:pt idx="112">
                  <c:v>3564.5</c:v>
                </c:pt>
                <c:pt idx="113">
                  <c:v>3660.5</c:v>
                </c:pt>
                <c:pt idx="114">
                  <c:v>4787.5</c:v>
                </c:pt>
                <c:pt idx="115">
                  <c:v>4853</c:v>
                </c:pt>
                <c:pt idx="116">
                  <c:v>5019</c:v>
                </c:pt>
                <c:pt idx="117">
                  <c:v>5178.5</c:v>
                </c:pt>
                <c:pt idx="118">
                  <c:v>5182</c:v>
                </c:pt>
                <c:pt idx="119">
                  <c:v>5186.5</c:v>
                </c:pt>
                <c:pt idx="120">
                  <c:v>5322.5</c:v>
                </c:pt>
                <c:pt idx="121">
                  <c:v>5390.5</c:v>
                </c:pt>
                <c:pt idx="122">
                  <c:v>5417.5</c:v>
                </c:pt>
                <c:pt idx="123">
                  <c:v>5463</c:v>
                </c:pt>
                <c:pt idx="124">
                  <c:v>6736</c:v>
                </c:pt>
                <c:pt idx="125">
                  <c:v>6749.5</c:v>
                </c:pt>
                <c:pt idx="126">
                  <c:v>6810</c:v>
                </c:pt>
                <c:pt idx="127">
                  <c:v>6858.5</c:v>
                </c:pt>
                <c:pt idx="128">
                  <c:v>6864.5</c:v>
                </c:pt>
                <c:pt idx="129">
                  <c:v>6867.5</c:v>
                </c:pt>
                <c:pt idx="130">
                  <c:v>6890</c:v>
                </c:pt>
                <c:pt idx="131">
                  <c:v>6981</c:v>
                </c:pt>
                <c:pt idx="132">
                  <c:v>7021.5</c:v>
                </c:pt>
                <c:pt idx="133">
                  <c:v>7153</c:v>
                </c:pt>
                <c:pt idx="134">
                  <c:v>8210.5</c:v>
                </c:pt>
                <c:pt idx="135">
                  <c:v>8254.5</c:v>
                </c:pt>
                <c:pt idx="136">
                  <c:v>8255</c:v>
                </c:pt>
                <c:pt idx="137">
                  <c:v>8255.5</c:v>
                </c:pt>
                <c:pt idx="138">
                  <c:v>8467.5</c:v>
                </c:pt>
                <c:pt idx="139">
                  <c:v>8471.5</c:v>
                </c:pt>
                <c:pt idx="140">
                  <c:v>8481</c:v>
                </c:pt>
                <c:pt idx="141">
                  <c:v>8494</c:v>
                </c:pt>
                <c:pt idx="142">
                  <c:v>8494.5</c:v>
                </c:pt>
                <c:pt idx="143">
                  <c:v>8585</c:v>
                </c:pt>
                <c:pt idx="144">
                  <c:v>8625.5</c:v>
                </c:pt>
                <c:pt idx="145">
                  <c:v>8626</c:v>
                </c:pt>
                <c:pt idx="146">
                  <c:v>8630.5</c:v>
                </c:pt>
                <c:pt idx="147">
                  <c:v>9591</c:v>
                </c:pt>
                <c:pt idx="148">
                  <c:v>9982.5</c:v>
                </c:pt>
                <c:pt idx="149">
                  <c:v>9989.5</c:v>
                </c:pt>
                <c:pt idx="150">
                  <c:v>10316</c:v>
                </c:pt>
                <c:pt idx="151">
                  <c:v>10321.5</c:v>
                </c:pt>
                <c:pt idx="152">
                  <c:v>10375</c:v>
                </c:pt>
                <c:pt idx="153">
                  <c:v>10376.5</c:v>
                </c:pt>
                <c:pt idx="154">
                  <c:v>10390</c:v>
                </c:pt>
                <c:pt idx="155">
                  <c:v>11602.5</c:v>
                </c:pt>
                <c:pt idx="156">
                  <c:v>11675</c:v>
                </c:pt>
                <c:pt idx="157">
                  <c:v>11720.5</c:v>
                </c:pt>
                <c:pt idx="158">
                  <c:v>11820</c:v>
                </c:pt>
                <c:pt idx="159">
                  <c:v>11824.5</c:v>
                </c:pt>
                <c:pt idx="160">
                  <c:v>11929</c:v>
                </c:pt>
                <c:pt idx="161">
                  <c:v>11933.5</c:v>
                </c:pt>
                <c:pt idx="162">
                  <c:v>11942.5</c:v>
                </c:pt>
                <c:pt idx="163">
                  <c:v>11947</c:v>
                </c:pt>
                <c:pt idx="164">
                  <c:v>11997</c:v>
                </c:pt>
                <c:pt idx="165">
                  <c:v>12001.5</c:v>
                </c:pt>
                <c:pt idx="166">
                  <c:v>13274.5</c:v>
                </c:pt>
                <c:pt idx="167">
                  <c:v>13283.5</c:v>
                </c:pt>
                <c:pt idx="168">
                  <c:v>13284</c:v>
                </c:pt>
                <c:pt idx="169">
                  <c:v>13292.5</c:v>
                </c:pt>
                <c:pt idx="170">
                  <c:v>13306</c:v>
                </c:pt>
                <c:pt idx="171">
                  <c:v>13306.5</c:v>
                </c:pt>
                <c:pt idx="172">
                  <c:v>13365</c:v>
                </c:pt>
                <c:pt idx="173">
                  <c:v>13443</c:v>
                </c:pt>
                <c:pt idx="174">
                  <c:v>13447.5</c:v>
                </c:pt>
                <c:pt idx="175">
                  <c:v>13451</c:v>
                </c:pt>
                <c:pt idx="176">
                  <c:v>13465</c:v>
                </c:pt>
                <c:pt idx="177">
                  <c:v>13474</c:v>
                </c:pt>
                <c:pt idx="178">
                  <c:v>13480</c:v>
                </c:pt>
                <c:pt idx="179">
                  <c:v>13610</c:v>
                </c:pt>
                <c:pt idx="180">
                  <c:v>13723.5</c:v>
                </c:pt>
                <c:pt idx="181">
                  <c:v>14558.5</c:v>
                </c:pt>
                <c:pt idx="182">
                  <c:v>14946.5</c:v>
                </c:pt>
                <c:pt idx="183">
                  <c:v>15014.5</c:v>
                </c:pt>
                <c:pt idx="184">
                  <c:v>15146</c:v>
                </c:pt>
                <c:pt idx="185">
                  <c:v>15155</c:v>
                </c:pt>
                <c:pt idx="186">
                  <c:v>15155.5</c:v>
                </c:pt>
                <c:pt idx="187">
                  <c:v>15160</c:v>
                </c:pt>
                <c:pt idx="188">
                  <c:v>15164.5</c:v>
                </c:pt>
                <c:pt idx="189">
                  <c:v>15169</c:v>
                </c:pt>
                <c:pt idx="190">
                  <c:v>15169.5</c:v>
                </c:pt>
                <c:pt idx="191">
                  <c:v>15173.5</c:v>
                </c:pt>
                <c:pt idx="192">
                  <c:v>15200.5</c:v>
                </c:pt>
                <c:pt idx="193">
                  <c:v>15454.5</c:v>
                </c:pt>
                <c:pt idx="194">
                  <c:v>16524</c:v>
                </c:pt>
                <c:pt idx="195">
                  <c:v>16619</c:v>
                </c:pt>
                <c:pt idx="196">
                  <c:v>16623.5</c:v>
                </c:pt>
                <c:pt idx="197">
                  <c:v>16661</c:v>
                </c:pt>
                <c:pt idx="198">
                  <c:v>16764</c:v>
                </c:pt>
                <c:pt idx="199">
                  <c:v>16768.5</c:v>
                </c:pt>
                <c:pt idx="200">
                  <c:v>16791</c:v>
                </c:pt>
                <c:pt idx="201">
                  <c:v>16800</c:v>
                </c:pt>
                <c:pt idx="202">
                  <c:v>16805</c:v>
                </c:pt>
                <c:pt idx="203">
                  <c:v>16959</c:v>
                </c:pt>
                <c:pt idx="204">
                  <c:v>18038</c:v>
                </c:pt>
                <c:pt idx="205">
                  <c:v>18038</c:v>
                </c:pt>
                <c:pt idx="206">
                  <c:v>18038</c:v>
                </c:pt>
                <c:pt idx="207">
                  <c:v>18372.5</c:v>
                </c:pt>
                <c:pt idx="208">
                  <c:v>18372.5</c:v>
                </c:pt>
                <c:pt idx="209">
                  <c:v>18377</c:v>
                </c:pt>
                <c:pt idx="210">
                  <c:v>18377.5</c:v>
                </c:pt>
                <c:pt idx="211">
                  <c:v>18377.5</c:v>
                </c:pt>
                <c:pt idx="212">
                  <c:v>18431.5</c:v>
                </c:pt>
                <c:pt idx="213">
                  <c:v>18513</c:v>
                </c:pt>
                <c:pt idx="214">
                  <c:v>18545</c:v>
                </c:pt>
                <c:pt idx="215">
                  <c:v>18545</c:v>
                </c:pt>
                <c:pt idx="216">
                  <c:v>18545</c:v>
                </c:pt>
                <c:pt idx="217">
                  <c:v>18545</c:v>
                </c:pt>
                <c:pt idx="218">
                  <c:v>18545</c:v>
                </c:pt>
                <c:pt idx="219">
                  <c:v>18545</c:v>
                </c:pt>
                <c:pt idx="220">
                  <c:v>18558.5</c:v>
                </c:pt>
                <c:pt idx="221">
                  <c:v>18558.5</c:v>
                </c:pt>
                <c:pt idx="222">
                  <c:v>18603.5</c:v>
                </c:pt>
                <c:pt idx="223">
                  <c:v>19892</c:v>
                </c:pt>
                <c:pt idx="224">
                  <c:v>20049</c:v>
                </c:pt>
                <c:pt idx="225">
                  <c:v>20099</c:v>
                </c:pt>
                <c:pt idx="226">
                  <c:v>20121.5</c:v>
                </c:pt>
                <c:pt idx="227">
                  <c:v>20126</c:v>
                </c:pt>
                <c:pt idx="228">
                  <c:v>20130.5</c:v>
                </c:pt>
                <c:pt idx="229">
                  <c:v>20130.5</c:v>
                </c:pt>
                <c:pt idx="230">
                  <c:v>20154.5</c:v>
                </c:pt>
                <c:pt idx="231">
                  <c:v>20158</c:v>
                </c:pt>
                <c:pt idx="232">
                  <c:v>20162.5</c:v>
                </c:pt>
                <c:pt idx="233">
                  <c:v>20253</c:v>
                </c:pt>
                <c:pt idx="234">
                  <c:v>21554</c:v>
                </c:pt>
                <c:pt idx="235">
                  <c:v>21626</c:v>
                </c:pt>
                <c:pt idx="236">
                  <c:v>21725.5</c:v>
                </c:pt>
                <c:pt idx="237">
                  <c:v>21725.5</c:v>
                </c:pt>
                <c:pt idx="238">
                  <c:v>21730.5</c:v>
                </c:pt>
                <c:pt idx="239">
                  <c:v>21730.5</c:v>
                </c:pt>
                <c:pt idx="240">
                  <c:v>21739.5</c:v>
                </c:pt>
                <c:pt idx="241">
                  <c:v>21744</c:v>
                </c:pt>
                <c:pt idx="242">
                  <c:v>21744</c:v>
                </c:pt>
                <c:pt idx="243">
                  <c:v>21762</c:v>
                </c:pt>
                <c:pt idx="244">
                  <c:v>21843.5</c:v>
                </c:pt>
                <c:pt idx="245">
                  <c:v>21895</c:v>
                </c:pt>
                <c:pt idx="246">
                  <c:v>21911.5</c:v>
                </c:pt>
                <c:pt idx="247">
                  <c:v>22138</c:v>
                </c:pt>
                <c:pt idx="248">
                  <c:v>23071.5</c:v>
                </c:pt>
                <c:pt idx="249">
                  <c:v>23221</c:v>
                </c:pt>
                <c:pt idx="250">
                  <c:v>23311.5</c:v>
                </c:pt>
                <c:pt idx="251">
                  <c:v>23701.5</c:v>
                </c:pt>
                <c:pt idx="252">
                  <c:v>24716.5</c:v>
                </c:pt>
                <c:pt idx="253">
                  <c:v>24866</c:v>
                </c:pt>
                <c:pt idx="254">
                  <c:v>25120</c:v>
                </c:pt>
                <c:pt idx="255">
                  <c:v>25142.5</c:v>
                </c:pt>
                <c:pt idx="256">
                  <c:v>26033</c:v>
                </c:pt>
                <c:pt idx="257">
                  <c:v>26569.5</c:v>
                </c:pt>
                <c:pt idx="258">
                  <c:v>26589</c:v>
                </c:pt>
                <c:pt idx="259">
                  <c:v>26692</c:v>
                </c:pt>
                <c:pt idx="260">
                  <c:v>27054.5</c:v>
                </c:pt>
                <c:pt idx="261">
                  <c:v>28035.5</c:v>
                </c:pt>
                <c:pt idx="262">
                  <c:v>28187.5</c:v>
                </c:pt>
                <c:pt idx="263">
                  <c:v>28284</c:v>
                </c:pt>
                <c:pt idx="264">
                  <c:v>28352.5</c:v>
                </c:pt>
                <c:pt idx="265">
                  <c:v>28409.5</c:v>
                </c:pt>
                <c:pt idx="266">
                  <c:v>28418.5</c:v>
                </c:pt>
                <c:pt idx="267">
                  <c:v>28518</c:v>
                </c:pt>
                <c:pt idx="268">
                  <c:v>28699.5</c:v>
                </c:pt>
                <c:pt idx="269">
                  <c:v>28708.5</c:v>
                </c:pt>
                <c:pt idx="270">
                  <c:v>29864</c:v>
                </c:pt>
                <c:pt idx="271">
                  <c:v>29874.5</c:v>
                </c:pt>
                <c:pt idx="272">
                  <c:v>29875</c:v>
                </c:pt>
                <c:pt idx="273">
                  <c:v>29945.5</c:v>
                </c:pt>
                <c:pt idx="274">
                  <c:v>30009</c:v>
                </c:pt>
                <c:pt idx="275">
                  <c:v>30059</c:v>
                </c:pt>
                <c:pt idx="276">
                  <c:v>30073.5</c:v>
                </c:pt>
                <c:pt idx="277">
                  <c:v>30077</c:v>
                </c:pt>
                <c:pt idx="278">
                  <c:v>30127</c:v>
                </c:pt>
                <c:pt idx="279">
                  <c:v>30222</c:v>
                </c:pt>
                <c:pt idx="280">
                  <c:v>31301.5</c:v>
                </c:pt>
                <c:pt idx="281">
                  <c:v>31486</c:v>
                </c:pt>
                <c:pt idx="282">
                  <c:v>31622</c:v>
                </c:pt>
                <c:pt idx="283">
                  <c:v>31622</c:v>
                </c:pt>
                <c:pt idx="284">
                  <c:v>31735.5</c:v>
                </c:pt>
                <c:pt idx="285">
                  <c:v>31740</c:v>
                </c:pt>
                <c:pt idx="286">
                  <c:v>31772</c:v>
                </c:pt>
                <c:pt idx="287">
                  <c:v>31772</c:v>
                </c:pt>
                <c:pt idx="288">
                  <c:v>31776.5</c:v>
                </c:pt>
                <c:pt idx="289">
                  <c:v>31777.5</c:v>
                </c:pt>
                <c:pt idx="290">
                  <c:v>31778</c:v>
                </c:pt>
                <c:pt idx="291">
                  <c:v>31794.5</c:v>
                </c:pt>
                <c:pt idx="292">
                  <c:v>31957.5</c:v>
                </c:pt>
                <c:pt idx="293">
                  <c:v>32030</c:v>
                </c:pt>
                <c:pt idx="294">
                  <c:v>33123</c:v>
                </c:pt>
                <c:pt idx="295">
                  <c:v>33126.5</c:v>
                </c:pt>
                <c:pt idx="296">
                  <c:v>33167.5</c:v>
                </c:pt>
                <c:pt idx="297">
                  <c:v>33167.5</c:v>
                </c:pt>
                <c:pt idx="298">
                  <c:v>33167.5</c:v>
                </c:pt>
                <c:pt idx="299">
                  <c:v>33168</c:v>
                </c:pt>
                <c:pt idx="300">
                  <c:v>33168</c:v>
                </c:pt>
                <c:pt idx="301">
                  <c:v>33168</c:v>
                </c:pt>
                <c:pt idx="302">
                  <c:v>33171.5</c:v>
                </c:pt>
                <c:pt idx="303">
                  <c:v>33232</c:v>
                </c:pt>
                <c:pt idx="304">
                  <c:v>33280.5</c:v>
                </c:pt>
                <c:pt idx="305">
                  <c:v>33403</c:v>
                </c:pt>
                <c:pt idx="306">
                  <c:v>33412</c:v>
                </c:pt>
                <c:pt idx="307">
                  <c:v>33422.5</c:v>
                </c:pt>
                <c:pt idx="308">
                  <c:v>33554</c:v>
                </c:pt>
                <c:pt idx="309">
                  <c:v>33554</c:v>
                </c:pt>
                <c:pt idx="310">
                  <c:v>33580</c:v>
                </c:pt>
                <c:pt idx="311">
                  <c:v>34587</c:v>
                </c:pt>
                <c:pt idx="312">
                  <c:v>34823</c:v>
                </c:pt>
                <c:pt idx="313">
                  <c:v>34825.5</c:v>
                </c:pt>
                <c:pt idx="314">
                  <c:v>34844.5</c:v>
                </c:pt>
                <c:pt idx="315">
                  <c:v>34948</c:v>
                </c:pt>
                <c:pt idx="316">
                  <c:v>34952.5</c:v>
                </c:pt>
                <c:pt idx="317">
                  <c:v>34952.5</c:v>
                </c:pt>
                <c:pt idx="318">
                  <c:v>34984.5</c:v>
                </c:pt>
                <c:pt idx="319">
                  <c:v>34999</c:v>
                </c:pt>
                <c:pt idx="320">
                  <c:v>35007</c:v>
                </c:pt>
                <c:pt idx="321">
                  <c:v>35189.5</c:v>
                </c:pt>
                <c:pt idx="322">
                  <c:v>35261</c:v>
                </c:pt>
                <c:pt idx="323">
                  <c:v>35262</c:v>
                </c:pt>
                <c:pt idx="324">
                  <c:v>35270.5</c:v>
                </c:pt>
                <c:pt idx="325">
                  <c:v>35270.5</c:v>
                </c:pt>
                <c:pt idx="326">
                  <c:v>35451.5</c:v>
                </c:pt>
                <c:pt idx="327">
                  <c:v>35451.5</c:v>
                </c:pt>
                <c:pt idx="328">
                  <c:v>36344</c:v>
                </c:pt>
                <c:pt idx="329">
                  <c:v>36439</c:v>
                </c:pt>
                <c:pt idx="330">
                  <c:v>36504.5</c:v>
                </c:pt>
                <c:pt idx="331">
                  <c:v>36652</c:v>
                </c:pt>
                <c:pt idx="332">
                  <c:v>36720</c:v>
                </c:pt>
                <c:pt idx="333">
                  <c:v>36842.5</c:v>
                </c:pt>
                <c:pt idx="334">
                  <c:v>36847</c:v>
                </c:pt>
                <c:pt idx="335">
                  <c:v>36847</c:v>
                </c:pt>
                <c:pt idx="336">
                  <c:v>37980.5</c:v>
                </c:pt>
                <c:pt idx="337">
                  <c:v>38007.5</c:v>
                </c:pt>
                <c:pt idx="338">
                  <c:v>38008</c:v>
                </c:pt>
                <c:pt idx="339">
                  <c:v>38125</c:v>
                </c:pt>
                <c:pt idx="340">
                  <c:v>38164</c:v>
                </c:pt>
                <c:pt idx="341">
                  <c:v>38210.5</c:v>
                </c:pt>
                <c:pt idx="342">
                  <c:v>38297.5</c:v>
                </c:pt>
                <c:pt idx="343">
                  <c:v>38307.5</c:v>
                </c:pt>
                <c:pt idx="344">
                  <c:v>38324</c:v>
                </c:pt>
                <c:pt idx="345">
                  <c:v>38325</c:v>
                </c:pt>
                <c:pt idx="346">
                  <c:v>38378.5</c:v>
                </c:pt>
                <c:pt idx="347">
                  <c:v>38405.5</c:v>
                </c:pt>
                <c:pt idx="348">
                  <c:v>38419</c:v>
                </c:pt>
                <c:pt idx="349">
                  <c:v>39602.5</c:v>
                </c:pt>
                <c:pt idx="350">
                  <c:v>39676</c:v>
                </c:pt>
                <c:pt idx="351">
                  <c:v>39775</c:v>
                </c:pt>
                <c:pt idx="352">
                  <c:v>39789</c:v>
                </c:pt>
                <c:pt idx="353">
                  <c:v>39796.5</c:v>
                </c:pt>
                <c:pt idx="354">
                  <c:v>39797</c:v>
                </c:pt>
                <c:pt idx="355">
                  <c:v>39797</c:v>
                </c:pt>
                <c:pt idx="356">
                  <c:v>39825</c:v>
                </c:pt>
                <c:pt idx="357">
                  <c:v>39825</c:v>
                </c:pt>
                <c:pt idx="358">
                  <c:v>39848</c:v>
                </c:pt>
                <c:pt idx="359">
                  <c:v>39869.5</c:v>
                </c:pt>
                <c:pt idx="360">
                  <c:v>39887</c:v>
                </c:pt>
                <c:pt idx="361">
                  <c:v>39887</c:v>
                </c:pt>
                <c:pt idx="362">
                  <c:v>39897</c:v>
                </c:pt>
                <c:pt idx="363">
                  <c:v>39905.5</c:v>
                </c:pt>
                <c:pt idx="364">
                  <c:v>39911</c:v>
                </c:pt>
                <c:pt idx="365">
                  <c:v>40251</c:v>
                </c:pt>
                <c:pt idx="366">
                  <c:v>41347</c:v>
                </c:pt>
                <c:pt idx="367">
                  <c:v>41425</c:v>
                </c:pt>
                <c:pt idx="368">
                  <c:v>41434</c:v>
                </c:pt>
                <c:pt idx="369">
                  <c:v>41506</c:v>
                </c:pt>
                <c:pt idx="370">
                  <c:v>41516</c:v>
                </c:pt>
                <c:pt idx="371">
                  <c:v>41534</c:v>
                </c:pt>
                <c:pt idx="372">
                  <c:v>41561</c:v>
                </c:pt>
                <c:pt idx="373">
                  <c:v>41565</c:v>
                </c:pt>
                <c:pt idx="374">
                  <c:v>41579</c:v>
                </c:pt>
                <c:pt idx="375">
                  <c:v>41642</c:v>
                </c:pt>
                <c:pt idx="376">
                  <c:v>41654.5</c:v>
                </c:pt>
                <c:pt idx="377">
                  <c:v>41674</c:v>
                </c:pt>
                <c:pt idx="378">
                  <c:v>41700</c:v>
                </c:pt>
                <c:pt idx="379">
                  <c:v>41700</c:v>
                </c:pt>
                <c:pt idx="380">
                  <c:v>41700</c:v>
                </c:pt>
                <c:pt idx="381">
                  <c:v>41831.5</c:v>
                </c:pt>
                <c:pt idx="382">
                  <c:v>41831.5</c:v>
                </c:pt>
                <c:pt idx="383">
                  <c:v>42276</c:v>
                </c:pt>
                <c:pt idx="384">
                  <c:v>42747.5</c:v>
                </c:pt>
                <c:pt idx="385">
                  <c:v>42747.5</c:v>
                </c:pt>
                <c:pt idx="386">
                  <c:v>42997</c:v>
                </c:pt>
                <c:pt idx="387">
                  <c:v>43006.5</c:v>
                </c:pt>
                <c:pt idx="388">
                  <c:v>43046</c:v>
                </c:pt>
                <c:pt idx="389">
                  <c:v>43092</c:v>
                </c:pt>
                <c:pt idx="390">
                  <c:v>43133.5</c:v>
                </c:pt>
                <c:pt idx="391">
                  <c:v>43146.5</c:v>
                </c:pt>
                <c:pt idx="392">
                  <c:v>43178</c:v>
                </c:pt>
                <c:pt idx="393">
                  <c:v>43204</c:v>
                </c:pt>
                <c:pt idx="394">
                  <c:v>43204.5</c:v>
                </c:pt>
                <c:pt idx="395">
                  <c:v>43255</c:v>
                </c:pt>
                <c:pt idx="396">
                  <c:v>43282</c:v>
                </c:pt>
                <c:pt idx="397">
                  <c:v>43368.5</c:v>
                </c:pt>
                <c:pt idx="398">
                  <c:v>43372</c:v>
                </c:pt>
                <c:pt idx="399">
                  <c:v>43387</c:v>
                </c:pt>
                <c:pt idx="400">
                  <c:v>43387</c:v>
                </c:pt>
                <c:pt idx="401">
                  <c:v>43387</c:v>
                </c:pt>
                <c:pt idx="402">
                  <c:v>43545.5</c:v>
                </c:pt>
                <c:pt idx="403">
                  <c:v>44303</c:v>
                </c:pt>
                <c:pt idx="404">
                  <c:v>44461.5</c:v>
                </c:pt>
                <c:pt idx="405">
                  <c:v>44588</c:v>
                </c:pt>
                <c:pt idx="406">
                  <c:v>44759.5</c:v>
                </c:pt>
                <c:pt idx="407">
                  <c:v>44873</c:v>
                </c:pt>
                <c:pt idx="408">
                  <c:v>44873.5</c:v>
                </c:pt>
                <c:pt idx="409">
                  <c:v>44918</c:v>
                </c:pt>
                <c:pt idx="410">
                  <c:v>44918</c:v>
                </c:pt>
                <c:pt idx="411">
                  <c:v>45031.5</c:v>
                </c:pt>
                <c:pt idx="412">
                  <c:v>45031.5</c:v>
                </c:pt>
                <c:pt idx="413">
                  <c:v>45062.5</c:v>
                </c:pt>
                <c:pt idx="414">
                  <c:v>45062.5</c:v>
                </c:pt>
                <c:pt idx="415">
                  <c:v>45081</c:v>
                </c:pt>
                <c:pt idx="416">
                  <c:v>46025</c:v>
                </c:pt>
                <c:pt idx="417">
                  <c:v>46113</c:v>
                </c:pt>
                <c:pt idx="418">
                  <c:v>46134</c:v>
                </c:pt>
                <c:pt idx="419">
                  <c:v>46292.5</c:v>
                </c:pt>
                <c:pt idx="420">
                  <c:v>46400.5</c:v>
                </c:pt>
                <c:pt idx="421">
                  <c:v>46462</c:v>
                </c:pt>
                <c:pt idx="422">
                  <c:v>46471</c:v>
                </c:pt>
                <c:pt idx="423">
                  <c:v>46545.5</c:v>
                </c:pt>
                <c:pt idx="424">
                  <c:v>46818.5</c:v>
                </c:pt>
                <c:pt idx="425">
                  <c:v>46818.5</c:v>
                </c:pt>
                <c:pt idx="426">
                  <c:v>46818.5</c:v>
                </c:pt>
                <c:pt idx="427">
                  <c:v>47038</c:v>
                </c:pt>
                <c:pt idx="428">
                  <c:v>47038</c:v>
                </c:pt>
                <c:pt idx="429">
                  <c:v>48019</c:v>
                </c:pt>
                <c:pt idx="430">
                  <c:v>48035.5</c:v>
                </c:pt>
                <c:pt idx="431">
                  <c:v>48078.5</c:v>
                </c:pt>
                <c:pt idx="432">
                  <c:v>48079</c:v>
                </c:pt>
                <c:pt idx="433">
                  <c:v>48148</c:v>
                </c:pt>
                <c:pt idx="434">
                  <c:v>48148.5</c:v>
                </c:pt>
                <c:pt idx="435">
                  <c:v>48202.5</c:v>
                </c:pt>
                <c:pt idx="436">
                  <c:v>48207</c:v>
                </c:pt>
                <c:pt idx="437">
                  <c:v>48233</c:v>
                </c:pt>
                <c:pt idx="438">
                  <c:v>48252.5</c:v>
                </c:pt>
                <c:pt idx="439">
                  <c:v>48279</c:v>
                </c:pt>
                <c:pt idx="440">
                  <c:v>48306.5</c:v>
                </c:pt>
                <c:pt idx="441">
                  <c:v>48307</c:v>
                </c:pt>
                <c:pt idx="442">
                  <c:v>48311.5</c:v>
                </c:pt>
                <c:pt idx="443">
                  <c:v>48315.5</c:v>
                </c:pt>
                <c:pt idx="444">
                  <c:v>48316</c:v>
                </c:pt>
                <c:pt idx="445">
                  <c:v>48325</c:v>
                </c:pt>
                <c:pt idx="446">
                  <c:v>48338.5</c:v>
                </c:pt>
                <c:pt idx="447">
                  <c:v>48347.5</c:v>
                </c:pt>
                <c:pt idx="448">
                  <c:v>48348</c:v>
                </c:pt>
                <c:pt idx="449">
                  <c:v>48352</c:v>
                </c:pt>
                <c:pt idx="450">
                  <c:v>48352.5</c:v>
                </c:pt>
                <c:pt idx="451">
                  <c:v>48356.5</c:v>
                </c:pt>
                <c:pt idx="452">
                  <c:v>48357</c:v>
                </c:pt>
                <c:pt idx="453">
                  <c:v>48365.5</c:v>
                </c:pt>
                <c:pt idx="454">
                  <c:v>48366</c:v>
                </c:pt>
                <c:pt idx="455">
                  <c:v>48370</c:v>
                </c:pt>
                <c:pt idx="456">
                  <c:v>48370.5</c:v>
                </c:pt>
                <c:pt idx="457">
                  <c:v>48374.5</c:v>
                </c:pt>
                <c:pt idx="458">
                  <c:v>48375</c:v>
                </c:pt>
                <c:pt idx="459">
                  <c:v>48388</c:v>
                </c:pt>
                <c:pt idx="460">
                  <c:v>48388</c:v>
                </c:pt>
                <c:pt idx="461">
                  <c:v>48388.5</c:v>
                </c:pt>
                <c:pt idx="462">
                  <c:v>48403</c:v>
                </c:pt>
                <c:pt idx="463">
                  <c:v>48488</c:v>
                </c:pt>
                <c:pt idx="464">
                  <c:v>48492.5</c:v>
                </c:pt>
                <c:pt idx="465">
                  <c:v>48497</c:v>
                </c:pt>
                <c:pt idx="466">
                  <c:v>48501.5</c:v>
                </c:pt>
                <c:pt idx="467">
                  <c:v>48506</c:v>
                </c:pt>
                <c:pt idx="468">
                  <c:v>48510.5</c:v>
                </c:pt>
                <c:pt idx="469">
                  <c:v>48515</c:v>
                </c:pt>
                <c:pt idx="470">
                  <c:v>48584</c:v>
                </c:pt>
                <c:pt idx="471">
                  <c:v>48596.5</c:v>
                </c:pt>
                <c:pt idx="472">
                  <c:v>48796</c:v>
                </c:pt>
                <c:pt idx="473">
                  <c:v>48796</c:v>
                </c:pt>
                <c:pt idx="474">
                  <c:v>49265</c:v>
                </c:pt>
                <c:pt idx="475">
                  <c:v>49710</c:v>
                </c:pt>
                <c:pt idx="476">
                  <c:v>49710.5</c:v>
                </c:pt>
                <c:pt idx="477">
                  <c:v>49731.5</c:v>
                </c:pt>
                <c:pt idx="478">
                  <c:v>49747.5</c:v>
                </c:pt>
                <c:pt idx="479">
                  <c:v>49761</c:v>
                </c:pt>
                <c:pt idx="480">
                  <c:v>49770</c:v>
                </c:pt>
                <c:pt idx="481">
                  <c:v>49810</c:v>
                </c:pt>
                <c:pt idx="482">
                  <c:v>49810</c:v>
                </c:pt>
                <c:pt idx="483">
                  <c:v>49810.5</c:v>
                </c:pt>
                <c:pt idx="484">
                  <c:v>49810.5</c:v>
                </c:pt>
                <c:pt idx="485">
                  <c:v>49811.5</c:v>
                </c:pt>
                <c:pt idx="486">
                  <c:v>49820</c:v>
                </c:pt>
                <c:pt idx="487">
                  <c:v>49820</c:v>
                </c:pt>
                <c:pt idx="488">
                  <c:v>49820.5</c:v>
                </c:pt>
                <c:pt idx="489">
                  <c:v>49829.5</c:v>
                </c:pt>
                <c:pt idx="490">
                  <c:v>49858</c:v>
                </c:pt>
                <c:pt idx="491">
                  <c:v>49865.5</c:v>
                </c:pt>
                <c:pt idx="492">
                  <c:v>49924.5</c:v>
                </c:pt>
                <c:pt idx="493">
                  <c:v>50010</c:v>
                </c:pt>
                <c:pt idx="494">
                  <c:v>50010.5</c:v>
                </c:pt>
                <c:pt idx="495">
                  <c:v>50033</c:v>
                </c:pt>
                <c:pt idx="496">
                  <c:v>50071</c:v>
                </c:pt>
                <c:pt idx="497">
                  <c:v>50130</c:v>
                </c:pt>
                <c:pt idx="498">
                  <c:v>51193.5</c:v>
                </c:pt>
                <c:pt idx="499">
                  <c:v>51197.5</c:v>
                </c:pt>
                <c:pt idx="500">
                  <c:v>51348.5</c:v>
                </c:pt>
                <c:pt idx="501">
                  <c:v>51433</c:v>
                </c:pt>
                <c:pt idx="502">
                  <c:v>51457.5</c:v>
                </c:pt>
                <c:pt idx="503">
                  <c:v>51462</c:v>
                </c:pt>
                <c:pt idx="504">
                  <c:v>51487.5</c:v>
                </c:pt>
                <c:pt idx="505">
                  <c:v>51492</c:v>
                </c:pt>
                <c:pt idx="506">
                  <c:v>51496.5</c:v>
                </c:pt>
                <c:pt idx="507">
                  <c:v>51497</c:v>
                </c:pt>
                <c:pt idx="508">
                  <c:v>51501</c:v>
                </c:pt>
                <c:pt idx="509">
                  <c:v>51564.5</c:v>
                </c:pt>
                <c:pt idx="510">
                  <c:v>51566</c:v>
                </c:pt>
                <c:pt idx="511">
                  <c:v>51578</c:v>
                </c:pt>
                <c:pt idx="512">
                  <c:v>51578</c:v>
                </c:pt>
                <c:pt idx="513">
                  <c:v>51655</c:v>
                </c:pt>
                <c:pt idx="514">
                  <c:v>51954.5</c:v>
                </c:pt>
                <c:pt idx="515">
                  <c:v>52381</c:v>
                </c:pt>
                <c:pt idx="516">
                  <c:v>52712.5</c:v>
                </c:pt>
                <c:pt idx="517">
                  <c:v>52717</c:v>
                </c:pt>
                <c:pt idx="518">
                  <c:v>52726</c:v>
                </c:pt>
                <c:pt idx="519">
                  <c:v>52762</c:v>
                </c:pt>
                <c:pt idx="520">
                  <c:v>52775.5</c:v>
                </c:pt>
                <c:pt idx="521">
                  <c:v>52780.5</c:v>
                </c:pt>
                <c:pt idx="522">
                  <c:v>52794</c:v>
                </c:pt>
                <c:pt idx="523">
                  <c:v>52802.5</c:v>
                </c:pt>
                <c:pt idx="524">
                  <c:v>52803</c:v>
                </c:pt>
                <c:pt idx="525">
                  <c:v>52807.5</c:v>
                </c:pt>
                <c:pt idx="526">
                  <c:v>52812</c:v>
                </c:pt>
                <c:pt idx="527">
                  <c:v>52816.5</c:v>
                </c:pt>
                <c:pt idx="528">
                  <c:v>52893.5</c:v>
                </c:pt>
                <c:pt idx="529">
                  <c:v>52898</c:v>
                </c:pt>
                <c:pt idx="530">
                  <c:v>52898.5</c:v>
                </c:pt>
                <c:pt idx="531">
                  <c:v>52920</c:v>
                </c:pt>
                <c:pt idx="532">
                  <c:v>52920.5</c:v>
                </c:pt>
                <c:pt idx="533">
                  <c:v>52934.5</c:v>
                </c:pt>
                <c:pt idx="534">
                  <c:v>52938.5</c:v>
                </c:pt>
                <c:pt idx="535">
                  <c:v>52952.5</c:v>
                </c:pt>
                <c:pt idx="536">
                  <c:v>52957</c:v>
                </c:pt>
                <c:pt idx="537">
                  <c:v>52961.5</c:v>
                </c:pt>
                <c:pt idx="538">
                  <c:v>52965.5</c:v>
                </c:pt>
                <c:pt idx="539">
                  <c:v>52983.5</c:v>
                </c:pt>
                <c:pt idx="540">
                  <c:v>52984</c:v>
                </c:pt>
                <c:pt idx="541">
                  <c:v>52988</c:v>
                </c:pt>
                <c:pt idx="542">
                  <c:v>52988.5</c:v>
                </c:pt>
                <c:pt idx="543">
                  <c:v>52992</c:v>
                </c:pt>
                <c:pt idx="544">
                  <c:v>52992.5</c:v>
                </c:pt>
                <c:pt idx="545">
                  <c:v>53006.5</c:v>
                </c:pt>
                <c:pt idx="546">
                  <c:v>53011</c:v>
                </c:pt>
                <c:pt idx="547">
                  <c:v>53011.5</c:v>
                </c:pt>
                <c:pt idx="548">
                  <c:v>53015</c:v>
                </c:pt>
                <c:pt idx="549">
                  <c:v>53016</c:v>
                </c:pt>
                <c:pt idx="550">
                  <c:v>53029.5</c:v>
                </c:pt>
                <c:pt idx="551">
                  <c:v>53030.5</c:v>
                </c:pt>
                <c:pt idx="552">
                  <c:v>53033.5</c:v>
                </c:pt>
                <c:pt idx="553">
                  <c:v>53034</c:v>
                </c:pt>
                <c:pt idx="554">
                  <c:v>53051</c:v>
                </c:pt>
                <c:pt idx="555">
                  <c:v>53051.5</c:v>
                </c:pt>
                <c:pt idx="556">
                  <c:v>53127.5</c:v>
                </c:pt>
                <c:pt idx="557">
                  <c:v>53128</c:v>
                </c:pt>
                <c:pt idx="558">
                  <c:v>53137</c:v>
                </c:pt>
                <c:pt idx="559">
                  <c:v>53141.5</c:v>
                </c:pt>
                <c:pt idx="560">
                  <c:v>53142</c:v>
                </c:pt>
                <c:pt idx="561">
                  <c:v>53142.5</c:v>
                </c:pt>
                <c:pt idx="562">
                  <c:v>53147</c:v>
                </c:pt>
                <c:pt idx="563">
                  <c:v>53155</c:v>
                </c:pt>
                <c:pt idx="564">
                  <c:v>53173</c:v>
                </c:pt>
                <c:pt idx="565">
                  <c:v>53173.5</c:v>
                </c:pt>
                <c:pt idx="566">
                  <c:v>53177.5</c:v>
                </c:pt>
                <c:pt idx="567">
                  <c:v>53178</c:v>
                </c:pt>
                <c:pt idx="568">
                  <c:v>53182</c:v>
                </c:pt>
                <c:pt idx="569">
                  <c:v>53182.5</c:v>
                </c:pt>
                <c:pt idx="570">
                  <c:v>53187</c:v>
                </c:pt>
                <c:pt idx="571">
                  <c:v>53191</c:v>
                </c:pt>
                <c:pt idx="572">
                  <c:v>53191.5</c:v>
                </c:pt>
                <c:pt idx="573">
                  <c:v>53195.5</c:v>
                </c:pt>
                <c:pt idx="574">
                  <c:v>53196</c:v>
                </c:pt>
                <c:pt idx="575">
                  <c:v>53196.5</c:v>
                </c:pt>
                <c:pt idx="576">
                  <c:v>53205</c:v>
                </c:pt>
                <c:pt idx="577">
                  <c:v>53205.5</c:v>
                </c:pt>
                <c:pt idx="578">
                  <c:v>53209.5</c:v>
                </c:pt>
                <c:pt idx="579">
                  <c:v>53214</c:v>
                </c:pt>
                <c:pt idx="580">
                  <c:v>53218.5</c:v>
                </c:pt>
                <c:pt idx="581">
                  <c:v>53223</c:v>
                </c:pt>
                <c:pt idx="582">
                  <c:v>53223</c:v>
                </c:pt>
                <c:pt idx="583">
                  <c:v>53227.5</c:v>
                </c:pt>
                <c:pt idx="584">
                  <c:v>53232</c:v>
                </c:pt>
                <c:pt idx="585">
                  <c:v>53232.5</c:v>
                </c:pt>
                <c:pt idx="586">
                  <c:v>53236.5</c:v>
                </c:pt>
                <c:pt idx="587">
                  <c:v>53236.5</c:v>
                </c:pt>
                <c:pt idx="588">
                  <c:v>53237</c:v>
                </c:pt>
                <c:pt idx="589">
                  <c:v>53241.5</c:v>
                </c:pt>
                <c:pt idx="590">
                  <c:v>53255</c:v>
                </c:pt>
                <c:pt idx="591">
                  <c:v>53259.5</c:v>
                </c:pt>
                <c:pt idx="592">
                  <c:v>53268.5</c:v>
                </c:pt>
                <c:pt idx="593">
                  <c:v>53273</c:v>
                </c:pt>
                <c:pt idx="594">
                  <c:v>53277.5</c:v>
                </c:pt>
                <c:pt idx="595">
                  <c:v>53282</c:v>
                </c:pt>
                <c:pt idx="596">
                  <c:v>53286.5</c:v>
                </c:pt>
                <c:pt idx="597">
                  <c:v>53300</c:v>
                </c:pt>
                <c:pt idx="598">
                  <c:v>53304.5</c:v>
                </c:pt>
                <c:pt idx="599">
                  <c:v>53318.5</c:v>
                </c:pt>
                <c:pt idx="600">
                  <c:v>53323</c:v>
                </c:pt>
                <c:pt idx="601">
                  <c:v>53327.5</c:v>
                </c:pt>
                <c:pt idx="602">
                  <c:v>53363.5</c:v>
                </c:pt>
                <c:pt idx="603">
                  <c:v>53469</c:v>
                </c:pt>
                <c:pt idx="604">
                  <c:v>54618</c:v>
                </c:pt>
                <c:pt idx="605">
                  <c:v>54618</c:v>
                </c:pt>
                <c:pt idx="606">
                  <c:v>54618</c:v>
                </c:pt>
                <c:pt idx="607">
                  <c:v>54618</c:v>
                </c:pt>
                <c:pt idx="608">
                  <c:v>54678.5</c:v>
                </c:pt>
                <c:pt idx="609">
                  <c:v>54684</c:v>
                </c:pt>
                <c:pt idx="610">
                  <c:v>54684</c:v>
                </c:pt>
                <c:pt idx="611">
                  <c:v>54777</c:v>
                </c:pt>
                <c:pt idx="612">
                  <c:v>54832.5</c:v>
                </c:pt>
                <c:pt idx="613">
                  <c:v>54832.5</c:v>
                </c:pt>
                <c:pt idx="614">
                  <c:v>54832.5</c:v>
                </c:pt>
                <c:pt idx="615">
                  <c:v>54836.5</c:v>
                </c:pt>
                <c:pt idx="616">
                  <c:v>54836.5</c:v>
                </c:pt>
                <c:pt idx="617">
                  <c:v>54945</c:v>
                </c:pt>
                <c:pt idx="618">
                  <c:v>54954</c:v>
                </c:pt>
                <c:pt idx="619">
                  <c:v>54959.5</c:v>
                </c:pt>
                <c:pt idx="620">
                  <c:v>55045.5</c:v>
                </c:pt>
                <c:pt idx="621">
                  <c:v>55099</c:v>
                </c:pt>
                <c:pt idx="622">
                  <c:v>55099</c:v>
                </c:pt>
                <c:pt idx="623">
                  <c:v>55099</c:v>
                </c:pt>
                <c:pt idx="624">
                  <c:v>55189.5</c:v>
                </c:pt>
                <c:pt idx="625">
                  <c:v>55948.5</c:v>
                </c:pt>
                <c:pt idx="626">
                  <c:v>55967</c:v>
                </c:pt>
                <c:pt idx="627">
                  <c:v>55967.5</c:v>
                </c:pt>
                <c:pt idx="628">
                  <c:v>56179.5</c:v>
                </c:pt>
                <c:pt idx="629">
                  <c:v>56180</c:v>
                </c:pt>
                <c:pt idx="630">
                  <c:v>56277</c:v>
                </c:pt>
                <c:pt idx="631">
                  <c:v>56297.5</c:v>
                </c:pt>
                <c:pt idx="632">
                  <c:v>56396</c:v>
                </c:pt>
                <c:pt idx="633">
                  <c:v>56473</c:v>
                </c:pt>
                <c:pt idx="634">
                  <c:v>56490</c:v>
                </c:pt>
                <c:pt idx="635">
                  <c:v>56545.5</c:v>
                </c:pt>
                <c:pt idx="636">
                  <c:v>56591</c:v>
                </c:pt>
                <c:pt idx="637">
                  <c:v>56626</c:v>
                </c:pt>
                <c:pt idx="638">
                  <c:v>57606</c:v>
                </c:pt>
                <c:pt idx="639">
                  <c:v>57746.5</c:v>
                </c:pt>
                <c:pt idx="640">
                  <c:v>57755</c:v>
                </c:pt>
                <c:pt idx="641">
                  <c:v>57918.5</c:v>
                </c:pt>
                <c:pt idx="642">
                  <c:v>58041</c:v>
                </c:pt>
                <c:pt idx="643">
                  <c:v>58041.5</c:v>
                </c:pt>
                <c:pt idx="644">
                  <c:v>58054.5</c:v>
                </c:pt>
                <c:pt idx="645">
                  <c:v>58171</c:v>
                </c:pt>
                <c:pt idx="646">
                  <c:v>59329</c:v>
                </c:pt>
                <c:pt idx="647">
                  <c:v>59542</c:v>
                </c:pt>
                <c:pt idx="648">
                  <c:v>59608.5</c:v>
                </c:pt>
                <c:pt idx="649">
                  <c:v>59739.5</c:v>
                </c:pt>
                <c:pt idx="650">
                  <c:v>59744</c:v>
                </c:pt>
                <c:pt idx="651">
                  <c:v>59744.5</c:v>
                </c:pt>
                <c:pt idx="652">
                  <c:v>59757.5</c:v>
                </c:pt>
                <c:pt idx="653">
                  <c:v>59758</c:v>
                </c:pt>
                <c:pt idx="654">
                  <c:v>59766</c:v>
                </c:pt>
                <c:pt idx="655">
                  <c:v>59766.5</c:v>
                </c:pt>
                <c:pt idx="656">
                  <c:v>59771</c:v>
                </c:pt>
                <c:pt idx="657">
                  <c:v>59771.5</c:v>
                </c:pt>
                <c:pt idx="658">
                  <c:v>59780</c:v>
                </c:pt>
                <c:pt idx="659">
                  <c:v>59780.5</c:v>
                </c:pt>
                <c:pt idx="660">
                  <c:v>59781</c:v>
                </c:pt>
                <c:pt idx="661">
                  <c:v>59781</c:v>
                </c:pt>
                <c:pt idx="662">
                  <c:v>59781.5</c:v>
                </c:pt>
                <c:pt idx="663">
                  <c:v>59784.5</c:v>
                </c:pt>
                <c:pt idx="664">
                  <c:v>59785</c:v>
                </c:pt>
                <c:pt idx="665">
                  <c:v>59785.5</c:v>
                </c:pt>
                <c:pt idx="666">
                  <c:v>59789</c:v>
                </c:pt>
                <c:pt idx="667">
                  <c:v>59789.5</c:v>
                </c:pt>
                <c:pt idx="668">
                  <c:v>59793.5</c:v>
                </c:pt>
                <c:pt idx="669">
                  <c:v>59794</c:v>
                </c:pt>
                <c:pt idx="670">
                  <c:v>59794.5</c:v>
                </c:pt>
                <c:pt idx="671">
                  <c:v>59798</c:v>
                </c:pt>
                <c:pt idx="672">
                  <c:v>59798.5</c:v>
                </c:pt>
                <c:pt idx="673">
                  <c:v>59799</c:v>
                </c:pt>
                <c:pt idx="674">
                  <c:v>59799</c:v>
                </c:pt>
                <c:pt idx="675">
                  <c:v>59799</c:v>
                </c:pt>
                <c:pt idx="676">
                  <c:v>59802.5</c:v>
                </c:pt>
                <c:pt idx="677">
                  <c:v>59803</c:v>
                </c:pt>
                <c:pt idx="678">
                  <c:v>59803.5</c:v>
                </c:pt>
                <c:pt idx="679">
                  <c:v>59807.5</c:v>
                </c:pt>
                <c:pt idx="680">
                  <c:v>59839</c:v>
                </c:pt>
                <c:pt idx="681">
                  <c:v>59839.5</c:v>
                </c:pt>
                <c:pt idx="682">
                  <c:v>59848</c:v>
                </c:pt>
                <c:pt idx="683">
                  <c:v>59848.5</c:v>
                </c:pt>
                <c:pt idx="684">
                  <c:v>59852.5</c:v>
                </c:pt>
                <c:pt idx="685">
                  <c:v>59862</c:v>
                </c:pt>
                <c:pt idx="686">
                  <c:v>59889</c:v>
                </c:pt>
                <c:pt idx="687">
                  <c:v>59893</c:v>
                </c:pt>
                <c:pt idx="688">
                  <c:v>59893.5</c:v>
                </c:pt>
                <c:pt idx="689">
                  <c:v>59894</c:v>
                </c:pt>
                <c:pt idx="690">
                  <c:v>59898</c:v>
                </c:pt>
                <c:pt idx="691">
                  <c:v>59898.5</c:v>
                </c:pt>
                <c:pt idx="692">
                  <c:v>59911.5</c:v>
                </c:pt>
                <c:pt idx="693">
                  <c:v>59916</c:v>
                </c:pt>
                <c:pt idx="694">
                  <c:v>59916.5</c:v>
                </c:pt>
                <c:pt idx="695">
                  <c:v>59925</c:v>
                </c:pt>
                <c:pt idx="696">
                  <c:v>59925.5</c:v>
                </c:pt>
                <c:pt idx="697">
                  <c:v>59934</c:v>
                </c:pt>
                <c:pt idx="698">
                  <c:v>59934.5</c:v>
                </c:pt>
                <c:pt idx="699">
                  <c:v>59943</c:v>
                </c:pt>
                <c:pt idx="700">
                  <c:v>59947.5</c:v>
                </c:pt>
                <c:pt idx="701">
                  <c:v>59952</c:v>
                </c:pt>
                <c:pt idx="702">
                  <c:v>59952.5</c:v>
                </c:pt>
                <c:pt idx="703">
                  <c:v>59956.5</c:v>
                </c:pt>
                <c:pt idx="704">
                  <c:v>59957</c:v>
                </c:pt>
                <c:pt idx="705">
                  <c:v>59966</c:v>
                </c:pt>
                <c:pt idx="706">
                  <c:v>59975</c:v>
                </c:pt>
                <c:pt idx="707">
                  <c:v>59979.5</c:v>
                </c:pt>
                <c:pt idx="708">
                  <c:v>59984</c:v>
                </c:pt>
                <c:pt idx="709">
                  <c:v>59993</c:v>
                </c:pt>
                <c:pt idx="710">
                  <c:v>61014</c:v>
                </c:pt>
                <c:pt idx="711">
                  <c:v>61031.5</c:v>
                </c:pt>
                <c:pt idx="712">
                  <c:v>61032</c:v>
                </c:pt>
                <c:pt idx="713">
                  <c:v>61046.5</c:v>
                </c:pt>
                <c:pt idx="714">
                  <c:v>61059</c:v>
                </c:pt>
                <c:pt idx="715">
                  <c:v>61063.5</c:v>
                </c:pt>
                <c:pt idx="716">
                  <c:v>61072.5</c:v>
                </c:pt>
                <c:pt idx="717">
                  <c:v>61073</c:v>
                </c:pt>
                <c:pt idx="718">
                  <c:v>61077.5</c:v>
                </c:pt>
                <c:pt idx="719">
                  <c:v>61081.5</c:v>
                </c:pt>
                <c:pt idx="720">
                  <c:v>61082</c:v>
                </c:pt>
                <c:pt idx="721">
                  <c:v>61086</c:v>
                </c:pt>
                <c:pt idx="722">
                  <c:v>61086.5</c:v>
                </c:pt>
                <c:pt idx="723">
                  <c:v>61090.5</c:v>
                </c:pt>
                <c:pt idx="724">
                  <c:v>61091</c:v>
                </c:pt>
                <c:pt idx="725">
                  <c:v>61095</c:v>
                </c:pt>
                <c:pt idx="726">
                  <c:v>61108.5</c:v>
                </c:pt>
                <c:pt idx="727">
                  <c:v>61109</c:v>
                </c:pt>
                <c:pt idx="728">
                  <c:v>61113</c:v>
                </c:pt>
                <c:pt idx="729">
                  <c:v>61113.5</c:v>
                </c:pt>
                <c:pt idx="730">
                  <c:v>61117.5</c:v>
                </c:pt>
                <c:pt idx="731">
                  <c:v>61118</c:v>
                </c:pt>
                <c:pt idx="732">
                  <c:v>61135.5</c:v>
                </c:pt>
                <c:pt idx="733">
                  <c:v>61136</c:v>
                </c:pt>
                <c:pt idx="734">
                  <c:v>61139.5</c:v>
                </c:pt>
                <c:pt idx="735">
                  <c:v>61140</c:v>
                </c:pt>
                <c:pt idx="736">
                  <c:v>61140</c:v>
                </c:pt>
                <c:pt idx="737">
                  <c:v>61140.5</c:v>
                </c:pt>
                <c:pt idx="738">
                  <c:v>61141</c:v>
                </c:pt>
                <c:pt idx="739">
                  <c:v>61144.5</c:v>
                </c:pt>
                <c:pt idx="740">
                  <c:v>61145</c:v>
                </c:pt>
                <c:pt idx="741">
                  <c:v>61168</c:v>
                </c:pt>
                <c:pt idx="742">
                  <c:v>61176.5</c:v>
                </c:pt>
                <c:pt idx="743">
                  <c:v>61221.5</c:v>
                </c:pt>
                <c:pt idx="744">
                  <c:v>61222</c:v>
                </c:pt>
                <c:pt idx="745">
                  <c:v>61222.5</c:v>
                </c:pt>
                <c:pt idx="746">
                  <c:v>61226.5</c:v>
                </c:pt>
                <c:pt idx="747">
                  <c:v>61227</c:v>
                </c:pt>
                <c:pt idx="748">
                  <c:v>61232</c:v>
                </c:pt>
                <c:pt idx="749">
                  <c:v>61232.5</c:v>
                </c:pt>
                <c:pt idx="750">
                  <c:v>61240</c:v>
                </c:pt>
                <c:pt idx="751">
                  <c:v>61240.5</c:v>
                </c:pt>
                <c:pt idx="752">
                  <c:v>61244</c:v>
                </c:pt>
                <c:pt idx="753">
                  <c:v>61262.5</c:v>
                </c:pt>
                <c:pt idx="754">
                  <c:v>61263</c:v>
                </c:pt>
                <c:pt idx="755">
                  <c:v>61344</c:v>
                </c:pt>
                <c:pt idx="756">
                  <c:v>61498.5</c:v>
                </c:pt>
                <c:pt idx="757">
                  <c:v>61597</c:v>
                </c:pt>
                <c:pt idx="758">
                  <c:v>61611.5</c:v>
                </c:pt>
                <c:pt idx="759">
                  <c:v>61611.5</c:v>
                </c:pt>
                <c:pt idx="760">
                  <c:v>62754</c:v>
                </c:pt>
                <c:pt idx="761">
                  <c:v>62754</c:v>
                </c:pt>
                <c:pt idx="762">
                  <c:v>63061.5</c:v>
                </c:pt>
                <c:pt idx="763">
                  <c:v>63061.5</c:v>
                </c:pt>
                <c:pt idx="764">
                  <c:v>63347</c:v>
                </c:pt>
                <c:pt idx="765">
                  <c:v>63397</c:v>
                </c:pt>
                <c:pt idx="766">
                  <c:v>64327.5</c:v>
                </c:pt>
                <c:pt idx="767">
                  <c:v>64448</c:v>
                </c:pt>
                <c:pt idx="768">
                  <c:v>64472</c:v>
                </c:pt>
                <c:pt idx="769">
                  <c:v>64701.5</c:v>
                </c:pt>
                <c:pt idx="770">
                  <c:v>66156</c:v>
                </c:pt>
                <c:pt idx="771">
                  <c:v>66156.5</c:v>
                </c:pt>
                <c:pt idx="772">
                  <c:v>66175.5</c:v>
                </c:pt>
                <c:pt idx="773">
                  <c:v>66296</c:v>
                </c:pt>
                <c:pt idx="774">
                  <c:v>66296.5</c:v>
                </c:pt>
                <c:pt idx="775">
                  <c:v>66373</c:v>
                </c:pt>
                <c:pt idx="776">
                  <c:v>66379</c:v>
                </c:pt>
                <c:pt idx="777">
                  <c:v>66379.5</c:v>
                </c:pt>
                <c:pt idx="778">
                  <c:v>66459</c:v>
                </c:pt>
                <c:pt idx="779">
                  <c:v>67728.5</c:v>
                </c:pt>
                <c:pt idx="780">
                  <c:v>67870.5</c:v>
                </c:pt>
                <c:pt idx="781">
                  <c:v>68013.5</c:v>
                </c:pt>
                <c:pt idx="782">
                  <c:v>68091.5</c:v>
                </c:pt>
                <c:pt idx="783">
                  <c:v>68195.5</c:v>
                </c:pt>
                <c:pt idx="784">
                  <c:v>68263.5</c:v>
                </c:pt>
                <c:pt idx="785">
                  <c:v>69153</c:v>
                </c:pt>
                <c:pt idx="786">
                  <c:v>69255.5</c:v>
                </c:pt>
                <c:pt idx="787">
                  <c:v>69256</c:v>
                </c:pt>
                <c:pt idx="788">
                  <c:v>69501.5</c:v>
                </c:pt>
                <c:pt idx="789">
                  <c:v>69653.5</c:v>
                </c:pt>
                <c:pt idx="790">
                  <c:v>69681</c:v>
                </c:pt>
                <c:pt idx="791">
                  <c:v>69777</c:v>
                </c:pt>
                <c:pt idx="792">
                  <c:v>69972</c:v>
                </c:pt>
                <c:pt idx="793">
                  <c:v>70929.5</c:v>
                </c:pt>
                <c:pt idx="794">
                  <c:v>70992.5</c:v>
                </c:pt>
                <c:pt idx="795">
                  <c:v>71042.5</c:v>
                </c:pt>
                <c:pt idx="796">
                  <c:v>71074</c:v>
                </c:pt>
                <c:pt idx="797">
                  <c:v>71273</c:v>
                </c:pt>
                <c:pt idx="798">
                  <c:v>71273</c:v>
                </c:pt>
                <c:pt idx="799">
                  <c:v>71285.5</c:v>
                </c:pt>
                <c:pt idx="800">
                  <c:v>71286</c:v>
                </c:pt>
                <c:pt idx="801">
                  <c:v>71416.5</c:v>
                </c:pt>
                <c:pt idx="802">
                  <c:v>71430</c:v>
                </c:pt>
                <c:pt idx="803">
                  <c:v>71531</c:v>
                </c:pt>
                <c:pt idx="804">
                  <c:v>72619.5</c:v>
                </c:pt>
                <c:pt idx="805">
                  <c:v>72786.5</c:v>
                </c:pt>
                <c:pt idx="806">
                  <c:v>72787</c:v>
                </c:pt>
                <c:pt idx="807">
                  <c:v>72932</c:v>
                </c:pt>
                <c:pt idx="808">
                  <c:v>72970.5</c:v>
                </c:pt>
                <c:pt idx="809">
                  <c:v>72971</c:v>
                </c:pt>
                <c:pt idx="810">
                  <c:v>72998</c:v>
                </c:pt>
                <c:pt idx="811">
                  <c:v>73085</c:v>
                </c:pt>
                <c:pt idx="812">
                  <c:v>73225.5</c:v>
                </c:pt>
                <c:pt idx="813">
                  <c:v>74499.5</c:v>
                </c:pt>
                <c:pt idx="814">
                  <c:v>74499.5</c:v>
                </c:pt>
                <c:pt idx="815">
                  <c:v>74551</c:v>
                </c:pt>
                <c:pt idx="816">
                  <c:v>74562.5</c:v>
                </c:pt>
                <c:pt idx="817">
                  <c:v>74706</c:v>
                </c:pt>
                <c:pt idx="818">
                  <c:v>74706</c:v>
                </c:pt>
                <c:pt idx="819">
                  <c:v>74761.5</c:v>
                </c:pt>
                <c:pt idx="820">
                  <c:v>74761.5</c:v>
                </c:pt>
                <c:pt idx="821">
                  <c:v>74766</c:v>
                </c:pt>
                <c:pt idx="822">
                  <c:v>74812</c:v>
                </c:pt>
                <c:pt idx="823">
                  <c:v>74864.5</c:v>
                </c:pt>
                <c:pt idx="824">
                  <c:v>74864.5</c:v>
                </c:pt>
                <c:pt idx="825">
                  <c:v>74865</c:v>
                </c:pt>
                <c:pt idx="826">
                  <c:v>74865</c:v>
                </c:pt>
                <c:pt idx="827">
                  <c:v>74970</c:v>
                </c:pt>
                <c:pt idx="828">
                  <c:v>74970</c:v>
                </c:pt>
                <c:pt idx="829">
                  <c:v>76040.5</c:v>
                </c:pt>
                <c:pt idx="830">
                  <c:v>76040.5</c:v>
                </c:pt>
                <c:pt idx="831">
                  <c:v>76214</c:v>
                </c:pt>
                <c:pt idx="832">
                  <c:v>76330</c:v>
                </c:pt>
                <c:pt idx="833">
                  <c:v>76455</c:v>
                </c:pt>
                <c:pt idx="834">
                  <c:v>77685.5</c:v>
                </c:pt>
                <c:pt idx="835">
                  <c:v>77848</c:v>
                </c:pt>
                <c:pt idx="836">
                  <c:v>77898</c:v>
                </c:pt>
                <c:pt idx="837">
                  <c:v>78105</c:v>
                </c:pt>
                <c:pt idx="838">
                  <c:v>79578.5</c:v>
                </c:pt>
                <c:pt idx="839">
                  <c:v>79579</c:v>
                </c:pt>
                <c:pt idx="840">
                  <c:v>79579.5</c:v>
                </c:pt>
                <c:pt idx="841">
                  <c:v>79850</c:v>
                </c:pt>
                <c:pt idx="842">
                  <c:v>81133</c:v>
                </c:pt>
                <c:pt idx="843">
                  <c:v>81133.5</c:v>
                </c:pt>
                <c:pt idx="844">
                  <c:v>81250.5</c:v>
                </c:pt>
                <c:pt idx="845">
                  <c:v>81291</c:v>
                </c:pt>
                <c:pt idx="846">
                  <c:v>81426</c:v>
                </c:pt>
                <c:pt idx="847">
                  <c:v>81604</c:v>
                </c:pt>
              </c:numCache>
            </c:numRef>
          </c:xVal>
          <c:yVal>
            <c:numRef>
              <c:f>'Active 2'!$L$21:$L$992</c:f>
              <c:numCache>
                <c:formatCode>General</c:formatCode>
                <c:ptCount val="972"/>
                <c:pt idx="418">
                  <c:v>1.6001999756554142E-4</c:v>
                </c:pt>
                <c:pt idx="496">
                  <c:v>-2.0386999676702544E-4</c:v>
                </c:pt>
                <c:pt idx="610">
                  <c:v>-2.8580494981724769E-3</c:v>
                </c:pt>
                <c:pt idx="626">
                  <c:v>-2.1829899997101165E-3</c:v>
                </c:pt>
                <c:pt idx="627">
                  <c:v>-2.6259750011377037E-3</c:v>
                </c:pt>
                <c:pt idx="713">
                  <c:v>-5.6760499865049496E-4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41F-45E0-93EC-6163960E9AD8}"/>
            </c:ext>
          </c:extLst>
        </c:ser>
        <c:ser>
          <c:idx val="5"/>
          <c:order val="5"/>
          <c:tx>
            <c:strRef>
              <c:f>'Active 2'!$M$20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2'!$F$21:$F$992</c:f>
              <c:numCache>
                <c:formatCode>General</c:formatCode>
                <c:ptCount val="972"/>
                <c:pt idx="0">
                  <c:v>-13296</c:v>
                </c:pt>
                <c:pt idx="1">
                  <c:v>-8018</c:v>
                </c:pt>
                <c:pt idx="2">
                  <c:v>-7959</c:v>
                </c:pt>
                <c:pt idx="3">
                  <c:v>-7958.5</c:v>
                </c:pt>
                <c:pt idx="4">
                  <c:v>-7945.5</c:v>
                </c:pt>
                <c:pt idx="5">
                  <c:v>-7945</c:v>
                </c:pt>
                <c:pt idx="6">
                  <c:v>-7941</c:v>
                </c:pt>
                <c:pt idx="7">
                  <c:v>-7827.5</c:v>
                </c:pt>
                <c:pt idx="8">
                  <c:v>-7823</c:v>
                </c:pt>
                <c:pt idx="9">
                  <c:v>-7818.5</c:v>
                </c:pt>
                <c:pt idx="10">
                  <c:v>-6738.5</c:v>
                </c:pt>
                <c:pt idx="11">
                  <c:v>-6405</c:v>
                </c:pt>
                <c:pt idx="12">
                  <c:v>-4873</c:v>
                </c:pt>
                <c:pt idx="13">
                  <c:v>-4855</c:v>
                </c:pt>
                <c:pt idx="14">
                  <c:v>-4831.5</c:v>
                </c:pt>
                <c:pt idx="15">
                  <c:v>-4787</c:v>
                </c:pt>
                <c:pt idx="16">
                  <c:v>-4683</c:v>
                </c:pt>
                <c:pt idx="17">
                  <c:v>-4655.5</c:v>
                </c:pt>
                <c:pt idx="18">
                  <c:v>-4642</c:v>
                </c:pt>
                <c:pt idx="19">
                  <c:v>-4628.5</c:v>
                </c:pt>
                <c:pt idx="20">
                  <c:v>-4515</c:v>
                </c:pt>
                <c:pt idx="21">
                  <c:v>-4515</c:v>
                </c:pt>
                <c:pt idx="22">
                  <c:v>-4510.5</c:v>
                </c:pt>
                <c:pt idx="23">
                  <c:v>-4506</c:v>
                </c:pt>
                <c:pt idx="24">
                  <c:v>-4429</c:v>
                </c:pt>
                <c:pt idx="25">
                  <c:v>-4411</c:v>
                </c:pt>
                <c:pt idx="26">
                  <c:v>-4356.5</c:v>
                </c:pt>
                <c:pt idx="27">
                  <c:v>-3449.5</c:v>
                </c:pt>
                <c:pt idx="28">
                  <c:v>-3449</c:v>
                </c:pt>
                <c:pt idx="29">
                  <c:v>-3142</c:v>
                </c:pt>
                <c:pt idx="30">
                  <c:v>-2920</c:v>
                </c:pt>
                <c:pt idx="31">
                  <c:v>-1999</c:v>
                </c:pt>
                <c:pt idx="32">
                  <c:v>-1872.5</c:v>
                </c:pt>
                <c:pt idx="33">
                  <c:v>-1642</c:v>
                </c:pt>
                <c:pt idx="34">
                  <c:v>-1624</c:v>
                </c:pt>
                <c:pt idx="35">
                  <c:v>-1583.5</c:v>
                </c:pt>
                <c:pt idx="36">
                  <c:v>-1579</c:v>
                </c:pt>
                <c:pt idx="37">
                  <c:v>-1565</c:v>
                </c:pt>
                <c:pt idx="38">
                  <c:v>-1411.5</c:v>
                </c:pt>
                <c:pt idx="39">
                  <c:v>-1407</c:v>
                </c:pt>
                <c:pt idx="40">
                  <c:v>-1406</c:v>
                </c:pt>
                <c:pt idx="41">
                  <c:v>-1289</c:v>
                </c:pt>
                <c:pt idx="42">
                  <c:v>-1275.5</c:v>
                </c:pt>
                <c:pt idx="43">
                  <c:v>-481</c:v>
                </c:pt>
                <c:pt idx="44">
                  <c:v>-426.5</c:v>
                </c:pt>
                <c:pt idx="45">
                  <c:v>-422</c:v>
                </c:pt>
                <c:pt idx="46">
                  <c:v>-350</c:v>
                </c:pt>
                <c:pt idx="47">
                  <c:v>-36</c:v>
                </c:pt>
                <c:pt idx="48">
                  <c:v>-27</c:v>
                </c:pt>
                <c:pt idx="49">
                  <c:v>-4.5</c:v>
                </c:pt>
                <c:pt idx="50">
                  <c:v>-4</c:v>
                </c:pt>
                <c:pt idx="51">
                  <c:v>0</c:v>
                </c:pt>
                <c:pt idx="52">
                  <c:v>0.5</c:v>
                </c:pt>
                <c:pt idx="53">
                  <c:v>77</c:v>
                </c:pt>
                <c:pt idx="54">
                  <c:v>77.5</c:v>
                </c:pt>
                <c:pt idx="55">
                  <c:v>77.5</c:v>
                </c:pt>
                <c:pt idx="56">
                  <c:v>107.5</c:v>
                </c:pt>
                <c:pt idx="57">
                  <c:v>156.5</c:v>
                </c:pt>
                <c:pt idx="58">
                  <c:v>161</c:v>
                </c:pt>
                <c:pt idx="59">
                  <c:v>161.5</c:v>
                </c:pt>
                <c:pt idx="60">
                  <c:v>166</c:v>
                </c:pt>
                <c:pt idx="61">
                  <c:v>189</c:v>
                </c:pt>
                <c:pt idx="62">
                  <c:v>194</c:v>
                </c:pt>
                <c:pt idx="63">
                  <c:v>275</c:v>
                </c:pt>
                <c:pt idx="64">
                  <c:v>283.5</c:v>
                </c:pt>
                <c:pt idx="65">
                  <c:v>302</c:v>
                </c:pt>
                <c:pt idx="66">
                  <c:v>329</c:v>
                </c:pt>
                <c:pt idx="67">
                  <c:v>342.5</c:v>
                </c:pt>
                <c:pt idx="68">
                  <c:v>356</c:v>
                </c:pt>
                <c:pt idx="69">
                  <c:v>424</c:v>
                </c:pt>
                <c:pt idx="70">
                  <c:v>460.5</c:v>
                </c:pt>
                <c:pt idx="71">
                  <c:v>469.5</c:v>
                </c:pt>
                <c:pt idx="72">
                  <c:v>1259</c:v>
                </c:pt>
                <c:pt idx="73">
                  <c:v>1277</c:v>
                </c:pt>
                <c:pt idx="74">
                  <c:v>1394.5</c:v>
                </c:pt>
                <c:pt idx="75">
                  <c:v>1440</c:v>
                </c:pt>
                <c:pt idx="76">
                  <c:v>1440</c:v>
                </c:pt>
                <c:pt idx="77">
                  <c:v>1535</c:v>
                </c:pt>
                <c:pt idx="78">
                  <c:v>1561.5</c:v>
                </c:pt>
                <c:pt idx="79">
                  <c:v>1562</c:v>
                </c:pt>
                <c:pt idx="80">
                  <c:v>1562</c:v>
                </c:pt>
                <c:pt idx="81">
                  <c:v>1575.5</c:v>
                </c:pt>
                <c:pt idx="82">
                  <c:v>1639</c:v>
                </c:pt>
                <c:pt idx="83">
                  <c:v>1693</c:v>
                </c:pt>
                <c:pt idx="84">
                  <c:v>1770</c:v>
                </c:pt>
                <c:pt idx="85">
                  <c:v>1806</c:v>
                </c:pt>
                <c:pt idx="86">
                  <c:v>1806.5</c:v>
                </c:pt>
                <c:pt idx="87">
                  <c:v>1810.5</c:v>
                </c:pt>
                <c:pt idx="88">
                  <c:v>1824</c:v>
                </c:pt>
                <c:pt idx="89">
                  <c:v>1833</c:v>
                </c:pt>
                <c:pt idx="90">
                  <c:v>1869.5</c:v>
                </c:pt>
                <c:pt idx="91">
                  <c:v>1896.5</c:v>
                </c:pt>
                <c:pt idx="92">
                  <c:v>1901</c:v>
                </c:pt>
                <c:pt idx="93">
                  <c:v>1901</c:v>
                </c:pt>
                <c:pt idx="94">
                  <c:v>1910.5</c:v>
                </c:pt>
                <c:pt idx="95">
                  <c:v>1951</c:v>
                </c:pt>
                <c:pt idx="96">
                  <c:v>1960</c:v>
                </c:pt>
                <c:pt idx="97">
                  <c:v>1978.5</c:v>
                </c:pt>
                <c:pt idx="98">
                  <c:v>2019</c:v>
                </c:pt>
                <c:pt idx="99">
                  <c:v>2019.5</c:v>
                </c:pt>
                <c:pt idx="100">
                  <c:v>3216.5</c:v>
                </c:pt>
                <c:pt idx="101">
                  <c:v>3265.5</c:v>
                </c:pt>
                <c:pt idx="102">
                  <c:v>3276.5</c:v>
                </c:pt>
                <c:pt idx="103">
                  <c:v>3374</c:v>
                </c:pt>
                <c:pt idx="104">
                  <c:v>3419.5</c:v>
                </c:pt>
                <c:pt idx="105">
                  <c:v>3496.5</c:v>
                </c:pt>
                <c:pt idx="106">
                  <c:v>3518.5</c:v>
                </c:pt>
                <c:pt idx="107">
                  <c:v>3519</c:v>
                </c:pt>
                <c:pt idx="108">
                  <c:v>3541.5</c:v>
                </c:pt>
                <c:pt idx="109">
                  <c:v>3546</c:v>
                </c:pt>
                <c:pt idx="110">
                  <c:v>3546</c:v>
                </c:pt>
                <c:pt idx="111">
                  <c:v>3564</c:v>
                </c:pt>
                <c:pt idx="112">
                  <c:v>3564.5</c:v>
                </c:pt>
                <c:pt idx="113">
                  <c:v>3660.5</c:v>
                </c:pt>
                <c:pt idx="114">
                  <c:v>4787.5</c:v>
                </c:pt>
                <c:pt idx="115">
                  <c:v>4853</c:v>
                </c:pt>
                <c:pt idx="116">
                  <c:v>5019</c:v>
                </c:pt>
                <c:pt idx="117">
                  <c:v>5178.5</c:v>
                </c:pt>
                <c:pt idx="118">
                  <c:v>5182</c:v>
                </c:pt>
                <c:pt idx="119">
                  <c:v>5186.5</c:v>
                </c:pt>
                <c:pt idx="120">
                  <c:v>5322.5</c:v>
                </c:pt>
                <c:pt idx="121">
                  <c:v>5390.5</c:v>
                </c:pt>
                <c:pt idx="122">
                  <c:v>5417.5</c:v>
                </c:pt>
                <c:pt idx="123">
                  <c:v>5463</c:v>
                </c:pt>
                <c:pt idx="124">
                  <c:v>6736</c:v>
                </c:pt>
                <c:pt idx="125">
                  <c:v>6749.5</c:v>
                </c:pt>
                <c:pt idx="126">
                  <c:v>6810</c:v>
                </c:pt>
                <c:pt idx="127">
                  <c:v>6858.5</c:v>
                </c:pt>
                <c:pt idx="128">
                  <c:v>6864.5</c:v>
                </c:pt>
                <c:pt idx="129">
                  <c:v>6867.5</c:v>
                </c:pt>
                <c:pt idx="130">
                  <c:v>6890</c:v>
                </c:pt>
                <c:pt idx="131">
                  <c:v>6981</c:v>
                </c:pt>
                <c:pt idx="132">
                  <c:v>7021.5</c:v>
                </c:pt>
                <c:pt idx="133">
                  <c:v>7153</c:v>
                </c:pt>
                <c:pt idx="134">
                  <c:v>8210.5</c:v>
                </c:pt>
                <c:pt idx="135">
                  <c:v>8254.5</c:v>
                </c:pt>
                <c:pt idx="136">
                  <c:v>8255</c:v>
                </c:pt>
                <c:pt idx="137">
                  <c:v>8255.5</c:v>
                </c:pt>
                <c:pt idx="138">
                  <c:v>8467.5</c:v>
                </c:pt>
                <c:pt idx="139">
                  <c:v>8471.5</c:v>
                </c:pt>
                <c:pt idx="140">
                  <c:v>8481</c:v>
                </c:pt>
                <c:pt idx="141">
                  <c:v>8494</c:v>
                </c:pt>
                <c:pt idx="142">
                  <c:v>8494.5</c:v>
                </c:pt>
                <c:pt idx="143">
                  <c:v>8585</c:v>
                </c:pt>
                <c:pt idx="144">
                  <c:v>8625.5</c:v>
                </c:pt>
                <c:pt idx="145">
                  <c:v>8626</c:v>
                </c:pt>
                <c:pt idx="146">
                  <c:v>8630.5</c:v>
                </c:pt>
                <c:pt idx="147">
                  <c:v>9591</c:v>
                </c:pt>
                <c:pt idx="148">
                  <c:v>9982.5</c:v>
                </c:pt>
                <c:pt idx="149">
                  <c:v>9989.5</c:v>
                </c:pt>
                <c:pt idx="150">
                  <c:v>10316</c:v>
                </c:pt>
                <c:pt idx="151">
                  <c:v>10321.5</c:v>
                </c:pt>
                <c:pt idx="152">
                  <c:v>10375</c:v>
                </c:pt>
                <c:pt idx="153">
                  <c:v>10376.5</c:v>
                </c:pt>
                <c:pt idx="154">
                  <c:v>10390</c:v>
                </c:pt>
                <c:pt idx="155">
                  <c:v>11602.5</c:v>
                </c:pt>
                <c:pt idx="156">
                  <c:v>11675</c:v>
                </c:pt>
                <c:pt idx="157">
                  <c:v>11720.5</c:v>
                </c:pt>
                <c:pt idx="158">
                  <c:v>11820</c:v>
                </c:pt>
                <c:pt idx="159">
                  <c:v>11824.5</c:v>
                </c:pt>
                <c:pt idx="160">
                  <c:v>11929</c:v>
                </c:pt>
                <c:pt idx="161">
                  <c:v>11933.5</c:v>
                </c:pt>
                <c:pt idx="162">
                  <c:v>11942.5</c:v>
                </c:pt>
                <c:pt idx="163">
                  <c:v>11947</c:v>
                </c:pt>
                <c:pt idx="164">
                  <c:v>11997</c:v>
                </c:pt>
                <c:pt idx="165">
                  <c:v>12001.5</c:v>
                </c:pt>
                <c:pt idx="166">
                  <c:v>13274.5</c:v>
                </c:pt>
                <c:pt idx="167">
                  <c:v>13283.5</c:v>
                </c:pt>
                <c:pt idx="168">
                  <c:v>13284</c:v>
                </c:pt>
                <c:pt idx="169">
                  <c:v>13292.5</c:v>
                </c:pt>
                <c:pt idx="170">
                  <c:v>13306</c:v>
                </c:pt>
                <c:pt idx="171">
                  <c:v>13306.5</c:v>
                </c:pt>
                <c:pt idx="172">
                  <c:v>13365</c:v>
                </c:pt>
                <c:pt idx="173">
                  <c:v>13443</c:v>
                </c:pt>
                <c:pt idx="174">
                  <c:v>13447.5</c:v>
                </c:pt>
                <c:pt idx="175">
                  <c:v>13451</c:v>
                </c:pt>
                <c:pt idx="176">
                  <c:v>13465</c:v>
                </c:pt>
                <c:pt idx="177">
                  <c:v>13474</c:v>
                </c:pt>
                <c:pt idx="178">
                  <c:v>13480</c:v>
                </c:pt>
                <c:pt idx="179">
                  <c:v>13610</c:v>
                </c:pt>
                <c:pt idx="180">
                  <c:v>13723.5</c:v>
                </c:pt>
                <c:pt idx="181">
                  <c:v>14558.5</c:v>
                </c:pt>
                <c:pt idx="182">
                  <c:v>14946.5</c:v>
                </c:pt>
                <c:pt idx="183">
                  <c:v>15014.5</c:v>
                </c:pt>
                <c:pt idx="184">
                  <c:v>15146</c:v>
                </c:pt>
                <c:pt idx="185">
                  <c:v>15155</c:v>
                </c:pt>
                <c:pt idx="186">
                  <c:v>15155.5</c:v>
                </c:pt>
                <c:pt idx="187">
                  <c:v>15160</c:v>
                </c:pt>
                <c:pt idx="188">
                  <c:v>15164.5</c:v>
                </c:pt>
                <c:pt idx="189">
                  <c:v>15169</c:v>
                </c:pt>
                <c:pt idx="190">
                  <c:v>15169.5</c:v>
                </c:pt>
                <c:pt idx="191">
                  <c:v>15173.5</c:v>
                </c:pt>
                <c:pt idx="192">
                  <c:v>15200.5</c:v>
                </c:pt>
                <c:pt idx="193">
                  <c:v>15454.5</c:v>
                </c:pt>
                <c:pt idx="194">
                  <c:v>16524</c:v>
                </c:pt>
                <c:pt idx="195">
                  <c:v>16619</c:v>
                </c:pt>
                <c:pt idx="196">
                  <c:v>16623.5</c:v>
                </c:pt>
                <c:pt idx="197">
                  <c:v>16661</c:v>
                </c:pt>
                <c:pt idx="198">
                  <c:v>16764</c:v>
                </c:pt>
                <c:pt idx="199">
                  <c:v>16768.5</c:v>
                </c:pt>
                <c:pt idx="200">
                  <c:v>16791</c:v>
                </c:pt>
                <c:pt idx="201">
                  <c:v>16800</c:v>
                </c:pt>
                <c:pt idx="202">
                  <c:v>16805</c:v>
                </c:pt>
                <c:pt idx="203">
                  <c:v>16959</c:v>
                </c:pt>
                <c:pt idx="204">
                  <c:v>18038</c:v>
                </c:pt>
                <c:pt idx="205">
                  <c:v>18038</c:v>
                </c:pt>
                <c:pt idx="206">
                  <c:v>18038</c:v>
                </c:pt>
                <c:pt idx="207">
                  <c:v>18372.5</c:v>
                </c:pt>
                <c:pt idx="208">
                  <c:v>18372.5</c:v>
                </c:pt>
                <c:pt idx="209">
                  <c:v>18377</c:v>
                </c:pt>
                <c:pt idx="210">
                  <c:v>18377.5</c:v>
                </c:pt>
                <c:pt idx="211">
                  <c:v>18377.5</c:v>
                </c:pt>
                <c:pt idx="212">
                  <c:v>18431.5</c:v>
                </c:pt>
                <c:pt idx="213">
                  <c:v>18513</c:v>
                </c:pt>
                <c:pt idx="214">
                  <c:v>18545</c:v>
                </c:pt>
                <c:pt idx="215">
                  <c:v>18545</c:v>
                </c:pt>
                <c:pt idx="216">
                  <c:v>18545</c:v>
                </c:pt>
                <c:pt idx="217">
                  <c:v>18545</c:v>
                </c:pt>
                <c:pt idx="218">
                  <c:v>18545</c:v>
                </c:pt>
                <c:pt idx="219">
                  <c:v>18545</c:v>
                </c:pt>
                <c:pt idx="220">
                  <c:v>18558.5</c:v>
                </c:pt>
                <c:pt idx="221">
                  <c:v>18558.5</c:v>
                </c:pt>
                <c:pt idx="222">
                  <c:v>18603.5</c:v>
                </c:pt>
                <c:pt idx="223">
                  <c:v>19892</c:v>
                </c:pt>
                <c:pt idx="224">
                  <c:v>20049</c:v>
                </c:pt>
                <c:pt idx="225">
                  <c:v>20099</c:v>
                </c:pt>
                <c:pt idx="226">
                  <c:v>20121.5</c:v>
                </c:pt>
                <c:pt idx="227">
                  <c:v>20126</c:v>
                </c:pt>
                <c:pt idx="228">
                  <c:v>20130.5</c:v>
                </c:pt>
                <c:pt idx="229">
                  <c:v>20130.5</c:v>
                </c:pt>
                <c:pt idx="230">
                  <c:v>20154.5</c:v>
                </c:pt>
                <c:pt idx="231">
                  <c:v>20158</c:v>
                </c:pt>
                <c:pt idx="232">
                  <c:v>20162.5</c:v>
                </c:pt>
                <c:pt idx="233">
                  <c:v>20253</c:v>
                </c:pt>
                <c:pt idx="234">
                  <c:v>21554</c:v>
                </c:pt>
                <c:pt idx="235">
                  <c:v>21626</c:v>
                </c:pt>
                <c:pt idx="236">
                  <c:v>21725.5</c:v>
                </c:pt>
                <c:pt idx="237">
                  <c:v>21725.5</c:v>
                </c:pt>
                <c:pt idx="238">
                  <c:v>21730.5</c:v>
                </c:pt>
                <c:pt idx="239">
                  <c:v>21730.5</c:v>
                </c:pt>
                <c:pt idx="240">
                  <c:v>21739.5</c:v>
                </c:pt>
                <c:pt idx="241">
                  <c:v>21744</c:v>
                </c:pt>
                <c:pt idx="242">
                  <c:v>21744</c:v>
                </c:pt>
                <c:pt idx="243">
                  <c:v>21762</c:v>
                </c:pt>
                <c:pt idx="244">
                  <c:v>21843.5</c:v>
                </c:pt>
                <c:pt idx="245">
                  <c:v>21895</c:v>
                </c:pt>
                <c:pt idx="246">
                  <c:v>21911.5</c:v>
                </c:pt>
                <c:pt idx="247">
                  <c:v>22138</c:v>
                </c:pt>
                <c:pt idx="248">
                  <c:v>23071.5</c:v>
                </c:pt>
                <c:pt idx="249">
                  <c:v>23221</c:v>
                </c:pt>
                <c:pt idx="250">
                  <c:v>23311.5</c:v>
                </c:pt>
                <c:pt idx="251">
                  <c:v>23701.5</c:v>
                </c:pt>
                <c:pt idx="252">
                  <c:v>24716.5</c:v>
                </c:pt>
                <c:pt idx="253">
                  <c:v>24866</c:v>
                </c:pt>
                <c:pt idx="254">
                  <c:v>25120</c:v>
                </c:pt>
                <c:pt idx="255">
                  <c:v>25142.5</c:v>
                </c:pt>
                <c:pt idx="256">
                  <c:v>26033</c:v>
                </c:pt>
                <c:pt idx="257">
                  <c:v>26569.5</c:v>
                </c:pt>
                <c:pt idx="258">
                  <c:v>26589</c:v>
                </c:pt>
                <c:pt idx="259">
                  <c:v>26692</c:v>
                </c:pt>
                <c:pt idx="260">
                  <c:v>27054.5</c:v>
                </c:pt>
                <c:pt idx="261">
                  <c:v>28035.5</c:v>
                </c:pt>
                <c:pt idx="262">
                  <c:v>28187.5</c:v>
                </c:pt>
                <c:pt idx="263">
                  <c:v>28284</c:v>
                </c:pt>
                <c:pt idx="264">
                  <c:v>28352.5</c:v>
                </c:pt>
                <c:pt idx="265">
                  <c:v>28409.5</c:v>
                </c:pt>
                <c:pt idx="266">
                  <c:v>28418.5</c:v>
                </c:pt>
                <c:pt idx="267">
                  <c:v>28518</c:v>
                </c:pt>
                <c:pt idx="268">
                  <c:v>28699.5</c:v>
                </c:pt>
                <c:pt idx="269">
                  <c:v>28708.5</c:v>
                </c:pt>
                <c:pt idx="270">
                  <c:v>29864</c:v>
                </c:pt>
                <c:pt idx="271">
                  <c:v>29874.5</c:v>
                </c:pt>
                <c:pt idx="272">
                  <c:v>29875</c:v>
                </c:pt>
                <c:pt idx="273">
                  <c:v>29945.5</c:v>
                </c:pt>
                <c:pt idx="274">
                  <c:v>30009</c:v>
                </c:pt>
                <c:pt idx="275">
                  <c:v>30059</c:v>
                </c:pt>
                <c:pt idx="276">
                  <c:v>30073.5</c:v>
                </c:pt>
                <c:pt idx="277">
                  <c:v>30077</c:v>
                </c:pt>
                <c:pt idx="278">
                  <c:v>30127</c:v>
                </c:pt>
                <c:pt idx="279">
                  <c:v>30222</c:v>
                </c:pt>
                <c:pt idx="280">
                  <c:v>31301.5</c:v>
                </c:pt>
                <c:pt idx="281">
                  <c:v>31486</c:v>
                </c:pt>
                <c:pt idx="282">
                  <c:v>31622</c:v>
                </c:pt>
                <c:pt idx="283">
                  <c:v>31622</c:v>
                </c:pt>
                <c:pt idx="284">
                  <c:v>31735.5</c:v>
                </c:pt>
                <c:pt idx="285">
                  <c:v>31740</c:v>
                </c:pt>
                <c:pt idx="286">
                  <c:v>31772</c:v>
                </c:pt>
                <c:pt idx="287">
                  <c:v>31772</c:v>
                </c:pt>
                <c:pt idx="288">
                  <c:v>31776.5</c:v>
                </c:pt>
                <c:pt idx="289">
                  <c:v>31777.5</c:v>
                </c:pt>
                <c:pt idx="290">
                  <c:v>31778</c:v>
                </c:pt>
                <c:pt idx="291">
                  <c:v>31794.5</c:v>
                </c:pt>
                <c:pt idx="292">
                  <c:v>31957.5</c:v>
                </c:pt>
                <c:pt idx="293">
                  <c:v>32030</c:v>
                </c:pt>
                <c:pt idx="294">
                  <c:v>33123</c:v>
                </c:pt>
                <c:pt idx="295">
                  <c:v>33126.5</c:v>
                </c:pt>
                <c:pt idx="296">
                  <c:v>33167.5</c:v>
                </c:pt>
                <c:pt idx="297">
                  <c:v>33167.5</c:v>
                </c:pt>
                <c:pt idx="298">
                  <c:v>33167.5</c:v>
                </c:pt>
                <c:pt idx="299">
                  <c:v>33168</c:v>
                </c:pt>
                <c:pt idx="300">
                  <c:v>33168</c:v>
                </c:pt>
                <c:pt idx="301">
                  <c:v>33168</c:v>
                </c:pt>
                <c:pt idx="302">
                  <c:v>33171.5</c:v>
                </c:pt>
                <c:pt idx="303">
                  <c:v>33232</c:v>
                </c:pt>
                <c:pt idx="304">
                  <c:v>33280.5</c:v>
                </c:pt>
                <c:pt idx="305">
                  <c:v>33403</c:v>
                </c:pt>
                <c:pt idx="306">
                  <c:v>33412</c:v>
                </c:pt>
                <c:pt idx="307">
                  <c:v>33422.5</c:v>
                </c:pt>
                <c:pt idx="308">
                  <c:v>33554</c:v>
                </c:pt>
                <c:pt idx="309">
                  <c:v>33554</c:v>
                </c:pt>
                <c:pt idx="310">
                  <c:v>33580</c:v>
                </c:pt>
                <c:pt idx="311">
                  <c:v>34587</c:v>
                </c:pt>
                <c:pt idx="312">
                  <c:v>34823</c:v>
                </c:pt>
                <c:pt idx="313">
                  <c:v>34825.5</c:v>
                </c:pt>
                <c:pt idx="314">
                  <c:v>34844.5</c:v>
                </c:pt>
                <c:pt idx="315">
                  <c:v>34948</c:v>
                </c:pt>
                <c:pt idx="316">
                  <c:v>34952.5</c:v>
                </c:pt>
                <c:pt idx="317">
                  <c:v>34952.5</c:v>
                </c:pt>
                <c:pt idx="318">
                  <c:v>34984.5</c:v>
                </c:pt>
                <c:pt idx="319">
                  <c:v>34999</c:v>
                </c:pt>
                <c:pt idx="320">
                  <c:v>35007</c:v>
                </c:pt>
                <c:pt idx="321">
                  <c:v>35189.5</c:v>
                </c:pt>
                <c:pt idx="322">
                  <c:v>35261</c:v>
                </c:pt>
                <c:pt idx="323">
                  <c:v>35262</c:v>
                </c:pt>
                <c:pt idx="324">
                  <c:v>35270.5</c:v>
                </c:pt>
                <c:pt idx="325">
                  <c:v>35270.5</c:v>
                </c:pt>
                <c:pt idx="326">
                  <c:v>35451.5</c:v>
                </c:pt>
                <c:pt idx="327">
                  <c:v>35451.5</c:v>
                </c:pt>
                <c:pt idx="328">
                  <c:v>36344</c:v>
                </c:pt>
                <c:pt idx="329">
                  <c:v>36439</c:v>
                </c:pt>
                <c:pt idx="330">
                  <c:v>36504.5</c:v>
                </c:pt>
                <c:pt idx="331">
                  <c:v>36652</c:v>
                </c:pt>
                <c:pt idx="332">
                  <c:v>36720</c:v>
                </c:pt>
                <c:pt idx="333">
                  <c:v>36842.5</c:v>
                </c:pt>
                <c:pt idx="334">
                  <c:v>36847</c:v>
                </c:pt>
                <c:pt idx="335">
                  <c:v>36847</c:v>
                </c:pt>
                <c:pt idx="336">
                  <c:v>37980.5</c:v>
                </c:pt>
                <c:pt idx="337">
                  <c:v>38007.5</c:v>
                </c:pt>
                <c:pt idx="338">
                  <c:v>38008</c:v>
                </c:pt>
                <c:pt idx="339">
                  <c:v>38125</c:v>
                </c:pt>
                <c:pt idx="340">
                  <c:v>38164</c:v>
                </c:pt>
                <c:pt idx="341">
                  <c:v>38210.5</c:v>
                </c:pt>
                <c:pt idx="342">
                  <c:v>38297.5</c:v>
                </c:pt>
                <c:pt idx="343">
                  <c:v>38307.5</c:v>
                </c:pt>
                <c:pt idx="344">
                  <c:v>38324</c:v>
                </c:pt>
                <c:pt idx="345">
                  <c:v>38325</c:v>
                </c:pt>
                <c:pt idx="346">
                  <c:v>38378.5</c:v>
                </c:pt>
                <c:pt idx="347">
                  <c:v>38405.5</c:v>
                </c:pt>
                <c:pt idx="348">
                  <c:v>38419</c:v>
                </c:pt>
                <c:pt idx="349">
                  <c:v>39602.5</c:v>
                </c:pt>
                <c:pt idx="350">
                  <c:v>39676</c:v>
                </c:pt>
                <c:pt idx="351">
                  <c:v>39775</c:v>
                </c:pt>
                <c:pt idx="352">
                  <c:v>39789</c:v>
                </c:pt>
                <c:pt idx="353">
                  <c:v>39796.5</c:v>
                </c:pt>
                <c:pt idx="354">
                  <c:v>39797</c:v>
                </c:pt>
                <c:pt idx="355">
                  <c:v>39797</c:v>
                </c:pt>
                <c:pt idx="356">
                  <c:v>39825</c:v>
                </c:pt>
                <c:pt idx="357">
                  <c:v>39825</c:v>
                </c:pt>
                <c:pt idx="358">
                  <c:v>39848</c:v>
                </c:pt>
                <c:pt idx="359">
                  <c:v>39869.5</c:v>
                </c:pt>
                <c:pt idx="360">
                  <c:v>39887</c:v>
                </c:pt>
                <c:pt idx="361">
                  <c:v>39887</c:v>
                </c:pt>
                <c:pt idx="362">
                  <c:v>39897</c:v>
                </c:pt>
                <c:pt idx="363">
                  <c:v>39905.5</c:v>
                </c:pt>
                <c:pt idx="364">
                  <c:v>39911</c:v>
                </c:pt>
                <c:pt idx="365">
                  <c:v>40251</c:v>
                </c:pt>
                <c:pt idx="366">
                  <c:v>41347</c:v>
                </c:pt>
                <c:pt idx="367">
                  <c:v>41425</c:v>
                </c:pt>
                <c:pt idx="368">
                  <c:v>41434</c:v>
                </c:pt>
                <c:pt idx="369">
                  <c:v>41506</c:v>
                </c:pt>
                <c:pt idx="370">
                  <c:v>41516</c:v>
                </c:pt>
                <c:pt idx="371">
                  <c:v>41534</c:v>
                </c:pt>
                <c:pt idx="372">
                  <c:v>41561</c:v>
                </c:pt>
                <c:pt idx="373">
                  <c:v>41565</c:v>
                </c:pt>
                <c:pt idx="374">
                  <c:v>41579</c:v>
                </c:pt>
                <c:pt idx="375">
                  <c:v>41642</c:v>
                </c:pt>
                <c:pt idx="376">
                  <c:v>41654.5</c:v>
                </c:pt>
                <c:pt idx="377">
                  <c:v>41674</c:v>
                </c:pt>
                <c:pt idx="378">
                  <c:v>41700</c:v>
                </c:pt>
                <c:pt idx="379">
                  <c:v>41700</c:v>
                </c:pt>
                <c:pt idx="380">
                  <c:v>41700</c:v>
                </c:pt>
                <c:pt idx="381">
                  <c:v>41831.5</c:v>
                </c:pt>
                <c:pt idx="382">
                  <c:v>41831.5</c:v>
                </c:pt>
                <c:pt idx="383">
                  <c:v>42276</c:v>
                </c:pt>
                <c:pt idx="384">
                  <c:v>42747.5</c:v>
                </c:pt>
                <c:pt idx="385">
                  <c:v>42747.5</c:v>
                </c:pt>
                <c:pt idx="386">
                  <c:v>42997</c:v>
                </c:pt>
                <c:pt idx="387">
                  <c:v>43006.5</c:v>
                </c:pt>
                <c:pt idx="388">
                  <c:v>43046</c:v>
                </c:pt>
                <c:pt idx="389">
                  <c:v>43092</c:v>
                </c:pt>
                <c:pt idx="390">
                  <c:v>43133.5</c:v>
                </c:pt>
                <c:pt idx="391">
                  <c:v>43146.5</c:v>
                </c:pt>
                <c:pt idx="392">
                  <c:v>43178</c:v>
                </c:pt>
                <c:pt idx="393">
                  <c:v>43204</c:v>
                </c:pt>
                <c:pt idx="394">
                  <c:v>43204.5</c:v>
                </c:pt>
                <c:pt idx="395">
                  <c:v>43255</c:v>
                </c:pt>
                <c:pt idx="396">
                  <c:v>43282</c:v>
                </c:pt>
                <c:pt idx="397">
                  <c:v>43368.5</c:v>
                </c:pt>
                <c:pt idx="398">
                  <c:v>43372</c:v>
                </c:pt>
                <c:pt idx="399">
                  <c:v>43387</c:v>
                </c:pt>
                <c:pt idx="400">
                  <c:v>43387</c:v>
                </c:pt>
                <c:pt idx="401">
                  <c:v>43387</c:v>
                </c:pt>
                <c:pt idx="402">
                  <c:v>43545.5</c:v>
                </c:pt>
                <c:pt idx="403">
                  <c:v>44303</c:v>
                </c:pt>
                <c:pt idx="404">
                  <c:v>44461.5</c:v>
                </c:pt>
                <c:pt idx="405">
                  <c:v>44588</c:v>
                </c:pt>
                <c:pt idx="406">
                  <c:v>44759.5</c:v>
                </c:pt>
                <c:pt idx="407">
                  <c:v>44873</c:v>
                </c:pt>
                <c:pt idx="408">
                  <c:v>44873.5</c:v>
                </c:pt>
                <c:pt idx="409">
                  <c:v>44918</c:v>
                </c:pt>
                <c:pt idx="410">
                  <c:v>44918</c:v>
                </c:pt>
                <c:pt idx="411">
                  <c:v>45031.5</c:v>
                </c:pt>
                <c:pt idx="412">
                  <c:v>45031.5</c:v>
                </c:pt>
                <c:pt idx="413">
                  <c:v>45062.5</c:v>
                </c:pt>
                <c:pt idx="414">
                  <c:v>45062.5</c:v>
                </c:pt>
                <c:pt idx="415">
                  <c:v>45081</c:v>
                </c:pt>
                <c:pt idx="416">
                  <c:v>46025</c:v>
                </c:pt>
                <c:pt idx="417">
                  <c:v>46113</c:v>
                </c:pt>
                <c:pt idx="418">
                  <c:v>46134</c:v>
                </c:pt>
                <c:pt idx="419">
                  <c:v>46292.5</c:v>
                </c:pt>
                <c:pt idx="420">
                  <c:v>46400.5</c:v>
                </c:pt>
                <c:pt idx="421">
                  <c:v>46462</c:v>
                </c:pt>
                <c:pt idx="422">
                  <c:v>46471</c:v>
                </c:pt>
                <c:pt idx="423">
                  <c:v>46545.5</c:v>
                </c:pt>
                <c:pt idx="424">
                  <c:v>46818.5</c:v>
                </c:pt>
                <c:pt idx="425">
                  <c:v>46818.5</c:v>
                </c:pt>
                <c:pt idx="426">
                  <c:v>46818.5</c:v>
                </c:pt>
                <c:pt idx="427">
                  <c:v>47038</c:v>
                </c:pt>
                <c:pt idx="428">
                  <c:v>47038</c:v>
                </c:pt>
                <c:pt idx="429">
                  <c:v>48019</c:v>
                </c:pt>
                <c:pt idx="430">
                  <c:v>48035.5</c:v>
                </c:pt>
                <c:pt idx="431">
                  <c:v>48078.5</c:v>
                </c:pt>
                <c:pt idx="432">
                  <c:v>48079</c:v>
                </c:pt>
                <c:pt idx="433">
                  <c:v>48148</c:v>
                </c:pt>
                <c:pt idx="434">
                  <c:v>48148.5</c:v>
                </c:pt>
                <c:pt idx="435">
                  <c:v>48202.5</c:v>
                </c:pt>
                <c:pt idx="436">
                  <c:v>48207</c:v>
                </c:pt>
                <c:pt idx="437">
                  <c:v>48233</c:v>
                </c:pt>
                <c:pt idx="438">
                  <c:v>48252.5</c:v>
                </c:pt>
                <c:pt idx="439">
                  <c:v>48279</c:v>
                </c:pt>
                <c:pt idx="440">
                  <c:v>48306.5</c:v>
                </c:pt>
                <c:pt idx="441">
                  <c:v>48307</c:v>
                </c:pt>
                <c:pt idx="442">
                  <c:v>48311.5</c:v>
                </c:pt>
                <c:pt idx="443">
                  <c:v>48315.5</c:v>
                </c:pt>
                <c:pt idx="444">
                  <c:v>48316</c:v>
                </c:pt>
                <c:pt idx="445">
                  <c:v>48325</c:v>
                </c:pt>
                <c:pt idx="446">
                  <c:v>48338.5</c:v>
                </c:pt>
                <c:pt idx="447">
                  <c:v>48347.5</c:v>
                </c:pt>
                <c:pt idx="448">
                  <c:v>48348</c:v>
                </c:pt>
                <c:pt idx="449">
                  <c:v>48352</c:v>
                </c:pt>
                <c:pt idx="450">
                  <c:v>48352.5</c:v>
                </c:pt>
                <c:pt idx="451">
                  <c:v>48356.5</c:v>
                </c:pt>
                <c:pt idx="452">
                  <c:v>48357</c:v>
                </c:pt>
                <c:pt idx="453">
                  <c:v>48365.5</c:v>
                </c:pt>
                <c:pt idx="454">
                  <c:v>48366</c:v>
                </c:pt>
                <c:pt idx="455">
                  <c:v>48370</c:v>
                </c:pt>
                <c:pt idx="456">
                  <c:v>48370.5</c:v>
                </c:pt>
                <c:pt idx="457">
                  <c:v>48374.5</c:v>
                </c:pt>
                <c:pt idx="458">
                  <c:v>48375</c:v>
                </c:pt>
                <c:pt idx="459">
                  <c:v>48388</c:v>
                </c:pt>
                <c:pt idx="460">
                  <c:v>48388</c:v>
                </c:pt>
                <c:pt idx="461">
                  <c:v>48388.5</c:v>
                </c:pt>
                <c:pt idx="462">
                  <c:v>48403</c:v>
                </c:pt>
                <c:pt idx="463">
                  <c:v>48488</c:v>
                </c:pt>
                <c:pt idx="464">
                  <c:v>48492.5</c:v>
                </c:pt>
                <c:pt idx="465">
                  <c:v>48497</c:v>
                </c:pt>
                <c:pt idx="466">
                  <c:v>48501.5</c:v>
                </c:pt>
                <c:pt idx="467">
                  <c:v>48506</c:v>
                </c:pt>
                <c:pt idx="468">
                  <c:v>48510.5</c:v>
                </c:pt>
                <c:pt idx="469">
                  <c:v>48515</c:v>
                </c:pt>
                <c:pt idx="470">
                  <c:v>48584</c:v>
                </c:pt>
                <c:pt idx="471">
                  <c:v>48596.5</c:v>
                </c:pt>
                <c:pt idx="472">
                  <c:v>48796</c:v>
                </c:pt>
                <c:pt idx="473">
                  <c:v>48796</c:v>
                </c:pt>
                <c:pt idx="474">
                  <c:v>49265</c:v>
                </c:pt>
                <c:pt idx="475">
                  <c:v>49710</c:v>
                </c:pt>
                <c:pt idx="476">
                  <c:v>49710.5</c:v>
                </c:pt>
                <c:pt idx="477">
                  <c:v>49731.5</c:v>
                </c:pt>
                <c:pt idx="478">
                  <c:v>49747.5</c:v>
                </c:pt>
                <c:pt idx="479">
                  <c:v>49761</c:v>
                </c:pt>
                <c:pt idx="480">
                  <c:v>49770</c:v>
                </c:pt>
                <c:pt idx="481">
                  <c:v>49810</c:v>
                </c:pt>
                <c:pt idx="482">
                  <c:v>49810</c:v>
                </c:pt>
                <c:pt idx="483">
                  <c:v>49810.5</c:v>
                </c:pt>
                <c:pt idx="484">
                  <c:v>49810.5</c:v>
                </c:pt>
                <c:pt idx="485">
                  <c:v>49811.5</c:v>
                </c:pt>
                <c:pt idx="486">
                  <c:v>49820</c:v>
                </c:pt>
                <c:pt idx="487">
                  <c:v>49820</c:v>
                </c:pt>
                <c:pt idx="488">
                  <c:v>49820.5</c:v>
                </c:pt>
                <c:pt idx="489">
                  <c:v>49829.5</c:v>
                </c:pt>
                <c:pt idx="490">
                  <c:v>49858</c:v>
                </c:pt>
                <c:pt idx="491">
                  <c:v>49865.5</c:v>
                </c:pt>
                <c:pt idx="492">
                  <c:v>49924.5</c:v>
                </c:pt>
                <c:pt idx="493">
                  <c:v>50010</c:v>
                </c:pt>
                <c:pt idx="494">
                  <c:v>50010.5</c:v>
                </c:pt>
                <c:pt idx="495">
                  <c:v>50033</c:v>
                </c:pt>
                <c:pt idx="496">
                  <c:v>50071</c:v>
                </c:pt>
                <c:pt idx="497">
                  <c:v>50130</c:v>
                </c:pt>
                <c:pt idx="498">
                  <c:v>51193.5</c:v>
                </c:pt>
                <c:pt idx="499">
                  <c:v>51197.5</c:v>
                </c:pt>
                <c:pt idx="500">
                  <c:v>51348.5</c:v>
                </c:pt>
                <c:pt idx="501">
                  <c:v>51433</c:v>
                </c:pt>
                <c:pt idx="502">
                  <c:v>51457.5</c:v>
                </c:pt>
                <c:pt idx="503">
                  <c:v>51462</c:v>
                </c:pt>
                <c:pt idx="504">
                  <c:v>51487.5</c:v>
                </c:pt>
                <c:pt idx="505">
                  <c:v>51492</c:v>
                </c:pt>
                <c:pt idx="506">
                  <c:v>51496.5</c:v>
                </c:pt>
                <c:pt idx="507">
                  <c:v>51497</c:v>
                </c:pt>
                <c:pt idx="508">
                  <c:v>51501</c:v>
                </c:pt>
                <c:pt idx="509">
                  <c:v>51564.5</c:v>
                </c:pt>
                <c:pt idx="510">
                  <c:v>51566</c:v>
                </c:pt>
                <c:pt idx="511">
                  <c:v>51578</c:v>
                </c:pt>
                <c:pt idx="512">
                  <c:v>51578</c:v>
                </c:pt>
                <c:pt idx="513">
                  <c:v>51655</c:v>
                </c:pt>
                <c:pt idx="514">
                  <c:v>51954.5</c:v>
                </c:pt>
                <c:pt idx="515">
                  <c:v>52381</c:v>
                </c:pt>
                <c:pt idx="516">
                  <c:v>52712.5</c:v>
                </c:pt>
                <c:pt idx="517">
                  <c:v>52717</c:v>
                </c:pt>
                <c:pt idx="518">
                  <c:v>52726</c:v>
                </c:pt>
                <c:pt idx="519">
                  <c:v>52762</c:v>
                </c:pt>
                <c:pt idx="520">
                  <c:v>52775.5</c:v>
                </c:pt>
                <c:pt idx="521">
                  <c:v>52780.5</c:v>
                </c:pt>
                <c:pt idx="522">
                  <c:v>52794</c:v>
                </c:pt>
                <c:pt idx="523">
                  <c:v>52802.5</c:v>
                </c:pt>
                <c:pt idx="524">
                  <c:v>52803</c:v>
                </c:pt>
                <c:pt idx="525">
                  <c:v>52807.5</c:v>
                </c:pt>
                <c:pt idx="526">
                  <c:v>52812</c:v>
                </c:pt>
                <c:pt idx="527">
                  <c:v>52816.5</c:v>
                </c:pt>
                <c:pt idx="528">
                  <c:v>52893.5</c:v>
                </c:pt>
                <c:pt idx="529">
                  <c:v>52898</c:v>
                </c:pt>
                <c:pt idx="530">
                  <c:v>52898.5</c:v>
                </c:pt>
                <c:pt idx="531">
                  <c:v>52920</c:v>
                </c:pt>
                <c:pt idx="532">
                  <c:v>52920.5</c:v>
                </c:pt>
                <c:pt idx="533">
                  <c:v>52934.5</c:v>
                </c:pt>
                <c:pt idx="534">
                  <c:v>52938.5</c:v>
                </c:pt>
                <c:pt idx="535">
                  <c:v>52952.5</c:v>
                </c:pt>
                <c:pt idx="536">
                  <c:v>52957</c:v>
                </c:pt>
                <c:pt idx="537">
                  <c:v>52961.5</c:v>
                </c:pt>
                <c:pt idx="538">
                  <c:v>52965.5</c:v>
                </c:pt>
                <c:pt idx="539">
                  <c:v>52983.5</c:v>
                </c:pt>
                <c:pt idx="540">
                  <c:v>52984</c:v>
                </c:pt>
                <c:pt idx="541">
                  <c:v>52988</c:v>
                </c:pt>
                <c:pt idx="542">
                  <c:v>52988.5</c:v>
                </c:pt>
                <c:pt idx="543">
                  <c:v>52992</c:v>
                </c:pt>
                <c:pt idx="544">
                  <c:v>52992.5</c:v>
                </c:pt>
                <c:pt idx="545">
                  <c:v>53006.5</c:v>
                </c:pt>
                <c:pt idx="546">
                  <c:v>53011</c:v>
                </c:pt>
                <c:pt idx="547">
                  <c:v>53011.5</c:v>
                </c:pt>
                <c:pt idx="548">
                  <c:v>53015</c:v>
                </c:pt>
                <c:pt idx="549">
                  <c:v>53016</c:v>
                </c:pt>
                <c:pt idx="550">
                  <c:v>53029.5</c:v>
                </c:pt>
                <c:pt idx="551">
                  <c:v>53030.5</c:v>
                </c:pt>
                <c:pt idx="552">
                  <c:v>53033.5</c:v>
                </c:pt>
                <c:pt idx="553">
                  <c:v>53034</c:v>
                </c:pt>
                <c:pt idx="554">
                  <c:v>53051</c:v>
                </c:pt>
                <c:pt idx="555">
                  <c:v>53051.5</c:v>
                </c:pt>
                <c:pt idx="556">
                  <c:v>53127.5</c:v>
                </c:pt>
                <c:pt idx="557">
                  <c:v>53128</c:v>
                </c:pt>
                <c:pt idx="558">
                  <c:v>53137</c:v>
                </c:pt>
                <c:pt idx="559">
                  <c:v>53141.5</c:v>
                </c:pt>
                <c:pt idx="560">
                  <c:v>53142</c:v>
                </c:pt>
                <c:pt idx="561">
                  <c:v>53142.5</c:v>
                </c:pt>
                <c:pt idx="562">
                  <c:v>53147</c:v>
                </c:pt>
                <c:pt idx="563">
                  <c:v>53155</c:v>
                </c:pt>
                <c:pt idx="564">
                  <c:v>53173</c:v>
                </c:pt>
                <c:pt idx="565">
                  <c:v>53173.5</c:v>
                </c:pt>
                <c:pt idx="566">
                  <c:v>53177.5</c:v>
                </c:pt>
                <c:pt idx="567">
                  <c:v>53178</c:v>
                </c:pt>
                <c:pt idx="568">
                  <c:v>53182</c:v>
                </c:pt>
                <c:pt idx="569">
                  <c:v>53182.5</c:v>
                </c:pt>
                <c:pt idx="570">
                  <c:v>53187</c:v>
                </c:pt>
                <c:pt idx="571">
                  <c:v>53191</c:v>
                </c:pt>
                <c:pt idx="572">
                  <c:v>53191.5</c:v>
                </c:pt>
                <c:pt idx="573">
                  <c:v>53195.5</c:v>
                </c:pt>
                <c:pt idx="574">
                  <c:v>53196</c:v>
                </c:pt>
                <c:pt idx="575">
                  <c:v>53196.5</c:v>
                </c:pt>
                <c:pt idx="576">
                  <c:v>53205</c:v>
                </c:pt>
                <c:pt idx="577">
                  <c:v>53205.5</c:v>
                </c:pt>
                <c:pt idx="578">
                  <c:v>53209.5</c:v>
                </c:pt>
                <c:pt idx="579">
                  <c:v>53214</c:v>
                </c:pt>
                <c:pt idx="580">
                  <c:v>53218.5</c:v>
                </c:pt>
                <c:pt idx="581">
                  <c:v>53223</c:v>
                </c:pt>
                <c:pt idx="582">
                  <c:v>53223</c:v>
                </c:pt>
                <c:pt idx="583">
                  <c:v>53227.5</c:v>
                </c:pt>
                <c:pt idx="584">
                  <c:v>53232</c:v>
                </c:pt>
                <c:pt idx="585">
                  <c:v>53232.5</c:v>
                </c:pt>
                <c:pt idx="586">
                  <c:v>53236.5</c:v>
                </c:pt>
                <c:pt idx="587">
                  <c:v>53236.5</c:v>
                </c:pt>
                <c:pt idx="588">
                  <c:v>53237</c:v>
                </c:pt>
                <c:pt idx="589">
                  <c:v>53241.5</c:v>
                </c:pt>
                <c:pt idx="590">
                  <c:v>53255</c:v>
                </c:pt>
                <c:pt idx="591">
                  <c:v>53259.5</c:v>
                </c:pt>
                <c:pt idx="592">
                  <c:v>53268.5</c:v>
                </c:pt>
                <c:pt idx="593">
                  <c:v>53273</c:v>
                </c:pt>
                <c:pt idx="594">
                  <c:v>53277.5</c:v>
                </c:pt>
                <c:pt idx="595">
                  <c:v>53282</c:v>
                </c:pt>
                <c:pt idx="596">
                  <c:v>53286.5</c:v>
                </c:pt>
                <c:pt idx="597">
                  <c:v>53300</c:v>
                </c:pt>
                <c:pt idx="598">
                  <c:v>53304.5</c:v>
                </c:pt>
                <c:pt idx="599">
                  <c:v>53318.5</c:v>
                </c:pt>
                <c:pt idx="600">
                  <c:v>53323</c:v>
                </c:pt>
                <c:pt idx="601">
                  <c:v>53327.5</c:v>
                </c:pt>
                <c:pt idx="602">
                  <c:v>53363.5</c:v>
                </c:pt>
                <c:pt idx="603">
                  <c:v>53469</c:v>
                </c:pt>
                <c:pt idx="604">
                  <c:v>54618</c:v>
                </c:pt>
                <c:pt idx="605">
                  <c:v>54618</c:v>
                </c:pt>
                <c:pt idx="606">
                  <c:v>54618</c:v>
                </c:pt>
                <c:pt idx="607">
                  <c:v>54618</c:v>
                </c:pt>
                <c:pt idx="608">
                  <c:v>54678.5</c:v>
                </c:pt>
                <c:pt idx="609">
                  <c:v>54684</c:v>
                </c:pt>
                <c:pt idx="610">
                  <c:v>54684</c:v>
                </c:pt>
                <c:pt idx="611">
                  <c:v>54777</c:v>
                </c:pt>
                <c:pt idx="612">
                  <c:v>54832.5</c:v>
                </c:pt>
                <c:pt idx="613">
                  <c:v>54832.5</c:v>
                </c:pt>
                <c:pt idx="614">
                  <c:v>54832.5</c:v>
                </c:pt>
                <c:pt idx="615">
                  <c:v>54836.5</c:v>
                </c:pt>
                <c:pt idx="616">
                  <c:v>54836.5</c:v>
                </c:pt>
                <c:pt idx="617">
                  <c:v>54945</c:v>
                </c:pt>
                <c:pt idx="618">
                  <c:v>54954</c:v>
                </c:pt>
                <c:pt idx="619">
                  <c:v>54959.5</c:v>
                </c:pt>
                <c:pt idx="620">
                  <c:v>55045.5</c:v>
                </c:pt>
                <c:pt idx="621">
                  <c:v>55099</c:v>
                </c:pt>
                <c:pt idx="622">
                  <c:v>55099</c:v>
                </c:pt>
                <c:pt idx="623">
                  <c:v>55099</c:v>
                </c:pt>
                <c:pt idx="624">
                  <c:v>55189.5</c:v>
                </c:pt>
                <c:pt idx="625">
                  <c:v>55948.5</c:v>
                </c:pt>
                <c:pt idx="626">
                  <c:v>55967</c:v>
                </c:pt>
                <c:pt idx="627">
                  <c:v>55967.5</c:v>
                </c:pt>
                <c:pt idx="628">
                  <c:v>56179.5</c:v>
                </c:pt>
                <c:pt idx="629">
                  <c:v>56180</c:v>
                </c:pt>
                <c:pt idx="630">
                  <c:v>56277</c:v>
                </c:pt>
                <c:pt idx="631">
                  <c:v>56297.5</c:v>
                </c:pt>
                <c:pt idx="632">
                  <c:v>56396</c:v>
                </c:pt>
                <c:pt idx="633">
                  <c:v>56473</c:v>
                </c:pt>
                <c:pt idx="634">
                  <c:v>56490</c:v>
                </c:pt>
                <c:pt idx="635">
                  <c:v>56545.5</c:v>
                </c:pt>
                <c:pt idx="636">
                  <c:v>56591</c:v>
                </c:pt>
                <c:pt idx="637">
                  <c:v>56626</c:v>
                </c:pt>
                <c:pt idx="638">
                  <c:v>57606</c:v>
                </c:pt>
                <c:pt idx="639">
                  <c:v>57746.5</c:v>
                </c:pt>
                <c:pt idx="640">
                  <c:v>57755</c:v>
                </c:pt>
                <c:pt idx="641">
                  <c:v>57918.5</c:v>
                </c:pt>
                <c:pt idx="642">
                  <c:v>58041</c:v>
                </c:pt>
                <c:pt idx="643">
                  <c:v>58041.5</c:v>
                </c:pt>
                <c:pt idx="644">
                  <c:v>58054.5</c:v>
                </c:pt>
                <c:pt idx="645">
                  <c:v>58171</c:v>
                </c:pt>
                <c:pt idx="646">
                  <c:v>59329</c:v>
                </c:pt>
                <c:pt idx="647">
                  <c:v>59542</c:v>
                </c:pt>
                <c:pt idx="648">
                  <c:v>59608.5</c:v>
                </c:pt>
                <c:pt idx="649">
                  <c:v>59739.5</c:v>
                </c:pt>
                <c:pt idx="650">
                  <c:v>59744</c:v>
                </c:pt>
                <c:pt idx="651">
                  <c:v>59744.5</c:v>
                </c:pt>
                <c:pt idx="652">
                  <c:v>59757.5</c:v>
                </c:pt>
                <c:pt idx="653">
                  <c:v>59758</c:v>
                </c:pt>
                <c:pt idx="654">
                  <c:v>59766</c:v>
                </c:pt>
                <c:pt idx="655">
                  <c:v>59766.5</c:v>
                </c:pt>
                <c:pt idx="656">
                  <c:v>59771</c:v>
                </c:pt>
                <c:pt idx="657">
                  <c:v>59771.5</c:v>
                </c:pt>
                <c:pt idx="658">
                  <c:v>59780</c:v>
                </c:pt>
                <c:pt idx="659">
                  <c:v>59780.5</c:v>
                </c:pt>
                <c:pt idx="660">
                  <c:v>59781</c:v>
                </c:pt>
                <c:pt idx="661">
                  <c:v>59781</c:v>
                </c:pt>
                <c:pt idx="662">
                  <c:v>59781.5</c:v>
                </c:pt>
                <c:pt idx="663">
                  <c:v>59784.5</c:v>
                </c:pt>
                <c:pt idx="664">
                  <c:v>59785</c:v>
                </c:pt>
                <c:pt idx="665">
                  <c:v>59785.5</c:v>
                </c:pt>
                <c:pt idx="666">
                  <c:v>59789</c:v>
                </c:pt>
                <c:pt idx="667">
                  <c:v>59789.5</c:v>
                </c:pt>
                <c:pt idx="668">
                  <c:v>59793.5</c:v>
                </c:pt>
                <c:pt idx="669">
                  <c:v>59794</c:v>
                </c:pt>
                <c:pt idx="670">
                  <c:v>59794.5</c:v>
                </c:pt>
                <c:pt idx="671">
                  <c:v>59798</c:v>
                </c:pt>
                <c:pt idx="672">
                  <c:v>59798.5</c:v>
                </c:pt>
                <c:pt idx="673">
                  <c:v>59799</c:v>
                </c:pt>
                <c:pt idx="674">
                  <c:v>59799</c:v>
                </c:pt>
                <c:pt idx="675">
                  <c:v>59799</c:v>
                </c:pt>
                <c:pt idx="676">
                  <c:v>59802.5</c:v>
                </c:pt>
                <c:pt idx="677">
                  <c:v>59803</c:v>
                </c:pt>
                <c:pt idx="678">
                  <c:v>59803.5</c:v>
                </c:pt>
                <c:pt idx="679">
                  <c:v>59807.5</c:v>
                </c:pt>
                <c:pt idx="680">
                  <c:v>59839</c:v>
                </c:pt>
                <c:pt idx="681">
                  <c:v>59839.5</c:v>
                </c:pt>
                <c:pt idx="682">
                  <c:v>59848</c:v>
                </c:pt>
                <c:pt idx="683">
                  <c:v>59848.5</c:v>
                </c:pt>
                <c:pt idx="684">
                  <c:v>59852.5</c:v>
                </c:pt>
                <c:pt idx="685">
                  <c:v>59862</c:v>
                </c:pt>
                <c:pt idx="686">
                  <c:v>59889</c:v>
                </c:pt>
                <c:pt idx="687">
                  <c:v>59893</c:v>
                </c:pt>
                <c:pt idx="688">
                  <c:v>59893.5</c:v>
                </c:pt>
                <c:pt idx="689">
                  <c:v>59894</c:v>
                </c:pt>
                <c:pt idx="690">
                  <c:v>59898</c:v>
                </c:pt>
                <c:pt idx="691">
                  <c:v>59898.5</c:v>
                </c:pt>
                <c:pt idx="692">
                  <c:v>59911.5</c:v>
                </c:pt>
                <c:pt idx="693">
                  <c:v>59916</c:v>
                </c:pt>
                <c:pt idx="694">
                  <c:v>59916.5</c:v>
                </c:pt>
                <c:pt idx="695">
                  <c:v>59925</c:v>
                </c:pt>
                <c:pt idx="696">
                  <c:v>59925.5</c:v>
                </c:pt>
                <c:pt idx="697">
                  <c:v>59934</c:v>
                </c:pt>
                <c:pt idx="698">
                  <c:v>59934.5</c:v>
                </c:pt>
                <c:pt idx="699">
                  <c:v>59943</c:v>
                </c:pt>
                <c:pt idx="700">
                  <c:v>59947.5</c:v>
                </c:pt>
                <c:pt idx="701">
                  <c:v>59952</c:v>
                </c:pt>
                <c:pt idx="702">
                  <c:v>59952.5</c:v>
                </c:pt>
                <c:pt idx="703">
                  <c:v>59956.5</c:v>
                </c:pt>
                <c:pt idx="704">
                  <c:v>59957</c:v>
                </c:pt>
                <c:pt idx="705">
                  <c:v>59966</c:v>
                </c:pt>
                <c:pt idx="706">
                  <c:v>59975</c:v>
                </c:pt>
                <c:pt idx="707">
                  <c:v>59979.5</c:v>
                </c:pt>
                <c:pt idx="708">
                  <c:v>59984</c:v>
                </c:pt>
                <c:pt idx="709">
                  <c:v>59993</c:v>
                </c:pt>
                <c:pt idx="710">
                  <c:v>61014</c:v>
                </c:pt>
                <c:pt idx="711">
                  <c:v>61031.5</c:v>
                </c:pt>
                <c:pt idx="712">
                  <c:v>61032</c:v>
                </c:pt>
                <c:pt idx="713">
                  <c:v>61046.5</c:v>
                </c:pt>
                <c:pt idx="714">
                  <c:v>61059</c:v>
                </c:pt>
                <c:pt idx="715">
                  <c:v>61063.5</c:v>
                </c:pt>
                <c:pt idx="716">
                  <c:v>61072.5</c:v>
                </c:pt>
                <c:pt idx="717">
                  <c:v>61073</c:v>
                </c:pt>
                <c:pt idx="718">
                  <c:v>61077.5</c:v>
                </c:pt>
                <c:pt idx="719">
                  <c:v>61081.5</c:v>
                </c:pt>
                <c:pt idx="720">
                  <c:v>61082</c:v>
                </c:pt>
                <c:pt idx="721">
                  <c:v>61086</c:v>
                </c:pt>
                <c:pt idx="722">
                  <c:v>61086.5</c:v>
                </c:pt>
                <c:pt idx="723">
                  <c:v>61090.5</c:v>
                </c:pt>
                <c:pt idx="724">
                  <c:v>61091</c:v>
                </c:pt>
                <c:pt idx="725">
                  <c:v>61095</c:v>
                </c:pt>
                <c:pt idx="726">
                  <c:v>61108.5</c:v>
                </c:pt>
                <c:pt idx="727">
                  <c:v>61109</c:v>
                </c:pt>
                <c:pt idx="728">
                  <c:v>61113</c:v>
                </c:pt>
                <c:pt idx="729">
                  <c:v>61113.5</c:v>
                </c:pt>
                <c:pt idx="730">
                  <c:v>61117.5</c:v>
                </c:pt>
                <c:pt idx="731">
                  <c:v>61118</c:v>
                </c:pt>
                <c:pt idx="732">
                  <c:v>61135.5</c:v>
                </c:pt>
                <c:pt idx="733">
                  <c:v>61136</c:v>
                </c:pt>
                <c:pt idx="734">
                  <c:v>61139.5</c:v>
                </c:pt>
                <c:pt idx="735">
                  <c:v>61140</c:v>
                </c:pt>
                <c:pt idx="736">
                  <c:v>61140</c:v>
                </c:pt>
                <c:pt idx="737">
                  <c:v>61140.5</c:v>
                </c:pt>
                <c:pt idx="738">
                  <c:v>61141</c:v>
                </c:pt>
                <c:pt idx="739">
                  <c:v>61144.5</c:v>
                </c:pt>
                <c:pt idx="740">
                  <c:v>61145</c:v>
                </c:pt>
                <c:pt idx="741">
                  <c:v>61168</c:v>
                </c:pt>
                <c:pt idx="742">
                  <c:v>61176.5</c:v>
                </c:pt>
                <c:pt idx="743">
                  <c:v>61221.5</c:v>
                </c:pt>
                <c:pt idx="744">
                  <c:v>61222</c:v>
                </c:pt>
                <c:pt idx="745">
                  <c:v>61222.5</c:v>
                </c:pt>
                <c:pt idx="746">
                  <c:v>61226.5</c:v>
                </c:pt>
                <c:pt idx="747">
                  <c:v>61227</c:v>
                </c:pt>
                <c:pt idx="748">
                  <c:v>61232</c:v>
                </c:pt>
                <c:pt idx="749">
                  <c:v>61232.5</c:v>
                </c:pt>
                <c:pt idx="750">
                  <c:v>61240</c:v>
                </c:pt>
                <c:pt idx="751">
                  <c:v>61240.5</c:v>
                </c:pt>
                <c:pt idx="752">
                  <c:v>61244</c:v>
                </c:pt>
                <c:pt idx="753">
                  <c:v>61262.5</c:v>
                </c:pt>
                <c:pt idx="754">
                  <c:v>61263</c:v>
                </c:pt>
                <c:pt idx="755">
                  <c:v>61344</c:v>
                </c:pt>
                <c:pt idx="756">
                  <c:v>61498.5</c:v>
                </c:pt>
                <c:pt idx="757">
                  <c:v>61597</c:v>
                </c:pt>
                <c:pt idx="758">
                  <c:v>61611.5</c:v>
                </c:pt>
                <c:pt idx="759">
                  <c:v>61611.5</c:v>
                </c:pt>
                <c:pt idx="760">
                  <c:v>62754</c:v>
                </c:pt>
                <c:pt idx="761">
                  <c:v>62754</c:v>
                </c:pt>
                <c:pt idx="762">
                  <c:v>63061.5</c:v>
                </c:pt>
                <c:pt idx="763">
                  <c:v>63061.5</c:v>
                </c:pt>
                <c:pt idx="764">
                  <c:v>63347</c:v>
                </c:pt>
                <c:pt idx="765">
                  <c:v>63397</c:v>
                </c:pt>
                <c:pt idx="766">
                  <c:v>64327.5</c:v>
                </c:pt>
                <c:pt idx="767">
                  <c:v>64448</c:v>
                </c:pt>
                <c:pt idx="768">
                  <c:v>64472</c:v>
                </c:pt>
                <c:pt idx="769">
                  <c:v>64701.5</c:v>
                </c:pt>
                <c:pt idx="770">
                  <c:v>66156</c:v>
                </c:pt>
                <c:pt idx="771">
                  <c:v>66156.5</c:v>
                </c:pt>
                <c:pt idx="772">
                  <c:v>66175.5</c:v>
                </c:pt>
                <c:pt idx="773">
                  <c:v>66296</c:v>
                </c:pt>
                <c:pt idx="774">
                  <c:v>66296.5</c:v>
                </c:pt>
                <c:pt idx="775">
                  <c:v>66373</c:v>
                </c:pt>
                <c:pt idx="776">
                  <c:v>66379</c:v>
                </c:pt>
                <c:pt idx="777">
                  <c:v>66379.5</c:v>
                </c:pt>
                <c:pt idx="778">
                  <c:v>66459</c:v>
                </c:pt>
                <c:pt idx="779">
                  <c:v>67728.5</c:v>
                </c:pt>
                <c:pt idx="780">
                  <c:v>67870.5</c:v>
                </c:pt>
                <c:pt idx="781">
                  <c:v>68013.5</c:v>
                </c:pt>
                <c:pt idx="782">
                  <c:v>68091.5</c:v>
                </c:pt>
                <c:pt idx="783">
                  <c:v>68195.5</c:v>
                </c:pt>
                <c:pt idx="784">
                  <c:v>68263.5</c:v>
                </c:pt>
                <c:pt idx="785">
                  <c:v>69153</c:v>
                </c:pt>
                <c:pt idx="786">
                  <c:v>69255.5</c:v>
                </c:pt>
                <c:pt idx="787">
                  <c:v>69256</c:v>
                </c:pt>
                <c:pt idx="788">
                  <c:v>69501.5</c:v>
                </c:pt>
                <c:pt idx="789">
                  <c:v>69653.5</c:v>
                </c:pt>
                <c:pt idx="790">
                  <c:v>69681</c:v>
                </c:pt>
                <c:pt idx="791">
                  <c:v>69777</c:v>
                </c:pt>
                <c:pt idx="792">
                  <c:v>69972</c:v>
                </c:pt>
                <c:pt idx="793">
                  <c:v>70929.5</c:v>
                </c:pt>
                <c:pt idx="794">
                  <c:v>70992.5</c:v>
                </c:pt>
                <c:pt idx="795">
                  <c:v>71042.5</c:v>
                </c:pt>
                <c:pt idx="796">
                  <c:v>71074</c:v>
                </c:pt>
                <c:pt idx="797">
                  <c:v>71273</c:v>
                </c:pt>
                <c:pt idx="798">
                  <c:v>71273</c:v>
                </c:pt>
                <c:pt idx="799">
                  <c:v>71285.5</c:v>
                </c:pt>
                <c:pt idx="800">
                  <c:v>71286</c:v>
                </c:pt>
                <c:pt idx="801">
                  <c:v>71416.5</c:v>
                </c:pt>
                <c:pt idx="802">
                  <c:v>71430</c:v>
                </c:pt>
                <c:pt idx="803">
                  <c:v>71531</c:v>
                </c:pt>
                <c:pt idx="804">
                  <c:v>72619.5</c:v>
                </c:pt>
                <c:pt idx="805">
                  <c:v>72786.5</c:v>
                </c:pt>
                <c:pt idx="806">
                  <c:v>72787</c:v>
                </c:pt>
                <c:pt idx="807">
                  <c:v>72932</c:v>
                </c:pt>
                <c:pt idx="808">
                  <c:v>72970.5</c:v>
                </c:pt>
                <c:pt idx="809">
                  <c:v>72971</c:v>
                </c:pt>
                <c:pt idx="810">
                  <c:v>72998</c:v>
                </c:pt>
                <c:pt idx="811">
                  <c:v>73085</c:v>
                </c:pt>
                <c:pt idx="812">
                  <c:v>73225.5</c:v>
                </c:pt>
                <c:pt idx="813">
                  <c:v>74499.5</c:v>
                </c:pt>
                <c:pt idx="814">
                  <c:v>74499.5</c:v>
                </c:pt>
                <c:pt idx="815">
                  <c:v>74551</c:v>
                </c:pt>
                <c:pt idx="816">
                  <c:v>74562.5</c:v>
                </c:pt>
                <c:pt idx="817">
                  <c:v>74706</c:v>
                </c:pt>
                <c:pt idx="818">
                  <c:v>74706</c:v>
                </c:pt>
                <c:pt idx="819">
                  <c:v>74761.5</c:v>
                </c:pt>
                <c:pt idx="820">
                  <c:v>74761.5</c:v>
                </c:pt>
                <c:pt idx="821">
                  <c:v>74766</c:v>
                </c:pt>
                <c:pt idx="822">
                  <c:v>74812</c:v>
                </c:pt>
                <c:pt idx="823">
                  <c:v>74864.5</c:v>
                </c:pt>
                <c:pt idx="824">
                  <c:v>74864.5</c:v>
                </c:pt>
                <c:pt idx="825">
                  <c:v>74865</c:v>
                </c:pt>
                <c:pt idx="826">
                  <c:v>74865</c:v>
                </c:pt>
                <c:pt idx="827">
                  <c:v>74970</c:v>
                </c:pt>
                <c:pt idx="828">
                  <c:v>74970</c:v>
                </c:pt>
                <c:pt idx="829">
                  <c:v>76040.5</c:v>
                </c:pt>
                <c:pt idx="830">
                  <c:v>76040.5</c:v>
                </c:pt>
                <c:pt idx="831">
                  <c:v>76214</c:v>
                </c:pt>
                <c:pt idx="832">
                  <c:v>76330</c:v>
                </c:pt>
                <c:pt idx="833">
                  <c:v>76455</c:v>
                </c:pt>
                <c:pt idx="834">
                  <c:v>77685.5</c:v>
                </c:pt>
                <c:pt idx="835">
                  <c:v>77848</c:v>
                </c:pt>
                <c:pt idx="836">
                  <c:v>77898</c:v>
                </c:pt>
                <c:pt idx="837">
                  <c:v>78105</c:v>
                </c:pt>
                <c:pt idx="838">
                  <c:v>79578.5</c:v>
                </c:pt>
                <c:pt idx="839">
                  <c:v>79579</c:v>
                </c:pt>
                <c:pt idx="840">
                  <c:v>79579.5</c:v>
                </c:pt>
                <c:pt idx="841">
                  <c:v>79850</c:v>
                </c:pt>
                <c:pt idx="842">
                  <c:v>81133</c:v>
                </c:pt>
                <c:pt idx="843">
                  <c:v>81133.5</c:v>
                </c:pt>
                <c:pt idx="844">
                  <c:v>81250.5</c:v>
                </c:pt>
                <c:pt idx="845">
                  <c:v>81291</c:v>
                </c:pt>
                <c:pt idx="846">
                  <c:v>81426</c:v>
                </c:pt>
                <c:pt idx="847">
                  <c:v>81604</c:v>
                </c:pt>
              </c:numCache>
            </c:numRef>
          </c:xVal>
          <c:yVal>
            <c:numRef>
              <c:f>'Active 2'!$M$21:$M$992</c:f>
              <c:numCache>
                <c:formatCode>General</c:formatCode>
                <c:ptCount val="9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41F-45E0-93EC-6163960E9AD8}"/>
            </c:ext>
          </c:extLst>
        </c:ser>
        <c:ser>
          <c:idx val="6"/>
          <c:order val="6"/>
          <c:tx>
            <c:strRef>
              <c:f>'Active 2'!$N$20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2'!$F$21:$F$992</c:f>
              <c:numCache>
                <c:formatCode>General</c:formatCode>
                <c:ptCount val="972"/>
                <c:pt idx="0">
                  <c:v>-13296</c:v>
                </c:pt>
                <c:pt idx="1">
                  <c:v>-8018</c:v>
                </c:pt>
                <c:pt idx="2">
                  <c:v>-7959</c:v>
                </c:pt>
                <c:pt idx="3">
                  <c:v>-7958.5</c:v>
                </c:pt>
                <c:pt idx="4">
                  <c:v>-7945.5</c:v>
                </c:pt>
                <c:pt idx="5">
                  <c:v>-7945</c:v>
                </c:pt>
                <c:pt idx="6">
                  <c:v>-7941</c:v>
                </c:pt>
                <c:pt idx="7">
                  <c:v>-7827.5</c:v>
                </c:pt>
                <c:pt idx="8">
                  <c:v>-7823</c:v>
                </c:pt>
                <c:pt idx="9">
                  <c:v>-7818.5</c:v>
                </c:pt>
                <c:pt idx="10">
                  <c:v>-6738.5</c:v>
                </c:pt>
                <c:pt idx="11">
                  <c:v>-6405</c:v>
                </c:pt>
                <c:pt idx="12">
                  <c:v>-4873</c:v>
                </c:pt>
                <c:pt idx="13">
                  <c:v>-4855</c:v>
                </c:pt>
                <c:pt idx="14">
                  <c:v>-4831.5</c:v>
                </c:pt>
                <c:pt idx="15">
                  <c:v>-4787</c:v>
                </c:pt>
                <c:pt idx="16">
                  <c:v>-4683</c:v>
                </c:pt>
                <c:pt idx="17">
                  <c:v>-4655.5</c:v>
                </c:pt>
                <c:pt idx="18">
                  <c:v>-4642</c:v>
                </c:pt>
                <c:pt idx="19">
                  <c:v>-4628.5</c:v>
                </c:pt>
                <c:pt idx="20">
                  <c:v>-4515</c:v>
                </c:pt>
                <c:pt idx="21">
                  <c:v>-4515</c:v>
                </c:pt>
                <c:pt idx="22">
                  <c:v>-4510.5</c:v>
                </c:pt>
                <c:pt idx="23">
                  <c:v>-4506</c:v>
                </c:pt>
                <c:pt idx="24">
                  <c:v>-4429</c:v>
                </c:pt>
                <c:pt idx="25">
                  <c:v>-4411</c:v>
                </c:pt>
                <c:pt idx="26">
                  <c:v>-4356.5</c:v>
                </c:pt>
                <c:pt idx="27">
                  <c:v>-3449.5</c:v>
                </c:pt>
                <c:pt idx="28">
                  <c:v>-3449</c:v>
                </c:pt>
                <c:pt idx="29">
                  <c:v>-3142</c:v>
                </c:pt>
                <c:pt idx="30">
                  <c:v>-2920</c:v>
                </c:pt>
                <c:pt idx="31">
                  <c:v>-1999</c:v>
                </c:pt>
                <c:pt idx="32">
                  <c:v>-1872.5</c:v>
                </c:pt>
                <c:pt idx="33">
                  <c:v>-1642</c:v>
                </c:pt>
                <c:pt idx="34">
                  <c:v>-1624</c:v>
                </c:pt>
                <c:pt idx="35">
                  <c:v>-1583.5</c:v>
                </c:pt>
                <c:pt idx="36">
                  <c:v>-1579</c:v>
                </c:pt>
                <c:pt idx="37">
                  <c:v>-1565</c:v>
                </c:pt>
                <c:pt idx="38">
                  <c:v>-1411.5</c:v>
                </c:pt>
                <c:pt idx="39">
                  <c:v>-1407</c:v>
                </c:pt>
                <c:pt idx="40">
                  <c:v>-1406</c:v>
                </c:pt>
                <c:pt idx="41">
                  <c:v>-1289</c:v>
                </c:pt>
                <c:pt idx="42">
                  <c:v>-1275.5</c:v>
                </c:pt>
                <c:pt idx="43">
                  <c:v>-481</c:v>
                </c:pt>
                <c:pt idx="44">
                  <c:v>-426.5</c:v>
                </c:pt>
                <c:pt idx="45">
                  <c:v>-422</c:v>
                </c:pt>
                <c:pt idx="46">
                  <c:v>-350</c:v>
                </c:pt>
                <c:pt idx="47">
                  <c:v>-36</c:v>
                </c:pt>
                <c:pt idx="48">
                  <c:v>-27</c:v>
                </c:pt>
                <c:pt idx="49">
                  <c:v>-4.5</c:v>
                </c:pt>
                <c:pt idx="50">
                  <c:v>-4</c:v>
                </c:pt>
                <c:pt idx="51">
                  <c:v>0</c:v>
                </c:pt>
                <c:pt idx="52">
                  <c:v>0.5</c:v>
                </c:pt>
                <c:pt idx="53">
                  <c:v>77</c:v>
                </c:pt>
                <c:pt idx="54">
                  <c:v>77.5</c:v>
                </c:pt>
                <c:pt idx="55">
                  <c:v>77.5</c:v>
                </c:pt>
                <c:pt idx="56">
                  <c:v>107.5</c:v>
                </c:pt>
                <c:pt idx="57">
                  <c:v>156.5</c:v>
                </c:pt>
                <c:pt idx="58">
                  <c:v>161</c:v>
                </c:pt>
                <c:pt idx="59">
                  <c:v>161.5</c:v>
                </c:pt>
                <c:pt idx="60">
                  <c:v>166</c:v>
                </c:pt>
                <c:pt idx="61">
                  <c:v>189</c:v>
                </c:pt>
                <c:pt idx="62">
                  <c:v>194</c:v>
                </c:pt>
                <c:pt idx="63">
                  <c:v>275</c:v>
                </c:pt>
                <c:pt idx="64">
                  <c:v>283.5</c:v>
                </c:pt>
                <c:pt idx="65">
                  <c:v>302</c:v>
                </c:pt>
                <c:pt idx="66">
                  <c:v>329</c:v>
                </c:pt>
                <c:pt idx="67">
                  <c:v>342.5</c:v>
                </c:pt>
                <c:pt idx="68">
                  <c:v>356</c:v>
                </c:pt>
                <c:pt idx="69">
                  <c:v>424</c:v>
                </c:pt>
                <c:pt idx="70">
                  <c:v>460.5</c:v>
                </c:pt>
                <c:pt idx="71">
                  <c:v>469.5</c:v>
                </c:pt>
                <c:pt idx="72">
                  <c:v>1259</c:v>
                </c:pt>
                <c:pt idx="73">
                  <c:v>1277</c:v>
                </c:pt>
                <c:pt idx="74">
                  <c:v>1394.5</c:v>
                </c:pt>
                <c:pt idx="75">
                  <c:v>1440</c:v>
                </c:pt>
                <c:pt idx="76">
                  <c:v>1440</c:v>
                </c:pt>
                <c:pt idx="77">
                  <c:v>1535</c:v>
                </c:pt>
                <c:pt idx="78">
                  <c:v>1561.5</c:v>
                </c:pt>
                <c:pt idx="79">
                  <c:v>1562</c:v>
                </c:pt>
                <c:pt idx="80">
                  <c:v>1562</c:v>
                </c:pt>
                <c:pt idx="81">
                  <c:v>1575.5</c:v>
                </c:pt>
                <c:pt idx="82">
                  <c:v>1639</c:v>
                </c:pt>
                <c:pt idx="83">
                  <c:v>1693</c:v>
                </c:pt>
                <c:pt idx="84">
                  <c:v>1770</c:v>
                </c:pt>
                <c:pt idx="85">
                  <c:v>1806</c:v>
                </c:pt>
                <c:pt idx="86">
                  <c:v>1806.5</c:v>
                </c:pt>
                <c:pt idx="87">
                  <c:v>1810.5</c:v>
                </c:pt>
                <c:pt idx="88">
                  <c:v>1824</c:v>
                </c:pt>
                <c:pt idx="89">
                  <c:v>1833</c:v>
                </c:pt>
                <c:pt idx="90">
                  <c:v>1869.5</c:v>
                </c:pt>
                <c:pt idx="91">
                  <c:v>1896.5</c:v>
                </c:pt>
                <c:pt idx="92">
                  <c:v>1901</c:v>
                </c:pt>
                <c:pt idx="93">
                  <c:v>1901</c:v>
                </c:pt>
                <c:pt idx="94">
                  <c:v>1910.5</c:v>
                </c:pt>
                <c:pt idx="95">
                  <c:v>1951</c:v>
                </c:pt>
                <c:pt idx="96">
                  <c:v>1960</c:v>
                </c:pt>
                <c:pt idx="97">
                  <c:v>1978.5</c:v>
                </c:pt>
                <c:pt idx="98">
                  <c:v>2019</c:v>
                </c:pt>
                <c:pt idx="99">
                  <c:v>2019.5</c:v>
                </c:pt>
                <c:pt idx="100">
                  <c:v>3216.5</c:v>
                </c:pt>
                <c:pt idx="101">
                  <c:v>3265.5</c:v>
                </c:pt>
                <c:pt idx="102">
                  <c:v>3276.5</c:v>
                </c:pt>
                <c:pt idx="103">
                  <c:v>3374</c:v>
                </c:pt>
                <c:pt idx="104">
                  <c:v>3419.5</c:v>
                </c:pt>
                <c:pt idx="105">
                  <c:v>3496.5</c:v>
                </c:pt>
                <c:pt idx="106">
                  <c:v>3518.5</c:v>
                </c:pt>
                <c:pt idx="107">
                  <c:v>3519</c:v>
                </c:pt>
                <c:pt idx="108">
                  <c:v>3541.5</c:v>
                </c:pt>
                <c:pt idx="109">
                  <c:v>3546</c:v>
                </c:pt>
                <c:pt idx="110">
                  <c:v>3546</c:v>
                </c:pt>
                <c:pt idx="111">
                  <c:v>3564</c:v>
                </c:pt>
                <c:pt idx="112">
                  <c:v>3564.5</c:v>
                </c:pt>
                <c:pt idx="113">
                  <c:v>3660.5</c:v>
                </c:pt>
                <c:pt idx="114">
                  <c:v>4787.5</c:v>
                </c:pt>
                <c:pt idx="115">
                  <c:v>4853</c:v>
                </c:pt>
                <c:pt idx="116">
                  <c:v>5019</c:v>
                </c:pt>
                <c:pt idx="117">
                  <c:v>5178.5</c:v>
                </c:pt>
                <c:pt idx="118">
                  <c:v>5182</c:v>
                </c:pt>
                <c:pt idx="119">
                  <c:v>5186.5</c:v>
                </c:pt>
                <c:pt idx="120">
                  <c:v>5322.5</c:v>
                </c:pt>
                <c:pt idx="121">
                  <c:v>5390.5</c:v>
                </c:pt>
                <c:pt idx="122">
                  <c:v>5417.5</c:v>
                </c:pt>
                <c:pt idx="123">
                  <c:v>5463</c:v>
                </c:pt>
                <c:pt idx="124">
                  <c:v>6736</c:v>
                </c:pt>
                <c:pt idx="125">
                  <c:v>6749.5</c:v>
                </c:pt>
                <c:pt idx="126">
                  <c:v>6810</c:v>
                </c:pt>
                <c:pt idx="127">
                  <c:v>6858.5</c:v>
                </c:pt>
                <c:pt idx="128">
                  <c:v>6864.5</c:v>
                </c:pt>
                <c:pt idx="129">
                  <c:v>6867.5</c:v>
                </c:pt>
                <c:pt idx="130">
                  <c:v>6890</c:v>
                </c:pt>
                <c:pt idx="131">
                  <c:v>6981</c:v>
                </c:pt>
                <c:pt idx="132">
                  <c:v>7021.5</c:v>
                </c:pt>
                <c:pt idx="133">
                  <c:v>7153</c:v>
                </c:pt>
                <c:pt idx="134">
                  <c:v>8210.5</c:v>
                </c:pt>
                <c:pt idx="135">
                  <c:v>8254.5</c:v>
                </c:pt>
                <c:pt idx="136">
                  <c:v>8255</c:v>
                </c:pt>
                <c:pt idx="137">
                  <c:v>8255.5</c:v>
                </c:pt>
                <c:pt idx="138">
                  <c:v>8467.5</c:v>
                </c:pt>
                <c:pt idx="139">
                  <c:v>8471.5</c:v>
                </c:pt>
                <c:pt idx="140">
                  <c:v>8481</c:v>
                </c:pt>
                <c:pt idx="141">
                  <c:v>8494</c:v>
                </c:pt>
                <c:pt idx="142">
                  <c:v>8494.5</c:v>
                </c:pt>
                <c:pt idx="143">
                  <c:v>8585</c:v>
                </c:pt>
                <c:pt idx="144">
                  <c:v>8625.5</c:v>
                </c:pt>
                <c:pt idx="145">
                  <c:v>8626</c:v>
                </c:pt>
                <c:pt idx="146">
                  <c:v>8630.5</c:v>
                </c:pt>
                <c:pt idx="147">
                  <c:v>9591</c:v>
                </c:pt>
                <c:pt idx="148">
                  <c:v>9982.5</c:v>
                </c:pt>
                <c:pt idx="149">
                  <c:v>9989.5</c:v>
                </c:pt>
                <c:pt idx="150">
                  <c:v>10316</c:v>
                </c:pt>
                <c:pt idx="151">
                  <c:v>10321.5</c:v>
                </c:pt>
                <c:pt idx="152">
                  <c:v>10375</c:v>
                </c:pt>
                <c:pt idx="153">
                  <c:v>10376.5</c:v>
                </c:pt>
                <c:pt idx="154">
                  <c:v>10390</c:v>
                </c:pt>
                <c:pt idx="155">
                  <c:v>11602.5</c:v>
                </c:pt>
                <c:pt idx="156">
                  <c:v>11675</c:v>
                </c:pt>
                <c:pt idx="157">
                  <c:v>11720.5</c:v>
                </c:pt>
                <c:pt idx="158">
                  <c:v>11820</c:v>
                </c:pt>
                <c:pt idx="159">
                  <c:v>11824.5</c:v>
                </c:pt>
                <c:pt idx="160">
                  <c:v>11929</c:v>
                </c:pt>
                <c:pt idx="161">
                  <c:v>11933.5</c:v>
                </c:pt>
                <c:pt idx="162">
                  <c:v>11942.5</c:v>
                </c:pt>
                <c:pt idx="163">
                  <c:v>11947</c:v>
                </c:pt>
                <c:pt idx="164">
                  <c:v>11997</c:v>
                </c:pt>
                <c:pt idx="165">
                  <c:v>12001.5</c:v>
                </c:pt>
                <c:pt idx="166">
                  <c:v>13274.5</c:v>
                </c:pt>
                <c:pt idx="167">
                  <c:v>13283.5</c:v>
                </c:pt>
                <c:pt idx="168">
                  <c:v>13284</c:v>
                </c:pt>
                <c:pt idx="169">
                  <c:v>13292.5</c:v>
                </c:pt>
                <c:pt idx="170">
                  <c:v>13306</c:v>
                </c:pt>
                <c:pt idx="171">
                  <c:v>13306.5</c:v>
                </c:pt>
                <c:pt idx="172">
                  <c:v>13365</c:v>
                </c:pt>
                <c:pt idx="173">
                  <c:v>13443</c:v>
                </c:pt>
                <c:pt idx="174">
                  <c:v>13447.5</c:v>
                </c:pt>
                <c:pt idx="175">
                  <c:v>13451</c:v>
                </c:pt>
                <c:pt idx="176">
                  <c:v>13465</c:v>
                </c:pt>
                <c:pt idx="177">
                  <c:v>13474</c:v>
                </c:pt>
                <c:pt idx="178">
                  <c:v>13480</c:v>
                </c:pt>
                <c:pt idx="179">
                  <c:v>13610</c:v>
                </c:pt>
                <c:pt idx="180">
                  <c:v>13723.5</c:v>
                </c:pt>
                <c:pt idx="181">
                  <c:v>14558.5</c:v>
                </c:pt>
                <c:pt idx="182">
                  <c:v>14946.5</c:v>
                </c:pt>
                <c:pt idx="183">
                  <c:v>15014.5</c:v>
                </c:pt>
                <c:pt idx="184">
                  <c:v>15146</c:v>
                </c:pt>
                <c:pt idx="185">
                  <c:v>15155</c:v>
                </c:pt>
                <c:pt idx="186">
                  <c:v>15155.5</c:v>
                </c:pt>
                <c:pt idx="187">
                  <c:v>15160</c:v>
                </c:pt>
                <c:pt idx="188">
                  <c:v>15164.5</c:v>
                </c:pt>
                <c:pt idx="189">
                  <c:v>15169</c:v>
                </c:pt>
                <c:pt idx="190">
                  <c:v>15169.5</c:v>
                </c:pt>
                <c:pt idx="191">
                  <c:v>15173.5</c:v>
                </c:pt>
                <c:pt idx="192">
                  <c:v>15200.5</c:v>
                </c:pt>
                <c:pt idx="193">
                  <c:v>15454.5</c:v>
                </c:pt>
                <c:pt idx="194">
                  <c:v>16524</c:v>
                </c:pt>
                <c:pt idx="195">
                  <c:v>16619</c:v>
                </c:pt>
                <c:pt idx="196">
                  <c:v>16623.5</c:v>
                </c:pt>
                <c:pt idx="197">
                  <c:v>16661</c:v>
                </c:pt>
                <c:pt idx="198">
                  <c:v>16764</c:v>
                </c:pt>
                <c:pt idx="199">
                  <c:v>16768.5</c:v>
                </c:pt>
                <c:pt idx="200">
                  <c:v>16791</c:v>
                </c:pt>
                <c:pt idx="201">
                  <c:v>16800</c:v>
                </c:pt>
                <c:pt idx="202">
                  <c:v>16805</c:v>
                </c:pt>
                <c:pt idx="203">
                  <c:v>16959</c:v>
                </c:pt>
                <c:pt idx="204">
                  <c:v>18038</c:v>
                </c:pt>
                <c:pt idx="205">
                  <c:v>18038</c:v>
                </c:pt>
                <c:pt idx="206">
                  <c:v>18038</c:v>
                </c:pt>
                <c:pt idx="207">
                  <c:v>18372.5</c:v>
                </c:pt>
                <c:pt idx="208">
                  <c:v>18372.5</c:v>
                </c:pt>
                <c:pt idx="209">
                  <c:v>18377</c:v>
                </c:pt>
                <c:pt idx="210">
                  <c:v>18377.5</c:v>
                </c:pt>
                <c:pt idx="211">
                  <c:v>18377.5</c:v>
                </c:pt>
                <c:pt idx="212">
                  <c:v>18431.5</c:v>
                </c:pt>
                <c:pt idx="213">
                  <c:v>18513</c:v>
                </c:pt>
                <c:pt idx="214">
                  <c:v>18545</c:v>
                </c:pt>
                <c:pt idx="215">
                  <c:v>18545</c:v>
                </c:pt>
                <c:pt idx="216">
                  <c:v>18545</c:v>
                </c:pt>
                <c:pt idx="217">
                  <c:v>18545</c:v>
                </c:pt>
                <c:pt idx="218">
                  <c:v>18545</c:v>
                </c:pt>
                <c:pt idx="219">
                  <c:v>18545</c:v>
                </c:pt>
                <c:pt idx="220">
                  <c:v>18558.5</c:v>
                </c:pt>
                <c:pt idx="221">
                  <c:v>18558.5</c:v>
                </c:pt>
                <c:pt idx="222">
                  <c:v>18603.5</c:v>
                </c:pt>
                <c:pt idx="223">
                  <c:v>19892</c:v>
                </c:pt>
                <c:pt idx="224">
                  <c:v>20049</c:v>
                </c:pt>
                <c:pt idx="225">
                  <c:v>20099</c:v>
                </c:pt>
                <c:pt idx="226">
                  <c:v>20121.5</c:v>
                </c:pt>
                <c:pt idx="227">
                  <c:v>20126</c:v>
                </c:pt>
                <c:pt idx="228">
                  <c:v>20130.5</c:v>
                </c:pt>
                <c:pt idx="229">
                  <c:v>20130.5</c:v>
                </c:pt>
                <c:pt idx="230">
                  <c:v>20154.5</c:v>
                </c:pt>
                <c:pt idx="231">
                  <c:v>20158</c:v>
                </c:pt>
                <c:pt idx="232">
                  <c:v>20162.5</c:v>
                </c:pt>
                <c:pt idx="233">
                  <c:v>20253</c:v>
                </c:pt>
                <c:pt idx="234">
                  <c:v>21554</c:v>
                </c:pt>
                <c:pt idx="235">
                  <c:v>21626</c:v>
                </c:pt>
                <c:pt idx="236">
                  <c:v>21725.5</c:v>
                </c:pt>
                <c:pt idx="237">
                  <c:v>21725.5</c:v>
                </c:pt>
                <c:pt idx="238">
                  <c:v>21730.5</c:v>
                </c:pt>
                <c:pt idx="239">
                  <c:v>21730.5</c:v>
                </c:pt>
                <c:pt idx="240">
                  <c:v>21739.5</c:v>
                </c:pt>
                <c:pt idx="241">
                  <c:v>21744</c:v>
                </c:pt>
                <c:pt idx="242">
                  <c:v>21744</c:v>
                </c:pt>
                <c:pt idx="243">
                  <c:v>21762</c:v>
                </c:pt>
                <c:pt idx="244">
                  <c:v>21843.5</c:v>
                </c:pt>
                <c:pt idx="245">
                  <c:v>21895</c:v>
                </c:pt>
                <c:pt idx="246">
                  <c:v>21911.5</c:v>
                </c:pt>
                <c:pt idx="247">
                  <c:v>22138</c:v>
                </c:pt>
                <c:pt idx="248">
                  <c:v>23071.5</c:v>
                </c:pt>
                <c:pt idx="249">
                  <c:v>23221</c:v>
                </c:pt>
                <c:pt idx="250">
                  <c:v>23311.5</c:v>
                </c:pt>
                <c:pt idx="251">
                  <c:v>23701.5</c:v>
                </c:pt>
                <c:pt idx="252">
                  <c:v>24716.5</c:v>
                </c:pt>
                <c:pt idx="253">
                  <c:v>24866</c:v>
                </c:pt>
                <c:pt idx="254">
                  <c:v>25120</c:v>
                </c:pt>
                <c:pt idx="255">
                  <c:v>25142.5</c:v>
                </c:pt>
                <c:pt idx="256">
                  <c:v>26033</c:v>
                </c:pt>
                <c:pt idx="257">
                  <c:v>26569.5</c:v>
                </c:pt>
                <c:pt idx="258">
                  <c:v>26589</c:v>
                </c:pt>
                <c:pt idx="259">
                  <c:v>26692</c:v>
                </c:pt>
                <c:pt idx="260">
                  <c:v>27054.5</c:v>
                </c:pt>
                <c:pt idx="261">
                  <c:v>28035.5</c:v>
                </c:pt>
                <c:pt idx="262">
                  <c:v>28187.5</c:v>
                </c:pt>
                <c:pt idx="263">
                  <c:v>28284</c:v>
                </c:pt>
                <c:pt idx="264">
                  <c:v>28352.5</c:v>
                </c:pt>
                <c:pt idx="265">
                  <c:v>28409.5</c:v>
                </c:pt>
                <c:pt idx="266">
                  <c:v>28418.5</c:v>
                </c:pt>
                <c:pt idx="267">
                  <c:v>28518</c:v>
                </c:pt>
                <c:pt idx="268">
                  <c:v>28699.5</c:v>
                </c:pt>
                <c:pt idx="269">
                  <c:v>28708.5</c:v>
                </c:pt>
                <c:pt idx="270">
                  <c:v>29864</c:v>
                </c:pt>
                <c:pt idx="271">
                  <c:v>29874.5</c:v>
                </c:pt>
                <c:pt idx="272">
                  <c:v>29875</c:v>
                </c:pt>
                <c:pt idx="273">
                  <c:v>29945.5</c:v>
                </c:pt>
                <c:pt idx="274">
                  <c:v>30009</c:v>
                </c:pt>
                <c:pt idx="275">
                  <c:v>30059</c:v>
                </c:pt>
                <c:pt idx="276">
                  <c:v>30073.5</c:v>
                </c:pt>
                <c:pt idx="277">
                  <c:v>30077</c:v>
                </c:pt>
                <c:pt idx="278">
                  <c:v>30127</c:v>
                </c:pt>
                <c:pt idx="279">
                  <c:v>30222</c:v>
                </c:pt>
                <c:pt idx="280">
                  <c:v>31301.5</c:v>
                </c:pt>
                <c:pt idx="281">
                  <c:v>31486</c:v>
                </c:pt>
                <c:pt idx="282">
                  <c:v>31622</c:v>
                </c:pt>
                <c:pt idx="283">
                  <c:v>31622</c:v>
                </c:pt>
                <c:pt idx="284">
                  <c:v>31735.5</c:v>
                </c:pt>
                <c:pt idx="285">
                  <c:v>31740</c:v>
                </c:pt>
                <c:pt idx="286">
                  <c:v>31772</c:v>
                </c:pt>
                <c:pt idx="287">
                  <c:v>31772</c:v>
                </c:pt>
                <c:pt idx="288">
                  <c:v>31776.5</c:v>
                </c:pt>
                <c:pt idx="289">
                  <c:v>31777.5</c:v>
                </c:pt>
                <c:pt idx="290">
                  <c:v>31778</c:v>
                </c:pt>
                <c:pt idx="291">
                  <c:v>31794.5</c:v>
                </c:pt>
                <c:pt idx="292">
                  <c:v>31957.5</c:v>
                </c:pt>
                <c:pt idx="293">
                  <c:v>32030</c:v>
                </c:pt>
                <c:pt idx="294">
                  <c:v>33123</c:v>
                </c:pt>
                <c:pt idx="295">
                  <c:v>33126.5</c:v>
                </c:pt>
                <c:pt idx="296">
                  <c:v>33167.5</c:v>
                </c:pt>
                <c:pt idx="297">
                  <c:v>33167.5</c:v>
                </c:pt>
                <c:pt idx="298">
                  <c:v>33167.5</c:v>
                </c:pt>
                <c:pt idx="299">
                  <c:v>33168</c:v>
                </c:pt>
                <c:pt idx="300">
                  <c:v>33168</c:v>
                </c:pt>
                <c:pt idx="301">
                  <c:v>33168</c:v>
                </c:pt>
                <c:pt idx="302">
                  <c:v>33171.5</c:v>
                </c:pt>
                <c:pt idx="303">
                  <c:v>33232</c:v>
                </c:pt>
                <c:pt idx="304">
                  <c:v>33280.5</c:v>
                </c:pt>
                <c:pt idx="305">
                  <c:v>33403</c:v>
                </c:pt>
                <c:pt idx="306">
                  <c:v>33412</c:v>
                </c:pt>
                <c:pt idx="307">
                  <c:v>33422.5</c:v>
                </c:pt>
                <c:pt idx="308">
                  <c:v>33554</c:v>
                </c:pt>
                <c:pt idx="309">
                  <c:v>33554</c:v>
                </c:pt>
                <c:pt idx="310">
                  <c:v>33580</c:v>
                </c:pt>
                <c:pt idx="311">
                  <c:v>34587</c:v>
                </c:pt>
                <c:pt idx="312">
                  <c:v>34823</c:v>
                </c:pt>
                <c:pt idx="313">
                  <c:v>34825.5</c:v>
                </c:pt>
                <c:pt idx="314">
                  <c:v>34844.5</c:v>
                </c:pt>
                <c:pt idx="315">
                  <c:v>34948</c:v>
                </c:pt>
                <c:pt idx="316">
                  <c:v>34952.5</c:v>
                </c:pt>
                <c:pt idx="317">
                  <c:v>34952.5</c:v>
                </c:pt>
                <c:pt idx="318">
                  <c:v>34984.5</c:v>
                </c:pt>
                <c:pt idx="319">
                  <c:v>34999</c:v>
                </c:pt>
                <c:pt idx="320">
                  <c:v>35007</c:v>
                </c:pt>
                <c:pt idx="321">
                  <c:v>35189.5</c:v>
                </c:pt>
                <c:pt idx="322">
                  <c:v>35261</c:v>
                </c:pt>
                <c:pt idx="323">
                  <c:v>35262</c:v>
                </c:pt>
                <c:pt idx="324">
                  <c:v>35270.5</c:v>
                </c:pt>
                <c:pt idx="325">
                  <c:v>35270.5</c:v>
                </c:pt>
                <c:pt idx="326">
                  <c:v>35451.5</c:v>
                </c:pt>
                <c:pt idx="327">
                  <c:v>35451.5</c:v>
                </c:pt>
                <c:pt idx="328">
                  <c:v>36344</c:v>
                </c:pt>
                <c:pt idx="329">
                  <c:v>36439</c:v>
                </c:pt>
                <c:pt idx="330">
                  <c:v>36504.5</c:v>
                </c:pt>
                <c:pt idx="331">
                  <c:v>36652</c:v>
                </c:pt>
                <c:pt idx="332">
                  <c:v>36720</c:v>
                </c:pt>
                <c:pt idx="333">
                  <c:v>36842.5</c:v>
                </c:pt>
                <c:pt idx="334">
                  <c:v>36847</c:v>
                </c:pt>
                <c:pt idx="335">
                  <c:v>36847</c:v>
                </c:pt>
                <c:pt idx="336">
                  <c:v>37980.5</c:v>
                </c:pt>
                <c:pt idx="337">
                  <c:v>38007.5</c:v>
                </c:pt>
                <c:pt idx="338">
                  <c:v>38008</c:v>
                </c:pt>
                <c:pt idx="339">
                  <c:v>38125</c:v>
                </c:pt>
                <c:pt idx="340">
                  <c:v>38164</c:v>
                </c:pt>
                <c:pt idx="341">
                  <c:v>38210.5</c:v>
                </c:pt>
                <c:pt idx="342">
                  <c:v>38297.5</c:v>
                </c:pt>
                <c:pt idx="343">
                  <c:v>38307.5</c:v>
                </c:pt>
                <c:pt idx="344">
                  <c:v>38324</c:v>
                </c:pt>
                <c:pt idx="345">
                  <c:v>38325</c:v>
                </c:pt>
                <c:pt idx="346">
                  <c:v>38378.5</c:v>
                </c:pt>
                <c:pt idx="347">
                  <c:v>38405.5</c:v>
                </c:pt>
                <c:pt idx="348">
                  <c:v>38419</c:v>
                </c:pt>
                <c:pt idx="349">
                  <c:v>39602.5</c:v>
                </c:pt>
                <c:pt idx="350">
                  <c:v>39676</c:v>
                </c:pt>
                <c:pt idx="351">
                  <c:v>39775</c:v>
                </c:pt>
                <c:pt idx="352">
                  <c:v>39789</c:v>
                </c:pt>
                <c:pt idx="353">
                  <c:v>39796.5</c:v>
                </c:pt>
                <c:pt idx="354">
                  <c:v>39797</c:v>
                </c:pt>
                <c:pt idx="355">
                  <c:v>39797</c:v>
                </c:pt>
                <c:pt idx="356">
                  <c:v>39825</c:v>
                </c:pt>
                <c:pt idx="357">
                  <c:v>39825</c:v>
                </c:pt>
                <c:pt idx="358">
                  <c:v>39848</c:v>
                </c:pt>
                <c:pt idx="359">
                  <c:v>39869.5</c:v>
                </c:pt>
                <c:pt idx="360">
                  <c:v>39887</c:v>
                </c:pt>
                <c:pt idx="361">
                  <c:v>39887</c:v>
                </c:pt>
                <c:pt idx="362">
                  <c:v>39897</c:v>
                </c:pt>
                <c:pt idx="363">
                  <c:v>39905.5</c:v>
                </c:pt>
                <c:pt idx="364">
                  <c:v>39911</c:v>
                </c:pt>
                <c:pt idx="365">
                  <c:v>40251</c:v>
                </c:pt>
                <c:pt idx="366">
                  <c:v>41347</c:v>
                </c:pt>
                <c:pt idx="367">
                  <c:v>41425</c:v>
                </c:pt>
                <c:pt idx="368">
                  <c:v>41434</c:v>
                </c:pt>
                <c:pt idx="369">
                  <c:v>41506</c:v>
                </c:pt>
                <c:pt idx="370">
                  <c:v>41516</c:v>
                </c:pt>
                <c:pt idx="371">
                  <c:v>41534</c:v>
                </c:pt>
                <c:pt idx="372">
                  <c:v>41561</c:v>
                </c:pt>
                <c:pt idx="373">
                  <c:v>41565</c:v>
                </c:pt>
                <c:pt idx="374">
                  <c:v>41579</c:v>
                </c:pt>
                <c:pt idx="375">
                  <c:v>41642</c:v>
                </c:pt>
                <c:pt idx="376">
                  <c:v>41654.5</c:v>
                </c:pt>
                <c:pt idx="377">
                  <c:v>41674</c:v>
                </c:pt>
                <c:pt idx="378">
                  <c:v>41700</c:v>
                </c:pt>
                <c:pt idx="379">
                  <c:v>41700</c:v>
                </c:pt>
                <c:pt idx="380">
                  <c:v>41700</c:v>
                </c:pt>
                <c:pt idx="381">
                  <c:v>41831.5</c:v>
                </c:pt>
                <c:pt idx="382">
                  <c:v>41831.5</c:v>
                </c:pt>
                <c:pt idx="383">
                  <c:v>42276</c:v>
                </c:pt>
                <c:pt idx="384">
                  <c:v>42747.5</c:v>
                </c:pt>
                <c:pt idx="385">
                  <c:v>42747.5</c:v>
                </c:pt>
                <c:pt idx="386">
                  <c:v>42997</c:v>
                </c:pt>
                <c:pt idx="387">
                  <c:v>43006.5</c:v>
                </c:pt>
                <c:pt idx="388">
                  <c:v>43046</c:v>
                </c:pt>
                <c:pt idx="389">
                  <c:v>43092</c:v>
                </c:pt>
                <c:pt idx="390">
                  <c:v>43133.5</c:v>
                </c:pt>
                <c:pt idx="391">
                  <c:v>43146.5</c:v>
                </c:pt>
                <c:pt idx="392">
                  <c:v>43178</c:v>
                </c:pt>
                <c:pt idx="393">
                  <c:v>43204</c:v>
                </c:pt>
                <c:pt idx="394">
                  <c:v>43204.5</c:v>
                </c:pt>
                <c:pt idx="395">
                  <c:v>43255</c:v>
                </c:pt>
                <c:pt idx="396">
                  <c:v>43282</c:v>
                </c:pt>
                <c:pt idx="397">
                  <c:v>43368.5</c:v>
                </c:pt>
                <c:pt idx="398">
                  <c:v>43372</c:v>
                </c:pt>
                <c:pt idx="399">
                  <c:v>43387</c:v>
                </c:pt>
                <c:pt idx="400">
                  <c:v>43387</c:v>
                </c:pt>
                <c:pt idx="401">
                  <c:v>43387</c:v>
                </c:pt>
                <c:pt idx="402">
                  <c:v>43545.5</c:v>
                </c:pt>
                <c:pt idx="403">
                  <c:v>44303</c:v>
                </c:pt>
                <c:pt idx="404">
                  <c:v>44461.5</c:v>
                </c:pt>
                <c:pt idx="405">
                  <c:v>44588</c:v>
                </c:pt>
                <c:pt idx="406">
                  <c:v>44759.5</c:v>
                </c:pt>
                <c:pt idx="407">
                  <c:v>44873</c:v>
                </c:pt>
                <c:pt idx="408">
                  <c:v>44873.5</c:v>
                </c:pt>
                <c:pt idx="409">
                  <c:v>44918</c:v>
                </c:pt>
                <c:pt idx="410">
                  <c:v>44918</c:v>
                </c:pt>
                <c:pt idx="411">
                  <c:v>45031.5</c:v>
                </c:pt>
                <c:pt idx="412">
                  <c:v>45031.5</c:v>
                </c:pt>
                <c:pt idx="413">
                  <c:v>45062.5</c:v>
                </c:pt>
                <c:pt idx="414">
                  <c:v>45062.5</c:v>
                </c:pt>
                <c:pt idx="415">
                  <c:v>45081</c:v>
                </c:pt>
                <c:pt idx="416">
                  <c:v>46025</c:v>
                </c:pt>
                <c:pt idx="417">
                  <c:v>46113</c:v>
                </c:pt>
                <c:pt idx="418">
                  <c:v>46134</c:v>
                </c:pt>
                <c:pt idx="419">
                  <c:v>46292.5</c:v>
                </c:pt>
                <c:pt idx="420">
                  <c:v>46400.5</c:v>
                </c:pt>
                <c:pt idx="421">
                  <c:v>46462</c:v>
                </c:pt>
                <c:pt idx="422">
                  <c:v>46471</c:v>
                </c:pt>
                <c:pt idx="423">
                  <c:v>46545.5</c:v>
                </c:pt>
                <c:pt idx="424">
                  <c:v>46818.5</c:v>
                </c:pt>
                <c:pt idx="425">
                  <c:v>46818.5</c:v>
                </c:pt>
                <c:pt idx="426">
                  <c:v>46818.5</c:v>
                </c:pt>
                <c:pt idx="427">
                  <c:v>47038</c:v>
                </c:pt>
                <c:pt idx="428">
                  <c:v>47038</c:v>
                </c:pt>
                <c:pt idx="429">
                  <c:v>48019</c:v>
                </c:pt>
                <c:pt idx="430">
                  <c:v>48035.5</c:v>
                </c:pt>
                <c:pt idx="431">
                  <c:v>48078.5</c:v>
                </c:pt>
                <c:pt idx="432">
                  <c:v>48079</c:v>
                </c:pt>
                <c:pt idx="433">
                  <c:v>48148</c:v>
                </c:pt>
                <c:pt idx="434">
                  <c:v>48148.5</c:v>
                </c:pt>
                <c:pt idx="435">
                  <c:v>48202.5</c:v>
                </c:pt>
                <c:pt idx="436">
                  <c:v>48207</c:v>
                </c:pt>
                <c:pt idx="437">
                  <c:v>48233</c:v>
                </c:pt>
                <c:pt idx="438">
                  <c:v>48252.5</c:v>
                </c:pt>
                <c:pt idx="439">
                  <c:v>48279</c:v>
                </c:pt>
                <c:pt idx="440">
                  <c:v>48306.5</c:v>
                </c:pt>
                <c:pt idx="441">
                  <c:v>48307</c:v>
                </c:pt>
                <c:pt idx="442">
                  <c:v>48311.5</c:v>
                </c:pt>
                <c:pt idx="443">
                  <c:v>48315.5</c:v>
                </c:pt>
                <c:pt idx="444">
                  <c:v>48316</c:v>
                </c:pt>
                <c:pt idx="445">
                  <c:v>48325</c:v>
                </c:pt>
                <c:pt idx="446">
                  <c:v>48338.5</c:v>
                </c:pt>
                <c:pt idx="447">
                  <c:v>48347.5</c:v>
                </c:pt>
                <c:pt idx="448">
                  <c:v>48348</c:v>
                </c:pt>
                <c:pt idx="449">
                  <c:v>48352</c:v>
                </c:pt>
                <c:pt idx="450">
                  <c:v>48352.5</c:v>
                </c:pt>
                <c:pt idx="451">
                  <c:v>48356.5</c:v>
                </c:pt>
                <c:pt idx="452">
                  <c:v>48357</c:v>
                </c:pt>
                <c:pt idx="453">
                  <c:v>48365.5</c:v>
                </c:pt>
                <c:pt idx="454">
                  <c:v>48366</c:v>
                </c:pt>
                <c:pt idx="455">
                  <c:v>48370</c:v>
                </c:pt>
                <c:pt idx="456">
                  <c:v>48370.5</c:v>
                </c:pt>
                <c:pt idx="457">
                  <c:v>48374.5</c:v>
                </c:pt>
                <c:pt idx="458">
                  <c:v>48375</c:v>
                </c:pt>
                <c:pt idx="459">
                  <c:v>48388</c:v>
                </c:pt>
                <c:pt idx="460">
                  <c:v>48388</c:v>
                </c:pt>
                <c:pt idx="461">
                  <c:v>48388.5</c:v>
                </c:pt>
                <c:pt idx="462">
                  <c:v>48403</c:v>
                </c:pt>
                <c:pt idx="463">
                  <c:v>48488</c:v>
                </c:pt>
                <c:pt idx="464">
                  <c:v>48492.5</c:v>
                </c:pt>
                <c:pt idx="465">
                  <c:v>48497</c:v>
                </c:pt>
                <c:pt idx="466">
                  <c:v>48501.5</c:v>
                </c:pt>
                <c:pt idx="467">
                  <c:v>48506</c:v>
                </c:pt>
                <c:pt idx="468">
                  <c:v>48510.5</c:v>
                </c:pt>
                <c:pt idx="469">
                  <c:v>48515</c:v>
                </c:pt>
                <c:pt idx="470">
                  <c:v>48584</c:v>
                </c:pt>
                <c:pt idx="471">
                  <c:v>48596.5</c:v>
                </c:pt>
                <c:pt idx="472">
                  <c:v>48796</c:v>
                </c:pt>
                <c:pt idx="473">
                  <c:v>48796</c:v>
                </c:pt>
                <c:pt idx="474">
                  <c:v>49265</c:v>
                </c:pt>
                <c:pt idx="475">
                  <c:v>49710</c:v>
                </c:pt>
                <c:pt idx="476">
                  <c:v>49710.5</c:v>
                </c:pt>
                <c:pt idx="477">
                  <c:v>49731.5</c:v>
                </c:pt>
                <c:pt idx="478">
                  <c:v>49747.5</c:v>
                </c:pt>
                <c:pt idx="479">
                  <c:v>49761</c:v>
                </c:pt>
                <c:pt idx="480">
                  <c:v>49770</c:v>
                </c:pt>
                <c:pt idx="481">
                  <c:v>49810</c:v>
                </c:pt>
                <c:pt idx="482">
                  <c:v>49810</c:v>
                </c:pt>
                <c:pt idx="483">
                  <c:v>49810.5</c:v>
                </c:pt>
                <c:pt idx="484">
                  <c:v>49810.5</c:v>
                </c:pt>
                <c:pt idx="485">
                  <c:v>49811.5</c:v>
                </c:pt>
                <c:pt idx="486">
                  <c:v>49820</c:v>
                </c:pt>
                <c:pt idx="487">
                  <c:v>49820</c:v>
                </c:pt>
                <c:pt idx="488">
                  <c:v>49820.5</c:v>
                </c:pt>
                <c:pt idx="489">
                  <c:v>49829.5</c:v>
                </c:pt>
                <c:pt idx="490">
                  <c:v>49858</c:v>
                </c:pt>
                <c:pt idx="491">
                  <c:v>49865.5</c:v>
                </c:pt>
                <c:pt idx="492">
                  <c:v>49924.5</c:v>
                </c:pt>
                <c:pt idx="493">
                  <c:v>50010</c:v>
                </c:pt>
                <c:pt idx="494">
                  <c:v>50010.5</c:v>
                </c:pt>
                <c:pt idx="495">
                  <c:v>50033</c:v>
                </c:pt>
                <c:pt idx="496">
                  <c:v>50071</c:v>
                </c:pt>
                <c:pt idx="497">
                  <c:v>50130</c:v>
                </c:pt>
                <c:pt idx="498">
                  <c:v>51193.5</c:v>
                </c:pt>
                <c:pt idx="499">
                  <c:v>51197.5</c:v>
                </c:pt>
                <c:pt idx="500">
                  <c:v>51348.5</c:v>
                </c:pt>
                <c:pt idx="501">
                  <c:v>51433</c:v>
                </c:pt>
                <c:pt idx="502">
                  <c:v>51457.5</c:v>
                </c:pt>
                <c:pt idx="503">
                  <c:v>51462</c:v>
                </c:pt>
                <c:pt idx="504">
                  <c:v>51487.5</c:v>
                </c:pt>
                <c:pt idx="505">
                  <c:v>51492</c:v>
                </c:pt>
                <c:pt idx="506">
                  <c:v>51496.5</c:v>
                </c:pt>
                <c:pt idx="507">
                  <c:v>51497</c:v>
                </c:pt>
                <c:pt idx="508">
                  <c:v>51501</c:v>
                </c:pt>
                <c:pt idx="509">
                  <c:v>51564.5</c:v>
                </c:pt>
                <c:pt idx="510">
                  <c:v>51566</c:v>
                </c:pt>
                <c:pt idx="511">
                  <c:v>51578</c:v>
                </c:pt>
                <c:pt idx="512">
                  <c:v>51578</c:v>
                </c:pt>
                <c:pt idx="513">
                  <c:v>51655</c:v>
                </c:pt>
                <c:pt idx="514">
                  <c:v>51954.5</c:v>
                </c:pt>
                <c:pt idx="515">
                  <c:v>52381</c:v>
                </c:pt>
                <c:pt idx="516">
                  <c:v>52712.5</c:v>
                </c:pt>
                <c:pt idx="517">
                  <c:v>52717</c:v>
                </c:pt>
                <c:pt idx="518">
                  <c:v>52726</c:v>
                </c:pt>
                <c:pt idx="519">
                  <c:v>52762</c:v>
                </c:pt>
                <c:pt idx="520">
                  <c:v>52775.5</c:v>
                </c:pt>
                <c:pt idx="521">
                  <c:v>52780.5</c:v>
                </c:pt>
                <c:pt idx="522">
                  <c:v>52794</c:v>
                </c:pt>
                <c:pt idx="523">
                  <c:v>52802.5</c:v>
                </c:pt>
                <c:pt idx="524">
                  <c:v>52803</c:v>
                </c:pt>
                <c:pt idx="525">
                  <c:v>52807.5</c:v>
                </c:pt>
                <c:pt idx="526">
                  <c:v>52812</c:v>
                </c:pt>
                <c:pt idx="527">
                  <c:v>52816.5</c:v>
                </c:pt>
                <c:pt idx="528">
                  <c:v>52893.5</c:v>
                </c:pt>
                <c:pt idx="529">
                  <c:v>52898</c:v>
                </c:pt>
                <c:pt idx="530">
                  <c:v>52898.5</c:v>
                </c:pt>
                <c:pt idx="531">
                  <c:v>52920</c:v>
                </c:pt>
                <c:pt idx="532">
                  <c:v>52920.5</c:v>
                </c:pt>
                <c:pt idx="533">
                  <c:v>52934.5</c:v>
                </c:pt>
                <c:pt idx="534">
                  <c:v>52938.5</c:v>
                </c:pt>
                <c:pt idx="535">
                  <c:v>52952.5</c:v>
                </c:pt>
                <c:pt idx="536">
                  <c:v>52957</c:v>
                </c:pt>
                <c:pt idx="537">
                  <c:v>52961.5</c:v>
                </c:pt>
                <c:pt idx="538">
                  <c:v>52965.5</c:v>
                </c:pt>
                <c:pt idx="539">
                  <c:v>52983.5</c:v>
                </c:pt>
                <c:pt idx="540">
                  <c:v>52984</c:v>
                </c:pt>
                <c:pt idx="541">
                  <c:v>52988</c:v>
                </c:pt>
                <c:pt idx="542">
                  <c:v>52988.5</c:v>
                </c:pt>
                <c:pt idx="543">
                  <c:v>52992</c:v>
                </c:pt>
                <c:pt idx="544">
                  <c:v>52992.5</c:v>
                </c:pt>
                <c:pt idx="545">
                  <c:v>53006.5</c:v>
                </c:pt>
                <c:pt idx="546">
                  <c:v>53011</c:v>
                </c:pt>
                <c:pt idx="547">
                  <c:v>53011.5</c:v>
                </c:pt>
                <c:pt idx="548">
                  <c:v>53015</c:v>
                </c:pt>
                <c:pt idx="549">
                  <c:v>53016</c:v>
                </c:pt>
                <c:pt idx="550">
                  <c:v>53029.5</c:v>
                </c:pt>
                <c:pt idx="551">
                  <c:v>53030.5</c:v>
                </c:pt>
                <c:pt idx="552">
                  <c:v>53033.5</c:v>
                </c:pt>
                <c:pt idx="553">
                  <c:v>53034</c:v>
                </c:pt>
                <c:pt idx="554">
                  <c:v>53051</c:v>
                </c:pt>
                <c:pt idx="555">
                  <c:v>53051.5</c:v>
                </c:pt>
                <c:pt idx="556">
                  <c:v>53127.5</c:v>
                </c:pt>
                <c:pt idx="557">
                  <c:v>53128</c:v>
                </c:pt>
                <c:pt idx="558">
                  <c:v>53137</c:v>
                </c:pt>
                <c:pt idx="559">
                  <c:v>53141.5</c:v>
                </c:pt>
                <c:pt idx="560">
                  <c:v>53142</c:v>
                </c:pt>
                <c:pt idx="561">
                  <c:v>53142.5</c:v>
                </c:pt>
                <c:pt idx="562">
                  <c:v>53147</c:v>
                </c:pt>
                <c:pt idx="563">
                  <c:v>53155</c:v>
                </c:pt>
                <c:pt idx="564">
                  <c:v>53173</c:v>
                </c:pt>
                <c:pt idx="565">
                  <c:v>53173.5</c:v>
                </c:pt>
                <c:pt idx="566">
                  <c:v>53177.5</c:v>
                </c:pt>
                <c:pt idx="567">
                  <c:v>53178</c:v>
                </c:pt>
                <c:pt idx="568">
                  <c:v>53182</c:v>
                </c:pt>
                <c:pt idx="569">
                  <c:v>53182.5</c:v>
                </c:pt>
                <c:pt idx="570">
                  <c:v>53187</c:v>
                </c:pt>
                <c:pt idx="571">
                  <c:v>53191</c:v>
                </c:pt>
                <c:pt idx="572">
                  <c:v>53191.5</c:v>
                </c:pt>
                <c:pt idx="573">
                  <c:v>53195.5</c:v>
                </c:pt>
                <c:pt idx="574">
                  <c:v>53196</c:v>
                </c:pt>
                <c:pt idx="575">
                  <c:v>53196.5</c:v>
                </c:pt>
                <c:pt idx="576">
                  <c:v>53205</c:v>
                </c:pt>
                <c:pt idx="577">
                  <c:v>53205.5</c:v>
                </c:pt>
                <c:pt idx="578">
                  <c:v>53209.5</c:v>
                </c:pt>
                <c:pt idx="579">
                  <c:v>53214</c:v>
                </c:pt>
                <c:pt idx="580">
                  <c:v>53218.5</c:v>
                </c:pt>
                <c:pt idx="581">
                  <c:v>53223</c:v>
                </c:pt>
                <c:pt idx="582">
                  <c:v>53223</c:v>
                </c:pt>
                <c:pt idx="583">
                  <c:v>53227.5</c:v>
                </c:pt>
                <c:pt idx="584">
                  <c:v>53232</c:v>
                </c:pt>
                <c:pt idx="585">
                  <c:v>53232.5</c:v>
                </c:pt>
                <c:pt idx="586">
                  <c:v>53236.5</c:v>
                </c:pt>
                <c:pt idx="587">
                  <c:v>53236.5</c:v>
                </c:pt>
                <c:pt idx="588">
                  <c:v>53237</c:v>
                </c:pt>
                <c:pt idx="589">
                  <c:v>53241.5</c:v>
                </c:pt>
                <c:pt idx="590">
                  <c:v>53255</c:v>
                </c:pt>
                <c:pt idx="591">
                  <c:v>53259.5</c:v>
                </c:pt>
                <c:pt idx="592">
                  <c:v>53268.5</c:v>
                </c:pt>
                <c:pt idx="593">
                  <c:v>53273</c:v>
                </c:pt>
                <c:pt idx="594">
                  <c:v>53277.5</c:v>
                </c:pt>
                <c:pt idx="595">
                  <c:v>53282</c:v>
                </c:pt>
                <c:pt idx="596">
                  <c:v>53286.5</c:v>
                </c:pt>
                <c:pt idx="597">
                  <c:v>53300</c:v>
                </c:pt>
                <c:pt idx="598">
                  <c:v>53304.5</c:v>
                </c:pt>
                <c:pt idx="599">
                  <c:v>53318.5</c:v>
                </c:pt>
                <c:pt idx="600">
                  <c:v>53323</c:v>
                </c:pt>
                <c:pt idx="601">
                  <c:v>53327.5</c:v>
                </c:pt>
                <c:pt idx="602">
                  <c:v>53363.5</c:v>
                </c:pt>
                <c:pt idx="603">
                  <c:v>53469</c:v>
                </c:pt>
                <c:pt idx="604">
                  <c:v>54618</c:v>
                </c:pt>
                <c:pt idx="605">
                  <c:v>54618</c:v>
                </c:pt>
                <c:pt idx="606">
                  <c:v>54618</c:v>
                </c:pt>
                <c:pt idx="607">
                  <c:v>54618</c:v>
                </c:pt>
                <c:pt idx="608">
                  <c:v>54678.5</c:v>
                </c:pt>
                <c:pt idx="609">
                  <c:v>54684</c:v>
                </c:pt>
                <c:pt idx="610">
                  <c:v>54684</c:v>
                </c:pt>
                <c:pt idx="611">
                  <c:v>54777</c:v>
                </c:pt>
                <c:pt idx="612">
                  <c:v>54832.5</c:v>
                </c:pt>
                <c:pt idx="613">
                  <c:v>54832.5</c:v>
                </c:pt>
                <c:pt idx="614">
                  <c:v>54832.5</c:v>
                </c:pt>
                <c:pt idx="615">
                  <c:v>54836.5</c:v>
                </c:pt>
                <c:pt idx="616">
                  <c:v>54836.5</c:v>
                </c:pt>
                <c:pt idx="617">
                  <c:v>54945</c:v>
                </c:pt>
                <c:pt idx="618">
                  <c:v>54954</c:v>
                </c:pt>
                <c:pt idx="619">
                  <c:v>54959.5</c:v>
                </c:pt>
                <c:pt idx="620">
                  <c:v>55045.5</c:v>
                </c:pt>
                <c:pt idx="621">
                  <c:v>55099</c:v>
                </c:pt>
                <c:pt idx="622">
                  <c:v>55099</c:v>
                </c:pt>
                <c:pt idx="623">
                  <c:v>55099</c:v>
                </c:pt>
                <c:pt idx="624">
                  <c:v>55189.5</c:v>
                </c:pt>
                <c:pt idx="625">
                  <c:v>55948.5</c:v>
                </c:pt>
                <c:pt idx="626">
                  <c:v>55967</c:v>
                </c:pt>
                <c:pt idx="627">
                  <c:v>55967.5</c:v>
                </c:pt>
                <c:pt idx="628">
                  <c:v>56179.5</c:v>
                </c:pt>
                <c:pt idx="629">
                  <c:v>56180</c:v>
                </c:pt>
                <c:pt idx="630">
                  <c:v>56277</c:v>
                </c:pt>
                <c:pt idx="631">
                  <c:v>56297.5</c:v>
                </c:pt>
                <c:pt idx="632">
                  <c:v>56396</c:v>
                </c:pt>
                <c:pt idx="633">
                  <c:v>56473</c:v>
                </c:pt>
                <c:pt idx="634">
                  <c:v>56490</c:v>
                </c:pt>
                <c:pt idx="635">
                  <c:v>56545.5</c:v>
                </c:pt>
                <c:pt idx="636">
                  <c:v>56591</c:v>
                </c:pt>
                <c:pt idx="637">
                  <c:v>56626</c:v>
                </c:pt>
                <c:pt idx="638">
                  <c:v>57606</c:v>
                </c:pt>
                <c:pt idx="639">
                  <c:v>57746.5</c:v>
                </c:pt>
                <c:pt idx="640">
                  <c:v>57755</c:v>
                </c:pt>
                <c:pt idx="641">
                  <c:v>57918.5</c:v>
                </c:pt>
                <c:pt idx="642">
                  <c:v>58041</c:v>
                </c:pt>
                <c:pt idx="643">
                  <c:v>58041.5</c:v>
                </c:pt>
                <c:pt idx="644">
                  <c:v>58054.5</c:v>
                </c:pt>
                <c:pt idx="645">
                  <c:v>58171</c:v>
                </c:pt>
                <c:pt idx="646">
                  <c:v>59329</c:v>
                </c:pt>
                <c:pt idx="647">
                  <c:v>59542</c:v>
                </c:pt>
                <c:pt idx="648">
                  <c:v>59608.5</c:v>
                </c:pt>
                <c:pt idx="649">
                  <c:v>59739.5</c:v>
                </c:pt>
                <c:pt idx="650">
                  <c:v>59744</c:v>
                </c:pt>
                <c:pt idx="651">
                  <c:v>59744.5</c:v>
                </c:pt>
                <c:pt idx="652">
                  <c:v>59757.5</c:v>
                </c:pt>
                <c:pt idx="653">
                  <c:v>59758</c:v>
                </c:pt>
                <c:pt idx="654">
                  <c:v>59766</c:v>
                </c:pt>
                <c:pt idx="655">
                  <c:v>59766.5</c:v>
                </c:pt>
                <c:pt idx="656">
                  <c:v>59771</c:v>
                </c:pt>
                <c:pt idx="657">
                  <c:v>59771.5</c:v>
                </c:pt>
                <c:pt idx="658">
                  <c:v>59780</c:v>
                </c:pt>
                <c:pt idx="659">
                  <c:v>59780.5</c:v>
                </c:pt>
                <c:pt idx="660">
                  <c:v>59781</c:v>
                </c:pt>
                <c:pt idx="661">
                  <c:v>59781</c:v>
                </c:pt>
                <c:pt idx="662">
                  <c:v>59781.5</c:v>
                </c:pt>
                <c:pt idx="663">
                  <c:v>59784.5</c:v>
                </c:pt>
                <c:pt idx="664">
                  <c:v>59785</c:v>
                </c:pt>
                <c:pt idx="665">
                  <c:v>59785.5</c:v>
                </c:pt>
                <c:pt idx="666">
                  <c:v>59789</c:v>
                </c:pt>
                <c:pt idx="667">
                  <c:v>59789.5</c:v>
                </c:pt>
                <c:pt idx="668">
                  <c:v>59793.5</c:v>
                </c:pt>
                <c:pt idx="669">
                  <c:v>59794</c:v>
                </c:pt>
                <c:pt idx="670">
                  <c:v>59794.5</c:v>
                </c:pt>
                <c:pt idx="671">
                  <c:v>59798</c:v>
                </c:pt>
                <c:pt idx="672">
                  <c:v>59798.5</c:v>
                </c:pt>
                <c:pt idx="673">
                  <c:v>59799</c:v>
                </c:pt>
                <c:pt idx="674">
                  <c:v>59799</c:v>
                </c:pt>
                <c:pt idx="675">
                  <c:v>59799</c:v>
                </c:pt>
                <c:pt idx="676">
                  <c:v>59802.5</c:v>
                </c:pt>
                <c:pt idx="677">
                  <c:v>59803</c:v>
                </c:pt>
                <c:pt idx="678">
                  <c:v>59803.5</c:v>
                </c:pt>
                <c:pt idx="679">
                  <c:v>59807.5</c:v>
                </c:pt>
                <c:pt idx="680">
                  <c:v>59839</c:v>
                </c:pt>
                <c:pt idx="681">
                  <c:v>59839.5</c:v>
                </c:pt>
                <c:pt idx="682">
                  <c:v>59848</c:v>
                </c:pt>
                <c:pt idx="683">
                  <c:v>59848.5</c:v>
                </c:pt>
                <c:pt idx="684">
                  <c:v>59852.5</c:v>
                </c:pt>
                <c:pt idx="685">
                  <c:v>59862</c:v>
                </c:pt>
                <c:pt idx="686">
                  <c:v>59889</c:v>
                </c:pt>
                <c:pt idx="687">
                  <c:v>59893</c:v>
                </c:pt>
                <c:pt idx="688">
                  <c:v>59893.5</c:v>
                </c:pt>
                <c:pt idx="689">
                  <c:v>59894</c:v>
                </c:pt>
                <c:pt idx="690">
                  <c:v>59898</c:v>
                </c:pt>
                <c:pt idx="691">
                  <c:v>59898.5</c:v>
                </c:pt>
                <c:pt idx="692">
                  <c:v>59911.5</c:v>
                </c:pt>
                <c:pt idx="693">
                  <c:v>59916</c:v>
                </c:pt>
                <c:pt idx="694">
                  <c:v>59916.5</c:v>
                </c:pt>
                <c:pt idx="695">
                  <c:v>59925</c:v>
                </c:pt>
                <c:pt idx="696">
                  <c:v>59925.5</c:v>
                </c:pt>
                <c:pt idx="697">
                  <c:v>59934</c:v>
                </c:pt>
                <c:pt idx="698">
                  <c:v>59934.5</c:v>
                </c:pt>
                <c:pt idx="699">
                  <c:v>59943</c:v>
                </c:pt>
                <c:pt idx="700">
                  <c:v>59947.5</c:v>
                </c:pt>
                <c:pt idx="701">
                  <c:v>59952</c:v>
                </c:pt>
                <c:pt idx="702">
                  <c:v>59952.5</c:v>
                </c:pt>
                <c:pt idx="703">
                  <c:v>59956.5</c:v>
                </c:pt>
                <c:pt idx="704">
                  <c:v>59957</c:v>
                </c:pt>
                <c:pt idx="705">
                  <c:v>59966</c:v>
                </c:pt>
                <c:pt idx="706">
                  <c:v>59975</c:v>
                </c:pt>
                <c:pt idx="707">
                  <c:v>59979.5</c:v>
                </c:pt>
                <c:pt idx="708">
                  <c:v>59984</c:v>
                </c:pt>
                <c:pt idx="709">
                  <c:v>59993</c:v>
                </c:pt>
                <c:pt idx="710">
                  <c:v>61014</c:v>
                </c:pt>
                <c:pt idx="711">
                  <c:v>61031.5</c:v>
                </c:pt>
                <c:pt idx="712">
                  <c:v>61032</c:v>
                </c:pt>
                <c:pt idx="713">
                  <c:v>61046.5</c:v>
                </c:pt>
                <c:pt idx="714">
                  <c:v>61059</c:v>
                </c:pt>
                <c:pt idx="715">
                  <c:v>61063.5</c:v>
                </c:pt>
                <c:pt idx="716">
                  <c:v>61072.5</c:v>
                </c:pt>
                <c:pt idx="717">
                  <c:v>61073</c:v>
                </c:pt>
                <c:pt idx="718">
                  <c:v>61077.5</c:v>
                </c:pt>
                <c:pt idx="719">
                  <c:v>61081.5</c:v>
                </c:pt>
                <c:pt idx="720">
                  <c:v>61082</c:v>
                </c:pt>
                <c:pt idx="721">
                  <c:v>61086</c:v>
                </c:pt>
                <c:pt idx="722">
                  <c:v>61086.5</c:v>
                </c:pt>
                <c:pt idx="723">
                  <c:v>61090.5</c:v>
                </c:pt>
                <c:pt idx="724">
                  <c:v>61091</c:v>
                </c:pt>
                <c:pt idx="725">
                  <c:v>61095</c:v>
                </c:pt>
                <c:pt idx="726">
                  <c:v>61108.5</c:v>
                </c:pt>
                <c:pt idx="727">
                  <c:v>61109</c:v>
                </c:pt>
                <c:pt idx="728">
                  <c:v>61113</c:v>
                </c:pt>
                <c:pt idx="729">
                  <c:v>61113.5</c:v>
                </c:pt>
                <c:pt idx="730">
                  <c:v>61117.5</c:v>
                </c:pt>
                <c:pt idx="731">
                  <c:v>61118</c:v>
                </c:pt>
                <c:pt idx="732">
                  <c:v>61135.5</c:v>
                </c:pt>
                <c:pt idx="733">
                  <c:v>61136</c:v>
                </c:pt>
                <c:pt idx="734">
                  <c:v>61139.5</c:v>
                </c:pt>
                <c:pt idx="735">
                  <c:v>61140</c:v>
                </c:pt>
                <c:pt idx="736">
                  <c:v>61140</c:v>
                </c:pt>
                <c:pt idx="737">
                  <c:v>61140.5</c:v>
                </c:pt>
                <c:pt idx="738">
                  <c:v>61141</c:v>
                </c:pt>
                <c:pt idx="739">
                  <c:v>61144.5</c:v>
                </c:pt>
                <c:pt idx="740">
                  <c:v>61145</c:v>
                </c:pt>
                <c:pt idx="741">
                  <c:v>61168</c:v>
                </c:pt>
                <c:pt idx="742">
                  <c:v>61176.5</c:v>
                </c:pt>
                <c:pt idx="743">
                  <c:v>61221.5</c:v>
                </c:pt>
                <c:pt idx="744">
                  <c:v>61222</c:v>
                </c:pt>
                <c:pt idx="745">
                  <c:v>61222.5</c:v>
                </c:pt>
                <c:pt idx="746">
                  <c:v>61226.5</c:v>
                </c:pt>
                <c:pt idx="747">
                  <c:v>61227</c:v>
                </c:pt>
                <c:pt idx="748">
                  <c:v>61232</c:v>
                </c:pt>
                <c:pt idx="749">
                  <c:v>61232.5</c:v>
                </c:pt>
                <c:pt idx="750">
                  <c:v>61240</c:v>
                </c:pt>
                <c:pt idx="751">
                  <c:v>61240.5</c:v>
                </c:pt>
                <c:pt idx="752">
                  <c:v>61244</c:v>
                </c:pt>
                <c:pt idx="753">
                  <c:v>61262.5</c:v>
                </c:pt>
                <c:pt idx="754">
                  <c:v>61263</c:v>
                </c:pt>
                <c:pt idx="755">
                  <c:v>61344</c:v>
                </c:pt>
                <c:pt idx="756">
                  <c:v>61498.5</c:v>
                </c:pt>
                <c:pt idx="757">
                  <c:v>61597</c:v>
                </c:pt>
                <c:pt idx="758">
                  <c:v>61611.5</c:v>
                </c:pt>
                <c:pt idx="759">
                  <c:v>61611.5</c:v>
                </c:pt>
                <c:pt idx="760">
                  <c:v>62754</c:v>
                </c:pt>
                <c:pt idx="761">
                  <c:v>62754</c:v>
                </c:pt>
                <c:pt idx="762">
                  <c:v>63061.5</c:v>
                </c:pt>
                <c:pt idx="763">
                  <c:v>63061.5</c:v>
                </c:pt>
                <c:pt idx="764">
                  <c:v>63347</c:v>
                </c:pt>
                <c:pt idx="765">
                  <c:v>63397</c:v>
                </c:pt>
                <c:pt idx="766">
                  <c:v>64327.5</c:v>
                </c:pt>
                <c:pt idx="767">
                  <c:v>64448</c:v>
                </c:pt>
                <c:pt idx="768">
                  <c:v>64472</c:v>
                </c:pt>
                <c:pt idx="769">
                  <c:v>64701.5</c:v>
                </c:pt>
                <c:pt idx="770">
                  <c:v>66156</c:v>
                </c:pt>
                <c:pt idx="771">
                  <c:v>66156.5</c:v>
                </c:pt>
                <c:pt idx="772">
                  <c:v>66175.5</c:v>
                </c:pt>
                <c:pt idx="773">
                  <c:v>66296</c:v>
                </c:pt>
                <c:pt idx="774">
                  <c:v>66296.5</c:v>
                </c:pt>
                <c:pt idx="775">
                  <c:v>66373</c:v>
                </c:pt>
                <c:pt idx="776">
                  <c:v>66379</c:v>
                </c:pt>
                <c:pt idx="777">
                  <c:v>66379.5</c:v>
                </c:pt>
                <c:pt idx="778">
                  <c:v>66459</c:v>
                </c:pt>
                <c:pt idx="779">
                  <c:v>67728.5</c:v>
                </c:pt>
                <c:pt idx="780">
                  <c:v>67870.5</c:v>
                </c:pt>
                <c:pt idx="781">
                  <c:v>68013.5</c:v>
                </c:pt>
                <c:pt idx="782">
                  <c:v>68091.5</c:v>
                </c:pt>
                <c:pt idx="783">
                  <c:v>68195.5</c:v>
                </c:pt>
                <c:pt idx="784">
                  <c:v>68263.5</c:v>
                </c:pt>
                <c:pt idx="785">
                  <c:v>69153</c:v>
                </c:pt>
                <c:pt idx="786">
                  <c:v>69255.5</c:v>
                </c:pt>
                <c:pt idx="787">
                  <c:v>69256</c:v>
                </c:pt>
                <c:pt idx="788">
                  <c:v>69501.5</c:v>
                </c:pt>
                <c:pt idx="789">
                  <c:v>69653.5</c:v>
                </c:pt>
                <c:pt idx="790">
                  <c:v>69681</c:v>
                </c:pt>
                <c:pt idx="791">
                  <c:v>69777</c:v>
                </c:pt>
                <c:pt idx="792">
                  <c:v>69972</c:v>
                </c:pt>
                <c:pt idx="793">
                  <c:v>70929.5</c:v>
                </c:pt>
                <c:pt idx="794">
                  <c:v>70992.5</c:v>
                </c:pt>
                <c:pt idx="795">
                  <c:v>71042.5</c:v>
                </c:pt>
                <c:pt idx="796">
                  <c:v>71074</c:v>
                </c:pt>
                <c:pt idx="797">
                  <c:v>71273</c:v>
                </c:pt>
                <c:pt idx="798">
                  <c:v>71273</c:v>
                </c:pt>
                <c:pt idx="799">
                  <c:v>71285.5</c:v>
                </c:pt>
                <c:pt idx="800">
                  <c:v>71286</c:v>
                </c:pt>
                <c:pt idx="801">
                  <c:v>71416.5</c:v>
                </c:pt>
                <c:pt idx="802">
                  <c:v>71430</c:v>
                </c:pt>
                <c:pt idx="803">
                  <c:v>71531</c:v>
                </c:pt>
                <c:pt idx="804">
                  <c:v>72619.5</c:v>
                </c:pt>
                <c:pt idx="805">
                  <c:v>72786.5</c:v>
                </c:pt>
                <c:pt idx="806">
                  <c:v>72787</c:v>
                </c:pt>
                <c:pt idx="807">
                  <c:v>72932</c:v>
                </c:pt>
                <c:pt idx="808">
                  <c:v>72970.5</c:v>
                </c:pt>
                <c:pt idx="809">
                  <c:v>72971</c:v>
                </c:pt>
                <c:pt idx="810">
                  <c:v>72998</c:v>
                </c:pt>
                <c:pt idx="811">
                  <c:v>73085</c:v>
                </c:pt>
                <c:pt idx="812">
                  <c:v>73225.5</c:v>
                </c:pt>
                <c:pt idx="813">
                  <c:v>74499.5</c:v>
                </c:pt>
                <c:pt idx="814">
                  <c:v>74499.5</c:v>
                </c:pt>
                <c:pt idx="815">
                  <c:v>74551</c:v>
                </c:pt>
                <c:pt idx="816">
                  <c:v>74562.5</c:v>
                </c:pt>
                <c:pt idx="817">
                  <c:v>74706</c:v>
                </c:pt>
                <c:pt idx="818">
                  <c:v>74706</c:v>
                </c:pt>
                <c:pt idx="819">
                  <c:v>74761.5</c:v>
                </c:pt>
                <c:pt idx="820">
                  <c:v>74761.5</c:v>
                </c:pt>
                <c:pt idx="821">
                  <c:v>74766</c:v>
                </c:pt>
                <c:pt idx="822">
                  <c:v>74812</c:v>
                </c:pt>
                <c:pt idx="823">
                  <c:v>74864.5</c:v>
                </c:pt>
                <c:pt idx="824">
                  <c:v>74864.5</c:v>
                </c:pt>
                <c:pt idx="825">
                  <c:v>74865</c:v>
                </c:pt>
                <c:pt idx="826">
                  <c:v>74865</c:v>
                </c:pt>
                <c:pt idx="827">
                  <c:v>74970</c:v>
                </c:pt>
                <c:pt idx="828">
                  <c:v>74970</c:v>
                </c:pt>
                <c:pt idx="829">
                  <c:v>76040.5</c:v>
                </c:pt>
                <c:pt idx="830">
                  <c:v>76040.5</c:v>
                </c:pt>
                <c:pt idx="831">
                  <c:v>76214</c:v>
                </c:pt>
                <c:pt idx="832">
                  <c:v>76330</c:v>
                </c:pt>
                <c:pt idx="833">
                  <c:v>76455</c:v>
                </c:pt>
                <c:pt idx="834">
                  <c:v>77685.5</c:v>
                </c:pt>
                <c:pt idx="835">
                  <c:v>77848</c:v>
                </c:pt>
                <c:pt idx="836">
                  <c:v>77898</c:v>
                </c:pt>
                <c:pt idx="837">
                  <c:v>78105</c:v>
                </c:pt>
                <c:pt idx="838">
                  <c:v>79578.5</c:v>
                </c:pt>
                <c:pt idx="839">
                  <c:v>79579</c:v>
                </c:pt>
                <c:pt idx="840">
                  <c:v>79579.5</c:v>
                </c:pt>
                <c:pt idx="841">
                  <c:v>79850</c:v>
                </c:pt>
                <c:pt idx="842">
                  <c:v>81133</c:v>
                </c:pt>
                <c:pt idx="843">
                  <c:v>81133.5</c:v>
                </c:pt>
                <c:pt idx="844">
                  <c:v>81250.5</c:v>
                </c:pt>
                <c:pt idx="845">
                  <c:v>81291</c:v>
                </c:pt>
                <c:pt idx="846">
                  <c:v>81426</c:v>
                </c:pt>
                <c:pt idx="847">
                  <c:v>81604</c:v>
                </c:pt>
              </c:numCache>
            </c:numRef>
          </c:xVal>
          <c:yVal>
            <c:numRef>
              <c:f>'Active 2'!$N$21:$N$992</c:f>
              <c:numCache>
                <c:formatCode>General</c:formatCode>
                <c:ptCount val="972"/>
                <c:pt idx="54">
                  <c:v>-1.4626749980379827E-3</c:v>
                </c:pt>
                <c:pt idx="73">
                  <c:v>-1.9836900028167292E-3</c:v>
                </c:pt>
                <c:pt idx="75">
                  <c:v>-2.9968000017106533E-3</c:v>
                </c:pt>
                <c:pt idx="76">
                  <c:v>-2.9680000443477184E-4</c:v>
                </c:pt>
                <c:pt idx="78">
                  <c:v>-3.4215499908896163E-4</c:v>
                </c:pt>
                <c:pt idx="79">
                  <c:v>-3.5851400971296243E-3</c:v>
                </c:pt>
                <c:pt idx="80">
                  <c:v>-3.5851399952662177E-3</c:v>
                </c:pt>
                <c:pt idx="81">
                  <c:v>-3.045735000341665E-3</c:v>
                </c:pt>
                <c:pt idx="106">
                  <c:v>1.2114555000152905E-2</c:v>
                </c:pt>
                <c:pt idx="107">
                  <c:v>7.7715700026601553E-3</c:v>
                </c:pt>
                <c:pt idx="108">
                  <c:v>1.0337245003029238E-2</c:v>
                </c:pt>
                <c:pt idx="110">
                  <c:v>9.2503799969563261E-3</c:v>
                </c:pt>
                <c:pt idx="135">
                  <c:v>7.8606349998153746E-3</c:v>
                </c:pt>
                <c:pt idx="136">
                  <c:v>6.6176499967696145E-3</c:v>
                </c:pt>
                <c:pt idx="137">
                  <c:v>7.8746650033281185E-3</c:v>
                </c:pt>
                <c:pt idx="153">
                  <c:v>1.8322950054425746E-3</c:v>
                </c:pt>
                <c:pt idx="154">
                  <c:v>2.2716999956173822E-3</c:v>
                </c:pt>
                <c:pt idx="309">
                  <c:v>-5.3373800037661567E-3</c:v>
                </c:pt>
                <c:pt idx="330">
                  <c:v>-2.2918649992789142E-3</c:v>
                </c:pt>
                <c:pt idx="331">
                  <c:v>-1.2724400003207847E-3</c:v>
                </c:pt>
                <c:pt idx="337">
                  <c:v>-1.0604775001411326E-2</c:v>
                </c:pt>
                <c:pt idx="338">
                  <c:v>-1.394775999506237E-2</c:v>
                </c:pt>
                <c:pt idx="343">
                  <c:v>-1.0957749982480891E-3</c:v>
                </c:pt>
                <c:pt idx="345">
                  <c:v>-1.1002499959431589E-3</c:v>
                </c:pt>
                <c:pt idx="350">
                  <c:v>-8.8457199963158928E-3</c:v>
                </c:pt>
                <c:pt idx="351">
                  <c:v>8.2432500057620928E-3</c:v>
                </c:pt>
                <c:pt idx="352">
                  <c:v>6.3966999732656404E-4</c:v>
                </c:pt>
                <c:pt idx="356">
                  <c:v>2.9447499982779846E-3</c:v>
                </c:pt>
                <c:pt idx="357">
                  <c:v>3.9447500021196902E-3</c:v>
                </c:pt>
                <c:pt idx="358">
                  <c:v>6.1674400058109313E-3</c:v>
                </c:pt>
                <c:pt idx="364">
                  <c:v>-4.0486700017936528E-3</c:v>
                </c:pt>
                <c:pt idx="365">
                  <c:v>-7.2784700023476034E-3</c:v>
                </c:pt>
                <c:pt idx="366">
                  <c:v>9.8410004284232855E-5</c:v>
                </c:pt>
                <c:pt idx="367">
                  <c:v>7.3927499979618005E-3</c:v>
                </c:pt>
                <c:pt idx="368">
                  <c:v>1.2190199995529838E-3</c:v>
                </c:pt>
                <c:pt idx="369">
                  <c:v>5.8291800014558248E-3</c:v>
                </c:pt>
                <c:pt idx="370">
                  <c:v>8.9694800044526346E-3</c:v>
                </c:pt>
                <c:pt idx="371">
                  <c:v>2.6220200015814044E-3</c:v>
                </c:pt>
                <c:pt idx="372">
                  <c:v>6.1008300035609864E-3</c:v>
                </c:pt>
                <c:pt idx="373">
                  <c:v>-4.3049993109889328E-5</c:v>
                </c:pt>
                <c:pt idx="374">
                  <c:v>4.7533699980704114E-3</c:v>
                </c:pt>
                <c:pt idx="375">
                  <c:v>1.5372600028058514E-3</c:v>
                </c:pt>
                <c:pt idx="377">
                  <c:v>-2.4137799991876818E-3</c:v>
                </c:pt>
                <c:pt idx="378">
                  <c:v>-1.1248999995586928E-2</c:v>
                </c:pt>
                <c:pt idx="381">
                  <c:v>5.545945001358632E-3</c:v>
                </c:pt>
                <c:pt idx="384">
                  <c:v>2.1974250048515387E-3</c:v>
                </c:pt>
                <c:pt idx="386">
                  <c:v>-5.2089999371673912E-5</c:v>
                </c:pt>
                <c:pt idx="387">
                  <c:v>1.5311950046452694E-3</c:v>
                </c:pt>
                <c:pt idx="388">
                  <c:v>6.3537999812979251E-4</c:v>
                </c:pt>
                <c:pt idx="389">
                  <c:v>-1.9240003894083202E-5</c:v>
                </c:pt>
                <c:pt idx="390">
                  <c:v>4.4130050009698607E-3</c:v>
                </c:pt>
                <c:pt idx="391">
                  <c:v>2.4953949978225864E-3</c:v>
                </c:pt>
                <c:pt idx="392">
                  <c:v>-1.1265999637544155E-4</c:v>
                </c:pt>
                <c:pt idx="395">
                  <c:v>6.0676499997498468E-3</c:v>
                </c:pt>
                <c:pt idx="396">
                  <c:v>3.4646000858629122E-4</c:v>
                </c:pt>
                <c:pt idx="397">
                  <c:v>-2.7899449996766634E-3</c:v>
                </c:pt>
                <c:pt idx="399">
                  <c:v>-1.4803899975959212E-3</c:v>
                </c:pt>
                <c:pt idx="400">
                  <c:v>-4.8039000103017315E-4</c:v>
                </c:pt>
                <c:pt idx="401">
                  <c:v>1.5196099993772805E-3</c:v>
                </c:pt>
                <c:pt idx="402">
                  <c:v>7.7933650027262047E-3</c:v>
                </c:pt>
                <c:pt idx="403">
                  <c:v>8.7109000014606863E-4</c:v>
                </c:pt>
                <c:pt idx="405">
                  <c:v>7.6964000618318096E-4</c:v>
                </c:pt>
                <c:pt idx="406">
                  <c:v>3.257850039517507E-4</c:v>
                </c:pt>
                <c:pt idx="407">
                  <c:v>5.1681900004041381E-3</c:v>
                </c:pt>
                <c:pt idx="408">
                  <c:v>2.8252050033188425E-3</c:v>
                </c:pt>
                <c:pt idx="409">
                  <c:v>6.9953999627614394E-4</c:v>
                </c:pt>
                <c:pt idx="410">
                  <c:v>4.2995399999199435E-3</c:v>
                </c:pt>
                <c:pt idx="411">
                  <c:v>3.4419450021232478E-3</c:v>
                </c:pt>
                <c:pt idx="412">
                  <c:v>3.4419450021232478E-3</c:v>
                </c:pt>
                <c:pt idx="413">
                  <c:v>-1.2823124990973156E-2</c:v>
                </c:pt>
                <c:pt idx="415">
                  <c:v>4.8642999900039285E-4</c:v>
                </c:pt>
                <c:pt idx="416">
                  <c:v>2.3307500086957589E-3</c:v>
                </c:pt>
                <c:pt idx="417">
                  <c:v>-3.4609998692758381E-5</c:v>
                </c:pt>
                <c:pt idx="419">
                  <c:v>-2.6622499717632309E-4</c:v>
                </c:pt>
                <c:pt idx="420">
                  <c:v>1.4901500253472477E-4</c:v>
                </c:pt>
                <c:pt idx="422">
                  <c:v>5.5813000653870404E-4</c:v>
                </c:pt>
                <c:pt idx="423">
                  <c:v>-3.1663499976275489E-4</c:v>
                </c:pt>
                <c:pt idx="426">
                  <c:v>-8.8644499919610098E-4</c:v>
                </c:pt>
                <c:pt idx="429">
                  <c:v>-1.9342999439686537E-4</c:v>
                </c:pt>
                <c:pt idx="431">
                  <c:v>-9.0864499361487105E-4</c:v>
                </c:pt>
                <c:pt idx="432">
                  <c:v>-4.516300032264553E-4</c:v>
                </c:pt>
                <c:pt idx="435">
                  <c:v>-2.3789250044501387E-3</c:v>
                </c:pt>
                <c:pt idx="437">
                  <c:v>-4.7910100038279779E-3</c:v>
                </c:pt>
                <c:pt idx="460">
                  <c:v>7.7364000026136637E-4</c:v>
                </c:pt>
                <c:pt idx="462">
                  <c:v>7.6940899962210096E-3</c:v>
                </c:pt>
                <c:pt idx="470">
                  <c:v>-2.6647999766282737E-4</c:v>
                </c:pt>
                <c:pt idx="474">
                  <c:v>-1.2049997167196125E-5</c:v>
                </c:pt>
                <c:pt idx="475">
                  <c:v>-1.6869999672053382E-4</c:v>
                </c:pt>
                <c:pt idx="476">
                  <c:v>3.8831499841762707E-4</c:v>
                </c:pt>
                <c:pt idx="477">
                  <c:v>-1.1705499491654336E-4</c:v>
                </c:pt>
                <c:pt idx="479">
                  <c:v>3.6830002500209957E-5</c:v>
                </c:pt>
                <c:pt idx="480">
                  <c:v>-1.4368999982252717E-3</c:v>
                </c:pt>
                <c:pt idx="487">
                  <c:v>1.5459999849554151E-4</c:v>
                </c:pt>
                <c:pt idx="490">
                  <c:v>-3.9226000080816448E-4</c:v>
                </c:pt>
                <c:pt idx="495">
                  <c:v>-1.2370099939289503E-3</c:v>
                </c:pt>
                <c:pt idx="497">
                  <c:v>2.3900007363408804E-5</c:v>
                </c:pt>
                <c:pt idx="500">
                  <c:v>-8.3054499555146322E-4</c:v>
                </c:pt>
                <c:pt idx="510">
                  <c:v>-1.0290200007148087E-3</c:v>
                </c:pt>
                <c:pt idx="511">
                  <c:v>-2.7606599978753366E-3</c:v>
                </c:pt>
                <c:pt idx="513">
                  <c:v>-2.4903500016080216E-3</c:v>
                </c:pt>
                <c:pt idx="551">
                  <c:v>-2.5320849963463843E-3</c:v>
                </c:pt>
                <c:pt idx="562">
                  <c:v>-2.5475900038145483E-3</c:v>
                </c:pt>
                <c:pt idx="587">
                  <c:v>-2.9819049959769472E-3</c:v>
                </c:pt>
                <c:pt idx="602">
                  <c:v>-2.1000950000598095E-3</c:v>
                </c:pt>
                <c:pt idx="603">
                  <c:v>-6.1299299995880574E-3</c:v>
                </c:pt>
                <c:pt idx="608">
                  <c:v>-3.5106449940940365E-3</c:v>
                </c:pt>
                <c:pt idx="616">
                  <c:v>-1.446390499768313E-2</c:v>
                </c:pt>
                <c:pt idx="620">
                  <c:v>-3.4616350021678954E-3</c:v>
                </c:pt>
                <c:pt idx="624">
                  <c:v>5.438685002445709E-3</c:v>
                </c:pt>
                <c:pt idx="625">
                  <c:v>-2.992544999870006E-3</c:v>
                </c:pt>
                <c:pt idx="632">
                  <c:v>0</c:v>
                </c:pt>
                <c:pt idx="633">
                  <c:v>-1.5838100007385947E-3</c:v>
                </c:pt>
                <c:pt idx="635">
                  <c:v>-2.0166350004728884E-3</c:v>
                </c:pt>
                <c:pt idx="636">
                  <c:v>-7.2827000258257613E-4</c:v>
                </c:pt>
                <c:pt idx="644">
                  <c:v>-4.4536499626701698E-4</c:v>
                </c:pt>
                <c:pt idx="646">
                  <c:v>1.6858700037118979E-3</c:v>
                </c:pt>
                <c:pt idx="674">
                  <c:v>1.3799700027448125E-3</c:v>
                </c:pt>
                <c:pt idx="675">
                  <c:v>1.3799700027448125E-3</c:v>
                </c:pt>
                <c:pt idx="758">
                  <c:v>-1.3406549987848848E-3</c:v>
                </c:pt>
                <c:pt idx="759">
                  <c:v>-1.2406550013110973E-3</c:v>
                </c:pt>
                <c:pt idx="760">
                  <c:v>-3.5613799991551787E-3</c:v>
                </c:pt>
                <c:pt idx="761">
                  <c:v>-3.5613799991551787E-3</c:v>
                </c:pt>
                <c:pt idx="763">
                  <c:v>-3.0971550004323944E-3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C41F-45E0-93EC-6163960E9AD8}"/>
            </c:ext>
          </c:extLst>
        </c:ser>
        <c:ser>
          <c:idx val="7"/>
          <c:order val="7"/>
          <c:tx>
            <c:strRef>
              <c:f>'Active 2'!$O$20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2'!$F$21:$F$992</c:f>
              <c:numCache>
                <c:formatCode>General</c:formatCode>
                <c:ptCount val="972"/>
                <c:pt idx="0">
                  <c:v>-13296</c:v>
                </c:pt>
                <c:pt idx="1">
                  <c:v>-8018</c:v>
                </c:pt>
                <c:pt idx="2">
                  <c:v>-7959</c:v>
                </c:pt>
                <c:pt idx="3">
                  <c:v>-7958.5</c:v>
                </c:pt>
                <c:pt idx="4">
                  <c:v>-7945.5</c:v>
                </c:pt>
                <c:pt idx="5">
                  <c:v>-7945</c:v>
                </c:pt>
                <c:pt idx="6">
                  <c:v>-7941</c:v>
                </c:pt>
                <c:pt idx="7">
                  <c:v>-7827.5</c:v>
                </c:pt>
                <c:pt idx="8">
                  <c:v>-7823</c:v>
                </c:pt>
                <c:pt idx="9">
                  <c:v>-7818.5</c:v>
                </c:pt>
                <c:pt idx="10">
                  <c:v>-6738.5</c:v>
                </c:pt>
                <c:pt idx="11">
                  <c:v>-6405</c:v>
                </c:pt>
                <c:pt idx="12">
                  <c:v>-4873</c:v>
                </c:pt>
                <c:pt idx="13">
                  <c:v>-4855</c:v>
                </c:pt>
                <c:pt idx="14">
                  <c:v>-4831.5</c:v>
                </c:pt>
                <c:pt idx="15">
                  <c:v>-4787</c:v>
                </c:pt>
                <c:pt idx="16">
                  <c:v>-4683</c:v>
                </c:pt>
                <c:pt idx="17">
                  <c:v>-4655.5</c:v>
                </c:pt>
                <c:pt idx="18">
                  <c:v>-4642</c:v>
                </c:pt>
                <c:pt idx="19">
                  <c:v>-4628.5</c:v>
                </c:pt>
                <c:pt idx="20">
                  <c:v>-4515</c:v>
                </c:pt>
                <c:pt idx="21">
                  <c:v>-4515</c:v>
                </c:pt>
                <c:pt idx="22">
                  <c:v>-4510.5</c:v>
                </c:pt>
                <c:pt idx="23">
                  <c:v>-4506</c:v>
                </c:pt>
                <c:pt idx="24">
                  <c:v>-4429</c:v>
                </c:pt>
                <c:pt idx="25">
                  <c:v>-4411</c:v>
                </c:pt>
                <c:pt idx="26">
                  <c:v>-4356.5</c:v>
                </c:pt>
                <c:pt idx="27">
                  <c:v>-3449.5</c:v>
                </c:pt>
                <c:pt idx="28">
                  <c:v>-3449</c:v>
                </c:pt>
                <c:pt idx="29">
                  <c:v>-3142</c:v>
                </c:pt>
                <c:pt idx="30">
                  <c:v>-2920</c:v>
                </c:pt>
                <c:pt idx="31">
                  <c:v>-1999</c:v>
                </c:pt>
                <c:pt idx="32">
                  <c:v>-1872.5</c:v>
                </c:pt>
                <c:pt idx="33">
                  <c:v>-1642</c:v>
                </c:pt>
                <c:pt idx="34">
                  <c:v>-1624</c:v>
                </c:pt>
                <c:pt idx="35">
                  <c:v>-1583.5</c:v>
                </c:pt>
                <c:pt idx="36">
                  <c:v>-1579</c:v>
                </c:pt>
                <c:pt idx="37">
                  <c:v>-1565</c:v>
                </c:pt>
                <c:pt idx="38">
                  <c:v>-1411.5</c:v>
                </c:pt>
                <c:pt idx="39">
                  <c:v>-1407</c:v>
                </c:pt>
                <c:pt idx="40">
                  <c:v>-1406</c:v>
                </c:pt>
                <c:pt idx="41">
                  <c:v>-1289</c:v>
                </c:pt>
                <c:pt idx="42">
                  <c:v>-1275.5</c:v>
                </c:pt>
                <c:pt idx="43">
                  <c:v>-481</c:v>
                </c:pt>
                <c:pt idx="44">
                  <c:v>-426.5</c:v>
                </c:pt>
                <c:pt idx="45">
                  <c:v>-422</c:v>
                </c:pt>
                <c:pt idx="46">
                  <c:v>-350</c:v>
                </c:pt>
                <c:pt idx="47">
                  <c:v>-36</c:v>
                </c:pt>
                <c:pt idx="48">
                  <c:v>-27</c:v>
                </c:pt>
                <c:pt idx="49">
                  <c:v>-4.5</c:v>
                </c:pt>
                <c:pt idx="50">
                  <c:v>-4</c:v>
                </c:pt>
                <c:pt idx="51">
                  <c:v>0</c:v>
                </c:pt>
                <c:pt idx="52">
                  <c:v>0.5</c:v>
                </c:pt>
                <c:pt idx="53">
                  <c:v>77</c:v>
                </c:pt>
                <c:pt idx="54">
                  <c:v>77.5</c:v>
                </c:pt>
                <c:pt idx="55">
                  <c:v>77.5</c:v>
                </c:pt>
                <c:pt idx="56">
                  <c:v>107.5</c:v>
                </c:pt>
                <c:pt idx="57">
                  <c:v>156.5</c:v>
                </c:pt>
                <c:pt idx="58">
                  <c:v>161</c:v>
                </c:pt>
                <c:pt idx="59">
                  <c:v>161.5</c:v>
                </c:pt>
                <c:pt idx="60">
                  <c:v>166</c:v>
                </c:pt>
                <c:pt idx="61">
                  <c:v>189</c:v>
                </c:pt>
                <c:pt idx="62">
                  <c:v>194</c:v>
                </c:pt>
                <c:pt idx="63">
                  <c:v>275</c:v>
                </c:pt>
                <c:pt idx="64">
                  <c:v>283.5</c:v>
                </c:pt>
                <c:pt idx="65">
                  <c:v>302</c:v>
                </c:pt>
                <c:pt idx="66">
                  <c:v>329</c:v>
                </c:pt>
                <c:pt idx="67">
                  <c:v>342.5</c:v>
                </c:pt>
                <c:pt idx="68">
                  <c:v>356</c:v>
                </c:pt>
                <c:pt idx="69">
                  <c:v>424</c:v>
                </c:pt>
                <c:pt idx="70">
                  <c:v>460.5</c:v>
                </c:pt>
                <c:pt idx="71">
                  <c:v>469.5</c:v>
                </c:pt>
                <c:pt idx="72">
                  <c:v>1259</c:v>
                </c:pt>
                <c:pt idx="73">
                  <c:v>1277</c:v>
                </c:pt>
                <c:pt idx="74">
                  <c:v>1394.5</c:v>
                </c:pt>
                <c:pt idx="75">
                  <c:v>1440</c:v>
                </c:pt>
                <c:pt idx="76">
                  <c:v>1440</c:v>
                </c:pt>
                <c:pt idx="77">
                  <c:v>1535</c:v>
                </c:pt>
                <c:pt idx="78">
                  <c:v>1561.5</c:v>
                </c:pt>
                <c:pt idx="79">
                  <c:v>1562</c:v>
                </c:pt>
                <c:pt idx="80">
                  <c:v>1562</c:v>
                </c:pt>
                <c:pt idx="81">
                  <c:v>1575.5</c:v>
                </c:pt>
                <c:pt idx="82">
                  <c:v>1639</c:v>
                </c:pt>
                <c:pt idx="83">
                  <c:v>1693</c:v>
                </c:pt>
                <c:pt idx="84">
                  <c:v>1770</c:v>
                </c:pt>
                <c:pt idx="85">
                  <c:v>1806</c:v>
                </c:pt>
                <c:pt idx="86">
                  <c:v>1806.5</c:v>
                </c:pt>
                <c:pt idx="87">
                  <c:v>1810.5</c:v>
                </c:pt>
                <c:pt idx="88">
                  <c:v>1824</c:v>
                </c:pt>
                <c:pt idx="89">
                  <c:v>1833</c:v>
                </c:pt>
                <c:pt idx="90">
                  <c:v>1869.5</c:v>
                </c:pt>
                <c:pt idx="91">
                  <c:v>1896.5</c:v>
                </c:pt>
                <c:pt idx="92">
                  <c:v>1901</c:v>
                </c:pt>
                <c:pt idx="93">
                  <c:v>1901</c:v>
                </c:pt>
                <c:pt idx="94">
                  <c:v>1910.5</c:v>
                </c:pt>
                <c:pt idx="95">
                  <c:v>1951</c:v>
                </c:pt>
                <c:pt idx="96">
                  <c:v>1960</c:v>
                </c:pt>
                <c:pt idx="97">
                  <c:v>1978.5</c:v>
                </c:pt>
                <c:pt idx="98">
                  <c:v>2019</c:v>
                </c:pt>
                <c:pt idx="99">
                  <c:v>2019.5</c:v>
                </c:pt>
                <c:pt idx="100">
                  <c:v>3216.5</c:v>
                </c:pt>
                <c:pt idx="101">
                  <c:v>3265.5</c:v>
                </c:pt>
                <c:pt idx="102">
                  <c:v>3276.5</c:v>
                </c:pt>
                <c:pt idx="103">
                  <c:v>3374</c:v>
                </c:pt>
                <c:pt idx="104">
                  <c:v>3419.5</c:v>
                </c:pt>
                <c:pt idx="105">
                  <c:v>3496.5</c:v>
                </c:pt>
                <c:pt idx="106">
                  <c:v>3518.5</c:v>
                </c:pt>
                <c:pt idx="107">
                  <c:v>3519</c:v>
                </c:pt>
                <c:pt idx="108">
                  <c:v>3541.5</c:v>
                </c:pt>
                <c:pt idx="109">
                  <c:v>3546</c:v>
                </c:pt>
                <c:pt idx="110">
                  <c:v>3546</c:v>
                </c:pt>
                <c:pt idx="111">
                  <c:v>3564</c:v>
                </c:pt>
                <c:pt idx="112">
                  <c:v>3564.5</c:v>
                </c:pt>
                <c:pt idx="113">
                  <c:v>3660.5</c:v>
                </c:pt>
                <c:pt idx="114">
                  <c:v>4787.5</c:v>
                </c:pt>
                <c:pt idx="115">
                  <c:v>4853</c:v>
                </c:pt>
                <c:pt idx="116">
                  <c:v>5019</c:v>
                </c:pt>
                <c:pt idx="117">
                  <c:v>5178.5</c:v>
                </c:pt>
                <c:pt idx="118">
                  <c:v>5182</c:v>
                </c:pt>
                <c:pt idx="119">
                  <c:v>5186.5</c:v>
                </c:pt>
                <c:pt idx="120">
                  <c:v>5322.5</c:v>
                </c:pt>
                <c:pt idx="121">
                  <c:v>5390.5</c:v>
                </c:pt>
                <c:pt idx="122">
                  <c:v>5417.5</c:v>
                </c:pt>
                <c:pt idx="123">
                  <c:v>5463</c:v>
                </c:pt>
                <c:pt idx="124">
                  <c:v>6736</c:v>
                </c:pt>
                <c:pt idx="125">
                  <c:v>6749.5</c:v>
                </c:pt>
                <c:pt idx="126">
                  <c:v>6810</c:v>
                </c:pt>
                <c:pt idx="127">
                  <c:v>6858.5</c:v>
                </c:pt>
                <c:pt idx="128">
                  <c:v>6864.5</c:v>
                </c:pt>
                <c:pt idx="129">
                  <c:v>6867.5</c:v>
                </c:pt>
                <c:pt idx="130">
                  <c:v>6890</c:v>
                </c:pt>
                <c:pt idx="131">
                  <c:v>6981</c:v>
                </c:pt>
                <c:pt idx="132">
                  <c:v>7021.5</c:v>
                </c:pt>
                <c:pt idx="133">
                  <c:v>7153</c:v>
                </c:pt>
                <c:pt idx="134">
                  <c:v>8210.5</c:v>
                </c:pt>
                <c:pt idx="135">
                  <c:v>8254.5</c:v>
                </c:pt>
                <c:pt idx="136">
                  <c:v>8255</c:v>
                </c:pt>
                <c:pt idx="137">
                  <c:v>8255.5</c:v>
                </c:pt>
                <c:pt idx="138">
                  <c:v>8467.5</c:v>
                </c:pt>
                <c:pt idx="139">
                  <c:v>8471.5</c:v>
                </c:pt>
                <c:pt idx="140">
                  <c:v>8481</c:v>
                </c:pt>
                <c:pt idx="141">
                  <c:v>8494</c:v>
                </c:pt>
                <c:pt idx="142">
                  <c:v>8494.5</c:v>
                </c:pt>
                <c:pt idx="143">
                  <c:v>8585</c:v>
                </c:pt>
                <c:pt idx="144">
                  <c:v>8625.5</c:v>
                </c:pt>
                <c:pt idx="145">
                  <c:v>8626</c:v>
                </c:pt>
                <c:pt idx="146">
                  <c:v>8630.5</c:v>
                </c:pt>
                <c:pt idx="147">
                  <c:v>9591</c:v>
                </c:pt>
                <c:pt idx="148">
                  <c:v>9982.5</c:v>
                </c:pt>
                <c:pt idx="149">
                  <c:v>9989.5</c:v>
                </c:pt>
                <c:pt idx="150">
                  <c:v>10316</c:v>
                </c:pt>
                <c:pt idx="151">
                  <c:v>10321.5</c:v>
                </c:pt>
                <c:pt idx="152">
                  <c:v>10375</c:v>
                </c:pt>
                <c:pt idx="153">
                  <c:v>10376.5</c:v>
                </c:pt>
                <c:pt idx="154">
                  <c:v>10390</c:v>
                </c:pt>
                <c:pt idx="155">
                  <c:v>11602.5</c:v>
                </c:pt>
                <c:pt idx="156">
                  <c:v>11675</c:v>
                </c:pt>
                <c:pt idx="157">
                  <c:v>11720.5</c:v>
                </c:pt>
                <c:pt idx="158">
                  <c:v>11820</c:v>
                </c:pt>
                <c:pt idx="159">
                  <c:v>11824.5</c:v>
                </c:pt>
                <c:pt idx="160">
                  <c:v>11929</c:v>
                </c:pt>
                <c:pt idx="161">
                  <c:v>11933.5</c:v>
                </c:pt>
                <c:pt idx="162">
                  <c:v>11942.5</c:v>
                </c:pt>
                <c:pt idx="163">
                  <c:v>11947</c:v>
                </c:pt>
                <c:pt idx="164">
                  <c:v>11997</c:v>
                </c:pt>
                <c:pt idx="165">
                  <c:v>12001.5</c:v>
                </c:pt>
                <c:pt idx="166">
                  <c:v>13274.5</c:v>
                </c:pt>
                <c:pt idx="167">
                  <c:v>13283.5</c:v>
                </c:pt>
                <c:pt idx="168">
                  <c:v>13284</c:v>
                </c:pt>
                <c:pt idx="169">
                  <c:v>13292.5</c:v>
                </c:pt>
                <c:pt idx="170">
                  <c:v>13306</c:v>
                </c:pt>
                <c:pt idx="171">
                  <c:v>13306.5</c:v>
                </c:pt>
                <c:pt idx="172">
                  <c:v>13365</c:v>
                </c:pt>
                <c:pt idx="173">
                  <c:v>13443</c:v>
                </c:pt>
                <c:pt idx="174">
                  <c:v>13447.5</c:v>
                </c:pt>
                <c:pt idx="175">
                  <c:v>13451</c:v>
                </c:pt>
                <c:pt idx="176">
                  <c:v>13465</c:v>
                </c:pt>
                <c:pt idx="177">
                  <c:v>13474</c:v>
                </c:pt>
                <c:pt idx="178">
                  <c:v>13480</c:v>
                </c:pt>
                <c:pt idx="179">
                  <c:v>13610</c:v>
                </c:pt>
                <c:pt idx="180">
                  <c:v>13723.5</c:v>
                </c:pt>
                <c:pt idx="181">
                  <c:v>14558.5</c:v>
                </c:pt>
                <c:pt idx="182">
                  <c:v>14946.5</c:v>
                </c:pt>
                <c:pt idx="183">
                  <c:v>15014.5</c:v>
                </c:pt>
                <c:pt idx="184">
                  <c:v>15146</c:v>
                </c:pt>
                <c:pt idx="185">
                  <c:v>15155</c:v>
                </c:pt>
                <c:pt idx="186">
                  <c:v>15155.5</c:v>
                </c:pt>
                <c:pt idx="187">
                  <c:v>15160</c:v>
                </c:pt>
                <c:pt idx="188">
                  <c:v>15164.5</c:v>
                </c:pt>
                <c:pt idx="189">
                  <c:v>15169</c:v>
                </c:pt>
                <c:pt idx="190">
                  <c:v>15169.5</c:v>
                </c:pt>
                <c:pt idx="191">
                  <c:v>15173.5</c:v>
                </c:pt>
                <c:pt idx="192">
                  <c:v>15200.5</c:v>
                </c:pt>
                <c:pt idx="193">
                  <c:v>15454.5</c:v>
                </c:pt>
                <c:pt idx="194">
                  <c:v>16524</c:v>
                </c:pt>
                <c:pt idx="195">
                  <c:v>16619</c:v>
                </c:pt>
                <c:pt idx="196">
                  <c:v>16623.5</c:v>
                </c:pt>
                <c:pt idx="197">
                  <c:v>16661</c:v>
                </c:pt>
                <c:pt idx="198">
                  <c:v>16764</c:v>
                </c:pt>
                <c:pt idx="199">
                  <c:v>16768.5</c:v>
                </c:pt>
                <c:pt idx="200">
                  <c:v>16791</c:v>
                </c:pt>
                <c:pt idx="201">
                  <c:v>16800</c:v>
                </c:pt>
                <c:pt idx="202">
                  <c:v>16805</c:v>
                </c:pt>
                <c:pt idx="203">
                  <c:v>16959</c:v>
                </c:pt>
                <c:pt idx="204">
                  <c:v>18038</c:v>
                </c:pt>
                <c:pt idx="205">
                  <c:v>18038</c:v>
                </c:pt>
                <c:pt idx="206">
                  <c:v>18038</c:v>
                </c:pt>
                <c:pt idx="207">
                  <c:v>18372.5</c:v>
                </c:pt>
                <c:pt idx="208">
                  <c:v>18372.5</c:v>
                </c:pt>
                <c:pt idx="209">
                  <c:v>18377</c:v>
                </c:pt>
                <c:pt idx="210">
                  <c:v>18377.5</c:v>
                </c:pt>
                <c:pt idx="211">
                  <c:v>18377.5</c:v>
                </c:pt>
                <c:pt idx="212">
                  <c:v>18431.5</c:v>
                </c:pt>
                <c:pt idx="213">
                  <c:v>18513</c:v>
                </c:pt>
                <c:pt idx="214">
                  <c:v>18545</c:v>
                </c:pt>
                <c:pt idx="215">
                  <c:v>18545</c:v>
                </c:pt>
                <c:pt idx="216">
                  <c:v>18545</c:v>
                </c:pt>
                <c:pt idx="217">
                  <c:v>18545</c:v>
                </c:pt>
                <c:pt idx="218">
                  <c:v>18545</c:v>
                </c:pt>
                <c:pt idx="219">
                  <c:v>18545</c:v>
                </c:pt>
                <c:pt idx="220">
                  <c:v>18558.5</c:v>
                </c:pt>
                <c:pt idx="221">
                  <c:v>18558.5</c:v>
                </c:pt>
                <c:pt idx="222">
                  <c:v>18603.5</c:v>
                </c:pt>
                <c:pt idx="223">
                  <c:v>19892</c:v>
                </c:pt>
                <c:pt idx="224">
                  <c:v>20049</c:v>
                </c:pt>
                <c:pt idx="225">
                  <c:v>20099</c:v>
                </c:pt>
                <c:pt idx="226">
                  <c:v>20121.5</c:v>
                </c:pt>
                <c:pt idx="227">
                  <c:v>20126</c:v>
                </c:pt>
                <c:pt idx="228">
                  <c:v>20130.5</c:v>
                </c:pt>
                <c:pt idx="229">
                  <c:v>20130.5</c:v>
                </c:pt>
                <c:pt idx="230">
                  <c:v>20154.5</c:v>
                </c:pt>
                <c:pt idx="231">
                  <c:v>20158</c:v>
                </c:pt>
                <c:pt idx="232">
                  <c:v>20162.5</c:v>
                </c:pt>
                <c:pt idx="233">
                  <c:v>20253</c:v>
                </c:pt>
                <c:pt idx="234">
                  <c:v>21554</c:v>
                </c:pt>
                <c:pt idx="235">
                  <c:v>21626</c:v>
                </c:pt>
                <c:pt idx="236">
                  <c:v>21725.5</c:v>
                </c:pt>
                <c:pt idx="237">
                  <c:v>21725.5</c:v>
                </c:pt>
                <c:pt idx="238">
                  <c:v>21730.5</c:v>
                </c:pt>
                <c:pt idx="239">
                  <c:v>21730.5</c:v>
                </c:pt>
                <c:pt idx="240">
                  <c:v>21739.5</c:v>
                </c:pt>
                <c:pt idx="241">
                  <c:v>21744</c:v>
                </c:pt>
                <c:pt idx="242">
                  <c:v>21744</c:v>
                </c:pt>
                <c:pt idx="243">
                  <c:v>21762</c:v>
                </c:pt>
                <c:pt idx="244">
                  <c:v>21843.5</c:v>
                </c:pt>
                <c:pt idx="245">
                  <c:v>21895</c:v>
                </c:pt>
                <c:pt idx="246">
                  <c:v>21911.5</c:v>
                </c:pt>
                <c:pt idx="247">
                  <c:v>22138</c:v>
                </c:pt>
                <c:pt idx="248">
                  <c:v>23071.5</c:v>
                </c:pt>
                <c:pt idx="249">
                  <c:v>23221</c:v>
                </c:pt>
                <c:pt idx="250">
                  <c:v>23311.5</c:v>
                </c:pt>
                <c:pt idx="251">
                  <c:v>23701.5</c:v>
                </c:pt>
                <c:pt idx="252">
                  <c:v>24716.5</c:v>
                </c:pt>
                <c:pt idx="253">
                  <c:v>24866</c:v>
                </c:pt>
                <c:pt idx="254">
                  <c:v>25120</c:v>
                </c:pt>
                <c:pt idx="255">
                  <c:v>25142.5</c:v>
                </c:pt>
                <c:pt idx="256">
                  <c:v>26033</c:v>
                </c:pt>
                <c:pt idx="257">
                  <c:v>26569.5</c:v>
                </c:pt>
                <c:pt idx="258">
                  <c:v>26589</c:v>
                </c:pt>
                <c:pt idx="259">
                  <c:v>26692</c:v>
                </c:pt>
                <c:pt idx="260">
                  <c:v>27054.5</c:v>
                </c:pt>
                <c:pt idx="261">
                  <c:v>28035.5</c:v>
                </c:pt>
                <c:pt idx="262">
                  <c:v>28187.5</c:v>
                </c:pt>
                <c:pt idx="263">
                  <c:v>28284</c:v>
                </c:pt>
                <c:pt idx="264">
                  <c:v>28352.5</c:v>
                </c:pt>
                <c:pt idx="265">
                  <c:v>28409.5</c:v>
                </c:pt>
                <c:pt idx="266">
                  <c:v>28418.5</c:v>
                </c:pt>
                <c:pt idx="267">
                  <c:v>28518</c:v>
                </c:pt>
                <c:pt idx="268">
                  <c:v>28699.5</c:v>
                </c:pt>
                <c:pt idx="269">
                  <c:v>28708.5</c:v>
                </c:pt>
                <c:pt idx="270">
                  <c:v>29864</c:v>
                </c:pt>
                <c:pt idx="271">
                  <c:v>29874.5</c:v>
                </c:pt>
                <c:pt idx="272">
                  <c:v>29875</c:v>
                </c:pt>
                <c:pt idx="273">
                  <c:v>29945.5</c:v>
                </c:pt>
                <c:pt idx="274">
                  <c:v>30009</c:v>
                </c:pt>
                <c:pt idx="275">
                  <c:v>30059</c:v>
                </c:pt>
                <c:pt idx="276">
                  <c:v>30073.5</c:v>
                </c:pt>
                <c:pt idx="277">
                  <c:v>30077</c:v>
                </c:pt>
                <c:pt idx="278">
                  <c:v>30127</c:v>
                </c:pt>
                <c:pt idx="279">
                  <c:v>30222</c:v>
                </c:pt>
                <c:pt idx="280">
                  <c:v>31301.5</c:v>
                </c:pt>
                <c:pt idx="281">
                  <c:v>31486</c:v>
                </c:pt>
                <c:pt idx="282">
                  <c:v>31622</c:v>
                </c:pt>
                <c:pt idx="283">
                  <c:v>31622</c:v>
                </c:pt>
                <c:pt idx="284">
                  <c:v>31735.5</c:v>
                </c:pt>
                <c:pt idx="285">
                  <c:v>31740</c:v>
                </c:pt>
                <c:pt idx="286">
                  <c:v>31772</c:v>
                </c:pt>
                <c:pt idx="287">
                  <c:v>31772</c:v>
                </c:pt>
                <c:pt idx="288">
                  <c:v>31776.5</c:v>
                </c:pt>
                <c:pt idx="289">
                  <c:v>31777.5</c:v>
                </c:pt>
                <c:pt idx="290">
                  <c:v>31778</c:v>
                </c:pt>
                <c:pt idx="291">
                  <c:v>31794.5</c:v>
                </c:pt>
                <c:pt idx="292">
                  <c:v>31957.5</c:v>
                </c:pt>
                <c:pt idx="293">
                  <c:v>32030</c:v>
                </c:pt>
                <c:pt idx="294">
                  <c:v>33123</c:v>
                </c:pt>
                <c:pt idx="295">
                  <c:v>33126.5</c:v>
                </c:pt>
                <c:pt idx="296">
                  <c:v>33167.5</c:v>
                </c:pt>
                <c:pt idx="297">
                  <c:v>33167.5</c:v>
                </c:pt>
                <c:pt idx="298">
                  <c:v>33167.5</c:v>
                </c:pt>
                <c:pt idx="299">
                  <c:v>33168</c:v>
                </c:pt>
                <c:pt idx="300">
                  <c:v>33168</c:v>
                </c:pt>
                <c:pt idx="301">
                  <c:v>33168</c:v>
                </c:pt>
                <c:pt idx="302">
                  <c:v>33171.5</c:v>
                </c:pt>
                <c:pt idx="303">
                  <c:v>33232</c:v>
                </c:pt>
                <c:pt idx="304">
                  <c:v>33280.5</c:v>
                </c:pt>
                <c:pt idx="305">
                  <c:v>33403</c:v>
                </c:pt>
                <c:pt idx="306">
                  <c:v>33412</c:v>
                </c:pt>
                <c:pt idx="307">
                  <c:v>33422.5</c:v>
                </c:pt>
                <c:pt idx="308">
                  <c:v>33554</c:v>
                </c:pt>
                <c:pt idx="309">
                  <c:v>33554</c:v>
                </c:pt>
                <c:pt idx="310">
                  <c:v>33580</c:v>
                </c:pt>
                <c:pt idx="311">
                  <c:v>34587</c:v>
                </c:pt>
                <c:pt idx="312">
                  <c:v>34823</c:v>
                </c:pt>
                <c:pt idx="313">
                  <c:v>34825.5</c:v>
                </c:pt>
                <c:pt idx="314">
                  <c:v>34844.5</c:v>
                </c:pt>
                <c:pt idx="315">
                  <c:v>34948</c:v>
                </c:pt>
                <c:pt idx="316">
                  <c:v>34952.5</c:v>
                </c:pt>
                <c:pt idx="317">
                  <c:v>34952.5</c:v>
                </c:pt>
                <c:pt idx="318">
                  <c:v>34984.5</c:v>
                </c:pt>
                <c:pt idx="319">
                  <c:v>34999</c:v>
                </c:pt>
                <c:pt idx="320">
                  <c:v>35007</c:v>
                </c:pt>
                <c:pt idx="321">
                  <c:v>35189.5</c:v>
                </c:pt>
                <c:pt idx="322">
                  <c:v>35261</c:v>
                </c:pt>
                <c:pt idx="323">
                  <c:v>35262</c:v>
                </c:pt>
                <c:pt idx="324">
                  <c:v>35270.5</c:v>
                </c:pt>
                <c:pt idx="325">
                  <c:v>35270.5</c:v>
                </c:pt>
                <c:pt idx="326">
                  <c:v>35451.5</c:v>
                </c:pt>
                <c:pt idx="327">
                  <c:v>35451.5</c:v>
                </c:pt>
                <c:pt idx="328">
                  <c:v>36344</c:v>
                </c:pt>
                <c:pt idx="329">
                  <c:v>36439</c:v>
                </c:pt>
                <c:pt idx="330">
                  <c:v>36504.5</c:v>
                </c:pt>
                <c:pt idx="331">
                  <c:v>36652</c:v>
                </c:pt>
                <c:pt idx="332">
                  <c:v>36720</c:v>
                </c:pt>
                <c:pt idx="333">
                  <c:v>36842.5</c:v>
                </c:pt>
                <c:pt idx="334">
                  <c:v>36847</c:v>
                </c:pt>
                <c:pt idx="335">
                  <c:v>36847</c:v>
                </c:pt>
                <c:pt idx="336">
                  <c:v>37980.5</c:v>
                </c:pt>
                <c:pt idx="337">
                  <c:v>38007.5</c:v>
                </c:pt>
                <c:pt idx="338">
                  <c:v>38008</c:v>
                </c:pt>
                <c:pt idx="339">
                  <c:v>38125</c:v>
                </c:pt>
                <c:pt idx="340">
                  <c:v>38164</c:v>
                </c:pt>
                <c:pt idx="341">
                  <c:v>38210.5</c:v>
                </c:pt>
                <c:pt idx="342">
                  <c:v>38297.5</c:v>
                </c:pt>
                <c:pt idx="343">
                  <c:v>38307.5</c:v>
                </c:pt>
                <c:pt idx="344">
                  <c:v>38324</c:v>
                </c:pt>
                <c:pt idx="345">
                  <c:v>38325</c:v>
                </c:pt>
                <c:pt idx="346">
                  <c:v>38378.5</c:v>
                </c:pt>
                <c:pt idx="347">
                  <c:v>38405.5</c:v>
                </c:pt>
                <c:pt idx="348">
                  <c:v>38419</c:v>
                </c:pt>
                <c:pt idx="349">
                  <c:v>39602.5</c:v>
                </c:pt>
                <c:pt idx="350">
                  <c:v>39676</c:v>
                </c:pt>
                <c:pt idx="351">
                  <c:v>39775</c:v>
                </c:pt>
                <c:pt idx="352">
                  <c:v>39789</c:v>
                </c:pt>
                <c:pt idx="353">
                  <c:v>39796.5</c:v>
                </c:pt>
                <c:pt idx="354">
                  <c:v>39797</c:v>
                </c:pt>
                <c:pt idx="355">
                  <c:v>39797</c:v>
                </c:pt>
                <c:pt idx="356">
                  <c:v>39825</c:v>
                </c:pt>
                <c:pt idx="357">
                  <c:v>39825</c:v>
                </c:pt>
                <c:pt idx="358">
                  <c:v>39848</c:v>
                </c:pt>
                <c:pt idx="359">
                  <c:v>39869.5</c:v>
                </c:pt>
                <c:pt idx="360">
                  <c:v>39887</c:v>
                </c:pt>
                <c:pt idx="361">
                  <c:v>39887</c:v>
                </c:pt>
                <c:pt idx="362">
                  <c:v>39897</c:v>
                </c:pt>
                <c:pt idx="363">
                  <c:v>39905.5</c:v>
                </c:pt>
                <c:pt idx="364">
                  <c:v>39911</c:v>
                </c:pt>
                <c:pt idx="365">
                  <c:v>40251</c:v>
                </c:pt>
                <c:pt idx="366">
                  <c:v>41347</c:v>
                </c:pt>
                <c:pt idx="367">
                  <c:v>41425</c:v>
                </c:pt>
                <c:pt idx="368">
                  <c:v>41434</c:v>
                </c:pt>
                <c:pt idx="369">
                  <c:v>41506</c:v>
                </c:pt>
                <c:pt idx="370">
                  <c:v>41516</c:v>
                </c:pt>
                <c:pt idx="371">
                  <c:v>41534</c:v>
                </c:pt>
                <c:pt idx="372">
                  <c:v>41561</c:v>
                </c:pt>
                <c:pt idx="373">
                  <c:v>41565</c:v>
                </c:pt>
                <c:pt idx="374">
                  <c:v>41579</c:v>
                </c:pt>
                <c:pt idx="375">
                  <c:v>41642</c:v>
                </c:pt>
                <c:pt idx="376">
                  <c:v>41654.5</c:v>
                </c:pt>
                <c:pt idx="377">
                  <c:v>41674</c:v>
                </c:pt>
                <c:pt idx="378">
                  <c:v>41700</c:v>
                </c:pt>
                <c:pt idx="379">
                  <c:v>41700</c:v>
                </c:pt>
                <c:pt idx="380">
                  <c:v>41700</c:v>
                </c:pt>
                <c:pt idx="381">
                  <c:v>41831.5</c:v>
                </c:pt>
                <c:pt idx="382">
                  <c:v>41831.5</c:v>
                </c:pt>
                <c:pt idx="383">
                  <c:v>42276</c:v>
                </c:pt>
                <c:pt idx="384">
                  <c:v>42747.5</c:v>
                </c:pt>
                <c:pt idx="385">
                  <c:v>42747.5</c:v>
                </c:pt>
                <c:pt idx="386">
                  <c:v>42997</c:v>
                </c:pt>
                <c:pt idx="387">
                  <c:v>43006.5</c:v>
                </c:pt>
                <c:pt idx="388">
                  <c:v>43046</c:v>
                </c:pt>
                <c:pt idx="389">
                  <c:v>43092</c:v>
                </c:pt>
                <c:pt idx="390">
                  <c:v>43133.5</c:v>
                </c:pt>
                <c:pt idx="391">
                  <c:v>43146.5</c:v>
                </c:pt>
                <c:pt idx="392">
                  <c:v>43178</c:v>
                </c:pt>
                <c:pt idx="393">
                  <c:v>43204</c:v>
                </c:pt>
                <c:pt idx="394">
                  <c:v>43204.5</c:v>
                </c:pt>
                <c:pt idx="395">
                  <c:v>43255</c:v>
                </c:pt>
                <c:pt idx="396">
                  <c:v>43282</c:v>
                </c:pt>
                <c:pt idx="397">
                  <c:v>43368.5</c:v>
                </c:pt>
                <c:pt idx="398">
                  <c:v>43372</c:v>
                </c:pt>
                <c:pt idx="399">
                  <c:v>43387</c:v>
                </c:pt>
                <c:pt idx="400">
                  <c:v>43387</c:v>
                </c:pt>
                <c:pt idx="401">
                  <c:v>43387</c:v>
                </c:pt>
                <c:pt idx="402">
                  <c:v>43545.5</c:v>
                </c:pt>
                <c:pt idx="403">
                  <c:v>44303</c:v>
                </c:pt>
                <c:pt idx="404">
                  <c:v>44461.5</c:v>
                </c:pt>
                <c:pt idx="405">
                  <c:v>44588</c:v>
                </c:pt>
                <c:pt idx="406">
                  <c:v>44759.5</c:v>
                </c:pt>
                <c:pt idx="407">
                  <c:v>44873</c:v>
                </c:pt>
                <c:pt idx="408">
                  <c:v>44873.5</c:v>
                </c:pt>
                <c:pt idx="409">
                  <c:v>44918</c:v>
                </c:pt>
                <c:pt idx="410">
                  <c:v>44918</c:v>
                </c:pt>
                <c:pt idx="411">
                  <c:v>45031.5</c:v>
                </c:pt>
                <c:pt idx="412">
                  <c:v>45031.5</c:v>
                </c:pt>
                <c:pt idx="413">
                  <c:v>45062.5</c:v>
                </c:pt>
                <c:pt idx="414">
                  <c:v>45062.5</c:v>
                </c:pt>
                <c:pt idx="415">
                  <c:v>45081</c:v>
                </c:pt>
                <c:pt idx="416">
                  <c:v>46025</c:v>
                </c:pt>
                <c:pt idx="417">
                  <c:v>46113</c:v>
                </c:pt>
                <c:pt idx="418">
                  <c:v>46134</c:v>
                </c:pt>
                <c:pt idx="419">
                  <c:v>46292.5</c:v>
                </c:pt>
                <c:pt idx="420">
                  <c:v>46400.5</c:v>
                </c:pt>
                <c:pt idx="421">
                  <c:v>46462</c:v>
                </c:pt>
                <c:pt idx="422">
                  <c:v>46471</c:v>
                </c:pt>
                <c:pt idx="423">
                  <c:v>46545.5</c:v>
                </c:pt>
                <c:pt idx="424">
                  <c:v>46818.5</c:v>
                </c:pt>
                <c:pt idx="425">
                  <c:v>46818.5</c:v>
                </c:pt>
                <c:pt idx="426">
                  <c:v>46818.5</c:v>
                </c:pt>
                <c:pt idx="427">
                  <c:v>47038</c:v>
                </c:pt>
                <c:pt idx="428">
                  <c:v>47038</c:v>
                </c:pt>
                <c:pt idx="429">
                  <c:v>48019</c:v>
                </c:pt>
                <c:pt idx="430">
                  <c:v>48035.5</c:v>
                </c:pt>
                <c:pt idx="431">
                  <c:v>48078.5</c:v>
                </c:pt>
                <c:pt idx="432">
                  <c:v>48079</c:v>
                </c:pt>
                <c:pt idx="433">
                  <c:v>48148</c:v>
                </c:pt>
                <c:pt idx="434">
                  <c:v>48148.5</c:v>
                </c:pt>
                <c:pt idx="435">
                  <c:v>48202.5</c:v>
                </c:pt>
                <c:pt idx="436">
                  <c:v>48207</c:v>
                </c:pt>
                <c:pt idx="437">
                  <c:v>48233</c:v>
                </c:pt>
                <c:pt idx="438">
                  <c:v>48252.5</c:v>
                </c:pt>
                <c:pt idx="439">
                  <c:v>48279</c:v>
                </c:pt>
                <c:pt idx="440">
                  <c:v>48306.5</c:v>
                </c:pt>
                <c:pt idx="441">
                  <c:v>48307</c:v>
                </c:pt>
                <c:pt idx="442">
                  <c:v>48311.5</c:v>
                </c:pt>
                <c:pt idx="443">
                  <c:v>48315.5</c:v>
                </c:pt>
                <c:pt idx="444">
                  <c:v>48316</c:v>
                </c:pt>
                <c:pt idx="445">
                  <c:v>48325</c:v>
                </c:pt>
                <c:pt idx="446">
                  <c:v>48338.5</c:v>
                </c:pt>
                <c:pt idx="447">
                  <c:v>48347.5</c:v>
                </c:pt>
                <c:pt idx="448">
                  <c:v>48348</c:v>
                </c:pt>
                <c:pt idx="449">
                  <c:v>48352</c:v>
                </c:pt>
                <c:pt idx="450">
                  <c:v>48352.5</c:v>
                </c:pt>
                <c:pt idx="451">
                  <c:v>48356.5</c:v>
                </c:pt>
                <c:pt idx="452">
                  <c:v>48357</c:v>
                </c:pt>
                <c:pt idx="453">
                  <c:v>48365.5</c:v>
                </c:pt>
                <c:pt idx="454">
                  <c:v>48366</c:v>
                </c:pt>
                <c:pt idx="455">
                  <c:v>48370</c:v>
                </c:pt>
                <c:pt idx="456">
                  <c:v>48370.5</c:v>
                </c:pt>
                <c:pt idx="457">
                  <c:v>48374.5</c:v>
                </c:pt>
                <c:pt idx="458">
                  <c:v>48375</c:v>
                </c:pt>
                <c:pt idx="459">
                  <c:v>48388</c:v>
                </c:pt>
                <c:pt idx="460">
                  <c:v>48388</c:v>
                </c:pt>
                <c:pt idx="461">
                  <c:v>48388.5</c:v>
                </c:pt>
                <c:pt idx="462">
                  <c:v>48403</c:v>
                </c:pt>
                <c:pt idx="463">
                  <c:v>48488</c:v>
                </c:pt>
                <c:pt idx="464">
                  <c:v>48492.5</c:v>
                </c:pt>
                <c:pt idx="465">
                  <c:v>48497</c:v>
                </c:pt>
                <c:pt idx="466">
                  <c:v>48501.5</c:v>
                </c:pt>
                <c:pt idx="467">
                  <c:v>48506</c:v>
                </c:pt>
                <c:pt idx="468">
                  <c:v>48510.5</c:v>
                </c:pt>
                <c:pt idx="469">
                  <c:v>48515</c:v>
                </c:pt>
                <c:pt idx="470">
                  <c:v>48584</c:v>
                </c:pt>
                <c:pt idx="471">
                  <c:v>48596.5</c:v>
                </c:pt>
                <c:pt idx="472">
                  <c:v>48796</c:v>
                </c:pt>
                <c:pt idx="473">
                  <c:v>48796</c:v>
                </c:pt>
                <c:pt idx="474">
                  <c:v>49265</c:v>
                </c:pt>
                <c:pt idx="475">
                  <c:v>49710</c:v>
                </c:pt>
                <c:pt idx="476">
                  <c:v>49710.5</c:v>
                </c:pt>
                <c:pt idx="477">
                  <c:v>49731.5</c:v>
                </c:pt>
                <c:pt idx="478">
                  <c:v>49747.5</c:v>
                </c:pt>
                <c:pt idx="479">
                  <c:v>49761</c:v>
                </c:pt>
                <c:pt idx="480">
                  <c:v>49770</c:v>
                </c:pt>
                <c:pt idx="481">
                  <c:v>49810</c:v>
                </c:pt>
                <c:pt idx="482">
                  <c:v>49810</c:v>
                </c:pt>
                <c:pt idx="483">
                  <c:v>49810.5</c:v>
                </c:pt>
                <c:pt idx="484">
                  <c:v>49810.5</c:v>
                </c:pt>
                <c:pt idx="485">
                  <c:v>49811.5</c:v>
                </c:pt>
                <c:pt idx="486">
                  <c:v>49820</c:v>
                </c:pt>
                <c:pt idx="487">
                  <c:v>49820</c:v>
                </c:pt>
                <c:pt idx="488">
                  <c:v>49820.5</c:v>
                </c:pt>
                <c:pt idx="489">
                  <c:v>49829.5</c:v>
                </c:pt>
                <c:pt idx="490">
                  <c:v>49858</c:v>
                </c:pt>
                <c:pt idx="491">
                  <c:v>49865.5</c:v>
                </c:pt>
                <c:pt idx="492">
                  <c:v>49924.5</c:v>
                </c:pt>
                <c:pt idx="493">
                  <c:v>50010</c:v>
                </c:pt>
                <c:pt idx="494">
                  <c:v>50010.5</c:v>
                </c:pt>
                <c:pt idx="495">
                  <c:v>50033</c:v>
                </c:pt>
                <c:pt idx="496">
                  <c:v>50071</c:v>
                </c:pt>
                <c:pt idx="497">
                  <c:v>50130</c:v>
                </c:pt>
                <c:pt idx="498">
                  <c:v>51193.5</c:v>
                </c:pt>
                <c:pt idx="499">
                  <c:v>51197.5</c:v>
                </c:pt>
                <c:pt idx="500">
                  <c:v>51348.5</c:v>
                </c:pt>
                <c:pt idx="501">
                  <c:v>51433</c:v>
                </c:pt>
                <c:pt idx="502">
                  <c:v>51457.5</c:v>
                </c:pt>
                <c:pt idx="503">
                  <c:v>51462</c:v>
                </c:pt>
                <c:pt idx="504">
                  <c:v>51487.5</c:v>
                </c:pt>
                <c:pt idx="505">
                  <c:v>51492</c:v>
                </c:pt>
                <c:pt idx="506">
                  <c:v>51496.5</c:v>
                </c:pt>
                <c:pt idx="507">
                  <c:v>51497</c:v>
                </c:pt>
                <c:pt idx="508">
                  <c:v>51501</c:v>
                </c:pt>
                <c:pt idx="509">
                  <c:v>51564.5</c:v>
                </c:pt>
                <c:pt idx="510">
                  <c:v>51566</c:v>
                </c:pt>
                <c:pt idx="511">
                  <c:v>51578</c:v>
                </c:pt>
                <c:pt idx="512">
                  <c:v>51578</c:v>
                </c:pt>
                <c:pt idx="513">
                  <c:v>51655</c:v>
                </c:pt>
                <c:pt idx="514">
                  <c:v>51954.5</c:v>
                </c:pt>
                <c:pt idx="515">
                  <c:v>52381</c:v>
                </c:pt>
                <c:pt idx="516">
                  <c:v>52712.5</c:v>
                </c:pt>
                <c:pt idx="517">
                  <c:v>52717</c:v>
                </c:pt>
                <c:pt idx="518">
                  <c:v>52726</c:v>
                </c:pt>
                <c:pt idx="519">
                  <c:v>52762</c:v>
                </c:pt>
                <c:pt idx="520">
                  <c:v>52775.5</c:v>
                </c:pt>
                <c:pt idx="521">
                  <c:v>52780.5</c:v>
                </c:pt>
                <c:pt idx="522">
                  <c:v>52794</c:v>
                </c:pt>
                <c:pt idx="523">
                  <c:v>52802.5</c:v>
                </c:pt>
                <c:pt idx="524">
                  <c:v>52803</c:v>
                </c:pt>
                <c:pt idx="525">
                  <c:v>52807.5</c:v>
                </c:pt>
                <c:pt idx="526">
                  <c:v>52812</c:v>
                </c:pt>
                <c:pt idx="527">
                  <c:v>52816.5</c:v>
                </c:pt>
                <c:pt idx="528">
                  <c:v>52893.5</c:v>
                </c:pt>
                <c:pt idx="529">
                  <c:v>52898</c:v>
                </c:pt>
                <c:pt idx="530">
                  <c:v>52898.5</c:v>
                </c:pt>
                <c:pt idx="531">
                  <c:v>52920</c:v>
                </c:pt>
                <c:pt idx="532">
                  <c:v>52920.5</c:v>
                </c:pt>
                <c:pt idx="533">
                  <c:v>52934.5</c:v>
                </c:pt>
                <c:pt idx="534">
                  <c:v>52938.5</c:v>
                </c:pt>
                <c:pt idx="535">
                  <c:v>52952.5</c:v>
                </c:pt>
                <c:pt idx="536">
                  <c:v>52957</c:v>
                </c:pt>
                <c:pt idx="537">
                  <c:v>52961.5</c:v>
                </c:pt>
                <c:pt idx="538">
                  <c:v>52965.5</c:v>
                </c:pt>
                <c:pt idx="539">
                  <c:v>52983.5</c:v>
                </c:pt>
                <c:pt idx="540">
                  <c:v>52984</c:v>
                </c:pt>
                <c:pt idx="541">
                  <c:v>52988</c:v>
                </c:pt>
                <c:pt idx="542">
                  <c:v>52988.5</c:v>
                </c:pt>
                <c:pt idx="543">
                  <c:v>52992</c:v>
                </c:pt>
                <c:pt idx="544">
                  <c:v>52992.5</c:v>
                </c:pt>
                <c:pt idx="545">
                  <c:v>53006.5</c:v>
                </c:pt>
                <c:pt idx="546">
                  <c:v>53011</c:v>
                </c:pt>
                <c:pt idx="547">
                  <c:v>53011.5</c:v>
                </c:pt>
                <c:pt idx="548">
                  <c:v>53015</c:v>
                </c:pt>
                <c:pt idx="549">
                  <c:v>53016</c:v>
                </c:pt>
                <c:pt idx="550">
                  <c:v>53029.5</c:v>
                </c:pt>
                <c:pt idx="551">
                  <c:v>53030.5</c:v>
                </c:pt>
                <c:pt idx="552">
                  <c:v>53033.5</c:v>
                </c:pt>
                <c:pt idx="553">
                  <c:v>53034</c:v>
                </c:pt>
                <c:pt idx="554">
                  <c:v>53051</c:v>
                </c:pt>
                <c:pt idx="555">
                  <c:v>53051.5</c:v>
                </c:pt>
                <c:pt idx="556">
                  <c:v>53127.5</c:v>
                </c:pt>
                <c:pt idx="557">
                  <c:v>53128</c:v>
                </c:pt>
                <c:pt idx="558">
                  <c:v>53137</c:v>
                </c:pt>
                <c:pt idx="559">
                  <c:v>53141.5</c:v>
                </c:pt>
                <c:pt idx="560">
                  <c:v>53142</c:v>
                </c:pt>
                <c:pt idx="561">
                  <c:v>53142.5</c:v>
                </c:pt>
                <c:pt idx="562">
                  <c:v>53147</c:v>
                </c:pt>
                <c:pt idx="563">
                  <c:v>53155</c:v>
                </c:pt>
                <c:pt idx="564">
                  <c:v>53173</c:v>
                </c:pt>
                <c:pt idx="565">
                  <c:v>53173.5</c:v>
                </c:pt>
                <c:pt idx="566">
                  <c:v>53177.5</c:v>
                </c:pt>
                <c:pt idx="567">
                  <c:v>53178</c:v>
                </c:pt>
                <c:pt idx="568">
                  <c:v>53182</c:v>
                </c:pt>
                <c:pt idx="569">
                  <c:v>53182.5</c:v>
                </c:pt>
                <c:pt idx="570">
                  <c:v>53187</c:v>
                </c:pt>
                <c:pt idx="571">
                  <c:v>53191</c:v>
                </c:pt>
                <c:pt idx="572">
                  <c:v>53191.5</c:v>
                </c:pt>
                <c:pt idx="573">
                  <c:v>53195.5</c:v>
                </c:pt>
                <c:pt idx="574">
                  <c:v>53196</c:v>
                </c:pt>
                <c:pt idx="575">
                  <c:v>53196.5</c:v>
                </c:pt>
                <c:pt idx="576">
                  <c:v>53205</c:v>
                </c:pt>
                <c:pt idx="577">
                  <c:v>53205.5</c:v>
                </c:pt>
                <c:pt idx="578">
                  <c:v>53209.5</c:v>
                </c:pt>
                <c:pt idx="579">
                  <c:v>53214</c:v>
                </c:pt>
                <c:pt idx="580">
                  <c:v>53218.5</c:v>
                </c:pt>
                <c:pt idx="581">
                  <c:v>53223</c:v>
                </c:pt>
                <c:pt idx="582">
                  <c:v>53223</c:v>
                </c:pt>
                <c:pt idx="583">
                  <c:v>53227.5</c:v>
                </c:pt>
                <c:pt idx="584">
                  <c:v>53232</c:v>
                </c:pt>
                <c:pt idx="585">
                  <c:v>53232.5</c:v>
                </c:pt>
                <c:pt idx="586">
                  <c:v>53236.5</c:v>
                </c:pt>
                <c:pt idx="587">
                  <c:v>53236.5</c:v>
                </c:pt>
                <c:pt idx="588">
                  <c:v>53237</c:v>
                </c:pt>
                <c:pt idx="589">
                  <c:v>53241.5</c:v>
                </c:pt>
                <c:pt idx="590">
                  <c:v>53255</c:v>
                </c:pt>
                <c:pt idx="591">
                  <c:v>53259.5</c:v>
                </c:pt>
                <c:pt idx="592">
                  <c:v>53268.5</c:v>
                </c:pt>
                <c:pt idx="593">
                  <c:v>53273</c:v>
                </c:pt>
                <c:pt idx="594">
                  <c:v>53277.5</c:v>
                </c:pt>
                <c:pt idx="595">
                  <c:v>53282</c:v>
                </c:pt>
                <c:pt idx="596">
                  <c:v>53286.5</c:v>
                </c:pt>
                <c:pt idx="597">
                  <c:v>53300</c:v>
                </c:pt>
                <c:pt idx="598">
                  <c:v>53304.5</c:v>
                </c:pt>
                <c:pt idx="599">
                  <c:v>53318.5</c:v>
                </c:pt>
                <c:pt idx="600">
                  <c:v>53323</c:v>
                </c:pt>
                <c:pt idx="601">
                  <c:v>53327.5</c:v>
                </c:pt>
                <c:pt idx="602">
                  <c:v>53363.5</c:v>
                </c:pt>
                <c:pt idx="603">
                  <c:v>53469</c:v>
                </c:pt>
                <c:pt idx="604">
                  <c:v>54618</c:v>
                </c:pt>
                <c:pt idx="605">
                  <c:v>54618</c:v>
                </c:pt>
                <c:pt idx="606">
                  <c:v>54618</c:v>
                </c:pt>
                <c:pt idx="607">
                  <c:v>54618</c:v>
                </c:pt>
                <c:pt idx="608">
                  <c:v>54678.5</c:v>
                </c:pt>
                <c:pt idx="609">
                  <c:v>54684</c:v>
                </c:pt>
                <c:pt idx="610">
                  <c:v>54684</c:v>
                </c:pt>
                <c:pt idx="611">
                  <c:v>54777</c:v>
                </c:pt>
                <c:pt idx="612">
                  <c:v>54832.5</c:v>
                </c:pt>
                <c:pt idx="613">
                  <c:v>54832.5</c:v>
                </c:pt>
                <c:pt idx="614">
                  <c:v>54832.5</c:v>
                </c:pt>
                <c:pt idx="615">
                  <c:v>54836.5</c:v>
                </c:pt>
                <c:pt idx="616">
                  <c:v>54836.5</c:v>
                </c:pt>
                <c:pt idx="617">
                  <c:v>54945</c:v>
                </c:pt>
                <c:pt idx="618">
                  <c:v>54954</c:v>
                </c:pt>
                <c:pt idx="619">
                  <c:v>54959.5</c:v>
                </c:pt>
                <c:pt idx="620">
                  <c:v>55045.5</c:v>
                </c:pt>
                <c:pt idx="621">
                  <c:v>55099</c:v>
                </c:pt>
                <c:pt idx="622">
                  <c:v>55099</c:v>
                </c:pt>
                <c:pt idx="623">
                  <c:v>55099</c:v>
                </c:pt>
                <c:pt idx="624">
                  <c:v>55189.5</c:v>
                </c:pt>
                <c:pt idx="625">
                  <c:v>55948.5</c:v>
                </c:pt>
                <c:pt idx="626">
                  <c:v>55967</c:v>
                </c:pt>
                <c:pt idx="627">
                  <c:v>55967.5</c:v>
                </c:pt>
                <c:pt idx="628">
                  <c:v>56179.5</c:v>
                </c:pt>
                <c:pt idx="629">
                  <c:v>56180</c:v>
                </c:pt>
                <c:pt idx="630">
                  <c:v>56277</c:v>
                </c:pt>
                <c:pt idx="631">
                  <c:v>56297.5</c:v>
                </c:pt>
                <c:pt idx="632">
                  <c:v>56396</c:v>
                </c:pt>
                <c:pt idx="633">
                  <c:v>56473</c:v>
                </c:pt>
                <c:pt idx="634">
                  <c:v>56490</c:v>
                </c:pt>
                <c:pt idx="635">
                  <c:v>56545.5</c:v>
                </c:pt>
                <c:pt idx="636">
                  <c:v>56591</c:v>
                </c:pt>
                <c:pt idx="637">
                  <c:v>56626</c:v>
                </c:pt>
                <c:pt idx="638">
                  <c:v>57606</c:v>
                </c:pt>
                <c:pt idx="639">
                  <c:v>57746.5</c:v>
                </c:pt>
                <c:pt idx="640">
                  <c:v>57755</c:v>
                </c:pt>
                <c:pt idx="641">
                  <c:v>57918.5</c:v>
                </c:pt>
                <c:pt idx="642">
                  <c:v>58041</c:v>
                </c:pt>
                <c:pt idx="643">
                  <c:v>58041.5</c:v>
                </c:pt>
                <c:pt idx="644">
                  <c:v>58054.5</c:v>
                </c:pt>
                <c:pt idx="645">
                  <c:v>58171</c:v>
                </c:pt>
                <c:pt idx="646">
                  <c:v>59329</c:v>
                </c:pt>
                <c:pt idx="647">
                  <c:v>59542</c:v>
                </c:pt>
                <c:pt idx="648">
                  <c:v>59608.5</c:v>
                </c:pt>
                <c:pt idx="649">
                  <c:v>59739.5</c:v>
                </c:pt>
                <c:pt idx="650">
                  <c:v>59744</c:v>
                </c:pt>
                <c:pt idx="651">
                  <c:v>59744.5</c:v>
                </c:pt>
                <c:pt idx="652">
                  <c:v>59757.5</c:v>
                </c:pt>
                <c:pt idx="653">
                  <c:v>59758</c:v>
                </c:pt>
                <c:pt idx="654">
                  <c:v>59766</c:v>
                </c:pt>
                <c:pt idx="655">
                  <c:v>59766.5</c:v>
                </c:pt>
                <c:pt idx="656">
                  <c:v>59771</c:v>
                </c:pt>
                <c:pt idx="657">
                  <c:v>59771.5</c:v>
                </c:pt>
                <c:pt idx="658">
                  <c:v>59780</c:v>
                </c:pt>
                <c:pt idx="659">
                  <c:v>59780.5</c:v>
                </c:pt>
                <c:pt idx="660">
                  <c:v>59781</c:v>
                </c:pt>
                <c:pt idx="661">
                  <c:v>59781</c:v>
                </c:pt>
                <c:pt idx="662">
                  <c:v>59781.5</c:v>
                </c:pt>
                <c:pt idx="663">
                  <c:v>59784.5</c:v>
                </c:pt>
                <c:pt idx="664">
                  <c:v>59785</c:v>
                </c:pt>
                <c:pt idx="665">
                  <c:v>59785.5</c:v>
                </c:pt>
                <c:pt idx="666">
                  <c:v>59789</c:v>
                </c:pt>
                <c:pt idx="667">
                  <c:v>59789.5</c:v>
                </c:pt>
                <c:pt idx="668">
                  <c:v>59793.5</c:v>
                </c:pt>
                <c:pt idx="669">
                  <c:v>59794</c:v>
                </c:pt>
                <c:pt idx="670">
                  <c:v>59794.5</c:v>
                </c:pt>
                <c:pt idx="671">
                  <c:v>59798</c:v>
                </c:pt>
                <c:pt idx="672">
                  <c:v>59798.5</c:v>
                </c:pt>
                <c:pt idx="673">
                  <c:v>59799</c:v>
                </c:pt>
                <c:pt idx="674">
                  <c:v>59799</c:v>
                </c:pt>
                <c:pt idx="675">
                  <c:v>59799</c:v>
                </c:pt>
                <c:pt idx="676">
                  <c:v>59802.5</c:v>
                </c:pt>
                <c:pt idx="677">
                  <c:v>59803</c:v>
                </c:pt>
                <c:pt idx="678">
                  <c:v>59803.5</c:v>
                </c:pt>
                <c:pt idx="679">
                  <c:v>59807.5</c:v>
                </c:pt>
                <c:pt idx="680">
                  <c:v>59839</c:v>
                </c:pt>
                <c:pt idx="681">
                  <c:v>59839.5</c:v>
                </c:pt>
                <c:pt idx="682">
                  <c:v>59848</c:v>
                </c:pt>
                <c:pt idx="683">
                  <c:v>59848.5</c:v>
                </c:pt>
                <c:pt idx="684">
                  <c:v>59852.5</c:v>
                </c:pt>
                <c:pt idx="685">
                  <c:v>59862</c:v>
                </c:pt>
                <c:pt idx="686">
                  <c:v>59889</c:v>
                </c:pt>
                <c:pt idx="687">
                  <c:v>59893</c:v>
                </c:pt>
                <c:pt idx="688">
                  <c:v>59893.5</c:v>
                </c:pt>
                <c:pt idx="689">
                  <c:v>59894</c:v>
                </c:pt>
                <c:pt idx="690">
                  <c:v>59898</c:v>
                </c:pt>
                <c:pt idx="691">
                  <c:v>59898.5</c:v>
                </c:pt>
                <c:pt idx="692">
                  <c:v>59911.5</c:v>
                </c:pt>
                <c:pt idx="693">
                  <c:v>59916</c:v>
                </c:pt>
                <c:pt idx="694">
                  <c:v>59916.5</c:v>
                </c:pt>
                <c:pt idx="695">
                  <c:v>59925</c:v>
                </c:pt>
                <c:pt idx="696">
                  <c:v>59925.5</c:v>
                </c:pt>
                <c:pt idx="697">
                  <c:v>59934</c:v>
                </c:pt>
                <c:pt idx="698">
                  <c:v>59934.5</c:v>
                </c:pt>
                <c:pt idx="699">
                  <c:v>59943</c:v>
                </c:pt>
                <c:pt idx="700">
                  <c:v>59947.5</c:v>
                </c:pt>
                <c:pt idx="701">
                  <c:v>59952</c:v>
                </c:pt>
                <c:pt idx="702">
                  <c:v>59952.5</c:v>
                </c:pt>
                <c:pt idx="703">
                  <c:v>59956.5</c:v>
                </c:pt>
                <c:pt idx="704">
                  <c:v>59957</c:v>
                </c:pt>
                <c:pt idx="705">
                  <c:v>59966</c:v>
                </c:pt>
                <c:pt idx="706">
                  <c:v>59975</c:v>
                </c:pt>
                <c:pt idx="707">
                  <c:v>59979.5</c:v>
                </c:pt>
                <c:pt idx="708">
                  <c:v>59984</c:v>
                </c:pt>
                <c:pt idx="709">
                  <c:v>59993</c:v>
                </c:pt>
                <c:pt idx="710">
                  <c:v>61014</c:v>
                </c:pt>
                <c:pt idx="711">
                  <c:v>61031.5</c:v>
                </c:pt>
                <c:pt idx="712">
                  <c:v>61032</c:v>
                </c:pt>
                <c:pt idx="713">
                  <c:v>61046.5</c:v>
                </c:pt>
                <c:pt idx="714">
                  <c:v>61059</c:v>
                </c:pt>
                <c:pt idx="715">
                  <c:v>61063.5</c:v>
                </c:pt>
                <c:pt idx="716">
                  <c:v>61072.5</c:v>
                </c:pt>
                <c:pt idx="717">
                  <c:v>61073</c:v>
                </c:pt>
                <c:pt idx="718">
                  <c:v>61077.5</c:v>
                </c:pt>
                <c:pt idx="719">
                  <c:v>61081.5</c:v>
                </c:pt>
                <c:pt idx="720">
                  <c:v>61082</c:v>
                </c:pt>
                <c:pt idx="721">
                  <c:v>61086</c:v>
                </c:pt>
                <c:pt idx="722">
                  <c:v>61086.5</c:v>
                </c:pt>
                <c:pt idx="723">
                  <c:v>61090.5</c:v>
                </c:pt>
                <c:pt idx="724">
                  <c:v>61091</c:v>
                </c:pt>
                <c:pt idx="725">
                  <c:v>61095</c:v>
                </c:pt>
                <c:pt idx="726">
                  <c:v>61108.5</c:v>
                </c:pt>
                <c:pt idx="727">
                  <c:v>61109</c:v>
                </c:pt>
                <c:pt idx="728">
                  <c:v>61113</c:v>
                </c:pt>
                <c:pt idx="729">
                  <c:v>61113.5</c:v>
                </c:pt>
                <c:pt idx="730">
                  <c:v>61117.5</c:v>
                </c:pt>
                <c:pt idx="731">
                  <c:v>61118</c:v>
                </c:pt>
                <c:pt idx="732">
                  <c:v>61135.5</c:v>
                </c:pt>
                <c:pt idx="733">
                  <c:v>61136</c:v>
                </c:pt>
                <c:pt idx="734">
                  <c:v>61139.5</c:v>
                </c:pt>
                <c:pt idx="735">
                  <c:v>61140</c:v>
                </c:pt>
                <c:pt idx="736">
                  <c:v>61140</c:v>
                </c:pt>
                <c:pt idx="737">
                  <c:v>61140.5</c:v>
                </c:pt>
                <c:pt idx="738">
                  <c:v>61141</c:v>
                </c:pt>
                <c:pt idx="739">
                  <c:v>61144.5</c:v>
                </c:pt>
                <c:pt idx="740">
                  <c:v>61145</c:v>
                </c:pt>
                <c:pt idx="741">
                  <c:v>61168</c:v>
                </c:pt>
                <c:pt idx="742">
                  <c:v>61176.5</c:v>
                </c:pt>
                <c:pt idx="743">
                  <c:v>61221.5</c:v>
                </c:pt>
                <c:pt idx="744">
                  <c:v>61222</c:v>
                </c:pt>
                <c:pt idx="745">
                  <c:v>61222.5</c:v>
                </c:pt>
                <c:pt idx="746">
                  <c:v>61226.5</c:v>
                </c:pt>
                <c:pt idx="747">
                  <c:v>61227</c:v>
                </c:pt>
                <c:pt idx="748">
                  <c:v>61232</c:v>
                </c:pt>
                <c:pt idx="749">
                  <c:v>61232.5</c:v>
                </c:pt>
                <c:pt idx="750">
                  <c:v>61240</c:v>
                </c:pt>
                <c:pt idx="751">
                  <c:v>61240.5</c:v>
                </c:pt>
                <c:pt idx="752">
                  <c:v>61244</c:v>
                </c:pt>
                <c:pt idx="753">
                  <c:v>61262.5</c:v>
                </c:pt>
                <c:pt idx="754">
                  <c:v>61263</c:v>
                </c:pt>
                <c:pt idx="755">
                  <c:v>61344</c:v>
                </c:pt>
                <c:pt idx="756">
                  <c:v>61498.5</c:v>
                </c:pt>
                <c:pt idx="757">
                  <c:v>61597</c:v>
                </c:pt>
                <c:pt idx="758">
                  <c:v>61611.5</c:v>
                </c:pt>
                <c:pt idx="759">
                  <c:v>61611.5</c:v>
                </c:pt>
                <c:pt idx="760">
                  <c:v>62754</c:v>
                </c:pt>
                <c:pt idx="761">
                  <c:v>62754</c:v>
                </c:pt>
                <c:pt idx="762">
                  <c:v>63061.5</c:v>
                </c:pt>
                <c:pt idx="763">
                  <c:v>63061.5</c:v>
                </c:pt>
                <c:pt idx="764">
                  <c:v>63347</c:v>
                </c:pt>
                <c:pt idx="765">
                  <c:v>63397</c:v>
                </c:pt>
                <c:pt idx="766">
                  <c:v>64327.5</c:v>
                </c:pt>
                <c:pt idx="767">
                  <c:v>64448</c:v>
                </c:pt>
                <c:pt idx="768">
                  <c:v>64472</c:v>
                </c:pt>
                <c:pt idx="769">
                  <c:v>64701.5</c:v>
                </c:pt>
                <c:pt idx="770">
                  <c:v>66156</c:v>
                </c:pt>
                <c:pt idx="771">
                  <c:v>66156.5</c:v>
                </c:pt>
                <c:pt idx="772">
                  <c:v>66175.5</c:v>
                </c:pt>
                <c:pt idx="773">
                  <c:v>66296</c:v>
                </c:pt>
                <c:pt idx="774">
                  <c:v>66296.5</c:v>
                </c:pt>
                <c:pt idx="775">
                  <c:v>66373</c:v>
                </c:pt>
                <c:pt idx="776">
                  <c:v>66379</c:v>
                </c:pt>
                <c:pt idx="777">
                  <c:v>66379.5</c:v>
                </c:pt>
                <c:pt idx="778">
                  <c:v>66459</c:v>
                </c:pt>
                <c:pt idx="779">
                  <c:v>67728.5</c:v>
                </c:pt>
                <c:pt idx="780">
                  <c:v>67870.5</c:v>
                </c:pt>
                <c:pt idx="781">
                  <c:v>68013.5</c:v>
                </c:pt>
                <c:pt idx="782">
                  <c:v>68091.5</c:v>
                </c:pt>
                <c:pt idx="783">
                  <c:v>68195.5</c:v>
                </c:pt>
                <c:pt idx="784">
                  <c:v>68263.5</c:v>
                </c:pt>
                <c:pt idx="785">
                  <c:v>69153</c:v>
                </c:pt>
                <c:pt idx="786">
                  <c:v>69255.5</c:v>
                </c:pt>
                <c:pt idx="787">
                  <c:v>69256</c:v>
                </c:pt>
                <c:pt idx="788">
                  <c:v>69501.5</c:v>
                </c:pt>
                <c:pt idx="789">
                  <c:v>69653.5</c:v>
                </c:pt>
                <c:pt idx="790">
                  <c:v>69681</c:v>
                </c:pt>
                <c:pt idx="791">
                  <c:v>69777</c:v>
                </c:pt>
                <c:pt idx="792">
                  <c:v>69972</c:v>
                </c:pt>
                <c:pt idx="793">
                  <c:v>70929.5</c:v>
                </c:pt>
                <c:pt idx="794">
                  <c:v>70992.5</c:v>
                </c:pt>
                <c:pt idx="795">
                  <c:v>71042.5</c:v>
                </c:pt>
                <c:pt idx="796">
                  <c:v>71074</c:v>
                </c:pt>
                <c:pt idx="797">
                  <c:v>71273</c:v>
                </c:pt>
                <c:pt idx="798">
                  <c:v>71273</c:v>
                </c:pt>
                <c:pt idx="799">
                  <c:v>71285.5</c:v>
                </c:pt>
                <c:pt idx="800">
                  <c:v>71286</c:v>
                </c:pt>
                <c:pt idx="801">
                  <c:v>71416.5</c:v>
                </c:pt>
                <c:pt idx="802">
                  <c:v>71430</c:v>
                </c:pt>
                <c:pt idx="803">
                  <c:v>71531</c:v>
                </c:pt>
                <c:pt idx="804">
                  <c:v>72619.5</c:v>
                </c:pt>
                <c:pt idx="805">
                  <c:v>72786.5</c:v>
                </c:pt>
                <c:pt idx="806">
                  <c:v>72787</c:v>
                </c:pt>
                <c:pt idx="807">
                  <c:v>72932</c:v>
                </c:pt>
                <c:pt idx="808">
                  <c:v>72970.5</c:v>
                </c:pt>
                <c:pt idx="809">
                  <c:v>72971</c:v>
                </c:pt>
                <c:pt idx="810">
                  <c:v>72998</c:v>
                </c:pt>
                <c:pt idx="811">
                  <c:v>73085</c:v>
                </c:pt>
                <c:pt idx="812">
                  <c:v>73225.5</c:v>
                </c:pt>
                <c:pt idx="813">
                  <c:v>74499.5</c:v>
                </c:pt>
                <c:pt idx="814">
                  <c:v>74499.5</c:v>
                </c:pt>
                <c:pt idx="815">
                  <c:v>74551</c:v>
                </c:pt>
                <c:pt idx="816">
                  <c:v>74562.5</c:v>
                </c:pt>
                <c:pt idx="817">
                  <c:v>74706</c:v>
                </c:pt>
                <c:pt idx="818">
                  <c:v>74706</c:v>
                </c:pt>
                <c:pt idx="819">
                  <c:v>74761.5</c:v>
                </c:pt>
                <c:pt idx="820">
                  <c:v>74761.5</c:v>
                </c:pt>
                <c:pt idx="821">
                  <c:v>74766</c:v>
                </c:pt>
                <c:pt idx="822">
                  <c:v>74812</c:v>
                </c:pt>
                <c:pt idx="823">
                  <c:v>74864.5</c:v>
                </c:pt>
                <c:pt idx="824">
                  <c:v>74864.5</c:v>
                </c:pt>
                <c:pt idx="825">
                  <c:v>74865</c:v>
                </c:pt>
                <c:pt idx="826">
                  <c:v>74865</c:v>
                </c:pt>
                <c:pt idx="827">
                  <c:v>74970</c:v>
                </c:pt>
                <c:pt idx="828">
                  <c:v>74970</c:v>
                </c:pt>
                <c:pt idx="829">
                  <c:v>76040.5</c:v>
                </c:pt>
                <c:pt idx="830">
                  <c:v>76040.5</c:v>
                </c:pt>
                <c:pt idx="831">
                  <c:v>76214</c:v>
                </c:pt>
                <c:pt idx="832">
                  <c:v>76330</c:v>
                </c:pt>
                <c:pt idx="833">
                  <c:v>76455</c:v>
                </c:pt>
                <c:pt idx="834">
                  <c:v>77685.5</c:v>
                </c:pt>
                <c:pt idx="835">
                  <c:v>77848</c:v>
                </c:pt>
                <c:pt idx="836">
                  <c:v>77898</c:v>
                </c:pt>
                <c:pt idx="837">
                  <c:v>78105</c:v>
                </c:pt>
                <c:pt idx="838">
                  <c:v>79578.5</c:v>
                </c:pt>
                <c:pt idx="839">
                  <c:v>79579</c:v>
                </c:pt>
                <c:pt idx="840">
                  <c:v>79579.5</c:v>
                </c:pt>
                <c:pt idx="841">
                  <c:v>79850</c:v>
                </c:pt>
                <c:pt idx="842">
                  <c:v>81133</c:v>
                </c:pt>
                <c:pt idx="843">
                  <c:v>81133.5</c:v>
                </c:pt>
                <c:pt idx="844">
                  <c:v>81250.5</c:v>
                </c:pt>
                <c:pt idx="845">
                  <c:v>81291</c:v>
                </c:pt>
                <c:pt idx="846">
                  <c:v>81426</c:v>
                </c:pt>
                <c:pt idx="847">
                  <c:v>81604</c:v>
                </c:pt>
              </c:numCache>
            </c:numRef>
          </c:xVal>
          <c:yVal>
            <c:numRef>
              <c:f>'Active 2'!$O$21:$O$992</c:f>
              <c:numCache>
                <c:formatCode>General</c:formatCode>
                <c:ptCount val="972"/>
                <c:pt idx="0">
                  <c:v>3.6988944529228691E-2</c:v>
                </c:pt>
                <c:pt idx="54">
                  <c:v>2.9509353741809855E-2</c:v>
                </c:pt>
                <c:pt idx="76">
                  <c:v>2.874732865878311E-2</c:v>
                </c:pt>
                <c:pt idx="78">
                  <c:v>2.8679375596333385E-2</c:v>
                </c:pt>
                <c:pt idx="80">
                  <c:v>2.8679095954101081E-2</c:v>
                </c:pt>
                <c:pt idx="114">
                  <c:v>2.6875123913511899E-2</c:v>
                </c:pt>
                <c:pt idx="153">
                  <c:v>2.3749283040824576E-2</c:v>
                </c:pt>
                <c:pt idx="154">
                  <c:v>2.3741732700552385E-2</c:v>
                </c:pt>
                <c:pt idx="198">
                  <c:v>2.0176853523148738E-2</c:v>
                </c:pt>
                <c:pt idx="219">
                  <c:v>1.9180767891684054E-2</c:v>
                </c:pt>
                <c:pt idx="309">
                  <c:v>1.0786467362400819E-2</c:v>
                </c:pt>
                <c:pt idx="311">
                  <c:v>1.0208726510462011E-2</c:v>
                </c:pt>
                <c:pt idx="312">
                  <c:v>1.0076735376814808E-2</c:v>
                </c:pt>
                <c:pt idx="313">
                  <c:v>1.0075337165653293E-2</c:v>
                </c:pt>
                <c:pt idx="314">
                  <c:v>1.0064710760825765E-2</c:v>
                </c:pt>
                <c:pt idx="315">
                  <c:v>1.000682481873896E-2</c:v>
                </c:pt>
                <c:pt idx="316">
                  <c:v>1.000430803864823E-2</c:v>
                </c:pt>
                <c:pt idx="317">
                  <c:v>1.000430803864823E-2</c:v>
                </c:pt>
                <c:pt idx="318">
                  <c:v>9.9864109357808116E-3</c:v>
                </c:pt>
                <c:pt idx="319">
                  <c:v>9.9783013110440154E-3</c:v>
                </c:pt>
                <c:pt idx="320">
                  <c:v>9.9738270353271589E-3</c:v>
                </c:pt>
                <c:pt idx="321">
                  <c:v>9.8717576205364227E-3</c:v>
                </c:pt>
                <c:pt idx="322">
                  <c:v>9.8317687813170365E-3</c:v>
                </c:pt>
                <c:pt idx="323">
                  <c:v>9.8312094968524312E-3</c:v>
                </c:pt>
                <c:pt idx="324">
                  <c:v>9.8264555789032738E-3</c:v>
                </c:pt>
                <c:pt idx="325">
                  <c:v>9.8264555789032738E-3</c:v>
                </c:pt>
                <c:pt idx="326">
                  <c:v>9.7252250908094438E-3</c:v>
                </c:pt>
                <c:pt idx="327">
                  <c:v>9.7252250908094438E-3</c:v>
                </c:pt>
                <c:pt idx="328">
                  <c:v>9.2260637061478898E-3</c:v>
                </c:pt>
                <c:pt idx="329">
                  <c:v>9.1729316820102456E-3</c:v>
                </c:pt>
                <c:pt idx="330">
                  <c:v>9.1362985495784983E-3</c:v>
                </c:pt>
                <c:pt idx="331">
                  <c:v>9.0538040910490003E-3</c:v>
                </c:pt>
                <c:pt idx="332">
                  <c:v>9.015772747455738E-3</c:v>
                </c:pt>
                <c:pt idx="333">
                  <c:v>8.9472604005414076E-3</c:v>
                </c:pt>
                <c:pt idx="334">
                  <c:v>8.944743620450675E-3</c:v>
                </c:pt>
                <c:pt idx="335">
                  <c:v>8.944743620450675E-3</c:v>
                </c:pt>
                <c:pt idx="336">
                  <c:v>8.310794679818885E-3</c:v>
                </c:pt>
                <c:pt idx="337">
                  <c:v>8.2956939992745032E-3</c:v>
                </c:pt>
                <c:pt idx="338">
                  <c:v>8.2954143570421988E-3</c:v>
                </c:pt>
                <c:pt idx="339">
                  <c:v>8.2299780746832064E-3</c:v>
                </c:pt>
                <c:pt idx="340">
                  <c:v>8.20816598056354E-3</c:v>
                </c:pt>
                <c:pt idx="341">
                  <c:v>8.182159252959325E-3</c:v>
                </c:pt>
                <c:pt idx="342">
                  <c:v>8.1335015045385338E-3</c:v>
                </c:pt>
                <c:pt idx="343">
                  <c:v>8.1279086598924667E-3</c:v>
                </c:pt>
                <c:pt idx="344">
                  <c:v>8.1186804662264564E-3</c:v>
                </c:pt>
                <c:pt idx="345">
                  <c:v>8.1181211817618476E-3</c:v>
                </c:pt>
                <c:pt idx="346">
                  <c:v>8.0881994629053849E-3</c:v>
                </c:pt>
                <c:pt idx="347">
                  <c:v>8.0730987823610031E-3</c:v>
                </c:pt>
                <c:pt idx="348">
                  <c:v>8.0655484420888088E-3</c:v>
                </c:pt>
                <c:pt idx="349">
                  <c:v>7.40363527822668E-3</c:v>
                </c:pt>
                <c:pt idx="350">
                  <c:v>7.3625278700780832E-3</c:v>
                </c:pt>
                <c:pt idx="351">
                  <c:v>7.3071587080820108E-3</c:v>
                </c:pt>
                <c:pt idx="352">
                  <c:v>7.2993287255775155E-3</c:v>
                </c:pt>
                <c:pt idx="353">
                  <c:v>7.2951340920929635E-3</c:v>
                </c:pt>
                <c:pt idx="354">
                  <c:v>7.2948544498606591E-3</c:v>
                </c:pt>
                <c:pt idx="355">
                  <c:v>7.2948544498606591E-3</c:v>
                </c:pt>
                <c:pt idx="356">
                  <c:v>7.2791944848516719E-3</c:v>
                </c:pt>
                <c:pt idx="357">
                  <c:v>7.2791944848516719E-3</c:v>
                </c:pt>
                <c:pt idx="358">
                  <c:v>7.2663309421657149E-3</c:v>
                </c:pt>
                <c:pt idx="359">
                  <c:v>7.2543063261766676E-3</c:v>
                </c:pt>
                <c:pt idx="360">
                  <c:v>7.2445188480460485E-3</c:v>
                </c:pt>
                <c:pt idx="361">
                  <c:v>7.2445188480460485E-3</c:v>
                </c:pt>
                <c:pt idx="362">
                  <c:v>7.2389260033999814E-3</c:v>
                </c:pt>
                <c:pt idx="363">
                  <c:v>7.234172085450824E-3</c:v>
                </c:pt>
                <c:pt idx="364">
                  <c:v>7.2310960208954861E-3</c:v>
                </c:pt>
                <c:pt idx="365">
                  <c:v>7.0409393029291813E-3</c:v>
                </c:pt>
                <c:pt idx="366">
                  <c:v>6.4279635297201446E-3</c:v>
                </c:pt>
                <c:pt idx="367">
                  <c:v>6.3843393414808151E-3</c:v>
                </c:pt>
                <c:pt idx="368">
                  <c:v>6.3793057812993534E-3</c:v>
                </c:pt>
                <c:pt idx="369">
                  <c:v>6.3390372998476663E-3</c:v>
                </c:pt>
                <c:pt idx="370">
                  <c:v>6.3334444552015957E-3</c:v>
                </c:pt>
                <c:pt idx="371">
                  <c:v>6.3233773348386757E-3</c:v>
                </c:pt>
                <c:pt idx="372">
                  <c:v>6.3082766542942904E-3</c:v>
                </c:pt>
                <c:pt idx="373">
                  <c:v>6.3060395164358657E-3</c:v>
                </c:pt>
                <c:pt idx="374">
                  <c:v>6.2982095339313704E-3</c:v>
                </c:pt>
                <c:pt idx="375">
                  <c:v>6.2629746126611416E-3</c:v>
                </c:pt>
                <c:pt idx="376">
                  <c:v>6.255983556853556E-3</c:v>
                </c:pt>
                <c:pt idx="377">
                  <c:v>6.2450775097937263E-3</c:v>
                </c:pt>
                <c:pt idx="378">
                  <c:v>6.2305361137139498E-3</c:v>
                </c:pt>
                <c:pt idx="379">
                  <c:v>6.2305361137139498E-3</c:v>
                </c:pt>
                <c:pt idx="380">
                  <c:v>6.2305361137139498E-3</c:v>
                </c:pt>
                <c:pt idx="381">
                  <c:v>6.1569902066181577E-3</c:v>
                </c:pt>
                <c:pt idx="382">
                  <c:v>6.1569902066181577E-3</c:v>
                </c:pt>
                <c:pt idx="383">
                  <c:v>5.9083882621004391E-3</c:v>
                </c:pt>
                <c:pt idx="384">
                  <c:v>5.6446856370383422E-3</c:v>
                </c:pt>
                <c:pt idx="385">
                  <c:v>5.6446856370383422E-3</c:v>
                </c:pt>
                <c:pt idx="386">
                  <c:v>5.5051441631189489E-3</c:v>
                </c:pt>
                <c:pt idx="387">
                  <c:v>5.4998309607051828E-3</c:v>
                </c:pt>
                <c:pt idx="388">
                  <c:v>5.4777392243532154E-3</c:v>
                </c:pt>
                <c:pt idx="389">
                  <c:v>5.4520121389813048E-3</c:v>
                </c:pt>
                <c:pt idx="390">
                  <c:v>5.4288018337001233E-3</c:v>
                </c:pt>
                <c:pt idx="391">
                  <c:v>5.4215311356602333E-3</c:v>
                </c:pt>
                <c:pt idx="392">
                  <c:v>5.4039136750251224E-3</c:v>
                </c:pt>
                <c:pt idx="393">
                  <c:v>5.3893722789453459E-3</c:v>
                </c:pt>
                <c:pt idx="394">
                  <c:v>5.3890926367130415E-3</c:v>
                </c:pt>
                <c:pt idx="395">
                  <c:v>5.3608487712503983E-3</c:v>
                </c:pt>
                <c:pt idx="396">
                  <c:v>5.3457480907060165E-3</c:v>
                </c:pt>
                <c:pt idx="397">
                  <c:v>5.2973699845175297E-3</c:v>
                </c:pt>
                <c:pt idx="398">
                  <c:v>5.2954124888914059E-3</c:v>
                </c:pt>
                <c:pt idx="399">
                  <c:v>5.2870232219223018E-3</c:v>
                </c:pt>
                <c:pt idx="400">
                  <c:v>5.2870232219223018E-3</c:v>
                </c:pt>
                <c:pt idx="401">
                  <c:v>5.2870232219223018E-3</c:v>
                </c:pt>
                <c:pt idx="402">
                  <c:v>5.1983766342821279E-3</c:v>
                </c:pt>
                <c:pt idx="403">
                  <c:v>4.7747186523424863E-3</c:v>
                </c:pt>
                <c:pt idx="404">
                  <c:v>4.6860720647023124E-3</c:v>
                </c:pt>
                <c:pt idx="405">
                  <c:v>4.6153225799295539E-3</c:v>
                </c:pt>
                <c:pt idx="406">
                  <c:v>4.51940529424949E-3</c:v>
                </c:pt>
                <c:pt idx="407">
                  <c:v>4.4559265075166214E-3</c:v>
                </c:pt>
                <c:pt idx="408">
                  <c:v>4.455646865284317E-3</c:v>
                </c:pt>
                <c:pt idx="409">
                  <c:v>4.4307587066093161E-3</c:v>
                </c:pt>
                <c:pt idx="410">
                  <c:v>4.4307587066093161E-3</c:v>
                </c:pt>
                <c:pt idx="411">
                  <c:v>4.3672799198764441E-3</c:v>
                </c:pt>
                <c:pt idx="412">
                  <c:v>4.3672799198764441E-3</c:v>
                </c:pt>
                <c:pt idx="413">
                  <c:v>4.3499421014736341E-3</c:v>
                </c:pt>
                <c:pt idx="414">
                  <c:v>4.3499421014736341E-3</c:v>
                </c:pt>
                <c:pt idx="415">
                  <c:v>4.3395953388784096E-3</c:v>
                </c:pt>
                <c:pt idx="416">
                  <c:v>3.8116308042896035E-3</c:v>
                </c:pt>
                <c:pt idx="417">
                  <c:v>3.762413771404207E-3</c:v>
                </c:pt>
                <c:pt idx="418">
                  <c:v>3.7506687976474641E-3</c:v>
                </c:pt>
                <c:pt idx="419">
                  <c:v>3.6620222100072902E-3</c:v>
                </c:pt>
                <c:pt idx="420">
                  <c:v>3.6016194878297561E-3</c:v>
                </c:pt>
                <c:pt idx="421">
                  <c:v>3.5672234932564405E-3</c:v>
                </c:pt>
                <c:pt idx="422">
                  <c:v>3.5621899330749787E-3</c:v>
                </c:pt>
                <c:pt idx="423">
                  <c:v>3.5205232404617731E-3</c:v>
                </c:pt>
                <c:pt idx="424">
                  <c:v>3.3678385816241219E-3</c:v>
                </c:pt>
                <c:pt idx="425">
                  <c:v>3.3678385816241219E-3</c:v>
                </c:pt>
                <c:pt idx="426">
                  <c:v>3.3678385816241219E-3</c:v>
                </c:pt>
                <c:pt idx="427">
                  <c:v>3.2450756416429298E-3</c:v>
                </c:pt>
                <c:pt idx="428">
                  <c:v>3.2450756416429298E-3</c:v>
                </c:pt>
                <c:pt idx="429">
                  <c:v>2.6964175818636749E-3</c:v>
                </c:pt>
                <c:pt idx="430">
                  <c:v>2.6871893881976645E-3</c:v>
                </c:pt>
                <c:pt idx="431">
                  <c:v>2.6631401562195699E-3</c:v>
                </c:pt>
                <c:pt idx="432">
                  <c:v>2.6628605139872689E-3</c:v>
                </c:pt>
                <c:pt idx="433">
                  <c:v>2.6242698859294013E-3</c:v>
                </c:pt>
                <c:pt idx="434">
                  <c:v>2.6239902436970969E-3</c:v>
                </c:pt>
                <c:pt idx="435">
                  <c:v>2.5937888826083298E-3</c:v>
                </c:pt>
                <c:pt idx="436">
                  <c:v>2.5912721025176007E-3</c:v>
                </c:pt>
                <c:pt idx="437">
                  <c:v>2.5767307064378242E-3</c:v>
                </c:pt>
                <c:pt idx="438">
                  <c:v>2.565824659377991E-3</c:v>
                </c:pt>
                <c:pt idx="439">
                  <c:v>2.5510036210659101E-3</c:v>
                </c:pt>
                <c:pt idx="440">
                  <c:v>2.5356232982892239E-3</c:v>
                </c:pt>
                <c:pt idx="441">
                  <c:v>2.5353436560569195E-3</c:v>
                </c:pt>
                <c:pt idx="442">
                  <c:v>2.5328268759661904E-3</c:v>
                </c:pt>
                <c:pt idx="443">
                  <c:v>2.5305897381077622E-3</c:v>
                </c:pt>
                <c:pt idx="444">
                  <c:v>2.5303100958754612E-3</c:v>
                </c:pt>
                <c:pt idx="445">
                  <c:v>2.5252765356939995E-3</c:v>
                </c:pt>
                <c:pt idx="446">
                  <c:v>2.5177261954218086E-3</c:v>
                </c:pt>
                <c:pt idx="447">
                  <c:v>2.5126926352403468E-3</c:v>
                </c:pt>
                <c:pt idx="448">
                  <c:v>2.5124129930080424E-3</c:v>
                </c:pt>
                <c:pt idx="449">
                  <c:v>2.5101758551496142E-3</c:v>
                </c:pt>
                <c:pt idx="450">
                  <c:v>2.5098962129173133E-3</c:v>
                </c:pt>
                <c:pt idx="451">
                  <c:v>2.5076590750588851E-3</c:v>
                </c:pt>
                <c:pt idx="452">
                  <c:v>2.5073794328265807E-3</c:v>
                </c:pt>
                <c:pt idx="453">
                  <c:v>2.5026255148774233E-3</c:v>
                </c:pt>
                <c:pt idx="454">
                  <c:v>2.5023458726451189E-3</c:v>
                </c:pt>
                <c:pt idx="455">
                  <c:v>2.5001087347866942E-3</c:v>
                </c:pt>
                <c:pt idx="456">
                  <c:v>2.4998290925543898E-3</c:v>
                </c:pt>
                <c:pt idx="457">
                  <c:v>2.4975919546959616E-3</c:v>
                </c:pt>
                <c:pt idx="458">
                  <c:v>2.4973123124636606E-3</c:v>
                </c:pt>
                <c:pt idx="459">
                  <c:v>2.4900416144237707E-3</c:v>
                </c:pt>
                <c:pt idx="460">
                  <c:v>2.4900416144237707E-3</c:v>
                </c:pt>
                <c:pt idx="461">
                  <c:v>2.4897619721914663E-3</c:v>
                </c:pt>
                <c:pt idx="462">
                  <c:v>2.4816523474546701E-3</c:v>
                </c:pt>
                <c:pt idx="463">
                  <c:v>2.434113167963093E-3</c:v>
                </c:pt>
                <c:pt idx="464">
                  <c:v>2.4315963878723638E-3</c:v>
                </c:pt>
                <c:pt idx="465">
                  <c:v>2.4290796077816312E-3</c:v>
                </c:pt>
                <c:pt idx="466">
                  <c:v>2.4265628276909021E-3</c:v>
                </c:pt>
                <c:pt idx="467">
                  <c:v>2.4240460476001695E-3</c:v>
                </c:pt>
                <c:pt idx="468">
                  <c:v>2.4215292675094403E-3</c:v>
                </c:pt>
                <c:pt idx="469">
                  <c:v>2.4190124874187112E-3</c:v>
                </c:pt>
                <c:pt idx="470">
                  <c:v>2.3804218593608401E-3</c:v>
                </c:pt>
                <c:pt idx="471">
                  <c:v>2.3734308035532579E-3</c:v>
                </c:pt>
                <c:pt idx="472">
                  <c:v>2.2618535528642035E-3</c:v>
                </c:pt>
                <c:pt idx="473">
                  <c:v>2.2618535528642035E-3</c:v>
                </c:pt>
                <c:pt idx="474">
                  <c:v>1.9995491389636216E-3</c:v>
                </c:pt>
                <c:pt idx="475">
                  <c:v>1.7506675522136021E-3</c:v>
                </c:pt>
                <c:pt idx="476">
                  <c:v>1.7503879099812977E-3</c:v>
                </c:pt>
                <c:pt idx="477">
                  <c:v>1.7386429362245548E-3</c:v>
                </c:pt>
                <c:pt idx="478">
                  <c:v>1.7296943847908489E-3</c:v>
                </c:pt>
                <c:pt idx="479">
                  <c:v>1.7221440445186545E-3</c:v>
                </c:pt>
                <c:pt idx="480">
                  <c:v>1.7171104843371927E-3</c:v>
                </c:pt>
                <c:pt idx="481">
                  <c:v>1.6947391057529244E-3</c:v>
                </c:pt>
                <c:pt idx="482">
                  <c:v>1.6947391057529244E-3</c:v>
                </c:pt>
                <c:pt idx="483">
                  <c:v>1.69445946352062E-3</c:v>
                </c:pt>
                <c:pt idx="484">
                  <c:v>1.69445946352062E-3</c:v>
                </c:pt>
                <c:pt idx="485">
                  <c:v>1.6939001790560113E-3</c:v>
                </c:pt>
                <c:pt idx="486">
                  <c:v>1.6891462611068539E-3</c:v>
                </c:pt>
                <c:pt idx="487">
                  <c:v>1.6891462611068539E-3</c:v>
                </c:pt>
                <c:pt idx="488">
                  <c:v>1.688866618874553E-3</c:v>
                </c:pt>
                <c:pt idx="489">
                  <c:v>1.6838330586930912E-3</c:v>
                </c:pt>
                <c:pt idx="490">
                  <c:v>1.6678934514517962E-3</c:v>
                </c:pt>
                <c:pt idx="491">
                  <c:v>1.6636988179672477E-3</c:v>
                </c:pt>
                <c:pt idx="492">
                  <c:v>1.6307010345554471E-3</c:v>
                </c:pt>
                <c:pt idx="493">
                  <c:v>1.5828822128315656E-3</c:v>
                </c:pt>
                <c:pt idx="494">
                  <c:v>1.5826025705992612E-3</c:v>
                </c:pt>
                <c:pt idx="495">
                  <c:v>1.5700186701456086E-3</c:v>
                </c:pt>
                <c:pt idx="496">
                  <c:v>1.5487658604905509E-3</c:v>
                </c:pt>
                <c:pt idx="497">
                  <c:v>1.5157680770787503E-3</c:v>
                </c:pt>
                <c:pt idx="498">
                  <c:v>9.2096904896943679E-4</c:v>
                </c:pt>
                <c:pt idx="499">
                  <c:v>9.1873191111100858E-4</c:v>
                </c:pt>
                <c:pt idx="500">
                  <c:v>8.3427995695538326E-4</c:v>
                </c:pt>
                <c:pt idx="501">
                  <c:v>7.8702041969611058E-4</c:v>
                </c:pt>
                <c:pt idx="502">
                  <c:v>7.7331795031324382E-4</c:v>
                </c:pt>
                <c:pt idx="503">
                  <c:v>7.7080117022251468E-4</c:v>
                </c:pt>
                <c:pt idx="504">
                  <c:v>7.565394163750426E-4</c:v>
                </c:pt>
                <c:pt idx="505">
                  <c:v>7.5402263628430999E-4</c:v>
                </c:pt>
                <c:pt idx="506">
                  <c:v>7.5150585619358085E-4</c:v>
                </c:pt>
                <c:pt idx="507">
                  <c:v>7.5122621396127645E-4</c:v>
                </c:pt>
                <c:pt idx="508">
                  <c:v>7.4898907610284823E-4</c:v>
                </c:pt>
                <c:pt idx="509">
                  <c:v>7.1347451260031849E-4</c:v>
                </c:pt>
                <c:pt idx="510">
                  <c:v>7.1263558590340878E-4</c:v>
                </c:pt>
                <c:pt idx="511">
                  <c:v>7.059241723281276E-4</c:v>
                </c:pt>
                <c:pt idx="512">
                  <c:v>7.059241723281276E-4</c:v>
                </c:pt>
                <c:pt idx="513">
                  <c:v>6.6285926855340349E-4</c:v>
                </c:pt>
                <c:pt idx="514">
                  <c:v>4.9535357140367137E-4</c:v>
                </c:pt>
                <c:pt idx="515">
                  <c:v>2.5681874724887976E-4</c:v>
                </c:pt>
                <c:pt idx="516">
                  <c:v>7.1415947231728838E-5</c:v>
                </c:pt>
                <c:pt idx="517">
                  <c:v>6.8899167140999695E-5</c:v>
                </c:pt>
                <c:pt idx="518">
                  <c:v>6.3865606959537941E-5</c:v>
                </c:pt>
                <c:pt idx="519">
                  <c:v>4.3731366233694391E-5</c:v>
                </c:pt>
                <c:pt idx="520">
                  <c:v>3.6181025961503493E-5</c:v>
                </c:pt>
                <c:pt idx="521">
                  <c:v>3.3384603638469956E-5</c:v>
                </c:pt>
                <c:pt idx="522">
                  <c:v>2.5834263366275589E-5</c:v>
                </c:pt>
                <c:pt idx="523">
                  <c:v>2.1080345417118229E-5</c:v>
                </c:pt>
                <c:pt idx="524">
                  <c:v>2.0800703184817304E-5</c:v>
                </c:pt>
                <c:pt idx="525">
                  <c:v>1.8283923094084692E-5</c:v>
                </c:pt>
                <c:pt idx="526">
                  <c:v>1.5767143003355549E-5</c:v>
                </c:pt>
                <c:pt idx="527">
                  <c:v>1.3250362912622937E-5</c:v>
                </c:pt>
                <c:pt idx="528">
                  <c:v>-2.9814540862097699E-5</c:v>
                </c:pt>
                <c:pt idx="529">
                  <c:v>-3.2331320952830311E-5</c:v>
                </c:pt>
                <c:pt idx="530">
                  <c:v>-3.2610963185131236E-5</c:v>
                </c:pt>
                <c:pt idx="531">
                  <c:v>-4.4635579174178569E-5</c:v>
                </c:pt>
                <c:pt idx="532">
                  <c:v>-4.4915221406482964E-5</c:v>
                </c:pt>
                <c:pt idx="533">
                  <c:v>-5.2745203910974786E-5</c:v>
                </c:pt>
                <c:pt idx="534">
                  <c:v>-5.4982341769403004E-5</c:v>
                </c:pt>
                <c:pt idx="535">
                  <c:v>-6.2812324273898296E-5</c:v>
                </c:pt>
                <c:pt idx="536">
                  <c:v>-6.5329104364627438E-5</c:v>
                </c:pt>
                <c:pt idx="537">
                  <c:v>-6.784588445536005E-5</c:v>
                </c:pt>
                <c:pt idx="538">
                  <c:v>-7.0083022313788268E-5</c:v>
                </c:pt>
                <c:pt idx="539">
                  <c:v>-8.0150142676708308E-5</c:v>
                </c:pt>
                <c:pt idx="540">
                  <c:v>-8.0429784909012703E-5</c:v>
                </c:pt>
                <c:pt idx="541">
                  <c:v>-8.266692276744092E-5</c:v>
                </c:pt>
                <c:pt idx="542">
                  <c:v>-8.2946564999741845E-5</c:v>
                </c:pt>
                <c:pt idx="543">
                  <c:v>-8.4904060625865668E-5</c:v>
                </c:pt>
                <c:pt idx="544">
                  <c:v>-8.5183702858170063E-5</c:v>
                </c:pt>
                <c:pt idx="545">
                  <c:v>-9.3013685362665355E-5</c:v>
                </c:pt>
                <c:pt idx="546">
                  <c:v>-9.5530465453394497E-5</c:v>
                </c:pt>
                <c:pt idx="547">
                  <c:v>-9.5810107685698892E-5</c:v>
                </c:pt>
                <c:pt idx="548">
                  <c:v>-9.7767603311822715E-5</c:v>
                </c:pt>
                <c:pt idx="549">
                  <c:v>-9.8326887776428035E-5</c:v>
                </c:pt>
                <c:pt idx="550">
                  <c:v>-1.058772280486224E-4</c:v>
                </c:pt>
                <c:pt idx="551">
                  <c:v>-1.0643651251322772E-4</c:v>
                </c:pt>
                <c:pt idx="552">
                  <c:v>-1.0811436590704715E-4</c:v>
                </c:pt>
                <c:pt idx="553">
                  <c:v>-1.0839400813935154E-4</c:v>
                </c:pt>
                <c:pt idx="554">
                  <c:v>-1.1790184403766626E-4</c:v>
                </c:pt>
                <c:pt idx="555">
                  <c:v>-1.1818148626997066E-4</c:v>
                </c:pt>
                <c:pt idx="556">
                  <c:v>-1.6068710558008598E-4</c:v>
                </c:pt>
                <c:pt idx="557">
                  <c:v>-1.6096674781239037E-4</c:v>
                </c:pt>
                <c:pt idx="558">
                  <c:v>-1.6600030799384866E-4</c:v>
                </c:pt>
                <c:pt idx="559">
                  <c:v>-1.6851708808458127E-4</c:v>
                </c:pt>
                <c:pt idx="560">
                  <c:v>-1.6879673031688566E-4</c:v>
                </c:pt>
                <c:pt idx="561">
                  <c:v>-1.6907637254918659E-4</c:v>
                </c:pt>
                <c:pt idx="562">
                  <c:v>-1.715931526399192E-4</c:v>
                </c:pt>
                <c:pt idx="563">
                  <c:v>-1.7606742835677217E-4</c:v>
                </c:pt>
                <c:pt idx="564">
                  <c:v>-1.8613454871969567E-4</c:v>
                </c:pt>
                <c:pt idx="565">
                  <c:v>-1.864141909519966E-4</c:v>
                </c:pt>
                <c:pt idx="566">
                  <c:v>-1.8865132881042482E-4</c:v>
                </c:pt>
                <c:pt idx="567">
                  <c:v>-1.8893097104272921E-4</c:v>
                </c:pt>
                <c:pt idx="568">
                  <c:v>-1.9116810890115743E-4</c:v>
                </c:pt>
                <c:pt idx="569">
                  <c:v>-1.9144775113345835E-4</c:v>
                </c:pt>
                <c:pt idx="570">
                  <c:v>-1.9396453122419097E-4</c:v>
                </c:pt>
                <c:pt idx="571">
                  <c:v>-1.9620166908261572E-4</c:v>
                </c:pt>
                <c:pt idx="572">
                  <c:v>-1.9648131131492011E-4</c:v>
                </c:pt>
                <c:pt idx="573">
                  <c:v>-1.9871844917334833E-4</c:v>
                </c:pt>
                <c:pt idx="574">
                  <c:v>-1.9899809140564925E-4</c:v>
                </c:pt>
                <c:pt idx="575">
                  <c:v>-1.9927773363795365E-4</c:v>
                </c:pt>
                <c:pt idx="576">
                  <c:v>-2.0403165158711101E-4</c:v>
                </c:pt>
                <c:pt idx="577">
                  <c:v>-2.043112938194154E-4</c:v>
                </c:pt>
                <c:pt idx="578">
                  <c:v>-2.0654843167784362E-4</c:v>
                </c:pt>
                <c:pt idx="579">
                  <c:v>-2.0906521176857276E-4</c:v>
                </c:pt>
                <c:pt idx="580">
                  <c:v>-2.115819918593019E-4</c:v>
                </c:pt>
                <c:pt idx="581">
                  <c:v>-2.1409877195003452E-4</c:v>
                </c:pt>
                <c:pt idx="582">
                  <c:v>-2.1409877195003452E-4</c:v>
                </c:pt>
                <c:pt idx="583">
                  <c:v>-2.1661555204076366E-4</c:v>
                </c:pt>
                <c:pt idx="584">
                  <c:v>-2.1913233213149627E-4</c:v>
                </c:pt>
                <c:pt idx="585">
                  <c:v>-2.194119743637972E-4</c:v>
                </c:pt>
                <c:pt idx="586">
                  <c:v>-2.2164911222222541E-4</c:v>
                </c:pt>
                <c:pt idx="587">
                  <c:v>-2.2164911222222541E-4</c:v>
                </c:pt>
                <c:pt idx="588">
                  <c:v>-2.2192875445452981E-4</c:v>
                </c:pt>
                <c:pt idx="589">
                  <c:v>-2.2444553454525895E-4</c:v>
                </c:pt>
                <c:pt idx="590">
                  <c:v>-2.3199587481744985E-4</c:v>
                </c:pt>
                <c:pt idx="591">
                  <c:v>-2.3451265490818246E-4</c:v>
                </c:pt>
                <c:pt idx="592">
                  <c:v>-2.3954621508964422E-4</c:v>
                </c:pt>
                <c:pt idx="593">
                  <c:v>-2.4206299518037336E-4</c:v>
                </c:pt>
                <c:pt idx="594">
                  <c:v>-2.445797752711025E-4</c:v>
                </c:pt>
                <c:pt idx="595">
                  <c:v>-2.4709655536183511E-4</c:v>
                </c:pt>
                <c:pt idx="596">
                  <c:v>-2.4961333545256426E-4</c:v>
                </c:pt>
                <c:pt idx="597">
                  <c:v>-2.5716367572475515E-4</c:v>
                </c:pt>
                <c:pt idx="598">
                  <c:v>-2.5968045581548777E-4</c:v>
                </c:pt>
                <c:pt idx="599">
                  <c:v>-2.6751043831998306E-4</c:v>
                </c:pt>
                <c:pt idx="600">
                  <c:v>-2.700272184107122E-4</c:v>
                </c:pt>
                <c:pt idx="601">
                  <c:v>-2.7254399850144134E-4</c:v>
                </c:pt>
                <c:pt idx="602">
                  <c:v>-2.9267823922728836E-4</c:v>
                </c:pt>
                <c:pt idx="603">
                  <c:v>-3.5168275024330398E-4</c:v>
                </c:pt>
                <c:pt idx="604">
                  <c:v>-9.9430060007649895E-4</c:v>
                </c:pt>
                <c:pt idx="605">
                  <c:v>-9.9430060007649895E-4</c:v>
                </c:pt>
                <c:pt idx="606">
                  <c:v>-9.9430060007649895E-4</c:v>
                </c:pt>
                <c:pt idx="607">
                  <c:v>-9.9430060007649895E-4</c:v>
                </c:pt>
                <c:pt idx="608">
                  <c:v>-1.0281373101852093E-3</c:v>
                </c:pt>
                <c:pt idx="609">
                  <c:v>-1.0312133747405472E-3</c:v>
                </c:pt>
                <c:pt idx="610">
                  <c:v>-1.0312133747405472E-3</c:v>
                </c:pt>
                <c:pt idx="611">
                  <c:v>-1.0832268299489772E-3</c:v>
                </c:pt>
                <c:pt idx="612">
                  <c:v>-1.114267117734654E-3</c:v>
                </c:pt>
                <c:pt idx="613">
                  <c:v>-1.114267117734654E-3</c:v>
                </c:pt>
                <c:pt idx="614">
                  <c:v>-1.114267117734654E-3</c:v>
                </c:pt>
                <c:pt idx="615">
                  <c:v>-1.1165042555930822E-3</c:v>
                </c:pt>
                <c:pt idx="616">
                  <c:v>-1.1165042555930822E-3</c:v>
                </c:pt>
                <c:pt idx="617">
                  <c:v>-1.1771866200029173E-3</c:v>
                </c:pt>
                <c:pt idx="618">
                  <c:v>-1.182220180184379E-3</c:v>
                </c:pt>
                <c:pt idx="619">
                  <c:v>-1.185296244739717E-3</c:v>
                </c:pt>
                <c:pt idx="620">
                  <c:v>-1.2333947086958993E-3</c:v>
                </c:pt>
                <c:pt idx="621">
                  <c:v>-1.263316427552362E-3</c:v>
                </c:pt>
                <c:pt idx="622">
                  <c:v>-1.263316427552362E-3</c:v>
                </c:pt>
                <c:pt idx="623">
                  <c:v>-1.263316427552362E-3</c:v>
                </c:pt>
                <c:pt idx="624">
                  <c:v>-1.313931671599277E-3</c:v>
                </c:pt>
                <c:pt idx="625">
                  <c:v>-1.7384285802358283E-3</c:v>
                </c:pt>
                <c:pt idx="626">
                  <c:v>-1.7487753428310528E-3</c:v>
                </c:pt>
                <c:pt idx="627">
                  <c:v>-1.7490549850633537E-3</c:v>
                </c:pt>
                <c:pt idx="628">
                  <c:v>-1.8676232915599937E-3</c:v>
                </c:pt>
                <c:pt idx="629">
                  <c:v>-1.8679029337922946E-3</c:v>
                </c:pt>
                <c:pt idx="630">
                  <c:v>-1.9221535268591529E-3</c:v>
                </c:pt>
                <c:pt idx="631">
                  <c:v>-1.9336188583835949E-3</c:v>
                </c:pt>
                <c:pt idx="632">
                  <c:v>-1.9887083781473629E-3</c:v>
                </c:pt>
                <c:pt idx="633">
                  <c:v>-2.031773281922087E-3</c:v>
                </c:pt>
                <c:pt idx="634">
                  <c:v>-2.0412811178204017E-3</c:v>
                </c:pt>
                <c:pt idx="635">
                  <c:v>-2.072321405606075E-3</c:v>
                </c:pt>
                <c:pt idx="636">
                  <c:v>-2.0977688487456882E-3</c:v>
                </c:pt>
                <c:pt idx="637">
                  <c:v>-2.1173438050069264E-3</c:v>
                </c:pt>
                <c:pt idx="638">
                  <c:v>-2.6654425803215691E-3</c:v>
                </c:pt>
                <c:pt idx="639">
                  <c:v>-2.7440220475988229E-3</c:v>
                </c:pt>
                <c:pt idx="640">
                  <c:v>-2.7487759655479803E-3</c:v>
                </c:pt>
                <c:pt idx="641">
                  <c:v>-2.8402189755111946E-3</c:v>
                </c:pt>
                <c:pt idx="642">
                  <c:v>-2.908731322425525E-3</c:v>
                </c:pt>
                <c:pt idx="643">
                  <c:v>-2.9090109646578259E-3</c:v>
                </c:pt>
                <c:pt idx="644">
                  <c:v>-2.9162816626977124E-3</c:v>
                </c:pt>
                <c:pt idx="645">
                  <c:v>-2.9814383028244039E-3</c:v>
                </c:pt>
                <c:pt idx="646">
                  <c:v>-3.6290897128390641E-3</c:v>
                </c:pt>
                <c:pt idx="647">
                  <c:v>-3.748217303800306E-3</c:v>
                </c:pt>
                <c:pt idx="648">
                  <c:v>-3.7854097206966621E-3</c:v>
                </c:pt>
                <c:pt idx="649">
                  <c:v>-3.8586759855601498E-3</c:v>
                </c:pt>
                <c:pt idx="650">
                  <c:v>-3.8611927656508789E-3</c:v>
                </c:pt>
                <c:pt idx="651">
                  <c:v>-3.8614724078831798E-3</c:v>
                </c:pt>
                <c:pt idx="652">
                  <c:v>-3.8687431059230733E-3</c:v>
                </c:pt>
                <c:pt idx="653">
                  <c:v>-3.8690227481553742E-3</c:v>
                </c:pt>
                <c:pt idx="654">
                  <c:v>-3.8734970238722306E-3</c:v>
                </c:pt>
                <c:pt idx="655">
                  <c:v>-3.8737766661045316E-3</c:v>
                </c:pt>
                <c:pt idx="656">
                  <c:v>-3.8762934461952607E-3</c:v>
                </c:pt>
                <c:pt idx="657">
                  <c:v>-3.8765730884275616E-3</c:v>
                </c:pt>
                <c:pt idx="658">
                  <c:v>-3.8813270063767259E-3</c:v>
                </c:pt>
                <c:pt idx="659">
                  <c:v>-3.8816066486090268E-3</c:v>
                </c:pt>
                <c:pt idx="660">
                  <c:v>-3.8818862908413278E-3</c:v>
                </c:pt>
                <c:pt idx="661">
                  <c:v>-3.8818862908413278E-3</c:v>
                </c:pt>
                <c:pt idx="662">
                  <c:v>-3.8821659330736356E-3</c:v>
                </c:pt>
                <c:pt idx="663">
                  <c:v>-3.8838437864674551E-3</c:v>
                </c:pt>
                <c:pt idx="664">
                  <c:v>-3.884123428699756E-3</c:v>
                </c:pt>
                <c:pt idx="665">
                  <c:v>-3.8844030709320569E-3</c:v>
                </c:pt>
                <c:pt idx="666">
                  <c:v>-3.8863605665581842E-3</c:v>
                </c:pt>
                <c:pt idx="667">
                  <c:v>-3.8866402087904851E-3</c:v>
                </c:pt>
                <c:pt idx="668">
                  <c:v>-3.8888773466489134E-3</c:v>
                </c:pt>
                <c:pt idx="669">
                  <c:v>-3.8891569888812143E-3</c:v>
                </c:pt>
                <c:pt idx="670">
                  <c:v>-3.8894366311135221E-3</c:v>
                </c:pt>
                <c:pt idx="671">
                  <c:v>-3.8913941267396425E-3</c:v>
                </c:pt>
                <c:pt idx="672">
                  <c:v>-3.8916737689719504E-3</c:v>
                </c:pt>
                <c:pt idx="673">
                  <c:v>-3.8919534112042513E-3</c:v>
                </c:pt>
                <c:pt idx="674">
                  <c:v>-3.8919534112042513E-3</c:v>
                </c:pt>
                <c:pt idx="675">
                  <c:v>-3.8919534112042513E-3</c:v>
                </c:pt>
                <c:pt idx="676">
                  <c:v>-3.8939109068303786E-3</c:v>
                </c:pt>
                <c:pt idx="677">
                  <c:v>-3.8941905490626795E-3</c:v>
                </c:pt>
                <c:pt idx="678">
                  <c:v>-3.8944701912949804E-3</c:v>
                </c:pt>
                <c:pt idx="679">
                  <c:v>-3.8967073291534086E-3</c:v>
                </c:pt>
                <c:pt idx="680">
                  <c:v>-3.9143247897885196E-3</c:v>
                </c:pt>
                <c:pt idx="681">
                  <c:v>-3.9146044320208274E-3</c:v>
                </c:pt>
                <c:pt idx="682">
                  <c:v>-3.9193583499699848E-3</c:v>
                </c:pt>
                <c:pt idx="683">
                  <c:v>-3.9196379922022857E-3</c:v>
                </c:pt>
                <c:pt idx="684">
                  <c:v>-3.9218751300607139E-3</c:v>
                </c:pt>
                <c:pt idx="685">
                  <c:v>-3.9271883324744801E-3</c:v>
                </c:pt>
                <c:pt idx="686">
                  <c:v>-3.9422890130188619E-3</c:v>
                </c:pt>
                <c:pt idx="687">
                  <c:v>-3.9445261508772901E-3</c:v>
                </c:pt>
                <c:pt idx="688">
                  <c:v>-3.944805793109591E-3</c:v>
                </c:pt>
                <c:pt idx="689">
                  <c:v>-3.9450854353418989E-3</c:v>
                </c:pt>
                <c:pt idx="690">
                  <c:v>-3.9473225732003202E-3</c:v>
                </c:pt>
                <c:pt idx="691">
                  <c:v>-3.947602215432628E-3</c:v>
                </c:pt>
                <c:pt idx="692">
                  <c:v>-3.9548729134725145E-3</c:v>
                </c:pt>
                <c:pt idx="693">
                  <c:v>-3.9573896935632437E-3</c:v>
                </c:pt>
                <c:pt idx="694">
                  <c:v>-3.9576693357955516E-3</c:v>
                </c:pt>
                <c:pt idx="695">
                  <c:v>-3.9624232537447089E-3</c:v>
                </c:pt>
                <c:pt idx="696">
                  <c:v>-3.9627028959770098E-3</c:v>
                </c:pt>
                <c:pt idx="697">
                  <c:v>-3.9674568139261672E-3</c:v>
                </c:pt>
                <c:pt idx="698">
                  <c:v>-3.9677364561584681E-3</c:v>
                </c:pt>
                <c:pt idx="699">
                  <c:v>-3.9724903741076255E-3</c:v>
                </c:pt>
                <c:pt idx="700">
                  <c:v>-3.9750071541983616E-3</c:v>
                </c:pt>
                <c:pt idx="701">
                  <c:v>-3.9775239342890907E-3</c:v>
                </c:pt>
                <c:pt idx="702">
                  <c:v>-3.9778035765213916E-3</c:v>
                </c:pt>
                <c:pt idx="703">
                  <c:v>-3.9800407143798198E-3</c:v>
                </c:pt>
                <c:pt idx="704">
                  <c:v>-3.9803203566121208E-3</c:v>
                </c:pt>
                <c:pt idx="705">
                  <c:v>-3.985353916793586E-3</c:v>
                </c:pt>
                <c:pt idx="706">
                  <c:v>-3.9903874769750443E-3</c:v>
                </c:pt>
                <c:pt idx="707">
                  <c:v>-3.9929042570657734E-3</c:v>
                </c:pt>
                <c:pt idx="708">
                  <c:v>-3.9954210371565095E-3</c:v>
                </c:pt>
                <c:pt idx="709">
                  <c:v>-4.0004545973379678E-3</c:v>
                </c:pt>
                <c:pt idx="710">
                  <c:v>-4.5714840357014945E-3</c:v>
                </c:pt>
                <c:pt idx="711">
                  <c:v>-4.5812715138321171E-3</c:v>
                </c:pt>
                <c:pt idx="712">
                  <c:v>-4.581551156064418E-3</c:v>
                </c:pt>
                <c:pt idx="713">
                  <c:v>-4.5896607808012142E-3</c:v>
                </c:pt>
                <c:pt idx="714">
                  <c:v>-4.5966518366087998E-3</c:v>
                </c:pt>
                <c:pt idx="715">
                  <c:v>-4.5991686166995289E-3</c:v>
                </c:pt>
                <c:pt idx="716">
                  <c:v>-4.6042021768809942E-3</c:v>
                </c:pt>
                <c:pt idx="717">
                  <c:v>-4.6044818191132951E-3</c:v>
                </c:pt>
                <c:pt idx="718">
                  <c:v>-4.6069985992040242E-3</c:v>
                </c:pt>
                <c:pt idx="719">
                  <c:v>-4.6092357370624525E-3</c:v>
                </c:pt>
                <c:pt idx="720">
                  <c:v>-4.6095153792947534E-3</c:v>
                </c:pt>
                <c:pt idx="721">
                  <c:v>-4.6117525171531816E-3</c:v>
                </c:pt>
                <c:pt idx="722">
                  <c:v>-4.6120321593854895E-3</c:v>
                </c:pt>
                <c:pt idx="723">
                  <c:v>-4.6142692972439177E-3</c:v>
                </c:pt>
                <c:pt idx="724">
                  <c:v>-4.6145489394762186E-3</c:v>
                </c:pt>
                <c:pt idx="725">
                  <c:v>-4.6167860773346468E-3</c:v>
                </c:pt>
                <c:pt idx="726">
                  <c:v>-4.6243364176068343E-3</c:v>
                </c:pt>
                <c:pt idx="727">
                  <c:v>-4.6246160598391421E-3</c:v>
                </c:pt>
                <c:pt idx="728">
                  <c:v>-4.6268531976975703E-3</c:v>
                </c:pt>
                <c:pt idx="729">
                  <c:v>-4.6271328399298713E-3</c:v>
                </c:pt>
                <c:pt idx="730">
                  <c:v>-4.6293699777882995E-3</c:v>
                </c:pt>
                <c:pt idx="731">
                  <c:v>-4.6296496200206004E-3</c:v>
                </c:pt>
                <c:pt idx="732">
                  <c:v>-4.639437098151223E-3</c:v>
                </c:pt>
                <c:pt idx="733">
                  <c:v>-4.6397167403835239E-3</c:v>
                </c:pt>
                <c:pt idx="734">
                  <c:v>-4.6416742360096443E-3</c:v>
                </c:pt>
                <c:pt idx="735">
                  <c:v>-4.6419538782419521E-3</c:v>
                </c:pt>
                <c:pt idx="736">
                  <c:v>-4.6419538782419521E-3</c:v>
                </c:pt>
                <c:pt idx="737">
                  <c:v>-4.6422335204742531E-3</c:v>
                </c:pt>
                <c:pt idx="738">
                  <c:v>-4.642513162706554E-3</c:v>
                </c:pt>
                <c:pt idx="739">
                  <c:v>-4.6444706583326813E-3</c:v>
                </c:pt>
                <c:pt idx="740">
                  <c:v>-4.6447503005649822E-3</c:v>
                </c:pt>
                <c:pt idx="741">
                  <c:v>-4.6576138432509427E-3</c:v>
                </c:pt>
                <c:pt idx="742">
                  <c:v>-4.6623677612001001E-3</c:v>
                </c:pt>
                <c:pt idx="743">
                  <c:v>-4.6875355621074054E-3</c:v>
                </c:pt>
                <c:pt idx="744">
                  <c:v>-4.6878152043397063E-3</c:v>
                </c:pt>
                <c:pt idx="745">
                  <c:v>-4.6880948465720072E-3</c:v>
                </c:pt>
                <c:pt idx="746">
                  <c:v>-4.6903319844304354E-3</c:v>
                </c:pt>
                <c:pt idx="747">
                  <c:v>-4.6906116266627433E-3</c:v>
                </c:pt>
                <c:pt idx="748">
                  <c:v>-4.6934080489857734E-3</c:v>
                </c:pt>
                <c:pt idx="749">
                  <c:v>-4.6936876912180743E-3</c:v>
                </c:pt>
                <c:pt idx="750">
                  <c:v>-4.6978823247026298E-3</c:v>
                </c:pt>
                <c:pt idx="751">
                  <c:v>-4.6981619669349307E-3</c:v>
                </c:pt>
                <c:pt idx="752">
                  <c:v>-4.700119462561058E-3</c:v>
                </c:pt>
                <c:pt idx="753">
                  <c:v>-4.7104662251562825E-3</c:v>
                </c:pt>
                <c:pt idx="754">
                  <c:v>-4.7107458673885834E-3</c:v>
                </c:pt>
                <c:pt idx="755">
                  <c:v>-4.7560479090217357E-3</c:v>
                </c:pt>
                <c:pt idx="756">
                  <c:v>-4.8424573588034849E-3</c:v>
                </c:pt>
                <c:pt idx="757">
                  <c:v>-4.8975468785672528E-3</c:v>
                </c:pt>
                <c:pt idx="758">
                  <c:v>-4.905656503304049E-3</c:v>
                </c:pt>
                <c:pt idx="759">
                  <c:v>-4.905656503304049E-3</c:v>
                </c:pt>
                <c:pt idx="760">
                  <c:v>-5.5446390041173042E-3</c:v>
                </c:pt>
                <c:pt idx="761">
                  <c:v>-5.5446390041173042E-3</c:v>
                </c:pt>
                <c:pt idx="762">
                  <c:v>-5.7166189769838859E-3</c:v>
                </c:pt>
                <c:pt idx="763">
                  <c:v>-5.7166189769838859E-3</c:v>
                </c:pt>
                <c:pt idx="764">
                  <c:v>-5.8762946916291227E-3</c:v>
                </c:pt>
                <c:pt idx="765">
                  <c:v>-5.904258914859465E-3</c:v>
                </c:pt>
                <c:pt idx="766">
                  <c:v>-6.4246731091760802E-3</c:v>
                </c:pt>
                <c:pt idx="767">
                  <c:v>-6.4920668871611929E-3</c:v>
                </c:pt>
                <c:pt idx="768">
                  <c:v>-6.5054897143117553E-3</c:v>
                </c:pt>
                <c:pt idx="769">
                  <c:v>-6.6338454989390179E-3</c:v>
                </c:pt>
                <c:pt idx="770">
                  <c:v>-7.4473247527095839E-3</c:v>
                </c:pt>
                <c:pt idx="771">
                  <c:v>-7.4476043949418848E-3</c:v>
                </c:pt>
                <c:pt idx="772">
                  <c:v>-7.4582307997694171E-3</c:v>
                </c:pt>
                <c:pt idx="773">
                  <c:v>-7.5256245777545298E-3</c:v>
                </c:pt>
                <c:pt idx="774">
                  <c:v>-7.5259042199868377E-3</c:v>
                </c:pt>
                <c:pt idx="775">
                  <c:v>-7.5686894815292539E-3</c:v>
                </c:pt>
                <c:pt idx="776">
                  <c:v>-7.5720451883168997E-3</c:v>
                </c:pt>
                <c:pt idx="777">
                  <c:v>-7.5723248305492007E-3</c:v>
                </c:pt>
                <c:pt idx="778">
                  <c:v>-7.6167879454854363E-3</c:v>
                </c:pt>
                <c:pt idx="779">
                  <c:v>-8.326799573303751E-3</c:v>
                </c:pt>
                <c:pt idx="780">
                  <c:v>-8.4062179672779146E-3</c:v>
                </c:pt>
                <c:pt idx="781">
                  <c:v>-8.4861956457166869E-3</c:v>
                </c:pt>
                <c:pt idx="782">
                  <c:v>-8.5298198339560129E-3</c:v>
                </c:pt>
                <c:pt idx="783">
                  <c:v>-8.5879854182751188E-3</c:v>
                </c:pt>
                <c:pt idx="784">
                  <c:v>-8.6260167618683846E-3</c:v>
                </c:pt>
                <c:pt idx="785">
                  <c:v>-9.1235002931361157E-3</c:v>
                </c:pt>
                <c:pt idx="786">
                  <c:v>-9.1808269507583119E-3</c:v>
                </c:pt>
                <c:pt idx="787">
                  <c:v>-9.1811065929906198E-3</c:v>
                </c:pt>
                <c:pt idx="788">
                  <c:v>-9.3184109290515814E-3</c:v>
                </c:pt>
                <c:pt idx="789">
                  <c:v>-9.403422167671812E-3</c:v>
                </c:pt>
                <c:pt idx="790">
                  <c:v>-9.4188024904485017E-3</c:v>
                </c:pt>
                <c:pt idx="791">
                  <c:v>-9.4724937990507511E-3</c:v>
                </c:pt>
                <c:pt idx="792">
                  <c:v>-9.5815542696490764E-3</c:v>
                </c:pt>
                <c:pt idx="793">
                  <c:v>-1.0117069144510073E-2</c:v>
                </c:pt>
                <c:pt idx="794">
                  <c:v>-1.0152304065780295E-2</c:v>
                </c:pt>
                <c:pt idx="795">
                  <c:v>-1.0180268289010638E-2</c:v>
                </c:pt>
                <c:pt idx="796">
                  <c:v>-1.0197885749645749E-2</c:v>
                </c:pt>
                <c:pt idx="797">
                  <c:v>-1.0309183358102502E-2</c:v>
                </c:pt>
                <c:pt idx="798">
                  <c:v>-1.0309183358102502E-2</c:v>
                </c:pt>
                <c:pt idx="799">
                  <c:v>-1.0316174413910088E-2</c:v>
                </c:pt>
                <c:pt idx="800">
                  <c:v>-1.0316454056142389E-2</c:v>
                </c:pt>
                <c:pt idx="801">
                  <c:v>-1.0389440678773575E-2</c:v>
                </c:pt>
                <c:pt idx="802">
                  <c:v>-1.039699101904577E-2</c:v>
                </c:pt>
                <c:pt idx="803">
                  <c:v>-1.0453478749971049E-2</c:v>
                </c:pt>
                <c:pt idx="804">
                  <c:v>-1.1062259889695541E-2</c:v>
                </c:pt>
                <c:pt idx="805">
                  <c:v>-1.1155660395284869E-2</c:v>
                </c:pt>
                <c:pt idx="806">
                  <c:v>-1.1155940037517176E-2</c:v>
                </c:pt>
                <c:pt idx="807">
                  <c:v>-1.1237036284885159E-2</c:v>
                </c:pt>
                <c:pt idx="808">
                  <c:v>-1.1258568736772518E-2</c:v>
                </c:pt>
                <c:pt idx="809">
                  <c:v>-1.1258848379004826E-2</c:v>
                </c:pt>
                <c:pt idx="810">
                  <c:v>-1.1273949059549208E-2</c:v>
                </c:pt>
                <c:pt idx="811">
                  <c:v>-1.1322606807969999E-2</c:v>
                </c:pt>
                <c:pt idx="812">
                  <c:v>-1.1401186275247253E-2</c:v>
                </c:pt>
                <c:pt idx="813">
                  <c:v>-1.2113714683156297E-2</c:v>
                </c:pt>
                <c:pt idx="814">
                  <c:v>-1.2113714683156297E-2</c:v>
                </c:pt>
                <c:pt idx="815">
                  <c:v>-1.2142517833083542E-2</c:v>
                </c:pt>
                <c:pt idx="816">
                  <c:v>-1.2148949604426518E-2</c:v>
                </c:pt>
                <c:pt idx="817">
                  <c:v>-1.2229206925097592E-2</c:v>
                </c:pt>
                <c:pt idx="818">
                  <c:v>-1.2229206925097592E-2</c:v>
                </c:pt>
                <c:pt idx="819">
                  <c:v>-1.2260247212883272E-2</c:v>
                </c:pt>
                <c:pt idx="820">
                  <c:v>-1.2260247212883272E-2</c:v>
                </c:pt>
                <c:pt idx="821">
                  <c:v>-1.2262763992974001E-2</c:v>
                </c:pt>
                <c:pt idx="822">
                  <c:v>-1.2288491078345915E-2</c:v>
                </c:pt>
                <c:pt idx="823">
                  <c:v>-1.2317853512737769E-2</c:v>
                </c:pt>
                <c:pt idx="824">
                  <c:v>-1.2317853512737769E-2</c:v>
                </c:pt>
                <c:pt idx="825">
                  <c:v>-1.231813315497007E-2</c:v>
                </c:pt>
                <c:pt idx="826">
                  <c:v>-1.231813315497007E-2</c:v>
                </c:pt>
                <c:pt idx="827">
                  <c:v>-1.2376858023753785E-2</c:v>
                </c:pt>
                <c:pt idx="828">
                  <c:v>-1.2376858023753785E-2</c:v>
                </c:pt>
                <c:pt idx="829">
                  <c:v>-1.2975572043115346E-2</c:v>
                </c:pt>
                <c:pt idx="830">
                  <c:v>-1.2975572043115346E-2</c:v>
                </c:pt>
                <c:pt idx="831">
                  <c:v>-1.3072607897724627E-2</c:v>
                </c:pt>
                <c:pt idx="832">
                  <c:v>-1.3137484895619011E-2</c:v>
                </c:pt>
                <c:pt idx="833">
                  <c:v>-1.320739545369486E-2</c:v>
                </c:pt>
                <c:pt idx="834">
                  <c:v>-1.3895594987393508E-2</c:v>
                </c:pt>
                <c:pt idx="835">
                  <c:v>-1.3986478712892114E-2</c:v>
                </c:pt>
                <c:pt idx="836">
                  <c:v>-1.4014442936122449E-2</c:v>
                </c:pt>
                <c:pt idx="837">
                  <c:v>-1.4130214820296059E-2</c:v>
                </c:pt>
                <c:pt idx="838">
                  <c:v>-1.4954320478894157E-2</c:v>
                </c:pt>
                <c:pt idx="839">
                  <c:v>-1.4954600121126458E-2</c:v>
                </c:pt>
                <c:pt idx="840">
                  <c:v>-1.4954879763358759E-2</c:v>
                </c:pt>
                <c:pt idx="841">
                  <c:v>-1.5106166211034899E-2</c:v>
                </c:pt>
                <c:pt idx="842">
                  <c:v>-1.5823728179125401E-2</c:v>
                </c:pt>
                <c:pt idx="843">
                  <c:v>-1.5824007821357702E-2</c:v>
                </c:pt>
                <c:pt idx="844">
                  <c:v>-1.5889444103716701E-2</c:v>
                </c:pt>
                <c:pt idx="845">
                  <c:v>-1.591209512453327E-2</c:v>
                </c:pt>
                <c:pt idx="846">
                  <c:v>-1.5987598527255186E-2</c:v>
                </c:pt>
                <c:pt idx="847">
                  <c:v>-1.6087151161955197E-2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41F-45E0-93EC-6163960E9AD8}"/>
            </c:ext>
          </c:extLst>
        </c:ser>
        <c:ser>
          <c:idx val="8"/>
          <c:order val="8"/>
          <c:tx>
            <c:strRef>
              <c:f>'Active 2'!$P$20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2'!$F$21:$F$992</c:f>
              <c:numCache>
                <c:formatCode>General</c:formatCode>
                <c:ptCount val="972"/>
                <c:pt idx="0">
                  <c:v>-13296</c:v>
                </c:pt>
                <c:pt idx="1">
                  <c:v>-8018</c:v>
                </c:pt>
                <c:pt idx="2">
                  <c:v>-7959</c:v>
                </c:pt>
                <c:pt idx="3">
                  <c:v>-7958.5</c:v>
                </c:pt>
                <c:pt idx="4">
                  <c:v>-7945.5</c:v>
                </c:pt>
                <c:pt idx="5">
                  <c:v>-7945</c:v>
                </c:pt>
                <c:pt idx="6">
                  <c:v>-7941</c:v>
                </c:pt>
                <c:pt idx="7">
                  <c:v>-7827.5</c:v>
                </c:pt>
                <c:pt idx="8">
                  <c:v>-7823</c:v>
                </c:pt>
                <c:pt idx="9">
                  <c:v>-7818.5</c:v>
                </c:pt>
                <c:pt idx="10">
                  <c:v>-6738.5</c:v>
                </c:pt>
                <c:pt idx="11">
                  <c:v>-6405</c:v>
                </c:pt>
                <c:pt idx="12">
                  <c:v>-4873</c:v>
                </c:pt>
                <c:pt idx="13">
                  <c:v>-4855</c:v>
                </c:pt>
                <c:pt idx="14">
                  <c:v>-4831.5</c:v>
                </c:pt>
                <c:pt idx="15">
                  <c:v>-4787</c:v>
                </c:pt>
                <c:pt idx="16">
                  <c:v>-4683</c:v>
                </c:pt>
                <c:pt idx="17">
                  <c:v>-4655.5</c:v>
                </c:pt>
                <c:pt idx="18">
                  <c:v>-4642</c:v>
                </c:pt>
                <c:pt idx="19">
                  <c:v>-4628.5</c:v>
                </c:pt>
                <c:pt idx="20">
                  <c:v>-4515</c:v>
                </c:pt>
                <c:pt idx="21">
                  <c:v>-4515</c:v>
                </c:pt>
                <c:pt idx="22">
                  <c:v>-4510.5</c:v>
                </c:pt>
                <c:pt idx="23">
                  <c:v>-4506</c:v>
                </c:pt>
                <c:pt idx="24">
                  <c:v>-4429</c:v>
                </c:pt>
                <c:pt idx="25">
                  <c:v>-4411</c:v>
                </c:pt>
                <c:pt idx="26">
                  <c:v>-4356.5</c:v>
                </c:pt>
                <c:pt idx="27">
                  <c:v>-3449.5</c:v>
                </c:pt>
                <c:pt idx="28">
                  <c:v>-3449</c:v>
                </c:pt>
                <c:pt idx="29">
                  <c:v>-3142</c:v>
                </c:pt>
                <c:pt idx="30">
                  <c:v>-2920</c:v>
                </c:pt>
                <c:pt idx="31">
                  <c:v>-1999</c:v>
                </c:pt>
                <c:pt idx="32">
                  <c:v>-1872.5</c:v>
                </c:pt>
                <c:pt idx="33">
                  <c:v>-1642</c:v>
                </c:pt>
                <c:pt idx="34">
                  <c:v>-1624</c:v>
                </c:pt>
                <c:pt idx="35">
                  <c:v>-1583.5</c:v>
                </c:pt>
                <c:pt idx="36">
                  <c:v>-1579</c:v>
                </c:pt>
                <c:pt idx="37">
                  <c:v>-1565</c:v>
                </c:pt>
                <c:pt idx="38">
                  <c:v>-1411.5</c:v>
                </c:pt>
                <c:pt idx="39">
                  <c:v>-1407</c:v>
                </c:pt>
                <c:pt idx="40">
                  <c:v>-1406</c:v>
                </c:pt>
                <c:pt idx="41">
                  <c:v>-1289</c:v>
                </c:pt>
                <c:pt idx="42">
                  <c:v>-1275.5</c:v>
                </c:pt>
                <c:pt idx="43">
                  <c:v>-481</c:v>
                </c:pt>
                <c:pt idx="44">
                  <c:v>-426.5</c:v>
                </c:pt>
                <c:pt idx="45">
                  <c:v>-422</c:v>
                </c:pt>
                <c:pt idx="46">
                  <c:v>-350</c:v>
                </c:pt>
                <c:pt idx="47">
                  <c:v>-36</c:v>
                </c:pt>
                <c:pt idx="48">
                  <c:v>-27</c:v>
                </c:pt>
                <c:pt idx="49">
                  <c:v>-4.5</c:v>
                </c:pt>
                <c:pt idx="50">
                  <c:v>-4</c:v>
                </c:pt>
                <c:pt idx="51">
                  <c:v>0</c:v>
                </c:pt>
                <c:pt idx="52">
                  <c:v>0.5</c:v>
                </c:pt>
                <c:pt idx="53">
                  <c:v>77</c:v>
                </c:pt>
                <c:pt idx="54">
                  <c:v>77.5</c:v>
                </c:pt>
                <c:pt idx="55">
                  <c:v>77.5</c:v>
                </c:pt>
                <c:pt idx="56">
                  <c:v>107.5</c:v>
                </c:pt>
                <c:pt idx="57">
                  <c:v>156.5</c:v>
                </c:pt>
                <c:pt idx="58">
                  <c:v>161</c:v>
                </c:pt>
                <c:pt idx="59">
                  <c:v>161.5</c:v>
                </c:pt>
                <c:pt idx="60">
                  <c:v>166</c:v>
                </c:pt>
                <c:pt idx="61">
                  <c:v>189</c:v>
                </c:pt>
                <c:pt idx="62">
                  <c:v>194</c:v>
                </c:pt>
                <c:pt idx="63">
                  <c:v>275</c:v>
                </c:pt>
                <c:pt idx="64">
                  <c:v>283.5</c:v>
                </c:pt>
                <c:pt idx="65">
                  <c:v>302</c:v>
                </c:pt>
                <c:pt idx="66">
                  <c:v>329</c:v>
                </c:pt>
                <c:pt idx="67">
                  <c:v>342.5</c:v>
                </c:pt>
                <c:pt idx="68">
                  <c:v>356</c:v>
                </c:pt>
                <c:pt idx="69">
                  <c:v>424</c:v>
                </c:pt>
                <c:pt idx="70">
                  <c:v>460.5</c:v>
                </c:pt>
                <c:pt idx="71">
                  <c:v>469.5</c:v>
                </c:pt>
                <c:pt idx="72">
                  <c:v>1259</c:v>
                </c:pt>
                <c:pt idx="73">
                  <c:v>1277</c:v>
                </c:pt>
                <c:pt idx="74">
                  <c:v>1394.5</c:v>
                </c:pt>
                <c:pt idx="75">
                  <c:v>1440</c:v>
                </c:pt>
                <c:pt idx="76">
                  <c:v>1440</c:v>
                </c:pt>
                <c:pt idx="77">
                  <c:v>1535</c:v>
                </c:pt>
                <c:pt idx="78">
                  <c:v>1561.5</c:v>
                </c:pt>
                <c:pt idx="79">
                  <c:v>1562</c:v>
                </c:pt>
                <c:pt idx="80">
                  <c:v>1562</c:v>
                </c:pt>
                <c:pt idx="81">
                  <c:v>1575.5</c:v>
                </c:pt>
                <c:pt idx="82">
                  <c:v>1639</c:v>
                </c:pt>
                <c:pt idx="83">
                  <c:v>1693</c:v>
                </c:pt>
                <c:pt idx="84">
                  <c:v>1770</c:v>
                </c:pt>
                <c:pt idx="85">
                  <c:v>1806</c:v>
                </c:pt>
                <c:pt idx="86">
                  <c:v>1806.5</c:v>
                </c:pt>
                <c:pt idx="87">
                  <c:v>1810.5</c:v>
                </c:pt>
                <c:pt idx="88">
                  <c:v>1824</c:v>
                </c:pt>
                <c:pt idx="89">
                  <c:v>1833</c:v>
                </c:pt>
                <c:pt idx="90">
                  <c:v>1869.5</c:v>
                </c:pt>
                <c:pt idx="91">
                  <c:v>1896.5</c:v>
                </c:pt>
                <c:pt idx="92">
                  <c:v>1901</c:v>
                </c:pt>
                <c:pt idx="93">
                  <c:v>1901</c:v>
                </c:pt>
                <c:pt idx="94">
                  <c:v>1910.5</c:v>
                </c:pt>
                <c:pt idx="95">
                  <c:v>1951</c:v>
                </c:pt>
                <c:pt idx="96">
                  <c:v>1960</c:v>
                </c:pt>
                <c:pt idx="97">
                  <c:v>1978.5</c:v>
                </c:pt>
                <c:pt idx="98">
                  <c:v>2019</c:v>
                </c:pt>
                <c:pt idx="99">
                  <c:v>2019.5</c:v>
                </c:pt>
                <c:pt idx="100">
                  <c:v>3216.5</c:v>
                </c:pt>
                <c:pt idx="101">
                  <c:v>3265.5</c:v>
                </c:pt>
                <c:pt idx="102">
                  <c:v>3276.5</c:v>
                </c:pt>
                <c:pt idx="103">
                  <c:v>3374</c:v>
                </c:pt>
                <c:pt idx="104">
                  <c:v>3419.5</c:v>
                </c:pt>
                <c:pt idx="105">
                  <c:v>3496.5</c:v>
                </c:pt>
                <c:pt idx="106">
                  <c:v>3518.5</c:v>
                </c:pt>
                <c:pt idx="107">
                  <c:v>3519</c:v>
                </c:pt>
                <c:pt idx="108">
                  <c:v>3541.5</c:v>
                </c:pt>
                <c:pt idx="109">
                  <c:v>3546</c:v>
                </c:pt>
                <c:pt idx="110">
                  <c:v>3546</c:v>
                </c:pt>
                <c:pt idx="111">
                  <c:v>3564</c:v>
                </c:pt>
                <c:pt idx="112">
                  <c:v>3564.5</c:v>
                </c:pt>
                <c:pt idx="113">
                  <c:v>3660.5</c:v>
                </c:pt>
                <c:pt idx="114">
                  <c:v>4787.5</c:v>
                </c:pt>
                <c:pt idx="115">
                  <c:v>4853</c:v>
                </c:pt>
                <c:pt idx="116">
                  <c:v>5019</c:v>
                </c:pt>
                <c:pt idx="117">
                  <c:v>5178.5</c:v>
                </c:pt>
                <c:pt idx="118">
                  <c:v>5182</c:v>
                </c:pt>
                <c:pt idx="119">
                  <c:v>5186.5</c:v>
                </c:pt>
                <c:pt idx="120">
                  <c:v>5322.5</c:v>
                </c:pt>
                <c:pt idx="121">
                  <c:v>5390.5</c:v>
                </c:pt>
                <c:pt idx="122">
                  <c:v>5417.5</c:v>
                </c:pt>
                <c:pt idx="123">
                  <c:v>5463</c:v>
                </c:pt>
                <c:pt idx="124">
                  <c:v>6736</c:v>
                </c:pt>
                <c:pt idx="125">
                  <c:v>6749.5</c:v>
                </c:pt>
                <c:pt idx="126">
                  <c:v>6810</c:v>
                </c:pt>
                <c:pt idx="127">
                  <c:v>6858.5</c:v>
                </c:pt>
                <c:pt idx="128">
                  <c:v>6864.5</c:v>
                </c:pt>
                <c:pt idx="129">
                  <c:v>6867.5</c:v>
                </c:pt>
                <c:pt idx="130">
                  <c:v>6890</c:v>
                </c:pt>
                <c:pt idx="131">
                  <c:v>6981</c:v>
                </c:pt>
                <c:pt idx="132">
                  <c:v>7021.5</c:v>
                </c:pt>
                <c:pt idx="133">
                  <c:v>7153</c:v>
                </c:pt>
                <c:pt idx="134">
                  <c:v>8210.5</c:v>
                </c:pt>
                <c:pt idx="135">
                  <c:v>8254.5</c:v>
                </c:pt>
                <c:pt idx="136">
                  <c:v>8255</c:v>
                </c:pt>
                <c:pt idx="137">
                  <c:v>8255.5</c:v>
                </c:pt>
                <c:pt idx="138">
                  <c:v>8467.5</c:v>
                </c:pt>
                <c:pt idx="139">
                  <c:v>8471.5</c:v>
                </c:pt>
                <c:pt idx="140">
                  <c:v>8481</c:v>
                </c:pt>
                <c:pt idx="141">
                  <c:v>8494</c:v>
                </c:pt>
                <c:pt idx="142">
                  <c:v>8494.5</c:v>
                </c:pt>
                <c:pt idx="143">
                  <c:v>8585</c:v>
                </c:pt>
                <c:pt idx="144">
                  <c:v>8625.5</c:v>
                </c:pt>
                <c:pt idx="145">
                  <c:v>8626</c:v>
                </c:pt>
                <c:pt idx="146">
                  <c:v>8630.5</c:v>
                </c:pt>
                <c:pt idx="147">
                  <c:v>9591</c:v>
                </c:pt>
                <c:pt idx="148">
                  <c:v>9982.5</c:v>
                </c:pt>
                <c:pt idx="149">
                  <c:v>9989.5</c:v>
                </c:pt>
                <c:pt idx="150">
                  <c:v>10316</c:v>
                </c:pt>
                <c:pt idx="151">
                  <c:v>10321.5</c:v>
                </c:pt>
                <c:pt idx="152">
                  <c:v>10375</c:v>
                </c:pt>
                <c:pt idx="153">
                  <c:v>10376.5</c:v>
                </c:pt>
                <c:pt idx="154">
                  <c:v>10390</c:v>
                </c:pt>
                <c:pt idx="155">
                  <c:v>11602.5</c:v>
                </c:pt>
                <c:pt idx="156">
                  <c:v>11675</c:v>
                </c:pt>
                <c:pt idx="157">
                  <c:v>11720.5</c:v>
                </c:pt>
                <c:pt idx="158">
                  <c:v>11820</c:v>
                </c:pt>
                <c:pt idx="159">
                  <c:v>11824.5</c:v>
                </c:pt>
                <c:pt idx="160">
                  <c:v>11929</c:v>
                </c:pt>
                <c:pt idx="161">
                  <c:v>11933.5</c:v>
                </c:pt>
                <c:pt idx="162">
                  <c:v>11942.5</c:v>
                </c:pt>
                <c:pt idx="163">
                  <c:v>11947</c:v>
                </c:pt>
                <c:pt idx="164">
                  <c:v>11997</c:v>
                </c:pt>
                <c:pt idx="165">
                  <c:v>12001.5</c:v>
                </c:pt>
                <c:pt idx="166">
                  <c:v>13274.5</c:v>
                </c:pt>
                <c:pt idx="167">
                  <c:v>13283.5</c:v>
                </c:pt>
                <c:pt idx="168">
                  <c:v>13284</c:v>
                </c:pt>
                <c:pt idx="169">
                  <c:v>13292.5</c:v>
                </c:pt>
                <c:pt idx="170">
                  <c:v>13306</c:v>
                </c:pt>
                <c:pt idx="171">
                  <c:v>13306.5</c:v>
                </c:pt>
                <c:pt idx="172">
                  <c:v>13365</c:v>
                </c:pt>
                <c:pt idx="173">
                  <c:v>13443</c:v>
                </c:pt>
                <c:pt idx="174">
                  <c:v>13447.5</c:v>
                </c:pt>
                <c:pt idx="175">
                  <c:v>13451</c:v>
                </c:pt>
                <c:pt idx="176">
                  <c:v>13465</c:v>
                </c:pt>
                <c:pt idx="177">
                  <c:v>13474</c:v>
                </c:pt>
                <c:pt idx="178">
                  <c:v>13480</c:v>
                </c:pt>
                <c:pt idx="179">
                  <c:v>13610</c:v>
                </c:pt>
                <c:pt idx="180">
                  <c:v>13723.5</c:v>
                </c:pt>
                <c:pt idx="181">
                  <c:v>14558.5</c:v>
                </c:pt>
                <c:pt idx="182">
                  <c:v>14946.5</c:v>
                </c:pt>
                <c:pt idx="183">
                  <c:v>15014.5</c:v>
                </c:pt>
                <c:pt idx="184">
                  <c:v>15146</c:v>
                </c:pt>
                <c:pt idx="185">
                  <c:v>15155</c:v>
                </c:pt>
                <c:pt idx="186">
                  <c:v>15155.5</c:v>
                </c:pt>
                <c:pt idx="187">
                  <c:v>15160</c:v>
                </c:pt>
                <c:pt idx="188">
                  <c:v>15164.5</c:v>
                </c:pt>
                <c:pt idx="189">
                  <c:v>15169</c:v>
                </c:pt>
                <c:pt idx="190">
                  <c:v>15169.5</c:v>
                </c:pt>
                <c:pt idx="191">
                  <c:v>15173.5</c:v>
                </c:pt>
                <c:pt idx="192">
                  <c:v>15200.5</c:v>
                </c:pt>
                <c:pt idx="193">
                  <c:v>15454.5</c:v>
                </c:pt>
                <c:pt idx="194">
                  <c:v>16524</c:v>
                </c:pt>
                <c:pt idx="195">
                  <c:v>16619</c:v>
                </c:pt>
                <c:pt idx="196">
                  <c:v>16623.5</c:v>
                </c:pt>
                <c:pt idx="197">
                  <c:v>16661</c:v>
                </c:pt>
                <c:pt idx="198">
                  <c:v>16764</c:v>
                </c:pt>
                <c:pt idx="199">
                  <c:v>16768.5</c:v>
                </c:pt>
                <c:pt idx="200">
                  <c:v>16791</c:v>
                </c:pt>
                <c:pt idx="201">
                  <c:v>16800</c:v>
                </c:pt>
                <c:pt idx="202">
                  <c:v>16805</c:v>
                </c:pt>
                <c:pt idx="203">
                  <c:v>16959</c:v>
                </c:pt>
                <c:pt idx="204">
                  <c:v>18038</c:v>
                </c:pt>
                <c:pt idx="205">
                  <c:v>18038</c:v>
                </c:pt>
                <c:pt idx="206">
                  <c:v>18038</c:v>
                </c:pt>
                <c:pt idx="207">
                  <c:v>18372.5</c:v>
                </c:pt>
                <c:pt idx="208">
                  <c:v>18372.5</c:v>
                </c:pt>
                <c:pt idx="209">
                  <c:v>18377</c:v>
                </c:pt>
                <c:pt idx="210">
                  <c:v>18377.5</c:v>
                </c:pt>
                <c:pt idx="211">
                  <c:v>18377.5</c:v>
                </c:pt>
                <c:pt idx="212">
                  <c:v>18431.5</c:v>
                </c:pt>
                <c:pt idx="213">
                  <c:v>18513</c:v>
                </c:pt>
                <c:pt idx="214">
                  <c:v>18545</c:v>
                </c:pt>
                <c:pt idx="215">
                  <c:v>18545</c:v>
                </c:pt>
                <c:pt idx="216">
                  <c:v>18545</c:v>
                </c:pt>
                <c:pt idx="217">
                  <c:v>18545</c:v>
                </c:pt>
                <c:pt idx="218">
                  <c:v>18545</c:v>
                </c:pt>
                <c:pt idx="219">
                  <c:v>18545</c:v>
                </c:pt>
                <c:pt idx="220">
                  <c:v>18558.5</c:v>
                </c:pt>
                <c:pt idx="221">
                  <c:v>18558.5</c:v>
                </c:pt>
                <c:pt idx="222">
                  <c:v>18603.5</c:v>
                </c:pt>
                <c:pt idx="223">
                  <c:v>19892</c:v>
                </c:pt>
                <c:pt idx="224">
                  <c:v>20049</c:v>
                </c:pt>
                <c:pt idx="225">
                  <c:v>20099</c:v>
                </c:pt>
                <c:pt idx="226">
                  <c:v>20121.5</c:v>
                </c:pt>
                <c:pt idx="227">
                  <c:v>20126</c:v>
                </c:pt>
                <c:pt idx="228">
                  <c:v>20130.5</c:v>
                </c:pt>
                <c:pt idx="229">
                  <c:v>20130.5</c:v>
                </c:pt>
                <c:pt idx="230">
                  <c:v>20154.5</c:v>
                </c:pt>
                <c:pt idx="231">
                  <c:v>20158</c:v>
                </c:pt>
                <c:pt idx="232">
                  <c:v>20162.5</c:v>
                </c:pt>
                <c:pt idx="233">
                  <c:v>20253</c:v>
                </c:pt>
                <c:pt idx="234">
                  <c:v>21554</c:v>
                </c:pt>
                <c:pt idx="235">
                  <c:v>21626</c:v>
                </c:pt>
                <c:pt idx="236">
                  <c:v>21725.5</c:v>
                </c:pt>
                <c:pt idx="237">
                  <c:v>21725.5</c:v>
                </c:pt>
                <c:pt idx="238">
                  <c:v>21730.5</c:v>
                </c:pt>
                <c:pt idx="239">
                  <c:v>21730.5</c:v>
                </c:pt>
                <c:pt idx="240">
                  <c:v>21739.5</c:v>
                </c:pt>
                <c:pt idx="241">
                  <c:v>21744</c:v>
                </c:pt>
                <c:pt idx="242">
                  <c:v>21744</c:v>
                </c:pt>
                <c:pt idx="243">
                  <c:v>21762</c:v>
                </c:pt>
                <c:pt idx="244">
                  <c:v>21843.5</c:v>
                </c:pt>
                <c:pt idx="245">
                  <c:v>21895</c:v>
                </c:pt>
                <c:pt idx="246">
                  <c:v>21911.5</c:v>
                </c:pt>
                <c:pt idx="247">
                  <c:v>22138</c:v>
                </c:pt>
                <c:pt idx="248">
                  <c:v>23071.5</c:v>
                </c:pt>
                <c:pt idx="249">
                  <c:v>23221</c:v>
                </c:pt>
                <c:pt idx="250">
                  <c:v>23311.5</c:v>
                </c:pt>
                <c:pt idx="251">
                  <c:v>23701.5</c:v>
                </c:pt>
                <c:pt idx="252">
                  <c:v>24716.5</c:v>
                </c:pt>
                <c:pt idx="253">
                  <c:v>24866</c:v>
                </c:pt>
                <c:pt idx="254">
                  <c:v>25120</c:v>
                </c:pt>
                <c:pt idx="255">
                  <c:v>25142.5</c:v>
                </c:pt>
                <c:pt idx="256">
                  <c:v>26033</c:v>
                </c:pt>
                <c:pt idx="257">
                  <c:v>26569.5</c:v>
                </c:pt>
                <c:pt idx="258">
                  <c:v>26589</c:v>
                </c:pt>
                <c:pt idx="259">
                  <c:v>26692</c:v>
                </c:pt>
                <c:pt idx="260">
                  <c:v>27054.5</c:v>
                </c:pt>
                <c:pt idx="261">
                  <c:v>28035.5</c:v>
                </c:pt>
                <c:pt idx="262">
                  <c:v>28187.5</c:v>
                </c:pt>
                <c:pt idx="263">
                  <c:v>28284</c:v>
                </c:pt>
                <c:pt idx="264">
                  <c:v>28352.5</c:v>
                </c:pt>
                <c:pt idx="265">
                  <c:v>28409.5</c:v>
                </c:pt>
                <c:pt idx="266">
                  <c:v>28418.5</c:v>
                </c:pt>
                <c:pt idx="267">
                  <c:v>28518</c:v>
                </c:pt>
                <c:pt idx="268">
                  <c:v>28699.5</c:v>
                </c:pt>
                <c:pt idx="269">
                  <c:v>28708.5</c:v>
                </c:pt>
                <c:pt idx="270">
                  <c:v>29864</c:v>
                </c:pt>
                <c:pt idx="271">
                  <c:v>29874.5</c:v>
                </c:pt>
                <c:pt idx="272">
                  <c:v>29875</c:v>
                </c:pt>
                <c:pt idx="273">
                  <c:v>29945.5</c:v>
                </c:pt>
                <c:pt idx="274">
                  <c:v>30009</c:v>
                </c:pt>
                <c:pt idx="275">
                  <c:v>30059</c:v>
                </c:pt>
                <c:pt idx="276">
                  <c:v>30073.5</c:v>
                </c:pt>
                <c:pt idx="277">
                  <c:v>30077</c:v>
                </c:pt>
                <c:pt idx="278">
                  <c:v>30127</c:v>
                </c:pt>
                <c:pt idx="279">
                  <c:v>30222</c:v>
                </c:pt>
                <c:pt idx="280">
                  <c:v>31301.5</c:v>
                </c:pt>
                <c:pt idx="281">
                  <c:v>31486</c:v>
                </c:pt>
                <c:pt idx="282">
                  <c:v>31622</c:v>
                </c:pt>
                <c:pt idx="283">
                  <c:v>31622</c:v>
                </c:pt>
                <c:pt idx="284">
                  <c:v>31735.5</c:v>
                </c:pt>
                <c:pt idx="285">
                  <c:v>31740</c:v>
                </c:pt>
                <c:pt idx="286">
                  <c:v>31772</c:v>
                </c:pt>
                <c:pt idx="287">
                  <c:v>31772</c:v>
                </c:pt>
                <c:pt idx="288">
                  <c:v>31776.5</c:v>
                </c:pt>
                <c:pt idx="289">
                  <c:v>31777.5</c:v>
                </c:pt>
                <c:pt idx="290">
                  <c:v>31778</c:v>
                </c:pt>
                <c:pt idx="291">
                  <c:v>31794.5</c:v>
                </c:pt>
                <c:pt idx="292">
                  <c:v>31957.5</c:v>
                </c:pt>
                <c:pt idx="293">
                  <c:v>32030</c:v>
                </c:pt>
                <c:pt idx="294">
                  <c:v>33123</c:v>
                </c:pt>
                <c:pt idx="295">
                  <c:v>33126.5</c:v>
                </c:pt>
                <c:pt idx="296">
                  <c:v>33167.5</c:v>
                </c:pt>
                <c:pt idx="297">
                  <c:v>33167.5</c:v>
                </c:pt>
                <c:pt idx="298">
                  <c:v>33167.5</c:v>
                </c:pt>
                <c:pt idx="299">
                  <c:v>33168</c:v>
                </c:pt>
                <c:pt idx="300">
                  <c:v>33168</c:v>
                </c:pt>
                <c:pt idx="301">
                  <c:v>33168</c:v>
                </c:pt>
                <c:pt idx="302">
                  <c:v>33171.5</c:v>
                </c:pt>
                <c:pt idx="303">
                  <c:v>33232</c:v>
                </c:pt>
                <c:pt idx="304">
                  <c:v>33280.5</c:v>
                </c:pt>
                <c:pt idx="305">
                  <c:v>33403</c:v>
                </c:pt>
                <c:pt idx="306">
                  <c:v>33412</c:v>
                </c:pt>
                <c:pt idx="307">
                  <c:v>33422.5</c:v>
                </c:pt>
                <c:pt idx="308">
                  <c:v>33554</c:v>
                </c:pt>
                <c:pt idx="309">
                  <c:v>33554</c:v>
                </c:pt>
                <c:pt idx="310">
                  <c:v>33580</c:v>
                </c:pt>
                <c:pt idx="311">
                  <c:v>34587</c:v>
                </c:pt>
                <c:pt idx="312">
                  <c:v>34823</c:v>
                </c:pt>
                <c:pt idx="313">
                  <c:v>34825.5</c:v>
                </c:pt>
                <c:pt idx="314">
                  <c:v>34844.5</c:v>
                </c:pt>
                <c:pt idx="315">
                  <c:v>34948</c:v>
                </c:pt>
                <c:pt idx="316">
                  <c:v>34952.5</c:v>
                </c:pt>
                <c:pt idx="317">
                  <c:v>34952.5</c:v>
                </c:pt>
                <c:pt idx="318">
                  <c:v>34984.5</c:v>
                </c:pt>
                <c:pt idx="319">
                  <c:v>34999</c:v>
                </c:pt>
                <c:pt idx="320">
                  <c:v>35007</c:v>
                </c:pt>
                <c:pt idx="321">
                  <c:v>35189.5</c:v>
                </c:pt>
                <c:pt idx="322">
                  <c:v>35261</c:v>
                </c:pt>
                <c:pt idx="323">
                  <c:v>35262</c:v>
                </c:pt>
                <c:pt idx="324">
                  <c:v>35270.5</c:v>
                </c:pt>
                <c:pt idx="325">
                  <c:v>35270.5</c:v>
                </c:pt>
                <c:pt idx="326">
                  <c:v>35451.5</c:v>
                </c:pt>
                <c:pt idx="327">
                  <c:v>35451.5</c:v>
                </c:pt>
                <c:pt idx="328">
                  <c:v>36344</c:v>
                </c:pt>
                <c:pt idx="329">
                  <c:v>36439</c:v>
                </c:pt>
                <c:pt idx="330">
                  <c:v>36504.5</c:v>
                </c:pt>
                <c:pt idx="331">
                  <c:v>36652</c:v>
                </c:pt>
                <c:pt idx="332">
                  <c:v>36720</c:v>
                </c:pt>
                <c:pt idx="333">
                  <c:v>36842.5</c:v>
                </c:pt>
                <c:pt idx="334">
                  <c:v>36847</c:v>
                </c:pt>
                <c:pt idx="335">
                  <c:v>36847</c:v>
                </c:pt>
                <c:pt idx="336">
                  <c:v>37980.5</c:v>
                </c:pt>
                <c:pt idx="337">
                  <c:v>38007.5</c:v>
                </c:pt>
                <c:pt idx="338">
                  <c:v>38008</c:v>
                </c:pt>
                <c:pt idx="339">
                  <c:v>38125</c:v>
                </c:pt>
                <c:pt idx="340">
                  <c:v>38164</c:v>
                </c:pt>
                <c:pt idx="341">
                  <c:v>38210.5</c:v>
                </c:pt>
                <c:pt idx="342">
                  <c:v>38297.5</c:v>
                </c:pt>
                <c:pt idx="343">
                  <c:v>38307.5</c:v>
                </c:pt>
                <c:pt idx="344">
                  <c:v>38324</c:v>
                </c:pt>
                <c:pt idx="345">
                  <c:v>38325</c:v>
                </c:pt>
                <c:pt idx="346">
                  <c:v>38378.5</c:v>
                </c:pt>
                <c:pt idx="347">
                  <c:v>38405.5</c:v>
                </c:pt>
                <c:pt idx="348">
                  <c:v>38419</c:v>
                </c:pt>
                <c:pt idx="349">
                  <c:v>39602.5</c:v>
                </c:pt>
                <c:pt idx="350">
                  <c:v>39676</c:v>
                </c:pt>
                <c:pt idx="351">
                  <c:v>39775</c:v>
                </c:pt>
                <c:pt idx="352">
                  <c:v>39789</c:v>
                </c:pt>
                <c:pt idx="353">
                  <c:v>39796.5</c:v>
                </c:pt>
                <c:pt idx="354">
                  <c:v>39797</c:v>
                </c:pt>
                <c:pt idx="355">
                  <c:v>39797</c:v>
                </c:pt>
                <c:pt idx="356">
                  <c:v>39825</c:v>
                </c:pt>
                <c:pt idx="357">
                  <c:v>39825</c:v>
                </c:pt>
                <c:pt idx="358">
                  <c:v>39848</c:v>
                </c:pt>
                <c:pt idx="359">
                  <c:v>39869.5</c:v>
                </c:pt>
                <c:pt idx="360">
                  <c:v>39887</c:v>
                </c:pt>
                <c:pt idx="361">
                  <c:v>39887</c:v>
                </c:pt>
                <c:pt idx="362">
                  <c:v>39897</c:v>
                </c:pt>
                <c:pt idx="363">
                  <c:v>39905.5</c:v>
                </c:pt>
                <c:pt idx="364">
                  <c:v>39911</c:v>
                </c:pt>
                <c:pt idx="365">
                  <c:v>40251</c:v>
                </c:pt>
                <c:pt idx="366">
                  <c:v>41347</c:v>
                </c:pt>
                <c:pt idx="367">
                  <c:v>41425</c:v>
                </c:pt>
                <c:pt idx="368">
                  <c:v>41434</c:v>
                </c:pt>
                <c:pt idx="369">
                  <c:v>41506</c:v>
                </c:pt>
                <c:pt idx="370">
                  <c:v>41516</c:v>
                </c:pt>
                <c:pt idx="371">
                  <c:v>41534</c:v>
                </c:pt>
                <c:pt idx="372">
                  <c:v>41561</c:v>
                </c:pt>
                <c:pt idx="373">
                  <c:v>41565</c:v>
                </c:pt>
                <c:pt idx="374">
                  <c:v>41579</c:v>
                </c:pt>
                <c:pt idx="375">
                  <c:v>41642</c:v>
                </c:pt>
                <c:pt idx="376">
                  <c:v>41654.5</c:v>
                </c:pt>
                <c:pt idx="377">
                  <c:v>41674</c:v>
                </c:pt>
                <c:pt idx="378">
                  <c:v>41700</c:v>
                </c:pt>
                <c:pt idx="379">
                  <c:v>41700</c:v>
                </c:pt>
                <c:pt idx="380">
                  <c:v>41700</c:v>
                </c:pt>
                <c:pt idx="381">
                  <c:v>41831.5</c:v>
                </c:pt>
                <c:pt idx="382">
                  <c:v>41831.5</c:v>
                </c:pt>
                <c:pt idx="383">
                  <c:v>42276</c:v>
                </c:pt>
                <c:pt idx="384">
                  <c:v>42747.5</c:v>
                </c:pt>
                <c:pt idx="385">
                  <c:v>42747.5</c:v>
                </c:pt>
                <c:pt idx="386">
                  <c:v>42997</c:v>
                </c:pt>
                <c:pt idx="387">
                  <c:v>43006.5</c:v>
                </c:pt>
                <c:pt idx="388">
                  <c:v>43046</c:v>
                </c:pt>
                <c:pt idx="389">
                  <c:v>43092</c:v>
                </c:pt>
                <c:pt idx="390">
                  <c:v>43133.5</c:v>
                </c:pt>
                <c:pt idx="391">
                  <c:v>43146.5</c:v>
                </c:pt>
                <c:pt idx="392">
                  <c:v>43178</c:v>
                </c:pt>
                <c:pt idx="393">
                  <c:v>43204</c:v>
                </c:pt>
                <c:pt idx="394">
                  <c:v>43204.5</c:v>
                </c:pt>
                <c:pt idx="395">
                  <c:v>43255</c:v>
                </c:pt>
                <c:pt idx="396">
                  <c:v>43282</c:v>
                </c:pt>
                <c:pt idx="397">
                  <c:v>43368.5</c:v>
                </c:pt>
                <c:pt idx="398">
                  <c:v>43372</c:v>
                </c:pt>
                <c:pt idx="399">
                  <c:v>43387</c:v>
                </c:pt>
                <c:pt idx="400">
                  <c:v>43387</c:v>
                </c:pt>
                <c:pt idx="401">
                  <c:v>43387</c:v>
                </c:pt>
                <c:pt idx="402">
                  <c:v>43545.5</c:v>
                </c:pt>
                <c:pt idx="403">
                  <c:v>44303</c:v>
                </c:pt>
                <c:pt idx="404">
                  <c:v>44461.5</c:v>
                </c:pt>
                <c:pt idx="405">
                  <c:v>44588</c:v>
                </c:pt>
                <c:pt idx="406">
                  <c:v>44759.5</c:v>
                </c:pt>
                <c:pt idx="407">
                  <c:v>44873</c:v>
                </c:pt>
                <c:pt idx="408">
                  <c:v>44873.5</c:v>
                </c:pt>
                <c:pt idx="409">
                  <c:v>44918</c:v>
                </c:pt>
                <c:pt idx="410">
                  <c:v>44918</c:v>
                </c:pt>
                <c:pt idx="411">
                  <c:v>45031.5</c:v>
                </c:pt>
                <c:pt idx="412">
                  <c:v>45031.5</c:v>
                </c:pt>
                <c:pt idx="413">
                  <c:v>45062.5</c:v>
                </c:pt>
                <c:pt idx="414">
                  <c:v>45062.5</c:v>
                </c:pt>
                <c:pt idx="415">
                  <c:v>45081</c:v>
                </c:pt>
                <c:pt idx="416">
                  <c:v>46025</c:v>
                </c:pt>
                <c:pt idx="417">
                  <c:v>46113</c:v>
                </c:pt>
                <c:pt idx="418">
                  <c:v>46134</c:v>
                </c:pt>
                <c:pt idx="419">
                  <c:v>46292.5</c:v>
                </c:pt>
                <c:pt idx="420">
                  <c:v>46400.5</c:v>
                </c:pt>
                <c:pt idx="421">
                  <c:v>46462</c:v>
                </c:pt>
                <c:pt idx="422">
                  <c:v>46471</c:v>
                </c:pt>
                <c:pt idx="423">
                  <c:v>46545.5</c:v>
                </c:pt>
                <c:pt idx="424">
                  <c:v>46818.5</c:v>
                </c:pt>
                <c:pt idx="425">
                  <c:v>46818.5</c:v>
                </c:pt>
                <c:pt idx="426">
                  <c:v>46818.5</c:v>
                </c:pt>
                <c:pt idx="427">
                  <c:v>47038</c:v>
                </c:pt>
                <c:pt idx="428">
                  <c:v>47038</c:v>
                </c:pt>
                <c:pt idx="429">
                  <c:v>48019</c:v>
                </c:pt>
                <c:pt idx="430">
                  <c:v>48035.5</c:v>
                </c:pt>
                <c:pt idx="431">
                  <c:v>48078.5</c:v>
                </c:pt>
                <c:pt idx="432">
                  <c:v>48079</c:v>
                </c:pt>
                <c:pt idx="433">
                  <c:v>48148</c:v>
                </c:pt>
                <c:pt idx="434">
                  <c:v>48148.5</c:v>
                </c:pt>
                <c:pt idx="435">
                  <c:v>48202.5</c:v>
                </c:pt>
                <c:pt idx="436">
                  <c:v>48207</c:v>
                </c:pt>
                <c:pt idx="437">
                  <c:v>48233</c:v>
                </c:pt>
                <c:pt idx="438">
                  <c:v>48252.5</c:v>
                </c:pt>
                <c:pt idx="439">
                  <c:v>48279</c:v>
                </c:pt>
                <c:pt idx="440">
                  <c:v>48306.5</c:v>
                </c:pt>
                <c:pt idx="441">
                  <c:v>48307</c:v>
                </c:pt>
                <c:pt idx="442">
                  <c:v>48311.5</c:v>
                </c:pt>
                <c:pt idx="443">
                  <c:v>48315.5</c:v>
                </c:pt>
                <c:pt idx="444">
                  <c:v>48316</c:v>
                </c:pt>
                <c:pt idx="445">
                  <c:v>48325</c:v>
                </c:pt>
                <c:pt idx="446">
                  <c:v>48338.5</c:v>
                </c:pt>
                <c:pt idx="447">
                  <c:v>48347.5</c:v>
                </c:pt>
                <c:pt idx="448">
                  <c:v>48348</c:v>
                </c:pt>
                <c:pt idx="449">
                  <c:v>48352</c:v>
                </c:pt>
                <c:pt idx="450">
                  <c:v>48352.5</c:v>
                </c:pt>
                <c:pt idx="451">
                  <c:v>48356.5</c:v>
                </c:pt>
                <c:pt idx="452">
                  <c:v>48357</c:v>
                </c:pt>
                <c:pt idx="453">
                  <c:v>48365.5</c:v>
                </c:pt>
                <c:pt idx="454">
                  <c:v>48366</c:v>
                </c:pt>
                <c:pt idx="455">
                  <c:v>48370</c:v>
                </c:pt>
                <c:pt idx="456">
                  <c:v>48370.5</c:v>
                </c:pt>
                <c:pt idx="457">
                  <c:v>48374.5</c:v>
                </c:pt>
                <c:pt idx="458">
                  <c:v>48375</c:v>
                </c:pt>
                <c:pt idx="459">
                  <c:v>48388</c:v>
                </c:pt>
                <c:pt idx="460">
                  <c:v>48388</c:v>
                </c:pt>
                <c:pt idx="461">
                  <c:v>48388.5</c:v>
                </c:pt>
                <c:pt idx="462">
                  <c:v>48403</c:v>
                </c:pt>
                <c:pt idx="463">
                  <c:v>48488</c:v>
                </c:pt>
                <c:pt idx="464">
                  <c:v>48492.5</c:v>
                </c:pt>
                <c:pt idx="465">
                  <c:v>48497</c:v>
                </c:pt>
                <c:pt idx="466">
                  <c:v>48501.5</c:v>
                </c:pt>
                <c:pt idx="467">
                  <c:v>48506</c:v>
                </c:pt>
                <c:pt idx="468">
                  <c:v>48510.5</c:v>
                </c:pt>
                <c:pt idx="469">
                  <c:v>48515</c:v>
                </c:pt>
                <c:pt idx="470">
                  <c:v>48584</c:v>
                </c:pt>
                <c:pt idx="471">
                  <c:v>48596.5</c:v>
                </c:pt>
                <c:pt idx="472">
                  <c:v>48796</c:v>
                </c:pt>
                <c:pt idx="473">
                  <c:v>48796</c:v>
                </c:pt>
                <c:pt idx="474">
                  <c:v>49265</c:v>
                </c:pt>
                <c:pt idx="475">
                  <c:v>49710</c:v>
                </c:pt>
                <c:pt idx="476">
                  <c:v>49710.5</c:v>
                </c:pt>
                <c:pt idx="477">
                  <c:v>49731.5</c:v>
                </c:pt>
                <c:pt idx="478">
                  <c:v>49747.5</c:v>
                </c:pt>
                <c:pt idx="479">
                  <c:v>49761</c:v>
                </c:pt>
                <c:pt idx="480">
                  <c:v>49770</c:v>
                </c:pt>
                <c:pt idx="481">
                  <c:v>49810</c:v>
                </c:pt>
                <c:pt idx="482">
                  <c:v>49810</c:v>
                </c:pt>
                <c:pt idx="483">
                  <c:v>49810.5</c:v>
                </c:pt>
                <c:pt idx="484">
                  <c:v>49810.5</c:v>
                </c:pt>
                <c:pt idx="485">
                  <c:v>49811.5</c:v>
                </c:pt>
                <c:pt idx="486">
                  <c:v>49820</c:v>
                </c:pt>
                <c:pt idx="487">
                  <c:v>49820</c:v>
                </c:pt>
                <c:pt idx="488">
                  <c:v>49820.5</c:v>
                </c:pt>
                <c:pt idx="489">
                  <c:v>49829.5</c:v>
                </c:pt>
                <c:pt idx="490">
                  <c:v>49858</c:v>
                </c:pt>
                <c:pt idx="491">
                  <c:v>49865.5</c:v>
                </c:pt>
                <c:pt idx="492">
                  <c:v>49924.5</c:v>
                </c:pt>
                <c:pt idx="493">
                  <c:v>50010</c:v>
                </c:pt>
                <c:pt idx="494">
                  <c:v>50010.5</c:v>
                </c:pt>
                <c:pt idx="495">
                  <c:v>50033</c:v>
                </c:pt>
                <c:pt idx="496">
                  <c:v>50071</c:v>
                </c:pt>
                <c:pt idx="497">
                  <c:v>50130</c:v>
                </c:pt>
                <c:pt idx="498">
                  <c:v>51193.5</c:v>
                </c:pt>
                <c:pt idx="499">
                  <c:v>51197.5</c:v>
                </c:pt>
                <c:pt idx="500">
                  <c:v>51348.5</c:v>
                </c:pt>
                <c:pt idx="501">
                  <c:v>51433</c:v>
                </c:pt>
                <c:pt idx="502">
                  <c:v>51457.5</c:v>
                </c:pt>
                <c:pt idx="503">
                  <c:v>51462</c:v>
                </c:pt>
                <c:pt idx="504">
                  <c:v>51487.5</c:v>
                </c:pt>
                <c:pt idx="505">
                  <c:v>51492</c:v>
                </c:pt>
                <c:pt idx="506">
                  <c:v>51496.5</c:v>
                </c:pt>
                <c:pt idx="507">
                  <c:v>51497</c:v>
                </c:pt>
                <c:pt idx="508">
                  <c:v>51501</c:v>
                </c:pt>
                <c:pt idx="509">
                  <c:v>51564.5</c:v>
                </c:pt>
                <c:pt idx="510">
                  <c:v>51566</c:v>
                </c:pt>
                <c:pt idx="511">
                  <c:v>51578</c:v>
                </c:pt>
                <c:pt idx="512">
                  <c:v>51578</c:v>
                </c:pt>
                <c:pt idx="513">
                  <c:v>51655</c:v>
                </c:pt>
                <c:pt idx="514">
                  <c:v>51954.5</c:v>
                </c:pt>
                <c:pt idx="515">
                  <c:v>52381</c:v>
                </c:pt>
                <c:pt idx="516">
                  <c:v>52712.5</c:v>
                </c:pt>
                <c:pt idx="517">
                  <c:v>52717</c:v>
                </c:pt>
                <c:pt idx="518">
                  <c:v>52726</c:v>
                </c:pt>
                <c:pt idx="519">
                  <c:v>52762</c:v>
                </c:pt>
                <c:pt idx="520">
                  <c:v>52775.5</c:v>
                </c:pt>
                <c:pt idx="521">
                  <c:v>52780.5</c:v>
                </c:pt>
                <c:pt idx="522">
                  <c:v>52794</c:v>
                </c:pt>
                <c:pt idx="523">
                  <c:v>52802.5</c:v>
                </c:pt>
                <c:pt idx="524">
                  <c:v>52803</c:v>
                </c:pt>
                <c:pt idx="525">
                  <c:v>52807.5</c:v>
                </c:pt>
                <c:pt idx="526">
                  <c:v>52812</c:v>
                </c:pt>
                <c:pt idx="527">
                  <c:v>52816.5</c:v>
                </c:pt>
                <c:pt idx="528">
                  <c:v>52893.5</c:v>
                </c:pt>
                <c:pt idx="529">
                  <c:v>52898</c:v>
                </c:pt>
                <c:pt idx="530">
                  <c:v>52898.5</c:v>
                </c:pt>
                <c:pt idx="531">
                  <c:v>52920</c:v>
                </c:pt>
                <c:pt idx="532">
                  <c:v>52920.5</c:v>
                </c:pt>
                <c:pt idx="533">
                  <c:v>52934.5</c:v>
                </c:pt>
                <c:pt idx="534">
                  <c:v>52938.5</c:v>
                </c:pt>
                <c:pt idx="535">
                  <c:v>52952.5</c:v>
                </c:pt>
                <c:pt idx="536">
                  <c:v>52957</c:v>
                </c:pt>
                <c:pt idx="537">
                  <c:v>52961.5</c:v>
                </c:pt>
                <c:pt idx="538">
                  <c:v>52965.5</c:v>
                </c:pt>
                <c:pt idx="539">
                  <c:v>52983.5</c:v>
                </c:pt>
                <c:pt idx="540">
                  <c:v>52984</c:v>
                </c:pt>
                <c:pt idx="541">
                  <c:v>52988</c:v>
                </c:pt>
                <c:pt idx="542">
                  <c:v>52988.5</c:v>
                </c:pt>
                <c:pt idx="543">
                  <c:v>52992</c:v>
                </c:pt>
                <c:pt idx="544">
                  <c:v>52992.5</c:v>
                </c:pt>
                <c:pt idx="545">
                  <c:v>53006.5</c:v>
                </c:pt>
                <c:pt idx="546">
                  <c:v>53011</c:v>
                </c:pt>
                <c:pt idx="547">
                  <c:v>53011.5</c:v>
                </c:pt>
                <c:pt idx="548">
                  <c:v>53015</c:v>
                </c:pt>
                <c:pt idx="549">
                  <c:v>53016</c:v>
                </c:pt>
                <c:pt idx="550">
                  <c:v>53029.5</c:v>
                </c:pt>
                <c:pt idx="551">
                  <c:v>53030.5</c:v>
                </c:pt>
                <c:pt idx="552">
                  <c:v>53033.5</c:v>
                </c:pt>
                <c:pt idx="553">
                  <c:v>53034</c:v>
                </c:pt>
                <c:pt idx="554">
                  <c:v>53051</c:v>
                </c:pt>
                <c:pt idx="555">
                  <c:v>53051.5</c:v>
                </c:pt>
                <c:pt idx="556">
                  <c:v>53127.5</c:v>
                </c:pt>
                <c:pt idx="557">
                  <c:v>53128</c:v>
                </c:pt>
                <c:pt idx="558">
                  <c:v>53137</c:v>
                </c:pt>
                <c:pt idx="559">
                  <c:v>53141.5</c:v>
                </c:pt>
                <c:pt idx="560">
                  <c:v>53142</c:v>
                </c:pt>
                <c:pt idx="561">
                  <c:v>53142.5</c:v>
                </c:pt>
                <c:pt idx="562">
                  <c:v>53147</c:v>
                </c:pt>
                <c:pt idx="563">
                  <c:v>53155</c:v>
                </c:pt>
                <c:pt idx="564">
                  <c:v>53173</c:v>
                </c:pt>
                <c:pt idx="565">
                  <c:v>53173.5</c:v>
                </c:pt>
                <c:pt idx="566">
                  <c:v>53177.5</c:v>
                </c:pt>
                <c:pt idx="567">
                  <c:v>53178</c:v>
                </c:pt>
                <c:pt idx="568">
                  <c:v>53182</c:v>
                </c:pt>
                <c:pt idx="569">
                  <c:v>53182.5</c:v>
                </c:pt>
                <c:pt idx="570">
                  <c:v>53187</c:v>
                </c:pt>
                <c:pt idx="571">
                  <c:v>53191</c:v>
                </c:pt>
                <c:pt idx="572">
                  <c:v>53191.5</c:v>
                </c:pt>
                <c:pt idx="573">
                  <c:v>53195.5</c:v>
                </c:pt>
                <c:pt idx="574">
                  <c:v>53196</c:v>
                </c:pt>
                <c:pt idx="575">
                  <c:v>53196.5</c:v>
                </c:pt>
                <c:pt idx="576">
                  <c:v>53205</c:v>
                </c:pt>
                <c:pt idx="577">
                  <c:v>53205.5</c:v>
                </c:pt>
                <c:pt idx="578">
                  <c:v>53209.5</c:v>
                </c:pt>
                <c:pt idx="579">
                  <c:v>53214</c:v>
                </c:pt>
                <c:pt idx="580">
                  <c:v>53218.5</c:v>
                </c:pt>
                <c:pt idx="581">
                  <c:v>53223</c:v>
                </c:pt>
                <c:pt idx="582">
                  <c:v>53223</c:v>
                </c:pt>
                <c:pt idx="583">
                  <c:v>53227.5</c:v>
                </c:pt>
                <c:pt idx="584">
                  <c:v>53232</c:v>
                </c:pt>
                <c:pt idx="585">
                  <c:v>53232.5</c:v>
                </c:pt>
                <c:pt idx="586">
                  <c:v>53236.5</c:v>
                </c:pt>
                <c:pt idx="587">
                  <c:v>53236.5</c:v>
                </c:pt>
                <c:pt idx="588">
                  <c:v>53237</c:v>
                </c:pt>
                <c:pt idx="589">
                  <c:v>53241.5</c:v>
                </c:pt>
                <c:pt idx="590">
                  <c:v>53255</c:v>
                </c:pt>
                <c:pt idx="591">
                  <c:v>53259.5</c:v>
                </c:pt>
                <c:pt idx="592">
                  <c:v>53268.5</c:v>
                </c:pt>
                <c:pt idx="593">
                  <c:v>53273</c:v>
                </c:pt>
                <c:pt idx="594">
                  <c:v>53277.5</c:v>
                </c:pt>
                <c:pt idx="595">
                  <c:v>53282</c:v>
                </c:pt>
                <c:pt idx="596">
                  <c:v>53286.5</c:v>
                </c:pt>
                <c:pt idx="597">
                  <c:v>53300</c:v>
                </c:pt>
                <c:pt idx="598">
                  <c:v>53304.5</c:v>
                </c:pt>
                <c:pt idx="599">
                  <c:v>53318.5</c:v>
                </c:pt>
                <c:pt idx="600">
                  <c:v>53323</c:v>
                </c:pt>
                <c:pt idx="601">
                  <c:v>53327.5</c:v>
                </c:pt>
                <c:pt idx="602">
                  <c:v>53363.5</c:v>
                </c:pt>
                <c:pt idx="603">
                  <c:v>53469</c:v>
                </c:pt>
                <c:pt idx="604">
                  <c:v>54618</c:v>
                </c:pt>
                <c:pt idx="605">
                  <c:v>54618</c:v>
                </c:pt>
                <c:pt idx="606">
                  <c:v>54618</c:v>
                </c:pt>
                <c:pt idx="607">
                  <c:v>54618</c:v>
                </c:pt>
                <c:pt idx="608">
                  <c:v>54678.5</c:v>
                </c:pt>
                <c:pt idx="609">
                  <c:v>54684</c:v>
                </c:pt>
                <c:pt idx="610">
                  <c:v>54684</c:v>
                </c:pt>
                <c:pt idx="611">
                  <c:v>54777</c:v>
                </c:pt>
                <c:pt idx="612">
                  <c:v>54832.5</c:v>
                </c:pt>
                <c:pt idx="613">
                  <c:v>54832.5</c:v>
                </c:pt>
                <c:pt idx="614">
                  <c:v>54832.5</c:v>
                </c:pt>
                <c:pt idx="615">
                  <c:v>54836.5</c:v>
                </c:pt>
                <c:pt idx="616">
                  <c:v>54836.5</c:v>
                </c:pt>
                <c:pt idx="617">
                  <c:v>54945</c:v>
                </c:pt>
                <c:pt idx="618">
                  <c:v>54954</c:v>
                </c:pt>
                <c:pt idx="619">
                  <c:v>54959.5</c:v>
                </c:pt>
                <c:pt idx="620">
                  <c:v>55045.5</c:v>
                </c:pt>
                <c:pt idx="621">
                  <c:v>55099</c:v>
                </c:pt>
                <c:pt idx="622">
                  <c:v>55099</c:v>
                </c:pt>
                <c:pt idx="623">
                  <c:v>55099</c:v>
                </c:pt>
                <c:pt idx="624">
                  <c:v>55189.5</c:v>
                </c:pt>
                <c:pt idx="625">
                  <c:v>55948.5</c:v>
                </c:pt>
                <c:pt idx="626">
                  <c:v>55967</c:v>
                </c:pt>
                <c:pt idx="627">
                  <c:v>55967.5</c:v>
                </c:pt>
                <c:pt idx="628">
                  <c:v>56179.5</c:v>
                </c:pt>
                <c:pt idx="629">
                  <c:v>56180</c:v>
                </c:pt>
                <c:pt idx="630">
                  <c:v>56277</c:v>
                </c:pt>
                <c:pt idx="631">
                  <c:v>56297.5</c:v>
                </c:pt>
                <c:pt idx="632">
                  <c:v>56396</c:v>
                </c:pt>
                <c:pt idx="633">
                  <c:v>56473</c:v>
                </c:pt>
                <c:pt idx="634">
                  <c:v>56490</c:v>
                </c:pt>
                <c:pt idx="635">
                  <c:v>56545.5</c:v>
                </c:pt>
                <c:pt idx="636">
                  <c:v>56591</c:v>
                </c:pt>
                <c:pt idx="637">
                  <c:v>56626</c:v>
                </c:pt>
                <c:pt idx="638">
                  <c:v>57606</c:v>
                </c:pt>
                <c:pt idx="639">
                  <c:v>57746.5</c:v>
                </c:pt>
                <c:pt idx="640">
                  <c:v>57755</c:v>
                </c:pt>
                <c:pt idx="641">
                  <c:v>57918.5</c:v>
                </c:pt>
                <c:pt idx="642">
                  <c:v>58041</c:v>
                </c:pt>
                <c:pt idx="643">
                  <c:v>58041.5</c:v>
                </c:pt>
                <c:pt idx="644">
                  <c:v>58054.5</c:v>
                </c:pt>
                <c:pt idx="645">
                  <c:v>58171</c:v>
                </c:pt>
                <c:pt idx="646">
                  <c:v>59329</c:v>
                </c:pt>
                <c:pt idx="647">
                  <c:v>59542</c:v>
                </c:pt>
                <c:pt idx="648">
                  <c:v>59608.5</c:v>
                </c:pt>
                <c:pt idx="649">
                  <c:v>59739.5</c:v>
                </c:pt>
                <c:pt idx="650">
                  <c:v>59744</c:v>
                </c:pt>
                <c:pt idx="651">
                  <c:v>59744.5</c:v>
                </c:pt>
                <c:pt idx="652">
                  <c:v>59757.5</c:v>
                </c:pt>
                <c:pt idx="653">
                  <c:v>59758</c:v>
                </c:pt>
                <c:pt idx="654">
                  <c:v>59766</c:v>
                </c:pt>
                <c:pt idx="655">
                  <c:v>59766.5</c:v>
                </c:pt>
                <c:pt idx="656">
                  <c:v>59771</c:v>
                </c:pt>
                <c:pt idx="657">
                  <c:v>59771.5</c:v>
                </c:pt>
                <c:pt idx="658">
                  <c:v>59780</c:v>
                </c:pt>
                <c:pt idx="659">
                  <c:v>59780.5</c:v>
                </c:pt>
                <c:pt idx="660">
                  <c:v>59781</c:v>
                </c:pt>
                <c:pt idx="661">
                  <c:v>59781</c:v>
                </c:pt>
                <c:pt idx="662">
                  <c:v>59781.5</c:v>
                </c:pt>
                <c:pt idx="663">
                  <c:v>59784.5</c:v>
                </c:pt>
                <c:pt idx="664">
                  <c:v>59785</c:v>
                </c:pt>
                <c:pt idx="665">
                  <c:v>59785.5</c:v>
                </c:pt>
                <c:pt idx="666">
                  <c:v>59789</c:v>
                </c:pt>
                <c:pt idx="667">
                  <c:v>59789.5</c:v>
                </c:pt>
                <c:pt idx="668">
                  <c:v>59793.5</c:v>
                </c:pt>
                <c:pt idx="669">
                  <c:v>59794</c:v>
                </c:pt>
                <c:pt idx="670">
                  <c:v>59794.5</c:v>
                </c:pt>
                <c:pt idx="671">
                  <c:v>59798</c:v>
                </c:pt>
                <c:pt idx="672">
                  <c:v>59798.5</c:v>
                </c:pt>
                <c:pt idx="673">
                  <c:v>59799</c:v>
                </c:pt>
                <c:pt idx="674">
                  <c:v>59799</c:v>
                </c:pt>
                <c:pt idx="675">
                  <c:v>59799</c:v>
                </c:pt>
                <c:pt idx="676">
                  <c:v>59802.5</c:v>
                </c:pt>
                <c:pt idx="677">
                  <c:v>59803</c:v>
                </c:pt>
                <c:pt idx="678">
                  <c:v>59803.5</c:v>
                </c:pt>
                <c:pt idx="679">
                  <c:v>59807.5</c:v>
                </c:pt>
                <c:pt idx="680">
                  <c:v>59839</c:v>
                </c:pt>
                <c:pt idx="681">
                  <c:v>59839.5</c:v>
                </c:pt>
                <c:pt idx="682">
                  <c:v>59848</c:v>
                </c:pt>
                <c:pt idx="683">
                  <c:v>59848.5</c:v>
                </c:pt>
                <c:pt idx="684">
                  <c:v>59852.5</c:v>
                </c:pt>
                <c:pt idx="685">
                  <c:v>59862</c:v>
                </c:pt>
                <c:pt idx="686">
                  <c:v>59889</c:v>
                </c:pt>
                <c:pt idx="687">
                  <c:v>59893</c:v>
                </c:pt>
                <c:pt idx="688">
                  <c:v>59893.5</c:v>
                </c:pt>
                <c:pt idx="689">
                  <c:v>59894</c:v>
                </c:pt>
                <c:pt idx="690">
                  <c:v>59898</c:v>
                </c:pt>
                <c:pt idx="691">
                  <c:v>59898.5</c:v>
                </c:pt>
                <c:pt idx="692">
                  <c:v>59911.5</c:v>
                </c:pt>
                <c:pt idx="693">
                  <c:v>59916</c:v>
                </c:pt>
                <c:pt idx="694">
                  <c:v>59916.5</c:v>
                </c:pt>
                <c:pt idx="695">
                  <c:v>59925</c:v>
                </c:pt>
                <c:pt idx="696">
                  <c:v>59925.5</c:v>
                </c:pt>
                <c:pt idx="697">
                  <c:v>59934</c:v>
                </c:pt>
                <c:pt idx="698">
                  <c:v>59934.5</c:v>
                </c:pt>
                <c:pt idx="699">
                  <c:v>59943</c:v>
                </c:pt>
                <c:pt idx="700">
                  <c:v>59947.5</c:v>
                </c:pt>
                <c:pt idx="701">
                  <c:v>59952</c:v>
                </c:pt>
                <c:pt idx="702">
                  <c:v>59952.5</c:v>
                </c:pt>
                <c:pt idx="703">
                  <c:v>59956.5</c:v>
                </c:pt>
                <c:pt idx="704">
                  <c:v>59957</c:v>
                </c:pt>
                <c:pt idx="705">
                  <c:v>59966</c:v>
                </c:pt>
                <c:pt idx="706">
                  <c:v>59975</c:v>
                </c:pt>
                <c:pt idx="707">
                  <c:v>59979.5</c:v>
                </c:pt>
                <c:pt idx="708">
                  <c:v>59984</c:v>
                </c:pt>
                <c:pt idx="709">
                  <c:v>59993</c:v>
                </c:pt>
                <c:pt idx="710">
                  <c:v>61014</c:v>
                </c:pt>
                <c:pt idx="711">
                  <c:v>61031.5</c:v>
                </c:pt>
                <c:pt idx="712">
                  <c:v>61032</c:v>
                </c:pt>
                <c:pt idx="713">
                  <c:v>61046.5</c:v>
                </c:pt>
                <c:pt idx="714">
                  <c:v>61059</c:v>
                </c:pt>
                <c:pt idx="715">
                  <c:v>61063.5</c:v>
                </c:pt>
                <c:pt idx="716">
                  <c:v>61072.5</c:v>
                </c:pt>
                <c:pt idx="717">
                  <c:v>61073</c:v>
                </c:pt>
                <c:pt idx="718">
                  <c:v>61077.5</c:v>
                </c:pt>
                <c:pt idx="719">
                  <c:v>61081.5</c:v>
                </c:pt>
                <c:pt idx="720">
                  <c:v>61082</c:v>
                </c:pt>
                <c:pt idx="721">
                  <c:v>61086</c:v>
                </c:pt>
                <c:pt idx="722">
                  <c:v>61086.5</c:v>
                </c:pt>
                <c:pt idx="723">
                  <c:v>61090.5</c:v>
                </c:pt>
                <c:pt idx="724">
                  <c:v>61091</c:v>
                </c:pt>
                <c:pt idx="725">
                  <c:v>61095</c:v>
                </c:pt>
                <c:pt idx="726">
                  <c:v>61108.5</c:v>
                </c:pt>
                <c:pt idx="727">
                  <c:v>61109</c:v>
                </c:pt>
                <c:pt idx="728">
                  <c:v>61113</c:v>
                </c:pt>
                <c:pt idx="729">
                  <c:v>61113.5</c:v>
                </c:pt>
                <c:pt idx="730">
                  <c:v>61117.5</c:v>
                </c:pt>
                <c:pt idx="731">
                  <c:v>61118</c:v>
                </c:pt>
                <c:pt idx="732">
                  <c:v>61135.5</c:v>
                </c:pt>
                <c:pt idx="733">
                  <c:v>61136</c:v>
                </c:pt>
                <c:pt idx="734">
                  <c:v>61139.5</c:v>
                </c:pt>
                <c:pt idx="735">
                  <c:v>61140</c:v>
                </c:pt>
                <c:pt idx="736">
                  <c:v>61140</c:v>
                </c:pt>
                <c:pt idx="737">
                  <c:v>61140.5</c:v>
                </c:pt>
                <c:pt idx="738">
                  <c:v>61141</c:v>
                </c:pt>
                <c:pt idx="739">
                  <c:v>61144.5</c:v>
                </c:pt>
                <c:pt idx="740">
                  <c:v>61145</c:v>
                </c:pt>
                <c:pt idx="741">
                  <c:v>61168</c:v>
                </c:pt>
                <c:pt idx="742">
                  <c:v>61176.5</c:v>
                </c:pt>
                <c:pt idx="743">
                  <c:v>61221.5</c:v>
                </c:pt>
                <c:pt idx="744">
                  <c:v>61222</c:v>
                </c:pt>
                <c:pt idx="745">
                  <c:v>61222.5</c:v>
                </c:pt>
                <c:pt idx="746">
                  <c:v>61226.5</c:v>
                </c:pt>
                <c:pt idx="747">
                  <c:v>61227</c:v>
                </c:pt>
                <c:pt idx="748">
                  <c:v>61232</c:v>
                </c:pt>
                <c:pt idx="749">
                  <c:v>61232.5</c:v>
                </c:pt>
                <c:pt idx="750">
                  <c:v>61240</c:v>
                </c:pt>
                <c:pt idx="751">
                  <c:v>61240.5</c:v>
                </c:pt>
                <c:pt idx="752">
                  <c:v>61244</c:v>
                </c:pt>
                <c:pt idx="753">
                  <c:v>61262.5</c:v>
                </c:pt>
                <c:pt idx="754">
                  <c:v>61263</c:v>
                </c:pt>
                <c:pt idx="755">
                  <c:v>61344</c:v>
                </c:pt>
                <c:pt idx="756">
                  <c:v>61498.5</c:v>
                </c:pt>
                <c:pt idx="757">
                  <c:v>61597</c:v>
                </c:pt>
                <c:pt idx="758">
                  <c:v>61611.5</c:v>
                </c:pt>
                <c:pt idx="759">
                  <c:v>61611.5</c:v>
                </c:pt>
                <c:pt idx="760">
                  <c:v>62754</c:v>
                </c:pt>
                <c:pt idx="761">
                  <c:v>62754</c:v>
                </c:pt>
                <c:pt idx="762">
                  <c:v>63061.5</c:v>
                </c:pt>
                <c:pt idx="763">
                  <c:v>63061.5</c:v>
                </c:pt>
                <c:pt idx="764">
                  <c:v>63347</c:v>
                </c:pt>
                <c:pt idx="765">
                  <c:v>63397</c:v>
                </c:pt>
                <c:pt idx="766">
                  <c:v>64327.5</c:v>
                </c:pt>
                <c:pt idx="767">
                  <c:v>64448</c:v>
                </c:pt>
                <c:pt idx="768">
                  <c:v>64472</c:v>
                </c:pt>
                <c:pt idx="769">
                  <c:v>64701.5</c:v>
                </c:pt>
                <c:pt idx="770">
                  <c:v>66156</c:v>
                </c:pt>
                <c:pt idx="771">
                  <c:v>66156.5</c:v>
                </c:pt>
                <c:pt idx="772">
                  <c:v>66175.5</c:v>
                </c:pt>
                <c:pt idx="773">
                  <c:v>66296</c:v>
                </c:pt>
                <c:pt idx="774">
                  <c:v>66296.5</c:v>
                </c:pt>
                <c:pt idx="775">
                  <c:v>66373</c:v>
                </c:pt>
                <c:pt idx="776">
                  <c:v>66379</c:v>
                </c:pt>
                <c:pt idx="777">
                  <c:v>66379.5</c:v>
                </c:pt>
                <c:pt idx="778">
                  <c:v>66459</c:v>
                </c:pt>
                <c:pt idx="779">
                  <c:v>67728.5</c:v>
                </c:pt>
                <c:pt idx="780">
                  <c:v>67870.5</c:v>
                </c:pt>
                <c:pt idx="781">
                  <c:v>68013.5</c:v>
                </c:pt>
                <c:pt idx="782">
                  <c:v>68091.5</c:v>
                </c:pt>
                <c:pt idx="783">
                  <c:v>68195.5</c:v>
                </c:pt>
                <c:pt idx="784">
                  <c:v>68263.5</c:v>
                </c:pt>
                <c:pt idx="785">
                  <c:v>69153</c:v>
                </c:pt>
                <c:pt idx="786">
                  <c:v>69255.5</c:v>
                </c:pt>
                <c:pt idx="787">
                  <c:v>69256</c:v>
                </c:pt>
                <c:pt idx="788">
                  <c:v>69501.5</c:v>
                </c:pt>
                <c:pt idx="789">
                  <c:v>69653.5</c:v>
                </c:pt>
                <c:pt idx="790">
                  <c:v>69681</c:v>
                </c:pt>
                <c:pt idx="791">
                  <c:v>69777</c:v>
                </c:pt>
                <c:pt idx="792">
                  <c:v>69972</c:v>
                </c:pt>
                <c:pt idx="793">
                  <c:v>70929.5</c:v>
                </c:pt>
                <c:pt idx="794">
                  <c:v>70992.5</c:v>
                </c:pt>
                <c:pt idx="795">
                  <c:v>71042.5</c:v>
                </c:pt>
                <c:pt idx="796">
                  <c:v>71074</c:v>
                </c:pt>
                <c:pt idx="797">
                  <c:v>71273</c:v>
                </c:pt>
                <c:pt idx="798">
                  <c:v>71273</c:v>
                </c:pt>
                <c:pt idx="799">
                  <c:v>71285.5</c:v>
                </c:pt>
                <c:pt idx="800">
                  <c:v>71286</c:v>
                </c:pt>
                <c:pt idx="801">
                  <c:v>71416.5</c:v>
                </c:pt>
                <c:pt idx="802">
                  <c:v>71430</c:v>
                </c:pt>
                <c:pt idx="803">
                  <c:v>71531</c:v>
                </c:pt>
                <c:pt idx="804">
                  <c:v>72619.5</c:v>
                </c:pt>
                <c:pt idx="805">
                  <c:v>72786.5</c:v>
                </c:pt>
                <c:pt idx="806">
                  <c:v>72787</c:v>
                </c:pt>
                <c:pt idx="807">
                  <c:v>72932</c:v>
                </c:pt>
                <c:pt idx="808">
                  <c:v>72970.5</c:v>
                </c:pt>
                <c:pt idx="809">
                  <c:v>72971</c:v>
                </c:pt>
                <c:pt idx="810">
                  <c:v>72998</c:v>
                </c:pt>
                <c:pt idx="811">
                  <c:v>73085</c:v>
                </c:pt>
                <c:pt idx="812">
                  <c:v>73225.5</c:v>
                </c:pt>
                <c:pt idx="813">
                  <c:v>74499.5</c:v>
                </c:pt>
                <c:pt idx="814">
                  <c:v>74499.5</c:v>
                </c:pt>
                <c:pt idx="815">
                  <c:v>74551</c:v>
                </c:pt>
                <c:pt idx="816">
                  <c:v>74562.5</c:v>
                </c:pt>
                <c:pt idx="817">
                  <c:v>74706</c:v>
                </c:pt>
                <c:pt idx="818">
                  <c:v>74706</c:v>
                </c:pt>
                <c:pt idx="819">
                  <c:v>74761.5</c:v>
                </c:pt>
                <c:pt idx="820">
                  <c:v>74761.5</c:v>
                </c:pt>
                <c:pt idx="821">
                  <c:v>74766</c:v>
                </c:pt>
                <c:pt idx="822">
                  <c:v>74812</c:v>
                </c:pt>
                <c:pt idx="823">
                  <c:v>74864.5</c:v>
                </c:pt>
                <c:pt idx="824">
                  <c:v>74864.5</c:v>
                </c:pt>
                <c:pt idx="825">
                  <c:v>74865</c:v>
                </c:pt>
                <c:pt idx="826">
                  <c:v>74865</c:v>
                </c:pt>
                <c:pt idx="827">
                  <c:v>74970</c:v>
                </c:pt>
                <c:pt idx="828">
                  <c:v>74970</c:v>
                </c:pt>
                <c:pt idx="829">
                  <c:v>76040.5</c:v>
                </c:pt>
                <c:pt idx="830">
                  <c:v>76040.5</c:v>
                </c:pt>
                <c:pt idx="831">
                  <c:v>76214</c:v>
                </c:pt>
                <c:pt idx="832">
                  <c:v>76330</c:v>
                </c:pt>
                <c:pt idx="833">
                  <c:v>76455</c:v>
                </c:pt>
                <c:pt idx="834">
                  <c:v>77685.5</c:v>
                </c:pt>
                <c:pt idx="835">
                  <c:v>77848</c:v>
                </c:pt>
                <c:pt idx="836">
                  <c:v>77898</c:v>
                </c:pt>
                <c:pt idx="837">
                  <c:v>78105</c:v>
                </c:pt>
                <c:pt idx="838">
                  <c:v>79578.5</c:v>
                </c:pt>
                <c:pt idx="839">
                  <c:v>79579</c:v>
                </c:pt>
                <c:pt idx="840">
                  <c:v>79579.5</c:v>
                </c:pt>
                <c:pt idx="841">
                  <c:v>79850</c:v>
                </c:pt>
                <c:pt idx="842">
                  <c:v>81133</c:v>
                </c:pt>
                <c:pt idx="843">
                  <c:v>81133.5</c:v>
                </c:pt>
                <c:pt idx="844">
                  <c:v>81250.5</c:v>
                </c:pt>
                <c:pt idx="845">
                  <c:v>81291</c:v>
                </c:pt>
                <c:pt idx="846">
                  <c:v>81426</c:v>
                </c:pt>
                <c:pt idx="847">
                  <c:v>81604</c:v>
                </c:pt>
              </c:numCache>
            </c:numRef>
          </c:xVal>
          <c:yVal>
            <c:numRef>
              <c:f>'Active 2'!$P$21:$P$992</c:f>
              <c:numCache>
                <c:formatCode>General</c:formatCode>
                <c:ptCount val="972"/>
                <c:pt idx="0">
                  <c:v>5.9635461036804654E-3</c:v>
                </c:pt>
                <c:pt idx="1">
                  <c:v>6.3909260330815574E-3</c:v>
                </c:pt>
                <c:pt idx="2">
                  <c:v>6.3942725962753931E-3</c:v>
                </c:pt>
                <c:pt idx="3">
                  <c:v>6.394300821790282E-3</c:v>
                </c:pt>
                <c:pt idx="4">
                  <c:v>6.3950338876691227E-3</c:v>
                </c:pt>
                <c:pt idx="5">
                  <c:v>6.395062051837222E-3</c:v>
                </c:pt>
                <c:pt idx="6">
                  <c:v>6.3952872833863026E-3</c:v>
                </c:pt>
                <c:pt idx="7">
                  <c:v>6.4016176259170214E-3</c:v>
                </c:pt>
                <c:pt idx="8">
                  <c:v>6.4018661956868591E-3</c:v>
                </c:pt>
                <c:pt idx="9">
                  <c:v>6.4021145814163313E-3</c:v>
                </c:pt>
                <c:pt idx="10">
                  <c:v>6.4564047091404363E-3</c:v>
                </c:pt>
                <c:pt idx="11">
                  <c:v>6.4710271503207852E-3</c:v>
                </c:pt>
                <c:pt idx="12">
                  <c:v>6.5252112075112065E-3</c:v>
                </c:pt>
                <c:pt idx="13">
                  <c:v>6.5257210514526112E-3</c:v>
                </c:pt>
                <c:pt idx="14">
                  <c:v>6.5263822493053514E-3</c:v>
                </c:pt>
                <c:pt idx="15">
                  <c:v>6.5276205540447489E-3</c:v>
                </c:pt>
                <c:pt idx="16">
                  <c:v>6.5304443888897076E-3</c:v>
                </c:pt>
                <c:pt idx="17">
                  <c:v>6.5311746430012432E-3</c:v>
                </c:pt>
                <c:pt idx="18">
                  <c:v>6.5315306161649505E-3</c:v>
                </c:pt>
                <c:pt idx="19">
                  <c:v>6.5318849329653759E-3</c:v>
                </c:pt>
                <c:pt idx="20">
                  <c:v>6.5347983161926993E-3</c:v>
                </c:pt>
                <c:pt idx="21">
                  <c:v>6.5347983161926993E-3</c:v>
                </c:pt>
                <c:pt idx="22">
                  <c:v>6.5349114118051325E-3</c:v>
                </c:pt>
                <c:pt idx="23">
                  <c:v>6.5350243233772021E-3</c:v>
                </c:pt>
                <c:pt idx="24">
                  <c:v>6.5369278486644786E-3</c:v>
                </c:pt>
                <c:pt idx="25">
                  <c:v>6.5373650580085848E-3</c:v>
                </c:pt>
                <c:pt idx="26">
                  <c:v>6.5386708754488244E-3</c:v>
                </c:pt>
                <c:pt idx="27">
                  <c:v>6.5564396389393292E-3</c:v>
                </c:pt>
                <c:pt idx="28">
                  <c:v>6.5564473723548353E-3</c:v>
                </c:pt>
                <c:pt idx="29">
                  <c:v>6.5607667050181801E-3</c:v>
                </c:pt>
                <c:pt idx="30">
                  <c:v>6.5633564687164235E-3</c:v>
                </c:pt>
                <c:pt idx="31">
                  <c:v>6.5693167885286681E-3</c:v>
                </c:pt>
                <c:pt idx="32">
                  <c:v>6.5695332955333589E-3</c:v>
                </c:pt>
                <c:pt idx="33">
                  <c:v>6.5695538644520357E-3</c:v>
                </c:pt>
                <c:pt idx="34">
                  <c:v>6.569535144465807E-3</c:v>
                </c:pt>
                <c:pt idx="35">
                  <c:v>6.5694822581354546E-3</c:v>
                </c:pt>
                <c:pt idx="36">
                  <c:v>6.5694754616747028E-3</c:v>
                </c:pt>
                <c:pt idx="37">
                  <c:v>6.5694531401806486E-3</c:v>
                </c:pt>
                <c:pt idx="38">
                  <c:v>6.56909156371192E-3</c:v>
                </c:pt>
                <c:pt idx="39">
                  <c:v>6.569077732819447E-3</c:v>
                </c:pt>
                <c:pt idx="40">
                  <c:v>6.5690746342946509E-3</c:v>
                </c:pt>
                <c:pt idx="41">
                  <c:v>6.5686493695780081E-3</c:v>
                </c:pt>
                <c:pt idx="42">
                  <c:v>6.5685922948163734E-3</c:v>
                </c:pt>
                <c:pt idx="43">
                  <c:v>6.5623161587481217E-3</c:v>
                </c:pt>
                <c:pt idx="44">
                  <c:v>6.5616753744338332E-3</c:v>
                </c:pt>
                <c:pt idx="45">
                  <c:v>6.5616212591504052E-3</c:v>
                </c:pt>
                <c:pt idx="46">
                  <c:v>6.5607303851259414E-3</c:v>
                </c:pt>
                <c:pt idx="47">
                  <c:v>6.5562944085100668E-3</c:v>
                </c:pt>
                <c:pt idx="48">
                  <c:v>6.5561540526750915E-3</c:v>
                </c:pt>
                <c:pt idx="49">
                  <c:v>6.5557999423812713E-3</c:v>
                </c:pt>
                <c:pt idx="50">
                  <c:v>6.5557920210052561E-3</c:v>
                </c:pt>
                <c:pt idx="51">
                  <c:v>6.5557285682014133E-3</c:v>
                </c:pt>
                <c:pt idx="52">
                  <c:v>6.5557206263764682E-3</c:v>
                </c:pt>
                <c:pt idx="53">
                  <c:v>6.5544787595112654E-3</c:v>
                </c:pt>
                <c:pt idx="54">
                  <c:v>6.5544704677824176E-3</c:v>
                </c:pt>
                <c:pt idx="55">
                  <c:v>6.5544704677824176E-3</c:v>
                </c:pt>
                <c:pt idx="56">
                  <c:v>6.5539688061025288E-3</c:v>
                </c:pt>
                <c:pt idx="57">
                  <c:v>6.5531318347352039E-3</c:v>
                </c:pt>
                <c:pt idx="58">
                  <c:v>6.5530538760000725E-3</c:v>
                </c:pt>
                <c:pt idx="59">
                  <c:v>6.5530452025578745E-3</c:v>
                </c:pt>
                <c:pt idx="60">
                  <c:v>6.5529670393334486E-3</c:v>
                </c:pt>
                <c:pt idx="61">
                  <c:v>6.5525646641979721E-3</c:v>
                </c:pt>
                <c:pt idx="62">
                  <c:v>6.5524765551535184E-3</c:v>
                </c:pt>
                <c:pt idx="63">
                  <c:v>6.5510175336906265E-3</c:v>
                </c:pt>
                <c:pt idx="64">
                  <c:v>6.5508609694949534E-3</c:v>
                </c:pt>
                <c:pt idx="65">
                  <c:v>6.5505179422967325E-3</c:v>
                </c:pt>
                <c:pt idx="66">
                  <c:v>6.5500117254497069E-3</c:v>
                </c:pt>
                <c:pt idx="67">
                  <c:v>6.5497561324812693E-3</c:v>
                </c:pt>
                <c:pt idx="68">
                  <c:v>6.5494988831495491E-3</c:v>
                </c:pt>
                <c:pt idx="69">
                  <c:v>6.5481779247452887E-3</c:v>
                </c:pt>
                <c:pt idx="70">
                  <c:v>6.5474515481561569E-3</c:v>
                </c:pt>
                <c:pt idx="71">
                  <c:v>6.5472705807473556E-3</c:v>
                </c:pt>
                <c:pt idx="72">
                  <c:v>6.5285309781249129E-3</c:v>
                </c:pt>
                <c:pt idx="73">
                  <c:v>6.5280376793847199E-3</c:v>
                </c:pt>
                <c:pt idx="74">
                  <c:v>6.5247451853823451E-3</c:v>
                </c:pt>
                <c:pt idx="75">
                  <c:v>6.5234365175119375E-3</c:v>
                </c:pt>
                <c:pt idx="76">
                  <c:v>6.5234365175119375E-3</c:v>
                </c:pt>
                <c:pt idx="77">
                  <c:v>6.5206434802494882E-3</c:v>
                </c:pt>
                <c:pt idx="78">
                  <c:v>6.519849738646227E-3</c:v>
                </c:pt>
                <c:pt idx="79">
                  <c:v>6.5198347010427728E-3</c:v>
                </c:pt>
                <c:pt idx="80">
                  <c:v>6.5198347010427728E-3</c:v>
                </c:pt>
                <c:pt idx="81">
                  <c:v>6.5194278268944916E-3</c:v>
                </c:pt>
                <c:pt idx="82">
                  <c:v>6.5174917925584098E-3</c:v>
                </c:pt>
                <c:pt idx="83">
                  <c:v>6.5158165681640174E-3</c:v>
                </c:pt>
                <c:pt idx="84">
                  <c:v>6.5133819848569637E-3</c:v>
                </c:pt>
                <c:pt idx="85">
                  <c:v>6.5122252522838084E-3</c:v>
                </c:pt>
                <c:pt idx="86">
                  <c:v>6.5122091036218565E-3</c:v>
                </c:pt>
                <c:pt idx="87">
                  <c:v>6.5120798325305233E-3</c:v>
                </c:pt>
                <c:pt idx="88">
                  <c:v>6.5116424690284764E-3</c:v>
                </c:pt>
                <c:pt idx="89">
                  <c:v>6.511349973158621E-3</c:v>
                </c:pt>
                <c:pt idx="90">
                  <c:v>6.5101561931176482E-3</c:v>
                </c:pt>
                <c:pt idx="91">
                  <c:v>6.5092653319082433E-3</c:v>
                </c:pt>
                <c:pt idx="92">
                  <c:v>6.5091162108987322E-3</c:v>
                </c:pt>
                <c:pt idx="93">
                  <c:v>6.5091162108987322E-3</c:v>
                </c:pt>
                <c:pt idx="94">
                  <c:v>6.5088007954991851E-3</c:v>
                </c:pt>
                <c:pt idx="95">
                  <c:v>6.5074469278302424E-3</c:v>
                </c:pt>
                <c:pt idx="96">
                  <c:v>6.5071440439042425E-3</c:v>
                </c:pt>
                <c:pt idx="97">
                  <c:v>6.5065191373023887E-3</c:v>
                </c:pt>
                <c:pt idx="98">
                  <c:v>6.5051402401438375E-3</c:v>
                </c:pt>
                <c:pt idx="99">
                  <c:v>6.5051231235658926E-3</c:v>
                </c:pt>
                <c:pt idx="100">
                  <c:v>6.4576323362340654E-3</c:v>
                </c:pt>
                <c:pt idx="101">
                  <c:v>6.4554108269304382E-3</c:v>
                </c:pt>
                <c:pt idx="102">
                  <c:v>6.4549091215839217E-3</c:v>
                </c:pt>
                <c:pt idx="103">
                  <c:v>6.4504141158057962E-3</c:v>
                </c:pt>
                <c:pt idx="104">
                  <c:v>6.4482868795628333E-3</c:v>
                </c:pt>
                <c:pt idx="105">
                  <c:v>6.4446440780773469E-3</c:v>
                </c:pt>
                <c:pt idx="106">
                  <c:v>6.4435933803710828E-3</c:v>
                </c:pt>
                <c:pt idx="107">
                  <c:v>6.4435694497554348E-3</c:v>
                </c:pt>
                <c:pt idx="108">
                  <c:v>6.4424902204244039E-3</c:v>
                </c:pt>
                <c:pt idx="109">
                  <c:v>6.4422738224371029E-3</c:v>
                </c:pt>
                <c:pt idx="110">
                  <c:v>6.4422738224371029E-3</c:v>
                </c:pt>
                <c:pt idx="111">
                  <c:v>6.4414063900842542E-3</c:v>
                </c:pt>
                <c:pt idx="112">
                  <c:v>6.4413822527072083E-3</c:v>
                </c:pt>
                <c:pt idx="113">
                  <c:v>6.4367057787851666E-3</c:v>
                </c:pt>
                <c:pt idx="114">
                  <c:v>6.3755425481720378E-3</c:v>
                </c:pt>
                <c:pt idx="115">
                  <c:v>6.3716328662122403E-3</c:v>
                </c:pt>
                <c:pt idx="116">
                  <c:v>6.3615497299476589E-3</c:v>
                </c:pt>
                <c:pt idx="117">
                  <c:v>6.3516254925769329E-3</c:v>
                </c:pt>
                <c:pt idx="118">
                  <c:v>6.3514051268732628E-3</c:v>
                </c:pt>
                <c:pt idx="119">
                  <c:v>6.3511216359485373E-3</c:v>
                </c:pt>
                <c:pt idx="120">
                  <c:v>6.3424670795249787E-3</c:v>
                </c:pt>
                <c:pt idx="121">
                  <c:v>6.3380767640801097E-3</c:v>
                </c:pt>
                <c:pt idx="122">
                  <c:v>6.3363218947048786E-3</c:v>
                </c:pt>
                <c:pt idx="123">
                  <c:v>6.3333496246304865E-3</c:v>
                </c:pt>
                <c:pt idx="124">
                  <c:v>6.2425641614293299E-3</c:v>
                </c:pt>
                <c:pt idx="125">
                  <c:v>6.2415224707161529E-3</c:v>
                </c:pt>
                <c:pt idx="126">
                  <c:v>6.2368338086629498E-3</c:v>
                </c:pt>
                <c:pt idx="127">
                  <c:v>6.2330511062178929E-3</c:v>
                </c:pt>
                <c:pt idx="128">
                  <c:v>6.2325816570732761E-3</c:v>
                </c:pt>
                <c:pt idx="129">
                  <c:v>6.2323468098073901E-3</c:v>
                </c:pt>
                <c:pt idx="130">
                  <c:v>6.2305828480747521E-3</c:v>
                </c:pt>
                <c:pt idx="131">
                  <c:v>6.2234016680077445E-3</c:v>
                </c:pt>
                <c:pt idx="132">
                  <c:v>6.2201814469996257E-3</c:v>
                </c:pt>
                <c:pt idx="133">
                  <c:v>6.2096228868134973E-3</c:v>
                </c:pt>
                <c:pt idx="134">
                  <c:v>6.1189990549273109E-3</c:v>
                </c:pt>
                <c:pt idx="135">
                  <c:v>6.1150081784364331E-3</c:v>
                </c:pt>
                <c:pt idx="136">
                  <c:v>6.1149627264586231E-3</c:v>
                </c:pt>
                <c:pt idx="137">
                  <c:v>6.1149172722087097E-3</c:v>
                </c:pt>
                <c:pt idx="138">
                  <c:v>6.0954399537409693E-3</c:v>
                </c:pt>
                <c:pt idx="139">
                  <c:v>6.0950685309716576E-3</c:v>
                </c:pt>
                <c:pt idx="140">
                  <c:v>6.0941858191000554E-3</c:v>
                </c:pt>
                <c:pt idx="141">
                  <c:v>6.0929765684111332E-3</c:v>
                </c:pt>
                <c:pt idx="142">
                  <c:v>6.0929300280958571E-3</c:v>
                </c:pt>
                <c:pt idx="143">
                  <c:v>6.0844688072180051E-3</c:v>
                </c:pt>
                <c:pt idx="144">
                  <c:v>6.0806581847196901E-3</c:v>
                </c:pt>
                <c:pt idx="145">
                  <c:v>6.0806110468412545E-3</c:v>
                </c:pt>
                <c:pt idx="146">
                  <c:v>6.0801867036906886E-3</c:v>
                </c:pt>
                <c:pt idx="147">
                  <c:v>5.9854010701481716E-3</c:v>
                </c:pt>
                <c:pt idx="148">
                  <c:v>5.9443611413054894E-3</c:v>
                </c:pt>
                <c:pt idx="149">
                  <c:v>5.9436146734101946E-3</c:v>
                </c:pt>
                <c:pt idx="150">
                  <c:v>5.908302469582764E-3</c:v>
                </c:pt>
                <c:pt idx="151">
                  <c:v>5.9076993261616244E-3</c:v>
                </c:pt>
                <c:pt idx="152">
                  <c:v>5.9018180418225954E-3</c:v>
                </c:pt>
                <c:pt idx="153">
                  <c:v>5.9016527711029665E-3</c:v>
                </c:pt>
                <c:pt idx="154">
                  <c:v>5.9001644144244811E-3</c:v>
                </c:pt>
                <c:pt idx="155">
                  <c:v>5.7597328583446489E-3</c:v>
                </c:pt>
                <c:pt idx="156">
                  <c:v>5.7509125702983116E-3</c:v>
                </c:pt>
                <c:pt idx="157">
                  <c:v>5.7453526813346766E-3</c:v>
                </c:pt>
                <c:pt idx="158">
                  <c:v>5.7331286812919591E-3</c:v>
                </c:pt>
                <c:pt idx="159">
                  <c:v>5.7325737103802619E-3</c:v>
                </c:pt>
                <c:pt idx="160">
                  <c:v>5.7196342917573955E-3</c:v>
                </c:pt>
                <c:pt idx="161">
                  <c:v>5.7190748629790851E-3</c:v>
                </c:pt>
                <c:pt idx="162">
                  <c:v>5.7179554533013698E-3</c:v>
                </c:pt>
                <c:pt idx="163">
                  <c:v>5.717395472401964E-3</c:v>
                </c:pt>
                <c:pt idx="164">
                  <c:v>5.7111610794457627E-3</c:v>
                </c:pt>
                <c:pt idx="165">
                  <c:v>5.7105988696130507E-3</c:v>
                </c:pt>
                <c:pt idx="166">
                  <c:v>5.5441659047514883E-3</c:v>
                </c:pt>
                <c:pt idx="167">
                  <c:v>5.5429368070163678E-3</c:v>
                </c:pt>
                <c:pt idx="168">
                  <c:v>5.5428685022238799E-3</c:v>
                </c:pt>
                <c:pt idx="169">
                  <c:v>5.5417069731197874E-3</c:v>
                </c:pt>
                <c:pt idx="170">
                  <c:v>5.5398608419721818E-3</c:v>
                </c:pt>
                <c:pt idx="171">
                  <c:v>5.5397924349350472E-3</c:v>
                </c:pt>
                <c:pt idx="172">
                  <c:v>5.5317731272614031E-3</c:v>
                </c:pt>
                <c:pt idx="173">
                  <c:v>5.5210323348628713E-3</c:v>
                </c:pt>
                <c:pt idx="174">
                  <c:v>5.5204109867262787E-3</c:v>
                </c:pt>
                <c:pt idx="175">
                  <c:v>5.519927588715591E-3</c:v>
                </c:pt>
                <c:pt idx="176">
                  <c:v>5.5179928833422364E-3</c:v>
                </c:pt>
                <c:pt idx="177">
                  <c:v>5.5167482035228975E-3</c:v>
                </c:pt>
                <c:pt idx="178">
                  <c:v>5.5159180079980838E-3</c:v>
                </c:pt>
                <c:pt idx="179">
                  <c:v>5.4978500967221948E-3</c:v>
                </c:pt>
                <c:pt idx="180">
                  <c:v>5.481949830966882E-3</c:v>
                </c:pt>
                <c:pt idx="181">
                  <c:v>5.3613753073514757E-3</c:v>
                </c:pt>
                <c:pt idx="182">
                  <c:v>5.303191528979693E-3</c:v>
                </c:pt>
                <c:pt idx="183">
                  <c:v>5.2928534651891443E-3</c:v>
                </c:pt>
                <c:pt idx="184">
                  <c:v>5.2727422603320601E-3</c:v>
                </c:pt>
                <c:pt idx="185">
                  <c:v>5.271360081911306E-3</c:v>
                </c:pt>
                <c:pt idx="186">
                  <c:v>5.2712832726362832E-3</c:v>
                </c:pt>
                <c:pt idx="187">
                  <c:v>5.270591886916429E-3</c:v>
                </c:pt>
                <c:pt idx="188">
                  <c:v>5.2699003171562111E-3</c:v>
                </c:pt>
                <c:pt idx="189">
                  <c:v>5.2692085633556278E-3</c:v>
                </c:pt>
                <c:pt idx="190">
                  <c:v>5.2691316904617137E-3</c:v>
                </c:pt>
                <c:pt idx="191">
                  <c:v>5.26851662551468E-3</c:v>
                </c:pt>
                <c:pt idx="192">
                  <c:v>5.2643611336213314E-3</c:v>
                </c:pt>
                <c:pt idx="193">
                  <c:v>5.2249443902050051E-3</c:v>
                </c:pt>
                <c:pt idx="194">
                  <c:v>5.0525428227390298E-3</c:v>
                </c:pt>
                <c:pt idx="195">
                  <c:v>5.0367262713079718E-3</c:v>
                </c:pt>
                <c:pt idx="196">
                  <c:v>5.0359750315717069E-3</c:v>
                </c:pt>
                <c:pt idx="197">
                  <c:v>5.029707543310875E-3</c:v>
                </c:pt>
                <c:pt idx="198">
                  <c:v>5.0124270807362136E-3</c:v>
                </c:pt>
                <c:pt idx="199">
                  <c:v>5.0116699108104183E-3</c:v>
                </c:pt>
                <c:pt idx="200">
                  <c:v>5.0078813005759665E-3</c:v>
                </c:pt>
                <c:pt idx="201">
                  <c:v>5.0063645681996324E-3</c:v>
                </c:pt>
                <c:pt idx="202">
                  <c:v>5.0055216210072116E-3</c:v>
                </c:pt>
                <c:pt idx="203">
                  <c:v>4.9794475780393695E-3</c:v>
                </c:pt>
                <c:pt idx="204">
                  <c:v>4.7907143211100272E-3</c:v>
                </c:pt>
                <c:pt idx="205">
                  <c:v>4.7907143211100272E-3</c:v>
                </c:pt>
                <c:pt idx="206">
                  <c:v>4.7907143211100272E-3</c:v>
                </c:pt>
                <c:pt idx="207">
                  <c:v>4.7300566898899419E-3</c:v>
                </c:pt>
                <c:pt idx="208">
                  <c:v>4.7300566898899419E-3</c:v>
                </c:pt>
                <c:pt idx="209">
                  <c:v>4.7292337357582037E-3</c:v>
                </c:pt>
                <c:pt idx="210">
                  <c:v>4.729142285049716E-3</c:v>
                </c:pt>
                <c:pt idx="211">
                  <c:v>4.729142285049716E-3</c:v>
                </c:pt>
                <c:pt idx="212">
                  <c:v>4.7192522349332553E-3</c:v>
                </c:pt>
                <c:pt idx="213">
                  <c:v>4.7042754024116014E-3</c:v>
                </c:pt>
                <c:pt idx="214">
                  <c:v>4.6983784237345253E-3</c:v>
                </c:pt>
                <c:pt idx="215">
                  <c:v>4.6983784237345253E-3</c:v>
                </c:pt>
                <c:pt idx="216">
                  <c:v>4.6983784237345253E-3</c:v>
                </c:pt>
                <c:pt idx="217">
                  <c:v>4.6983784237345253E-3</c:v>
                </c:pt>
                <c:pt idx="218">
                  <c:v>4.6983784237345253E-3</c:v>
                </c:pt>
                <c:pt idx="219">
                  <c:v>4.6983784237345253E-3</c:v>
                </c:pt>
                <c:pt idx="220">
                  <c:v>4.6958878445762676E-3</c:v>
                </c:pt>
                <c:pt idx="221">
                  <c:v>4.6958878445762676E-3</c:v>
                </c:pt>
                <c:pt idx="222">
                  <c:v>4.6875739514250329E-3</c:v>
                </c:pt>
                <c:pt idx="223">
                  <c:v>4.4417115548279944E-3</c:v>
                </c:pt>
                <c:pt idx="224">
                  <c:v>4.4107226544442503E-3</c:v>
                </c:pt>
                <c:pt idx="225">
                  <c:v>4.4008065453512539E-3</c:v>
                </c:pt>
                <c:pt idx="226">
                  <c:v>4.3963368835224902E-3</c:v>
                </c:pt>
                <c:pt idx="227">
                  <c:v>4.3954423990356433E-3</c:v>
                </c:pt>
                <c:pt idx="228">
                  <c:v>4.3945477305084319E-3</c:v>
                </c:pt>
                <c:pt idx="229">
                  <c:v>4.3945477305084319E-3</c:v>
                </c:pt>
                <c:pt idx="230">
                  <c:v>4.3897730567926977E-3</c:v>
                </c:pt>
                <c:pt idx="231">
                  <c:v>4.3890763128292742E-3</c:v>
                </c:pt>
                <c:pt idx="232">
                  <c:v>4.3881803355705793E-3</c:v>
                </c:pt>
                <c:pt idx="233">
                  <c:v>4.370122168552237E-3</c:v>
                </c:pt>
                <c:pt idx="234">
                  <c:v>4.102296980874086E-3</c:v>
                </c:pt>
                <c:pt idx="235">
                  <c:v>4.0870257653161778E-3</c:v>
                </c:pt>
                <c:pt idx="236">
                  <c:v>4.0658442503396022E-3</c:v>
                </c:pt>
                <c:pt idx="237">
                  <c:v>4.0658442503396022E-3</c:v>
                </c:pt>
                <c:pt idx="238">
                  <c:v>4.064777478254171E-3</c:v>
                </c:pt>
                <c:pt idx="239">
                  <c:v>4.064777478254171E-3</c:v>
                </c:pt>
                <c:pt idx="240">
                  <c:v>4.0628567159303689E-3</c:v>
                </c:pt>
                <c:pt idx="241">
                  <c:v>4.0618960587079202E-3</c:v>
                </c:pt>
                <c:pt idx="242">
                  <c:v>4.0618960587079202E-3</c:v>
                </c:pt>
                <c:pt idx="243">
                  <c:v>4.0580515894144808E-3</c:v>
                </c:pt>
                <c:pt idx="244">
                  <c:v>4.0406078366734283E-3</c:v>
                </c:pt>
                <c:pt idx="245">
                  <c:v>4.0295539716686127E-3</c:v>
                </c:pt>
                <c:pt idx="246">
                  <c:v>4.0260073435042284E-3</c:v>
                </c:pt>
                <c:pt idx="247">
                  <c:v>3.9770717005737574E-3</c:v>
                </c:pt>
                <c:pt idx="248">
                  <c:v>3.7704669757596993E-3</c:v>
                </c:pt>
                <c:pt idx="249">
                  <c:v>3.7366434889495957E-3</c:v>
                </c:pt>
                <c:pt idx="250">
                  <c:v>3.7160697014503915E-3</c:v>
                </c:pt>
                <c:pt idx="251">
                  <c:v>3.6265576191514687E-3</c:v>
                </c:pt>
                <c:pt idx="252">
                  <c:v>3.3871163076763661E-3</c:v>
                </c:pt>
                <c:pt idx="253">
                  <c:v>3.3510577301596924E-3</c:v>
                </c:pt>
                <c:pt idx="254">
                  <c:v>3.2893285963722769E-3</c:v>
                </c:pt>
                <c:pt idx="255">
                  <c:v>3.2838321937973666E-3</c:v>
                </c:pt>
                <c:pt idx="256">
                  <c:v>3.0626022337738048E-3</c:v>
                </c:pt>
                <c:pt idx="257">
                  <c:v>2.9258387256026475E-3</c:v>
                </c:pt>
                <c:pt idx="258">
                  <c:v>2.9208185562727986E-3</c:v>
                </c:pt>
                <c:pt idx="259">
                  <c:v>2.894244427901968E-3</c:v>
                </c:pt>
                <c:pt idx="260">
                  <c:v>2.7999521696594866E-3</c:v>
                </c:pt>
                <c:pt idx="261">
                  <c:v>2.5387886663171145E-3</c:v>
                </c:pt>
                <c:pt idx="262">
                  <c:v>2.4975403804203379E-3</c:v>
                </c:pt>
                <c:pt idx="263">
                  <c:v>2.4712441750730989E-3</c:v>
                </c:pt>
                <c:pt idx="264">
                  <c:v>2.4525265958752276E-3</c:v>
                </c:pt>
                <c:pt idx="265">
                  <c:v>2.4369188770064797E-3</c:v>
                </c:pt>
                <c:pt idx="266">
                  <c:v>2.4344518010843102E-3</c:v>
                </c:pt>
                <c:pt idx="267">
                  <c:v>2.4071278480492604E-3</c:v>
                </c:pt>
                <c:pt idx="268">
                  <c:v>2.3570539010124804E-3</c:v>
                </c:pt>
                <c:pt idx="269">
                  <c:v>2.3545631043321849E-3</c:v>
                </c:pt>
                <c:pt idx="270">
                  <c:v>2.028657893803955E-3</c:v>
                </c:pt>
                <c:pt idx="271">
                  <c:v>2.0256407664735829E-3</c:v>
                </c:pt>
                <c:pt idx="272">
                  <c:v>2.0254970687504283E-3</c:v>
                </c:pt>
                <c:pt idx="273">
                  <c:v>2.005212943759928E-3</c:v>
                </c:pt>
                <c:pt idx="274">
                  <c:v>1.9869041787108008E-3</c:v>
                </c:pt>
                <c:pt idx="275">
                  <c:v>1.9724620399063164E-3</c:v>
                </c:pt>
                <c:pt idx="276">
                  <c:v>1.9682695696838512E-3</c:v>
                </c:pt>
                <c:pt idx="277">
                  <c:v>1.9672573078278995E-3</c:v>
                </c:pt>
                <c:pt idx="278">
                  <c:v>1.952784268418958E-3</c:v>
                </c:pt>
                <c:pt idx="279">
                  <c:v>1.9252228970969149E-3</c:v>
                </c:pt>
                <c:pt idx="280">
                  <c:v>1.6062772073296176E-3</c:v>
                </c:pt>
                <c:pt idx="281">
                  <c:v>1.5507056697352719E-3</c:v>
                </c:pt>
                <c:pt idx="282">
                  <c:v>1.5095442954361528E-3</c:v>
                </c:pt>
                <c:pt idx="283">
                  <c:v>1.5095442954361528E-3</c:v>
                </c:pt>
                <c:pt idx="284">
                  <c:v>1.4750640233494403E-3</c:v>
                </c:pt>
                <c:pt idx="285">
                  <c:v>1.4736945511300394E-3</c:v>
                </c:pt>
                <c:pt idx="286">
                  <c:v>1.4639507743810691E-3</c:v>
                </c:pt>
                <c:pt idx="287">
                  <c:v>1.4639507743810691E-3</c:v>
                </c:pt>
                <c:pt idx="288">
                  <c:v>1.462579809389822E-3</c:v>
                </c:pt>
                <c:pt idx="289">
                  <c:v>1.4622751255097422E-3</c:v>
                </c:pt>
                <c:pt idx="290">
                  <c:v>1.4621227801615471E-3</c:v>
                </c:pt>
                <c:pt idx="291">
                  <c:v>1.4570941090211835E-3</c:v>
                </c:pt>
                <c:pt idx="292">
                  <c:v>1.407283976846363E-3</c:v>
                </c:pt>
                <c:pt idx="293">
                  <c:v>1.3850515768093494E-3</c:v>
                </c:pt>
                <c:pt idx="294">
                  <c:v>1.044090154306735E-3</c:v>
                </c:pt>
                <c:pt idx="295">
                  <c:v>1.0429808895459271E-3</c:v>
                </c:pt>
                <c:pt idx="296">
                  <c:v>1.0299783543002133E-3</c:v>
                </c:pt>
                <c:pt idx="297">
                  <c:v>1.0299783543002133E-3</c:v>
                </c:pt>
                <c:pt idx="298">
                  <c:v>1.0299783543002133E-3</c:v>
                </c:pt>
                <c:pt idx="299">
                  <c:v>1.0298196925049305E-3</c:v>
                </c:pt>
                <c:pt idx="300">
                  <c:v>1.0298196925049305E-3</c:v>
                </c:pt>
                <c:pt idx="301">
                  <c:v>1.0298196925049305E-3</c:v>
                </c:pt>
                <c:pt idx="302">
                  <c:v>1.0287089963190643E-3</c:v>
                </c:pt>
                <c:pt idx="303">
                  <c:v>1.009492224224225E-3</c:v>
                </c:pt>
                <c:pt idx="304">
                  <c:v>9.9406302034083134E-4</c:v>
                </c:pt>
                <c:pt idx="305">
                  <c:v>9.5499716097199958E-4</c:v>
                </c:pt>
                <c:pt idx="306">
                  <c:v>9.5212163813360694E-4</c:v>
                </c:pt>
                <c:pt idx="307">
                  <c:v>9.4876593106252814E-4</c:v>
                </c:pt>
                <c:pt idx="308">
                  <c:v>9.0665484091794792E-4</c:v>
                </c:pt>
                <c:pt idx="309">
                  <c:v>9.0665484091794792E-4</c:v>
                </c:pt>
                <c:pt idx="310">
                  <c:v>8.9831008529134716E-4</c:v>
                </c:pt>
                <c:pt idx="311">
                  <c:v>5.7038425631944761E-4</c:v>
                </c:pt>
                <c:pt idx="312">
                  <c:v>4.9219869447826841E-4</c:v>
                </c:pt>
                <c:pt idx="313">
                  <c:v>4.9136774811120963E-4</c:v>
                </c:pt>
                <c:pt idx="314">
                  <c:v>4.8505069941319218E-4</c:v>
                </c:pt>
                <c:pt idx="315">
                  <c:v>4.505817929627183E-4</c:v>
                </c:pt>
                <c:pt idx="316">
                  <c:v>4.4908093637179881E-4</c:v>
                </c:pt>
                <c:pt idx="317">
                  <c:v>4.4908093637179881E-4</c:v>
                </c:pt>
                <c:pt idx="318">
                  <c:v>4.3840287075869004E-4</c:v>
                </c:pt>
                <c:pt idx="319">
                  <c:v>4.3356130834649141E-4</c:v>
                </c:pt>
                <c:pt idx="320">
                  <c:v>4.3088928354120554E-4</c:v>
                </c:pt>
                <c:pt idx="321">
                  <c:v>3.6977573265007963E-4</c:v>
                </c:pt>
                <c:pt idx="322">
                  <c:v>3.4575008811670808E-4</c:v>
                </c:pt>
                <c:pt idx="323">
                  <c:v>3.4541373566126729E-4</c:v>
                </c:pt>
                <c:pt idx="324">
                  <c:v>3.4255437284534413E-4</c:v>
                </c:pt>
                <c:pt idx="325">
                  <c:v>3.4255437284534413E-4</c:v>
                </c:pt>
                <c:pt idx="326">
                  <c:v>2.8151090063529595E-4</c:v>
                </c:pt>
                <c:pt idx="327">
                  <c:v>2.8151090063529595E-4</c:v>
                </c:pt>
                <c:pt idx="328">
                  <c:v>-2.3844549611624737E-5</c:v>
                </c:pt>
                <c:pt idx="329">
                  <c:v>-5.6773674022122383E-5</c:v>
                </c:pt>
                <c:pt idx="330">
                  <c:v>-7.9525210854534782E-5</c:v>
                </c:pt>
                <c:pt idx="331">
                  <c:v>-1.3090235529977789E-4</c:v>
                </c:pt>
                <c:pt idx="332">
                  <c:v>-1.5465468049069564E-4</c:v>
                </c:pt>
                <c:pt idx="333">
                  <c:v>-1.9754984046414965E-4</c:v>
                </c:pt>
                <c:pt idx="334">
                  <c:v>-1.9912817804863901E-4</c:v>
                </c:pt>
                <c:pt idx="335">
                  <c:v>-1.9912817804863901E-4</c:v>
                </c:pt>
                <c:pt idx="336">
                  <c:v>-6.0255555502695696E-4</c:v>
                </c:pt>
                <c:pt idx="337">
                  <c:v>-6.1230759171951744E-4</c:v>
                </c:pt>
                <c:pt idx="338">
                  <c:v>-6.1248824747444242E-4</c:v>
                </c:pt>
                <c:pt idx="339">
                  <c:v>-6.5482416560611479E-4</c:v>
                </c:pt>
                <c:pt idx="340">
                  <c:v>-6.6896378526924791E-4</c:v>
                </c:pt>
                <c:pt idx="341">
                  <c:v>-6.8584062918904728E-4</c:v>
                </c:pt>
                <c:pt idx="342">
                  <c:v>-7.1746943843550501E-4</c:v>
                </c:pt>
                <c:pt idx="343">
                  <c:v>-7.2110934163153138E-4</c:v>
                </c:pt>
                <c:pt idx="344">
                  <c:v>-7.2711716885928354E-4</c:v>
                </c:pt>
                <c:pt idx="345">
                  <c:v>-7.2748135912397392E-4</c:v>
                </c:pt>
                <c:pt idx="346">
                  <c:v>-7.4697878805511566E-4</c:v>
                </c:pt>
                <c:pt idx="347">
                  <c:v>-7.5682848883458324E-4</c:v>
                </c:pt>
                <c:pt idx="348">
                  <c:v>-7.6175582376924143E-4</c:v>
                </c:pt>
                <c:pt idx="349">
                  <c:v>-1.2001564009603794E-3</c:v>
                </c:pt>
                <c:pt idx="350">
                  <c:v>-1.2278026362602832E-3</c:v>
                </c:pt>
                <c:pt idx="351">
                  <c:v>-1.2651180262697494E-3</c:v>
                </c:pt>
                <c:pt idx="352">
                  <c:v>-1.2704021390442148E-3</c:v>
                </c:pt>
                <c:pt idx="353">
                  <c:v>-1.2732336464981254E-3</c:v>
                </c:pt>
                <c:pt idx="354">
                  <c:v>-1.2734224318385447E-3</c:v>
                </c:pt>
                <c:pt idx="355">
                  <c:v>-1.2734224318385447E-3</c:v>
                </c:pt>
                <c:pt idx="356">
                  <c:v>-1.2839980371788916E-3</c:v>
                </c:pt>
                <c:pt idx="357">
                  <c:v>-1.2839980371788916E-3</c:v>
                </c:pt>
                <c:pt idx="358">
                  <c:v>-1.2926904719198747E-3</c:v>
                </c:pt>
                <c:pt idx="359">
                  <c:v>-1.3008203564125725E-3</c:v>
                </c:pt>
                <c:pt idx="360">
                  <c:v>-1.3074408056764266E-3</c:v>
                </c:pt>
                <c:pt idx="361">
                  <c:v>-1.3074408056764266E-3</c:v>
                </c:pt>
                <c:pt idx="362">
                  <c:v>-1.3112251691982848E-3</c:v>
                </c:pt>
                <c:pt idx="363">
                  <c:v>-1.3144425927683412E-3</c:v>
                </c:pt>
                <c:pt idx="364">
                  <c:v>-1.3165248049822817E-3</c:v>
                </c:pt>
                <c:pt idx="365">
                  <c:v>-1.4457771861496648E-3</c:v>
                </c:pt>
                <c:pt idx="366">
                  <c:v>-1.8695779651078477E-3</c:v>
                </c:pt>
                <c:pt idx="367">
                  <c:v>-1.9001550915308252E-3</c:v>
                </c:pt>
                <c:pt idx="368">
                  <c:v>-1.9036867796164278E-3</c:v>
                </c:pt>
                <c:pt idx="369">
                  <c:v>-1.9319667861137637E-3</c:v>
                </c:pt>
                <c:pt idx="370">
                  <c:v>-1.9358982910433102E-3</c:v>
                </c:pt>
                <c:pt idx="371">
                  <c:v>-1.9429772901965901E-3</c:v>
                </c:pt>
                <c:pt idx="372">
                  <c:v>-1.9536013101374514E-3</c:v>
                </c:pt>
                <c:pt idx="373">
                  <c:v>-1.9551758024991895E-3</c:v>
                </c:pt>
                <c:pt idx="374">
                  <c:v>-1.96068767090532E-3</c:v>
                </c:pt>
                <c:pt idx="375">
                  <c:v>-1.9855131226788258E-3</c:v>
                </c:pt>
                <c:pt idx="376">
                  <c:v>-1.9904430961494423E-3</c:v>
                </c:pt>
                <c:pt idx="377">
                  <c:v>-1.9981366903484808E-3</c:v>
                </c:pt>
                <c:pt idx="378">
                  <c:v>-2.0084001917435338E-3</c:v>
                </c:pt>
                <c:pt idx="379">
                  <c:v>-2.0084001917435338E-3</c:v>
                </c:pt>
                <c:pt idx="380">
                  <c:v>-2.0084001917435338E-3</c:v>
                </c:pt>
                <c:pt idx="381">
                  <c:v>-2.0604039399969376E-3</c:v>
                </c:pt>
                <c:pt idx="382">
                  <c:v>-2.0604039399969376E-3</c:v>
                </c:pt>
                <c:pt idx="383">
                  <c:v>-2.2373519353546742E-3</c:v>
                </c:pt>
                <c:pt idx="384">
                  <c:v>-2.4270107934378608E-3</c:v>
                </c:pt>
                <c:pt idx="385">
                  <c:v>-2.4270107934378608E-3</c:v>
                </c:pt>
                <c:pt idx="386">
                  <c:v>-2.5281885562035769E-3</c:v>
                </c:pt>
                <c:pt idx="387">
                  <c:v>-2.5320521971286701E-3</c:v>
                </c:pt>
                <c:pt idx="388">
                  <c:v>-2.5481256047079149E-3</c:v>
                </c:pt>
                <c:pt idx="389">
                  <c:v>-2.5668618757721086E-3</c:v>
                </c:pt>
                <c:pt idx="390">
                  <c:v>-2.5837817519039248E-3</c:v>
                </c:pt>
                <c:pt idx="391">
                  <c:v>-2.5890851736360306E-3</c:v>
                </c:pt>
                <c:pt idx="392">
                  <c:v>-2.6019421422899536E-3</c:v>
                </c:pt>
                <c:pt idx="393">
                  <c:v>-2.6125610369899036E-3</c:v>
                </c:pt>
                <c:pt idx="394">
                  <c:v>-2.6127653067140998E-3</c:v>
                </c:pt>
                <c:pt idx="395">
                  <c:v>-2.6334082524619544E-3</c:v>
                </c:pt>
                <c:pt idx="396">
                  <c:v>-2.6444545836931833E-3</c:v>
                </c:pt>
                <c:pt idx="397">
                  <c:v>-2.6798883698547493E-3</c:v>
                </c:pt>
                <c:pt idx="398">
                  <c:v>-2.6813235382921255E-3</c:v>
                </c:pt>
                <c:pt idx="399">
                  <c:v>-2.6874755211839137E-3</c:v>
                </c:pt>
                <c:pt idx="400">
                  <c:v>-2.6874755211839137E-3</c:v>
                </c:pt>
                <c:pt idx="401">
                  <c:v>-2.6874755211839137E-3</c:v>
                </c:pt>
                <c:pt idx="402">
                  <c:v>-2.7526064382841975E-3</c:v>
                </c:pt>
                <c:pt idx="403">
                  <c:v>-3.0670318909341862E-3</c:v>
                </c:pt>
                <c:pt idx="404">
                  <c:v>-3.1334823183752185E-3</c:v>
                </c:pt>
                <c:pt idx="405">
                  <c:v>-3.186680716654542E-3</c:v>
                </c:pt>
                <c:pt idx="406">
                  <c:v>-3.2590356871010978E-3</c:v>
                </c:pt>
                <c:pt idx="407">
                  <c:v>-3.3070677487269376E-3</c:v>
                </c:pt>
                <c:pt idx="408">
                  <c:v>-3.307279602731846E-3</c:v>
                </c:pt>
                <c:pt idx="409">
                  <c:v>-3.3261437089422939E-3</c:v>
                </c:pt>
                <c:pt idx="410">
                  <c:v>-3.3261437089422939E-3</c:v>
                </c:pt>
                <c:pt idx="411">
                  <c:v>-3.3743392688472557E-3</c:v>
                </c:pt>
                <c:pt idx="412">
                  <c:v>-3.3743392688472557E-3</c:v>
                </c:pt>
                <c:pt idx="413">
                  <c:v>-3.3875231696165074E-3</c:v>
                </c:pt>
                <c:pt idx="414">
                  <c:v>-3.3875231696165074E-3</c:v>
                </c:pt>
                <c:pt idx="415">
                  <c:v>-3.395395142723039E-3</c:v>
                </c:pt>
                <c:pt idx="416">
                  <c:v>-3.8012073932460868E-3</c:v>
                </c:pt>
                <c:pt idx="417">
                  <c:v>-3.8394500354642421E-3</c:v>
                </c:pt>
                <c:pt idx="418">
                  <c:v>-3.8485865222277942E-3</c:v>
                </c:pt>
                <c:pt idx="419">
                  <c:v>-3.9176745298368475E-3</c:v>
                </c:pt>
                <c:pt idx="420">
                  <c:v>-3.9648810613899053E-3</c:v>
                </c:pt>
                <c:pt idx="421">
                  <c:v>-3.9918099284692839E-3</c:v>
                </c:pt>
                <c:pt idx="422">
                  <c:v>-3.9957536215848282E-3</c:v>
                </c:pt>
                <c:pt idx="423">
                  <c:v>-4.0284269051918606E-3</c:v>
                </c:pt>
                <c:pt idx="424">
                  <c:v>-4.1485869480038275E-3</c:v>
                </c:pt>
                <c:pt idx="425">
                  <c:v>-4.1485869480038275E-3</c:v>
                </c:pt>
                <c:pt idx="426">
                  <c:v>-4.1485869480038275E-3</c:v>
                </c:pt>
                <c:pt idx="427">
                  <c:v>-4.2456903893655588E-3</c:v>
                </c:pt>
                <c:pt idx="428">
                  <c:v>-4.2456903893655588E-3</c:v>
                </c:pt>
                <c:pt idx="429">
                  <c:v>-4.6850214476466256E-3</c:v>
                </c:pt>
                <c:pt idx="430">
                  <c:v>-4.6924855999134554E-3</c:v>
                </c:pt>
                <c:pt idx="431">
                  <c:v>-4.7119492594461087E-3</c:v>
                </c:pt>
                <c:pt idx="432">
                  <c:v>-4.712175679905074E-3</c:v>
                </c:pt>
                <c:pt idx="433">
                  <c:v>-4.7434434949846817E-3</c:v>
                </c:pt>
                <c:pt idx="434">
                  <c:v>-4.7436702312660005E-3</c:v>
                </c:pt>
                <c:pt idx="435">
                  <c:v>-4.768171123248322E-3</c:v>
                </c:pt>
                <c:pt idx="436">
                  <c:v>-4.7702140605092192E-3</c:v>
                </c:pt>
                <c:pt idx="437">
                  <c:v>-4.7820213015724138E-3</c:v>
                </c:pt>
                <c:pt idx="438">
                  <c:v>-4.7908807642170603E-3</c:v>
                </c:pt>
                <c:pt idx="439">
                  <c:v>-4.8029260861731943E-3</c:v>
                </c:pt>
                <c:pt idx="440">
                  <c:v>-4.8154326967272112E-3</c:v>
                </c:pt>
                <c:pt idx="441">
                  <c:v>-4.8156601532652679E-3</c:v>
                </c:pt>
                <c:pt idx="442">
                  <c:v>-4.8177073643524129E-3</c:v>
                </c:pt>
                <c:pt idx="443">
                  <c:v>-4.8195272620440103E-3</c:v>
                </c:pt>
                <c:pt idx="444">
                  <c:v>-4.819754759479925E-3</c:v>
                </c:pt>
                <c:pt idx="445">
                  <c:v>-4.823850101856042E-3</c:v>
                </c:pt>
                <c:pt idx="446">
                  <c:v>-4.8299944957229529E-3</c:v>
                </c:pt>
                <c:pt idx="447">
                  <c:v>-4.8340916785027171E-3</c:v>
                </c:pt>
                <c:pt idx="448">
                  <c:v>-4.834319321353241E-3</c:v>
                </c:pt>
                <c:pt idx="449">
                  <c:v>-4.8361405459531473E-3</c:v>
                </c:pt>
                <c:pt idx="450">
                  <c:v>-4.8363682092525994E-3</c:v>
                </c:pt>
                <c:pt idx="451">
                  <c:v>-4.8381895974439412E-3</c:v>
                </c:pt>
                <c:pt idx="452">
                  <c:v>-4.8384172811923231E-3</c:v>
                </c:pt>
                <c:pt idx="453">
                  <c:v>-4.8422882525466235E-3</c:v>
                </c:pt>
                <c:pt idx="454">
                  <c:v>-4.8425159771928652E-3</c:v>
                </c:pt>
                <c:pt idx="455">
                  <c:v>-4.8443378561585119E-3</c:v>
                </c:pt>
                <c:pt idx="456">
                  <c:v>-4.8445656012536817E-3</c:v>
                </c:pt>
                <c:pt idx="457">
                  <c:v>-4.8463876438107657E-3</c:v>
                </c:pt>
                <c:pt idx="458">
                  <c:v>-4.8466154093548654E-3</c:v>
                </c:pt>
                <c:pt idx="459">
                  <c:v>-4.8525381110097136E-3</c:v>
                </c:pt>
                <c:pt idx="460">
                  <c:v>-4.8525381110097136E-3</c:v>
                </c:pt>
                <c:pt idx="461">
                  <c:v>-4.852765937900602E-3</c:v>
                </c:pt>
                <c:pt idx="462">
                  <c:v>-4.8593739061012853E-3</c:v>
                </c:pt>
                <c:pt idx="463">
                  <c:v>-4.8981487040424231E-3</c:v>
                </c:pt>
                <c:pt idx="464">
                  <c:v>-4.9002033176420209E-3</c:v>
                </c:pt>
                <c:pt idx="465">
                  <c:v>-4.9022581152819806E-3</c:v>
                </c:pt>
                <c:pt idx="466">
                  <c:v>-4.9043130969623075E-3</c:v>
                </c:pt>
                <c:pt idx="467">
                  <c:v>-4.9063682626829981E-3</c:v>
                </c:pt>
                <c:pt idx="468">
                  <c:v>-4.9084236124440524E-3</c:v>
                </c:pt>
                <c:pt idx="469">
                  <c:v>-4.910479146245472E-3</c:v>
                </c:pt>
                <c:pt idx="470">
                  <c:v>-4.9420203771440374E-3</c:v>
                </c:pt>
                <c:pt idx="471">
                  <c:v>-4.9477389976592592E-3</c:v>
                </c:pt>
                <c:pt idx="472">
                  <c:v>-5.0392003737535157E-3</c:v>
                </c:pt>
                <c:pt idx="473">
                  <c:v>-5.0392003737535157E-3</c:v>
                </c:pt>
                <c:pt idx="474">
                  <c:v>-5.2556395660233162E-3</c:v>
                </c:pt>
                <c:pt idx="475">
                  <c:v>-5.4628512438563885E-3</c:v>
                </c:pt>
                <c:pt idx="476">
                  <c:v>-5.4630850781883199E-3</c:v>
                </c:pt>
                <c:pt idx="477">
                  <c:v>-5.4729081718386773E-3</c:v>
                </c:pt>
                <c:pt idx="478">
                  <c:v>-5.4803951238377889E-3</c:v>
                </c:pt>
                <c:pt idx="479">
                  <c:v>-5.4867140493172952E-3</c:v>
                </c:pt>
                <c:pt idx="480">
                  <c:v>-5.4909275865054549E-3</c:v>
                </c:pt>
                <c:pt idx="481">
                  <c:v>-5.5096633250976508E-3</c:v>
                </c:pt>
                <c:pt idx="482">
                  <c:v>-5.5096633250976508E-3</c:v>
                </c:pt>
                <c:pt idx="483">
                  <c:v>-5.509897613850236E-3</c:v>
                </c:pt>
                <c:pt idx="484">
                  <c:v>-5.509897613850236E-3</c:v>
                </c:pt>
                <c:pt idx="485">
                  <c:v>-5.5103661981717152E-3</c:v>
                </c:pt>
                <c:pt idx="486">
                  <c:v>-5.5143495318489685E-3</c:v>
                </c:pt>
                <c:pt idx="487">
                  <c:v>-5.5143495318489685E-3</c:v>
                </c:pt>
                <c:pt idx="488">
                  <c:v>-5.5145838660436187E-3</c:v>
                </c:pt>
                <c:pt idx="489">
                  <c:v>-5.5188022700769805E-3</c:v>
                </c:pt>
                <c:pt idx="490">
                  <c:v>-5.5321654061366993E-3</c:v>
                </c:pt>
                <c:pt idx="491">
                  <c:v>-5.5356832478250214E-3</c:v>
                </c:pt>
                <c:pt idx="492">
                  <c:v>-5.5633747649675106E-3</c:v>
                </c:pt>
                <c:pt idx="493">
                  <c:v>-5.6035601399724317E-3</c:v>
                </c:pt>
                <c:pt idx="494">
                  <c:v>-5.6037953375663247E-3</c:v>
                </c:pt>
                <c:pt idx="495">
                  <c:v>-5.6143815809183619E-3</c:v>
                </c:pt>
                <c:pt idx="496">
                  <c:v>-5.6322710168215254E-3</c:v>
                </c:pt>
                <c:pt idx="497">
                  <c:v>-5.6600727264283449E-3</c:v>
                </c:pt>
                <c:pt idx="498">
                  <c:v>-6.1666350996769483E-3</c:v>
                </c:pt>
                <c:pt idx="499">
                  <c:v>-6.1685597685944768E-3</c:v>
                </c:pt>
                <c:pt idx="500">
                  <c:v>-6.2413223773851983E-3</c:v>
                </c:pt>
                <c:pt idx="501">
                  <c:v>-6.2821309545871666E-3</c:v>
                </c:pt>
                <c:pt idx="502">
                  <c:v>-6.2939751625705857E-3</c:v>
                </c:pt>
                <c:pt idx="503">
                  <c:v>-6.2961512223620036E-3</c:v>
                </c:pt>
                <c:pt idx="504">
                  <c:v>-6.3084857041647074E-3</c:v>
                </c:pt>
                <c:pt idx="505">
                  <c:v>-6.3106629908918892E-3</c:v>
                </c:pt>
                <c:pt idx="506">
                  <c:v>-6.3128404616594382E-3</c:v>
                </c:pt>
                <c:pt idx="507">
                  <c:v>-6.3130824142163481E-3</c:v>
                </c:pt>
                <c:pt idx="508">
                  <c:v>-6.3150181164673509E-3</c:v>
                </c:pt>
                <c:pt idx="509">
                  <c:v>-6.3457668673072808E-3</c:v>
                </c:pt>
                <c:pt idx="510">
                  <c:v>-6.3464936588124559E-3</c:v>
                </c:pt>
                <c:pt idx="511">
                  <c:v>-6.3523087270153161E-3</c:v>
                </c:pt>
                <c:pt idx="512">
                  <c:v>-6.3523087270153161E-3</c:v>
                </c:pt>
                <c:pt idx="513">
                  <c:v>-6.3896532227644045E-3</c:v>
                </c:pt>
                <c:pt idx="514">
                  <c:v>-6.5354211741063669E-3</c:v>
                </c:pt>
                <c:pt idx="515">
                  <c:v>-6.7444076408375696E-3</c:v>
                </c:pt>
                <c:pt idx="516">
                  <c:v>-6.9079856354504424E-3</c:v>
                </c:pt>
                <c:pt idx="517">
                  <c:v>-6.9102130220547028E-3</c:v>
                </c:pt>
                <c:pt idx="518">
                  <c:v>-6.914668347384318E-3</c:v>
                </c:pt>
                <c:pt idx="519">
                  <c:v>-6.9324970103173712E-3</c:v>
                </c:pt>
                <c:pt idx="520">
                  <c:v>-6.9391857955832838E-3</c:v>
                </c:pt>
                <c:pt idx="521">
                  <c:v>-6.9416635437986526E-3</c:v>
                </c:pt>
                <c:pt idx="522">
                  <c:v>-6.9483545988957328E-3</c:v>
                </c:pt>
                <c:pt idx="523">
                  <c:v>-6.9525683352049594E-3</c:v>
                </c:pt>
                <c:pt idx="524">
                  <c:v>-6.9528162224956093E-3</c:v>
                </c:pt>
                <c:pt idx="525">
                  <c:v>-6.9550473103560948E-3</c:v>
                </c:pt>
                <c:pt idx="526">
                  <c:v>-6.9572785822569448E-3</c:v>
                </c:pt>
                <c:pt idx="527">
                  <c:v>-6.9595100381981603E-3</c:v>
                </c:pt>
                <c:pt idx="528">
                  <c:v>-6.9977212459159666E-3</c:v>
                </c:pt>
                <c:pt idx="529">
                  <c:v>-6.9999560350326754E-3</c:v>
                </c:pt>
                <c:pt idx="530">
                  <c:v>-7.0002043562950485E-3</c:v>
                </c:pt>
                <c:pt idx="531">
                  <c:v>-7.0108843199867821E-3</c:v>
                </c:pt>
                <c:pt idx="532">
                  <c:v>-7.0111327412216993E-3</c:v>
                </c:pt>
                <c:pt idx="533">
                  <c:v>-7.0180894582732994E-3</c:v>
                </c:pt>
                <c:pt idx="534">
                  <c:v>-7.0200774188994841E-3</c:v>
                </c:pt>
                <c:pt idx="535">
                  <c:v>-7.0270364262311792E-3</c:v>
                </c:pt>
                <c:pt idx="536">
                  <c:v>-7.0292736283215614E-3</c:v>
                </c:pt>
                <c:pt idx="537">
                  <c:v>-7.0315110144523064E-3</c:v>
                </c:pt>
                <c:pt idx="538">
                  <c:v>-7.0334999566271034E-3</c:v>
                </c:pt>
                <c:pt idx="539">
                  <c:v>-7.0424519959194796E-3</c:v>
                </c:pt>
                <c:pt idx="540">
                  <c:v>-7.0427007057115125E-3</c:v>
                </c:pt>
                <c:pt idx="541">
                  <c:v>-7.0446904658434855E-3</c:v>
                </c:pt>
                <c:pt idx="542">
                  <c:v>-7.0449391960844465E-3</c:v>
                </c:pt>
                <c:pt idx="543">
                  <c:v>-7.0466803713900694E-3</c:v>
                </c:pt>
                <c:pt idx="544">
                  <c:v>-7.0469291198078567E-3</c:v>
                </c:pt>
                <c:pt idx="545">
                  <c:v>-7.0538949979798366E-3</c:v>
                </c:pt>
                <c:pt idx="546">
                  <c:v>-7.0561344085545959E-3</c:v>
                </c:pt>
                <c:pt idx="547">
                  <c:v>-7.0563832433123063E-3</c:v>
                </c:pt>
                <c:pt idx="548">
                  <c:v>-7.0581251502351821E-3</c:v>
                </c:pt>
                <c:pt idx="549">
                  <c:v>-7.0586228583763609E-3</c:v>
                </c:pt>
                <c:pt idx="550">
                  <c:v>-7.0653428078107086E-3</c:v>
                </c:pt>
                <c:pt idx="551">
                  <c:v>-7.0658406477338773E-3</c:v>
                </c:pt>
                <c:pt idx="552">
                  <c:v>-7.0673342220338633E-3</c:v>
                </c:pt>
                <c:pt idx="553">
                  <c:v>-7.0675831590362214E-3</c:v>
                </c:pt>
                <c:pt idx="554">
                  <c:v>-7.0760483690178689E-3</c:v>
                </c:pt>
                <c:pt idx="555">
                  <c:v>-7.0762973855438421E-3</c:v>
                </c:pt>
                <c:pt idx="556">
                  <c:v>-7.114174317508595E-3</c:v>
                </c:pt>
                <c:pt idx="557">
                  <c:v>-7.1144236816663682E-3</c:v>
                </c:pt>
                <c:pt idx="558">
                  <c:v>-7.1189126250359499E-3</c:v>
                </c:pt>
                <c:pt idx="559">
                  <c:v>-7.121157372781288E-3</c:v>
                </c:pt>
                <c:pt idx="560">
                  <c:v>-7.1214068005579518E-3</c:v>
                </c:pt>
                <c:pt idx="561">
                  <c:v>-7.1216562306067209E-3</c:v>
                </c:pt>
                <c:pt idx="562">
                  <c:v>-7.1239012032902824E-3</c:v>
                </c:pt>
                <c:pt idx="563">
                  <c:v>-7.1278927202594895E-3</c:v>
                </c:pt>
                <c:pt idx="564">
                  <c:v>-7.1368757601288652E-3</c:v>
                </c:pt>
                <c:pt idx="565">
                  <c:v>-7.1371253310480356E-3</c:v>
                </c:pt>
                <c:pt idx="566">
                  <c:v>-7.1391219801971205E-3</c:v>
                </c:pt>
                <c:pt idx="567">
                  <c:v>-7.1393715715652208E-3</c:v>
                </c:pt>
                <c:pt idx="568">
                  <c:v>-7.1413683843057412E-3</c:v>
                </c:pt>
                <c:pt idx="569">
                  <c:v>-7.1416179961227705E-3</c:v>
                </c:pt>
                <c:pt idx="570">
                  <c:v>-7.1438646047206856E-3</c:v>
                </c:pt>
                <c:pt idx="571">
                  <c:v>-7.1458617446440772E-3</c:v>
                </c:pt>
                <c:pt idx="572">
                  <c:v>-7.1461113973589636E-3</c:v>
                </c:pt>
                <c:pt idx="573">
                  <c:v>-7.1481087008737907E-3</c:v>
                </c:pt>
                <c:pt idx="574">
                  <c:v>-7.1483583740376087E-3</c:v>
                </c:pt>
                <c:pt idx="575">
                  <c:v>-7.1486080494735302E-3</c:v>
                </c:pt>
                <c:pt idx="576">
                  <c:v>-7.1528528795159916E-3</c:v>
                </c:pt>
                <c:pt idx="577">
                  <c:v>-7.153102595849772E-3</c:v>
                </c:pt>
                <c:pt idx="578">
                  <c:v>-7.1551004083157312E-3</c:v>
                </c:pt>
                <c:pt idx="579">
                  <c:v>-7.1573481211558345E-3</c:v>
                </c:pt>
                <c:pt idx="580">
                  <c:v>-7.1595960180363015E-3</c:v>
                </c:pt>
                <c:pt idx="581">
                  <c:v>-7.1618440989571356E-3</c:v>
                </c:pt>
                <c:pt idx="582">
                  <c:v>-7.1618440989571356E-3</c:v>
                </c:pt>
                <c:pt idx="583">
                  <c:v>-7.1640923639183333E-3</c:v>
                </c:pt>
                <c:pt idx="584">
                  <c:v>-7.1663408129198965E-3</c:v>
                </c:pt>
                <c:pt idx="585">
                  <c:v>-7.1665906519472519E-3</c:v>
                </c:pt>
                <c:pt idx="586">
                  <c:v>-7.1685894459618234E-3</c:v>
                </c:pt>
                <c:pt idx="587">
                  <c:v>-7.1685894459618234E-3</c:v>
                </c:pt>
                <c:pt idx="588">
                  <c:v>-7.1688393054381086E-3</c:v>
                </c:pt>
                <c:pt idx="589">
                  <c:v>-7.1710881429693308E-3</c:v>
                </c:pt>
                <c:pt idx="590">
                  <c:v>-7.1778357598051845E-3</c:v>
                </c:pt>
                <c:pt idx="591">
                  <c:v>-7.1800853334978631E-3</c:v>
                </c:pt>
                <c:pt idx="592">
                  <c:v>-7.18458503300432E-3</c:v>
                </c:pt>
                <c:pt idx="593">
                  <c:v>-7.1868351588180949E-3</c:v>
                </c:pt>
                <c:pt idx="594">
                  <c:v>-7.1890854686722334E-3</c:v>
                </c:pt>
                <c:pt idx="595">
                  <c:v>-7.1913359625667382E-3</c:v>
                </c:pt>
                <c:pt idx="596">
                  <c:v>-7.1935866405016084E-3</c:v>
                </c:pt>
                <c:pt idx="597">
                  <c:v>-7.2003397785484029E-3</c:v>
                </c:pt>
                <c:pt idx="598">
                  <c:v>-7.202591192644733E-3</c:v>
                </c:pt>
                <c:pt idx="599">
                  <c:v>-7.2095967690050241E-3</c:v>
                </c:pt>
                <c:pt idx="600">
                  <c:v>-7.2118489397117406E-3</c:v>
                </c:pt>
                <c:pt idx="601">
                  <c:v>-7.2141012944588224E-3</c:v>
                </c:pt>
                <c:pt idx="602">
                  <c:v>-7.232126757888608E-3</c:v>
                </c:pt>
                <c:pt idx="603">
                  <c:v>-7.2850192169354733E-3</c:v>
                </c:pt>
                <c:pt idx="604">
                  <c:v>-7.8676208501993004E-3</c:v>
                </c:pt>
                <c:pt idx="605">
                  <c:v>-7.8676208501993004E-3</c:v>
                </c:pt>
                <c:pt idx="606">
                  <c:v>-7.8676208501993004E-3</c:v>
                </c:pt>
                <c:pt idx="607">
                  <c:v>-7.8676208501993004E-3</c:v>
                </c:pt>
                <c:pt idx="608">
                  <c:v>-7.8986299586807848E-3</c:v>
                </c:pt>
                <c:pt idx="609">
                  <c:v>-7.9014506180897122E-3</c:v>
                </c:pt>
                <c:pt idx="610">
                  <c:v>-7.9014506180897122E-3</c:v>
                </c:pt>
                <c:pt idx="611">
                  <c:v>-7.9491870316628164E-3</c:v>
                </c:pt>
                <c:pt idx="612">
                  <c:v>-7.9777123435900311E-3</c:v>
                </c:pt>
                <c:pt idx="613">
                  <c:v>-7.9777123435900311E-3</c:v>
                </c:pt>
                <c:pt idx="614">
                  <c:v>-7.9777123435900311E-3</c:v>
                </c:pt>
                <c:pt idx="615">
                  <c:v>-7.9797693034482833E-3</c:v>
                </c:pt>
                <c:pt idx="616">
                  <c:v>-7.9797693034482833E-3</c:v>
                </c:pt>
                <c:pt idx="617">
                  <c:v>-8.0356198073244303E-3</c:v>
                </c:pt>
                <c:pt idx="618">
                  <c:v>-8.0402573735130316E-3</c:v>
                </c:pt>
                <c:pt idx="619">
                  <c:v>-8.0430918041398698E-3</c:v>
                </c:pt>
                <c:pt idx="620">
                  <c:v>-8.0874477504844083E-3</c:v>
                </c:pt>
                <c:pt idx="621">
                  <c:v>-8.1150751897946984E-3</c:v>
                </c:pt>
                <c:pt idx="622">
                  <c:v>-8.1150751897946984E-3</c:v>
                </c:pt>
                <c:pt idx="623">
                  <c:v>-8.1150751897946984E-3</c:v>
                </c:pt>
                <c:pt idx="624">
                  <c:v>-8.1618686763911402E-3</c:v>
                </c:pt>
                <c:pt idx="625">
                  <c:v>-8.5572434680020164E-3</c:v>
                </c:pt>
                <c:pt idx="626">
                  <c:v>-8.5669457657061906E-3</c:v>
                </c:pt>
                <c:pt idx="627">
                  <c:v>-8.5672080331384293E-3</c:v>
                </c:pt>
                <c:pt idx="628">
                  <c:v>-8.6786141409114642E-3</c:v>
                </c:pt>
                <c:pt idx="629">
                  <c:v>-8.6788773739875889E-3</c:v>
                </c:pt>
                <c:pt idx="630">
                  <c:v>-8.7299875675894249E-3</c:v>
                </c:pt>
                <c:pt idx="631">
                  <c:v>-8.7408001523009166E-3</c:v>
                </c:pt>
                <c:pt idx="632">
                  <c:v>-8.7928065681486828E-3</c:v>
                </c:pt>
                <c:pt idx="633">
                  <c:v>-8.8335227379109163E-3</c:v>
                </c:pt>
                <c:pt idx="634">
                  <c:v>-8.8425192837861856E-3</c:v>
                </c:pt>
                <c:pt idx="635">
                  <c:v>-8.8719086447770837E-3</c:v>
                </c:pt>
                <c:pt idx="636">
                  <c:v>-8.8960235083104071E-3</c:v>
                </c:pt>
                <c:pt idx="637">
                  <c:v>-8.9145862066379589E-3</c:v>
                </c:pt>
                <c:pt idx="638">
                  <c:v>-9.4388618820524274E-3</c:v>
                </c:pt>
                <c:pt idx="639">
                  <c:v>-9.5147412902724052E-3</c:v>
                </c:pt>
                <c:pt idx="640">
                  <c:v>-9.5193376146905529E-3</c:v>
                </c:pt>
                <c:pt idx="641">
                  <c:v>-9.6078770589100027E-3</c:v>
                </c:pt>
                <c:pt idx="642">
                  <c:v>-9.6743731576440489E-3</c:v>
                </c:pt>
                <c:pt idx="643">
                  <c:v>-9.6746448497606469E-3</c:v>
                </c:pt>
                <c:pt idx="644">
                  <c:v>-9.6817096423003936E-3</c:v>
                </c:pt>
                <c:pt idx="645">
                  <c:v>-9.7450896096761032E-3</c:v>
                </c:pt>
                <c:pt idx="646">
                  <c:v>-1.038178770769704E-2</c:v>
                </c:pt>
                <c:pt idx="647">
                  <c:v>-1.0500227583112122E-2</c:v>
                </c:pt>
                <c:pt idx="648">
                  <c:v>-1.0537289752725628E-2</c:v>
                </c:pt>
                <c:pt idx="649">
                  <c:v>-1.0610417010218587E-2</c:v>
                </c:pt>
                <c:pt idx="650">
                  <c:v>-1.0612931786076907E-2</c:v>
                </c:pt>
                <c:pt idx="651">
                  <c:v>-1.0613211216977239E-2</c:v>
                </c:pt>
                <c:pt idx="652">
                  <c:v>-1.062047721789406E-2</c:v>
                </c:pt>
                <c:pt idx="653">
                  <c:v>-1.0620756710141175E-2</c:v>
                </c:pt>
                <c:pt idx="654">
                  <c:v>-1.0625228895101108E-2</c:v>
                </c:pt>
                <c:pt idx="655">
                  <c:v>-1.0625508425973982E-2</c:v>
                </c:pt>
                <c:pt idx="656">
                  <c:v>-1.0628024306074494E-2</c:v>
                </c:pt>
                <c:pt idx="657">
                  <c:v>-1.0628303859668398E-2</c:v>
                </c:pt>
                <c:pt idx="658">
                  <c:v>-1.0633056618396603E-2</c:v>
                </c:pt>
                <c:pt idx="659">
                  <c:v>-1.063333621288837E-2</c:v>
                </c:pt>
                <c:pt idx="660">
                  <c:v>-1.0633615809652238E-2</c:v>
                </c:pt>
                <c:pt idx="661">
                  <c:v>-1.0633615809652238E-2</c:v>
                </c:pt>
                <c:pt idx="662">
                  <c:v>-1.0633895408688209E-2</c:v>
                </c:pt>
                <c:pt idx="663">
                  <c:v>-1.0635573050618206E-2</c:v>
                </c:pt>
                <c:pt idx="664">
                  <c:v>-1.0635852665558904E-2</c:v>
                </c:pt>
                <c:pt idx="665">
                  <c:v>-1.0636132282771698E-2</c:v>
                </c:pt>
                <c:pt idx="666">
                  <c:v>-1.0638089666880176E-2</c:v>
                </c:pt>
                <c:pt idx="667">
                  <c:v>-1.0638369302269799E-2</c:v>
                </c:pt>
                <c:pt idx="668">
                  <c:v>-1.0640606467182508E-2</c:v>
                </c:pt>
                <c:pt idx="669">
                  <c:v>-1.0640886123021063E-2</c:v>
                </c:pt>
                <c:pt idx="670">
                  <c:v>-1.0641165781131719E-2</c:v>
                </c:pt>
                <c:pt idx="671">
                  <c:v>-1.0643123451525207E-2</c:v>
                </c:pt>
                <c:pt idx="672">
                  <c:v>-1.0643403127812687E-2</c:v>
                </c:pt>
                <c:pt idx="673">
                  <c:v>-1.0643682806372276E-2</c:v>
                </c:pt>
                <c:pt idx="674">
                  <c:v>-1.0643682806372276E-2</c:v>
                </c:pt>
                <c:pt idx="675">
                  <c:v>-1.0643682806372276E-2</c:v>
                </c:pt>
                <c:pt idx="676">
                  <c:v>-1.064564061990827E-2</c:v>
                </c:pt>
                <c:pt idx="677">
                  <c:v>-1.0645920316644679E-2</c:v>
                </c:pt>
                <c:pt idx="678">
                  <c:v>-1.0646200015653196E-2</c:v>
                </c:pt>
                <c:pt idx="679">
                  <c:v>-1.0648437689517037E-2</c:v>
                </c:pt>
                <c:pt idx="680">
                  <c:v>-1.0666064452753747E-2</c:v>
                </c:pt>
                <c:pt idx="681">
                  <c:v>-1.0666344315353699E-2</c:v>
                </c:pt>
                <c:pt idx="682">
                  <c:v>-1.0671102327184663E-2</c:v>
                </c:pt>
                <c:pt idx="683">
                  <c:v>-1.0671382230682471E-2</c:v>
                </c:pt>
                <c:pt idx="684">
                  <c:v>-1.0673621540460667E-2</c:v>
                </c:pt>
                <c:pt idx="685">
                  <c:v>-1.0678940483978369E-2</c:v>
                </c:pt>
                <c:pt idx="686">
                  <c:v>-1.0694061959660009E-2</c:v>
                </c:pt>
                <c:pt idx="687">
                  <c:v>-1.0696302741761121E-2</c:v>
                </c:pt>
                <c:pt idx="688">
                  <c:v>-1.0696582849748226E-2</c:v>
                </c:pt>
                <c:pt idx="689">
                  <c:v>-1.0696862960007433E-2</c:v>
                </c:pt>
                <c:pt idx="690">
                  <c:v>-1.0699103923876806E-2</c:v>
                </c:pt>
                <c:pt idx="691">
                  <c:v>-1.0699384054584943E-2</c:v>
                </c:pt>
                <c:pt idx="692">
                  <c:v>-1.0706668250504741E-2</c:v>
                </c:pt>
                <c:pt idx="693">
                  <c:v>-1.0709190060794781E-2</c:v>
                </c:pt>
                <c:pt idx="694">
                  <c:v>-1.0709470273298636E-2</c:v>
                </c:pt>
                <c:pt idx="695">
                  <c:v>-1.0714234233495955E-2</c:v>
                </c:pt>
                <c:pt idx="696">
                  <c:v>-1.0714514486897669E-2</c:v>
                </c:pt>
                <c:pt idx="697">
                  <c:v>-1.0719279142358592E-2</c:v>
                </c:pt>
                <c:pt idx="698">
                  <c:v>-1.0719559436658165E-2</c:v>
                </c:pt>
                <c:pt idx="699">
                  <c:v>-1.0724324787382687E-2</c:v>
                </c:pt>
                <c:pt idx="700">
                  <c:v>-1.0726847885955281E-2</c:v>
                </c:pt>
                <c:pt idx="701">
                  <c:v>-1.0729371168568239E-2</c:v>
                </c:pt>
                <c:pt idx="702">
                  <c:v>-1.0729651544663529E-2</c:v>
                </c:pt>
                <c:pt idx="703">
                  <c:v>-1.0731894635221563E-2</c:v>
                </c:pt>
                <c:pt idx="704">
                  <c:v>-1.0732175031765781E-2</c:v>
                </c:pt>
                <c:pt idx="705">
                  <c:v>-1.0737222558091383E-2</c:v>
                </c:pt>
                <c:pt idx="706">
                  <c:v>-1.0742270820578442E-2</c:v>
                </c:pt>
                <c:pt idx="707">
                  <c:v>-1.0744795227882518E-2</c:v>
                </c:pt>
                <c:pt idx="708">
                  <c:v>-1.0747319819226959E-2</c:v>
                </c:pt>
                <c:pt idx="709">
                  <c:v>-1.0752369554036939E-2</c:v>
                </c:pt>
                <c:pt idx="710">
                  <c:v>-1.1330012738067817E-2</c:v>
                </c:pt>
                <c:pt idx="711">
                  <c:v>-1.13399961614614E-2</c:v>
                </c:pt>
                <c:pt idx="712">
                  <c:v>-1.1340281443027646E-2</c:v>
                </c:pt>
                <c:pt idx="713">
                  <c:v>-1.134855559681373E-2</c:v>
                </c:pt>
                <c:pt idx="714">
                  <c:v>-1.1355690021678334E-2</c:v>
                </c:pt>
                <c:pt idx="715">
                  <c:v>-1.1358258762261392E-2</c:v>
                </c:pt>
                <c:pt idx="716">
                  <c:v>-1.1363396795548604E-2</c:v>
                </c:pt>
                <c:pt idx="717">
                  <c:v>-1.136368226342732E-2</c:v>
                </c:pt>
                <c:pt idx="718">
                  <c:v>-1.1366251576580401E-2</c:v>
                </c:pt>
                <c:pt idx="719">
                  <c:v>-1.1368535564997277E-2</c:v>
                </c:pt>
                <c:pt idx="720">
                  <c:v>-1.1368821073773846E-2</c:v>
                </c:pt>
                <c:pt idx="721">
                  <c:v>-1.1371105225782158E-2</c:v>
                </c:pt>
                <c:pt idx="722">
                  <c:v>-1.1371390755007659E-2</c:v>
                </c:pt>
                <c:pt idx="723">
                  <c:v>-1.1373675070607403E-2</c:v>
                </c:pt>
                <c:pt idx="724">
                  <c:v>-1.1373960620281835E-2</c:v>
                </c:pt>
                <c:pt idx="725">
                  <c:v>-1.1376245099473013E-2</c:v>
                </c:pt>
                <c:pt idx="726">
                  <c:v>-1.1383956290312039E-2</c:v>
                </c:pt>
                <c:pt idx="727">
                  <c:v>-1.1384241921782187E-2</c:v>
                </c:pt>
                <c:pt idx="728">
                  <c:v>-1.1386527055339109E-2</c:v>
                </c:pt>
                <c:pt idx="729">
                  <c:v>-1.1386812707258187E-2</c:v>
                </c:pt>
                <c:pt idx="730">
                  <c:v>-1.1389098004406543E-2</c:v>
                </c:pt>
                <c:pt idx="731">
                  <c:v>-1.1389383676774553E-2</c:v>
                </c:pt>
                <c:pt idx="732">
                  <c:v>-1.1399383641079935E-2</c:v>
                </c:pt>
                <c:pt idx="733">
                  <c:v>-1.1399669395243662E-2</c:v>
                </c:pt>
                <c:pt idx="734">
                  <c:v>-1.140166973800864E-2</c:v>
                </c:pt>
                <c:pt idx="735">
                  <c:v>-1.1401955510349192E-2</c:v>
                </c:pt>
                <c:pt idx="736">
                  <c:v>-1.1401955510349192E-2</c:v>
                </c:pt>
                <c:pt idx="737">
                  <c:v>-1.1402241284961848E-2</c:v>
                </c:pt>
                <c:pt idx="738">
                  <c:v>-1.1402527061846607E-2</c:v>
                </c:pt>
                <c:pt idx="739">
                  <c:v>-1.1404527563658819E-2</c:v>
                </c:pt>
                <c:pt idx="740">
                  <c:v>-1.1404813358720402E-2</c:v>
                </c:pt>
                <c:pt idx="741">
                  <c:v>-1.1417962387696977E-2</c:v>
                </c:pt>
                <c:pt idx="742">
                  <c:v>-1.1422823028160492E-2</c:v>
                </c:pt>
                <c:pt idx="743">
                  <c:v>-1.1448566770791622E-2</c:v>
                </c:pt>
                <c:pt idx="744">
                  <c:v>-1.1448852915757111E-2</c:v>
                </c:pt>
                <c:pt idx="745">
                  <c:v>-1.1449139062994705E-2</c:v>
                </c:pt>
                <c:pt idx="746">
                  <c:v>-1.1451428322691162E-2</c:v>
                </c:pt>
                <c:pt idx="747">
                  <c:v>-1.1451714490377683E-2</c:v>
                </c:pt>
                <c:pt idx="748">
                  <c:v>-1.1454576292208581E-2</c:v>
                </c:pt>
                <c:pt idx="749">
                  <c:v>-1.1454862484888239E-2</c:v>
                </c:pt>
                <c:pt idx="750">
                  <c:v>-1.1459155647735498E-2</c:v>
                </c:pt>
                <c:pt idx="751">
                  <c:v>-1.1459441876768808E-2</c:v>
                </c:pt>
                <c:pt idx="752">
                  <c:v>-1.1461445543620869E-2</c:v>
                </c:pt>
                <c:pt idx="753">
                  <c:v>-1.1472038203616686E-2</c:v>
                </c:pt>
                <c:pt idx="754">
                  <c:v>-1.1472324534894643E-2</c:v>
                </c:pt>
                <c:pt idx="755">
                  <c:v>-1.1518740200503155E-2</c:v>
                </c:pt>
                <c:pt idx="756">
                  <c:v>-1.1607439124723397E-2</c:v>
                </c:pt>
                <c:pt idx="757">
                  <c:v>-1.166410152095701E-2</c:v>
                </c:pt>
                <c:pt idx="758">
                  <c:v>-1.1672450131567209E-2</c:v>
                </c:pt>
                <c:pt idx="759">
                  <c:v>-1.1672450131567209E-2</c:v>
                </c:pt>
                <c:pt idx="760">
                  <c:v>-1.2336269932682675E-2</c:v>
                </c:pt>
                <c:pt idx="761">
                  <c:v>-1.2336269932682675E-2</c:v>
                </c:pt>
                <c:pt idx="762">
                  <c:v>-1.2516960928775276E-2</c:v>
                </c:pt>
                <c:pt idx="763">
                  <c:v>-1.2516960928775276E-2</c:v>
                </c:pt>
                <c:pt idx="764">
                  <c:v>-1.2685493779951698E-2</c:v>
                </c:pt>
                <c:pt idx="765">
                  <c:v>-1.2715085394511364E-2</c:v>
                </c:pt>
                <c:pt idx="766">
                  <c:v>-1.3269931272158416E-2</c:v>
                </c:pt>
                <c:pt idx="767">
                  <c:v>-1.3342359465694743E-2</c:v>
                </c:pt>
                <c:pt idx="768">
                  <c:v>-1.3356800757325604E-2</c:v>
                </c:pt>
                <c:pt idx="769">
                  <c:v>-1.3495159982529707E-2</c:v>
                </c:pt>
                <c:pt idx="770">
                  <c:v>-1.4383168427450743E-2</c:v>
                </c:pt>
                <c:pt idx="771">
                  <c:v>-1.4383476995803394E-2</c:v>
                </c:pt>
                <c:pt idx="772">
                  <c:v>-1.4395204276832581E-2</c:v>
                </c:pt>
                <c:pt idx="773">
                  <c:v>-1.4469656314546164E-2</c:v>
                </c:pt>
                <c:pt idx="774">
                  <c:v>-1.4469965519087725E-2</c:v>
                </c:pt>
                <c:pt idx="775">
                  <c:v>-1.4517300581595678E-2</c:v>
                </c:pt>
                <c:pt idx="776">
                  <c:v>-1.4521015384900107E-2</c:v>
                </c:pt>
                <c:pt idx="777">
                  <c:v>-1.4521324966610816E-2</c:v>
                </c:pt>
                <c:pt idx="778">
                  <c:v>-1.4570577359766801E-2</c:v>
                </c:pt>
                <c:pt idx="779">
                  <c:v>-1.5364849038766896E-2</c:v>
                </c:pt>
                <c:pt idx="780">
                  <c:v>-1.5454603154858835E-2</c:v>
                </c:pt>
                <c:pt idx="781">
                  <c:v>-1.55451745413283E-2</c:v>
                </c:pt>
                <c:pt idx="782">
                  <c:v>-1.5594655448798485E-2</c:v>
                </c:pt>
                <c:pt idx="783">
                  <c:v>-1.566071600483341E-2</c:v>
                </c:pt>
                <c:pt idx="784">
                  <c:v>-1.5703962594357447E-2</c:v>
                </c:pt>
                <c:pt idx="785">
                  <c:v>-1.6273536427754663E-2</c:v>
                </c:pt>
                <c:pt idx="786">
                  <c:v>-1.6339632342060699E-2</c:v>
                </c:pt>
                <c:pt idx="787">
                  <c:v>-1.633995499518151E-2</c:v>
                </c:pt>
                <c:pt idx="788">
                  <c:v>-1.6498652115765865E-2</c:v>
                </c:pt>
                <c:pt idx="789">
                  <c:v>-1.6597183142422717E-2</c:v>
                </c:pt>
                <c:pt idx="790">
                  <c:v>-1.6615031910821865E-2</c:v>
                </c:pt>
                <c:pt idx="791">
                  <c:v>-1.6677394214800696E-2</c:v>
                </c:pt>
                <c:pt idx="792">
                  <c:v>-1.6804325505757674E-2</c:v>
                </c:pt>
                <c:pt idx="793">
                  <c:v>-1.743260530795946E-2</c:v>
                </c:pt>
                <c:pt idx="794">
                  <c:v>-1.7474235976214818E-2</c:v>
                </c:pt>
                <c:pt idx="795">
                  <c:v>-1.7507301863882833E-2</c:v>
                </c:pt>
                <c:pt idx="796">
                  <c:v>-1.7528145039227921E-2</c:v>
                </c:pt>
                <c:pt idx="797">
                  <c:v>-1.7660029412842129E-2</c:v>
                </c:pt>
                <c:pt idx="798">
                  <c:v>-1.7660029412842129E-2</c:v>
                </c:pt>
                <c:pt idx="799">
                  <c:v>-1.7668325620910665E-2</c:v>
                </c:pt>
                <c:pt idx="800">
                  <c:v>-1.7668657498770748E-2</c:v>
                </c:pt>
                <c:pt idx="801">
                  <c:v>-1.7755355305735507E-2</c:v>
                </c:pt>
                <c:pt idx="802">
                  <c:v>-1.7764332878324542E-2</c:v>
                </c:pt>
                <c:pt idx="803">
                  <c:v>-1.7831550972874574E-2</c:v>
                </c:pt>
                <c:pt idx="804">
                  <c:v>-1.8561859390637991E-2</c:v>
                </c:pt>
                <c:pt idx="805">
                  <c:v>-1.8674857648328973E-2</c:v>
                </c:pt>
                <c:pt idx="806">
                  <c:v>-1.8675196347043073E-2</c:v>
                </c:pt>
                <c:pt idx="807">
                  <c:v>-1.8773514845528593E-2</c:v>
                </c:pt>
                <c:pt idx="808">
                  <c:v>-1.879965220570616E-2</c:v>
                </c:pt>
                <c:pt idx="809">
                  <c:v>-1.8799991740554259E-2</c:v>
                </c:pt>
                <c:pt idx="810">
                  <c:v>-1.8818329996425007E-2</c:v>
                </c:pt>
                <c:pt idx="811">
                  <c:v>-1.8877465001448952E-2</c:v>
                </c:pt>
                <c:pt idx="812">
                  <c:v>-1.8973109885880836E-2</c:v>
                </c:pt>
                <c:pt idx="813">
                  <c:v>-1.9848569929505615E-2</c:v>
                </c:pt>
                <c:pt idx="814">
                  <c:v>-1.9848569929505615E-2</c:v>
                </c:pt>
                <c:pt idx="815">
                  <c:v>-1.9884269607673359E-2</c:v>
                </c:pt>
                <c:pt idx="816">
                  <c:v>-1.9892244672745734E-2</c:v>
                </c:pt>
                <c:pt idx="817">
                  <c:v>-1.9991860689684511E-2</c:v>
                </c:pt>
                <c:pt idx="818">
                  <c:v>-1.9991860689684511E-2</c:v>
                </c:pt>
                <c:pt idx="819">
                  <c:v>-2.0030438327233557E-2</c:v>
                </c:pt>
                <c:pt idx="820">
                  <c:v>-2.0030438327233557E-2</c:v>
                </c:pt>
                <c:pt idx="821">
                  <c:v>-2.0033567470727352E-2</c:v>
                </c:pt>
                <c:pt idx="822">
                  <c:v>-2.0065564827077945E-2</c:v>
                </c:pt>
                <c:pt idx="823">
                  <c:v>-2.0102107048227871E-2</c:v>
                </c:pt>
                <c:pt idx="824">
                  <c:v>-2.0102107048227871E-2</c:v>
                </c:pt>
                <c:pt idx="825">
                  <c:v>-2.0102455189803154E-2</c:v>
                </c:pt>
                <c:pt idx="826">
                  <c:v>-2.0102455189803154E-2</c:v>
                </c:pt>
                <c:pt idx="827">
                  <c:v>-2.0175615259060312E-2</c:v>
                </c:pt>
                <c:pt idx="828">
                  <c:v>-2.0175615259060312E-2</c:v>
                </c:pt>
                <c:pt idx="829">
                  <c:v>-2.0927217889878499E-2</c:v>
                </c:pt>
                <c:pt idx="830">
                  <c:v>-2.0927217889878499E-2</c:v>
                </c:pt>
                <c:pt idx="831">
                  <c:v>-2.105001377658294E-2</c:v>
                </c:pt>
                <c:pt idx="832">
                  <c:v>-2.1132266223687204E-2</c:v>
                </c:pt>
                <c:pt idx="833">
                  <c:v>-2.1221037220392196E-2</c:v>
                </c:pt>
                <c:pt idx="834">
                  <c:v>-2.2102478388305091E-2</c:v>
                </c:pt>
                <c:pt idx="835">
                  <c:v>-2.2219910268667743E-2</c:v>
                </c:pt>
                <c:pt idx="836">
                  <c:v>-2.2256091437127638E-2</c:v>
                </c:pt>
                <c:pt idx="837">
                  <c:v>-2.2406123221795193E-2</c:v>
                </c:pt>
                <c:pt idx="838">
                  <c:v>-2.3485355539953866E-2</c:v>
                </c:pt>
                <c:pt idx="839">
                  <c:v>-2.348572510291877E-2</c:v>
                </c:pt>
                <c:pt idx="840">
                  <c:v>-2.3486094668155773E-2</c:v>
                </c:pt>
                <c:pt idx="841">
                  <c:v>-2.3686362576707164E-2</c:v>
                </c:pt>
                <c:pt idx="842">
                  <c:v>-2.4645304205753105E-2</c:v>
                </c:pt>
                <c:pt idx="843">
                  <c:v>-2.4645680832687068E-2</c:v>
                </c:pt>
                <c:pt idx="844">
                  <c:v>-2.4733874006713851E-2</c:v>
                </c:pt>
                <c:pt idx="845">
                  <c:v>-2.476443139946519E-2</c:v>
                </c:pt>
                <c:pt idx="846">
                  <c:v>-2.4866397038916375E-2</c:v>
                </c:pt>
                <c:pt idx="847">
                  <c:v>-2.5001093798708386E-2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C41F-45E0-93EC-6163960E9AD8}"/>
            </c:ext>
          </c:extLst>
        </c:ser>
        <c:ser>
          <c:idx val="9"/>
          <c:order val="9"/>
          <c:tx>
            <c:strRef>
              <c:f>'Active 2'!$S$20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2'!$F$21:$F$992</c:f>
              <c:numCache>
                <c:formatCode>General</c:formatCode>
                <c:ptCount val="972"/>
                <c:pt idx="0">
                  <c:v>-13296</c:v>
                </c:pt>
                <c:pt idx="1">
                  <c:v>-8018</c:v>
                </c:pt>
                <c:pt idx="2">
                  <c:v>-7959</c:v>
                </c:pt>
                <c:pt idx="3">
                  <c:v>-7958.5</c:v>
                </c:pt>
                <c:pt idx="4">
                  <c:v>-7945.5</c:v>
                </c:pt>
                <c:pt idx="5">
                  <c:v>-7945</c:v>
                </c:pt>
                <c:pt idx="6">
                  <c:v>-7941</c:v>
                </c:pt>
                <c:pt idx="7">
                  <c:v>-7827.5</c:v>
                </c:pt>
                <c:pt idx="8">
                  <c:v>-7823</c:v>
                </c:pt>
                <c:pt idx="9">
                  <c:v>-7818.5</c:v>
                </c:pt>
                <c:pt idx="10">
                  <c:v>-6738.5</c:v>
                </c:pt>
                <c:pt idx="11">
                  <c:v>-6405</c:v>
                </c:pt>
                <c:pt idx="12">
                  <c:v>-4873</c:v>
                </c:pt>
                <c:pt idx="13">
                  <c:v>-4855</c:v>
                </c:pt>
                <c:pt idx="14">
                  <c:v>-4831.5</c:v>
                </c:pt>
                <c:pt idx="15">
                  <c:v>-4787</c:v>
                </c:pt>
                <c:pt idx="16">
                  <c:v>-4683</c:v>
                </c:pt>
                <c:pt idx="17">
                  <c:v>-4655.5</c:v>
                </c:pt>
                <c:pt idx="18">
                  <c:v>-4642</c:v>
                </c:pt>
                <c:pt idx="19">
                  <c:v>-4628.5</c:v>
                </c:pt>
                <c:pt idx="20">
                  <c:v>-4515</c:v>
                </c:pt>
                <c:pt idx="21">
                  <c:v>-4515</c:v>
                </c:pt>
                <c:pt idx="22">
                  <c:v>-4510.5</c:v>
                </c:pt>
                <c:pt idx="23">
                  <c:v>-4506</c:v>
                </c:pt>
                <c:pt idx="24">
                  <c:v>-4429</c:v>
                </c:pt>
                <c:pt idx="25">
                  <c:v>-4411</c:v>
                </c:pt>
                <c:pt idx="26">
                  <c:v>-4356.5</c:v>
                </c:pt>
                <c:pt idx="27">
                  <c:v>-3449.5</c:v>
                </c:pt>
                <c:pt idx="28">
                  <c:v>-3449</c:v>
                </c:pt>
                <c:pt idx="29">
                  <c:v>-3142</c:v>
                </c:pt>
                <c:pt idx="30">
                  <c:v>-2920</c:v>
                </c:pt>
                <c:pt idx="31">
                  <c:v>-1999</c:v>
                </c:pt>
                <c:pt idx="32">
                  <c:v>-1872.5</c:v>
                </c:pt>
                <c:pt idx="33">
                  <c:v>-1642</c:v>
                </c:pt>
                <c:pt idx="34">
                  <c:v>-1624</c:v>
                </c:pt>
                <c:pt idx="35">
                  <c:v>-1583.5</c:v>
                </c:pt>
                <c:pt idx="36">
                  <c:v>-1579</c:v>
                </c:pt>
                <c:pt idx="37">
                  <c:v>-1565</c:v>
                </c:pt>
                <c:pt idx="38">
                  <c:v>-1411.5</c:v>
                </c:pt>
                <c:pt idx="39">
                  <c:v>-1407</c:v>
                </c:pt>
                <c:pt idx="40">
                  <c:v>-1406</c:v>
                </c:pt>
                <c:pt idx="41">
                  <c:v>-1289</c:v>
                </c:pt>
                <c:pt idx="42">
                  <c:v>-1275.5</c:v>
                </c:pt>
                <c:pt idx="43">
                  <c:v>-481</c:v>
                </c:pt>
                <c:pt idx="44">
                  <c:v>-426.5</c:v>
                </c:pt>
                <c:pt idx="45">
                  <c:v>-422</c:v>
                </c:pt>
                <c:pt idx="46">
                  <c:v>-350</c:v>
                </c:pt>
                <c:pt idx="47">
                  <c:v>-36</c:v>
                </c:pt>
                <c:pt idx="48">
                  <c:v>-27</c:v>
                </c:pt>
                <c:pt idx="49">
                  <c:v>-4.5</c:v>
                </c:pt>
                <c:pt idx="50">
                  <c:v>-4</c:v>
                </c:pt>
                <c:pt idx="51">
                  <c:v>0</c:v>
                </c:pt>
                <c:pt idx="52">
                  <c:v>0.5</c:v>
                </c:pt>
                <c:pt idx="53">
                  <c:v>77</c:v>
                </c:pt>
                <c:pt idx="54">
                  <c:v>77.5</c:v>
                </c:pt>
                <c:pt idx="55">
                  <c:v>77.5</c:v>
                </c:pt>
                <c:pt idx="56">
                  <c:v>107.5</c:v>
                </c:pt>
                <c:pt idx="57">
                  <c:v>156.5</c:v>
                </c:pt>
                <c:pt idx="58">
                  <c:v>161</c:v>
                </c:pt>
                <c:pt idx="59">
                  <c:v>161.5</c:v>
                </c:pt>
                <c:pt idx="60">
                  <c:v>166</c:v>
                </c:pt>
                <c:pt idx="61">
                  <c:v>189</c:v>
                </c:pt>
                <c:pt idx="62">
                  <c:v>194</c:v>
                </c:pt>
                <c:pt idx="63">
                  <c:v>275</c:v>
                </c:pt>
                <c:pt idx="64">
                  <c:v>283.5</c:v>
                </c:pt>
                <c:pt idx="65">
                  <c:v>302</c:v>
                </c:pt>
                <c:pt idx="66">
                  <c:v>329</c:v>
                </c:pt>
                <c:pt idx="67">
                  <c:v>342.5</c:v>
                </c:pt>
                <c:pt idx="68">
                  <c:v>356</c:v>
                </c:pt>
                <c:pt idx="69">
                  <c:v>424</c:v>
                </c:pt>
                <c:pt idx="70">
                  <c:v>460.5</c:v>
                </c:pt>
                <c:pt idx="71">
                  <c:v>469.5</c:v>
                </c:pt>
                <c:pt idx="72">
                  <c:v>1259</c:v>
                </c:pt>
                <c:pt idx="73">
                  <c:v>1277</c:v>
                </c:pt>
                <c:pt idx="74">
                  <c:v>1394.5</c:v>
                </c:pt>
                <c:pt idx="75">
                  <c:v>1440</c:v>
                </c:pt>
                <c:pt idx="76">
                  <c:v>1440</c:v>
                </c:pt>
                <c:pt idx="77">
                  <c:v>1535</c:v>
                </c:pt>
                <c:pt idx="78">
                  <c:v>1561.5</c:v>
                </c:pt>
                <c:pt idx="79">
                  <c:v>1562</c:v>
                </c:pt>
                <c:pt idx="80">
                  <c:v>1562</c:v>
                </c:pt>
                <c:pt idx="81">
                  <c:v>1575.5</c:v>
                </c:pt>
                <c:pt idx="82">
                  <c:v>1639</c:v>
                </c:pt>
                <c:pt idx="83">
                  <c:v>1693</c:v>
                </c:pt>
                <c:pt idx="84">
                  <c:v>1770</c:v>
                </c:pt>
                <c:pt idx="85">
                  <c:v>1806</c:v>
                </c:pt>
                <c:pt idx="86">
                  <c:v>1806.5</c:v>
                </c:pt>
                <c:pt idx="87">
                  <c:v>1810.5</c:v>
                </c:pt>
                <c:pt idx="88">
                  <c:v>1824</c:v>
                </c:pt>
                <c:pt idx="89">
                  <c:v>1833</c:v>
                </c:pt>
                <c:pt idx="90">
                  <c:v>1869.5</c:v>
                </c:pt>
                <c:pt idx="91">
                  <c:v>1896.5</c:v>
                </c:pt>
                <c:pt idx="92">
                  <c:v>1901</c:v>
                </c:pt>
                <c:pt idx="93">
                  <c:v>1901</c:v>
                </c:pt>
                <c:pt idx="94">
                  <c:v>1910.5</c:v>
                </c:pt>
                <c:pt idx="95">
                  <c:v>1951</c:v>
                </c:pt>
                <c:pt idx="96">
                  <c:v>1960</c:v>
                </c:pt>
                <c:pt idx="97">
                  <c:v>1978.5</c:v>
                </c:pt>
                <c:pt idx="98">
                  <c:v>2019</c:v>
                </c:pt>
                <c:pt idx="99">
                  <c:v>2019.5</c:v>
                </c:pt>
                <c:pt idx="100">
                  <c:v>3216.5</c:v>
                </c:pt>
                <c:pt idx="101">
                  <c:v>3265.5</c:v>
                </c:pt>
                <c:pt idx="102">
                  <c:v>3276.5</c:v>
                </c:pt>
                <c:pt idx="103">
                  <c:v>3374</c:v>
                </c:pt>
                <c:pt idx="104">
                  <c:v>3419.5</c:v>
                </c:pt>
                <c:pt idx="105">
                  <c:v>3496.5</c:v>
                </c:pt>
                <c:pt idx="106">
                  <c:v>3518.5</c:v>
                </c:pt>
                <c:pt idx="107">
                  <c:v>3519</c:v>
                </c:pt>
                <c:pt idx="108">
                  <c:v>3541.5</c:v>
                </c:pt>
                <c:pt idx="109">
                  <c:v>3546</c:v>
                </c:pt>
                <c:pt idx="110">
                  <c:v>3546</c:v>
                </c:pt>
                <c:pt idx="111">
                  <c:v>3564</c:v>
                </c:pt>
                <c:pt idx="112">
                  <c:v>3564.5</c:v>
                </c:pt>
                <c:pt idx="113">
                  <c:v>3660.5</c:v>
                </c:pt>
                <c:pt idx="114">
                  <c:v>4787.5</c:v>
                </c:pt>
                <c:pt idx="115">
                  <c:v>4853</c:v>
                </c:pt>
                <c:pt idx="116">
                  <c:v>5019</c:v>
                </c:pt>
                <c:pt idx="117">
                  <c:v>5178.5</c:v>
                </c:pt>
                <c:pt idx="118">
                  <c:v>5182</c:v>
                </c:pt>
                <c:pt idx="119">
                  <c:v>5186.5</c:v>
                </c:pt>
                <c:pt idx="120">
                  <c:v>5322.5</c:v>
                </c:pt>
                <c:pt idx="121">
                  <c:v>5390.5</c:v>
                </c:pt>
                <c:pt idx="122">
                  <c:v>5417.5</c:v>
                </c:pt>
                <c:pt idx="123">
                  <c:v>5463</c:v>
                </c:pt>
                <c:pt idx="124">
                  <c:v>6736</c:v>
                </c:pt>
                <c:pt idx="125">
                  <c:v>6749.5</c:v>
                </c:pt>
                <c:pt idx="126">
                  <c:v>6810</c:v>
                </c:pt>
                <c:pt idx="127">
                  <c:v>6858.5</c:v>
                </c:pt>
                <c:pt idx="128">
                  <c:v>6864.5</c:v>
                </c:pt>
                <c:pt idx="129">
                  <c:v>6867.5</c:v>
                </c:pt>
                <c:pt idx="130">
                  <c:v>6890</c:v>
                </c:pt>
                <c:pt idx="131">
                  <c:v>6981</c:v>
                </c:pt>
                <c:pt idx="132">
                  <c:v>7021.5</c:v>
                </c:pt>
                <c:pt idx="133">
                  <c:v>7153</c:v>
                </c:pt>
                <c:pt idx="134">
                  <c:v>8210.5</c:v>
                </c:pt>
                <c:pt idx="135">
                  <c:v>8254.5</c:v>
                </c:pt>
                <c:pt idx="136">
                  <c:v>8255</c:v>
                </c:pt>
                <c:pt idx="137">
                  <c:v>8255.5</c:v>
                </c:pt>
                <c:pt idx="138">
                  <c:v>8467.5</c:v>
                </c:pt>
                <c:pt idx="139">
                  <c:v>8471.5</c:v>
                </c:pt>
                <c:pt idx="140">
                  <c:v>8481</c:v>
                </c:pt>
                <c:pt idx="141">
                  <c:v>8494</c:v>
                </c:pt>
                <c:pt idx="142">
                  <c:v>8494.5</c:v>
                </c:pt>
                <c:pt idx="143">
                  <c:v>8585</c:v>
                </c:pt>
                <c:pt idx="144">
                  <c:v>8625.5</c:v>
                </c:pt>
                <c:pt idx="145">
                  <c:v>8626</c:v>
                </c:pt>
                <c:pt idx="146">
                  <c:v>8630.5</c:v>
                </c:pt>
                <c:pt idx="147">
                  <c:v>9591</c:v>
                </c:pt>
                <c:pt idx="148">
                  <c:v>9982.5</c:v>
                </c:pt>
                <c:pt idx="149">
                  <c:v>9989.5</c:v>
                </c:pt>
                <c:pt idx="150">
                  <c:v>10316</c:v>
                </c:pt>
                <c:pt idx="151">
                  <c:v>10321.5</c:v>
                </c:pt>
                <c:pt idx="152">
                  <c:v>10375</c:v>
                </c:pt>
                <c:pt idx="153">
                  <c:v>10376.5</c:v>
                </c:pt>
                <c:pt idx="154">
                  <c:v>10390</c:v>
                </c:pt>
                <c:pt idx="155">
                  <c:v>11602.5</c:v>
                </c:pt>
                <c:pt idx="156">
                  <c:v>11675</c:v>
                </c:pt>
                <c:pt idx="157">
                  <c:v>11720.5</c:v>
                </c:pt>
                <c:pt idx="158">
                  <c:v>11820</c:v>
                </c:pt>
                <c:pt idx="159">
                  <c:v>11824.5</c:v>
                </c:pt>
                <c:pt idx="160">
                  <c:v>11929</c:v>
                </c:pt>
                <c:pt idx="161">
                  <c:v>11933.5</c:v>
                </c:pt>
                <c:pt idx="162">
                  <c:v>11942.5</c:v>
                </c:pt>
                <c:pt idx="163">
                  <c:v>11947</c:v>
                </c:pt>
                <c:pt idx="164">
                  <c:v>11997</c:v>
                </c:pt>
                <c:pt idx="165">
                  <c:v>12001.5</c:v>
                </c:pt>
                <c:pt idx="166">
                  <c:v>13274.5</c:v>
                </c:pt>
                <c:pt idx="167">
                  <c:v>13283.5</c:v>
                </c:pt>
                <c:pt idx="168">
                  <c:v>13284</c:v>
                </c:pt>
                <c:pt idx="169">
                  <c:v>13292.5</c:v>
                </c:pt>
                <c:pt idx="170">
                  <c:v>13306</c:v>
                </c:pt>
                <c:pt idx="171">
                  <c:v>13306.5</c:v>
                </c:pt>
                <c:pt idx="172">
                  <c:v>13365</c:v>
                </c:pt>
                <c:pt idx="173">
                  <c:v>13443</c:v>
                </c:pt>
                <c:pt idx="174">
                  <c:v>13447.5</c:v>
                </c:pt>
                <c:pt idx="175">
                  <c:v>13451</c:v>
                </c:pt>
                <c:pt idx="176">
                  <c:v>13465</c:v>
                </c:pt>
                <c:pt idx="177">
                  <c:v>13474</c:v>
                </c:pt>
                <c:pt idx="178">
                  <c:v>13480</c:v>
                </c:pt>
                <c:pt idx="179">
                  <c:v>13610</c:v>
                </c:pt>
                <c:pt idx="180">
                  <c:v>13723.5</c:v>
                </c:pt>
                <c:pt idx="181">
                  <c:v>14558.5</c:v>
                </c:pt>
                <c:pt idx="182">
                  <c:v>14946.5</c:v>
                </c:pt>
                <c:pt idx="183">
                  <c:v>15014.5</c:v>
                </c:pt>
                <c:pt idx="184">
                  <c:v>15146</c:v>
                </c:pt>
                <c:pt idx="185">
                  <c:v>15155</c:v>
                </c:pt>
                <c:pt idx="186">
                  <c:v>15155.5</c:v>
                </c:pt>
                <c:pt idx="187">
                  <c:v>15160</c:v>
                </c:pt>
                <c:pt idx="188">
                  <c:v>15164.5</c:v>
                </c:pt>
                <c:pt idx="189">
                  <c:v>15169</c:v>
                </c:pt>
                <c:pt idx="190">
                  <c:v>15169.5</c:v>
                </c:pt>
                <c:pt idx="191">
                  <c:v>15173.5</c:v>
                </c:pt>
                <c:pt idx="192">
                  <c:v>15200.5</c:v>
                </c:pt>
                <c:pt idx="193">
                  <c:v>15454.5</c:v>
                </c:pt>
                <c:pt idx="194">
                  <c:v>16524</c:v>
                </c:pt>
                <c:pt idx="195">
                  <c:v>16619</c:v>
                </c:pt>
                <c:pt idx="196">
                  <c:v>16623.5</c:v>
                </c:pt>
                <c:pt idx="197">
                  <c:v>16661</c:v>
                </c:pt>
                <c:pt idx="198">
                  <c:v>16764</c:v>
                </c:pt>
                <c:pt idx="199">
                  <c:v>16768.5</c:v>
                </c:pt>
                <c:pt idx="200">
                  <c:v>16791</c:v>
                </c:pt>
                <c:pt idx="201">
                  <c:v>16800</c:v>
                </c:pt>
                <c:pt idx="202">
                  <c:v>16805</c:v>
                </c:pt>
                <c:pt idx="203">
                  <c:v>16959</c:v>
                </c:pt>
                <c:pt idx="204">
                  <c:v>18038</c:v>
                </c:pt>
                <c:pt idx="205">
                  <c:v>18038</c:v>
                </c:pt>
                <c:pt idx="206">
                  <c:v>18038</c:v>
                </c:pt>
                <c:pt idx="207">
                  <c:v>18372.5</c:v>
                </c:pt>
                <c:pt idx="208">
                  <c:v>18372.5</c:v>
                </c:pt>
                <c:pt idx="209">
                  <c:v>18377</c:v>
                </c:pt>
                <c:pt idx="210">
                  <c:v>18377.5</c:v>
                </c:pt>
                <c:pt idx="211">
                  <c:v>18377.5</c:v>
                </c:pt>
                <c:pt idx="212">
                  <c:v>18431.5</c:v>
                </c:pt>
                <c:pt idx="213">
                  <c:v>18513</c:v>
                </c:pt>
                <c:pt idx="214">
                  <c:v>18545</c:v>
                </c:pt>
                <c:pt idx="215">
                  <c:v>18545</c:v>
                </c:pt>
                <c:pt idx="216">
                  <c:v>18545</c:v>
                </c:pt>
                <c:pt idx="217">
                  <c:v>18545</c:v>
                </c:pt>
                <c:pt idx="218">
                  <c:v>18545</c:v>
                </c:pt>
                <c:pt idx="219">
                  <c:v>18545</c:v>
                </c:pt>
                <c:pt idx="220">
                  <c:v>18558.5</c:v>
                </c:pt>
                <c:pt idx="221">
                  <c:v>18558.5</c:v>
                </c:pt>
                <c:pt idx="222">
                  <c:v>18603.5</c:v>
                </c:pt>
                <c:pt idx="223">
                  <c:v>19892</c:v>
                </c:pt>
                <c:pt idx="224">
                  <c:v>20049</c:v>
                </c:pt>
                <c:pt idx="225">
                  <c:v>20099</c:v>
                </c:pt>
                <c:pt idx="226">
                  <c:v>20121.5</c:v>
                </c:pt>
                <c:pt idx="227">
                  <c:v>20126</c:v>
                </c:pt>
                <c:pt idx="228">
                  <c:v>20130.5</c:v>
                </c:pt>
                <c:pt idx="229">
                  <c:v>20130.5</c:v>
                </c:pt>
                <c:pt idx="230">
                  <c:v>20154.5</c:v>
                </c:pt>
                <c:pt idx="231">
                  <c:v>20158</c:v>
                </c:pt>
                <c:pt idx="232">
                  <c:v>20162.5</c:v>
                </c:pt>
                <c:pt idx="233">
                  <c:v>20253</c:v>
                </c:pt>
                <c:pt idx="234">
                  <c:v>21554</c:v>
                </c:pt>
                <c:pt idx="235">
                  <c:v>21626</c:v>
                </c:pt>
                <c:pt idx="236">
                  <c:v>21725.5</c:v>
                </c:pt>
                <c:pt idx="237">
                  <c:v>21725.5</c:v>
                </c:pt>
                <c:pt idx="238">
                  <c:v>21730.5</c:v>
                </c:pt>
                <c:pt idx="239">
                  <c:v>21730.5</c:v>
                </c:pt>
                <c:pt idx="240">
                  <c:v>21739.5</c:v>
                </c:pt>
                <c:pt idx="241">
                  <c:v>21744</c:v>
                </c:pt>
                <c:pt idx="242">
                  <c:v>21744</c:v>
                </c:pt>
                <c:pt idx="243">
                  <c:v>21762</c:v>
                </c:pt>
                <c:pt idx="244">
                  <c:v>21843.5</c:v>
                </c:pt>
                <c:pt idx="245">
                  <c:v>21895</c:v>
                </c:pt>
                <c:pt idx="246">
                  <c:v>21911.5</c:v>
                </c:pt>
                <c:pt idx="247">
                  <c:v>22138</c:v>
                </c:pt>
                <c:pt idx="248">
                  <c:v>23071.5</c:v>
                </c:pt>
                <c:pt idx="249">
                  <c:v>23221</c:v>
                </c:pt>
                <c:pt idx="250">
                  <c:v>23311.5</c:v>
                </c:pt>
                <c:pt idx="251">
                  <c:v>23701.5</c:v>
                </c:pt>
                <c:pt idx="252">
                  <c:v>24716.5</c:v>
                </c:pt>
                <c:pt idx="253">
                  <c:v>24866</c:v>
                </c:pt>
                <c:pt idx="254">
                  <c:v>25120</c:v>
                </c:pt>
                <c:pt idx="255">
                  <c:v>25142.5</c:v>
                </c:pt>
                <c:pt idx="256">
                  <c:v>26033</c:v>
                </c:pt>
                <c:pt idx="257">
                  <c:v>26569.5</c:v>
                </c:pt>
                <c:pt idx="258">
                  <c:v>26589</c:v>
                </c:pt>
                <c:pt idx="259">
                  <c:v>26692</c:v>
                </c:pt>
                <c:pt idx="260">
                  <c:v>27054.5</c:v>
                </c:pt>
                <c:pt idx="261">
                  <c:v>28035.5</c:v>
                </c:pt>
                <c:pt idx="262">
                  <c:v>28187.5</c:v>
                </c:pt>
                <c:pt idx="263">
                  <c:v>28284</c:v>
                </c:pt>
                <c:pt idx="264">
                  <c:v>28352.5</c:v>
                </c:pt>
                <c:pt idx="265">
                  <c:v>28409.5</c:v>
                </c:pt>
                <c:pt idx="266">
                  <c:v>28418.5</c:v>
                </c:pt>
                <c:pt idx="267">
                  <c:v>28518</c:v>
                </c:pt>
                <c:pt idx="268">
                  <c:v>28699.5</c:v>
                </c:pt>
                <c:pt idx="269">
                  <c:v>28708.5</c:v>
                </c:pt>
                <c:pt idx="270">
                  <c:v>29864</c:v>
                </c:pt>
                <c:pt idx="271">
                  <c:v>29874.5</c:v>
                </c:pt>
                <c:pt idx="272">
                  <c:v>29875</c:v>
                </c:pt>
                <c:pt idx="273">
                  <c:v>29945.5</c:v>
                </c:pt>
                <c:pt idx="274">
                  <c:v>30009</c:v>
                </c:pt>
                <c:pt idx="275">
                  <c:v>30059</c:v>
                </c:pt>
                <c:pt idx="276">
                  <c:v>30073.5</c:v>
                </c:pt>
                <c:pt idx="277">
                  <c:v>30077</c:v>
                </c:pt>
                <c:pt idx="278">
                  <c:v>30127</c:v>
                </c:pt>
                <c:pt idx="279">
                  <c:v>30222</c:v>
                </c:pt>
                <c:pt idx="280">
                  <c:v>31301.5</c:v>
                </c:pt>
                <c:pt idx="281">
                  <c:v>31486</c:v>
                </c:pt>
                <c:pt idx="282">
                  <c:v>31622</c:v>
                </c:pt>
                <c:pt idx="283">
                  <c:v>31622</c:v>
                </c:pt>
                <c:pt idx="284">
                  <c:v>31735.5</c:v>
                </c:pt>
                <c:pt idx="285">
                  <c:v>31740</c:v>
                </c:pt>
                <c:pt idx="286">
                  <c:v>31772</c:v>
                </c:pt>
                <c:pt idx="287">
                  <c:v>31772</c:v>
                </c:pt>
                <c:pt idx="288">
                  <c:v>31776.5</c:v>
                </c:pt>
                <c:pt idx="289">
                  <c:v>31777.5</c:v>
                </c:pt>
                <c:pt idx="290">
                  <c:v>31778</c:v>
                </c:pt>
                <c:pt idx="291">
                  <c:v>31794.5</c:v>
                </c:pt>
                <c:pt idx="292">
                  <c:v>31957.5</c:v>
                </c:pt>
                <c:pt idx="293">
                  <c:v>32030</c:v>
                </c:pt>
                <c:pt idx="294">
                  <c:v>33123</c:v>
                </c:pt>
                <c:pt idx="295">
                  <c:v>33126.5</c:v>
                </c:pt>
                <c:pt idx="296">
                  <c:v>33167.5</c:v>
                </c:pt>
                <c:pt idx="297">
                  <c:v>33167.5</c:v>
                </c:pt>
                <c:pt idx="298">
                  <c:v>33167.5</c:v>
                </c:pt>
                <c:pt idx="299">
                  <c:v>33168</c:v>
                </c:pt>
                <c:pt idx="300">
                  <c:v>33168</c:v>
                </c:pt>
                <c:pt idx="301">
                  <c:v>33168</c:v>
                </c:pt>
                <c:pt idx="302">
                  <c:v>33171.5</c:v>
                </c:pt>
                <c:pt idx="303">
                  <c:v>33232</c:v>
                </c:pt>
                <c:pt idx="304">
                  <c:v>33280.5</c:v>
                </c:pt>
                <c:pt idx="305">
                  <c:v>33403</c:v>
                </c:pt>
                <c:pt idx="306">
                  <c:v>33412</c:v>
                </c:pt>
                <c:pt idx="307">
                  <c:v>33422.5</c:v>
                </c:pt>
                <c:pt idx="308">
                  <c:v>33554</c:v>
                </c:pt>
                <c:pt idx="309">
                  <c:v>33554</c:v>
                </c:pt>
                <c:pt idx="310">
                  <c:v>33580</c:v>
                </c:pt>
                <c:pt idx="311">
                  <c:v>34587</c:v>
                </c:pt>
                <c:pt idx="312">
                  <c:v>34823</c:v>
                </c:pt>
                <c:pt idx="313">
                  <c:v>34825.5</c:v>
                </c:pt>
                <c:pt idx="314">
                  <c:v>34844.5</c:v>
                </c:pt>
                <c:pt idx="315">
                  <c:v>34948</c:v>
                </c:pt>
                <c:pt idx="316">
                  <c:v>34952.5</c:v>
                </c:pt>
                <c:pt idx="317">
                  <c:v>34952.5</c:v>
                </c:pt>
                <c:pt idx="318">
                  <c:v>34984.5</c:v>
                </c:pt>
                <c:pt idx="319">
                  <c:v>34999</c:v>
                </c:pt>
                <c:pt idx="320">
                  <c:v>35007</c:v>
                </c:pt>
                <c:pt idx="321">
                  <c:v>35189.5</c:v>
                </c:pt>
                <c:pt idx="322">
                  <c:v>35261</c:v>
                </c:pt>
                <c:pt idx="323">
                  <c:v>35262</c:v>
                </c:pt>
                <c:pt idx="324">
                  <c:v>35270.5</c:v>
                </c:pt>
                <c:pt idx="325">
                  <c:v>35270.5</c:v>
                </c:pt>
                <c:pt idx="326">
                  <c:v>35451.5</c:v>
                </c:pt>
                <c:pt idx="327">
                  <c:v>35451.5</c:v>
                </c:pt>
                <c:pt idx="328">
                  <c:v>36344</c:v>
                </c:pt>
                <c:pt idx="329">
                  <c:v>36439</c:v>
                </c:pt>
                <c:pt idx="330">
                  <c:v>36504.5</c:v>
                </c:pt>
                <c:pt idx="331">
                  <c:v>36652</c:v>
                </c:pt>
                <c:pt idx="332">
                  <c:v>36720</c:v>
                </c:pt>
                <c:pt idx="333">
                  <c:v>36842.5</c:v>
                </c:pt>
                <c:pt idx="334">
                  <c:v>36847</c:v>
                </c:pt>
                <c:pt idx="335">
                  <c:v>36847</c:v>
                </c:pt>
                <c:pt idx="336">
                  <c:v>37980.5</c:v>
                </c:pt>
                <c:pt idx="337">
                  <c:v>38007.5</c:v>
                </c:pt>
                <c:pt idx="338">
                  <c:v>38008</c:v>
                </c:pt>
                <c:pt idx="339">
                  <c:v>38125</c:v>
                </c:pt>
                <c:pt idx="340">
                  <c:v>38164</c:v>
                </c:pt>
                <c:pt idx="341">
                  <c:v>38210.5</c:v>
                </c:pt>
                <c:pt idx="342">
                  <c:v>38297.5</c:v>
                </c:pt>
                <c:pt idx="343">
                  <c:v>38307.5</c:v>
                </c:pt>
                <c:pt idx="344">
                  <c:v>38324</c:v>
                </c:pt>
                <c:pt idx="345">
                  <c:v>38325</c:v>
                </c:pt>
                <c:pt idx="346">
                  <c:v>38378.5</c:v>
                </c:pt>
                <c:pt idx="347">
                  <c:v>38405.5</c:v>
                </c:pt>
                <c:pt idx="348">
                  <c:v>38419</c:v>
                </c:pt>
                <c:pt idx="349">
                  <c:v>39602.5</c:v>
                </c:pt>
                <c:pt idx="350">
                  <c:v>39676</c:v>
                </c:pt>
                <c:pt idx="351">
                  <c:v>39775</c:v>
                </c:pt>
                <c:pt idx="352">
                  <c:v>39789</c:v>
                </c:pt>
                <c:pt idx="353">
                  <c:v>39796.5</c:v>
                </c:pt>
                <c:pt idx="354">
                  <c:v>39797</c:v>
                </c:pt>
                <c:pt idx="355">
                  <c:v>39797</c:v>
                </c:pt>
                <c:pt idx="356">
                  <c:v>39825</c:v>
                </c:pt>
                <c:pt idx="357">
                  <c:v>39825</c:v>
                </c:pt>
                <c:pt idx="358">
                  <c:v>39848</c:v>
                </c:pt>
                <c:pt idx="359">
                  <c:v>39869.5</c:v>
                </c:pt>
                <c:pt idx="360">
                  <c:v>39887</c:v>
                </c:pt>
                <c:pt idx="361">
                  <c:v>39887</c:v>
                </c:pt>
                <c:pt idx="362">
                  <c:v>39897</c:v>
                </c:pt>
                <c:pt idx="363">
                  <c:v>39905.5</c:v>
                </c:pt>
                <c:pt idx="364">
                  <c:v>39911</c:v>
                </c:pt>
                <c:pt idx="365">
                  <c:v>40251</c:v>
                </c:pt>
                <c:pt idx="366">
                  <c:v>41347</c:v>
                </c:pt>
                <c:pt idx="367">
                  <c:v>41425</c:v>
                </c:pt>
                <c:pt idx="368">
                  <c:v>41434</c:v>
                </c:pt>
                <c:pt idx="369">
                  <c:v>41506</c:v>
                </c:pt>
                <c:pt idx="370">
                  <c:v>41516</c:v>
                </c:pt>
                <c:pt idx="371">
                  <c:v>41534</c:v>
                </c:pt>
                <c:pt idx="372">
                  <c:v>41561</c:v>
                </c:pt>
                <c:pt idx="373">
                  <c:v>41565</c:v>
                </c:pt>
                <c:pt idx="374">
                  <c:v>41579</c:v>
                </c:pt>
                <c:pt idx="375">
                  <c:v>41642</c:v>
                </c:pt>
                <c:pt idx="376">
                  <c:v>41654.5</c:v>
                </c:pt>
                <c:pt idx="377">
                  <c:v>41674</c:v>
                </c:pt>
                <c:pt idx="378">
                  <c:v>41700</c:v>
                </c:pt>
                <c:pt idx="379">
                  <c:v>41700</c:v>
                </c:pt>
                <c:pt idx="380">
                  <c:v>41700</c:v>
                </c:pt>
                <c:pt idx="381">
                  <c:v>41831.5</c:v>
                </c:pt>
                <c:pt idx="382">
                  <c:v>41831.5</c:v>
                </c:pt>
                <c:pt idx="383">
                  <c:v>42276</c:v>
                </c:pt>
                <c:pt idx="384">
                  <c:v>42747.5</c:v>
                </c:pt>
                <c:pt idx="385">
                  <c:v>42747.5</c:v>
                </c:pt>
                <c:pt idx="386">
                  <c:v>42997</c:v>
                </c:pt>
                <c:pt idx="387">
                  <c:v>43006.5</c:v>
                </c:pt>
                <c:pt idx="388">
                  <c:v>43046</c:v>
                </c:pt>
                <c:pt idx="389">
                  <c:v>43092</c:v>
                </c:pt>
                <c:pt idx="390">
                  <c:v>43133.5</c:v>
                </c:pt>
                <c:pt idx="391">
                  <c:v>43146.5</c:v>
                </c:pt>
                <c:pt idx="392">
                  <c:v>43178</c:v>
                </c:pt>
                <c:pt idx="393">
                  <c:v>43204</c:v>
                </c:pt>
                <c:pt idx="394">
                  <c:v>43204.5</c:v>
                </c:pt>
                <c:pt idx="395">
                  <c:v>43255</c:v>
                </c:pt>
                <c:pt idx="396">
                  <c:v>43282</c:v>
                </c:pt>
                <c:pt idx="397">
                  <c:v>43368.5</c:v>
                </c:pt>
                <c:pt idx="398">
                  <c:v>43372</c:v>
                </c:pt>
                <c:pt idx="399">
                  <c:v>43387</c:v>
                </c:pt>
                <c:pt idx="400">
                  <c:v>43387</c:v>
                </c:pt>
                <c:pt idx="401">
                  <c:v>43387</c:v>
                </c:pt>
                <c:pt idx="402">
                  <c:v>43545.5</c:v>
                </c:pt>
                <c:pt idx="403">
                  <c:v>44303</c:v>
                </c:pt>
                <c:pt idx="404">
                  <c:v>44461.5</c:v>
                </c:pt>
                <c:pt idx="405">
                  <c:v>44588</c:v>
                </c:pt>
                <c:pt idx="406">
                  <c:v>44759.5</c:v>
                </c:pt>
                <c:pt idx="407">
                  <c:v>44873</c:v>
                </c:pt>
                <c:pt idx="408">
                  <c:v>44873.5</c:v>
                </c:pt>
                <c:pt idx="409">
                  <c:v>44918</c:v>
                </c:pt>
                <c:pt idx="410">
                  <c:v>44918</c:v>
                </c:pt>
                <c:pt idx="411">
                  <c:v>45031.5</c:v>
                </c:pt>
                <c:pt idx="412">
                  <c:v>45031.5</c:v>
                </c:pt>
                <c:pt idx="413">
                  <c:v>45062.5</c:v>
                </c:pt>
                <c:pt idx="414">
                  <c:v>45062.5</c:v>
                </c:pt>
                <c:pt idx="415">
                  <c:v>45081</c:v>
                </c:pt>
                <c:pt idx="416">
                  <c:v>46025</c:v>
                </c:pt>
                <c:pt idx="417">
                  <c:v>46113</c:v>
                </c:pt>
                <c:pt idx="418">
                  <c:v>46134</c:v>
                </c:pt>
                <c:pt idx="419">
                  <c:v>46292.5</c:v>
                </c:pt>
                <c:pt idx="420">
                  <c:v>46400.5</c:v>
                </c:pt>
                <c:pt idx="421">
                  <c:v>46462</c:v>
                </c:pt>
                <c:pt idx="422">
                  <c:v>46471</c:v>
                </c:pt>
                <c:pt idx="423">
                  <c:v>46545.5</c:v>
                </c:pt>
                <c:pt idx="424">
                  <c:v>46818.5</c:v>
                </c:pt>
                <c:pt idx="425">
                  <c:v>46818.5</c:v>
                </c:pt>
                <c:pt idx="426">
                  <c:v>46818.5</c:v>
                </c:pt>
                <c:pt idx="427">
                  <c:v>47038</c:v>
                </c:pt>
                <c:pt idx="428">
                  <c:v>47038</c:v>
                </c:pt>
                <c:pt idx="429">
                  <c:v>48019</c:v>
                </c:pt>
                <c:pt idx="430">
                  <c:v>48035.5</c:v>
                </c:pt>
                <c:pt idx="431">
                  <c:v>48078.5</c:v>
                </c:pt>
                <c:pt idx="432">
                  <c:v>48079</c:v>
                </c:pt>
                <c:pt idx="433">
                  <c:v>48148</c:v>
                </c:pt>
                <c:pt idx="434">
                  <c:v>48148.5</c:v>
                </c:pt>
                <c:pt idx="435">
                  <c:v>48202.5</c:v>
                </c:pt>
                <c:pt idx="436">
                  <c:v>48207</c:v>
                </c:pt>
                <c:pt idx="437">
                  <c:v>48233</c:v>
                </c:pt>
                <c:pt idx="438">
                  <c:v>48252.5</c:v>
                </c:pt>
                <c:pt idx="439">
                  <c:v>48279</c:v>
                </c:pt>
                <c:pt idx="440">
                  <c:v>48306.5</c:v>
                </c:pt>
                <c:pt idx="441">
                  <c:v>48307</c:v>
                </c:pt>
                <c:pt idx="442">
                  <c:v>48311.5</c:v>
                </c:pt>
                <c:pt idx="443">
                  <c:v>48315.5</c:v>
                </c:pt>
                <c:pt idx="444">
                  <c:v>48316</c:v>
                </c:pt>
                <c:pt idx="445">
                  <c:v>48325</c:v>
                </c:pt>
                <c:pt idx="446">
                  <c:v>48338.5</c:v>
                </c:pt>
                <c:pt idx="447">
                  <c:v>48347.5</c:v>
                </c:pt>
                <c:pt idx="448">
                  <c:v>48348</c:v>
                </c:pt>
                <c:pt idx="449">
                  <c:v>48352</c:v>
                </c:pt>
                <c:pt idx="450">
                  <c:v>48352.5</c:v>
                </c:pt>
                <c:pt idx="451">
                  <c:v>48356.5</c:v>
                </c:pt>
                <c:pt idx="452">
                  <c:v>48357</c:v>
                </c:pt>
                <c:pt idx="453">
                  <c:v>48365.5</c:v>
                </c:pt>
                <c:pt idx="454">
                  <c:v>48366</c:v>
                </c:pt>
                <c:pt idx="455">
                  <c:v>48370</c:v>
                </c:pt>
                <c:pt idx="456">
                  <c:v>48370.5</c:v>
                </c:pt>
                <c:pt idx="457">
                  <c:v>48374.5</c:v>
                </c:pt>
                <c:pt idx="458">
                  <c:v>48375</c:v>
                </c:pt>
                <c:pt idx="459">
                  <c:v>48388</c:v>
                </c:pt>
                <c:pt idx="460">
                  <c:v>48388</c:v>
                </c:pt>
                <c:pt idx="461">
                  <c:v>48388.5</c:v>
                </c:pt>
                <c:pt idx="462">
                  <c:v>48403</c:v>
                </c:pt>
                <c:pt idx="463">
                  <c:v>48488</c:v>
                </c:pt>
                <c:pt idx="464">
                  <c:v>48492.5</c:v>
                </c:pt>
                <c:pt idx="465">
                  <c:v>48497</c:v>
                </c:pt>
                <c:pt idx="466">
                  <c:v>48501.5</c:v>
                </c:pt>
                <c:pt idx="467">
                  <c:v>48506</c:v>
                </c:pt>
                <c:pt idx="468">
                  <c:v>48510.5</c:v>
                </c:pt>
                <c:pt idx="469">
                  <c:v>48515</c:v>
                </c:pt>
                <c:pt idx="470">
                  <c:v>48584</c:v>
                </c:pt>
                <c:pt idx="471">
                  <c:v>48596.5</c:v>
                </c:pt>
                <c:pt idx="472">
                  <c:v>48796</c:v>
                </c:pt>
                <c:pt idx="473">
                  <c:v>48796</c:v>
                </c:pt>
                <c:pt idx="474">
                  <c:v>49265</c:v>
                </c:pt>
                <c:pt idx="475">
                  <c:v>49710</c:v>
                </c:pt>
                <c:pt idx="476">
                  <c:v>49710.5</c:v>
                </c:pt>
                <c:pt idx="477">
                  <c:v>49731.5</c:v>
                </c:pt>
                <c:pt idx="478">
                  <c:v>49747.5</c:v>
                </c:pt>
                <c:pt idx="479">
                  <c:v>49761</c:v>
                </c:pt>
                <c:pt idx="480">
                  <c:v>49770</c:v>
                </c:pt>
                <c:pt idx="481">
                  <c:v>49810</c:v>
                </c:pt>
                <c:pt idx="482">
                  <c:v>49810</c:v>
                </c:pt>
                <c:pt idx="483">
                  <c:v>49810.5</c:v>
                </c:pt>
                <c:pt idx="484">
                  <c:v>49810.5</c:v>
                </c:pt>
                <c:pt idx="485">
                  <c:v>49811.5</c:v>
                </c:pt>
                <c:pt idx="486">
                  <c:v>49820</c:v>
                </c:pt>
                <c:pt idx="487">
                  <c:v>49820</c:v>
                </c:pt>
                <c:pt idx="488">
                  <c:v>49820.5</c:v>
                </c:pt>
                <c:pt idx="489">
                  <c:v>49829.5</c:v>
                </c:pt>
                <c:pt idx="490">
                  <c:v>49858</c:v>
                </c:pt>
                <c:pt idx="491">
                  <c:v>49865.5</c:v>
                </c:pt>
                <c:pt idx="492">
                  <c:v>49924.5</c:v>
                </c:pt>
                <c:pt idx="493">
                  <c:v>50010</c:v>
                </c:pt>
                <c:pt idx="494">
                  <c:v>50010.5</c:v>
                </c:pt>
                <c:pt idx="495">
                  <c:v>50033</c:v>
                </c:pt>
                <c:pt idx="496">
                  <c:v>50071</c:v>
                </c:pt>
                <c:pt idx="497">
                  <c:v>50130</c:v>
                </c:pt>
                <c:pt idx="498">
                  <c:v>51193.5</c:v>
                </c:pt>
                <c:pt idx="499">
                  <c:v>51197.5</c:v>
                </c:pt>
                <c:pt idx="500">
                  <c:v>51348.5</c:v>
                </c:pt>
                <c:pt idx="501">
                  <c:v>51433</c:v>
                </c:pt>
                <c:pt idx="502">
                  <c:v>51457.5</c:v>
                </c:pt>
                <c:pt idx="503">
                  <c:v>51462</c:v>
                </c:pt>
                <c:pt idx="504">
                  <c:v>51487.5</c:v>
                </c:pt>
                <c:pt idx="505">
                  <c:v>51492</c:v>
                </c:pt>
                <c:pt idx="506">
                  <c:v>51496.5</c:v>
                </c:pt>
                <c:pt idx="507">
                  <c:v>51497</c:v>
                </c:pt>
                <c:pt idx="508">
                  <c:v>51501</c:v>
                </c:pt>
                <c:pt idx="509">
                  <c:v>51564.5</c:v>
                </c:pt>
                <c:pt idx="510">
                  <c:v>51566</c:v>
                </c:pt>
                <c:pt idx="511">
                  <c:v>51578</c:v>
                </c:pt>
                <c:pt idx="512">
                  <c:v>51578</c:v>
                </c:pt>
                <c:pt idx="513">
                  <c:v>51655</c:v>
                </c:pt>
                <c:pt idx="514">
                  <c:v>51954.5</c:v>
                </c:pt>
                <c:pt idx="515">
                  <c:v>52381</c:v>
                </c:pt>
                <c:pt idx="516">
                  <c:v>52712.5</c:v>
                </c:pt>
                <c:pt idx="517">
                  <c:v>52717</c:v>
                </c:pt>
                <c:pt idx="518">
                  <c:v>52726</c:v>
                </c:pt>
                <c:pt idx="519">
                  <c:v>52762</c:v>
                </c:pt>
                <c:pt idx="520">
                  <c:v>52775.5</c:v>
                </c:pt>
                <c:pt idx="521">
                  <c:v>52780.5</c:v>
                </c:pt>
                <c:pt idx="522">
                  <c:v>52794</c:v>
                </c:pt>
                <c:pt idx="523">
                  <c:v>52802.5</c:v>
                </c:pt>
                <c:pt idx="524">
                  <c:v>52803</c:v>
                </c:pt>
                <c:pt idx="525">
                  <c:v>52807.5</c:v>
                </c:pt>
                <c:pt idx="526">
                  <c:v>52812</c:v>
                </c:pt>
                <c:pt idx="527">
                  <c:v>52816.5</c:v>
                </c:pt>
                <c:pt idx="528">
                  <c:v>52893.5</c:v>
                </c:pt>
                <c:pt idx="529">
                  <c:v>52898</c:v>
                </c:pt>
                <c:pt idx="530">
                  <c:v>52898.5</c:v>
                </c:pt>
                <c:pt idx="531">
                  <c:v>52920</c:v>
                </c:pt>
                <c:pt idx="532">
                  <c:v>52920.5</c:v>
                </c:pt>
                <c:pt idx="533">
                  <c:v>52934.5</c:v>
                </c:pt>
                <c:pt idx="534">
                  <c:v>52938.5</c:v>
                </c:pt>
                <c:pt idx="535">
                  <c:v>52952.5</c:v>
                </c:pt>
                <c:pt idx="536">
                  <c:v>52957</c:v>
                </c:pt>
                <c:pt idx="537">
                  <c:v>52961.5</c:v>
                </c:pt>
                <c:pt idx="538">
                  <c:v>52965.5</c:v>
                </c:pt>
                <c:pt idx="539">
                  <c:v>52983.5</c:v>
                </c:pt>
                <c:pt idx="540">
                  <c:v>52984</c:v>
                </c:pt>
                <c:pt idx="541">
                  <c:v>52988</c:v>
                </c:pt>
                <c:pt idx="542">
                  <c:v>52988.5</c:v>
                </c:pt>
                <c:pt idx="543">
                  <c:v>52992</c:v>
                </c:pt>
                <c:pt idx="544">
                  <c:v>52992.5</c:v>
                </c:pt>
                <c:pt idx="545">
                  <c:v>53006.5</c:v>
                </c:pt>
                <c:pt idx="546">
                  <c:v>53011</c:v>
                </c:pt>
                <c:pt idx="547">
                  <c:v>53011.5</c:v>
                </c:pt>
                <c:pt idx="548">
                  <c:v>53015</c:v>
                </c:pt>
                <c:pt idx="549">
                  <c:v>53016</c:v>
                </c:pt>
                <c:pt idx="550">
                  <c:v>53029.5</c:v>
                </c:pt>
                <c:pt idx="551">
                  <c:v>53030.5</c:v>
                </c:pt>
                <c:pt idx="552">
                  <c:v>53033.5</c:v>
                </c:pt>
                <c:pt idx="553">
                  <c:v>53034</c:v>
                </c:pt>
                <c:pt idx="554">
                  <c:v>53051</c:v>
                </c:pt>
                <c:pt idx="555">
                  <c:v>53051.5</c:v>
                </c:pt>
                <c:pt idx="556">
                  <c:v>53127.5</c:v>
                </c:pt>
                <c:pt idx="557">
                  <c:v>53128</c:v>
                </c:pt>
                <c:pt idx="558">
                  <c:v>53137</c:v>
                </c:pt>
                <c:pt idx="559">
                  <c:v>53141.5</c:v>
                </c:pt>
                <c:pt idx="560">
                  <c:v>53142</c:v>
                </c:pt>
                <c:pt idx="561">
                  <c:v>53142.5</c:v>
                </c:pt>
                <c:pt idx="562">
                  <c:v>53147</c:v>
                </c:pt>
                <c:pt idx="563">
                  <c:v>53155</c:v>
                </c:pt>
                <c:pt idx="564">
                  <c:v>53173</c:v>
                </c:pt>
                <c:pt idx="565">
                  <c:v>53173.5</c:v>
                </c:pt>
                <c:pt idx="566">
                  <c:v>53177.5</c:v>
                </c:pt>
                <c:pt idx="567">
                  <c:v>53178</c:v>
                </c:pt>
                <c:pt idx="568">
                  <c:v>53182</c:v>
                </c:pt>
                <c:pt idx="569">
                  <c:v>53182.5</c:v>
                </c:pt>
                <c:pt idx="570">
                  <c:v>53187</c:v>
                </c:pt>
                <c:pt idx="571">
                  <c:v>53191</c:v>
                </c:pt>
                <c:pt idx="572">
                  <c:v>53191.5</c:v>
                </c:pt>
                <c:pt idx="573">
                  <c:v>53195.5</c:v>
                </c:pt>
                <c:pt idx="574">
                  <c:v>53196</c:v>
                </c:pt>
                <c:pt idx="575">
                  <c:v>53196.5</c:v>
                </c:pt>
                <c:pt idx="576">
                  <c:v>53205</c:v>
                </c:pt>
                <c:pt idx="577">
                  <c:v>53205.5</c:v>
                </c:pt>
                <c:pt idx="578">
                  <c:v>53209.5</c:v>
                </c:pt>
                <c:pt idx="579">
                  <c:v>53214</c:v>
                </c:pt>
                <c:pt idx="580">
                  <c:v>53218.5</c:v>
                </c:pt>
                <c:pt idx="581">
                  <c:v>53223</c:v>
                </c:pt>
                <c:pt idx="582">
                  <c:v>53223</c:v>
                </c:pt>
                <c:pt idx="583">
                  <c:v>53227.5</c:v>
                </c:pt>
                <c:pt idx="584">
                  <c:v>53232</c:v>
                </c:pt>
                <c:pt idx="585">
                  <c:v>53232.5</c:v>
                </c:pt>
                <c:pt idx="586">
                  <c:v>53236.5</c:v>
                </c:pt>
                <c:pt idx="587">
                  <c:v>53236.5</c:v>
                </c:pt>
                <c:pt idx="588">
                  <c:v>53237</c:v>
                </c:pt>
                <c:pt idx="589">
                  <c:v>53241.5</c:v>
                </c:pt>
                <c:pt idx="590">
                  <c:v>53255</c:v>
                </c:pt>
                <c:pt idx="591">
                  <c:v>53259.5</c:v>
                </c:pt>
                <c:pt idx="592">
                  <c:v>53268.5</c:v>
                </c:pt>
                <c:pt idx="593">
                  <c:v>53273</c:v>
                </c:pt>
                <c:pt idx="594">
                  <c:v>53277.5</c:v>
                </c:pt>
                <c:pt idx="595">
                  <c:v>53282</c:v>
                </c:pt>
                <c:pt idx="596">
                  <c:v>53286.5</c:v>
                </c:pt>
                <c:pt idx="597">
                  <c:v>53300</c:v>
                </c:pt>
                <c:pt idx="598">
                  <c:v>53304.5</c:v>
                </c:pt>
                <c:pt idx="599">
                  <c:v>53318.5</c:v>
                </c:pt>
                <c:pt idx="600">
                  <c:v>53323</c:v>
                </c:pt>
                <c:pt idx="601">
                  <c:v>53327.5</c:v>
                </c:pt>
                <c:pt idx="602">
                  <c:v>53363.5</c:v>
                </c:pt>
                <c:pt idx="603">
                  <c:v>53469</c:v>
                </c:pt>
                <c:pt idx="604">
                  <c:v>54618</c:v>
                </c:pt>
                <c:pt idx="605">
                  <c:v>54618</c:v>
                </c:pt>
                <c:pt idx="606">
                  <c:v>54618</c:v>
                </c:pt>
                <c:pt idx="607">
                  <c:v>54618</c:v>
                </c:pt>
                <c:pt idx="608">
                  <c:v>54678.5</c:v>
                </c:pt>
                <c:pt idx="609">
                  <c:v>54684</c:v>
                </c:pt>
                <c:pt idx="610">
                  <c:v>54684</c:v>
                </c:pt>
                <c:pt idx="611">
                  <c:v>54777</c:v>
                </c:pt>
                <c:pt idx="612">
                  <c:v>54832.5</c:v>
                </c:pt>
                <c:pt idx="613">
                  <c:v>54832.5</c:v>
                </c:pt>
                <c:pt idx="614">
                  <c:v>54832.5</c:v>
                </c:pt>
                <c:pt idx="615">
                  <c:v>54836.5</c:v>
                </c:pt>
                <c:pt idx="616">
                  <c:v>54836.5</c:v>
                </c:pt>
                <c:pt idx="617">
                  <c:v>54945</c:v>
                </c:pt>
                <c:pt idx="618">
                  <c:v>54954</c:v>
                </c:pt>
                <c:pt idx="619">
                  <c:v>54959.5</c:v>
                </c:pt>
                <c:pt idx="620">
                  <c:v>55045.5</c:v>
                </c:pt>
                <c:pt idx="621">
                  <c:v>55099</c:v>
                </c:pt>
                <c:pt idx="622">
                  <c:v>55099</c:v>
                </c:pt>
                <c:pt idx="623">
                  <c:v>55099</c:v>
                </c:pt>
                <c:pt idx="624">
                  <c:v>55189.5</c:v>
                </c:pt>
                <c:pt idx="625">
                  <c:v>55948.5</c:v>
                </c:pt>
                <c:pt idx="626">
                  <c:v>55967</c:v>
                </c:pt>
                <c:pt idx="627">
                  <c:v>55967.5</c:v>
                </c:pt>
                <c:pt idx="628">
                  <c:v>56179.5</c:v>
                </c:pt>
                <c:pt idx="629">
                  <c:v>56180</c:v>
                </c:pt>
                <c:pt idx="630">
                  <c:v>56277</c:v>
                </c:pt>
                <c:pt idx="631">
                  <c:v>56297.5</c:v>
                </c:pt>
                <c:pt idx="632">
                  <c:v>56396</c:v>
                </c:pt>
                <c:pt idx="633">
                  <c:v>56473</c:v>
                </c:pt>
                <c:pt idx="634">
                  <c:v>56490</c:v>
                </c:pt>
                <c:pt idx="635">
                  <c:v>56545.5</c:v>
                </c:pt>
                <c:pt idx="636">
                  <c:v>56591</c:v>
                </c:pt>
                <c:pt idx="637">
                  <c:v>56626</c:v>
                </c:pt>
                <c:pt idx="638">
                  <c:v>57606</c:v>
                </c:pt>
                <c:pt idx="639">
                  <c:v>57746.5</c:v>
                </c:pt>
                <c:pt idx="640">
                  <c:v>57755</c:v>
                </c:pt>
                <c:pt idx="641">
                  <c:v>57918.5</c:v>
                </c:pt>
                <c:pt idx="642">
                  <c:v>58041</c:v>
                </c:pt>
                <c:pt idx="643">
                  <c:v>58041.5</c:v>
                </c:pt>
                <c:pt idx="644">
                  <c:v>58054.5</c:v>
                </c:pt>
                <c:pt idx="645">
                  <c:v>58171</c:v>
                </c:pt>
                <c:pt idx="646">
                  <c:v>59329</c:v>
                </c:pt>
                <c:pt idx="647">
                  <c:v>59542</c:v>
                </c:pt>
                <c:pt idx="648">
                  <c:v>59608.5</c:v>
                </c:pt>
                <c:pt idx="649">
                  <c:v>59739.5</c:v>
                </c:pt>
                <c:pt idx="650">
                  <c:v>59744</c:v>
                </c:pt>
                <c:pt idx="651">
                  <c:v>59744.5</c:v>
                </c:pt>
                <c:pt idx="652">
                  <c:v>59757.5</c:v>
                </c:pt>
                <c:pt idx="653">
                  <c:v>59758</c:v>
                </c:pt>
                <c:pt idx="654">
                  <c:v>59766</c:v>
                </c:pt>
                <c:pt idx="655">
                  <c:v>59766.5</c:v>
                </c:pt>
                <c:pt idx="656">
                  <c:v>59771</c:v>
                </c:pt>
                <c:pt idx="657">
                  <c:v>59771.5</c:v>
                </c:pt>
                <c:pt idx="658">
                  <c:v>59780</c:v>
                </c:pt>
                <c:pt idx="659">
                  <c:v>59780.5</c:v>
                </c:pt>
                <c:pt idx="660">
                  <c:v>59781</c:v>
                </c:pt>
                <c:pt idx="661">
                  <c:v>59781</c:v>
                </c:pt>
                <c:pt idx="662">
                  <c:v>59781.5</c:v>
                </c:pt>
                <c:pt idx="663">
                  <c:v>59784.5</c:v>
                </c:pt>
                <c:pt idx="664">
                  <c:v>59785</c:v>
                </c:pt>
                <c:pt idx="665">
                  <c:v>59785.5</c:v>
                </c:pt>
                <c:pt idx="666">
                  <c:v>59789</c:v>
                </c:pt>
                <c:pt idx="667">
                  <c:v>59789.5</c:v>
                </c:pt>
                <c:pt idx="668">
                  <c:v>59793.5</c:v>
                </c:pt>
                <c:pt idx="669">
                  <c:v>59794</c:v>
                </c:pt>
                <c:pt idx="670">
                  <c:v>59794.5</c:v>
                </c:pt>
                <c:pt idx="671">
                  <c:v>59798</c:v>
                </c:pt>
                <c:pt idx="672">
                  <c:v>59798.5</c:v>
                </c:pt>
                <c:pt idx="673">
                  <c:v>59799</c:v>
                </c:pt>
                <c:pt idx="674">
                  <c:v>59799</c:v>
                </c:pt>
                <c:pt idx="675">
                  <c:v>59799</c:v>
                </c:pt>
                <c:pt idx="676">
                  <c:v>59802.5</c:v>
                </c:pt>
                <c:pt idx="677">
                  <c:v>59803</c:v>
                </c:pt>
                <c:pt idx="678">
                  <c:v>59803.5</c:v>
                </c:pt>
                <c:pt idx="679">
                  <c:v>59807.5</c:v>
                </c:pt>
                <c:pt idx="680">
                  <c:v>59839</c:v>
                </c:pt>
                <c:pt idx="681">
                  <c:v>59839.5</c:v>
                </c:pt>
                <c:pt idx="682">
                  <c:v>59848</c:v>
                </c:pt>
                <c:pt idx="683">
                  <c:v>59848.5</c:v>
                </c:pt>
                <c:pt idx="684">
                  <c:v>59852.5</c:v>
                </c:pt>
                <c:pt idx="685">
                  <c:v>59862</c:v>
                </c:pt>
                <c:pt idx="686">
                  <c:v>59889</c:v>
                </c:pt>
                <c:pt idx="687">
                  <c:v>59893</c:v>
                </c:pt>
                <c:pt idx="688">
                  <c:v>59893.5</c:v>
                </c:pt>
                <c:pt idx="689">
                  <c:v>59894</c:v>
                </c:pt>
                <c:pt idx="690">
                  <c:v>59898</c:v>
                </c:pt>
                <c:pt idx="691">
                  <c:v>59898.5</c:v>
                </c:pt>
                <c:pt idx="692">
                  <c:v>59911.5</c:v>
                </c:pt>
                <c:pt idx="693">
                  <c:v>59916</c:v>
                </c:pt>
                <c:pt idx="694">
                  <c:v>59916.5</c:v>
                </c:pt>
                <c:pt idx="695">
                  <c:v>59925</c:v>
                </c:pt>
                <c:pt idx="696">
                  <c:v>59925.5</c:v>
                </c:pt>
                <c:pt idx="697">
                  <c:v>59934</c:v>
                </c:pt>
                <c:pt idx="698">
                  <c:v>59934.5</c:v>
                </c:pt>
                <c:pt idx="699">
                  <c:v>59943</c:v>
                </c:pt>
                <c:pt idx="700">
                  <c:v>59947.5</c:v>
                </c:pt>
                <c:pt idx="701">
                  <c:v>59952</c:v>
                </c:pt>
                <c:pt idx="702">
                  <c:v>59952.5</c:v>
                </c:pt>
                <c:pt idx="703">
                  <c:v>59956.5</c:v>
                </c:pt>
                <c:pt idx="704">
                  <c:v>59957</c:v>
                </c:pt>
                <c:pt idx="705">
                  <c:v>59966</c:v>
                </c:pt>
                <c:pt idx="706">
                  <c:v>59975</c:v>
                </c:pt>
                <c:pt idx="707">
                  <c:v>59979.5</c:v>
                </c:pt>
                <c:pt idx="708">
                  <c:v>59984</c:v>
                </c:pt>
                <c:pt idx="709">
                  <c:v>59993</c:v>
                </c:pt>
                <c:pt idx="710">
                  <c:v>61014</c:v>
                </c:pt>
                <c:pt idx="711">
                  <c:v>61031.5</c:v>
                </c:pt>
                <c:pt idx="712">
                  <c:v>61032</c:v>
                </c:pt>
                <c:pt idx="713">
                  <c:v>61046.5</c:v>
                </c:pt>
                <c:pt idx="714">
                  <c:v>61059</c:v>
                </c:pt>
                <c:pt idx="715">
                  <c:v>61063.5</c:v>
                </c:pt>
                <c:pt idx="716">
                  <c:v>61072.5</c:v>
                </c:pt>
                <c:pt idx="717">
                  <c:v>61073</c:v>
                </c:pt>
                <c:pt idx="718">
                  <c:v>61077.5</c:v>
                </c:pt>
                <c:pt idx="719">
                  <c:v>61081.5</c:v>
                </c:pt>
                <c:pt idx="720">
                  <c:v>61082</c:v>
                </c:pt>
                <c:pt idx="721">
                  <c:v>61086</c:v>
                </c:pt>
                <c:pt idx="722">
                  <c:v>61086.5</c:v>
                </c:pt>
                <c:pt idx="723">
                  <c:v>61090.5</c:v>
                </c:pt>
                <c:pt idx="724">
                  <c:v>61091</c:v>
                </c:pt>
                <c:pt idx="725">
                  <c:v>61095</c:v>
                </c:pt>
                <c:pt idx="726">
                  <c:v>61108.5</c:v>
                </c:pt>
                <c:pt idx="727">
                  <c:v>61109</c:v>
                </c:pt>
                <c:pt idx="728">
                  <c:v>61113</c:v>
                </c:pt>
                <c:pt idx="729">
                  <c:v>61113.5</c:v>
                </c:pt>
                <c:pt idx="730">
                  <c:v>61117.5</c:v>
                </c:pt>
                <c:pt idx="731">
                  <c:v>61118</c:v>
                </c:pt>
                <c:pt idx="732">
                  <c:v>61135.5</c:v>
                </c:pt>
                <c:pt idx="733">
                  <c:v>61136</c:v>
                </c:pt>
                <c:pt idx="734">
                  <c:v>61139.5</c:v>
                </c:pt>
                <c:pt idx="735">
                  <c:v>61140</c:v>
                </c:pt>
                <c:pt idx="736">
                  <c:v>61140</c:v>
                </c:pt>
                <c:pt idx="737">
                  <c:v>61140.5</c:v>
                </c:pt>
                <c:pt idx="738">
                  <c:v>61141</c:v>
                </c:pt>
                <c:pt idx="739">
                  <c:v>61144.5</c:v>
                </c:pt>
                <c:pt idx="740">
                  <c:v>61145</c:v>
                </c:pt>
                <c:pt idx="741">
                  <c:v>61168</c:v>
                </c:pt>
                <c:pt idx="742">
                  <c:v>61176.5</c:v>
                </c:pt>
                <c:pt idx="743">
                  <c:v>61221.5</c:v>
                </c:pt>
                <c:pt idx="744">
                  <c:v>61222</c:v>
                </c:pt>
                <c:pt idx="745">
                  <c:v>61222.5</c:v>
                </c:pt>
                <c:pt idx="746">
                  <c:v>61226.5</c:v>
                </c:pt>
                <c:pt idx="747">
                  <c:v>61227</c:v>
                </c:pt>
                <c:pt idx="748">
                  <c:v>61232</c:v>
                </c:pt>
                <c:pt idx="749">
                  <c:v>61232.5</c:v>
                </c:pt>
                <c:pt idx="750">
                  <c:v>61240</c:v>
                </c:pt>
                <c:pt idx="751">
                  <c:v>61240.5</c:v>
                </c:pt>
                <c:pt idx="752">
                  <c:v>61244</c:v>
                </c:pt>
                <c:pt idx="753">
                  <c:v>61262.5</c:v>
                </c:pt>
                <c:pt idx="754">
                  <c:v>61263</c:v>
                </c:pt>
                <c:pt idx="755">
                  <c:v>61344</c:v>
                </c:pt>
                <c:pt idx="756">
                  <c:v>61498.5</c:v>
                </c:pt>
                <c:pt idx="757">
                  <c:v>61597</c:v>
                </c:pt>
                <c:pt idx="758">
                  <c:v>61611.5</c:v>
                </c:pt>
                <c:pt idx="759">
                  <c:v>61611.5</c:v>
                </c:pt>
                <c:pt idx="760">
                  <c:v>62754</c:v>
                </c:pt>
                <c:pt idx="761">
                  <c:v>62754</c:v>
                </c:pt>
                <c:pt idx="762">
                  <c:v>63061.5</c:v>
                </c:pt>
                <c:pt idx="763">
                  <c:v>63061.5</c:v>
                </c:pt>
                <c:pt idx="764">
                  <c:v>63347</c:v>
                </c:pt>
                <c:pt idx="765">
                  <c:v>63397</c:v>
                </c:pt>
                <c:pt idx="766">
                  <c:v>64327.5</c:v>
                </c:pt>
                <c:pt idx="767">
                  <c:v>64448</c:v>
                </c:pt>
                <c:pt idx="768">
                  <c:v>64472</c:v>
                </c:pt>
                <c:pt idx="769">
                  <c:v>64701.5</c:v>
                </c:pt>
                <c:pt idx="770">
                  <c:v>66156</c:v>
                </c:pt>
                <c:pt idx="771">
                  <c:v>66156.5</c:v>
                </c:pt>
                <c:pt idx="772">
                  <c:v>66175.5</c:v>
                </c:pt>
                <c:pt idx="773">
                  <c:v>66296</c:v>
                </c:pt>
                <c:pt idx="774">
                  <c:v>66296.5</c:v>
                </c:pt>
                <c:pt idx="775">
                  <c:v>66373</c:v>
                </c:pt>
                <c:pt idx="776">
                  <c:v>66379</c:v>
                </c:pt>
                <c:pt idx="777">
                  <c:v>66379.5</c:v>
                </c:pt>
                <c:pt idx="778">
                  <c:v>66459</c:v>
                </c:pt>
                <c:pt idx="779">
                  <c:v>67728.5</c:v>
                </c:pt>
                <c:pt idx="780">
                  <c:v>67870.5</c:v>
                </c:pt>
                <c:pt idx="781">
                  <c:v>68013.5</c:v>
                </c:pt>
                <c:pt idx="782">
                  <c:v>68091.5</c:v>
                </c:pt>
                <c:pt idx="783">
                  <c:v>68195.5</c:v>
                </c:pt>
                <c:pt idx="784">
                  <c:v>68263.5</c:v>
                </c:pt>
                <c:pt idx="785">
                  <c:v>69153</c:v>
                </c:pt>
                <c:pt idx="786">
                  <c:v>69255.5</c:v>
                </c:pt>
                <c:pt idx="787">
                  <c:v>69256</c:v>
                </c:pt>
                <c:pt idx="788">
                  <c:v>69501.5</c:v>
                </c:pt>
                <c:pt idx="789">
                  <c:v>69653.5</c:v>
                </c:pt>
                <c:pt idx="790">
                  <c:v>69681</c:v>
                </c:pt>
                <c:pt idx="791">
                  <c:v>69777</c:v>
                </c:pt>
                <c:pt idx="792">
                  <c:v>69972</c:v>
                </c:pt>
                <c:pt idx="793">
                  <c:v>70929.5</c:v>
                </c:pt>
                <c:pt idx="794">
                  <c:v>70992.5</c:v>
                </c:pt>
                <c:pt idx="795">
                  <c:v>71042.5</c:v>
                </c:pt>
                <c:pt idx="796">
                  <c:v>71074</c:v>
                </c:pt>
                <c:pt idx="797">
                  <c:v>71273</c:v>
                </c:pt>
                <c:pt idx="798">
                  <c:v>71273</c:v>
                </c:pt>
                <c:pt idx="799">
                  <c:v>71285.5</c:v>
                </c:pt>
                <c:pt idx="800">
                  <c:v>71286</c:v>
                </c:pt>
                <c:pt idx="801">
                  <c:v>71416.5</c:v>
                </c:pt>
                <c:pt idx="802">
                  <c:v>71430</c:v>
                </c:pt>
                <c:pt idx="803">
                  <c:v>71531</c:v>
                </c:pt>
                <c:pt idx="804">
                  <c:v>72619.5</c:v>
                </c:pt>
                <c:pt idx="805">
                  <c:v>72786.5</c:v>
                </c:pt>
                <c:pt idx="806">
                  <c:v>72787</c:v>
                </c:pt>
                <c:pt idx="807">
                  <c:v>72932</c:v>
                </c:pt>
                <c:pt idx="808">
                  <c:v>72970.5</c:v>
                </c:pt>
                <c:pt idx="809">
                  <c:v>72971</c:v>
                </c:pt>
                <c:pt idx="810">
                  <c:v>72998</c:v>
                </c:pt>
                <c:pt idx="811">
                  <c:v>73085</c:v>
                </c:pt>
                <c:pt idx="812">
                  <c:v>73225.5</c:v>
                </c:pt>
                <c:pt idx="813">
                  <c:v>74499.5</c:v>
                </c:pt>
                <c:pt idx="814">
                  <c:v>74499.5</c:v>
                </c:pt>
                <c:pt idx="815">
                  <c:v>74551</c:v>
                </c:pt>
                <c:pt idx="816">
                  <c:v>74562.5</c:v>
                </c:pt>
                <c:pt idx="817">
                  <c:v>74706</c:v>
                </c:pt>
                <c:pt idx="818">
                  <c:v>74706</c:v>
                </c:pt>
                <c:pt idx="819">
                  <c:v>74761.5</c:v>
                </c:pt>
                <c:pt idx="820">
                  <c:v>74761.5</c:v>
                </c:pt>
                <c:pt idx="821">
                  <c:v>74766</c:v>
                </c:pt>
                <c:pt idx="822">
                  <c:v>74812</c:v>
                </c:pt>
                <c:pt idx="823">
                  <c:v>74864.5</c:v>
                </c:pt>
                <c:pt idx="824">
                  <c:v>74864.5</c:v>
                </c:pt>
                <c:pt idx="825">
                  <c:v>74865</c:v>
                </c:pt>
                <c:pt idx="826">
                  <c:v>74865</c:v>
                </c:pt>
                <c:pt idx="827">
                  <c:v>74970</c:v>
                </c:pt>
                <c:pt idx="828">
                  <c:v>74970</c:v>
                </c:pt>
                <c:pt idx="829">
                  <c:v>76040.5</c:v>
                </c:pt>
                <c:pt idx="830">
                  <c:v>76040.5</c:v>
                </c:pt>
                <c:pt idx="831">
                  <c:v>76214</c:v>
                </c:pt>
                <c:pt idx="832">
                  <c:v>76330</c:v>
                </c:pt>
                <c:pt idx="833">
                  <c:v>76455</c:v>
                </c:pt>
                <c:pt idx="834">
                  <c:v>77685.5</c:v>
                </c:pt>
                <c:pt idx="835">
                  <c:v>77848</c:v>
                </c:pt>
                <c:pt idx="836">
                  <c:v>77898</c:v>
                </c:pt>
                <c:pt idx="837">
                  <c:v>78105</c:v>
                </c:pt>
                <c:pt idx="838">
                  <c:v>79578.5</c:v>
                </c:pt>
                <c:pt idx="839">
                  <c:v>79579</c:v>
                </c:pt>
                <c:pt idx="840">
                  <c:v>79579.5</c:v>
                </c:pt>
                <c:pt idx="841">
                  <c:v>79850</c:v>
                </c:pt>
                <c:pt idx="842">
                  <c:v>81133</c:v>
                </c:pt>
                <c:pt idx="843">
                  <c:v>81133.5</c:v>
                </c:pt>
                <c:pt idx="844">
                  <c:v>81250.5</c:v>
                </c:pt>
                <c:pt idx="845">
                  <c:v>81291</c:v>
                </c:pt>
                <c:pt idx="846">
                  <c:v>81426</c:v>
                </c:pt>
                <c:pt idx="847">
                  <c:v>81604</c:v>
                </c:pt>
              </c:numCache>
            </c:numRef>
          </c:xVal>
          <c:yVal>
            <c:numRef>
              <c:f>'Active 2'!$S$21:$S$992</c:f>
              <c:numCache>
                <c:formatCode>General</c:formatCode>
                <c:ptCount val="972"/>
                <c:pt idx="12">
                  <c:v>4.4522399984998628E-3</c:v>
                </c:pt>
                <c:pt idx="13">
                  <c:v>1.2092240001948085E-2</c:v>
                </c:pt>
                <c:pt idx="23">
                  <c:v>2.0240079997165594E-2</c:v>
                </c:pt>
                <c:pt idx="24">
                  <c:v>2.064008000161266E-2</c:v>
                </c:pt>
                <c:pt idx="25">
                  <c:v>2.064008000161266E-2</c:v>
                </c:pt>
                <c:pt idx="26">
                  <c:v>-5.4700600005162414E-2</c:v>
                </c:pt>
                <c:pt idx="35">
                  <c:v>3.342247999535175E-2</c:v>
                </c:pt>
                <c:pt idx="36">
                  <c:v>3.9052480002283119E-2</c:v>
                </c:pt>
                <c:pt idx="74">
                  <c:v>4.8273959997459315E-2</c:v>
                </c:pt>
                <c:pt idx="87">
                  <c:v>1.0676859994418919E-2</c:v>
                </c:pt>
                <c:pt idx="88">
                  <c:v>-4.8891559999901801E-2</c:v>
                </c:pt>
                <c:pt idx="100">
                  <c:v>2.245007999590598E-2</c:v>
                </c:pt>
                <c:pt idx="105">
                  <c:v>2.6215600082650781E-3</c:v>
                </c:pt>
                <c:pt idx="109">
                  <c:v>4.868616000021575E-2</c:v>
                </c:pt>
                <c:pt idx="111">
                  <c:v>4.8996160003298428E-2</c:v>
                </c:pt>
                <c:pt idx="112">
                  <c:v>4.9586159999307711E-2</c:v>
                </c:pt>
                <c:pt idx="116">
                  <c:v>-3.810209999937797E-2</c:v>
                </c:pt>
                <c:pt idx="123">
                  <c:v>-5.4890600004000589E-2</c:v>
                </c:pt>
                <c:pt idx="124">
                  <c:v>-5.3330600007029716E-2</c:v>
                </c:pt>
                <c:pt idx="319">
                  <c:v>-3.4417619994201232E-2</c:v>
                </c:pt>
                <c:pt idx="321">
                  <c:v>-3.4217619999253657E-2</c:v>
                </c:pt>
                <c:pt idx="382">
                  <c:v>3.7061579998407979E-2</c:v>
                </c:pt>
                <c:pt idx="404">
                  <c:v>-4.4714280003972817E-2</c:v>
                </c:pt>
                <c:pt idx="414">
                  <c:v>-1.1923124991881195E-2</c:v>
                </c:pt>
                <c:pt idx="428">
                  <c:v>-5.3857999992033001E-2</c:v>
                </c:pt>
                <c:pt idx="632">
                  <c:v>3.994550000061281E-2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C41F-45E0-93EC-6163960E9A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3560096"/>
        <c:axId val="1"/>
      </c:scatterChart>
      <c:valAx>
        <c:axId val="79356009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19435736677116"/>
              <c:y val="0.8427312164614437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0156739811912224E-2"/>
              <c:y val="0.373887863423600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356009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037617554858934E-2"/>
          <c:y val="0.9228486646884273"/>
          <c:w val="0.97335423197492166"/>
          <c:h val="5.934718100890212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CC Com - O-C Diagr.</a:t>
            </a:r>
          </a:p>
        </c:rich>
      </c:tx>
      <c:layout>
        <c:manualLayout>
          <c:xMode val="edge"/>
          <c:yMode val="edge"/>
          <c:x val="0.3730163729533808"/>
          <c:y val="3.3132530120481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968275620466922"/>
          <c:y val="0.14759036144578314"/>
          <c:w val="0.81111236841574963"/>
          <c:h val="0.6325301204819276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3'!$H$20:$H$20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3'!$F$21:$F$989</c:f>
              <c:numCache>
                <c:formatCode>General</c:formatCode>
                <c:ptCount val="969"/>
                <c:pt idx="0">
                  <c:v>0</c:v>
                </c:pt>
                <c:pt idx="1">
                  <c:v>5278</c:v>
                </c:pt>
                <c:pt idx="2">
                  <c:v>5337</c:v>
                </c:pt>
                <c:pt idx="3">
                  <c:v>5337.5</c:v>
                </c:pt>
                <c:pt idx="4">
                  <c:v>5350.5</c:v>
                </c:pt>
                <c:pt idx="5">
                  <c:v>5351</c:v>
                </c:pt>
                <c:pt idx="6">
                  <c:v>5355</c:v>
                </c:pt>
                <c:pt idx="7">
                  <c:v>5468.5</c:v>
                </c:pt>
                <c:pt idx="8">
                  <c:v>5473</c:v>
                </c:pt>
                <c:pt idx="9">
                  <c:v>5477.5</c:v>
                </c:pt>
                <c:pt idx="10">
                  <c:v>6557.5</c:v>
                </c:pt>
                <c:pt idx="11">
                  <c:v>6891</c:v>
                </c:pt>
                <c:pt idx="12">
                  <c:v>8423</c:v>
                </c:pt>
                <c:pt idx="13">
                  <c:v>8441</c:v>
                </c:pt>
                <c:pt idx="14">
                  <c:v>8464.5</c:v>
                </c:pt>
                <c:pt idx="15">
                  <c:v>8509</c:v>
                </c:pt>
                <c:pt idx="16">
                  <c:v>8613</c:v>
                </c:pt>
                <c:pt idx="17">
                  <c:v>8640.5</c:v>
                </c:pt>
                <c:pt idx="18">
                  <c:v>8654</c:v>
                </c:pt>
                <c:pt idx="19">
                  <c:v>8667.5</c:v>
                </c:pt>
                <c:pt idx="20">
                  <c:v>8781</c:v>
                </c:pt>
                <c:pt idx="21">
                  <c:v>8781</c:v>
                </c:pt>
                <c:pt idx="22">
                  <c:v>8785.5</c:v>
                </c:pt>
                <c:pt idx="23">
                  <c:v>8790</c:v>
                </c:pt>
                <c:pt idx="24">
                  <c:v>8867</c:v>
                </c:pt>
                <c:pt idx="25">
                  <c:v>8885</c:v>
                </c:pt>
                <c:pt idx="26">
                  <c:v>8939.5</c:v>
                </c:pt>
                <c:pt idx="27">
                  <c:v>9846.5</c:v>
                </c:pt>
                <c:pt idx="28">
                  <c:v>9847</c:v>
                </c:pt>
                <c:pt idx="29">
                  <c:v>10154</c:v>
                </c:pt>
                <c:pt idx="30">
                  <c:v>10376</c:v>
                </c:pt>
                <c:pt idx="31">
                  <c:v>11297</c:v>
                </c:pt>
                <c:pt idx="32">
                  <c:v>11423.5</c:v>
                </c:pt>
                <c:pt idx="33">
                  <c:v>11654</c:v>
                </c:pt>
                <c:pt idx="34">
                  <c:v>11672</c:v>
                </c:pt>
                <c:pt idx="35">
                  <c:v>11712.5</c:v>
                </c:pt>
                <c:pt idx="36">
                  <c:v>11717</c:v>
                </c:pt>
                <c:pt idx="37">
                  <c:v>11731</c:v>
                </c:pt>
                <c:pt idx="38">
                  <c:v>11884.5</c:v>
                </c:pt>
                <c:pt idx="39">
                  <c:v>11889</c:v>
                </c:pt>
                <c:pt idx="40">
                  <c:v>11890</c:v>
                </c:pt>
                <c:pt idx="41">
                  <c:v>12007</c:v>
                </c:pt>
                <c:pt idx="42">
                  <c:v>12020.5</c:v>
                </c:pt>
                <c:pt idx="43">
                  <c:v>12815</c:v>
                </c:pt>
                <c:pt idx="44">
                  <c:v>12869.5</c:v>
                </c:pt>
                <c:pt idx="45">
                  <c:v>12874</c:v>
                </c:pt>
                <c:pt idx="46">
                  <c:v>12946</c:v>
                </c:pt>
                <c:pt idx="47">
                  <c:v>13260</c:v>
                </c:pt>
                <c:pt idx="48">
                  <c:v>13269</c:v>
                </c:pt>
                <c:pt idx="49">
                  <c:v>13291.5</c:v>
                </c:pt>
                <c:pt idx="50">
                  <c:v>13292</c:v>
                </c:pt>
                <c:pt idx="51">
                  <c:v>13296</c:v>
                </c:pt>
                <c:pt idx="52">
                  <c:v>13296.5</c:v>
                </c:pt>
                <c:pt idx="53">
                  <c:v>13373</c:v>
                </c:pt>
                <c:pt idx="54">
                  <c:v>13373.5</c:v>
                </c:pt>
                <c:pt idx="55">
                  <c:v>13373.5</c:v>
                </c:pt>
                <c:pt idx="56">
                  <c:v>13403.5</c:v>
                </c:pt>
                <c:pt idx="57">
                  <c:v>13452.5</c:v>
                </c:pt>
                <c:pt idx="58">
                  <c:v>13457</c:v>
                </c:pt>
                <c:pt idx="59">
                  <c:v>13457.5</c:v>
                </c:pt>
                <c:pt idx="60">
                  <c:v>13462</c:v>
                </c:pt>
                <c:pt idx="61">
                  <c:v>13485</c:v>
                </c:pt>
                <c:pt idx="62">
                  <c:v>13490</c:v>
                </c:pt>
                <c:pt idx="63">
                  <c:v>13571</c:v>
                </c:pt>
                <c:pt idx="64">
                  <c:v>13579.5</c:v>
                </c:pt>
                <c:pt idx="65">
                  <c:v>13598</c:v>
                </c:pt>
                <c:pt idx="66">
                  <c:v>13625</c:v>
                </c:pt>
                <c:pt idx="67">
                  <c:v>13638.5</c:v>
                </c:pt>
                <c:pt idx="68">
                  <c:v>13652</c:v>
                </c:pt>
                <c:pt idx="69">
                  <c:v>13720</c:v>
                </c:pt>
                <c:pt idx="70">
                  <c:v>13756.5</c:v>
                </c:pt>
                <c:pt idx="71">
                  <c:v>13765.5</c:v>
                </c:pt>
                <c:pt idx="72">
                  <c:v>14555</c:v>
                </c:pt>
                <c:pt idx="73">
                  <c:v>14573</c:v>
                </c:pt>
                <c:pt idx="74">
                  <c:v>14690.5</c:v>
                </c:pt>
                <c:pt idx="75">
                  <c:v>14736</c:v>
                </c:pt>
                <c:pt idx="76">
                  <c:v>14736</c:v>
                </c:pt>
                <c:pt idx="77">
                  <c:v>14831</c:v>
                </c:pt>
                <c:pt idx="78">
                  <c:v>14857.5</c:v>
                </c:pt>
                <c:pt idx="79">
                  <c:v>14858</c:v>
                </c:pt>
                <c:pt idx="80">
                  <c:v>14858</c:v>
                </c:pt>
                <c:pt idx="81">
                  <c:v>14871.5</c:v>
                </c:pt>
                <c:pt idx="82">
                  <c:v>14935</c:v>
                </c:pt>
                <c:pt idx="83">
                  <c:v>14989</c:v>
                </c:pt>
                <c:pt idx="84">
                  <c:v>15066</c:v>
                </c:pt>
                <c:pt idx="85">
                  <c:v>15102</c:v>
                </c:pt>
                <c:pt idx="86">
                  <c:v>15102.5</c:v>
                </c:pt>
                <c:pt idx="87">
                  <c:v>15106.5</c:v>
                </c:pt>
                <c:pt idx="88">
                  <c:v>15120</c:v>
                </c:pt>
                <c:pt idx="89">
                  <c:v>15129</c:v>
                </c:pt>
                <c:pt idx="90">
                  <c:v>15165.5</c:v>
                </c:pt>
                <c:pt idx="91">
                  <c:v>15192.5</c:v>
                </c:pt>
                <c:pt idx="92">
                  <c:v>15197</c:v>
                </c:pt>
                <c:pt idx="93">
                  <c:v>15197</c:v>
                </c:pt>
                <c:pt idx="94">
                  <c:v>15206.5</c:v>
                </c:pt>
                <c:pt idx="95">
                  <c:v>15247</c:v>
                </c:pt>
                <c:pt idx="96">
                  <c:v>15256</c:v>
                </c:pt>
                <c:pt idx="97">
                  <c:v>15274.5</c:v>
                </c:pt>
                <c:pt idx="98">
                  <c:v>15315</c:v>
                </c:pt>
                <c:pt idx="99">
                  <c:v>15315.5</c:v>
                </c:pt>
                <c:pt idx="100">
                  <c:v>16512.5</c:v>
                </c:pt>
                <c:pt idx="101">
                  <c:v>16561.5</c:v>
                </c:pt>
                <c:pt idx="102">
                  <c:v>16572.5</c:v>
                </c:pt>
                <c:pt idx="103">
                  <c:v>16670</c:v>
                </c:pt>
                <c:pt idx="104">
                  <c:v>16715.5</c:v>
                </c:pt>
                <c:pt idx="105">
                  <c:v>16792.5</c:v>
                </c:pt>
                <c:pt idx="106">
                  <c:v>16814.5</c:v>
                </c:pt>
                <c:pt idx="107">
                  <c:v>16815</c:v>
                </c:pt>
                <c:pt idx="108">
                  <c:v>16837.5</c:v>
                </c:pt>
                <c:pt idx="109">
                  <c:v>16842</c:v>
                </c:pt>
                <c:pt idx="110">
                  <c:v>16842</c:v>
                </c:pt>
                <c:pt idx="111">
                  <c:v>16860</c:v>
                </c:pt>
                <c:pt idx="112">
                  <c:v>16860.5</c:v>
                </c:pt>
                <c:pt idx="113">
                  <c:v>16956.5</c:v>
                </c:pt>
                <c:pt idx="114">
                  <c:v>18083.5</c:v>
                </c:pt>
                <c:pt idx="115">
                  <c:v>18149</c:v>
                </c:pt>
                <c:pt idx="116">
                  <c:v>18315</c:v>
                </c:pt>
                <c:pt idx="117">
                  <c:v>18474.5</c:v>
                </c:pt>
                <c:pt idx="118">
                  <c:v>18478</c:v>
                </c:pt>
                <c:pt idx="119">
                  <c:v>18482.5</c:v>
                </c:pt>
                <c:pt idx="120">
                  <c:v>18618.5</c:v>
                </c:pt>
                <c:pt idx="121">
                  <c:v>18686.5</c:v>
                </c:pt>
                <c:pt idx="122">
                  <c:v>18713.5</c:v>
                </c:pt>
                <c:pt idx="123">
                  <c:v>18759</c:v>
                </c:pt>
                <c:pt idx="124">
                  <c:v>20032</c:v>
                </c:pt>
                <c:pt idx="125">
                  <c:v>20045.5</c:v>
                </c:pt>
                <c:pt idx="126">
                  <c:v>20106</c:v>
                </c:pt>
                <c:pt idx="127">
                  <c:v>20154.5</c:v>
                </c:pt>
                <c:pt idx="128">
                  <c:v>20160.5</c:v>
                </c:pt>
                <c:pt idx="129">
                  <c:v>20163.5</c:v>
                </c:pt>
                <c:pt idx="130">
                  <c:v>20186</c:v>
                </c:pt>
                <c:pt idx="131">
                  <c:v>20277</c:v>
                </c:pt>
                <c:pt idx="132">
                  <c:v>20317.5</c:v>
                </c:pt>
                <c:pt idx="133">
                  <c:v>20449</c:v>
                </c:pt>
                <c:pt idx="134">
                  <c:v>21506.5</c:v>
                </c:pt>
                <c:pt idx="135">
                  <c:v>21550.5</c:v>
                </c:pt>
                <c:pt idx="136">
                  <c:v>21551</c:v>
                </c:pt>
                <c:pt idx="137">
                  <c:v>21551.5</c:v>
                </c:pt>
                <c:pt idx="138">
                  <c:v>21763.5</c:v>
                </c:pt>
                <c:pt idx="139">
                  <c:v>21767.5</c:v>
                </c:pt>
                <c:pt idx="140">
                  <c:v>21777</c:v>
                </c:pt>
                <c:pt idx="141">
                  <c:v>21790</c:v>
                </c:pt>
                <c:pt idx="142">
                  <c:v>21790.5</c:v>
                </c:pt>
                <c:pt idx="143">
                  <c:v>21881</c:v>
                </c:pt>
                <c:pt idx="144">
                  <c:v>21921.5</c:v>
                </c:pt>
                <c:pt idx="145">
                  <c:v>21922</c:v>
                </c:pt>
                <c:pt idx="146">
                  <c:v>21926.5</c:v>
                </c:pt>
                <c:pt idx="147">
                  <c:v>22887</c:v>
                </c:pt>
                <c:pt idx="148">
                  <c:v>23278.5</c:v>
                </c:pt>
                <c:pt idx="149">
                  <c:v>23285.5</c:v>
                </c:pt>
                <c:pt idx="150">
                  <c:v>23612</c:v>
                </c:pt>
                <c:pt idx="151">
                  <c:v>23617.5</c:v>
                </c:pt>
                <c:pt idx="152">
                  <c:v>23671</c:v>
                </c:pt>
                <c:pt idx="153">
                  <c:v>23672.5</c:v>
                </c:pt>
                <c:pt idx="154">
                  <c:v>23686</c:v>
                </c:pt>
                <c:pt idx="155">
                  <c:v>24898.5</c:v>
                </c:pt>
                <c:pt idx="156">
                  <c:v>24971</c:v>
                </c:pt>
                <c:pt idx="157">
                  <c:v>25016.5</c:v>
                </c:pt>
                <c:pt idx="158">
                  <c:v>25116</c:v>
                </c:pt>
                <c:pt idx="159">
                  <c:v>25120.5</c:v>
                </c:pt>
                <c:pt idx="160">
                  <c:v>25225</c:v>
                </c:pt>
                <c:pt idx="161">
                  <c:v>25229.5</c:v>
                </c:pt>
                <c:pt idx="162">
                  <c:v>25238.5</c:v>
                </c:pt>
                <c:pt idx="163">
                  <c:v>25243</c:v>
                </c:pt>
                <c:pt idx="164">
                  <c:v>25293</c:v>
                </c:pt>
                <c:pt idx="165">
                  <c:v>25297.5</c:v>
                </c:pt>
                <c:pt idx="166">
                  <c:v>26570.5</c:v>
                </c:pt>
                <c:pt idx="167">
                  <c:v>26579.5</c:v>
                </c:pt>
                <c:pt idx="168">
                  <c:v>26580</c:v>
                </c:pt>
                <c:pt idx="169">
                  <c:v>26588.5</c:v>
                </c:pt>
                <c:pt idx="170">
                  <c:v>26602</c:v>
                </c:pt>
                <c:pt idx="171">
                  <c:v>26602.5</c:v>
                </c:pt>
                <c:pt idx="172">
                  <c:v>26661</c:v>
                </c:pt>
                <c:pt idx="173">
                  <c:v>26739</c:v>
                </c:pt>
                <c:pt idx="174">
                  <c:v>26743.5</c:v>
                </c:pt>
                <c:pt idx="175">
                  <c:v>26747</c:v>
                </c:pt>
                <c:pt idx="176">
                  <c:v>26761</c:v>
                </c:pt>
                <c:pt idx="177">
                  <c:v>26770</c:v>
                </c:pt>
                <c:pt idx="178">
                  <c:v>26776</c:v>
                </c:pt>
                <c:pt idx="179">
                  <c:v>26906</c:v>
                </c:pt>
                <c:pt idx="180">
                  <c:v>27019.5</c:v>
                </c:pt>
                <c:pt idx="181">
                  <c:v>27854.5</c:v>
                </c:pt>
                <c:pt idx="182">
                  <c:v>28242.5</c:v>
                </c:pt>
                <c:pt idx="183">
                  <c:v>28310.5</c:v>
                </c:pt>
                <c:pt idx="184">
                  <c:v>28442</c:v>
                </c:pt>
                <c:pt idx="185">
                  <c:v>28451</c:v>
                </c:pt>
                <c:pt idx="186">
                  <c:v>28451.5</c:v>
                </c:pt>
                <c:pt idx="187">
                  <c:v>28456</c:v>
                </c:pt>
                <c:pt idx="188">
                  <c:v>28460.5</c:v>
                </c:pt>
                <c:pt idx="189">
                  <c:v>28465</c:v>
                </c:pt>
                <c:pt idx="190">
                  <c:v>28465.5</c:v>
                </c:pt>
                <c:pt idx="191">
                  <c:v>28469.5</c:v>
                </c:pt>
                <c:pt idx="192">
                  <c:v>28496.5</c:v>
                </c:pt>
                <c:pt idx="193">
                  <c:v>28750.5</c:v>
                </c:pt>
                <c:pt idx="194">
                  <c:v>29820</c:v>
                </c:pt>
                <c:pt idx="195">
                  <c:v>29915</c:v>
                </c:pt>
                <c:pt idx="196">
                  <c:v>29919.5</c:v>
                </c:pt>
                <c:pt idx="197">
                  <c:v>29957</c:v>
                </c:pt>
                <c:pt idx="198">
                  <c:v>30060</c:v>
                </c:pt>
                <c:pt idx="199">
                  <c:v>30064.5</c:v>
                </c:pt>
                <c:pt idx="200">
                  <c:v>30087</c:v>
                </c:pt>
                <c:pt idx="201">
                  <c:v>30096</c:v>
                </c:pt>
                <c:pt idx="202">
                  <c:v>30101</c:v>
                </c:pt>
                <c:pt idx="203">
                  <c:v>30255</c:v>
                </c:pt>
                <c:pt idx="204">
                  <c:v>31334</c:v>
                </c:pt>
                <c:pt idx="205">
                  <c:v>31334</c:v>
                </c:pt>
                <c:pt idx="206">
                  <c:v>31334</c:v>
                </c:pt>
                <c:pt idx="207">
                  <c:v>31668.5</c:v>
                </c:pt>
                <c:pt idx="208">
                  <c:v>31668.5</c:v>
                </c:pt>
                <c:pt idx="209">
                  <c:v>31673</c:v>
                </c:pt>
                <c:pt idx="210">
                  <c:v>31673.5</c:v>
                </c:pt>
                <c:pt idx="211">
                  <c:v>31673.5</c:v>
                </c:pt>
                <c:pt idx="212">
                  <c:v>31727.5</c:v>
                </c:pt>
                <c:pt idx="213">
                  <c:v>31809</c:v>
                </c:pt>
                <c:pt idx="214">
                  <c:v>31841</c:v>
                </c:pt>
                <c:pt idx="215">
                  <c:v>31841</c:v>
                </c:pt>
                <c:pt idx="216">
                  <c:v>31841</c:v>
                </c:pt>
                <c:pt idx="217">
                  <c:v>31841</c:v>
                </c:pt>
                <c:pt idx="218">
                  <c:v>31841</c:v>
                </c:pt>
                <c:pt idx="219">
                  <c:v>31841</c:v>
                </c:pt>
                <c:pt idx="220">
                  <c:v>31854.5</c:v>
                </c:pt>
                <c:pt idx="221">
                  <c:v>31854.5</c:v>
                </c:pt>
                <c:pt idx="222">
                  <c:v>31899.5</c:v>
                </c:pt>
                <c:pt idx="223">
                  <c:v>33188</c:v>
                </c:pt>
                <c:pt idx="224">
                  <c:v>33345</c:v>
                </c:pt>
                <c:pt idx="225">
                  <c:v>33395</c:v>
                </c:pt>
                <c:pt idx="226">
                  <c:v>33417.5</c:v>
                </c:pt>
                <c:pt idx="227">
                  <c:v>33422</c:v>
                </c:pt>
                <c:pt idx="228">
                  <c:v>33426.5</c:v>
                </c:pt>
                <c:pt idx="229">
                  <c:v>33426.5</c:v>
                </c:pt>
                <c:pt idx="230">
                  <c:v>33450.5</c:v>
                </c:pt>
                <c:pt idx="231">
                  <c:v>33454</c:v>
                </c:pt>
                <c:pt idx="232">
                  <c:v>33458.5</c:v>
                </c:pt>
                <c:pt idx="233">
                  <c:v>33549</c:v>
                </c:pt>
                <c:pt idx="234">
                  <c:v>34850</c:v>
                </c:pt>
                <c:pt idx="235">
                  <c:v>34922</c:v>
                </c:pt>
                <c:pt idx="236">
                  <c:v>35021.5</c:v>
                </c:pt>
                <c:pt idx="237">
                  <c:v>35021.5</c:v>
                </c:pt>
                <c:pt idx="238">
                  <c:v>35026.5</c:v>
                </c:pt>
                <c:pt idx="239">
                  <c:v>35026.5</c:v>
                </c:pt>
                <c:pt idx="240">
                  <c:v>35035.5</c:v>
                </c:pt>
                <c:pt idx="241">
                  <c:v>35040</c:v>
                </c:pt>
                <c:pt idx="242">
                  <c:v>35040</c:v>
                </c:pt>
                <c:pt idx="243">
                  <c:v>35058</c:v>
                </c:pt>
                <c:pt idx="244">
                  <c:v>35139.5</c:v>
                </c:pt>
                <c:pt idx="245">
                  <c:v>35191</c:v>
                </c:pt>
                <c:pt idx="246">
                  <c:v>35207.5</c:v>
                </c:pt>
                <c:pt idx="247">
                  <c:v>35434</c:v>
                </c:pt>
                <c:pt idx="248">
                  <c:v>36367.5</c:v>
                </c:pt>
                <c:pt idx="249">
                  <c:v>36517</c:v>
                </c:pt>
                <c:pt idx="250">
                  <c:v>36607.5</c:v>
                </c:pt>
                <c:pt idx="251">
                  <c:v>36997.5</c:v>
                </c:pt>
                <c:pt idx="252">
                  <c:v>38012.5</c:v>
                </c:pt>
                <c:pt idx="253">
                  <c:v>38162</c:v>
                </c:pt>
                <c:pt idx="254">
                  <c:v>38416</c:v>
                </c:pt>
                <c:pt idx="255">
                  <c:v>38438.5</c:v>
                </c:pt>
                <c:pt idx="256">
                  <c:v>39329</c:v>
                </c:pt>
                <c:pt idx="257">
                  <c:v>39865.5</c:v>
                </c:pt>
                <c:pt idx="258">
                  <c:v>39885</c:v>
                </c:pt>
                <c:pt idx="259">
                  <c:v>39988</c:v>
                </c:pt>
                <c:pt idx="260">
                  <c:v>40350.5</c:v>
                </c:pt>
                <c:pt idx="261">
                  <c:v>41331.5</c:v>
                </c:pt>
                <c:pt idx="262">
                  <c:v>41483.5</c:v>
                </c:pt>
                <c:pt idx="263">
                  <c:v>41580</c:v>
                </c:pt>
                <c:pt idx="264">
                  <c:v>41648.5</c:v>
                </c:pt>
                <c:pt idx="265">
                  <c:v>41705.5</c:v>
                </c:pt>
                <c:pt idx="266">
                  <c:v>41714.5</c:v>
                </c:pt>
                <c:pt idx="267">
                  <c:v>41814</c:v>
                </c:pt>
                <c:pt idx="268">
                  <c:v>41995.5</c:v>
                </c:pt>
                <c:pt idx="269">
                  <c:v>42004.5</c:v>
                </c:pt>
                <c:pt idx="270">
                  <c:v>43160</c:v>
                </c:pt>
                <c:pt idx="271">
                  <c:v>43170.5</c:v>
                </c:pt>
                <c:pt idx="272">
                  <c:v>43171</c:v>
                </c:pt>
                <c:pt idx="273">
                  <c:v>43241.5</c:v>
                </c:pt>
                <c:pt idx="274">
                  <c:v>43305</c:v>
                </c:pt>
                <c:pt idx="275">
                  <c:v>43355</c:v>
                </c:pt>
                <c:pt idx="276">
                  <c:v>43369.5</c:v>
                </c:pt>
                <c:pt idx="277">
                  <c:v>43373</c:v>
                </c:pt>
                <c:pt idx="278">
                  <c:v>43423</c:v>
                </c:pt>
                <c:pt idx="279">
                  <c:v>43518</c:v>
                </c:pt>
                <c:pt idx="280">
                  <c:v>44597.5</c:v>
                </c:pt>
                <c:pt idx="281">
                  <c:v>44782</c:v>
                </c:pt>
                <c:pt idx="282">
                  <c:v>44918</c:v>
                </c:pt>
                <c:pt idx="283">
                  <c:v>44918</c:v>
                </c:pt>
                <c:pt idx="284">
                  <c:v>45031.5</c:v>
                </c:pt>
                <c:pt idx="285">
                  <c:v>45036</c:v>
                </c:pt>
                <c:pt idx="286">
                  <c:v>45068</c:v>
                </c:pt>
                <c:pt idx="287">
                  <c:v>45068</c:v>
                </c:pt>
                <c:pt idx="288">
                  <c:v>45072.5</c:v>
                </c:pt>
                <c:pt idx="289">
                  <c:v>45073.5</c:v>
                </c:pt>
                <c:pt idx="290">
                  <c:v>45074</c:v>
                </c:pt>
                <c:pt idx="291">
                  <c:v>45090.5</c:v>
                </c:pt>
                <c:pt idx="292">
                  <c:v>45253.5</c:v>
                </c:pt>
                <c:pt idx="293">
                  <c:v>45326</c:v>
                </c:pt>
                <c:pt idx="294">
                  <c:v>46419</c:v>
                </c:pt>
                <c:pt idx="295">
                  <c:v>46422.5</c:v>
                </c:pt>
                <c:pt idx="296">
                  <c:v>46463.5</c:v>
                </c:pt>
                <c:pt idx="297">
                  <c:v>46463.5</c:v>
                </c:pt>
                <c:pt idx="298">
                  <c:v>46463.5</c:v>
                </c:pt>
                <c:pt idx="299">
                  <c:v>46464</c:v>
                </c:pt>
                <c:pt idx="300">
                  <c:v>46464</c:v>
                </c:pt>
                <c:pt idx="301">
                  <c:v>46464</c:v>
                </c:pt>
                <c:pt idx="302">
                  <c:v>46467.5</c:v>
                </c:pt>
                <c:pt idx="303">
                  <c:v>46528</c:v>
                </c:pt>
                <c:pt idx="304">
                  <c:v>46576.5</c:v>
                </c:pt>
                <c:pt idx="305">
                  <c:v>46699</c:v>
                </c:pt>
                <c:pt idx="306">
                  <c:v>46708</c:v>
                </c:pt>
                <c:pt idx="307">
                  <c:v>46718.5</c:v>
                </c:pt>
                <c:pt idx="308">
                  <c:v>46850</c:v>
                </c:pt>
                <c:pt idx="309">
                  <c:v>46850</c:v>
                </c:pt>
                <c:pt idx="310">
                  <c:v>46876</c:v>
                </c:pt>
                <c:pt idx="311">
                  <c:v>47883</c:v>
                </c:pt>
                <c:pt idx="312">
                  <c:v>48119</c:v>
                </c:pt>
                <c:pt idx="313">
                  <c:v>48121.5</c:v>
                </c:pt>
                <c:pt idx="314">
                  <c:v>48140.5</c:v>
                </c:pt>
                <c:pt idx="315">
                  <c:v>48244</c:v>
                </c:pt>
                <c:pt idx="316">
                  <c:v>48248.5</c:v>
                </c:pt>
                <c:pt idx="317">
                  <c:v>48248.5</c:v>
                </c:pt>
                <c:pt idx="318">
                  <c:v>48280.5</c:v>
                </c:pt>
                <c:pt idx="319">
                  <c:v>48295</c:v>
                </c:pt>
                <c:pt idx="320">
                  <c:v>48303</c:v>
                </c:pt>
                <c:pt idx="321">
                  <c:v>48485.5</c:v>
                </c:pt>
                <c:pt idx="322">
                  <c:v>48557</c:v>
                </c:pt>
                <c:pt idx="323">
                  <c:v>48558</c:v>
                </c:pt>
                <c:pt idx="324">
                  <c:v>48566.5</c:v>
                </c:pt>
                <c:pt idx="325">
                  <c:v>48566.5</c:v>
                </c:pt>
                <c:pt idx="326">
                  <c:v>48747.5</c:v>
                </c:pt>
                <c:pt idx="327">
                  <c:v>48747.5</c:v>
                </c:pt>
                <c:pt idx="328">
                  <c:v>49640</c:v>
                </c:pt>
                <c:pt idx="329">
                  <c:v>49735</c:v>
                </c:pt>
                <c:pt idx="330">
                  <c:v>49800.5</c:v>
                </c:pt>
                <c:pt idx="331">
                  <c:v>49948</c:v>
                </c:pt>
                <c:pt idx="332">
                  <c:v>50016</c:v>
                </c:pt>
                <c:pt idx="333">
                  <c:v>50138.5</c:v>
                </c:pt>
                <c:pt idx="334">
                  <c:v>50143</c:v>
                </c:pt>
                <c:pt idx="335">
                  <c:v>50143</c:v>
                </c:pt>
                <c:pt idx="336">
                  <c:v>51276.5</c:v>
                </c:pt>
                <c:pt idx="337">
                  <c:v>51303.5</c:v>
                </c:pt>
                <c:pt idx="338">
                  <c:v>51304</c:v>
                </c:pt>
                <c:pt idx="339">
                  <c:v>51421</c:v>
                </c:pt>
                <c:pt idx="340">
                  <c:v>51460</c:v>
                </c:pt>
                <c:pt idx="341">
                  <c:v>51506.5</c:v>
                </c:pt>
                <c:pt idx="342">
                  <c:v>51593.5</c:v>
                </c:pt>
                <c:pt idx="343">
                  <c:v>51603.5</c:v>
                </c:pt>
                <c:pt idx="344">
                  <c:v>51620</c:v>
                </c:pt>
                <c:pt idx="345">
                  <c:v>51621</c:v>
                </c:pt>
                <c:pt idx="346">
                  <c:v>51674.5</c:v>
                </c:pt>
                <c:pt idx="347">
                  <c:v>51701.5</c:v>
                </c:pt>
                <c:pt idx="348">
                  <c:v>51715</c:v>
                </c:pt>
                <c:pt idx="349">
                  <c:v>52898.5</c:v>
                </c:pt>
                <c:pt idx="350">
                  <c:v>52972</c:v>
                </c:pt>
                <c:pt idx="351">
                  <c:v>53071</c:v>
                </c:pt>
                <c:pt idx="352">
                  <c:v>53085</c:v>
                </c:pt>
                <c:pt idx="353">
                  <c:v>53092.5</c:v>
                </c:pt>
                <c:pt idx="354">
                  <c:v>53093</c:v>
                </c:pt>
                <c:pt idx="355">
                  <c:v>53093</c:v>
                </c:pt>
                <c:pt idx="356">
                  <c:v>53121</c:v>
                </c:pt>
                <c:pt idx="357">
                  <c:v>53121</c:v>
                </c:pt>
                <c:pt idx="358">
                  <c:v>53144</c:v>
                </c:pt>
                <c:pt idx="359">
                  <c:v>53165.5</c:v>
                </c:pt>
                <c:pt idx="360">
                  <c:v>53183</c:v>
                </c:pt>
                <c:pt idx="361">
                  <c:v>53183</c:v>
                </c:pt>
                <c:pt idx="362">
                  <c:v>53193</c:v>
                </c:pt>
                <c:pt idx="363">
                  <c:v>53201.5</c:v>
                </c:pt>
                <c:pt idx="364">
                  <c:v>53207</c:v>
                </c:pt>
                <c:pt idx="365">
                  <c:v>53547</c:v>
                </c:pt>
                <c:pt idx="366">
                  <c:v>54643</c:v>
                </c:pt>
                <c:pt idx="367">
                  <c:v>54721</c:v>
                </c:pt>
                <c:pt idx="368">
                  <c:v>54730</c:v>
                </c:pt>
                <c:pt idx="369">
                  <c:v>54802</c:v>
                </c:pt>
                <c:pt idx="370">
                  <c:v>54812</c:v>
                </c:pt>
                <c:pt idx="371">
                  <c:v>54830</c:v>
                </c:pt>
                <c:pt idx="372">
                  <c:v>54857</c:v>
                </c:pt>
                <c:pt idx="373">
                  <c:v>54861</c:v>
                </c:pt>
                <c:pt idx="374">
                  <c:v>54875</c:v>
                </c:pt>
                <c:pt idx="375">
                  <c:v>54938</c:v>
                </c:pt>
                <c:pt idx="376">
                  <c:v>54950.5</c:v>
                </c:pt>
                <c:pt idx="377">
                  <c:v>54970</c:v>
                </c:pt>
                <c:pt idx="378">
                  <c:v>54996</c:v>
                </c:pt>
                <c:pt idx="379">
                  <c:v>54996</c:v>
                </c:pt>
                <c:pt idx="380">
                  <c:v>54996</c:v>
                </c:pt>
                <c:pt idx="381">
                  <c:v>55127.5</c:v>
                </c:pt>
                <c:pt idx="382">
                  <c:v>55127.5</c:v>
                </c:pt>
                <c:pt idx="383">
                  <c:v>55572</c:v>
                </c:pt>
                <c:pt idx="384">
                  <c:v>56043.5</c:v>
                </c:pt>
                <c:pt idx="385">
                  <c:v>56043.5</c:v>
                </c:pt>
                <c:pt idx="386">
                  <c:v>56293</c:v>
                </c:pt>
                <c:pt idx="387">
                  <c:v>56302.5</c:v>
                </c:pt>
                <c:pt idx="388">
                  <c:v>56342</c:v>
                </c:pt>
                <c:pt idx="389">
                  <c:v>56388</c:v>
                </c:pt>
                <c:pt idx="390">
                  <c:v>56429.5</c:v>
                </c:pt>
                <c:pt idx="391">
                  <c:v>56442.5</c:v>
                </c:pt>
                <c:pt idx="392">
                  <c:v>56474</c:v>
                </c:pt>
                <c:pt idx="393">
                  <c:v>56500</c:v>
                </c:pt>
                <c:pt idx="394">
                  <c:v>56500.5</c:v>
                </c:pt>
                <c:pt idx="395">
                  <c:v>56551</c:v>
                </c:pt>
                <c:pt idx="396">
                  <c:v>56578</c:v>
                </c:pt>
                <c:pt idx="397">
                  <c:v>56664.5</c:v>
                </c:pt>
                <c:pt idx="398">
                  <c:v>56668</c:v>
                </c:pt>
                <c:pt idx="399">
                  <c:v>56683</c:v>
                </c:pt>
                <c:pt idx="400">
                  <c:v>56683</c:v>
                </c:pt>
                <c:pt idx="401">
                  <c:v>56683</c:v>
                </c:pt>
                <c:pt idx="402">
                  <c:v>56841.5</c:v>
                </c:pt>
                <c:pt idx="403">
                  <c:v>57599</c:v>
                </c:pt>
                <c:pt idx="404">
                  <c:v>57757.5</c:v>
                </c:pt>
                <c:pt idx="405">
                  <c:v>57884</c:v>
                </c:pt>
                <c:pt idx="406">
                  <c:v>58055.5</c:v>
                </c:pt>
                <c:pt idx="407">
                  <c:v>58169</c:v>
                </c:pt>
                <c:pt idx="408">
                  <c:v>58169.5</c:v>
                </c:pt>
                <c:pt idx="409">
                  <c:v>58214</c:v>
                </c:pt>
                <c:pt idx="410">
                  <c:v>58214</c:v>
                </c:pt>
                <c:pt idx="411">
                  <c:v>58327.5</c:v>
                </c:pt>
                <c:pt idx="412">
                  <c:v>58327.5</c:v>
                </c:pt>
                <c:pt idx="413">
                  <c:v>58358.5</c:v>
                </c:pt>
                <c:pt idx="414">
                  <c:v>58358.5</c:v>
                </c:pt>
                <c:pt idx="415">
                  <c:v>58377</c:v>
                </c:pt>
                <c:pt idx="416">
                  <c:v>59321</c:v>
                </c:pt>
                <c:pt idx="417">
                  <c:v>59409</c:v>
                </c:pt>
                <c:pt idx="418">
                  <c:v>59430</c:v>
                </c:pt>
                <c:pt idx="419">
                  <c:v>59588.5</c:v>
                </c:pt>
                <c:pt idx="420">
                  <c:v>59696.5</c:v>
                </c:pt>
                <c:pt idx="421">
                  <c:v>59758</c:v>
                </c:pt>
                <c:pt idx="422">
                  <c:v>59767</c:v>
                </c:pt>
                <c:pt idx="423">
                  <c:v>59841.5</c:v>
                </c:pt>
                <c:pt idx="424">
                  <c:v>60114.5</c:v>
                </c:pt>
                <c:pt idx="425">
                  <c:v>60114.5</c:v>
                </c:pt>
                <c:pt idx="426">
                  <c:v>60114.5</c:v>
                </c:pt>
                <c:pt idx="427">
                  <c:v>60334</c:v>
                </c:pt>
                <c:pt idx="428">
                  <c:v>60334</c:v>
                </c:pt>
                <c:pt idx="429">
                  <c:v>61315</c:v>
                </c:pt>
                <c:pt idx="430">
                  <c:v>61331.5</c:v>
                </c:pt>
                <c:pt idx="431">
                  <c:v>61374.5</c:v>
                </c:pt>
                <c:pt idx="432">
                  <c:v>61375</c:v>
                </c:pt>
                <c:pt idx="433">
                  <c:v>61444</c:v>
                </c:pt>
                <c:pt idx="434">
                  <c:v>61444.5</c:v>
                </c:pt>
                <c:pt idx="435">
                  <c:v>61498.5</c:v>
                </c:pt>
                <c:pt idx="436">
                  <c:v>61503</c:v>
                </c:pt>
                <c:pt idx="437">
                  <c:v>61529</c:v>
                </c:pt>
                <c:pt idx="438">
                  <c:v>61548.5</c:v>
                </c:pt>
                <c:pt idx="439">
                  <c:v>61575</c:v>
                </c:pt>
                <c:pt idx="440">
                  <c:v>61602.5</c:v>
                </c:pt>
                <c:pt idx="441">
                  <c:v>61603</c:v>
                </c:pt>
                <c:pt idx="442">
                  <c:v>61607.5</c:v>
                </c:pt>
                <c:pt idx="443">
                  <c:v>61611.5</c:v>
                </c:pt>
                <c:pt idx="444">
                  <c:v>61612</c:v>
                </c:pt>
                <c:pt idx="445">
                  <c:v>61621</c:v>
                </c:pt>
                <c:pt idx="446">
                  <c:v>61634.5</c:v>
                </c:pt>
                <c:pt idx="447">
                  <c:v>61643.5</c:v>
                </c:pt>
                <c:pt idx="448">
                  <c:v>61644</c:v>
                </c:pt>
                <c:pt idx="449">
                  <c:v>61648</c:v>
                </c:pt>
                <c:pt idx="450">
                  <c:v>61648.5</c:v>
                </c:pt>
                <c:pt idx="451">
                  <c:v>61652.5</c:v>
                </c:pt>
                <c:pt idx="452">
                  <c:v>61653</c:v>
                </c:pt>
                <c:pt idx="453">
                  <c:v>61661.5</c:v>
                </c:pt>
                <c:pt idx="454">
                  <c:v>61662</c:v>
                </c:pt>
                <c:pt idx="455">
                  <c:v>61666</c:v>
                </c:pt>
                <c:pt idx="456">
                  <c:v>61666.5</c:v>
                </c:pt>
                <c:pt idx="457">
                  <c:v>61670.5</c:v>
                </c:pt>
                <c:pt idx="458">
                  <c:v>61671</c:v>
                </c:pt>
                <c:pt idx="459">
                  <c:v>61684</c:v>
                </c:pt>
                <c:pt idx="460">
                  <c:v>61684</c:v>
                </c:pt>
                <c:pt idx="461">
                  <c:v>61684.5</c:v>
                </c:pt>
                <c:pt idx="462">
                  <c:v>61699</c:v>
                </c:pt>
                <c:pt idx="463">
                  <c:v>61784</c:v>
                </c:pt>
                <c:pt idx="464">
                  <c:v>61788.5</c:v>
                </c:pt>
                <c:pt idx="465">
                  <c:v>61793</c:v>
                </c:pt>
                <c:pt idx="466">
                  <c:v>61797.5</c:v>
                </c:pt>
                <c:pt idx="467">
                  <c:v>61802</c:v>
                </c:pt>
                <c:pt idx="468">
                  <c:v>61806.5</c:v>
                </c:pt>
                <c:pt idx="469">
                  <c:v>61811</c:v>
                </c:pt>
                <c:pt idx="470">
                  <c:v>61880</c:v>
                </c:pt>
                <c:pt idx="471">
                  <c:v>61892.5</c:v>
                </c:pt>
                <c:pt idx="472">
                  <c:v>62092</c:v>
                </c:pt>
                <c:pt idx="473">
                  <c:v>62092</c:v>
                </c:pt>
                <c:pt idx="474">
                  <c:v>62561</c:v>
                </c:pt>
                <c:pt idx="475">
                  <c:v>63006</c:v>
                </c:pt>
                <c:pt idx="476">
                  <c:v>63006.5</c:v>
                </c:pt>
                <c:pt idx="477">
                  <c:v>63027.5</c:v>
                </c:pt>
                <c:pt idx="478">
                  <c:v>63043.5</c:v>
                </c:pt>
                <c:pt idx="479">
                  <c:v>63057</c:v>
                </c:pt>
                <c:pt idx="480">
                  <c:v>63066</c:v>
                </c:pt>
                <c:pt idx="481">
                  <c:v>63106</c:v>
                </c:pt>
                <c:pt idx="482">
                  <c:v>63106</c:v>
                </c:pt>
                <c:pt idx="483">
                  <c:v>63106.5</c:v>
                </c:pt>
                <c:pt idx="484">
                  <c:v>63106.5</c:v>
                </c:pt>
                <c:pt idx="485">
                  <c:v>63107.5</c:v>
                </c:pt>
                <c:pt idx="486">
                  <c:v>63116</c:v>
                </c:pt>
                <c:pt idx="487">
                  <c:v>63116</c:v>
                </c:pt>
                <c:pt idx="488">
                  <c:v>63116.5</c:v>
                </c:pt>
                <c:pt idx="489">
                  <c:v>63125.5</c:v>
                </c:pt>
                <c:pt idx="490">
                  <c:v>63154</c:v>
                </c:pt>
                <c:pt idx="491">
                  <c:v>63161.5</c:v>
                </c:pt>
                <c:pt idx="492">
                  <c:v>63220.5</c:v>
                </c:pt>
                <c:pt idx="493">
                  <c:v>63306</c:v>
                </c:pt>
                <c:pt idx="494">
                  <c:v>63306.5</c:v>
                </c:pt>
                <c:pt idx="495">
                  <c:v>63329</c:v>
                </c:pt>
                <c:pt idx="496">
                  <c:v>63367</c:v>
                </c:pt>
                <c:pt idx="497">
                  <c:v>63426</c:v>
                </c:pt>
                <c:pt idx="498">
                  <c:v>64489.5</c:v>
                </c:pt>
                <c:pt idx="499">
                  <c:v>64493</c:v>
                </c:pt>
                <c:pt idx="500">
                  <c:v>64644.5</c:v>
                </c:pt>
                <c:pt idx="501">
                  <c:v>64729</c:v>
                </c:pt>
                <c:pt idx="502">
                  <c:v>64753.5</c:v>
                </c:pt>
                <c:pt idx="503">
                  <c:v>64758</c:v>
                </c:pt>
                <c:pt idx="504">
                  <c:v>64783.5</c:v>
                </c:pt>
                <c:pt idx="505">
                  <c:v>64788</c:v>
                </c:pt>
                <c:pt idx="506">
                  <c:v>64792.5</c:v>
                </c:pt>
                <c:pt idx="507">
                  <c:v>64793</c:v>
                </c:pt>
                <c:pt idx="508">
                  <c:v>64797</c:v>
                </c:pt>
                <c:pt idx="509">
                  <c:v>64860.5</c:v>
                </c:pt>
                <c:pt idx="510">
                  <c:v>64862</c:v>
                </c:pt>
                <c:pt idx="511">
                  <c:v>64874</c:v>
                </c:pt>
                <c:pt idx="512">
                  <c:v>64874</c:v>
                </c:pt>
                <c:pt idx="513">
                  <c:v>64951</c:v>
                </c:pt>
                <c:pt idx="514">
                  <c:v>65250.5</c:v>
                </c:pt>
                <c:pt idx="515">
                  <c:v>65677</c:v>
                </c:pt>
                <c:pt idx="516">
                  <c:v>66008.5</c:v>
                </c:pt>
                <c:pt idx="517">
                  <c:v>66013</c:v>
                </c:pt>
                <c:pt idx="518">
                  <c:v>66022</c:v>
                </c:pt>
                <c:pt idx="519">
                  <c:v>66058</c:v>
                </c:pt>
                <c:pt idx="520">
                  <c:v>66071.5</c:v>
                </c:pt>
                <c:pt idx="521">
                  <c:v>66076.5</c:v>
                </c:pt>
                <c:pt idx="522">
                  <c:v>66090</c:v>
                </c:pt>
                <c:pt idx="523">
                  <c:v>66098.5</c:v>
                </c:pt>
                <c:pt idx="524">
                  <c:v>66099</c:v>
                </c:pt>
                <c:pt idx="525">
                  <c:v>66103.5</c:v>
                </c:pt>
                <c:pt idx="526">
                  <c:v>66108</c:v>
                </c:pt>
                <c:pt idx="527">
                  <c:v>66112.5</c:v>
                </c:pt>
                <c:pt idx="528">
                  <c:v>66189.5</c:v>
                </c:pt>
                <c:pt idx="529">
                  <c:v>66194</c:v>
                </c:pt>
                <c:pt idx="530">
                  <c:v>66194.5</c:v>
                </c:pt>
                <c:pt idx="531">
                  <c:v>66216</c:v>
                </c:pt>
                <c:pt idx="532">
                  <c:v>66216.5</c:v>
                </c:pt>
                <c:pt idx="533">
                  <c:v>66230.5</c:v>
                </c:pt>
                <c:pt idx="534">
                  <c:v>66234.5</c:v>
                </c:pt>
                <c:pt idx="535">
                  <c:v>66248.5</c:v>
                </c:pt>
                <c:pt idx="536">
                  <c:v>66253</c:v>
                </c:pt>
                <c:pt idx="537">
                  <c:v>66257.5</c:v>
                </c:pt>
                <c:pt idx="538">
                  <c:v>66261.5</c:v>
                </c:pt>
                <c:pt idx="539">
                  <c:v>66279.5</c:v>
                </c:pt>
                <c:pt idx="540">
                  <c:v>66280</c:v>
                </c:pt>
                <c:pt idx="541">
                  <c:v>66284</c:v>
                </c:pt>
                <c:pt idx="542">
                  <c:v>66284.5</c:v>
                </c:pt>
                <c:pt idx="543">
                  <c:v>66288</c:v>
                </c:pt>
                <c:pt idx="544">
                  <c:v>66288.5</c:v>
                </c:pt>
                <c:pt idx="545">
                  <c:v>66302.5</c:v>
                </c:pt>
                <c:pt idx="546">
                  <c:v>66307</c:v>
                </c:pt>
                <c:pt idx="547">
                  <c:v>66307.5</c:v>
                </c:pt>
                <c:pt idx="548">
                  <c:v>66311</c:v>
                </c:pt>
                <c:pt idx="549">
                  <c:v>66312</c:v>
                </c:pt>
                <c:pt idx="550">
                  <c:v>66325.5</c:v>
                </c:pt>
                <c:pt idx="551">
                  <c:v>66326.5</c:v>
                </c:pt>
                <c:pt idx="552">
                  <c:v>66329.5</c:v>
                </c:pt>
                <c:pt idx="553">
                  <c:v>66330</c:v>
                </c:pt>
                <c:pt idx="554">
                  <c:v>66347</c:v>
                </c:pt>
                <c:pt idx="555">
                  <c:v>66347.5</c:v>
                </c:pt>
                <c:pt idx="556">
                  <c:v>66423.5</c:v>
                </c:pt>
                <c:pt idx="557">
                  <c:v>66424</c:v>
                </c:pt>
                <c:pt idx="558">
                  <c:v>66433</c:v>
                </c:pt>
                <c:pt idx="559">
                  <c:v>66437.5</c:v>
                </c:pt>
                <c:pt idx="560">
                  <c:v>66438</c:v>
                </c:pt>
                <c:pt idx="561">
                  <c:v>66438.5</c:v>
                </c:pt>
                <c:pt idx="562">
                  <c:v>66443</c:v>
                </c:pt>
                <c:pt idx="563">
                  <c:v>66451</c:v>
                </c:pt>
                <c:pt idx="564">
                  <c:v>66469</c:v>
                </c:pt>
                <c:pt idx="565">
                  <c:v>66469.5</c:v>
                </c:pt>
                <c:pt idx="566">
                  <c:v>66473.5</c:v>
                </c:pt>
                <c:pt idx="567">
                  <c:v>66474</c:v>
                </c:pt>
                <c:pt idx="568">
                  <c:v>66478</c:v>
                </c:pt>
                <c:pt idx="569">
                  <c:v>66478.5</c:v>
                </c:pt>
                <c:pt idx="570">
                  <c:v>66483</c:v>
                </c:pt>
                <c:pt idx="571">
                  <c:v>66487</c:v>
                </c:pt>
                <c:pt idx="572">
                  <c:v>66487.5</c:v>
                </c:pt>
                <c:pt idx="573">
                  <c:v>66491.5</c:v>
                </c:pt>
                <c:pt idx="574">
                  <c:v>66492</c:v>
                </c:pt>
                <c:pt idx="575">
                  <c:v>66492.5</c:v>
                </c:pt>
                <c:pt idx="576">
                  <c:v>66501</c:v>
                </c:pt>
                <c:pt idx="577">
                  <c:v>66501.5</c:v>
                </c:pt>
                <c:pt idx="578">
                  <c:v>66505.5</c:v>
                </c:pt>
                <c:pt idx="579">
                  <c:v>66510</c:v>
                </c:pt>
                <c:pt idx="580">
                  <c:v>66514.5</c:v>
                </c:pt>
                <c:pt idx="581">
                  <c:v>66519</c:v>
                </c:pt>
                <c:pt idx="582">
                  <c:v>66519</c:v>
                </c:pt>
                <c:pt idx="583">
                  <c:v>66523.5</c:v>
                </c:pt>
                <c:pt idx="584">
                  <c:v>66528</c:v>
                </c:pt>
                <c:pt idx="585">
                  <c:v>66528.5</c:v>
                </c:pt>
                <c:pt idx="586">
                  <c:v>66532.5</c:v>
                </c:pt>
                <c:pt idx="587">
                  <c:v>66532.5</c:v>
                </c:pt>
                <c:pt idx="588">
                  <c:v>66533</c:v>
                </c:pt>
                <c:pt idx="589">
                  <c:v>66537.5</c:v>
                </c:pt>
                <c:pt idx="590">
                  <c:v>66551</c:v>
                </c:pt>
                <c:pt idx="591">
                  <c:v>66555.5</c:v>
                </c:pt>
                <c:pt idx="592">
                  <c:v>66564.5</c:v>
                </c:pt>
                <c:pt idx="593">
                  <c:v>66569</c:v>
                </c:pt>
                <c:pt idx="594">
                  <c:v>66573.5</c:v>
                </c:pt>
                <c:pt idx="595">
                  <c:v>66578</c:v>
                </c:pt>
                <c:pt idx="596">
                  <c:v>66582.5</c:v>
                </c:pt>
                <c:pt idx="597">
                  <c:v>66596</c:v>
                </c:pt>
                <c:pt idx="598">
                  <c:v>66600.5</c:v>
                </c:pt>
                <c:pt idx="599">
                  <c:v>66614.5</c:v>
                </c:pt>
                <c:pt idx="600">
                  <c:v>66619</c:v>
                </c:pt>
                <c:pt idx="601">
                  <c:v>66623.5</c:v>
                </c:pt>
                <c:pt idx="602">
                  <c:v>66659.5</c:v>
                </c:pt>
                <c:pt idx="603">
                  <c:v>66765</c:v>
                </c:pt>
                <c:pt idx="604">
                  <c:v>67914</c:v>
                </c:pt>
                <c:pt idx="605">
                  <c:v>67914</c:v>
                </c:pt>
                <c:pt idx="606">
                  <c:v>67914</c:v>
                </c:pt>
                <c:pt idx="607">
                  <c:v>67914</c:v>
                </c:pt>
                <c:pt idx="608">
                  <c:v>67974.5</c:v>
                </c:pt>
                <c:pt idx="609">
                  <c:v>67980</c:v>
                </c:pt>
                <c:pt idx="610">
                  <c:v>67980</c:v>
                </c:pt>
                <c:pt idx="611">
                  <c:v>68073</c:v>
                </c:pt>
                <c:pt idx="612">
                  <c:v>68128</c:v>
                </c:pt>
                <c:pt idx="613">
                  <c:v>68128</c:v>
                </c:pt>
                <c:pt idx="614">
                  <c:v>68128</c:v>
                </c:pt>
                <c:pt idx="615">
                  <c:v>68132.5</c:v>
                </c:pt>
                <c:pt idx="616">
                  <c:v>68132.5</c:v>
                </c:pt>
                <c:pt idx="617">
                  <c:v>68241</c:v>
                </c:pt>
                <c:pt idx="618">
                  <c:v>68250</c:v>
                </c:pt>
                <c:pt idx="619">
                  <c:v>68255.5</c:v>
                </c:pt>
                <c:pt idx="620">
                  <c:v>68341.5</c:v>
                </c:pt>
                <c:pt idx="621">
                  <c:v>68395</c:v>
                </c:pt>
                <c:pt idx="622">
                  <c:v>68395</c:v>
                </c:pt>
                <c:pt idx="623">
                  <c:v>68395</c:v>
                </c:pt>
                <c:pt idx="624">
                  <c:v>68485.5</c:v>
                </c:pt>
                <c:pt idx="625">
                  <c:v>69244.5</c:v>
                </c:pt>
                <c:pt idx="626">
                  <c:v>69263</c:v>
                </c:pt>
                <c:pt idx="627">
                  <c:v>69263.5</c:v>
                </c:pt>
                <c:pt idx="628">
                  <c:v>69475.5</c:v>
                </c:pt>
                <c:pt idx="629">
                  <c:v>69476</c:v>
                </c:pt>
                <c:pt idx="630">
                  <c:v>69573</c:v>
                </c:pt>
                <c:pt idx="631">
                  <c:v>69593.5</c:v>
                </c:pt>
                <c:pt idx="632">
                  <c:v>69692</c:v>
                </c:pt>
                <c:pt idx="633">
                  <c:v>69769</c:v>
                </c:pt>
                <c:pt idx="634">
                  <c:v>69786</c:v>
                </c:pt>
                <c:pt idx="635">
                  <c:v>69841.5</c:v>
                </c:pt>
                <c:pt idx="636">
                  <c:v>69887</c:v>
                </c:pt>
                <c:pt idx="637">
                  <c:v>69922</c:v>
                </c:pt>
                <c:pt idx="638">
                  <c:v>70902</c:v>
                </c:pt>
                <c:pt idx="639">
                  <c:v>71042.5</c:v>
                </c:pt>
                <c:pt idx="640">
                  <c:v>71051</c:v>
                </c:pt>
                <c:pt idx="641">
                  <c:v>71214.5</c:v>
                </c:pt>
                <c:pt idx="642">
                  <c:v>71337</c:v>
                </c:pt>
                <c:pt idx="643">
                  <c:v>71337.5</c:v>
                </c:pt>
                <c:pt idx="644">
                  <c:v>71350.5</c:v>
                </c:pt>
                <c:pt idx="645">
                  <c:v>71467</c:v>
                </c:pt>
                <c:pt idx="646">
                  <c:v>72625</c:v>
                </c:pt>
                <c:pt idx="647">
                  <c:v>72838</c:v>
                </c:pt>
                <c:pt idx="648">
                  <c:v>72904.5</c:v>
                </c:pt>
                <c:pt idx="649">
                  <c:v>73035.5</c:v>
                </c:pt>
                <c:pt idx="650">
                  <c:v>73040</c:v>
                </c:pt>
                <c:pt idx="651">
                  <c:v>73040.5</c:v>
                </c:pt>
                <c:pt idx="652">
                  <c:v>73053.5</c:v>
                </c:pt>
                <c:pt idx="653">
                  <c:v>73054</c:v>
                </c:pt>
                <c:pt idx="654">
                  <c:v>73062</c:v>
                </c:pt>
                <c:pt idx="655">
                  <c:v>73062.5</c:v>
                </c:pt>
                <c:pt idx="656">
                  <c:v>73067</c:v>
                </c:pt>
                <c:pt idx="657">
                  <c:v>73067.5</c:v>
                </c:pt>
                <c:pt idx="658">
                  <c:v>73076</c:v>
                </c:pt>
                <c:pt idx="659">
                  <c:v>73076.5</c:v>
                </c:pt>
                <c:pt idx="660">
                  <c:v>73077</c:v>
                </c:pt>
                <c:pt idx="661">
                  <c:v>73077</c:v>
                </c:pt>
                <c:pt idx="662">
                  <c:v>73077.5</c:v>
                </c:pt>
                <c:pt idx="663">
                  <c:v>73080.5</c:v>
                </c:pt>
                <c:pt idx="664">
                  <c:v>73081</c:v>
                </c:pt>
                <c:pt idx="665">
                  <c:v>73081.5</c:v>
                </c:pt>
                <c:pt idx="666">
                  <c:v>73085</c:v>
                </c:pt>
                <c:pt idx="667">
                  <c:v>73085.5</c:v>
                </c:pt>
                <c:pt idx="668">
                  <c:v>73089.5</c:v>
                </c:pt>
                <c:pt idx="669">
                  <c:v>73090</c:v>
                </c:pt>
                <c:pt idx="670">
                  <c:v>73090.5</c:v>
                </c:pt>
                <c:pt idx="671">
                  <c:v>73094</c:v>
                </c:pt>
                <c:pt idx="672">
                  <c:v>73094.5</c:v>
                </c:pt>
                <c:pt idx="673">
                  <c:v>73095</c:v>
                </c:pt>
                <c:pt idx="674">
                  <c:v>73095</c:v>
                </c:pt>
                <c:pt idx="675">
                  <c:v>73095</c:v>
                </c:pt>
                <c:pt idx="676">
                  <c:v>73098.5</c:v>
                </c:pt>
                <c:pt idx="677">
                  <c:v>73099</c:v>
                </c:pt>
                <c:pt idx="678">
                  <c:v>73099.5</c:v>
                </c:pt>
                <c:pt idx="679">
                  <c:v>73103.5</c:v>
                </c:pt>
                <c:pt idx="680">
                  <c:v>73135</c:v>
                </c:pt>
                <c:pt idx="681">
                  <c:v>73135.5</c:v>
                </c:pt>
                <c:pt idx="682">
                  <c:v>73144</c:v>
                </c:pt>
                <c:pt idx="683">
                  <c:v>73144.5</c:v>
                </c:pt>
                <c:pt idx="684">
                  <c:v>73148.5</c:v>
                </c:pt>
                <c:pt idx="685">
                  <c:v>73158</c:v>
                </c:pt>
                <c:pt idx="686">
                  <c:v>73185</c:v>
                </c:pt>
                <c:pt idx="687">
                  <c:v>73189</c:v>
                </c:pt>
                <c:pt idx="688">
                  <c:v>73189.5</c:v>
                </c:pt>
                <c:pt idx="689">
                  <c:v>73190</c:v>
                </c:pt>
                <c:pt idx="690">
                  <c:v>73194</c:v>
                </c:pt>
                <c:pt idx="691">
                  <c:v>73194.5</c:v>
                </c:pt>
                <c:pt idx="692">
                  <c:v>73207.5</c:v>
                </c:pt>
                <c:pt idx="693">
                  <c:v>73212</c:v>
                </c:pt>
                <c:pt idx="694">
                  <c:v>73212.5</c:v>
                </c:pt>
                <c:pt idx="695">
                  <c:v>73221</c:v>
                </c:pt>
                <c:pt idx="696">
                  <c:v>73221.5</c:v>
                </c:pt>
                <c:pt idx="697">
                  <c:v>73230</c:v>
                </c:pt>
                <c:pt idx="698">
                  <c:v>73230.5</c:v>
                </c:pt>
                <c:pt idx="699">
                  <c:v>73239</c:v>
                </c:pt>
                <c:pt idx="700">
                  <c:v>73243.5</c:v>
                </c:pt>
                <c:pt idx="701">
                  <c:v>73248</c:v>
                </c:pt>
                <c:pt idx="702">
                  <c:v>73248.5</c:v>
                </c:pt>
                <c:pt idx="703">
                  <c:v>73252.5</c:v>
                </c:pt>
                <c:pt idx="704">
                  <c:v>73253</c:v>
                </c:pt>
                <c:pt idx="705">
                  <c:v>73262</c:v>
                </c:pt>
                <c:pt idx="706">
                  <c:v>73271</c:v>
                </c:pt>
                <c:pt idx="707">
                  <c:v>73275.5</c:v>
                </c:pt>
                <c:pt idx="708">
                  <c:v>73280</c:v>
                </c:pt>
                <c:pt idx="709">
                  <c:v>73289</c:v>
                </c:pt>
                <c:pt idx="710">
                  <c:v>74310</c:v>
                </c:pt>
                <c:pt idx="711">
                  <c:v>74327.5</c:v>
                </c:pt>
                <c:pt idx="712">
                  <c:v>74328</c:v>
                </c:pt>
                <c:pt idx="713">
                  <c:v>74342.5</c:v>
                </c:pt>
                <c:pt idx="714">
                  <c:v>74355</c:v>
                </c:pt>
                <c:pt idx="715">
                  <c:v>74359.5</c:v>
                </c:pt>
                <c:pt idx="716">
                  <c:v>74368.5</c:v>
                </c:pt>
                <c:pt idx="717">
                  <c:v>74369</c:v>
                </c:pt>
                <c:pt idx="718">
                  <c:v>74373.5</c:v>
                </c:pt>
                <c:pt idx="719">
                  <c:v>74377.5</c:v>
                </c:pt>
                <c:pt idx="720">
                  <c:v>74378</c:v>
                </c:pt>
                <c:pt idx="721">
                  <c:v>74382</c:v>
                </c:pt>
                <c:pt idx="722">
                  <c:v>74382.5</c:v>
                </c:pt>
                <c:pt idx="723">
                  <c:v>74386.5</c:v>
                </c:pt>
                <c:pt idx="724">
                  <c:v>74387</c:v>
                </c:pt>
                <c:pt idx="725">
                  <c:v>74391</c:v>
                </c:pt>
                <c:pt idx="726">
                  <c:v>74404.5</c:v>
                </c:pt>
                <c:pt idx="727">
                  <c:v>74405</c:v>
                </c:pt>
                <c:pt idx="728">
                  <c:v>74409</c:v>
                </c:pt>
                <c:pt idx="729">
                  <c:v>74409.5</c:v>
                </c:pt>
                <c:pt idx="730">
                  <c:v>74413.5</c:v>
                </c:pt>
                <c:pt idx="731">
                  <c:v>74414</c:v>
                </c:pt>
                <c:pt idx="732">
                  <c:v>74431.5</c:v>
                </c:pt>
                <c:pt idx="733">
                  <c:v>74432</c:v>
                </c:pt>
                <c:pt idx="734">
                  <c:v>74435.5</c:v>
                </c:pt>
                <c:pt idx="735">
                  <c:v>74436</c:v>
                </c:pt>
                <c:pt idx="736">
                  <c:v>74436</c:v>
                </c:pt>
                <c:pt idx="737">
                  <c:v>74436.5</c:v>
                </c:pt>
                <c:pt idx="738">
                  <c:v>74437</c:v>
                </c:pt>
                <c:pt idx="739">
                  <c:v>74440.5</c:v>
                </c:pt>
                <c:pt idx="740">
                  <c:v>74441</c:v>
                </c:pt>
                <c:pt idx="741">
                  <c:v>74464</c:v>
                </c:pt>
                <c:pt idx="742">
                  <c:v>74472.5</c:v>
                </c:pt>
                <c:pt idx="743">
                  <c:v>74517.5</c:v>
                </c:pt>
                <c:pt idx="744">
                  <c:v>74518</c:v>
                </c:pt>
                <c:pt idx="745">
                  <c:v>74518.5</c:v>
                </c:pt>
                <c:pt idx="746">
                  <c:v>74522.5</c:v>
                </c:pt>
                <c:pt idx="747">
                  <c:v>74523</c:v>
                </c:pt>
                <c:pt idx="748">
                  <c:v>74528</c:v>
                </c:pt>
                <c:pt idx="749">
                  <c:v>74528.5</c:v>
                </c:pt>
                <c:pt idx="750">
                  <c:v>74536</c:v>
                </c:pt>
                <c:pt idx="751">
                  <c:v>74536.5</c:v>
                </c:pt>
                <c:pt idx="752">
                  <c:v>74540</c:v>
                </c:pt>
                <c:pt idx="753">
                  <c:v>74558.5</c:v>
                </c:pt>
                <c:pt idx="754">
                  <c:v>74559</c:v>
                </c:pt>
                <c:pt idx="755">
                  <c:v>74640</c:v>
                </c:pt>
                <c:pt idx="756">
                  <c:v>74794.5</c:v>
                </c:pt>
                <c:pt idx="757">
                  <c:v>74893</c:v>
                </c:pt>
                <c:pt idx="758">
                  <c:v>74907.5</c:v>
                </c:pt>
                <c:pt idx="759">
                  <c:v>74907.5</c:v>
                </c:pt>
                <c:pt idx="760">
                  <c:v>76050</c:v>
                </c:pt>
                <c:pt idx="761">
                  <c:v>76050</c:v>
                </c:pt>
                <c:pt idx="762">
                  <c:v>76357.5</c:v>
                </c:pt>
                <c:pt idx="763">
                  <c:v>76357.5</c:v>
                </c:pt>
                <c:pt idx="764">
                  <c:v>76643</c:v>
                </c:pt>
                <c:pt idx="765">
                  <c:v>76693</c:v>
                </c:pt>
                <c:pt idx="766">
                  <c:v>77623.5</c:v>
                </c:pt>
                <c:pt idx="767">
                  <c:v>77744</c:v>
                </c:pt>
                <c:pt idx="768">
                  <c:v>77768</c:v>
                </c:pt>
                <c:pt idx="769">
                  <c:v>77997.5</c:v>
                </c:pt>
                <c:pt idx="770">
                  <c:v>79452</c:v>
                </c:pt>
                <c:pt idx="771">
                  <c:v>79452.5</c:v>
                </c:pt>
                <c:pt idx="772">
                  <c:v>79471.5</c:v>
                </c:pt>
                <c:pt idx="773">
                  <c:v>79592</c:v>
                </c:pt>
                <c:pt idx="774">
                  <c:v>79592.5</c:v>
                </c:pt>
                <c:pt idx="775">
                  <c:v>79669</c:v>
                </c:pt>
                <c:pt idx="776">
                  <c:v>79675</c:v>
                </c:pt>
                <c:pt idx="777">
                  <c:v>79675.5</c:v>
                </c:pt>
                <c:pt idx="778">
                  <c:v>79755</c:v>
                </c:pt>
                <c:pt idx="779">
                  <c:v>81024.5</c:v>
                </c:pt>
                <c:pt idx="780">
                  <c:v>81166.5</c:v>
                </c:pt>
                <c:pt idx="781">
                  <c:v>81309.5</c:v>
                </c:pt>
                <c:pt idx="782">
                  <c:v>81387.5</c:v>
                </c:pt>
                <c:pt idx="783">
                  <c:v>81491.5</c:v>
                </c:pt>
                <c:pt idx="784">
                  <c:v>81559.5</c:v>
                </c:pt>
                <c:pt idx="785">
                  <c:v>82449</c:v>
                </c:pt>
                <c:pt idx="786">
                  <c:v>82551.5</c:v>
                </c:pt>
                <c:pt idx="787">
                  <c:v>82552</c:v>
                </c:pt>
                <c:pt idx="788">
                  <c:v>82797.5</c:v>
                </c:pt>
                <c:pt idx="789">
                  <c:v>82949.5</c:v>
                </c:pt>
                <c:pt idx="790">
                  <c:v>82977</c:v>
                </c:pt>
                <c:pt idx="791">
                  <c:v>83073</c:v>
                </c:pt>
                <c:pt idx="792">
                  <c:v>83268</c:v>
                </c:pt>
                <c:pt idx="793">
                  <c:v>84225.5</c:v>
                </c:pt>
                <c:pt idx="794">
                  <c:v>84288.5</c:v>
                </c:pt>
                <c:pt idx="795">
                  <c:v>84338.5</c:v>
                </c:pt>
                <c:pt idx="796">
                  <c:v>84370</c:v>
                </c:pt>
                <c:pt idx="797">
                  <c:v>84569</c:v>
                </c:pt>
                <c:pt idx="798">
                  <c:v>84569</c:v>
                </c:pt>
                <c:pt idx="799">
                  <c:v>84581.5</c:v>
                </c:pt>
                <c:pt idx="800">
                  <c:v>84582</c:v>
                </c:pt>
                <c:pt idx="801">
                  <c:v>84712.5</c:v>
                </c:pt>
                <c:pt idx="802">
                  <c:v>84726</c:v>
                </c:pt>
                <c:pt idx="803">
                  <c:v>84827</c:v>
                </c:pt>
                <c:pt idx="804">
                  <c:v>85915.5</c:v>
                </c:pt>
                <c:pt idx="805">
                  <c:v>86082.5</c:v>
                </c:pt>
                <c:pt idx="806">
                  <c:v>86083</c:v>
                </c:pt>
                <c:pt idx="807">
                  <c:v>86228</c:v>
                </c:pt>
                <c:pt idx="808">
                  <c:v>86266.5</c:v>
                </c:pt>
                <c:pt idx="809">
                  <c:v>86267</c:v>
                </c:pt>
                <c:pt idx="810">
                  <c:v>86294</c:v>
                </c:pt>
                <c:pt idx="811">
                  <c:v>86381</c:v>
                </c:pt>
                <c:pt idx="812">
                  <c:v>86521.5</c:v>
                </c:pt>
                <c:pt idx="813">
                  <c:v>87795.5</c:v>
                </c:pt>
                <c:pt idx="814">
                  <c:v>87795.5</c:v>
                </c:pt>
                <c:pt idx="815">
                  <c:v>87847</c:v>
                </c:pt>
                <c:pt idx="816">
                  <c:v>87858.5</c:v>
                </c:pt>
                <c:pt idx="817">
                  <c:v>88002</c:v>
                </c:pt>
                <c:pt idx="818">
                  <c:v>88002</c:v>
                </c:pt>
                <c:pt idx="819">
                  <c:v>88057.5</c:v>
                </c:pt>
                <c:pt idx="820">
                  <c:v>88057.5</c:v>
                </c:pt>
                <c:pt idx="821">
                  <c:v>88062</c:v>
                </c:pt>
                <c:pt idx="822">
                  <c:v>88108</c:v>
                </c:pt>
                <c:pt idx="823">
                  <c:v>88160.5</c:v>
                </c:pt>
                <c:pt idx="824">
                  <c:v>88160.5</c:v>
                </c:pt>
                <c:pt idx="825">
                  <c:v>88161</c:v>
                </c:pt>
                <c:pt idx="826">
                  <c:v>88161</c:v>
                </c:pt>
                <c:pt idx="827">
                  <c:v>88266</c:v>
                </c:pt>
                <c:pt idx="828">
                  <c:v>88266</c:v>
                </c:pt>
                <c:pt idx="829">
                  <c:v>89336.5</c:v>
                </c:pt>
                <c:pt idx="830">
                  <c:v>89336.5</c:v>
                </c:pt>
                <c:pt idx="831">
                  <c:v>89510</c:v>
                </c:pt>
                <c:pt idx="832">
                  <c:v>89626</c:v>
                </c:pt>
                <c:pt idx="833">
                  <c:v>89626</c:v>
                </c:pt>
                <c:pt idx="834">
                  <c:v>89751</c:v>
                </c:pt>
                <c:pt idx="835">
                  <c:v>89751</c:v>
                </c:pt>
                <c:pt idx="836">
                  <c:v>90981.5</c:v>
                </c:pt>
                <c:pt idx="837">
                  <c:v>91144</c:v>
                </c:pt>
                <c:pt idx="838">
                  <c:v>91194</c:v>
                </c:pt>
                <c:pt idx="839">
                  <c:v>91401</c:v>
                </c:pt>
                <c:pt idx="840">
                  <c:v>92874.5</c:v>
                </c:pt>
                <c:pt idx="841">
                  <c:v>92875</c:v>
                </c:pt>
                <c:pt idx="842">
                  <c:v>92875.5</c:v>
                </c:pt>
                <c:pt idx="843">
                  <c:v>93146</c:v>
                </c:pt>
                <c:pt idx="844">
                  <c:v>94429</c:v>
                </c:pt>
                <c:pt idx="845">
                  <c:v>94429.5</c:v>
                </c:pt>
                <c:pt idx="846">
                  <c:v>94546.5</c:v>
                </c:pt>
                <c:pt idx="847">
                  <c:v>94586.5</c:v>
                </c:pt>
                <c:pt idx="848">
                  <c:v>94722</c:v>
                </c:pt>
                <c:pt idx="849">
                  <c:v>94900</c:v>
                </c:pt>
              </c:numCache>
            </c:numRef>
          </c:xVal>
          <c:yVal>
            <c:numRef>
              <c:f>'Active 3'!$H$21:$H$989</c:f>
              <c:numCache>
                <c:formatCode>General</c:formatCode>
                <c:ptCount val="969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033-47FE-8C81-74C9B585974C}"/>
            </c:ext>
          </c:extLst>
        </c:ser>
        <c:ser>
          <c:idx val="1"/>
          <c:order val="1"/>
          <c:tx>
            <c:strRef>
              <c:f>'Active 3'!$I$20:$I$20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3'!$D$22:$D$47</c:f>
                <c:numCache>
                  <c:formatCode>General</c:formatCode>
                  <c:ptCount val="26"/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3'!$F$21:$F$989</c:f>
              <c:numCache>
                <c:formatCode>General</c:formatCode>
                <c:ptCount val="969"/>
                <c:pt idx="0">
                  <c:v>0</c:v>
                </c:pt>
                <c:pt idx="1">
                  <c:v>5278</c:v>
                </c:pt>
                <c:pt idx="2">
                  <c:v>5337</c:v>
                </c:pt>
                <c:pt idx="3">
                  <c:v>5337.5</c:v>
                </c:pt>
                <c:pt idx="4">
                  <c:v>5350.5</c:v>
                </c:pt>
                <c:pt idx="5">
                  <c:v>5351</c:v>
                </c:pt>
                <c:pt idx="6">
                  <c:v>5355</c:v>
                </c:pt>
                <c:pt idx="7">
                  <c:v>5468.5</c:v>
                </c:pt>
                <c:pt idx="8">
                  <c:v>5473</c:v>
                </c:pt>
                <c:pt idx="9">
                  <c:v>5477.5</c:v>
                </c:pt>
                <c:pt idx="10">
                  <c:v>6557.5</c:v>
                </c:pt>
                <c:pt idx="11">
                  <c:v>6891</c:v>
                </c:pt>
                <c:pt idx="12">
                  <c:v>8423</c:v>
                </c:pt>
                <c:pt idx="13">
                  <c:v>8441</c:v>
                </c:pt>
                <c:pt idx="14">
                  <c:v>8464.5</c:v>
                </c:pt>
                <c:pt idx="15">
                  <c:v>8509</c:v>
                </c:pt>
                <c:pt idx="16">
                  <c:v>8613</c:v>
                </c:pt>
                <c:pt idx="17">
                  <c:v>8640.5</c:v>
                </c:pt>
                <c:pt idx="18">
                  <c:v>8654</c:v>
                </c:pt>
                <c:pt idx="19">
                  <c:v>8667.5</c:v>
                </c:pt>
                <c:pt idx="20">
                  <c:v>8781</c:v>
                </c:pt>
                <c:pt idx="21">
                  <c:v>8781</c:v>
                </c:pt>
                <c:pt idx="22">
                  <c:v>8785.5</c:v>
                </c:pt>
                <c:pt idx="23">
                  <c:v>8790</c:v>
                </c:pt>
                <c:pt idx="24">
                  <c:v>8867</c:v>
                </c:pt>
                <c:pt idx="25">
                  <c:v>8885</c:v>
                </c:pt>
                <c:pt idx="26">
                  <c:v>8939.5</c:v>
                </c:pt>
                <c:pt idx="27">
                  <c:v>9846.5</c:v>
                </c:pt>
                <c:pt idx="28">
                  <c:v>9847</c:v>
                </c:pt>
                <c:pt idx="29">
                  <c:v>10154</c:v>
                </c:pt>
                <c:pt idx="30">
                  <c:v>10376</c:v>
                </c:pt>
                <c:pt idx="31">
                  <c:v>11297</c:v>
                </c:pt>
                <c:pt idx="32">
                  <c:v>11423.5</c:v>
                </c:pt>
                <c:pt idx="33">
                  <c:v>11654</c:v>
                </c:pt>
                <c:pt idx="34">
                  <c:v>11672</c:v>
                </c:pt>
                <c:pt idx="35">
                  <c:v>11712.5</c:v>
                </c:pt>
                <c:pt idx="36">
                  <c:v>11717</c:v>
                </c:pt>
                <c:pt idx="37">
                  <c:v>11731</c:v>
                </c:pt>
                <c:pt idx="38">
                  <c:v>11884.5</c:v>
                </c:pt>
                <c:pt idx="39">
                  <c:v>11889</c:v>
                </c:pt>
                <c:pt idx="40">
                  <c:v>11890</c:v>
                </c:pt>
                <c:pt idx="41">
                  <c:v>12007</c:v>
                </c:pt>
                <c:pt idx="42">
                  <c:v>12020.5</c:v>
                </c:pt>
                <c:pt idx="43">
                  <c:v>12815</c:v>
                </c:pt>
                <c:pt idx="44">
                  <c:v>12869.5</c:v>
                </c:pt>
                <c:pt idx="45">
                  <c:v>12874</c:v>
                </c:pt>
                <c:pt idx="46">
                  <c:v>12946</c:v>
                </c:pt>
                <c:pt idx="47">
                  <c:v>13260</c:v>
                </c:pt>
                <c:pt idx="48">
                  <c:v>13269</c:v>
                </c:pt>
                <c:pt idx="49">
                  <c:v>13291.5</c:v>
                </c:pt>
                <c:pt idx="50">
                  <c:v>13292</c:v>
                </c:pt>
                <c:pt idx="51">
                  <c:v>13296</c:v>
                </c:pt>
                <c:pt idx="52">
                  <c:v>13296.5</c:v>
                </c:pt>
                <c:pt idx="53">
                  <c:v>13373</c:v>
                </c:pt>
                <c:pt idx="54">
                  <c:v>13373.5</c:v>
                </c:pt>
                <c:pt idx="55">
                  <c:v>13373.5</c:v>
                </c:pt>
                <c:pt idx="56">
                  <c:v>13403.5</c:v>
                </c:pt>
                <c:pt idx="57">
                  <c:v>13452.5</c:v>
                </c:pt>
                <c:pt idx="58">
                  <c:v>13457</c:v>
                </c:pt>
                <c:pt idx="59">
                  <c:v>13457.5</c:v>
                </c:pt>
                <c:pt idx="60">
                  <c:v>13462</c:v>
                </c:pt>
                <c:pt idx="61">
                  <c:v>13485</c:v>
                </c:pt>
                <c:pt idx="62">
                  <c:v>13490</c:v>
                </c:pt>
                <c:pt idx="63">
                  <c:v>13571</c:v>
                </c:pt>
                <c:pt idx="64">
                  <c:v>13579.5</c:v>
                </c:pt>
                <c:pt idx="65">
                  <c:v>13598</c:v>
                </c:pt>
                <c:pt idx="66">
                  <c:v>13625</c:v>
                </c:pt>
                <c:pt idx="67">
                  <c:v>13638.5</c:v>
                </c:pt>
                <c:pt idx="68">
                  <c:v>13652</c:v>
                </c:pt>
                <c:pt idx="69">
                  <c:v>13720</c:v>
                </c:pt>
                <c:pt idx="70">
                  <c:v>13756.5</c:v>
                </c:pt>
                <c:pt idx="71">
                  <c:v>13765.5</c:v>
                </c:pt>
                <c:pt idx="72">
                  <c:v>14555</c:v>
                </c:pt>
                <c:pt idx="73">
                  <c:v>14573</c:v>
                </c:pt>
                <c:pt idx="74">
                  <c:v>14690.5</c:v>
                </c:pt>
                <c:pt idx="75">
                  <c:v>14736</c:v>
                </c:pt>
                <c:pt idx="76">
                  <c:v>14736</c:v>
                </c:pt>
                <c:pt idx="77">
                  <c:v>14831</c:v>
                </c:pt>
                <c:pt idx="78">
                  <c:v>14857.5</c:v>
                </c:pt>
                <c:pt idx="79">
                  <c:v>14858</c:v>
                </c:pt>
                <c:pt idx="80">
                  <c:v>14858</c:v>
                </c:pt>
                <c:pt idx="81">
                  <c:v>14871.5</c:v>
                </c:pt>
                <c:pt idx="82">
                  <c:v>14935</c:v>
                </c:pt>
                <c:pt idx="83">
                  <c:v>14989</c:v>
                </c:pt>
                <c:pt idx="84">
                  <c:v>15066</c:v>
                </c:pt>
                <c:pt idx="85">
                  <c:v>15102</c:v>
                </c:pt>
                <c:pt idx="86">
                  <c:v>15102.5</c:v>
                </c:pt>
                <c:pt idx="87">
                  <c:v>15106.5</c:v>
                </c:pt>
                <c:pt idx="88">
                  <c:v>15120</c:v>
                </c:pt>
                <c:pt idx="89">
                  <c:v>15129</c:v>
                </c:pt>
                <c:pt idx="90">
                  <c:v>15165.5</c:v>
                </c:pt>
                <c:pt idx="91">
                  <c:v>15192.5</c:v>
                </c:pt>
                <c:pt idx="92">
                  <c:v>15197</c:v>
                </c:pt>
                <c:pt idx="93">
                  <c:v>15197</c:v>
                </c:pt>
                <c:pt idx="94">
                  <c:v>15206.5</c:v>
                </c:pt>
                <c:pt idx="95">
                  <c:v>15247</c:v>
                </c:pt>
                <c:pt idx="96">
                  <c:v>15256</c:v>
                </c:pt>
                <c:pt idx="97">
                  <c:v>15274.5</c:v>
                </c:pt>
                <c:pt idx="98">
                  <c:v>15315</c:v>
                </c:pt>
                <c:pt idx="99">
                  <c:v>15315.5</c:v>
                </c:pt>
                <c:pt idx="100">
                  <c:v>16512.5</c:v>
                </c:pt>
                <c:pt idx="101">
                  <c:v>16561.5</c:v>
                </c:pt>
                <c:pt idx="102">
                  <c:v>16572.5</c:v>
                </c:pt>
                <c:pt idx="103">
                  <c:v>16670</c:v>
                </c:pt>
                <c:pt idx="104">
                  <c:v>16715.5</c:v>
                </c:pt>
                <c:pt idx="105">
                  <c:v>16792.5</c:v>
                </c:pt>
                <c:pt idx="106">
                  <c:v>16814.5</c:v>
                </c:pt>
                <c:pt idx="107">
                  <c:v>16815</c:v>
                </c:pt>
                <c:pt idx="108">
                  <c:v>16837.5</c:v>
                </c:pt>
                <c:pt idx="109">
                  <c:v>16842</c:v>
                </c:pt>
                <c:pt idx="110">
                  <c:v>16842</c:v>
                </c:pt>
                <c:pt idx="111">
                  <c:v>16860</c:v>
                </c:pt>
                <c:pt idx="112">
                  <c:v>16860.5</c:v>
                </c:pt>
                <c:pt idx="113">
                  <c:v>16956.5</c:v>
                </c:pt>
                <c:pt idx="114">
                  <c:v>18083.5</c:v>
                </c:pt>
                <c:pt idx="115">
                  <c:v>18149</c:v>
                </c:pt>
                <c:pt idx="116">
                  <c:v>18315</c:v>
                </c:pt>
                <c:pt idx="117">
                  <c:v>18474.5</c:v>
                </c:pt>
                <c:pt idx="118">
                  <c:v>18478</c:v>
                </c:pt>
                <c:pt idx="119">
                  <c:v>18482.5</c:v>
                </c:pt>
                <c:pt idx="120">
                  <c:v>18618.5</c:v>
                </c:pt>
                <c:pt idx="121">
                  <c:v>18686.5</c:v>
                </c:pt>
                <c:pt idx="122">
                  <c:v>18713.5</c:v>
                </c:pt>
                <c:pt idx="123">
                  <c:v>18759</c:v>
                </c:pt>
                <c:pt idx="124">
                  <c:v>20032</c:v>
                </c:pt>
                <c:pt idx="125">
                  <c:v>20045.5</c:v>
                </c:pt>
                <c:pt idx="126">
                  <c:v>20106</c:v>
                </c:pt>
                <c:pt idx="127">
                  <c:v>20154.5</c:v>
                </c:pt>
                <c:pt idx="128">
                  <c:v>20160.5</c:v>
                </c:pt>
                <c:pt idx="129">
                  <c:v>20163.5</c:v>
                </c:pt>
                <c:pt idx="130">
                  <c:v>20186</c:v>
                </c:pt>
                <c:pt idx="131">
                  <c:v>20277</c:v>
                </c:pt>
                <c:pt idx="132">
                  <c:v>20317.5</c:v>
                </c:pt>
                <c:pt idx="133">
                  <c:v>20449</c:v>
                </c:pt>
                <c:pt idx="134">
                  <c:v>21506.5</c:v>
                </c:pt>
                <c:pt idx="135">
                  <c:v>21550.5</c:v>
                </c:pt>
                <c:pt idx="136">
                  <c:v>21551</c:v>
                </c:pt>
                <c:pt idx="137">
                  <c:v>21551.5</c:v>
                </c:pt>
                <c:pt idx="138">
                  <c:v>21763.5</c:v>
                </c:pt>
                <c:pt idx="139">
                  <c:v>21767.5</c:v>
                </c:pt>
                <c:pt idx="140">
                  <c:v>21777</c:v>
                </c:pt>
                <c:pt idx="141">
                  <c:v>21790</c:v>
                </c:pt>
                <c:pt idx="142">
                  <c:v>21790.5</c:v>
                </c:pt>
                <c:pt idx="143">
                  <c:v>21881</c:v>
                </c:pt>
                <c:pt idx="144">
                  <c:v>21921.5</c:v>
                </c:pt>
                <c:pt idx="145">
                  <c:v>21922</c:v>
                </c:pt>
                <c:pt idx="146">
                  <c:v>21926.5</c:v>
                </c:pt>
                <c:pt idx="147">
                  <c:v>22887</c:v>
                </c:pt>
                <c:pt idx="148">
                  <c:v>23278.5</c:v>
                </c:pt>
                <c:pt idx="149">
                  <c:v>23285.5</c:v>
                </c:pt>
                <c:pt idx="150">
                  <c:v>23612</c:v>
                </c:pt>
                <c:pt idx="151">
                  <c:v>23617.5</c:v>
                </c:pt>
                <c:pt idx="152">
                  <c:v>23671</c:v>
                </c:pt>
                <c:pt idx="153">
                  <c:v>23672.5</c:v>
                </c:pt>
                <c:pt idx="154">
                  <c:v>23686</c:v>
                </c:pt>
                <c:pt idx="155">
                  <c:v>24898.5</c:v>
                </c:pt>
                <c:pt idx="156">
                  <c:v>24971</c:v>
                </c:pt>
                <c:pt idx="157">
                  <c:v>25016.5</c:v>
                </c:pt>
                <c:pt idx="158">
                  <c:v>25116</c:v>
                </c:pt>
                <c:pt idx="159">
                  <c:v>25120.5</c:v>
                </c:pt>
                <c:pt idx="160">
                  <c:v>25225</c:v>
                </c:pt>
                <c:pt idx="161">
                  <c:v>25229.5</c:v>
                </c:pt>
                <c:pt idx="162">
                  <c:v>25238.5</c:v>
                </c:pt>
                <c:pt idx="163">
                  <c:v>25243</c:v>
                </c:pt>
                <c:pt idx="164">
                  <c:v>25293</c:v>
                </c:pt>
                <c:pt idx="165">
                  <c:v>25297.5</c:v>
                </c:pt>
                <c:pt idx="166">
                  <c:v>26570.5</c:v>
                </c:pt>
                <c:pt idx="167">
                  <c:v>26579.5</c:v>
                </c:pt>
                <c:pt idx="168">
                  <c:v>26580</c:v>
                </c:pt>
                <c:pt idx="169">
                  <c:v>26588.5</c:v>
                </c:pt>
                <c:pt idx="170">
                  <c:v>26602</c:v>
                </c:pt>
                <c:pt idx="171">
                  <c:v>26602.5</c:v>
                </c:pt>
                <c:pt idx="172">
                  <c:v>26661</c:v>
                </c:pt>
                <c:pt idx="173">
                  <c:v>26739</c:v>
                </c:pt>
                <c:pt idx="174">
                  <c:v>26743.5</c:v>
                </c:pt>
                <c:pt idx="175">
                  <c:v>26747</c:v>
                </c:pt>
                <c:pt idx="176">
                  <c:v>26761</c:v>
                </c:pt>
                <c:pt idx="177">
                  <c:v>26770</c:v>
                </c:pt>
                <c:pt idx="178">
                  <c:v>26776</c:v>
                </c:pt>
                <c:pt idx="179">
                  <c:v>26906</c:v>
                </c:pt>
                <c:pt idx="180">
                  <c:v>27019.5</c:v>
                </c:pt>
                <c:pt idx="181">
                  <c:v>27854.5</c:v>
                </c:pt>
                <c:pt idx="182">
                  <c:v>28242.5</c:v>
                </c:pt>
                <c:pt idx="183">
                  <c:v>28310.5</c:v>
                </c:pt>
                <c:pt idx="184">
                  <c:v>28442</c:v>
                </c:pt>
                <c:pt idx="185">
                  <c:v>28451</c:v>
                </c:pt>
                <c:pt idx="186">
                  <c:v>28451.5</c:v>
                </c:pt>
                <c:pt idx="187">
                  <c:v>28456</c:v>
                </c:pt>
                <c:pt idx="188">
                  <c:v>28460.5</c:v>
                </c:pt>
                <c:pt idx="189">
                  <c:v>28465</c:v>
                </c:pt>
                <c:pt idx="190">
                  <c:v>28465.5</c:v>
                </c:pt>
                <c:pt idx="191">
                  <c:v>28469.5</c:v>
                </c:pt>
                <c:pt idx="192">
                  <c:v>28496.5</c:v>
                </c:pt>
                <c:pt idx="193">
                  <c:v>28750.5</c:v>
                </c:pt>
                <c:pt idx="194">
                  <c:v>29820</c:v>
                </c:pt>
                <c:pt idx="195">
                  <c:v>29915</c:v>
                </c:pt>
                <c:pt idx="196">
                  <c:v>29919.5</c:v>
                </c:pt>
                <c:pt idx="197">
                  <c:v>29957</c:v>
                </c:pt>
                <c:pt idx="198">
                  <c:v>30060</c:v>
                </c:pt>
                <c:pt idx="199">
                  <c:v>30064.5</c:v>
                </c:pt>
                <c:pt idx="200">
                  <c:v>30087</c:v>
                </c:pt>
                <c:pt idx="201">
                  <c:v>30096</c:v>
                </c:pt>
                <c:pt idx="202">
                  <c:v>30101</c:v>
                </c:pt>
                <c:pt idx="203">
                  <c:v>30255</c:v>
                </c:pt>
                <c:pt idx="204">
                  <c:v>31334</c:v>
                </c:pt>
                <c:pt idx="205">
                  <c:v>31334</c:v>
                </c:pt>
                <c:pt idx="206">
                  <c:v>31334</c:v>
                </c:pt>
                <c:pt idx="207">
                  <c:v>31668.5</c:v>
                </c:pt>
                <c:pt idx="208">
                  <c:v>31668.5</c:v>
                </c:pt>
                <c:pt idx="209">
                  <c:v>31673</c:v>
                </c:pt>
                <c:pt idx="210">
                  <c:v>31673.5</c:v>
                </c:pt>
                <c:pt idx="211">
                  <c:v>31673.5</c:v>
                </c:pt>
                <c:pt idx="212">
                  <c:v>31727.5</c:v>
                </c:pt>
                <c:pt idx="213">
                  <c:v>31809</c:v>
                </c:pt>
                <c:pt idx="214">
                  <c:v>31841</c:v>
                </c:pt>
                <c:pt idx="215">
                  <c:v>31841</c:v>
                </c:pt>
                <c:pt idx="216">
                  <c:v>31841</c:v>
                </c:pt>
                <c:pt idx="217">
                  <c:v>31841</c:v>
                </c:pt>
                <c:pt idx="218">
                  <c:v>31841</c:v>
                </c:pt>
                <c:pt idx="219">
                  <c:v>31841</c:v>
                </c:pt>
                <c:pt idx="220">
                  <c:v>31854.5</c:v>
                </c:pt>
                <c:pt idx="221">
                  <c:v>31854.5</c:v>
                </c:pt>
                <c:pt idx="222">
                  <c:v>31899.5</c:v>
                </c:pt>
                <c:pt idx="223">
                  <c:v>33188</c:v>
                </c:pt>
                <c:pt idx="224">
                  <c:v>33345</c:v>
                </c:pt>
                <c:pt idx="225">
                  <c:v>33395</c:v>
                </c:pt>
                <c:pt idx="226">
                  <c:v>33417.5</c:v>
                </c:pt>
                <c:pt idx="227">
                  <c:v>33422</c:v>
                </c:pt>
                <c:pt idx="228">
                  <c:v>33426.5</c:v>
                </c:pt>
                <c:pt idx="229">
                  <c:v>33426.5</c:v>
                </c:pt>
                <c:pt idx="230">
                  <c:v>33450.5</c:v>
                </c:pt>
                <c:pt idx="231">
                  <c:v>33454</c:v>
                </c:pt>
                <c:pt idx="232">
                  <c:v>33458.5</c:v>
                </c:pt>
                <c:pt idx="233">
                  <c:v>33549</c:v>
                </c:pt>
                <c:pt idx="234">
                  <c:v>34850</c:v>
                </c:pt>
                <c:pt idx="235">
                  <c:v>34922</c:v>
                </c:pt>
                <c:pt idx="236">
                  <c:v>35021.5</c:v>
                </c:pt>
                <c:pt idx="237">
                  <c:v>35021.5</c:v>
                </c:pt>
                <c:pt idx="238">
                  <c:v>35026.5</c:v>
                </c:pt>
                <c:pt idx="239">
                  <c:v>35026.5</c:v>
                </c:pt>
                <c:pt idx="240">
                  <c:v>35035.5</c:v>
                </c:pt>
                <c:pt idx="241">
                  <c:v>35040</c:v>
                </c:pt>
                <c:pt idx="242">
                  <c:v>35040</c:v>
                </c:pt>
                <c:pt idx="243">
                  <c:v>35058</c:v>
                </c:pt>
                <c:pt idx="244">
                  <c:v>35139.5</c:v>
                </c:pt>
                <c:pt idx="245">
                  <c:v>35191</c:v>
                </c:pt>
                <c:pt idx="246">
                  <c:v>35207.5</c:v>
                </c:pt>
                <c:pt idx="247">
                  <c:v>35434</c:v>
                </c:pt>
                <c:pt idx="248">
                  <c:v>36367.5</c:v>
                </c:pt>
                <c:pt idx="249">
                  <c:v>36517</c:v>
                </c:pt>
                <c:pt idx="250">
                  <c:v>36607.5</c:v>
                </c:pt>
                <c:pt idx="251">
                  <c:v>36997.5</c:v>
                </c:pt>
                <c:pt idx="252">
                  <c:v>38012.5</c:v>
                </c:pt>
                <c:pt idx="253">
                  <c:v>38162</c:v>
                </c:pt>
                <c:pt idx="254">
                  <c:v>38416</c:v>
                </c:pt>
                <c:pt idx="255">
                  <c:v>38438.5</c:v>
                </c:pt>
                <c:pt idx="256">
                  <c:v>39329</c:v>
                </c:pt>
                <c:pt idx="257">
                  <c:v>39865.5</c:v>
                </c:pt>
                <c:pt idx="258">
                  <c:v>39885</c:v>
                </c:pt>
                <c:pt idx="259">
                  <c:v>39988</c:v>
                </c:pt>
                <c:pt idx="260">
                  <c:v>40350.5</c:v>
                </c:pt>
                <c:pt idx="261">
                  <c:v>41331.5</c:v>
                </c:pt>
                <c:pt idx="262">
                  <c:v>41483.5</c:v>
                </c:pt>
                <c:pt idx="263">
                  <c:v>41580</c:v>
                </c:pt>
                <c:pt idx="264">
                  <c:v>41648.5</c:v>
                </c:pt>
                <c:pt idx="265">
                  <c:v>41705.5</c:v>
                </c:pt>
                <c:pt idx="266">
                  <c:v>41714.5</c:v>
                </c:pt>
                <c:pt idx="267">
                  <c:v>41814</c:v>
                </c:pt>
                <c:pt idx="268">
                  <c:v>41995.5</c:v>
                </c:pt>
                <c:pt idx="269">
                  <c:v>42004.5</c:v>
                </c:pt>
                <c:pt idx="270">
                  <c:v>43160</c:v>
                </c:pt>
                <c:pt idx="271">
                  <c:v>43170.5</c:v>
                </c:pt>
                <c:pt idx="272">
                  <c:v>43171</c:v>
                </c:pt>
                <c:pt idx="273">
                  <c:v>43241.5</c:v>
                </c:pt>
                <c:pt idx="274">
                  <c:v>43305</c:v>
                </c:pt>
                <c:pt idx="275">
                  <c:v>43355</c:v>
                </c:pt>
                <c:pt idx="276">
                  <c:v>43369.5</c:v>
                </c:pt>
                <c:pt idx="277">
                  <c:v>43373</c:v>
                </c:pt>
                <c:pt idx="278">
                  <c:v>43423</c:v>
                </c:pt>
                <c:pt idx="279">
                  <c:v>43518</c:v>
                </c:pt>
                <c:pt idx="280">
                  <c:v>44597.5</c:v>
                </c:pt>
                <c:pt idx="281">
                  <c:v>44782</c:v>
                </c:pt>
                <c:pt idx="282">
                  <c:v>44918</c:v>
                </c:pt>
                <c:pt idx="283">
                  <c:v>44918</c:v>
                </c:pt>
                <c:pt idx="284">
                  <c:v>45031.5</c:v>
                </c:pt>
                <c:pt idx="285">
                  <c:v>45036</c:v>
                </c:pt>
                <c:pt idx="286">
                  <c:v>45068</c:v>
                </c:pt>
                <c:pt idx="287">
                  <c:v>45068</c:v>
                </c:pt>
                <c:pt idx="288">
                  <c:v>45072.5</c:v>
                </c:pt>
                <c:pt idx="289">
                  <c:v>45073.5</c:v>
                </c:pt>
                <c:pt idx="290">
                  <c:v>45074</c:v>
                </c:pt>
                <c:pt idx="291">
                  <c:v>45090.5</c:v>
                </c:pt>
                <c:pt idx="292">
                  <c:v>45253.5</c:v>
                </c:pt>
                <c:pt idx="293">
                  <c:v>45326</c:v>
                </c:pt>
                <c:pt idx="294">
                  <c:v>46419</c:v>
                </c:pt>
                <c:pt idx="295">
                  <c:v>46422.5</c:v>
                </c:pt>
                <c:pt idx="296">
                  <c:v>46463.5</c:v>
                </c:pt>
                <c:pt idx="297">
                  <c:v>46463.5</c:v>
                </c:pt>
                <c:pt idx="298">
                  <c:v>46463.5</c:v>
                </c:pt>
                <c:pt idx="299">
                  <c:v>46464</c:v>
                </c:pt>
                <c:pt idx="300">
                  <c:v>46464</c:v>
                </c:pt>
                <c:pt idx="301">
                  <c:v>46464</c:v>
                </c:pt>
                <c:pt idx="302">
                  <c:v>46467.5</c:v>
                </c:pt>
                <c:pt idx="303">
                  <c:v>46528</c:v>
                </c:pt>
                <c:pt idx="304">
                  <c:v>46576.5</c:v>
                </c:pt>
                <c:pt idx="305">
                  <c:v>46699</c:v>
                </c:pt>
                <c:pt idx="306">
                  <c:v>46708</c:v>
                </c:pt>
                <c:pt idx="307">
                  <c:v>46718.5</c:v>
                </c:pt>
                <c:pt idx="308">
                  <c:v>46850</c:v>
                </c:pt>
                <c:pt idx="309">
                  <c:v>46850</c:v>
                </c:pt>
                <c:pt idx="310">
                  <c:v>46876</c:v>
                </c:pt>
                <c:pt idx="311">
                  <c:v>47883</c:v>
                </c:pt>
                <c:pt idx="312">
                  <c:v>48119</c:v>
                </c:pt>
                <c:pt idx="313">
                  <c:v>48121.5</c:v>
                </c:pt>
                <c:pt idx="314">
                  <c:v>48140.5</c:v>
                </c:pt>
                <c:pt idx="315">
                  <c:v>48244</c:v>
                </c:pt>
                <c:pt idx="316">
                  <c:v>48248.5</c:v>
                </c:pt>
                <c:pt idx="317">
                  <c:v>48248.5</c:v>
                </c:pt>
                <c:pt idx="318">
                  <c:v>48280.5</c:v>
                </c:pt>
                <c:pt idx="319">
                  <c:v>48295</c:v>
                </c:pt>
                <c:pt idx="320">
                  <c:v>48303</c:v>
                </c:pt>
                <c:pt idx="321">
                  <c:v>48485.5</c:v>
                </c:pt>
                <c:pt idx="322">
                  <c:v>48557</c:v>
                </c:pt>
                <c:pt idx="323">
                  <c:v>48558</c:v>
                </c:pt>
                <c:pt idx="324">
                  <c:v>48566.5</c:v>
                </c:pt>
                <c:pt idx="325">
                  <c:v>48566.5</c:v>
                </c:pt>
                <c:pt idx="326">
                  <c:v>48747.5</c:v>
                </c:pt>
                <c:pt idx="327">
                  <c:v>48747.5</c:v>
                </c:pt>
                <c:pt idx="328">
                  <c:v>49640</c:v>
                </c:pt>
                <c:pt idx="329">
                  <c:v>49735</c:v>
                </c:pt>
                <c:pt idx="330">
                  <c:v>49800.5</c:v>
                </c:pt>
                <c:pt idx="331">
                  <c:v>49948</c:v>
                </c:pt>
                <c:pt idx="332">
                  <c:v>50016</c:v>
                </c:pt>
                <c:pt idx="333">
                  <c:v>50138.5</c:v>
                </c:pt>
                <c:pt idx="334">
                  <c:v>50143</c:v>
                </c:pt>
                <c:pt idx="335">
                  <c:v>50143</c:v>
                </c:pt>
                <c:pt idx="336">
                  <c:v>51276.5</c:v>
                </c:pt>
                <c:pt idx="337">
                  <c:v>51303.5</c:v>
                </c:pt>
                <c:pt idx="338">
                  <c:v>51304</c:v>
                </c:pt>
                <c:pt idx="339">
                  <c:v>51421</c:v>
                </c:pt>
                <c:pt idx="340">
                  <c:v>51460</c:v>
                </c:pt>
                <c:pt idx="341">
                  <c:v>51506.5</c:v>
                </c:pt>
                <c:pt idx="342">
                  <c:v>51593.5</c:v>
                </c:pt>
                <c:pt idx="343">
                  <c:v>51603.5</c:v>
                </c:pt>
                <c:pt idx="344">
                  <c:v>51620</c:v>
                </c:pt>
                <c:pt idx="345">
                  <c:v>51621</c:v>
                </c:pt>
                <c:pt idx="346">
                  <c:v>51674.5</c:v>
                </c:pt>
                <c:pt idx="347">
                  <c:v>51701.5</c:v>
                </c:pt>
                <c:pt idx="348">
                  <c:v>51715</c:v>
                </c:pt>
                <c:pt idx="349">
                  <c:v>52898.5</c:v>
                </c:pt>
                <c:pt idx="350">
                  <c:v>52972</c:v>
                </c:pt>
                <c:pt idx="351">
                  <c:v>53071</c:v>
                </c:pt>
                <c:pt idx="352">
                  <c:v>53085</c:v>
                </c:pt>
                <c:pt idx="353">
                  <c:v>53092.5</c:v>
                </c:pt>
                <c:pt idx="354">
                  <c:v>53093</c:v>
                </c:pt>
                <c:pt idx="355">
                  <c:v>53093</c:v>
                </c:pt>
                <c:pt idx="356">
                  <c:v>53121</c:v>
                </c:pt>
                <c:pt idx="357">
                  <c:v>53121</c:v>
                </c:pt>
                <c:pt idx="358">
                  <c:v>53144</c:v>
                </c:pt>
                <c:pt idx="359">
                  <c:v>53165.5</c:v>
                </c:pt>
                <c:pt idx="360">
                  <c:v>53183</c:v>
                </c:pt>
                <c:pt idx="361">
                  <c:v>53183</c:v>
                </c:pt>
                <c:pt idx="362">
                  <c:v>53193</c:v>
                </c:pt>
                <c:pt idx="363">
                  <c:v>53201.5</c:v>
                </c:pt>
                <c:pt idx="364">
                  <c:v>53207</c:v>
                </c:pt>
                <c:pt idx="365">
                  <c:v>53547</c:v>
                </c:pt>
                <c:pt idx="366">
                  <c:v>54643</c:v>
                </c:pt>
                <c:pt idx="367">
                  <c:v>54721</c:v>
                </c:pt>
                <c:pt idx="368">
                  <c:v>54730</c:v>
                </c:pt>
                <c:pt idx="369">
                  <c:v>54802</c:v>
                </c:pt>
                <c:pt idx="370">
                  <c:v>54812</c:v>
                </c:pt>
                <c:pt idx="371">
                  <c:v>54830</c:v>
                </c:pt>
                <c:pt idx="372">
                  <c:v>54857</c:v>
                </c:pt>
                <c:pt idx="373">
                  <c:v>54861</c:v>
                </c:pt>
                <c:pt idx="374">
                  <c:v>54875</c:v>
                </c:pt>
                <c:pt idx="375">
                  <c:v>54938</c:v>
                </c:pt>
                <c:pt idx="376">
                  <c:v>54950.5</c:v>
                </c:pt>
                <c:pt idx="377">
                  <c:v>54970</c:v>
                </c:pt>
                <c:pt idx="378">
                  <c:v>54996</c:v>
                </c:pt>
                <c:pt idx="379">
                  <c:v>54996</c:v>
                </c:pt>
                <c:pt idx="380">
                  <c:v>54996</c:v>
                </c:pt>
                <c:pt idx="381">
                  <c:v>55127.5</c:v>
                </c:pt>
                <c:pt idx="382">
                  <c:v>55127.5</c:v>
                </c:pt>
                <c:pt idx="383">
                  <c:v>55572</c:v>
                </c:pt>
                <c:pt idx="384">
                  <c:v>56043.5</c:v>
                </c:pt>
                <c:pt idx="385">
                  <c:v>56043.5</c:v>
                </c:pt>
                <c:pt idx="386">
                  <c:v>56293</c:v>
                </c:pt>
                <c:pt idx="387">
                  <c:v>56302.5</c:v>
                </c:pt>
                <c:pt idx="388">
                  <c:v>56342</c:v>
                </c:pt>
                <c:pt idx="389">
                  <c:v>56388</c:v>
                </c:pt>
                <c:pt idx="390">
                  <c:v>56429.5</c:v>
                </c:pt>
                <c:pt idx="391">
                  <c:v>56442.5</c:v>
                </c:pt>
                <c:pt idx="392">
                  <c:v>56474</c:v>
                </c:pt>
                <c:pt idx="393">
                  <c:v>56500</c:v>
                </c:pt>
                <c:pt idx="394">
                  <c:v>56500.5</c:v>
                </c:pt>
                <c:pt idx="395">
                  <c:v>56551</c:v>
                </c:pt>
                <c:pt idx="396">
                  <c:v>56578</c:v>
                </c:pt>
                <c:pt idx="397">
                  <c:v>56664.5</c:v>
                </c:pt>
                <c:pt idx="398">
                  <c:v>56668</c:v>
                </c:pt>
                <c:pt idx="399">
                  <c:v>56683</c:v>
                </c:pt>
                <c:pt idx="400">
                  <c:v>56683</c:v>
                </c:pt>
                <c:pt idx="401">
                  <c:v>56683</c:v>
                </c:pt>
                <c:pt idx="402">
                  <c:v>56841.5</c:v>
                </c:pt>
                <c:pt idx="403">
                  <c:v>57599</c:v>
                </c:pt>
                <c:pt idx="404">
                  <c:v>57757.5</c:v>
                </c:pt>
                <c:pt idx="405">
                  <c:v>57884</c:v>
                </c:pt>
                <c:pt idx="406">
                  <c:v>58055.5</c:v>
                </c:pt>
                <c:pt idx="407">
                  <c:v>58169</c:v>
                </c:pt>
                <c:pt idx="408">
                  <c:v>58169.5</c:v>
                </c:pt>
                <c:pt idx="409">
                  <c:v>58214</c:v>
                </c:pt>
                <c:pt idx="410">
                  <c:v>58214</c:v>
                </c:pt>
                <c:pt idx="411">
                  <c:v>58327.5</c:v>
                </c:pt>
                <c:pt idx="412">
                  <c:v>58327.5</c:v>
                </c:pt>
                <c:pt idx="413">
                  <c:v>58358.5</c:v>
                </c:pt>
                <c:pt idx="414">
                  <c:v>58358.5</c:v>
                </c:pt>
                <c:pt idx="415">
                  <c:v>58377</c:v>
                </c:pt>
                <c:pt idx="416">
                  <c:v>59321</c:v>
                </c:pt>
                <c:pt idx="417">
                  <c:v>59409</c:v>
                </c:pt>
                <c:pt idx="418">
                  <c:v>59430</c:v>
                </c:pt>
                <c:pt idx="419">
                  <c:v>59588.5</c:v>
                </c:pt>
                <c:pt idx="420">
                  <c:v>59696.5</c:v>
                </c:pt>
                <c:pt idx="421">
                  <c:v>59758</c:v>
                </c:pt>
                <c:pt idx="422">
                  <c:v>59767</c:v>
                </c:pt>
                <c:pt idx="423">
                  <c:v>59841.5</c:v>
                </c:pt>
                <c:pt idx="424">
                  <c:v>60114.5</c:v>
                </c:pt>
                <c:pt idx="425">
                  <c:v>60114.5</c:v>
                </c:pt>
                <c:pt idx="426">
                  <c:v>60114.5</c:v>
                </c:pt>
                <c:pt idx="427">
                  <c:v>60334</c:v>
                </c:pt>
                <c:pt idx="428">
                  <c:v>60334</c:v>
                </c:pt>
                <c:pt idx="429">
                  <c:v>61315</c:v>
                </c:pt>
                <c:pt idx="430">
                  <c:v>61331.5</c:v>
                </c:pt>
                <c:pt idx="431">
                  <c:v>61374.5</c:v>
                </c:pt>
                <c:pt idx="432">
                  <c:v>61375</c:v>
                </c:pt>
                <c:pt idx="433">
                  <c:v>61444</c:v>
                </c:pt>
                <c:pt idx="434">
                  <c:v>61444.5</c:v>
                </c:pt>
                <c:pt idx="435">
                  <c:v>61498.5</c:v>
                </c:pt>
                <c:pt idx="436">
                  <c:v>61503</c:v>
                </c:pt>
                <c:pt idx="437">
                  <c:v>61529</c:v>
                </c:pt>
                <c:pt idx="438">
                  <c:v>61548.5</c:v>
                </c:pt>
                <c:pt idx="439">
                  <c:v>61575</c:v>
                </c:pt>
                <c:pt idx="440">
                  <c:v>61602.5</c:v>
                </c:pt>
                <c:pt idx="441">
                  <c:v>61603</c:v>
                </c:pt>
                <c:pt idx="442">
                  <c:v>61607.5</c:v>
                </c:pt>
                <c:pt idx="443">
                  <c:v>61611.5</c:v>
                </c:pt>
                <c:pt idx="444">
                  <c:v>61612</c:v>
                </c:pt>
                <c:pt idx="445">
                  <c:v>61621</c:v>
                </c:pt>
                <c:pt idx="446">
                  <c:v>61634.5</c:v>
                </c:pt>
                <c:pt idx="447">
                  <c:v>61643.5</c:v>
                </c:pt>
                <c:pt idx="448">
                  <c:v>61644</c:v>
                </c:pt>
                <c:pt idx="449">
                  <c:v>61648</c:v>
                </c:pt>
                <c:pt idx="450">
                  <c:v>61648.5</c:v>
                </c:pt>
                <c:pt idx="451">
                  <c:v>61652.5</c:v>
                </c:pt>
                <c:pt idx="452">
                  <c:v>61653</c:v>
                </c:pt>
                <c:pt idx="453">
                  <c:v>61661.5</c:v>
                </c:pt>
                <c:pt idx="454">
                  <c:v>61662</c:v>
                </c:pt>
                <c:pt idx="455">
                  <c:v>61666</c:v>
                </c:pt>
                <c:pt idx="456">
                  <c:v>61666.5</c:v>
                </c:pt>
                <c:pt idx="457">
                  <c:v>61670.5</c:v>
                </c:pt>
                <c:pt idx="458">
                  <c:v>61671</c:v>
                </c:pt>
                <c:pt idx="459">
                  <c:v>61684</c:v>
                </c:pt>
                <c:pt idx="460">
                  <c:v>61684</c:v>
                </c:pt>
                <c:pt idx="461">
                  <c:v>61684.5</c:v>
                </c:pt>
                <c:pt idx="462">
                  <c:v>61699</c:v>
                </c:pt>
                <c:pt idx="463">
                  <c:v>61784</c:v>
                </c:pt>
                <c:pt idx="464">
                  <c:v>61788.5</c:v>
                </c:pt>
                <c:pt idx="465">
                  <c:v>61793</c:v>
                </c:pt>
                <c:pt idx="466">
                  <c:v>61797.5</c:v>
                </c:pt>
                <c:pt idx="467">
                  <c:v>61802</c:v>
                </c:pt>
                <c:pt idx="468">
                  <c:v>61806.5</c:v>
                </c:pt>
                <c:pt idx="469">
                  <c:v>61811</c:v>
                </c:pt>
                <c:pt idx="470">
                  <c:v>61880</c:v>
                </c:pt>
                <c:pt idx="471">
                  <c:v>61892.5</c:v>
                </c:pt>
                <c:pt idx="472">
                  <c:v>62092</c:v>
                </c:pt>
                <c:pt idx="473">
                  <c:v>62092</c:v>
                </c:pt>
                <c:pt idx="474">
                  <c:v>62561</c:v>
                </c:pt>
                <c:pt idx="475">
                  <c:v>63006</c:v>
                </c:pt>
                <c:pt idx="476">
                  <c:v>63006.5</c:v>
                </c:pt>
                <c:pt idx="477">
                  <c:v>63027.5</c:v>
                </c:pt>
                <c:pt idx="478">
                  <c:v>63043.5</c:v>
                </c:pt>
                <c:pt idx="479">
                  <c:v>63057</c:v>
                </c:pt>
                <c:pt idx="480">
                  <c:v>63066</c:v>
                </c:pt>
                <c:pt idx="481">
                  <c:v>63106</c:v>
                </c:pt>
                <c:pt idx="482">
                  <c:v>63106</c:v>
                </c:pt>
                <c:pt idx="483">
                  <c:v>63106.5</c:v>
                </c:pt>
                <c:pt idx="484">
                  <c:v>63106.5</c:v>
                </c:pt>
                <c:pt idx="485">
                  <c:v>63107.5</c:v>
                </c:pt>
                <c:pt idx="486">
                  <c:v>63116</c:v>
                </c:pt>
                <c:pt idx="487">
                  <c:v>63116</c:v>
                </c:pt>
                <c:pt idx="488">
                  <c:v>63116.5</c:v>
                </c:pt>
                <c:pt idx="489">
                  <c:v>63125.5</c:v>
                </c:pt>
                <c:pt idx="490">
                  <c:v>63154</c:v>
                </c:pt>
                <c:pt idx="491">
                  <c:v>63161.5</c:v>
                </c:pt>
                <c:pt idx="492">
                  <c:v>63220.5</c:v>
                </c:pt>
                <c:pt idx="493">
                  <c:v>63306</c:v>
                </c:pt>
                <c:pt idx="494">
                  <c:v>63306.5</c:v>
                </c:pt>
                <c:pt idx="495">
                  <c:v>63329</c:v>
                </c:pt>
                <c:pt idx="496">
                  <c:v>63367</c:v>
                </c:pt>
                <c:pt idx="497">
                  <c:v>63426</c:v>
                </c:pt>
                <c:pt idx="498">
                  <c:v>64489.5</c:v>
                </c:pt>
                <c:pt idx="499">
                  <c:v>64493</c:v>
                </c:pt>
                <c:pt idx="500">
                  <c:v>64644.5</c:v>
                </c:pt>
                <c:pt idx="501">
                  <c:v>64729</c:v>
                </c:pt>
                <c:pt idx="502">
                  <c:v>64753.5</c:v>
                </c:pt>
                <c:pt idx="503">
                  <c:v>64758</c:v>
                </c:pt>
                <c:pt idx="504">
                  <c:v>64783.5</c:v>
                </c:pt>
                <c:pt idx="505">
                  <c:v>64788</c:v>
                </c:pt>
                <c:pt idx="506">
                  <c:v>64792.5</c:v>
                </c:pt>
                <c:pt idx="507">
                  <c:v>64793</c:v>
                </c:pt>
                <c:pt idx="508">
                  <c:v>64797</c:v>
                </c:pt>
                <c:pt idx="509">
                  <c:v>64860.5</c:v>
                </c:pt>
                <c:pt idx="510">
                  <c:v>64862</c:v>
                </c:pt>
                <c:pt idx="511">
                  <c:v>64874</c:v>
                </c:pt>
                <c:pt idx="512">
                  <c:v>64874</c:v>
                </c:pt>
                <c:pt idx="513">
                  <c:v>64951</c:v>
                </c:pt>
                <c:pt idx="514">
                  <c:v>65250.5</c:v>
                </c:pt>
                <c:pt idx="515">
                  <c:v>65677</c:v>
                </c:pt>
                <c:pt idx="516">
                  <c:v>66008.5</c:v>
                </c:pt>
                <c:pt idx="517">
                  <c:v>66013</c:v>
                </c:pt>
                <c:pt idx="518">
                  <c:v>66022</c:v>
                </c:pt>
                <c:pt idx="519">
                  <c:v>66058</c:v>
                </c:pt>
                <c:pt idx="520">
                  <c:v>66071.5</c:v>
                </c:pt>
                <c:pt idx="521">
                  <c:v>66076.5</c:v>
                </c:pt>
                <c:pt idx="522">
                  <c:v>66090</c:v>
                </c:pt>
                <c:pt idx="523">
                  <c:v>66098.5</c:v>
                </c:pt>
                <c:pt idx="524">
                  <c:v>66099</c:v>
                </c:pt>
                <c:pt idx="525">
                  <c:v>66103.5</c:v>
                </c:pt>
                <c:pt idx="526">
                  <c:v>66108</c:v>
                </c:pt>
                <c:pt idx="527">
                  <c:v>66112.5</c:v>
                </c:pt>
                <c:pt idx="528">
                  <c:v>66189.5</c:v>
                </c:pt>
                <c:pt idx="529">
                  <c:v>66194</c:v>
                </c:pt>
                <c:pt idx="530">
                  <c:v>66194.5</c:v>
                </c:pt>
                <c:pt idx="531">
                  <c:v>66216</c:v>
                </c:pt>
                <c:pt idx="532">
                  <c:v>66216.5</c:v>
                </c:pt>
                <c:pt idx="533">
                  <c:v>66230.5</c:v>
                </c:pt>
                <c:pt idx="534">
                  <c:v>66234.5</c:v>
                </c:pt>
                <c:pt idx="535">
                  <c:v>66248.5</c:v>
                </c:pt>
                <c:pt idx="536">
                  <c:v>66253</c:v>
                </c:pt>
                <c:pt idx="537">
                  <c:v>66257.5</c:v>
                </c:pt>
                <c:pt idx="538">
                  <c:v>66261.5</c:v>
                </c:pt>
                <c:pt idx="539">
                  <c:v>66279.5</c:v>
                </c:pt>
                <c:pt idx="540">
                  <c:v>66280</c:v>
                </c:pt>
                <c:pt idx="541">
                  <c:v>66284</c:v>
                </c:pt>
                <c:pt idx="542">
                  <c:v>66284.5</c:v>
                </c:pt>
                <c:pt idx="543">
                  <c:v>66288</c:v>
                </c:pt>
                <c:pt idx="544">
                  <c:v>66288.5</c:v>
                </c:pt>
                <c:pt idx="545">
                  <c:v>66302.5</c:v>
                </c:pt>
                <c:pt idx="546">
                  <c:v>66307</c:v>
                </c:pt>
                <c:pt idx="547">
                  <c:v>66307.5</c:v>
                </c:pt>
                <c:pt idx="548">
                  <c:v>66311</c:v>
                </c:pt>
                <c:pt idx="549">
                  <c:v>66312</c:v>
                </c:pt>
                <c:pt idx="550">
                  <c:v>66325.5</c:v>
                </c:pt>
                <c:pt idx="551">
                  <c:v>66326.5</c:v>
                </c:pt>
                <c:pt idx="552">
                  <c:v>66329.5</c:v>
                </c:pt>
                <c:pt idx="553">
                  <c:v>66330</c:v>
                </c:pt>
                <c:pt idx="554">
                  <c:v>66347</c:v>
                </c:pt>
                <c:pt idx="555">
                  <c:v>66347.5</c:v>
                </c:pt>
                <c:pt idx="556">
                  <c:v>66423.5</c:v>
                </c:pt>
                <c:pt idx="557">
                  <c:v>66424</c:v>
                </c:pt>
                <c:pt idx="558">
                  <c:v>66433</c:v>
                </c:pt>
                <c:pt idx="559">
                  <c:v>66437.5</c:v>
                </c:pt>
                <c:pt idx="560">
                  <c:v>66438</c:v>
                </c:pt>
                <c:pt idx="561">
                  <c:v>66438.5</c:v>
                </c:pt>
                <c:pt idx="562">
                  <c:v>66443</c:v>
                </c:pt>
                <c:pt idx="563">
                  <c:v>66451</c:v>
                </c:pt>
                <c:pt idx="564">
                  <c:v>66469</c:v>
                </c:pt>
                <c:pt idx="565">
                  <c:v>66469.5</c:v>
                </c:pt>
                <c:pt idx="566">
                  <c:v>66473.5</c:v>
                </c:pt>
                <c:pt idx="567">
                  <c:v>66474</c:v>
                </c:pt>
                <c:pt idx="568">
                  <c:v>66478</c:v>
                </c:pt>
                <c:pt idx="569">
                  <c:v>66478.5</c:v>
                </c:pt>
                <c:pt idx="570">
                  <c:v>66483</c:v>
                </c:pt>
                <c:pt idx="571">
                  <c:v>66487</c:v>
                </c:pt>
                <c:pt idx="572">
                  <c:v>66487.5</c:v>
                </c:pt>
                <c:pt idx="573">
                  <c:v>66491.5</c:v>
                </c:pt>
                <c:pt idx="574">
                  <c:v>66492</c:v>
                </c:pt>
                <c:pt idx="575">
                  <c:v>66492.5</c:v>
                </c:pt>
                <c:pt idx="576">
                  <c:v>66501</c:v>
                </c:pt>
                <c:pt idx="577">
                  <c:v>66501.5</c:v>
                </c:pt>
                <c:pt idx="578">
                  <c:v>66505.5</c:v>
                </c:pt>
                <c:pt idx="579">
                  <c:v>66510</c:v>
                </c:pt>
                <c:pt idx="580">
                  <c:v>66514.5</c:v>
                </c:pt>
                <c:pt idx="581">
                  <c:v>66519</c:v>
                </c:pt>
                <c:pt idx="582">
                  <c:v>66519</c:v>
                </c:pt>
                <c:pt idx="583">
                  <c:v>66523.5</c:v>
                </c:pt>
                <c:pt idx="584">
                  <c:v>66528</c:v>
                </c:pt>
                <c:pt idx="585">
                  <c:v>66528.5</c:v>
                </c:pt>
                <c:pt idx="586">
                  <c:v>66532.5</c:v>
                </c:pt>
                <c:pt idx="587">
                  <c:v>66532.5</c:v>
                </c:pt>
                <c:pt idx="588">
                  <c:v>66533</c:v>
                </c:pt>
                <c:pt idx="589">
                  <c:v>66537.5</c:v>
                </c:pt>
                <c:pt idx="590">
                  <c:v>66551</c:v>
                </c:pt>
                <c:pt idx="591">
                  <c:v>66555.5</c:v>
                </c:pt>
                <c:pt idx="592">
                  <c:v>66564.5</c:v>
                </c:pt>
                <c:pt idx="593">
                  <c:v>66569</c:v>
                </c:pt>
                <c:pt idx="594">
                  <c:v>66573.5</c:v>
                </c:pt>
                <c:pt idx="595">
                  <c:v>66578</c:v>
                </c:pt>
                <c:pt idx="596">
                  <c:v>66582.5</c:v>
                </c:pt>
                <c:pt idx="597">
                  <c:v>66596</c:v>
                </c:pt>
                <c:pt idx="598">
                  <c:v>66600.5</c:v>
                </c:pt>
                <c:pt idx="599">
                  <c:v>66614.5</c:v>
                </c:pt>
                <c:pt idx="600">
                  <c:v>66619</c:v>
                </c:pt>
                <c:pt idx="601">
                  <c:v>66623.5</c:v>
                </c:pt>
                <c:pt idx="602">
                  <c:v>66659.5</c:v>
                </c:pt>
                <c:pt idx="603">
                  <c:v>66765</c:v>
                </c:pt>
                <c:pt idx="604">
                  <c:v>67914</c:v>
                </c:pt>
                <c:pt idx="605">
                  <c:v>67914</c:v>
                </c:pt>
                <c:pt idx="606">
                  <c:v>67914</c:v>
                </c:pt>
                <c:pt idx="607">
                  <c:v>67914</c:v>
                </c:pt>
                <c:pt idx="608">
                  <c:v>67974.5</c:v>
                </c:pt>
                <c:pt idx="609">
                  <c:v>67980</c:v>
                </c:pt>
                <c:pt idx="610">
                  <c:v>67980</c:v>
                </c:pt>
                <c:pt idx="611">
                  <c:v>68073</c:v>
                </c:pt>
                <c:pt idx="612">
                  <c:v>68128</c:v>
                </c:pt>
                <c:pt idx="613">
                  <c:v>68128</c:v>
                </c:pt>
                <c:pt idx="614">
                  <c:v>68128</c:v>
                </c:pt>
                <c:pt idx="615">
                  <c:v>68132.5</c:v>
                </c:pt>
                <c:pt idx="616">
                  <c:v>68132.5</c:v>
                </c:pt>
                <c:pt idx="617">
                  <c:v>68241</c:v>
                </c:pt>
                <c:pt idx="618">
                  <c:v>68250</c:v>
                </c:pt>
                <c:pt idx="619">
                  <c:v>68255.5</c:v>
                </c:pt>
                <c:pt idx="620">
                  <c:v>68341.5</c:v>
                </c:pt>
                <c:pt idx="621">
                  <c:v>68395</c:v>
                </c:pt>
                <c:pt idx="622">
                  <c:v>68395</c:v>
                </c:pt>
                <c:pt idx="623">
                  <c:v>68395</c:v>
                </c:pt>
                <c:pt idx="624">
                  <c:v>68485.5</c:v>
                </c:pt>
                <c:pt idx="625">
                  <c:v>69244.5</c:v>
                </c:pt>
                <c:pt idx="626">
                  <c:v>69263</c:v>
                </c:pt>
                <c:pt idx="627">
                  <c:v>69263.5</c:v>
                </c:pt>
                <c:pt idx="628">
                  <c:v>69475.5</c:v>
                </c:pt>
                <c:pt idx="629">
                  <c:v>69476</c:v>
                </c:pt>
                <c:pt idx="630">
                  <c:v>69573</c:v>
                </c:pt>
                <c:pt idx="631">
                  <c:v>69593.5</c:v>
                </c:pt>
                <c:pt idx="632">
                  <c:v>69692</c:v>
                </c:pt>
                <c:pt idx="633">
                  <c:v>69769</c:v>
                </c:pt>
                <c:pt idx="634">
                  <c:v>69786</c:v>
                </c:pt>
                <c:pt idx="635">
                  <c:v>69841.5</c:v>
                </c:pt>
                <c:pt idx="636">
                  <c:v>69887</c:v>
                </c:pt>
                <c:pt idx="637">
                  <c:v>69922</c:v>
                </c:pt>
                <c:pt idx="638">
                  <c:v>70902</c:v>
                </c:pt>
                <c:pt idx="639">
                  <c:v>71042.5</c:v>
                </c:pt>
                <c:pt idx="640">
                  <c:v>71051</c:v>
                </c:pt>
                <c:pt idx="641">
                  <c:v>71214.5</c:v>
                </c:pt>
                <c:pt idx="642">
                  <c:v>71337</c:v>
                </c:pt>
                <c:pt idx="643">
                  <c:v>71337.5</c:v>
                </c:pt>
                <c:pt idx="644">
                  <c:v>71350.5</c:v>
                </c:pt>
                <c:pt idx="645">
                  <c:v>71467</c:v>
                </c:pt>
                <c:pt idx="646">
                  <c:v>72625</c:v>
                </c:pt>
                <c:pt idx="647">
                  <c:v>72838</c:v>
                </c:pt>
                <c:pt idx="648">
                  <c:v>72904.5</c:v>
                </c:pt>
                <c:pt idx="649">
                  <c:v>73035.5</c:v>
                </c:pt>
                <c:pt idx="650">
                  <c:v>73040</c:v>
                </c:pt>
                <c:pt idx="651">
                  <c:v>73040.5</c:v>
                </c:pt>
                <c:pt idx="652">
                  <c:v>73053.5</c:v>
                </c:pt>
                <c:pt idx="653">
                  <c:v>73054</c:v>
                </c:pt>
                <c:pt idx="654">
                  <c:v>73062</c:v>
                </c:pt>
                <c:pt idx="655">
                  <c:v>73062.5</c:v>
                </c:pt>
                <c:pt idx="656">
                  <c:v>73067</c:v>
                </c:pt>
                <c:pt idx="657">
                  <c:v>73067.5</c:v>
                </c:pt>
                <c:pt idx="658">
                  <c:v>73076</c:v>
                </c:pt>
                <c:pt idx="659">
                  <c:v>73076.5</c:v>
                </c:pt>
                <c:pt idx="660">
                  <c:v>73077</c:v>
                </c:pt>
                <c:pt idx="661">
                  <c:v>73077</c:v>
                </c:pt>
                <c:pt idx="662">
                  <c:v>73077.5</c:v>
                </c:pt>
                <c:pt idx="663">
                  <c:v>73080.5</c:v>
                </c:pt>
                <c:pt idx="664">
                  <c:v>73081</c:v>
                </c:pt>
                <c:pt idx="665">
                  <c:v>73081.5</c:v>
                </c:pt>
                <c:pt idx="666">
                  <c:v>73085</c:v>
                </c:pt>
                <c:pt idx="667">
                  <c:v>73085.5</c:v>
                </c:pt>
                <c:pt idx="668">
                  <c:v>73089.5</c:v>
                </c:pt>
                <c:pt idx="669">
                  <c:v>73090</c:v>
                </c:pt>
                <c:pt idx="670">
                  <c:v>73090.5</c:v>
                </c:pt>
                <c:pt idx="671">
                  <c:v>73094</c:v>
                </c:pt>
                <c:pt idx="672">
                  <c:v>73094.5</c:v>
                </c:pt>
                <c:pt idx="673">
                  <c:v>73095</c:v>
                </c:pt>
                <c:pt idx="674">
                  <c:v>73095</c:v>
                </c:pt>
                <c:pt idx="675">
                  <c:v>73095</c:v>
                </c:pt>
                <c:pt idx="676">
                  <c:v>73098.5</c:v>
                </c:pt>
                <c:pt idx="677">
                  <c:v>73099</c:v>
                </c:pt>
                <c:pt idx="678">
                  <c:v>73099.5</c:v>
                </c:pt>
                <c:pt idx="679">
                  <c:v>73103.5</c:v>
                </c:pt>
                <c:pt idx="680">
                  <c:v>73135</c:v>
                </c:pt>
                <c:pt idx="681">
                  <c:v>73135.5</c:v>
                </c:pt>
                <c:pt idx="682">
                  <c:v>73144</c:v>
                </c:pt>
                <c:pt idx="683">
                  <c:v>73144.5</c:v>
                </c:pt>
                <c:pt idx="684">
                  <c:v>73148.5</c:v>
                </c:pt>
                <c:pt idx="685">
                  <c:v>73158</c:v>
                </c:pt>
                <c:pt idx="686">
                  <c:v>73185</c:v>
                </c:pt>
                <c:pt idx="687">
                  <c:v>73189</c:v>
                </c:pt>
                <c:pt idx="688">
                  <c:v>73189.5</c:v>
                </c:pt>
                <c:pt idx="689">
                  <c:v>73190</c:v>
                </c:pt>
                <c:pt idx="690">
                  <c:v>73194</c:v>
                </c:pt>
                <c:pt idx="691">
                  <c:v>73194.5</c:v>
                </c:pt>
                <c:pt idx="692">
                  <c:v>73207.5</c:v>
                </c:pt>
                <c:pt idx="693">
                  <c:v>73212</c:v>
                </c:pt>
                <c:pt idx="694">
                  <c:v>73212.5</c:v>
                </c:pt>
                <c:pt idx="695">
                  <c:v>73221</c:v>
                </c:pt>
                <c:pt idx="696">
                  <c:v>73221.5</c:v>
                </c:pt>
                <c:pt idx="697">
                  <c:v>73230</c:v>
                </c:pt>
                <c:pt idx="698">
                  <c:v>73230.5</c:v>
                </c:pt>
                <c:pt idx="699">
                  <c:v>73239</c:v>
                </c:pt>
                <c:pt idx="700">
                  <c:v>73243.5</c:v>
                </c:pt>
                <c:pt idx="701">
                  <c:v>73248</c:v>
                </c:pt>
                <c:pt idx="702">
                  <c:v>73248.5</c:v>
                </c:pt>
                <c:pt idx="703">
                  <c:v>73252.5</c:v>
                </c:pt>
                <c:pt idx="704">
                  <c:v>73253</c:v>
                </c:pt>
                <c:pt idx="705">
                  <c:v>73262</c:v>
                </c:pt>
                <c:pt idx="706">
                  <c:v>73271</c:v>
                </c:pt>
                <c:pt idx="707">
                  <c:v>73275.5</c:v>
                </c:pt>
                <c:pt idx="708">
                  <c:v>73280</c:v>
                </c:pt>
                <c:pt idx="709">
                  <c:v>73289</c:v>
                </c:pt>
                <c:pt idx="710">
                  <c:v>74310</c:v>
                </c:pt>
                <c:pt idx="711">
                  <c:v>74327.5</c:v>
                </c:pt>
                <c:pt idx="712">
                  <c:v>74328</c:v>
                </c:pt>
                <c:pt idx="713">
                  <c:v>74342.5</c:v>
                </c:pt>
                <c:pt idx="714">
                  <c:v>74355</c:v>
                </c:pt>
                <c:pt idx="715">
                  <c:v>74359.5</c:v>
                </c:pt>
                <c:pt idx="716">
                  <c:v>74368.5</c:v>
                </c:pt>
                <c:pt idx="717">
                  <c:v>74369</c:v>
                </c:pt>
                <c:pt idx="718">
                  <c:v>74373.5</c:v>
                </c:pt>
                <c:pt idx="719">
                  <c:v>74377.5</c:v>
                </c:pt>
                <c:pt idx="720">
                  <c:v>74378</c:v>
                </c:pt>
                <c:pt idx="721">
                  <c:v>74382</c:v>
                </c:pt>
                <c:pt idx="722">
                  <c:v>74382.5</c:v>
                </c:pt>
                <c:pt idx="723">
                  <c:v>74386.5</c:v>
                </c:pt>
                <c:pt idx="724">
                  <c:v>74387</c:v>
                </c:pt>
                <c:pt idx="725">
                  <c:v>74391</c:v>
                </c:pt>
                <c:pt idx="726">
                  <c:v>74404.5</c:v>
                </c:pt>
                <c:pt idx="727">
                  <c:v>74405</c:v>
                </c:pt>
                <c:pt idx="728">
                  <c:v>74409</c:v>
                </c:pt>
                <c:pt idx="729">
                  <c:v>74409.5</c:v>
                </c:pt>
                <c:pt idx="730">
                  <c:v>74413.5</c:v>
                </c:pt>
                <c:pt idx="731">
                  <c:v>74414</c:v>
                </c:pt>
                <c:pt idx="732">
                  <c:v>74431.5</c:v>
                </c:pt>
                <c:pt idx="733">
                  <c:v>74432</c:v>
                </c:pt>
                <c:pt idx="734">
                  <c:v>74435.5</c:v>
                </c:pt>
                <c:pt idx="735">
                  <c:v>74436</c:v>
                </c:pt>
                <c:pt idx="736">
                  <c:v>74436</c:v>
                </c:pt>
                <c:pt idx="737">
                  <c:v>74436.5</c:v>
                </c:pt>
                <c:pt idx="738">
                  <c:v>74437</c:v>
                </c:pt>
                <c:pt idx="739">
                  <c:v>74440.5</c:v>
                </c:pt>
                <c:pt idx="740">
                  <c:v>74441</c:v>
                </c:pt>
                <c:pt idx="741">
                  <c:v>74464</c:v>
                </c:pt>
                <c:pt idx="742">
                  <c:v>74472.5</c:v>
                </c:pt>
                <c:pt idx="743">
                  <c:v>74517.5</c:v>
                </c:pt>
                <c:pt idx="744">
                  <c:v>74518</c:v>
                </c:pt>
                <c:pt idx="745">
                  <c:v>74518.5</c:v>
                </c:pt>
                <c:pt idx="746">
                  <c:v>74522.5</c:v>
                </c:pt>
                <c:pt idx="747">
                  <c:v>74523</c:v>
                </c:pt>
                <c:pt idx="748">
                  <c:v>74528</c:v>
                </c:pt>
                <c:pt idx="749">
                  <c:v>74528.5</c:v>
                </c:pt>
                <c:pt idx="750">
                  <c:v>74536</c:v>
                </c:pt>
                <c:pt idx="751">
                  <c:v>74536.5</c:v>
                </c:pt>
                <c:pt idx="752">
                  <c:v>74540</c:v>
                </c:pt>
                <c:pt idx="753">
                  <c:v>74558.5</c:v>
                </c:pt>
                <c:pt idx="754">
                  <c:v>74559</c:v>
                </c:pt>
                <c:pt idx="755">
                  <c:v>74640</c:v>
                </c:pt>
                <c:pt idx="756">
                  <c:v>74794.5</c:v>
                </c:pt>
                <c:pt idx="757">
                  <c:v>74893</c:v>
                </c:pt>
                <c:pt idx="758">
                  <c:v>74907.5</c:v>
                </c:pt>
                <c:pt idx="759">
                  <c:v>74907.5</c:v>
                </c:pt>
                <c:pt idx="760">
                  <c:v>76050</c:v>
                </c:pt>
                <c:pt idx="761">
                  <c:v>76050</c:v>
                </c:pt>
                <c:pt idx="762">
                  <c:v>76357.5</c:v>
                </c:pt>
                <c:pt idx="763">
                  <c:v>76357.5</c:v>
                </c:pt>
                <c:pt idx="764">
                  <c:v>76643</c:v>
                </c:pt>
                <c:pt idx="765">
                  <c:v>76693</c:v>
                </c:pt>
                <c:pt idx="766">
                  <c:v>77623.5</c:v>
                </c:pt>
                <c:pt idx="767">
                  <c:v>77744</c:v>
                </c:pt>
                <c:pt idx="768">
                  <c:v>77768</c:v>
                </c:pt>
                <c:pt idx="769">
                  <c:v>77997.5</c:v>
                </c:pt>
                <c:pt idx="770">
                  <c:v>79452</c:v>
                </c:pt>
                <c:pt idx="771">
                  <c:v>79452.5</c:v>
                </c:pt>
                <c:pt idx="772">
                  <c:v>79471.5</c:v>
                </c:pt>
                <c:pt idx="773">
                  <c:v>79592</c:v>
                </c:pt>
                <c:pt idx="774">
                  <c:v>79592.5</c:v>
                </c:pt>
                <c:pt idx="775">
                  <c:v>79669</c:v>
                </c:pt>
                <c:pt idx="776">
                  <c:v>79675</c:v>
                </c:pt>
                <c:pt idx="777">
                  <c:v>79675.5</c:v>
                </c:pt>
                <c:pt idx="778">
                  <c:v>79755</c:v>
                </c:pt>
                <c:pt idx="779">
                  <c:v>81024.5</c:v>
                </c:pt>
                <c:pt idx="780">
                  <c:v>81166.5</c:v>
                </c:pt>
                <c:pt idx="781">
                  <c:v>81309.5</c:v>
                </c:pt>
                <c:pt idx="782">
                  <c:v>81387.5</c:v>
                </c:pt>
                <c:pt idx="783">
                  <c:v>81491.5</c:v>
                </c:pt>
                <c:pt idx="784">
                  <c:v>81559.5</c:v>
                </c:pt>
                <c:pt idx="785">
                  <c:v>82449</c:v>
                </c:pt>
                <c:pt idx="786">
                  <c:v>82551.5</c:v>
                </c:pt>
                <c:pt idx="787">
                  <c:v>82552</c:v>
                </c:pt>
                <c:pt idx="788">
                  <c:v>82797.5</c:v>
                </c:pt>
                <c:pt idx="789">
                  <c:v>82949.5</c:v>
                </c:pt>
                <c:pt idx="790">
                  <c:v>82977</c:v>
                </c:pt>
                <c:pt idx="791">
                  <c:v>83073</c:v>
                </c:pt>
                <c:pt idx="792">
                  <c:v>83268</c:v>
                </c:pt>
                <c:pt idx="793">
                  <c:v>84225.5</c:v>
                </c:pt>
                <c:pt idx="794">
                  <c:v>84288.5</c:v>
                </c:pt>
                <c:pt idx="795">
                  <c:v>84338.5</c:v>
                </c:pt>
                <c:pt idx="796">
                  <c:v>84370</c:v>
                </c:pt>
                <c:pt idx="797">
                  <c:v>84569</c:v>
                </c:pt>
                <c:pt idx="798">
                  <c:v>84569</c:v>
                </c:pt>
                <c:pt idx="799">
                  <c:v>84581.5</c:v>
                </c:pt>
                <c:pt idx="800">
                  <c:v>84582</c:v>
                </c:pt>
                <c:pt idx="801">
                  <c:v>84712.5</c:v>
                </c:pt>
                <c:pt idx="802">
                  <c:v>84726</c:v>
                </c:pt>
                <c:pt idx="803">
                  <c:v>84827</c:v>
                </c:pt>
                <c:pt idx="804">
                  <c:v>85915.5</c:v>
                </c:pt>
                <c:pt idx="805">
                  <c:v>86082.5</c:v>
                </c:pt>
                <c:pt idx="806">
                  <c:v>86083</c:v>
                </c:pt>
                <c:pt idx="807">
                  <c:v>86228</c:v>
                </c:pt>
                <c:pt idx="808">
                  <c:v>86266.5</c:v>
                </c:pt>
                <c:pt idx="809">
                  <c:v>86267</c:v>
                </c:pt>
                <c:pt idx="810">
                  <c:v>86294</c:v>
                </c:pt>
                <c:pt idx="811">
                  <c:v>86381</c:v>
                </c:pt>
                <c:pt idx="812">
                  <c:v>86521.5</c:v>
                </c:pt>
                <c:pt idx="813">
                  <c:v>87795.5</c:v>
                </c:pt>
                <c:pt idx="814">
                  <c:v>87795.5</c:v>
                </c:pt>
                <c:pt idx="815">
                  <c:v>87847</c:v>
                </c:pt>
                <c:pt idx="816">
                  <c:v>87858.5</c:v>
                </c:pt>
                <c:pt idx="817">
                  <c:v>88002</c:v>
                </c:pt>
                <c:pt idx="818">
                  <c:v>88002</c:v>
                </c:pt>
                <c:pt idx="819">
                  <c:v>88057.5</c:v>
                </c:pt>
                <c:pt idx="820">
                  <c:v>88057.5</c:v>
                </c:pt>
                <c:pt idx="821">
                  <c:v>88062</c:v>
                </c:pt>
                <c:pt idx="822">
                  <c:v>88108</c:v>
                </c:pt>
                <c:pt idx="823">
                  <c:v>88160.5</c:v>
                </c:pt>
                <c:pt idx="824">
                  <c:v>88160.5</c:v>
                </c:pt>
                <c:pt idx="825">
                  <c:v>88161</c:v>
                </c:pt>
                <c:pt idx="826">
                  <c:v>88161</c:v>
                </c:pt>
                <c:pt idx="827">
                  <c:v>88266</c:v>
                </c:pt>
                <c:pt idx="828">
                  <c:v>88266</c:v>
                </c:pt>
                <c:pt idx="829">
                  <c:v>89336.5</c:v>
                </c:pt>
                <c:pt idx="830">
                  <c:v>89336.5</c:v>
                </c:pt>
                <c:pt idx="831">
                  <c:v>89510</c:v>
                </c:pt>
                <c:pt idx="832">
                  <c:v>89626</c:v>
                </c:pt>
                <c:pt idx="833">
                  <c:v>89626</c:v>
                </c:pt>
                <c:pt idx="834">
                  <c:v>89751</c:v>
                </c:pt>
                <c:pt idx="835">
                  <c:v>89751</c:v>
                </c:pt>
                <c:pt idx="836">
                  <c:v>90981.5</c:v>
                </c:pt>
                <c:pt idx="837">
                  <c:v>91144</c:v>
                </c:pt>
                <c:pt idx="838">
                  <c:v>91194</c:v>
                </c:pt>
                <c:pt idx="839">
                  <c:v>91401</c:v>
                </c:pt>
                <c:pt idx="840">
                  <c:v>92874.5</c:v>
                </c:pt>
                <c:pt idx="841">
                  <c:v>92875</c:v>
                </c:pt>
                <c:pt idx="842">
                  <c:v>92875.5</c:v>
                </c:pt>
                <c:pt idx="843">
                  <c:v>93146</c:v>
                </c:pt>
                <c:pt idx="844">
                  <c:v>94429</c:v>
                </c:pt>
                <c:pt idx="845">
                  <c:v>94429.5</c:v>
                </c:pt>
                <c:pt idx="846">
                  <c:v>94546.5</c:v>
                </c:pt>
                <c:pt idx="847">
                  <c:v>94586.5</c:v>
                </c:pt>
                <c:pt idx="848">
                  <c:v>94722</c:v>
                </c:pt>
                <c:pt idx="849">
                  <c:v>94900</c:v>
                </c:pt>
              </c:numCache>
            </c:numRef>
          </c:xVal>
          <c:yVal>
            <c:numRef>
              <c:f>'Active 3'!$I$21:$I$989</c:f>
              <c:numCache>
                <c:formatCode>General</c:formatCode>
                <c:ptCount val="969"/>
                <c:pt idx="1">
                  <c:v>4.8141600054805167E-3</c:v>
                </c:pt>
                <c:pt idx="2">
                  <c:v>2.3236400011228397E-3</c:v>
                </c:pt>
                <c:pt idx="3">
                  <c:v>1.6980499996861909E-2</c:v>
                </c:pt>
                <c:pt idx="4">
                  <c:v>1.1058860000048298E-2</c:v>
                </c:pt>
                <c:pt idx="5">
                  <c:v>6.7157200028304942E-3</c:v>
                </c:pt>
                <c:pt idx="6">
                  <c:v>-4.0293999991263263E-3</c:v>
                </c:pt>
                <c:pt idx="7">
                  <c:v>1.1077820003265515E-2</c:v>
                </c:pt>
                <c:pt idx="8">
                  <c:v>2.9895600018789992E-3</c:v>
                </c:pt>
                <c:pt idx="9">
                  <c:v>4.9012999952537939E-3</c:v>
                </c:pt>
                <c:pt idx="10">
                  <c:v>6.7188999964855611E-3</c:v>
                </c:pt>
                <c:pt idx="11">
                  <c:v>3.8445200043497607E-3</c:v>
                </c:pt>
                <c:pt idx="14">
                  <c:v>5.9829400051967241E-3</c:v>
                </c:pt>
                <c:pt idx="15">
                  <c:v>6.4434800005983561E-3</c:v>
                </c:pt>
                <c:pt idx="16">
                  <c:v>1.0703600055421703E-3</c:v>
                </c:pt>
                <c:pt idx="17">
                  <c:v>-9.8023399987141602E-3</c:v>
                </c:pt>
                <c:pt idx="18">
                  <c:v>-6.7119995946995914E-5</c:v>
                </c:pt>
                <c:pt idx="19">
                  <c:v>3.6681000055978075E-3</c:v>
                </c:pt>
                <c:pt idx="20">
                  <c:v>7.7532000432256609E-4</c:v>
                </c:pt>
                <c:pt idx="21">
                  <c:v>1.7753200008883141E-3</c:v>
                </c:pt>
                <c:pt idx="22">
                  <c:v>9.6870600027614273E-3</c:v>
                </c:pt>
                <c:pt idx="27">
                  <c:v>5.5439800053136423E-3</c:v>
                </c:pt>
                <c:pt idx="28">
                  <c:v>4.2008399977930821E-3</c:v>
                </c:pt>
                <c:pt idx="29">
                  <c:v>1.6512879999936558E-2</c:v>
                </c:pt>
                <c:pt idx="30">
                  <c:v>2.0158720006293152E-2</c:v>
                </c:pt>
                <c:pt idx="31">
                  <c:v>4.0948399982880801E-3</c:v>
                </c:pt>
                <c:pt idx="32">
                  <c:v>7.2804200026439503E-3</c:v>
                </c:pt>
                <c:pt idx="33">
                  <c:v>1.3092880006297491E-2</c:v>
                </c:pt>
                <c:pt idx="34">
                  <c:v>6.7398400060483254E-3</c:v>
                </c:pt>
                <c:pt idx="37">
                  <c:v>1.0249320002913009E-2</c:v>
                </c:pt>
                <c:pt idx="38">
                  <c:v>7.9053400040720589E-3</c:v>
                </c:pt>
                <c:pt idx="39">
                  <c:v>4.8170800000661984E-3</c:v>
                </c:pt>
                <c:pt idx="40">
                  <c:v>2.1307999995769933E-3</c:v>
                </c:pt>
                <c:pt idx="41">
                  <c:v>8.3604000246850774E-4</c:v>
                </c:pt>
                <c:pt idx="42">
                  <c:v>8.5712600048282184E-3</c:v>
                </c:pt>
                <c:pt idx="43">
                  <c:v>6.3217999995686114E-3</c:v>
                </c:pt>
                <c:pt idx="44">
                  <c:v>9.1953999799443409E-4</c:v>
                </c:pt>
                <c:pt idx="45">
                  <c:v>7.8312799960258417E-3</c:v>
                </c:pt>
                <c:pt idx="46">
                  <c:v>3.4191200029454194E-3</c:v>
                </c:pt>
                <c:pt idx="56">
                  <c:v>9.4460200052708387E-3</c:v>
                </c:pt>
                <c:pt idx="57">
                  <c:v>5.8183000001008622E-3</c:v>
                </c:pt>
                <c:pt idx="58">
                  <c:v>7.7300400007516146E-3</c:v>
                </c:pt>
                <c:pt idx="59">
                  <c:v>6.386900000507012E-3</c:v>
                </c:pt>
                <c:pt idx="60">
                  <c:v>8.2986400011577643E-3</c:v>
                </c:pt>
                <c:pt idx="61">
                  <c:v>1.5514200000325218E-2</c:v>
                </c:pt>
                <c:pt idx="62">
                  <c:v>9.0828000029432587E-3</c:v>
                </c:pt>
                <c:pt idx="63">
                  <c:v>1.1494120000861585E-2</c:v>
                </c:pt>
                <c:pt idx="64">
                  <c:v>6.6607400003704242E-3</c:v>
                </c:pt>
                <c:pt idx="65">
                  <c:v>1.1964559998887125E-2</c:v>
                </c:pt>
                <c:pt idx="66">
                  <c:v>3.4349999987171032E-3</c:v>
                </c:pt>
                <c:pt idx="67">
                  <c:v>2.1702200028812513E-3</c:v>
                </c:pt>
                <c:pt idx="68">
                  <c:v>5.9054400044260547E-3</c:v>
                </c:pt>
                <c:pt idx="69">
                  <c:v>1.0238399998343084E-2</c:v>
                </c:pt>
                <c:pt idx="70">
                  <c:v>2.1891799988225102E-3</c:v>
                </c:pt>
                <c:pt idx="71">
                  <c:v>3.0126600031508133E-3</c:v>
                </c:pt>
                <c:pt idx="72">
                  <c:v>1.3194599996495526E-2</c:v>
                </c:pt>
                <c:pt idx="77">
                  <c:v>-2.1867999748792499E-4</c:v>
                </c:pt>
                <c:pt idx="82">
                  <c:v>7.4081999991904013E-3</c:v>
                </c:pt>
                <c:pt idx="83">
                  <c:v>-1.6509199995198287E-3</c:v>
                </c:pt>
                <c:pt idx="84">
                  <c:v>4.5055200025672093E-3</c:v>
                </c:pt>
                <c:pt idx="85">
                  <c:v>1.979944000049727E-2</c:v>
                </c:pt>
                <c:pt idx="86">
                  <c:v>6.4563000050839037E-3</c:v>
                </c:pt>
                <c:pt idx="89">
                  <c:v>8.2698800033540465E-3</c:v>
                </c:pt>
                <c:pt idx="90">
                  <c:v>5.220660001214128E-3</c:v>
                </c:pt>
                <c:pt idx="91">
                  <c:v>1.1691100000462029E-2</c:v>
                </c:pt>
                <c:pt idx="92">
                  <c:v>-3.9716000173939392E-4</c:v>
                </c:pt>
                <c:pt idx="93">
                  <c:v>7.6028399998904206E-3</c:v>
                </c:pt>
                <c:pt idx="94">
                  <c:v>-9.1682000493165106E-4</c:v>
                </c:pt>
                <c:pt idx="95">
                  <c:v>2.2888400053489022E-3</c:v>
                </c:pt>
                <c:pt idx="96">
                  <c:v>-8.8767999841365963E-4</c:v>
                </c:pt>
                <c:pt idx="97">
                  <c:v>6.4161400005104952E-3</c:v>
                </c:pt>
                <c:pt idx="98">
                  <c:v>8.6217999996733852E-3</c:v>
                </c:pt>
                <c:pt idx="99">
                  <c:v>2.7866000164067373E-4</c:v>
                </c:pt>
                <c:pt idx="101">
                  <c:v>6.1737799987895414E-3</c:v>
                </c:pt>
                <c:pt idx="102">
                  <c:v>1.1624699996900745E-2</c:v>
                </c:pt>
                <c:pt idx="103">
                  <c:v>3.7124000009498559E-3</c:v>
                </c:pt>
                <c:pt idx="104">
                  <c:v>3.4866600035456941E-3</c:v>
                </c:pt>
                <c:pt idx="106">
                  <c:v>1.4544940000632778E-2</c:v>
                </c:pt>
                <c:pt idx="107">
                  <c:v>1.0201799996139016E-2</c:v>
                </c:pt>
                <c:pt idx="108">
                  <c:v>1.2760500001604669E-2</c:v>
                </c:pt>
                <c:pt idx="110">
                  <c:v>1.1672239998006262E-2</c:v>
                </c:pt>
                <c:pt idx="113">
                  <c:v>1.5093180001713336E-2</c:v>
                </c:pt>
                <c:pt idx="114">
                  <c:v>-7.344379999267403E-3</c:v>
                </c:pt>
                <c:pt idx="115">
                  <c:v>4.7042799997143447E-3</c:v>
                </c:pt>
                <c:pt idx="117">
                  <c:v>1.2320139998337254E-2</c:v>
                </c:pt>
                <c:pt idx="118">
                  <c:v>1.4918159999069758E-2</c:v>
                </c:pt>
                <c:pt idx="119">
                  <c:v>1.8299000003025867E-3</c:v>
                </c:pt>
                <c:pt idx="120">
                  <c:v>5.4958200053079054E-3</c:v>
                </c:pt>
                <c:pt idx="121">
                  <c:v>3.8287799980025738E-3</c:v>
                </c:pt>
                <c:pt idx="122">
                  <c:v>2.9922000248916447E-4</c:v>
                </c:pt>
                <c:pt idx="125">
                  <c:v>9.1742599979625084E-3</c:v>
                </c:pt>
                <c:pt idx="126">
                  <c:v>1.3654319998749997E-2</c:v>
                </c:pt>
                <c:pt idx="127">
                  <c:v>6.3697400037199259E-3</c:v>
                </c:pt>
                <c:pt idx="128">
                  <c:v>1.0252060004859231E-2</c:v>
                </c:pt>
                <c:pt idx="129">
                  <c:v>3.1932199999573641E-3</c:v>
                </c:pt>
                <c:pt idx="130">
                  <c:v>3.7519199977396056E-3</c:v>
                </c:pt>
                <c:pt idx="131">
                  <c:v>3.3004400029312819E-3</c:v>
                </c:pt>
                <c:pt idx="132">
                  <c:v>1.0506100006750785E-2</c:v>
                </c:pt>
                <c:pt idx="133">
                  <c:v>-2.7397199955885299E-3</c:v>
                </c:pt>
                <c:pt idx="134">
                  <c:v>9.5191799991880544E-3</c:v>
                </c:pt>
                <c:pt idx="138">
                  <c:v>5.1452199986670166E-3</c:v>
                </c:pt>
                <c:pt idx="139">
                  <c:v>7.4001000029966235E-3</c:v>
                </c:pt>
                <c:pt idx="140">
                  <c:v>3.8804400028311647E-3</c:v>
                </c:pt>
                <c:pt idx="141">
                  <c:v>4.9587999965297058E-3</c:v>
                </c:pt>
                <c:pt idx="142">
                  <c:v>-8.3843399988836609E-3</c:v>
                </c:pt>
                <c:pt idx="143">
                  <c:v>4.5073200017213821E-3</c:v>
                </c:pt>
                <c:pt idx="144">
                  <c:v>7.1297999966191128E-4</c:v>
                </c:pt>
                <c:pt idx="145">
                  <c:v>-6.3016000058269128E-4</c:v>
                </c:pt>
                <c:pt idx="146">
                  <c:v>2.2815800039097667E-3</c:v>
                </c:pt>
                <c:pt idx="148">
                  <c:v>3.4310200062463991E-3</c:v>
                </c:pt>
                <c:pt idx="150">
                  <c:v>-1.4433600008487701E-3</c:v>
                </c:pt>
                <c:pt idx="151">
                  <c:v>9.7821000017574988E-3</c:v>
                </c:pt>
                <c:pt idx="152">
                  <c:v>-7.9338799987453967E-3</c:v>
                </c:pt>
                <c:pt idx="155">
                  <c:v>-3.4258000232512131E-4</c:v>
                </c:pt>
                <c:pt idx="156">
                  <c:v>3.9021199991111644E-3</c:v>
                </c:pt>
                <c:pt idx="157">
                  <c:v>3.6763800017070025E-3</c:v>
                </c:pt>
                <c:pt idx="158">
                  <c:v>1.0391520001576282E-2</c:v>
                </c:pt>
                <c:pt idx="159">
                  <c:v>-6.6967399980057962E-3</c:v>
                </c:pt>
                <c:pt idx="160">
                  <c:v>6.5869999962160364E-3</c:v>
                </c:pt>
                <c:pt idx="161">
                  <c:v>2.4987400029203855E-3</c:v>
                </c:pt>
                <c:pt idx="162">
                  <c:v>-5.6777799982228316E-3</c:v>
                </c:pt>
                <c:pt idx="163">
                  <c:v>2.3396000324282795E-4</c:v>
                </c:pt>
                <c:pt idx="164">
                  <c:v>-3.0800399981671944E-3</c:v>
                </c:pt>
                <c:pt idx="165">
                  <c:v>-1.0168300002987962E-2</c:v>
                </c:pt>
                <c:pt idx="166">
                  <c:v>7.1972599980654195E-3</c:v>
                </c:pt>
                <c:pt idx="167">
                  <c:v>1.4020740003616083E-2</c:v>
                </c:pt>
                <c:pt idx="168">
                  <c:v>1.6775999974925071E-3</c:v>
                </c:pt>
                <c:pt idx="169">
                  <c:v>-3.1557800029986538E-3</c:v>
                </c:pt>
                <c:pt idx="170">
                  <c:v>1.2579440000990871E-2</c:v>
                </c:pt>
                <c:pt idx="171">
                  <c:v>6.2363000033656135E-3</c:v>
                </c:pt>
                <c:pt idx="172">
                  <c:v>5.0889199992525391E-3</c:v>
                </c:pt>
                <c:pt idx="176">
                  <c:v>1.246091999928467E-2</c:v>
                </c:pt>
                <c:pt idx="177">
                  <c:v>1.5284400004020426E-2</c:v>
                </c:pt>
                <c:pt idx="178">
                  <c:v>1.7166720004752278E-2</c:v>
                </c:pt>
                <c:pt idx="179">
                  <c:v>5.9503200027393177E-3</c:v>
                </c:pt>
                <c:pt idx="180">
                  <c:v>7.0575400022789836E-3</c:v>
                </c:pt>
                <c:pt idx="181">
                  <c:v>1.3739998394157737E-5</c:v>
                </c:pt>
                <c:pt idx="182">
                  <c:v>-1.2628999975277111E-3</c:v>
                </c:pt>
                <c:pt idx="183">
                  <c:v>-3.9299400013987906E-3</c:v>
                </c:pt>
                <c:pt idx="184">
                  <c:v>-4.1757599974516779E-3</c:v>
                </c:pt>
                <c:pt idx="185">
                  <c:v>4.647720001230482E-3</c:v>
                </c:pt>
                <c:pt idx="186">
                  <c:v>3.3045800009858795E-3</c:v>
                </c:pt>
                <c:pt idx="187">
                  <c:v>1.2163200008217245E-3</c:v>
                </c:pt>
                <c:pt idx="188">
                  <c:v>-7.8719399971305393E-3</c:v>
                </c:pt>
                <c:pt idx="189">
                  <c:v>5.0398000021232292E-3</c:v>
                </c:pt>
                <c:pt idx="190">
                  <c:v>8.6966599992592819E-3</c:v>
                </c:pt>
                <c:pt idx="191">
                  <c:v>9.5154000155162066E-4</c:v>
                </c:pt>
                <c:pt idx="192">
                  <c:v>2.4219800034188665E-3</c:v>
                </c:pt>
                <c:pt idx="193">
                  <c:v>4.1068600039579906E-3</c:v>
                </c:pt>
                <c:pt idx="194">
                  <c:v>8.1303999977535568E-3</c:v>
                </c:pt>
                <c:pt idx="195">
                  <c:v>1.9338000056450255E-3</c:v>
                </c:pt>
                <c:pt idx="196">
                  <c:v>8.4554000204661861E-4</c:v>
                </c:pt>
                <c:pt idx="197">
                  <c:v>5.1100400014547631E-3</c:v>
                </c:pt>
                <c:pt idx="198">
                  <c:v>3.4231999961775728E-3</c:v>
                </c:pt>
                <c:pt idx="199">
                  <c:v>-3.6650599940912798E-3</c:v>
                </c:pt>
                <c:pt idx="200">
                  <c:v>-5.1063599967164919E-3</c:v>
                </c:pt>
                <c:pt idx="201">
                  <c:v>1.1717120003595483E-2</c:v>
                </c:pt>
                <c:pt idx="202">
                  <c:v>0</c:v>
                </c:pt>
                <c:pt idx="203">
                  <c:v>6.5986000045086257E-3</c:v>
                </c:pt>
                <c:pt idx="204">
                  <c:v>1.1102480006229598E-2</c:v>
                </c:pt>
                <c:pt idx="205">
                  <c:v>1.8102480004017707E-2</c:v>
                </c:pt>
                <c:pt idx="206">
                  <c:v>1.9102480007859413E-2</c:v>
                </c:pt>
                <c:pt idx="207">
                  <c:v>-1.4581799987354316E-3</c:v>
                </c:pt>
                <c:pt idx="208">
                  <c:v>-1.4581799987354316E-3</c:v>
                </c:pt>
                <c:pt idx="209">
                  <c:v>1.0453559996676631E-2</c:v>
                </c:pt>
                <c:pt idx="210">
                  <c:v>5.1104200028930791E-3</c:v>
                </c:pt>
                <c:pt idx="211">
                  <c:v>1.1110419996839482E-2</c:v>
                </c:pt>
                <c:pt idx="212">
                  <c:v>4.051299998536706E-3</c:v>
                </c:pt>
                <c:pt idx="213">
                  <c:v>3.1194800030789338E-3</c:v>
                </c:pt>
                <c:pt idx="214">
                  <c:v>5.1585199980763718E-3</c:v>
                </c:pt>
                <c:pt idx="215">
                  <c:v>8.1585200023255311E-3</c:v>
                </c:pt>
                <c:pt idx="216">
                  <c:v>1.0158519995457027E-2</c:v>
                </c:pt>
                <c:pt idx="217">
                  <c:v>1.0158519995457027E-2</c:v>
                </c:pt>
                <c:pt idx="218">
                  <c:v>1.8158519902499393E-2</c:v>
                </c:pt>
                <c:pt idx="219">
                  <c:v>1.8158519997086842E-2</c:v>
                </c:pt>
                <c:pt idx="220">
                  <c:v>2.8937399983988144E-3</c:v>
                </c:pt>
                <c:pt idx="221">
                  <c:v>3.89374000224052E-3</c:v>
                </c:pt>
                <c:pt idx="222">
                  <c:v>6.0111400016467087E-3</c:v>
                </c:pt>
                <c:pt idx="223">
                  <c:v>8.7393600042560138E-3</c:v>
                </c:pt>
                <c:pt idx="224">
                  <c:v>6.9934000057401136E-3</c:v>
                </c:pt>
                <c:pt idx="225">
                  <c:v>1.2679399995249696E-2</c:v>
                </c:pt>
                <c:pt idx="226">
                  <c:v>9.238099999492988E-3</c:v>
                </c:pt>
                <c:pt idx="227">
                  <c:v>3.1498399985139258E-3</c:v>
                </c:pt>
                <c:pt idx="228">
                  <c:v>6.0615799957304262E-3</c:v>
                </c:pt>
                <c:pt idx="230">
                  <c:v>3.5908599966205657E-3</c:v>
                </c:pt>
                <c:pt idx="231">
                  <c:v>1.8887999613070861E-4</c:v>
                </c:pt>
                <c:pt idx="232">
                  <c:v>-6.899379994138144E-3</c:v>
                </c:pt>
                <c:pt idx="233">
                  <c:v>-2.0077199951629154E-3</c:v>
                </c:pt>
                <c:pt idx="235">
                  <c:v>4.7298400022555143E-3</c:v>
                </c:pt>
                <c:pt idx="236">
                  <c:v>-2.5550200007273816E-3</c:v>
                </c:pt>
                <c:pt idx="237">
                  <c:v>5.4449800009024329E-3</c:v>
                </c:pt>
                <c:pt idx="238">
                  <c:v>-2.9864200041629374E-3</c:v>
                </c:pt>
                <c:pt idx="239">
                  <c:v>6.0135800013085827E-3</c:v>
                </c:pt>
                <c:pt idx="240">
                  <c:v>1.8370600009802729E-3</c:v>
                </c:pt>
                <c:pt idx="241">
                  <c:v>7.4879999738186598E-4</c:v>
                </c:pt>
                <c:pt idx="242">
                  <c:v>5.7488000020384789E-3</c:v>
                </c:pt>
                <c:pt idx="243">
                  <c:v>-6.0423999821068719E-4</c:v>
                </c:pt>
                <c:pt idx="244">
                  <c:v>-1.5360599936684594E-3</c:v>
                </c:pt>
                <c:pt idx="245">
                  <c:v>3.1205199993564747E-3</c:v>
                </c:pt>
                <c:pt idx="246">
                  <c:v>7.9689999984111637E-4</c:v>
                </c:pt>
                <c:pt idx="247">
                  <c:v>-6.4551999821560457E-4</c:v>
                </c:pt>
                <c:pt idx="248">
                  <c:v>7.1210000169230625E-4</c:v>
                </c:pt>
                <c:pt idx="249">
                  <c:v>-5.8867600018857047E-3</c:v>
                </c:pt>
                <c:pt idx="250">
                  <c:v>8.0049000025610439E-3</c:v>
                </c:pt>
                <c:pt idx="251">
                  <c:v>-6.4429999474668875E-4</c:v>
                </c:pt>
                <c:pt idx="252">
                  <c:v>-4.2185000056633726E-3</c:v>
                </c:pt>
                <c:pt idx="253">
                  <c:v>-3.8173599969013594E-3</c:v>
                </c:pt>
                <c:pt idx="254">
                  <c:v>-4.132479996769689E-3</c:v>
                </c:pt>
                <c:pt idx="255">
                  <c:v>7.4262200068915263E-3</c:v>
                </c:pt>
                <c:pt idx="256">
                  <c:v>-1.0706119996029884E-2</c:v>
                </c:pt>
                <c:pt idx="257">
                  <c:v>6.104660002165474E-3</c:v>
                </c:pt>
                <c:pt idx="258">
                  <c:v>-3.2777999949757941E-3</c:v>
                </c:pt>
                <c:pt idx="259">
                  <c:v>-3.9646400036872365E-3</c:v>
                </c:pt>
                <c:pt idx="260">
                  <c:v>4.2588600044837222E-3</c:v>
                </c:pt>
                <c:pt idx="261">
                  <c:v>-9.9818199960282072E-3</c:v>
                </c:pt>
                <c:pt idx="262">
                  <c:v>-6.296380001003854E-3</c:v>
                </c:pt>
                <c:pt idx="263">
                  <c:v>-4.5223999986774288E-3</c:v>
                </c:pt>
                <c:pt idx="264">
                  <c:v>-8.5325800027931109E-3</c:v>
                </c:pt>
                <c:pt idx="265">
                  <c:v>-2.6505400019232184E-3</c:v>
                </c:pt>
                <c:pt idx="266">
                  <c:v>1.1729399993782863E-3</c:v>
                </c:pt>
                <c:pt idx="267">
                  <c:v>6.8880800026818179E-3</c:v>
                </c:pt>
                <c:pt idx="268">
                  <c:v>-7.6717399933841079E-3</c:v>
                </c:pt>
                <c:pt idx="269">
                  <c:v>-6.8482600036077201E-3</c:v>
                </c:pt>
                <c:pt idx="270">
                  <c:v>-2.8448000011849217E-3</c:v>
                </c:pt>
                <c:pt idx="271">
                  <c:v>-1.2050739998812787E-2</c:v>
                </c:pt>
                <c:pt idx="272">
                  <c:v>-1.5393879999464843E-2</c:v>
                </c:pt>
                <c:pt idx="273">
                  <c:v>-6.7766200008918531E-3</c:v>
                </c:pt>
                <c:pt idx="274">
                  <c:v>-5.3554000041913241E-3</c:v>
                </c:pt>
                <c:pt idx="275">
                  <c:v>3.3059999987017363E-4</c:v>
                </c:pt>
                <c:pt idx="276">
                  <c:v>-8.6204600011114962E-3</c:v>
                </c:pt>
                <c:pt idx="277">
                  <c:v>-7.0224399969447404E-3</c:v>
                </c:pt>
                <c:pt idx="278">
                  <c:v>-1.033644000563072E-2</c:v>
                </c:pt>
                <c:pt idx="279">
                  <c:v>-1.5330399983213283E-3</c:v>
                </c:pt>
                <c:pt idx="280">
                  <c:v>-8.3722999988822266E-3</c:v>
                </c:pt>
                <c:pt idx="281">
                  <c:v>1.0090400028275326E-3</c:v>
                </c:pt>
                <c:pt idx="282">
                  <c:v>2.6749600074253976E-3</c:v>
                </c:pt>
                <c:pt idx="283">
                  <c:v>9.6749600052135065E-3</c:v>
                </c:pt>
                <c:pt idx="284">
                  <c:v>-5.2178199985064566E-3</c:v>
                </c:pt>
                <c:pt idx="285">
                  <c:v>6.6939200041815639E-3</c:v>
                </c:pt>
                <c:pt idx="286">
                  <c:v>-7.2670400040806271E-3</c:v>
                </c:pt>
                <c:pt idx="287">
                  <c:v>-5.2670400036731735E-3</c:v>
                </c:pt>
                <c:pt idx="288">
                  <c:v>1.0644700007105712E-2</c:v>
                </c:pt>
                <c:pt idx="289">
                  <c:v>-4.0415800031041726E-3</c:v>
                </c:pt>
                <c:pt idx="290">
                  <c:v>-4.3847199995070696E-3</c:v>
                </c:pt>
                <c:pt idx="291">
                  <c:v>-6.7083400062983856E-3</c:v>
                </c:pt>
                <c:pt idx="292">
                  <c:v>1.4280200048233382E-3</c:v>
                </c:pt>
                <c:pt idx="293">
                  <c:v>-1.1327280000841711E-2</c:v>
                </c:pt>
                <c:pt idx="294">
                  <c:v>-1.1431319995608646E-2</c:v>
                </c:pt>
                <c:pt idx="295">
                  <c:v>-8.333000005222857E-4</c:v>
                </c:pt>
                <c:pt idx="302">
                  <c:v>-1.7158999980892986E-3</c:v>
                </c:pt>
                <c:pt idx="303">
                  <c:v>-1.9235840001783799E-2</c:v>
                </c:pt>
                <c:pt idx="304">
                  <c:v>-5.2041999879293144E-4</c:v>
                </c:pt>
                <c:pt idx="306">
                  <c:v>-7.7662399999098852E-3</c:v>
                </c:pt>
                <c:pt idx="307">
                  <c:v>-6.9721800027764402E-3</c:v>
                </c:pt>
                <c:pt idx="308">
                  <c:v>-1.2218000098073389E-2</c:v>
                </c:pt>
                <c:pt idx="309">
                  <c:v>-1.221800000348594E-2</c:v>
                </c:pt>
                <c:pt idx="310">
                  <c:v>-4.0612800003145821E-3</c:v>
                </c:pt>
                <c:pt idx="311">
                  <c:v>-5.145240000274498E-3</c:v>
                </c:pt>
                <c:pt idx="312">
                  <c:v>-1.6107320006994996E-2</c:v>
                </c:pt>
                <c:pt idx="313">
                  <c:v>-1.8230200003017671E-3</c:v>
                </c:pt>
                <c:pt idx="315">
                  <c:v>-4.8923200010904111E-3</c:v>
                </c:pt>
                <c:pt idx="316">
                  <c:v>-6.980580001254566E-3</c:v>
                </c:pt>
                <c:pt idx="320">
                  <c:v>-9.3828399985795841E-3</c:v>
                </c:pt>
                <c:pt idx="322">
                  <c:v>-4.6979599937913008E-3</c:v>
                </c:pt>
                <c:pt idx="323">
                  <c:v>-5.3842400011490099E-3</c:v>
                </c:pt>
                <c:pt idx="328">
                  <c:v>-4.9392000000807457E-3</c:v>
                </c:pt>
                <c:pt idx="329">
                  <c:v>-9.135799999057781E-3</c:v>
                </c:pt>
                <c:pt idx="330">
                  <c:v>-1.0087139999086503E-2</c:v>
                </c:pt>
                <c:pt idx="332">
                  <c:v>-1.0980480001308024E-2</c:v>
                </c:pt>
                <c:pt idx="333">
                  <c:v>-5.0497799966251478E-3</c:v>
                </c:pt>
                <c:pt idx="334">
                  <c:v>-1.0138040001038462E-2</c:v>
                </c:pt>
                <c:pt idx="340">
                  <c:v>-1.0968799993861467E-2</c:v>
                </c:pt>
                <c:pt idx="341">
                  <c:v>-1.5880819999438245E-2</c:v>
                </c:pt>
                <c:pt idx="343">
                  <c:v>-9.4499799961340614E-3</c:v>
                </c:pt>
                <c:pt idx="345">
                  <c:v>-9.4598799987579696E-3</c:v>
                </c:pt>
                <c:pt idx="347">
                  <c:v>-1.0705419997975696E-2</c:v>
                </c:pt>
                <c:pt idx="350">
                  <c:v>-1.7624160005652811E-2</c:v>
                </c:pt>
                <c:pt idx="351">
                  <c:v>-5.6588000006740913E-4</c:v>
                </c:pt>
                <c:pt idx="352">
                  <c:v>-8.1738000008044764E-3</c:v>
                </c:pt>
                <c:pt idx="356">
                  <c:v>-5.8798800018848851E-3</c:v>
                </c:pt>
                <c:pt idx="357">
                  <c:v>-4.8798799980431795E-3</c:v>
                </c:pt>
                <c:pt idx="358">
                  <c:v>-2.6643199962563813E-3</c:v>
                </c:pt>
                <c:pt idx="364">
                  <c:v>-1.2899959998321719E-2</c:v>
                </c:pt>
                <c:pt idx="365">
                  <c:v>-1.6235160001087934E-2</c:v>
                </c:pt>
                <c:pt idx="367">
                  <c:v>-1.9278800027677789E-3</c:v>
                </c:pt>
                <c:pt idx="368">
                  <c:v>-8.1043999962275848E-3</c:v>
                </c:pt>
                <c:pt idx="369">
                  <c:v>-3.5165599983884022E-3</c:v>
                </c:pt>
                <c:pt idx="370">
                  <c:v>-3.7935999716864899E-4</c:v>
                </c:pt>
                <c:pt idx="371">
                  <c:v>-6.732399997417815E-3</c:v>
                </c:pt>
                <c:pt idx="372">
                  <c:v>-3.2619600024190731E-3</c:v>
                </c:pt>
                <c:pt idx="374">
                  <c:v>-4.6149999980116263E-3</c:v>
                </c:pt>
                <c:pt idx="375">
                  <c:v>-7.8506400022888556E-3</c:v>
                </c:pt>
                <c:pt idx="377">
                  <c:v>-1.1811599993961863E-2</c:v>
                </c:pt>
                <c:pt idx="378">
                  <c:v>-2.065487999789184E-2</c:v>
                </c:pt>
                <c:pt idx="381">
                  <c:v>-3.9007000013953075E-3</c:v>
                </c:pt>
                <c:pt idx="384">
                  <c:v>-7.5331799962441437E-3</c:v>
                </c:pt>
                <c:pt idx="385">
                  <c:v>-6.9331799968495034E-3</c:v>
                </c:pt>
                <c:pt idx="387">
                  <c:v>-8.2796999995480292E-3</c:v>
                </c:pt>
                <c:pt idx="390">
                  <c:v>-5.4372599988710135E-3</c:v>
                </c:pt>
                <c:pt idx="391">
                  <c:v>-7.3589000021456741E-3</c:v>
                </c:pt>
                <c:pt idx="392">
                  <c:v>-9.9767200008500367E-3</c:v>
                </c:pt>
                <c:pt idx="395">
                  <c:v>-3.8202800060389563E-3</c:v>
                </c:pt>
                <c:pt idx="397">
                  <c:v>-1.2713060001260601E-2</c:v>
                </c:pt>
                <c:pt idx="399">
                  <c:v>-1.1409239996282849E-2</c:v>
                </c:pt>
                <c:pt idx="400">
                  <c:v>-1.0409239999717101E-2</c:v>
                </c:pt>
                <c:pt idx="401">
                  <c:v>-8.4092399993096478E-3</c:v>
                </c:pt>
                <c:pt idx="402">
                  <c:v>-2.184619996114634E-3</c:v>
                </c:pt>
                <c:pt idx="405">
                  <c:v>-9.531519994197879E-3</c:v>
                </c:pt>
                <c:pt idx="407">
                  <c:v>-5.221319996053353E-3</c:v>
                </c:pt>
                <c:pt idx="408">
                  <c:v>-7.5644600001396611E-3</c:v>
                </c:pt>
                <c:pt idx="410">
                  <c:v>-6.1039200008963235E-3</c:v>
                </c:pt>
                <c:pt idx="411">
                  <c:v>-6.9967000017641112E-3</c:v>
                </c:pt>
                <c:pt idx="412">
                  <c:v>-6.9967000017641112E-3</c:v>
                </c:pt>
                <c:pt idx="413">
                  <c:v>-2.3271379999641795E-2</c:v>
                </c:pt>
                <c:pt idx="462">
                  <c:v>-3.789720001805108E-3</c:v>
                </c:pt>
                <c:pt idx="497">
                  <c:v>-1.1995279994152952E-2</c:v>
                </c:pt>
                <c:pt idx="510">
                  <c:v>-1.3493360005668364E-2</c:v>
                </c:pt>
                <c:pt idx="562">
                  <c:v>-1.550204000523081E-2</c:v>
                </c:pt>
                <c:pt idx="755">
                  <c:v>-1.293920000171056E-2</c:v>
                </c:pt>
                <c:pt idx="764">
                  <c:v>-1.555804000236094E-2</c:v>
                </c:pt>
                <c:pt idx="765">
                  <c:v>-1.8872039996495005E-2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033-47FE-8C81-74C9B585974C}"/>
            </c:ext>
          </c:extLst>
        </c:ser>
        <c:ser>
          <c:idx val="3"/>
          <c:order val="2"/>
          <c:tx>
            <c:strRef>
              <c:f>'Active 3'!$J$20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3'!$D$21:$D$47</c:f>
                <c:numCache>
                  <c:formatCode>General</c:formatCode>
                  <c:ptCount val="27"/>
                  <c:pt idx="0">
                    <c:v>0</c:v>
                  </c:pt>
                </c:numCache>
              </c:numRef>
            </c:plus>
            <c:minus>
              <c:numRef>
                <c:f>'Active 3'!$D$21:$D$47</c:f>
                <c:numCache>
                  <c:formatCode>General</c:formatCode>
                  <c:ptCount val="27"/>
                  <c:pt idx="0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3'!$F$21:$F$989</c:f>
              <c:numCache>
                <c:formatCode>General</c:formatCode>
                <c:ptCount val="969"/>
                <c:pt idx="0">
                  <c:v>0</c:v>
                </c:pt>
                <c:pt idx="1">
                  <c:v>5278</c:v>
                </c:pt>
                <c:pt idx="2">
                  <c:v>5337</c:v>
                </c:pt>
                <c:pt idx="3">
                  <c:v>5337.5</c:v>
                </c:pt>
                <c:pt idx="4">
                  <c:v>5350.5</c:v>
                </c:pt>
                <c:pt idx="5">
                  <c:v>5351</c:v>
                </c:pt>
                <c:pt idx="6">
                  <c:v>5355</c:v>
                </c:pt>
                <c:pt idx="7">
                  <c:v>5468.5</c:v>
                </c:pt>
                <c:pt idx="8">
                  <c:v>5473</c:v>
                </c:pt>
                <c:pt idx="9">
                  <c:v>5477.5</c:v>
                </c:pt>
                <c:pt idx="10">
                  <c:v>6557.5</c:v>
                </c:pt>
                <c:pt idx="11">
                  <c:v>6891</c:v>
                </c:pt>
                <c:pt idx="12">
                  <c:v>8423</c:v>
                </c:pt>
                <c:pt idx="13">
                  <c:v>8441</c:v>
                </c:pt>
                <c:pt idx="14">
                  <c:v>8464.5</c:v>
                </c:pt>
                <c:pt idx="15">
                  <c:v>8509</c:v>
                </c:pt>
                <c:pt idx="16">
                  <c:v>8613</c:v>
                </c:pt>
                <c:pt idx="17">
                  <c:v>8640.5</c:v>
                </c:pt>
                <c:pt idx="18">
                  <c:v>8654</c:v>
                </c:pt>
                <c:pt idx="19">
                  <c:v>8667.5</c:v>
                </c:pt>
                <c:pt idx="20">
                  <c:v>8781</c:v>
                </c:pt>
                <c:pt idx="21">
                  <c:v>8781</c:v>
                </c:pt>
                <c:pt idx="22">
                  <c:v>8785.5</c:v>
                </c:pt>
                <c:pt idx="23">
                  <c:v>8790</c:v>
                </c:pt>
                <c:pt idx="24">
                  <c:v>8867</c:v>
                </c:pt>
                <c:pt idx="25">
                  <c:v>8885</c:v>
                </c:pt>
                <c:pt idx="26">
                  <c:v>8939.5</c:v>
                </c:pt>
                <c:pt idx="27">
                  <c:v>9846.5</c:v>
                </c:pt>
                <c:pt idx="28">
                  <c:v>9847</c:v>
                </c:pt>
                <c:pt idx="29">
                  <c:v>10154</c:v>
                </c:pt>
                <c:pt idx="30">
                  <c:v>10376</c:v>
                </c:pt>
                <c:pt idx="31">
                  <c:v>11297</c:v>
                </c:pt>
                <c:pt idx="32">
                  <c:v>11423.5</c:v>
                </c:pt>
                <c:pt idx="33">
                  <c:v>11654</c:v>
                </c:pt>
                <c:pt idx="34">
                  <c:v>11672</c:v>
                </c:pt>
                <c:pt idx="35">
                  <c:v>11712.5</c:v>
                </c:pt>
                <c:pt idx="36">
                  <c:v>11717</c:v>
                </c:pt>
                <c:pt idx="37">
                  <c:v>11731</c:v>
                </c:pt>
                <c:pt idx="38">
                  <c:v>11884.5</c:v>
                </c:pt>
                <c:pt idx="39">
                  <c:v>11889</c:v>
                </c:pt>
                <c:pt idx="40">
                  <c:v>11890</c:v>
                </c:pt>
                <c:pt idx="41">
                  <c:v>12007</c:v>
                </c:pt>
                <c:pt idx="42">
                  <c:v>12020.5</c:v>
                </c:pt>
                <c:pt idx="43">
                  <c:v>12815</c:v>
                </c:pt>
                <c:pt idx="44">
                  <c:v>12869.5</c:v>
                </c:pt>
                <c:pt idx="45">
                  <c:v>12874</c:v>
                </c:pt>
                <c:pt idx="46">
                  <c:v>12946</c:v>
                </c:pt>
                <c:pt idx="47">
                  <c:v>13260</c:v>
                </c:pt>
                <c:pt idx="48">
                  <c:v>13269</c:v>
                </c:pt>
                <c:pt idx="49">
                  <c:v>13291.5</c:v>
                </c:pt>
                <c:pt idx="50">
                  <c:v>13292</c:v>
                </c:pt>
                <c:pt idx="51">
                  <c:v>13296</c:v>
                </c:pt>
                <c:pt idx="52">
                  <c:v>13296.5</c:v>
                </c:pt>
                <c:pt idx="53">
                  <c:v>13373</c:v>
                </c:pt>
                <c:pt idx="54">
                  <c:v>13373.5</c:v>
                </c:pt>
                <c:pt idx="55">
                  <c:v>13373.5</c:v>
                </c:pt>
                <c:pt idx="56">
                  <c:v>13403.5</c:v>
                </c:pt>
                <c:pt idx="57">
                  <c:v>13452.5</c:v>
                </c:pt>
                <c:pt idx="58">
                  <c:v>13457</c:v>
                </c:pt>
                <c:pt idx="59">
                  <c:v>13457.5</c:v>
                </c:pt>
                <c:pt idx="60">
                  <c:v>13462</c:v>
                </c:pt>
                <c:pt idx="61">
                  <c:v>13485</c:v>
                </c:pt>
                <c:pt idx="62">
                  <c:v>13490</c:v>
                </c:pt>
                <c:pt idx="63">
                  <c:v>13571</c:v>
                </c:pt>
                <c:pt idx="64">
                  <c:v>13579.5</c:v>
                </c:pt>
                <c:pt idx="65">
                  <c:v>13598</c:v>
                </c:pt>
                <c:pt idx="66">
                  <c:v>13625</c:v>
                </c:pt>
                <c:pt idx="67">
                  <c:v>13638.5</c:v>
                </c:pt>
                <c:pt idx="68">
                  <c:v>13652</c:v>
                </c:pt>
                <c:pt idx="69">
                  <c:v>13720</c:v>
                </c:pt>
                <c:pt idx="70">
                  <c:v>13756.5</c:v>
                </c:pt>
                <c:pt idx="71">
                  <c:v>13765.5</c:v>
                </c:pt>
                <c:pt idx="72">
                  <c:v>14555</c:v>
                </c:pt>
                <c:pt idx="73">
                  <c:v>14573</c:v>
                </c:pt>
                <c:pt idx="74">
                  <c:v>14690.5</c:v>
                </c:pt>
                <c:pt idx="75">
                  <c:v>14736</c:v>
                </c:pt>
                <c:pt idx="76">
                  <c:v>14736</c:v>
                </c:pt>
                <c:pt idx="77">
                  <c:v>14831</c:v>
                </c:pt>
                <c:pt idx="78">
                  <c:v>14857.5</c:v>
                </c:pt>
                <c:pt idx="79">
                  <c:v>14858</c:v>
                </c:pt>
                <c:pt idx="80">
                  <c:v>14858</c:v>
                </c:pt>
                <c:pt idx="81">
                  <c:v>14871.5</c:v>
                </c:pt>
                <c:pt idx="82">
                  <c:v>14935</c:v>
                </c:pt>
                <c:pt idx="83">
                  <c:v>14989</c:v>
                </c:pt>
                <c:pt idx="84">
                  <c:v>15066</c:v>
                </c:pt>
                <c:pt idx="85">
                  <c:v>15102</c:v>
                </c:pt>
                <c:pt idx="86">
                  <c:v>15102.5</c:v>
                </c:pt>
                <c:pt idx="87">
                  <c:v>15106.5</c:v>
                </c:pt>
                <c:pt idx="88">
                  <c:v>15120</c:v>
                </c:pt>
                <c:pt idx="89">
                  <c:v>15129</c:v>
                </c:pt>
                <c:pt idx="90">
                  <c:v>15165.5</c:v>
                </c:pt>
                <c:pt idx="91">
                  <c:v>15192.5</c:v>
                </c:pt>
                <c:pt idx="92">
                  <c:v>15197</c:v>
                </c:pt>
                <c:pt idx="93">
                  <c:v>15197</c:v>
                </c:pt>
                <c:pt idx="94">
                  <c:v>15206.5</c:v>
                </c:pt>
                <c:pt idx="95">
                  <c:v>15247</c:v>
                </c:pt>
                <c:pt idx="96">
                  <c:v>15256</c:v>
                </c:pt>
                <c:pt idx="97">
                  <c:v>15274.5</c:v>
                </c:pt>
                <c:pt idx="98">
                  <c:v>15315</c:v>
                </c:pt>
                <c:pt idx="99">
                  <c:v>15315.5</c:v>
                </c:pt>
                <c:pt idx="100">
                  <c:v>16512.5</c:v>
                </c:pt>
                <c:pt idx="101">
                  <c:v>16561.5</c:v>
                </c:pt>
                <c:pt idx="102">
                  <c:v>16572.5</c:v>
                </c:pt>
                <c:pt idx="103">
                  <c:v>16670</c:v>
                </c:pt>
                <c:pt idx="104">
                  <c:v>16715.5</c:v>
                </c:pt>
                <c:pt idx="105">
                  <c:v>16792.5</c:v>
                </c:pt>
                <c:pt idx="106">
                  <c:v>16814.5</c:v>
                </c:pt>
                <c:pt idx="107">
                  <c:v>16815</c:v>
                </c:pt>
                <c:pt idx="108">
                  <c:v>16837.5</c:v>
                </c:pt>
                <c:pt idx="109">
                  <c:v>16842</c:v>
                </c:pt>
                <c:pt idx="110">
                  <c:v>16842</c:v>
                </c:pt>
                <c:pt idx="111">
                  <c:v>16860</c:v>
                </c:pt>
                <c:pt idx="112">
                  <c:v>16860.5</c:v>
                </c:pt>
                <c:pt idx="113">
                  <c:v>16956.5</c:v>
                </c:pt>
                <c:pt idx="114">
                  <c:v>18083.5</c:v>
                </c:pt>
                <c:pt idx="115">
                  <c:v>18149</c:v>
                </c:pt>
                <c:pt idx="116">
                  <c:v>18315</c:v>
                </c:pt>
                <c:pt idx="117">
                  <c:v>18474.5</c:v>
                </c:pt>
                <c:pt idx="118">
                  <c:v>18478</c:v>
                </c:pt>
                <c:pt idx="119">
                  <c:v>18482.5</c:v>
                </c:pt>
                <c:pt idx="120">
                  <c:v>18618.5</c:v>
                </c:pt>
                <c:pt idx="121">
                  <c:v>18686.5</c:v>
                </c:pt>
                <c:pt idx="122">
                  <c:v>18713.5</c:v>
                </c:pt>
                <c:pt idx="123">
                  <c:v>18759</c:v>
                </c:pt>
                <c:pt idx="124">
                  <c:v>20032</c:v>
                </c:pt>
                <c:pt idx="125">
                  <c:v>20045.5</c:v>
                </c:pt>
                <c:pt idx="126">
                  <c:v>20106</c:v>
                </c:pt>
                <c:pt idx="127">
                  <c:v>20154.5</c:v>
                </c:pt>
                <c:pt idx="128">
                  <c:v>20160.5</c:v>
                </c:pt>
                <c:pt idx="129">
                  <c:v>20163.5</c:v>
                </c:pt>
                <c:pt idx="130">
                  <c:v>20186</c:v>
                </c:pt>
                <c:pt idx="131">
                  <c:v>20277</c:v>
                </c:pt>
                <c:pt idx="132">
                  <c:v>20317.5</c:v>
                </c:pt>
                <c:pt idx="133">
                  <c:v>20449</c:v>
                </c:pt>
                <c:pt idx="134">
                  <c:v>21506.5</c:v>
                </c:pt>
                <c:pt idx="135">
                  <c:v>21550.5</c:v>
                </c:pt>
                <c:pt idx="136">
                  <c:v>21551</c:v>
                </c:pt>
                <c:pt idx="137">
                  <c:v>21551.5</c:v>
                </c:pt>
                <c:pt idx="138">
                  <c:v>21763.5</c:v>
                </c:pt>
                <c:pt idx="139">
                  <c:v>21767.5</c:v>
                </c:pt>
                <c:pt idx="140">
                  <c:v>21777</c:v>
                </c:pt>
                <c:pt idx="141">
                  <c:v>21790</c:v>
                </c:pt>
                <c:pt idx="142">
                  <c:v>21790.5</c:v>
                </c:pt>
                <c:pt idx="143">
                  <c:v>21881</c:v>
                </c:pt>
                <c:pt idx="144">
                  <c:v>21921.5</c:v>
                </c:pt>
                <c:pt idx="145">
                  <c:v>21922</c:v>
                </c:pt>
                <c:pt idx="146">
                  <c:v>21926.5</c:v>
                </c:pt>
                <c:pt idx="147">
                  <c:v>22887</c:v>
                </c:pt>
                <c:pt idx="148">
                  <c:v>23278.5</c:v>
                </c:pt>
                <c:pt idx="149">
                  <c:v>23285.5</c:v>
                </c:pt>
                <c:pt idx="150">
                  <c:v>23612</c:v>
                </c:pt>
                <c:pt idx="151">
                  <c:v>23617.5</c:v>
                </c:pt>
                <c:pt idx="152">
                  <c:v>23671</c:v>
                </c:pt>
                <c:pt idx="153">
                  <c:v>23672.5</c:v>
                </c:pt>
                <c:pt idx="154">
                  <c:v>23686</c:v>
                </c:pt>
                <c:pt idx="155">
                  <c:v>24898.5</c:v>
                </c:pt>
                <c:pt idx="156">
                  <c:v>24971</c:v>
                </c:pt>
                <c:pt idx="157">
                  <c:v>25016.5</c:v>
                </c:pt>
                <c:pt idx="158">
                  <c:v>25116</c:v>
                </c:pt>
                <c:pt idx="159">
                  <c:v>25120.5</c:v>
                </c:pt>
                <c:pt idx="160">
                  <c:v>25225</c:v>
                </c:pt>
                <c:pt idx="161">
                  <c:v>25229.5</c:v>
                </c:pt>
                <c:pt idx="162">
                  <c:v>25238.5</c:v>
                </c:pt>
                <c:pt idx="163">
                  <c:v>25243</c:v>
                </c:pt>
                <c:pt idx="164">
                  <c:v>25293</c:v>
                </c:pt>
                <c:pt idx="165">
                  <c:v>25297.5</c:v>
                </c:pt>
                <c:pt idx="166">
                  <c:v>26570.5</c:v>
                </c:pt>
                <c:pt idx="167">
                  <c:v>26579.5</c:v>
                </c:pt>
                <c:pt idx="168">
                  <c:v>26580</c:v>
                </c:pt>
                <c:pt idx="169">
                  <c:v>26588.5</c:v>
                </c:pt>
                <c:pt idx="170">
                  <c:v>26602</c:v>
                </c:pt>
                <c:pt idx="171">
                  <c:v>26602.5</c:v>
                </c:pt>
                <c:pt idx="172">
                  <c:v>26661</c:v>
                </c:pt>
                <c:pt idx="173">
                  <c:v>26739</c:v>
                </c:pt>
                <c:pt idx="174">
                  <c:v>26743.5</c:v>
                </c:pt>
                <c:pt idx="175">
                  <c:v>26747</c:v>
                </c:pt>
                <c:pt idx="176">
                  <c:v>26761</c:v>
                </c:pt>
                <c:pt idx="177">
                  <c:v>26770</c:v>
                </c:pt>
                <c:pt idx="178">
                  <c:v>26776</c:v>
                </c:pt>
                <c:pt idx="179">
                  <c:v>26906</c:v>
                </c:pt>
                <c:pt idx="180">
                  <c:v>27019.5</c:v>
                </c:pt>
                <c:pt idx="181">
                  <c:v>27854.5</c:v>
                </c:pt>
                <c:pt idx="182">
                  <c:v>28242.5</c:v>
                </c:pt>
                <c:pt idx="183">
                  <c:v>28310.5</c:v>
                </c:pt>
                <c:pt idx="184">
                  <c:v>28442</c:v>
                </c:pt>
                <c:pt idx="185">
                  <c:v>28451</c:v>
                </c:pt>
                <c:pt idx="186">
                  <c:v>28451.5</c:v>
                </c:pt>
                <c:pt idx="187">
                  <c:v>28456</c:v>
                </c:pt>
                <c:pt idx="188">
                  <c:v>28460.5</c:v>
                </c:pt>
                <c:pt idx="189">
                  <c:v>28465</c:v>
                </c:pt>
                <c:pt idx="190">
                  <c:v>28465.5</c:v>
                </c:pt>
                <c:pt idx="191">
                  <c:v>28469.5</c:v>
                </c:pt>
                <c:pt idx="192">
                  <c:v>28496.5</c:v>
                </c:pt>
                <c:pt idx="193">
                  <c:v>28750.5</c:v>
                </c:pt>
                <c:pt idx="194">
                  <c:v>29820</c:v>
                </c:pt>
                <c:pt idx="195">
                  <c:v>29915</c:v>
                </c:pt>
                <c:pt idx="196">
                  <c:v>29919.5</c:v>
                </c:pt>
                <c:pt idx="197">
                  <c:v>29957</c:v>
                </c:pt>
                <c:pt idx="198">
                  <c:v>30060</c:v>
                </c:pt>
                <c:pt idx="199">
                  <c:v>30064.5</c:v>
                </c:pt>
                <c:pt idx="200">
                  <c:v>30087</c:v>
                </c:pt>
                <c:pt idx="201">
                  <c:v>30096</c:v>
                </c:pt>
                <c:pt idx="202">
                  <c:v>30101</c:v>
                </c:pt>
                <c:pt idx="203">
                  <c:v>30255</c:v>
                </c:pt>
                <c:pt idx="204">
                  <c:v>31334</c:v>
                </c:pt>
                <c:pt idx="205">
                  <c:v>31334</c:v>
                </c:pt>
                <c:pt idx="206">
                  <c:v>31334</c:v>
                </c:pt>
                <c:pt idx="207">
                  <c:v>31668.5</c:v>
                </c:pt>
                <c:pt idx="208">
                  <c:v>31668.5</c:v>
                </c:pt>
                <c:pt idx="209">
                  <c:v>31673</c:v>
                </c:pt>
                <c:pt idx="210">
                  <c:v>31673.5</c:v>
                </c:pt>
                <c:pt idx="211">
                  <c:v>31673.5</c:v>
                </c:pt>
                <c:pt idx="212">
                  <c:v>31727.5</c:v>
                </c:pt>
                <c:pt idx="213">
                  <c:v>31809</c:v>
                </c:pt>
                <c:pt idx="214">
                  <c:v>31841</c:v>
                </c:pt>
                <c:pt idx="215">
                  <c:v>31841</c:v>
                </c:pt>
                <c:pt idx="216">
                  <c:v>31841</c:v>
                </c:pt>
                <c:pt idx="217">
                  <c:v>31841</c:v>
                </c:pt>
                <c:pt idx="218">
                  <c:v>31841</c:v>
                </c:pt>
                <c:pt idx="219">
                  <c:v>31841</c:v>
                </c:pt>
                <c:pt idx="220">
                  <c:v>31854.5</c:v>
                </c:pt>
                <c:pt idx="221">
                  <c:v>31854.5</c:v>
                </c:pt>
                <c:pt idx="222">
                  <c:v>31899.5</c:v>
                </c:pt>
                <c:pt idx="223">
                  <c:v>33188</c:v>
                </c:pt>
                <c:pt idx="224">
                  <c:v>33345</c:v>
                </c:pt>
                <c:pt idx="225">
                  <c:v>33395</c:v>
                </c:pt>
                <c:pt idx="226">
                  <c:v>33417.5</c:v>
                </c:pt>
                <c:pt idx="227">
                  <c:v>33422</c:v>
                </c:pt>
                <c:pt idx="228">
                  <c:v>33426.5</c:v>
                </c:pt>
                <c:pt idx="229">
                  <c:v>33426.5</c:v>
                </c:pt>
                <c:pt idx="230">
                  <c:v>33450.5</c:v>
                </c:pt>
                <c:pt idx="231">
                  <c:v>33454</c:v>
                </c:pt>
                <c:pt idx="232">
                  <c:v>33458.5</c:v>
                </c:pt>
                <c:pt idx="233">
                  <c:v>33549</c:v>
                </c:pt>
                <c:pt idx="234">
                  <c:v>34850</c:v>
                </c:pt>
                <c:pt idx="235">
                  <c:v>34922</c:v>
                </c:pt>
                <c:pt idx="236">
                  <c:v>35021.5</c:v>
                </c:pt>
                <c:pt idx="237">
                  <c:v>35021.5</c:v>
                </c:pt>
                <c:pt idx="238">
                  <c:v>35026.5</c:v>
                </c:pt>
                <c:pt idx="239">
                  <c:v>35026.5</c:v>
                </c:pt>
                <c:pt idx="240">
                  <c:v>35035.5</c:v>
                </c:pt>
                <c:pt idx="241">
                  <c:v>35040</c:v>
                </c:pt>
                <c:pt idx="242">
                  <c:v>35040</c:v>
                </c:pt>
                <c:pt idx="243">
                  <c:v>35058</c:v>
                </c:pt>
                <c:pt idx="244">
                  <c:v>35139.5</c:v>
                </c:pt>
                <c:pt idx="245">
                  <c:v>35191</c:v>
                </c:pt>
                <c:pt idx="246">
                  <c:v>35207.5</c:v>
                </c:pt>
                <c:pt idx="247">
                  <c:v>35434</c:v>
                </c:pt>
                <c:pt idx="248">
                  <c:v>36367.5</c:v>
                </c:pt>
                <c:pt idx="249">
                  <c:v>36517</c:v>
                </c:pt>
                <c:pt idx="250">
                  <c:v>36607.5</c:v>
                </c:pt>
                <c:pt idx="251">
                  <c:v>36997.5</c:v>
                </c:pt>
                <c:pt idx="252">
                  <c:v>38012.5</c:v>
                </c:pt>
                <c:pt idx="253">
                  <c:v>38162</c:v>
                </c:pt>
                <c:pt idx="254">
                  <c:v>38416</c:v>
                </c:pt>
                <c:pt idx="255">
                  <c:v>38438.5</c:v>
                </c:pt>
                <c:pt idx="256">
                  <c:v>39329</c:v>
                </c:pt>
                <c:pt idx="257">
                  <c:v>39865.5</c:v>
                </c:pt>
                <c:pt idx="258">
                  <c:v>39885</c:v>
                </c:pt>
                <c:pt idx="259">
                  <c:v>39988</c:v>
                </c:pt>
                <c:pt idx="260">
                  <c:v>40350.5</c:v>
                </c:pt>
                <c:pt idx="261">
                  <c:v>41331.5</c:v>
                </c:pt>
                <c:pt idx="262">
                  <c:v>41483.5</c:v>
                </c:pt>
                <c:pt idx="263">
                  <c:v>41580</c:v>
                </c:pt>
                <c:pt idx="264">
                  <c:v>41648.5</c:v>
                </c:pt>
                <c:pt idx="265">
                  <c:v>41705.5</c:v>
                </c:pt>
                <c:pt idx="266">
                  <c:v>41714.5</c:v>
                </c:pt>
                <c:pt idx="267">
                  <c:v>41814</c:v>
                </c:pt>
                <c:pt idx="268">
                  <c:v>41995.5</c:v>
                </c:pt>
                <c:pt idx="269">
                  <c:v>42004.5</c:v>
                </c:pt>
                <c:pt idx="270">
                  <c:v>43160</c:v>
                </c:pt>
                <c:pt idx="271">
                  <c:v>43170.5</c:v>
                </c:pt>
                <c:pt idx="272">
                  <c:v>43171</c:v>
                </c:pt>
                <c:pt idx="273">
                  <c:v>43241.5</c:v>
                </c:pt>
                <c:pt idx="274">
                  <c:v>43305</c:v>
                </c:pt>
                <c:pt idx="275">
                  <c:v>43355</c:v>
                </c:pt>
                <c:pt idx="276">
                  <c:v>43369.5</c:v>
                </c:pt>
                <c:pt idx="277">
                  <c:v>43373</c:v>
                </c:pt>
                <c:pt idx="278">
                  <c:v>43423</c:v>
                </c:pt>
                <c:pt idx="279">
                  <c:v>43518</c:v>
                </c:pt>
                <c:pt idx="280">
                  <c:v>44597.5</c:v>
                </c:pt>
                <c:pt idx="281">
                  <c:v>44782</c:v>
                </c:pt>
                <c:pt idx="282">
                  <c:v>44918</c:v>
                </c:pt>
                <c:pt idx="283">
                  <c:v>44918</c:v>
                </c:pt>
                <c:pt idx="284">
                  <c:v>45031.5</c:v>
                </c:pt>
                <c:pt idx="285">
                  <c:v>45036</c:v>
                </c:pt>
                <c:pt idx="286">
                  <c:v>45068</c:v>
                </c:pt>
                <c:pt idx="287">
                  <c:v>45068</c:v>
                </c:pt>
                <c:pt idx="288">
                  <c:v>45072.5</c:v>
                </c:pt>
                <c:pt idx="289">
                  <c:v>45073.5</c:v>
                </c:pt>
                <c:pt idx="290">
                  <c:v>45074</c:v>
                </c:pt>
                <c:pt idx="291">
                  <c:v>45090.5</c:v>
                </c:pt>
                <c:pt idx="292">
                  <c:v>45253.5</c:v>
                </c:pt>
                <c:pt idx="293">
                  <c:v>45326</c:v>
                </c:pt>
                <c:pt idx="294">
                  <c:v>46419</c:v>
                </c:pt>
                <c:pt idx="295">
                  <c:v>46422.5</c:v>
                </c:pt>
                <c:pt idx="296">
                  <c:v>46463.5</c:v>
                </c:pt>
                <c:pt idx="297">
                  <c:v>46463.5</c:v>
                </c:pt>
                <c:pt idx="298">
                  <c:v>46463.5</c:v>
                </c:pt>
                <c:pt idx="299">
                  <c:v>46464</c:v>
                </c:pt>
                <c:pt idx="300">
                  <c:v>46464</c:v>
                </c:pt>
                <c:pt idx="301">
                  <c:v>46464</c:v>
                </c:pt>
                <c:pt idx="302">
                  <c:v>46467.5</c:v>
                </c:pt>
                <c:pt idx="303">
                  <c:v>46528</c:v>
                </c:pt>
                <c:pt idx="304">
                  <c:v>46576.5</c:v>
                </c:pt>
                <c:pt idx="305">
                  <c:v>46699</c:v>
                </c:pt>
                <c:pt idx="306">
                  <c:v>46708</c:v>
                </c:pt>
                <c:pt idx="307">
                  <c:v>46718.5</c:v>
                </c:pt>
                <c:pt idx="308">
                  <c:v>46850</c:v>
                </c:pt>
                <c:pt idx="309">
                  <c:v>46850</c:v>
                </c:pt>
                <c:pt idx="310">
                  <c:v>46876</c:v>
                </c:pt>
                <c:pt idx="311">
                  <c:v>47883</c:v>
                </c:pt>
                <c:pt idx="312">
                  <c:v>48119</c:v>
                </c:pt>
                <c:pt idx="313">
                  <c:v>48121.5</c:v>
                </c:pt>
                <c:pt idx="314">
                  <c:v>48140.5</c:v>
                </c:pt>
                <c:pt idx="315">
                  <c:v>48244</c:v>
                </c:pt>
                <c:pt idx="316">
                  <c:v>48248.5</c:v>
                </c:pt>
                <c:pt idx="317">
                  <c:v>48248.5</c:v>
                </c:pt>
                <c:pt idx="318">
                  <c:v>48280.5</c:v>
                </c:pt>
                <c:pt idx="319">
                  <c:v>48295</c:v>
                </c:pt>
                <c:pt idx="320">
                  <c:v>48303</c:v>
                </c:pt>
                <c:pt idx="321">
                  <c:v>48485.5</c:v>
                </c:pt>
                <c:pt idx="322">
                  <c:v>48557</c:v>
                </c:pt>
                <c:pt idx="323">
                  <c:v>48558</c:v>
                </c:pt>
                <c:pt idx="324">
                  <c:v>48566.5</c:v>
                </c:pt>
                <c:pt idx="325">
                  <c:v>48566.5</c:v>
                </c:pt>
                <c:pt idx="326">
                  <c:v>48747.5</c:v>
                </c:pt>
                <c:pt idx="327">
                  <c:v>48747.5</c:v>
                </c:pt>
                <c:pt idx="328">
                  <c:v>49640</c:v>
                </c:pt>
                <c:pt idx="329">
                  <c:v>49735</c:v>
                </c:pt>
                <c:pt idx="330">
                  <c:v>49800.5</c:v>
                </c:pt>
                <c:pt idx="331">
                  <c:v>49948</c:v>
                </c:pt>
                <c:pt idx="332">
                  <c:v>50016</c:v>
                </c:pt>
                <c:pt idx="333">
                  <c:v>50138.5</c:v>
                </c:pt>
                <c:pt idx="334">
                  <c:v>50143</c:v>
                </c:pt>
                <c:pt idx="335">
                  <c:v>50143</c:v>
                </c:pt>
                <c:pt idx="336">
                  <c:v>51276.5</c:v>
                </c:pt>
                <c:pt idx="337">
                  <c:v>51303.5</c:v>
                </c:pt>
                <c:pt idx="338">
                  <c:v>51304</c:v>
                </c:pt>
                <c:pt idx="339">
                  <c:v>51421</c:v>
                </c:pt>
                <c:pt idx="340">
                  <c:v>51460</c:v>
                </c:pt>
                <c:pt idx="341">
                  <c:v>51506.5</c:v>
                </c:pt>
                <c:pt idx="342">
                  <c:v>51593.5</c:v>
                </c:pt>
                <c:pt idx="343">
                  <c:v>51603.5</c:v>
                </c:pt>
                <c:pt idx="344">
                  <c:v>51620</c:v>
                </c:pt>
                <c:pt idx="345">
                  <c:v>51621</c:v>
                </c:pt>
                <c:pt idx="346">
                  <c:v>51674.5</c:v>
                </c:pt>
                <c:pt idx="347">
                  <c:v>51701.5</c:v>
                </c:pt>
                <c:pt idx="348">
                  <c:v>51715</c:v>
                </c:pt>
                <c:pt idx="349">
                  <c:v>52898.5</c:v>
                </c:pt>
                <c:pt idx="350">
                  <c:v>52972</c:v>
                </c:pt>
                <c:pt idx="351">
                  <c:v>53071</c:v>
                </c:pt>
                <c:pt idx="352">
                  <c:v>53085</c:v>
                </c:pt>
                <c:pt idx="353">
                  <c:v>53092.5</c:v>
                </c:pt>
                <c:pt idx="354">
                  <c:v>53093</c:v>
                </c:pt>
                <c:pt idx="355">
                  <c:v>53093</c:v>
                </c:pt>
                <c:pt idx="356">
                  <c:v>53121</c:v>
                </c:pt>
                <c:pt idx="357">
                  <c:v>53121</c:v>
                </c:pt>
                <c:pt idx="358">
                  <c:v>53144</c:v>
                </c:pt>
                <c:pt idx="359">
                  <c:v>53165.5</c:v>
                </c:pt>
                <c:pt idx="360">
                  <c:v>53183</c:v>
                </c:pt>
                <c:pt idx="361">
                  <c:v>53183</c:v>
                </c:pt>
                <c:pt idx="362">
                  <c:v>53193</c:v>
                </c:pt>
                <c:pt idx="363">
                  <c:v>53201.5</c:v>
                </c:pt>
                <c:pt idx="364">
                  <c:v>53207</c:v>
                </c:pt>
                <c:pt idx="365">
                  <c:v>53547</c:v>
                </c:pt>
                <c:pt idx="366">
                  <c:v>54643</c:v>
                </c:pt>
                <c:pt idx="367">
                  <c:v>54721</c:v>
                </c:pt>
                <c:pt idx="368">
                  <c:v>54730</c:v>
                </c:pt>
                <c:pt idx="369">
                  <c:v>54802</c:v>
                </c:pt>
                <c:pt idx="370">
                  <c:v>54812</c:v>
                </c:pt>
                <c:pt idx="371">
                  <c:v>54830</c:v>
                </c:pt>
                <c:pt idx="372">
                  <c:v>54857</c:v>
                </c:pt>
                <c:pt idx="373">
                  <c:v>54861</c:v>
                </c:pt>
                <c:pt idx="374">
                  <c:v>54875</c:v>
                </c:pt>
                <c:pt idx="375">
                  <c:v>54938</c:v>
                </c:pt>
                <c:pt idx="376">
                  <c:v>54950.5</c:v>
                </c:pt>
                <c:pt idx="377">
                  <c:v>54970</c:v>
                </c:pt>
                <c:pt idx="378">
                  <c:v>54996</c:v>
                </c:pt>
                <c:pt idx="379">
                  <c:v>54996</c:v>
                </c:pt>
                <c:pt idx="380">
                  <c:v>54996</c:v>
                </c:pt>
                <c:pt idx="381">
                  <c:v>55127.5</c:v>
                </c:pt>
                <c:pt idx="382">
                  <c:v>55127.5</c:v>
                </c:pt>
                <c:pt idx="383">
                  <c:v>55572</c:v>
                </c:pt>
                <c:pt idx="384">
                  <c:v>56043.5</c:v>
                </c:pt>
                <c:pt idx="385">
                  <c:v>56043.5</c:v>
                </c:pt>
                <c:pt idx="386">
                  <c:v>56293</c:v>
                </c:pt>
                <c:pt idx="387">
                  <c:v>56302.5</c:v>
                </c:pt>
                <c:pt idx="388">
                  <c:v>56342</c:v>
                </c:pt>
                <c:pt idx="389">
                  <c:v>56388</c:v>
                </c:pt>
                <c:pt idx="390">
                  <c:v>56429.5</c:v>
                </c:pt>
                <c:pt idx="391">
                  <c:v>56442.5</c:v>
                </c:pt>
                <c:pt idx="392">
                  <c:v>56474</c:v>
                </c:pt>
                <c:pt idx="393">
                  <c:v>56500</c:v>
                </c:pt>
                <c:pt idx="394">
                  <c:v>56500.5</c:v>
                </c:pt>
                <c:pt idx="395">
                  <c:v>56551</c:v>
                </c:pt>
                <c:pt idx="396">
                  <c:v>56578</c:v>
                </c:pt>
                <c:pt idx="397">
                  <c:v>56664.5</c:v>
                </c:pt>
                <c:pt idx="398">
                  <c:v>56668</c:v>
                </c:pt>
                <c:pt idx="399">
                  <c:v>56683</c:v>
                </c:pt>
                <c:pt idx="400">
                  <c:v>56683</c:v>
                </c:pt>
                <c:pt idx="401">
                  <c:v>56683</c:v>
                </c:pt>
                <c:pt idx="402">
                  <c:v>56841.5</c:v>
                </c:pt>
                <c:pt idx="403">
                  <c:v>57599</c:v>
                </c:pt>
                <c:pt idx="404">
                  <c:v>57757.5</c:v>
                </c:pt>
                <c:pt idx="405">
                  <c:v>57884</c:v>
                </c:pt>
                <c:pt idx="406">
                  <c:v>58055.5</c:v>
                </c:pt>
                <c:pt idx="407">
                  <c:v>58169</c:v>
                </c:pt>
                <c:pt idx="408">
                  <c:v>58169.5</c:v>
                </c:pt>
                <c:pt idx="409">
                  <c:v>58214</c:v>
                </c:pt>
                <c:pt idx="410">
                  <c:v>58214</c:v>
                </c:pt>
                <c:pt idx="411">
                  <c:v>58327.5</c:v>
                </c:pt>
                <c:pt idx="412">
                  <c:v>58327.5</c:v>
                </c:pt>
                <c:pt idx="413">
                  <c:v>58358.5</c:v>
                </c:pt>
                <c:pt idx="414">
                  <c:v>58358.5</c:v>
                </c:pt>
                <c:pt idx="415">
                  <c:v>58377</c:v>
                </c:pt>
                <c:pt idx="416">
                  <c:v>59321</c:v>
                </c:pt>
                <c:pt idx="417">
                  <c:v>59409</c:v>
                </c:pt>
                <c:pt idx="418">
                  <c:v>59430</c:v>
                </c:pt>
                <c:pt idx="419">
                  <c:v>59588.5</c:v>
                </c:pt>
                <c:pt idx="420">
                  <c:v>59696.5</c:v>
                </c:pt>
                <c:pt idx="421">
                  <c:v>59758</c:v>
                </c:pt>
                <c:pt idx="422">
                  <c:v>59767</c:v>
                </c:pt>
                <c:pt idx="423">
                  <c:v>59841.5</c:v>
                </c:pt>
                <c:pt idx="424">
                  <c:v>60114.5</c:v>
                </c:pt>
                <c:pt idx="425">
                  <c:v>60114.5</c:v>
                </c:pt>
                <c:pt idx="426">
                  <c:v>60114.5</c:v>
                </c:pt>
                <c:pt idx="427">
                  <c:v>60334</c:v>
                </c:pt>
                <c:pt idx="428">
                  <c:v>60334</c:v>
                </c:pt>
                <c:pt idx="429">
                  <c:v>61315</c:v>
                </c:pt>
                <c:pt idx="430">
                  <c:v>61331.5</c:v>
                </c:pt>
                <c:pt idx="431">
                  <c:v>61374.5</c:v>
                </c:pt>
                <c:pt idx="432">
                  <c:v>61375</c:v>
                </c:pt>
                <c:pt idx="433">
                  <c:v>61444</c:v>
                </c:pt>
                <c:pt idx="434">
                  <c:v>61444.5</c:v>
                </c:pt>
                <c:pt idx="435">
                  <c:v>61498.5</c:v>
                </c:pt>
                <c:pt idx="436">
                  <c:v>61503</c:v>
                </c:pt>
                <c:pt idx="437">
                  <c:v>61529</c:v>
                </c:pt>
                <c:pt idx="438">
                  <c:v>61548.5</c:v>
                </c:pt>
                <c:pt idx="439">
                  <c:v>61575</c:v>
                </c:pt>
                <c:pt idx="440">
                  <c:v>61602.5</c:v>
                </c:pt>
                <c:pt idx="441">
                  <c:v>61603</c:v>
                </c:pt>
                <c:pt idx="442">
                  <c:v>61607.5</c:v>
                </c:pt>
                <c:pt idx="443">
                  <c:v>61611.5</c:v>
                </c:pt>
                <c:pt idx="444">
                  <c:v>61612</c:v>
                </c:pt>
                <c:pt idx="445">
                  <c:v>61621</c:v>
                </c:pt>
                <c:pt idx="446">
                  <c:v>61634.5</c:v>
                </c:pt>
                <c:pt idx="447">
                  <c:v>61643.5</c:v>
                </c:pt>
                <c:pt idx="448">
                  <c:v>61644</c:v>
                </c:pt>
                <c:pt idx="449">
                  <c:v>61648</c:v>
                </c:pt>
                <c:pt idx="450">
                  <c:v>61648.5</c:v>
                </c:pt>
                <c:pt idx="451">
                  <c:v>61652.5</c:v>
                </c:pt>
                <c:pt idx="452">
                  <c:v>61653</c:v>
                </c:pt>
                <c:pt idx="453">
                  <c:v>61661.5</c:v>
                </c:pt>
                <c:pt idx="454">
                  <c:v>61662</c:v>
                </c:pt>
                <c:pt idx="455">
                  <c:v>61666</c:v>
                </c:pt>
                <c:pt idx="456">
                  <c:v>61666.5</c:v>
                </c:pt>
                <c:pt idx="457">
                  <c:v>61670.5</c:v>
                </c:pt>
                <c:pt idx="458">
                  <c:v>61671</c:v>
                </c:pt>
                <c:pt idx="459">
                  <c:v>61684</c:v>
                </c:pt>
                <c:pt idx="460">
                  <c:v>61684</c:v>
                </c:pt>
                <c:pt idx="461">
                  <c:v>61684.5</c:v>
                </c:pt>
                <c:pt idx="462">
                  <c:v>61699</c:v>
                </c:pt>
                <c:pt idx="463">
                  <c:v>61784</c:v>
                </c:pt>
                <c:pt idx="464">
                  <c:v>61788.5</c:v>
                </c:pt>
                <c:pt idx="465">
                  <c:v>61793</c:v>
                </c:pt>
                <c:pt idx="466">
                  <c:v>61797.5</c:v>
                </c:pt>
                <c:pt idx="467">
                  <c:v>61802</c:v>
                </c:pt>
                <c:pt idx="468">
                  <c:v>61806.5</c:v>
                </c:pt>
                <c:pt idx="469">
                  <c:v>61811</c:v>
                </c:pt>
                <c:pt idx="470">
                  <c:v>61880</c:v>
                </c:pt>
                <c:pt idx="471">
                  <c:v>61892.5</c:v>
                </c:pt>
                <c:pt idx="472">
                  <c:v>62092</c:v>
                </c:pt>
                <c:pt idx="473">
                  <c:v>62092</c:v>
                </c:pt>
                <c:pt idx="474">
                  <c:v>62561</c:v>
                </c:pt>
                <c:pt idx="475">
                  <c:v>63006</c:v>
                </c:pt>
                <c:pt idx="476">
                  <c:v>63006.5</c:v>
                </c:pt>
                <c:pt idx="477">
                  <c:v>63027.5</c:v>
                </c:pt>
                <c:pt idx="478">
                  <c:v>63043.5</c:v>
                </c:pt>
                <c:pt idx="479">
                  <c:v>63057</c:v>
                </c:pt>
                <c:pt idx="480">
                  <c:v>63066</c:v>
                </c:pt>
                <c:pt idx="481">
                  <c:v>63106</c:v>
                </c:pt>
                <c:pt idx="482">
                  <c:v>63106</c:v>
                </c:pt>
                <c:pt idx="483">
                  <c:v>63106.5</c:v>
                </c:pt>
                <c:pt idx="484">
                  <c:v>63106.5</c:v>
                </c:pt>
                <c:pt idx="485">
                  <c:v>63107.5</c:v>
                </c:pt>
                <c:pt idx="486">
                  <c:v>63116</c:v>
                </c:pt>
                <c:pt idx="487">
                  <c:v>63116</c:v>
                </c:pt>
                <c:pt idx="488">
                  <c:v>63116.5</c:v>
                </c:pt>
                <c:pt idx="489">
                  <c:v>63125.5</c:v>
                </c:pt>
                <c:pt idx="490">
                  <c:v>63154</c:v>
                </c:pt>
                <c:pt idx="491">
                  <c:v>63161.5</c:v>
                </c:pt>
                <c:pt idx="492">
                  <c:v>63220.5</c:v>
                </c:pt>
                <c:pt idx="493">
                  <c:v>63306</c:v>
                </c:pt>
                <c:pt idx="494">
                  <c:v>63306.5</c:v>
                </c:pt>
                <c:pt idx="495">
                  <c:v>63329</c:v>
                </c:pt>
                <c:pt idx="496">
                  <c:v>63367</c:v>
                </c:pt>
                <c:pt idx="497">
                  <c:v>63426</c:v>
                </c:pt>
                <c:pt idx="498">
                  <c:v>64489.5</c:v>
                </c:pt>
                <c:pt idx="499">
                  <c:v>64493</c:v>
                </c:pt>
                <c:pt idx="500">
                  <c:v>64644.5</c:v>
                </c:pt>
                <c:pt idx="501">
                  <c:v>64729</c:v>
                </c:pt>
                <c:pt idx="502">
                  <c:v>64753.5</c:v>
                </c:pt>
                <c:pt idx="503">
                  <c:v>64758</c:v>
                </c:pt>
                <c:pt idx="504">
                  <c:v>64783.5</c:v>
                </c:pt>
                <c:pt idx="505">
                  <c:v>64788</c:v>
                </c:pt>
                <c:pt idx="506">
                  <c:v>64792.5</c:v>
                </c:pt>
                <c:pt idx="507">
                  <c:v>64793</c:v>
                </c:pt>
                <c:pt idx="508">
                  <c:v>64797</c:v>
                </c:pt>
                <c:pt idx="509">
                  <c:v>64860.5</c:v>
                </c:pt>
                <c:pt idx="510">
                  <c:v>64862</c:v>
                </c:pt>
                <c:pt idx="511">
                  <c:v>64874</c:v>
                </c:pt>
                <c:pt idx="512">
                  <c:v>64874</c:v>
                </c:pt>
                <c:pt idx="513">
                  <c:v>64951</c:v>
                </c:pt>
                <c:pt idx="514">
                  <c:v>65250.5</c:v>
                </c:pt>
                <c:pt idx="515">
                  <c:v>65677</c:v>
                </c:pt>
                <c:pt idx="516">
                  <c:v>66008.5</c:v>
                </c:pt>
                <c:pt idx="517">
                  <c:v>66013</c:v>
                </c:pt>
                <c:pt idx="518">
                  <c:v>66022</c:v>
                </c:pt>
                <c:pt idx="519">
                  <c:v>66058</c:v>
                </c:pt>
                <c:pt idx="520">
                  <c:v>66071.5</c:v>
                </c:pt>
                <c:pt idx="521">
                  <c:v>66076.5</c:v>
                </c:pt>
                <c:pt idx="522">
                  <c:v>66090</c:v>
                </c:pt>
                <c:pt idx="523">
                  <c:v>66098.5</c:v>
                </c:pt>
                <c:pt idx="524">
                  <c:v>66099</c:v>
                </c:pt>
                <c:pt idx="525">
                  <c:v>66103.5</c:v>
                </c:pt>
                <c:pt idx="526">
                  <c:v>66108</c:v>
                </c:pt>
                <c:pt idx="527">
                  <c:v>66112.5</c:v>
                </c:pt>
                <c:pt idx="528">
                  <c:v>66189.5</c:v>
                </c:pt>
                <c:pt idx="529">
                  <c:v>66194</c:v>
                </c:pt>
                <c:pt idx="530">
                  <c:v>66194.5</c:v>
                </c:pt>
                <c:pt idx="531">
                  <c:v>66216</c:v>
                </c:pt>
                <c:pt idx="532">
                  <c:v>66216.5</c:v>
                </c:pt>
                <c:pt idx="533">
                  <c:v>66230.5</c:v>
                </c:pt>
                <c:pt idx="534">
                  <c:v>66234.5</c:v>
                </c:pt>
                <c:pt idx="535">
                  <c:v>66248.5</c:v>
                </c:pt>
                <c:pt idx="536">
                  <c:v>66253</c:v>
                </c:pt>
                <c:pt idx="537">
                  <c:v>66257.5</c:v>
                </c:pt>
                <c:pt idx="538">
                  <c:v>66261.5</c:v>
                </c:pt>
                <c:pt idx="539">
                  <c:v>66279.5</c:v>
                </c:pt>
                <c:pt idx="540">
                  <c:v>66280</c:v>
                </c:pt>
                <c:pt idx="541">
                  <c:v>66284</c:v>
                </c:pt>
                <c:pt idx="542">
                  <c:v>66284.5</c:v>
                </c:pt>
                <c:pt idx="543">
                  <c:v>66288</c:v>
                </c:pt>
                <c:pt idx="544">
                  <c:v>66288.5</c:v>
                </c:pt>
                <c:pt idx="545">
                  <c:v>66302.5</c:v>
                </c:pt>
                <c:pt idx="546">
                  <c:v>66307</c:v>
                </c:pt>
                <c:pt idx="547">
                  <c:v>66307.5</c:v>
                </c:pt>
                <c:pt idx="548">
                  <c:v>66311</c:v>
                </c:pt>
                <c:pt idx="549">
                  <c:v>66312</c:v>
                </c:pt>
                <c:pt idx="550">
                  <c:v>66325.5</c:v>
                </c:pt>
                <c:pt idx="551">
                  <c:v>66326.5</c:v>
                </c:pt>
                <c:pt idx="552">
                  <c:v>66329.5</c:v>
                </c:pt>
                <c:pt idx="553">
                  <c:v>66330</c:v>
                </c:pt>
                <c:pt idx="554">
                  <c:v>66347</c:v>
                </c:pt>
                <c:pt idx="555">
                  <c:v>66347.5</c:v>
                </c:pt>
                <c:pt idx="556">
                  <c:v>66423.5</c:v>
                </c:pt>
                <c:pt idx="557">
                  <c:v>66424</c:v>
                </c:pt>
                <c:pt idx="558">
                  <c:v>66433</c:v>
                </c:pt>
                <c:pt idx="559">
                  <c:v>66437.5</c:v>
                </c:pt>
                <c:pt idx="560">
                  <c:v>66438</c:v>
                </c:pt>
                <c:pt idx="561">
                  <c:v>66438.5</c:v>
                </c:pt>
                <c:pt idx="562">
                  <c:v>66443</c:v>
                </c:pt>
                <c:pt idx="563">
                  <c:v>66451</c:v>
                </c:pt>
                <c:pt idx="564">
                  <c:v>66469</c:v>
                </c:pt>
                <c:pt idx="565">
                  <c:v>66469.5</c:v>
                </c:pt>
                <c:pt idx="566">
                  <c:v>66473.5</c:v>
                </c:pt>
                <c:pt idx="567">
                  <c:v>66474</c:v>
                </c:pt>
                <c:pt idx="568">
                  <c:v>66478</c:v>
                </c:pt>
                <c:pt idx="569">
                  <c:v>66478.5</c:v>
                </c:pt>
                <c:pt idx="570">
                  <c:v>66483</c:v>
                </c:pt>
                <c:pt idx="571">
                  <c:v>66487</c:v>
                </c:pt>
                <c:pt idx="572">
                  <c:v>66487.5</c:v>
                </c:pt>
                <c:pt idx="573">
                  <c:v>66491.5</c:v>
                </c:pt>
                <c:pt idx="574">
                  <c:v>66492</c:v>
                </c:pt>
                <c:pt idx="575">
                  <c:v>66492.5</c:v>
                </c:pt>
                <c:pt idx="576">
                  <c:v>66501</c:v>
                </c:pt>
                <c:pt idx="577">
                  <c:v>66501.5</c:v>
                </c:pt>
                <c:pt idx="578">
                  <c:v>66505.5</c:v>
                </c:pt>
                <c:pt idx="579">
                  <c:v>66510</c:v>
                </c:pt>
                <c:pt idx="580">
                  <c:v>66514.5</c:v>
                </c:pt>
                <c:pt idx="581">
                  <c:v>66519</c:v>
                </c:pt>
                <c:pt idx="582">
                  <c:v>66519</c:v>
                </c:pt>
                <c:pt idx="583">
                  <c:v>66523.5</c:v>
                </c:pt>
                <c:pt idx="584">
                  <c:v>66528</c:v>
                </c:pt>
                <c:pt idx="585">
                  <c:v>66528.5</c:v>
                </c:pt>
                <c:pt idx="586">
                  <c:v>66532.5</c:v>
                </c:pt>
                <c:pt idx="587">
                  <c:v>66532.5</c:v>
                </c:pt>
                <c:pt idx="588">
                  <c:v>66533</c:v>
                </c:pt>
                <c:pt idx="589">
                  <c:v>66537.5</c:v>
                </c:pt>
                <c:pt idx="590">
                  <c:v>66551</c:v>
                </c:pt>
                <c:pt idx="591">
                  <c:v>66555.5</c:v>
                </c:pt>
                <c:pt idx="592">
                  <c:v>66564.5</c:v>
                </c:pt>
                <c:pt idx="593">
                  <c:v>66569</c:v>
                </c:pt>
                <c:pt idx="594">
                  <c:v>66573.5</c:v>
                </c:pt>
                <c:pt idx="595">
                  <c:v>66578</c:v>
                </c:pt>
                <c:pt idx="596">
                  <c:v>66582.5</c:v>
                </c:pt>
                <c:pt idx="597">
                  <c:v>66596</c:v>
                </c:pt>
                <c:pt idx="598">
                  <c:v>66600.5</c:v>
                </c:pt>
                <c:pt idx="599">
                  <c:v>66614.5</c:v>
                </c:pt>
                <c:pt idx="600">
                  <c:v>66619</c:v>
                </c:pt>
                <c:pt idx="601">
                  <c:v>66623.5</c:v>
                </c:pt>
                <c:pt idx="602">
                  <c:v>66659.5</c:v>
                </c:pt>
                <c:pt idx="603">
                  <c:v>66765</c:v>
                </c:pt>
                <c:pt idx="604">
                  <c:v>67914</c:v>
                </c:pt>
                <c:pt idx="605">
                  <c:v>67914</c:v>
                </c:pt>
                <c:pt idx="606">
                  <c:v>67914</c:v>
                </c:pt>
                <c:pt idx="607">
                  <c:v>67914</c:v>
                </c:pt>
                <c:pt idx="608">
                  <c:v>67974.5</c:v>
                </c:pt>
                <c:pt idx="609">
                  <c:v>67980</c:v>
                </c:pt>
                <c:pt idx="610">
                  <c:v>67980</c:v>
                </c:pt>
                <c:pt idx="611">
                  <c:v>68073</c:v>
                </c:pt>
                <c:pt idx="612">
                  <c:v>68128</c:v>
                </c:pt>
                <c:pt idx="613">
                  <c:v>68128</c:v>
                </c:pt>
                <c:pt idx="614">
                  <c:v>68128</c:v>
                </c:pt>
                <c:pt idx="615">
                  <c:v>68132.5</c:v>
                </c:pt>
                <c:pt idx="616">
                  <c:v>68132.5</c:v>
                </c:pt>
                <c:pt idx="617">
                  <c:v>68241</c:v>
                </c:pt>
                <c:pt idx="618">
                  <c:v>68250</c:v>
                </c:pt>
                <c:pt idx="619">
                  <c:v>68255.5</c:v>
                </c:pt>
                <c:pt idx="620">
                  <c:v>68341.5</c:v>
                </c:pt>
                <c:pt idx="621">
                  <c:v>68395</c:v>
                </c:pt>
                <c:pt idx="622">
                  <c:v>68395</c:v>
                </c:pt>
                <c:pt idx="623">
                  <c:v>68395</c:v>
                </c:pt>
                <c:pt idx="624">
                  <c:v>68485.5</c:v>
                </c:pt>
                <c:pt idx="625">
                  <c:v>69244.5</c:v>
                </c:pt>
                <c:pt idx="626">
                  <c:v>69263</c:v>
                </c:pt>
                <c:pt idx="627">
                  <c:v>69263.5</c:v>
                </c:pt>
                <c:pt idx="628">
                  <c:v>69475.5</c:v>
                </c:pt>
                <c:pt idx="629">
                  <c:v>69476</c:v>
                </c:pt>
                <c:pt idx="630">
                  <c:v>69573</c:v>
                </c:pt>
                <c:pt idx="631">
                  <c:v>69593.5</c:v>
                </c:pt>
                <c:pt idx="632">
                  <c:v>69692</c:v>
                </c:pt>
                <c:pt idx="633">
                  <c:v>69769</c:v>
                </c:pt>
                <c:pt idx="634">
                  <c:v>69786</c:v>
                </c:pt>
                <c:pt idx="635">
                  <c:v>69841.5</c:v>
                </c:pt>
                <c:pt idx="636">
                  <c:v>69887</c:v>
                </c:pt>
                <c:pt idx="637">
                  <c:v>69922</c:v>
                </c:pt>
                <c:pt idx="638">
                  <c:v>70902</c:v>
                </c:pt>
                <c:pt idx="639">
                  <c:v>71042.5</c:v>
                </c:pt>
                <c:pt idx="640">
                  <c:v>71051</c:v>
                </c:pt>
                <c:pt idx="641">
                  <c:v>71214.5</c:v>
                </c:pt>
                <c:pt idx="642">
                  <c:v>71337</c:v>
                </c:pt>
                <c:pt idx="643">
                  <c:v>71337.5</c:v>
                </c:pt>
                <c:pt idx="644">
                  <c:v>71350.5</c:v>
                </c:pt>
                <c:pt idx="645">
                  <c:v>71467</c:v>
                </c:pt>
                <c:pt idx="646">
                  <c:v>72625</c:v>
                </c:pt>
                <c:pt idx="647">
                  <c:v>72838</c:v>
                </c:pt>
                <c:pt idx="648">
                  <c:v>72904.5</c:v>
                </c:pt>
                <c:pt idx="649">
                  <c:v>73035.5</c:v>
                </c:pt>
                <c:pt idx="650">
                  <c:v>73040</c:v>
                </c:pt>
                <c:pt idx="651">
                  <c:v>73040.5</c:v>
                </c:pt>
                <c:pt idx="652">
                  <c:v>73053.5</c:v>
                </c:pt>
                <c:pt idx="653">
                  <c:v>73054</c:v>
                </c:pt>
                <c:pt idx="654">
                  <c:v>73062</c:v>
                </c:pt>
                <c:pt idx="655">
                  <c:v>73062.5</c:v>
                </c:pt>
                <c:pt idx="656">
                  <c:v>73067</c:v>
                </c:pt>
                <c:pt idx="657">
                  <c:v>73067.5</c:v>
                </c:pt>
                <c:pt idx="658">
                  <c:v>73076</c:v>
                </c:pt>
                <c:pt idx="659">
                  <c:v>73076.5</c:v>
                </c:pt>
                <c:pt idx="660">
                  <c:v>73077</c:v>
                </c:pt>
                <c:pt idx="661">
                  <c:v>73077</c:v>
                </c:pt>
                <c:pt idx="662">
                  <c:v>73077.5</c:v>
                </c:pt>
                <c:pt idx="663">
                  <c:v>73080.5</c:v>
                </c:pt>
                <c:pt idx="664">
                  <c:v>73081</c:v>
                </c:pt>
                <c:pt idx="665">
                  <c:v>73081.5</c:v>
                </c:pt>
                <c:pt idx="666">
                  <c:v>73085</c:v>
                </c:pt>
                <c:pt idx="667">
                  <c:v>73085.5</c:v>
                </c:pt>
                <c:pt idx="668">
                  <c:v>73089.5</c:v>
                </c:pt>
                <c:pt idx="669">
                  <c:v>73090</c:v>
                </c:pt>
                <c:pt idx="670">
                  <c:v>73090.5</c:v>
                </c:pt>
                <c:pt idx="671">
                  <c:v>73094</c:v>
                </c:pt>
                <c:pt idx="672">
                  <c:v>73094.5</c:v>
                </c:pt>
                <c:pt idx="673">
                  <c:v>73095</c:v>
                </c:pt>
                <c:pt idx="674">
                  <c:v>73095</c:v>
                </c:pt>
                <c:pt idx="675">
                  <c:v>73095</c:v>
                </c:pt>
                <c:pt idx="676">
                  <c:v>73098.5</c:v>
                </c:pt>
                <c:pt idx="677">
                  <c:v>73099</c:v>
                </c:pt>
                <c:pt idx="678">
                  <c:v>73099.5</c:v>
                </c:pt>
                <c:pt idx="679">
                  <c:v>73103.5</c:v>
                </c:pt>
                <c:pt idx="680">
                  <c:v>73135</c:v>
                </c:pt>
                <c:pt idx="681">
                  <c:v>73135.5</c:v>
                </c:pt>
                <c:pt idx="682">
                  <c:v>73144</c:v>
                </c:pt>
                <c:pt idx="683">
                  <c:v>73144.5</c:v>
                </c:pt>
                <c:pt idx="684">
                  <c:v>73148.5</c:v>
                </c:pt>
                <c:pt idx="685">
                  <c:v>73158</c:v>
                </c:pt>
                <c:pt idx="686">
                  <c:v>73185</c:v>
                </c:pt>
                <c:pt idx="687">
                  <c:v>73189</c:v>
                </c:pt>
                <c:pt idx="688">
                  <c:v>73189.5</c:v>
                </c:pt>
                <c:pt idx="689">
                  <c:v>73190</c:v>
                </c:pt>
                <c:pt idx="690">
                  <c:v>73194</c:v>
                </c:pt>
                <c:pt idx="691">
                  <c:v>73194.5</c:v>
                </c:pt>
                <c:pt idx="692">
                  <c:v>73207.5</c:v>
                </c:pt>
                <c:pt idx="693">
                  <c:v>73212</c:v>
                </c:pt>
                <c:pt idx="694">
                  <c:v>73212.5</c:v>
                </c:pt>
                <c:pt idx="695">
                  <c:v>73221</c:v>
                </c:pt>
                <c:pt idx="696">
                  <c:v>73221.5</c:v>
                </c:pt>
                <c:pt idx="697">
                  <c:v>73230</c:v>
                </c:pt>
                <c:pt idx="698">
                  <c:v>73230.5</c:v>
                </c:pt>
                <c:pt idx="699">
                  <c:v>73239</c:v>
                </c:pt>
                <c:pt idx="700">
                  <c:v>73243.5</c:v>
                </c:pt>
                <c:pt idx="701">
                  <c:v>73248</c:v>
                </c:pt>
                <c:pt idx="702">
                  <c:v>73248.5</c:v>
                </c:pt>
                <c:pt idx="703">
                  <c:v>73252.5</c:v>
                </c:pt>
                <c:pt idx="704">
                  <c:v>73253</c:v>
                </c:pt>
                <c:pt idx="705">
                  <c:v>73262</c:v>
                </c:pt>
                <c:pt idx="706">
                  <c:v>73271</c:v>
                </c:pt>
                <c:pt idx="707">
                  <c:v>73275.5</c:v>
                </c:pt>
                <c:pt idx="708">
                  <c:v>73280</c:v>
                </c:pt>
                <c:pt idx="709">
                  <c:v>73289</c:v>
                </c:pt>
                <c:pt idx="710">
                  <c:v>74310</c:v>
                </c:pt>
                <c:pt idx="711">
                  <c:v>74327.5</c:v>
                </c:pt>
                <c:pt idx="712">
                  <c:v>74328</c:v>
                </c:pt>
                <c:pt idx="713">
                  <c:v>74342.5</c:v>
                </c:pt>
                <c:pt idx="714">
                  <c:v>74355</c:v>
                </c:pt>
                <c:pt idx="715">
                  <c:v>74359.5</c:v>
                </c:pt>
                <c:pt idx="716">
                  <c:v>74368.5</c:v>
                </c:pt>
                <c:pt idx="717">
                  <c:v>74369</c:v>
                </c:pt>
                <c:pt idx="718">
                  <c:v>74373.5</c:v>
                </c:pt>
                <c:pt idx="719">
                  <c:v>74377.5</c:v>
                </c:pt>
                <c:pt idx="720">
                  <c:v>74378</c:v>
                </c:pt>
                <c:pt idx="721">
                  <c:v>74382</c:v>
                </c:pt>
                <c:pt idx="722">
                  <c:v>74382.5</c:v>
                </c:pt>
                <c:pt idx="723">
                  <c:v>74386.5</c:v>
                </c:pt>
                <c:pt idx="724">
                  <c:v>74387</c:v>
                </c:pt>
                <c:pt idx="725">
                  <c:v>74391</c:v>
                </c:pt>
                <c:pt idx="726">
                  <c:v>74404.5</c:v>
                </c:pt>
                <c:pt idx="727">
                  <c:v>74405</c:v>
                </c:pt>
                <c:pt idx="728">
                  <c:v>74409</c:v>
                </c:pt>
                <c:pt idx="729">
                  <c:v>74409.5</c:v>
                </c:pt>
                <c:pt idx="730">
                  <c:v>74413.5</c:v>
                </c:pt>
                <c:pt idx="731">
                  <c:v>74414</c:v>
                </c:pt>
                <c:pt idx="732">
                  <c:v>74431.5</c:v>
                </c:pt>
                <c:pt idx="733">
                  <c:v>74432</c:v>
                </c:pt>
                <c:pt idx="734">
                  <c:v>74435.5</c:v>
                </c:pt>
                <c:pt idx="735">
                  <c:v>74436</c:v>
                </c:pt>
                <c:pt idx="736">
                  <c:v>74436</c:v>
                </c:pt>
                <c:pt idx="737">
                  <c:v>74436.5</c:v>
                </c:pt>
                <c:pt idx="738">
                  <c:v>74437</c:v>
                </c:pt>
                <c:pt idx="739">
                  <c:v>74440.5</c:v>
                </c:pt>
                <c:pt idx="740">
                  <c:v>74441</c:v>
                </c:pt>
                <c:pt idx="741">
                  <c:v>74464</c:v>
                </c:pt>
                <c:pt idx="742">
                  <c:v>74472.5</c:v>
                </c:pt>
                <c:pt idx="743">
                  <c:v>74517.5</c:v>
                </c:pt>
                <c:pt idx="744">
                  <c:v>74518</c:v>
                </c:pt>
                <c:pt idx="745">
                  <c:v>74518.5</c:v>
                </c:pt>
                <c:pt idx="746">
                  <c:v>74522.5</c:v>
                </c:pt>
                <c:pt idx="747">
                  <c:v>74523</c:v>
                </c:pt>
                <c:pt idx="748">
                  <c:v>74528</c:v>
                </c:pt>
                <c:pt idx="749">
                  <c:v>74528.5</c:v>
                </c:pt>
                <c:pt idx="750">
                  <c:v>74536</c:v>
                </c:pt>
                <c:pt idx="751">
                  <c:v>74536.5</c:v>
                </c:pt>
                <c:pt idx="752">
                  <c:v>74540</c:v>
                </c:pt>
                <c:pt idx="753">
                  <c:v>74558.5</c:v>
                </c:pt>
                <c:pt idx="754">
                  <c:v>74559</c:v>
                </c:pt>
                <c:pt idx="755">
                  <c:v>74640</c:v>
                </c:pt>
                <c:pt idx="756">
                  <c:v>74794.5</c:v>
                </c:pt>
                <c:pt idx="757">
                  <c:v>74893</c:v>
                </c:pt>
                <c:pt idx="758">
                  <c:v>74907.5</c:v>
                </c:pt>
                <c:pt idx="759">
                  <c:v>74907.5</c:v>
                </c:pt>
                <c:pt idx="760">
                  <c:v>76050</c:v>
                </c:pt>
                <c:pt idx="761">
                  <c:v>76050</c:v>
                </c:pt>
                <c:pt idx="762">
                  <c:v>76357.5</c:v>
                </c:pt>
                <c:pt idx="763">
                  <c:v>76357.5</c:v>
                </c:pt>
                <c:pt idx="764">
                  <c:v>76643</c:v>
                </c:pt>
                <c:pt idx="765">
                  <c:v>76693</c:v>
                </c:pt>
                <c:pt idx="766">
                  <c:v>77623.5</c:v>
                </c:pt>
                <c:pt idx="767">
                  <c:v>77744</c:v>
                </c:pt>
                <c:pt idx="768">
                  <c:v>77768</c:v>
                </c:pt>
                <c:pt idx="769">
                  <c:v>77997.5</c:v>
                </c:pt>
                <c:pt idx="770">
                  <c:v>79452</c:v>
                </c:pt>
                <c:pt idx="771">
                  <c:v>79452.5</c:v>
                </c:pt>
                <c:pt idx="772">
                  <c:v>79471.5</c:v>
                </c:pt>
                <c:pt idx="773">
                  <c:v>79592</c:v>
                </c:pt>
                <c:pt idx="774">
                  <c:v>79592.5</c:v>
                </c:pt>
                <c:pt idx="775">
                  <c:v>79669</c:v>
                </c:pt>
                <c:pt idx="776">
                  <c:v>79675</c:v>
                </c:pt>
                <c:pt idx="777">
                  <c:v>79675.5</c:v>
                </c:pt>
                <c:pt idx="778">
                  <c:v>79755</c:v>
                </c:pt>
                <c:pt idx="779">
                  <c:v>81024.5</c:v>
                </c:pt>
                <c:pt idx="780">
                  <c:v>81166.5</c:v>
                </c:pt>
                <c:pt idx="781">
                  <c:v>81309.5</c:v>
                </c:pt>
                <c:pt idx="782">
                  <c:v>81387.5</c:v>
                </c:pt>
                <c:pt idx="783">
                  <c:v>81491.5</c:v>
                </c:pt>
                <c:pt idx="784">
                  <c:v>81559.5</c:v>
                </c:pt>
                <c:pt idx="785">
                  <c:v>82449</c:v>
                </c:pt>
                <c:pt idx="786">
                  <c:v>82551.5</c:v>
                </c:pt>
                <c:pt idx="787">
                  <c:v>82552</c:v>
                </c:pt>
                <c:pt idx="788">
                  <c:v>82797.5</c:v>
                </c:pt>
                <c:pt idx="789">
                  <c:v>82949.5</c:v>
                </c:pt>
                <c:pt idx="790">
                  <c:v>82977</c:v>
                </c:pt>
                <c:pt idx="791">
                  <c:v>83073</c:v>
                </c:pt>
                <c:pt idx="792">
                  <c:v>83268</c:v>
                </c:pt>
                <c:pt idx="793">
                  <c:v>84225.5</c:v>
                </c:pt>
                <c:pt idx="794">
                  <c:v>84288.5</c:v>
                </c:pt>
                <c:pt idx="795">
                  <c:v>84338.5</c:v>
                </c:pt>
                <c:pt idx="796">
                  <c:v>84370</c:v>
                </c:pt>
                <c:pt idx="797">
                  <c:v>84569</c:v>
                </c:pt>
                <c:pt idx="798">
                  <c:v>84569</c:v>
                </c:pt>
                <c:pt idx="799">
                  <c:v>84581.5</c:v>
                </c:pt>
                <c:pt idx="800">
                  <c:v>84582</c:v>
                </c:pt>
                <c:pt idx="801">
                  <c:v>84712.5</c:v>
                </c:pt>
                <c:pt idx="802">
                  <c:v>84726</c:v>
                </c:pt>
                <c:pt idx="803">
                  <c:v>84827</c:v>
                </c:pt>
                <c:pt idx="804">
                  <c:v>85915.5</c:v>
                </c:pt>
                <c:pt idx="805">
                  <c:v>86082.5</c:v>
                </c:pt>
                <c:pt idx="806">
                  <c:v>86083</c:v>
                </c:pt>
                <c:pt idx="807">
                  <c:v>86228</c:v>
                </c:pt>
                <c:pt idx="808">
                  <c:v>86266.5</c:v>
                </c:pt>
                <c:pt idx="809">
                  <c:v>86267</c:v>
                </c:pt>
                <c:pt idx="810">
                  <c:v>86294</c:v>
                </c:pt>
                <c:pt idx="811">
                  <c:v>86381</c:v>
                </c:pt>
                <c:pt idx="812">
                  <c:v>86521.5</c:v>
                </c:pt>
                <c:pt idx="813">
                  <c:v>87795.5</c:v>
                </c:pt>
                <c:pt idx="814">
                  <c:v>87795.5</c:v>
                </c:pt>
                <c:pt idx="815">
                  <c:v>87847</c:v>
                </c:pt>
                <c:pt idx="816">
                  <c:v>87858.5</c:v>
                </c:pt>
                <c:pt idx="817">
                  <c:v>88002</c:v>
                </c:pt>
                <c:pt idx="818">
                  <c:v>88002</c:v>
                </c:pt>
                <c:pt idx="819">
                  <c:v>88057.5</c:v>
                </c:pt>
                <c:pt idx="820">
                  <c:v>88057.5</c:v>
                </c:pt>
                <c:pt idx="821">
                  <c:v>88062</c:v>
                </c:pt>
                <c:pt idx="822">
                  <c:v>88108</c:v>
                </c:pt>
                <c:pt idx="823">
                  <c:v>88160.5</c:v>
                </c:pt>
                <c:pt idx="824">
                  <c:v>88160.5</c:v>
                </c:pt>
                <c:pt idx="825">
                  <c:v>88161</c:v>
                </c:pt>
                <c:pt idx="826">
                  <c:v>88161</c:v>
                </c:pt>
                <c:pt idx="827">
                  <c:v>88266</c:v>
                </c:pt>
                <c:pt idx="828">
                  <c:v>88266</c:v>
                </c:pt>
                <c:pt idx="829">
                  <c:v>89336.5</c:v>
                </c:pt>
                <c:pt idx="830">
                  <c:v>89336.5</c:v>
                </c:pt>
                <c:pt idx="831">
                  <c:v>89510</c:v>
                </c:pt>
                <c:pt idx="832">
                  <c:v>89626</c:v>
                </c:pt>
                <c:pt idx="833">
                  <c:v>89626</c:v>
                </c:pt>
                <c:pt idx="834">
                  <c:v>89751</c:v>
                </c:pt>
                <c:pt idx="835">
                  <c:v>89751</c:v>
                </c:pt>
                <c:pt idx="836">
                  <c:v>90981.5</c:v>
                </c:pt>
                <c:pt idx="837">
                  <c:v>91144</c:v>
                </c:pt>
                <c:pt idx="838">
                  <c:v>91194</c:v>
                </c:pt>
                <c:pt idx="839">
                  <c:v>91401</c:v>
                </c:pt>
                <c:pt idx="840">
                  <c:v>92874.5</c:v>
                </c:pt>
                <c:pt idx="841">
                  <c:v>92875</c:v>
                </c:pt>
                <c:pt idx="842">
                  <c:v>92875.5</c:v>
                </c:pt>
                <c:pt idx="843">
                  <c:v>93146</c:v>
                </c:pt>
                <c:pt idx="844">
                  <c:v>94429</c:v>
                </c:pt>
                <c:pt idx="845">
                  <c:v>94429.5</c:v>
                </c:pt>
                <c:pt idx="846">
                  <c:v>94546.5</c:v>
                </c:pt>
                <c:pt idx="847">
                  <c:v>94586.5</c:v>
                </c:pt>
                <c:pt idx="848">
                  <c:v>94722</c:v>
                </c:pt>
                <c:pt idx="849">
                  <c:v>94900</c:v>
                </c:pt>
              </c:numCache>
            </c:numRef>
          </c:xVal>
          <c:yVal>
            <c:numRef>
              <c:f>'Active 3'!$J$21:$J$989</c:f>
              <c:numCache>
                <c:formatCode>General</c:formatCode>
                <c:ptCount val="969"/>
                <c:pt idx="47">
                  <c:v>3.3272000073338859E-3</c:v>
                </c:pt>
                <c:pt idx="48">
                  <c:v>2.8506800008472055E-3</c:v>
                </c:pt>
                <c:pt idx="49">
                  <c:v>2.8093799992348067E-3</c:v>
                </c:pt>
                <c:pt idx="50">
                  <c:v>2.966239997476805E-3</c:v>
                </c:pt>
                <c:pt idx="51">
                  <c:v>3.0211200064513832E-3</c:v>
                </c:pt>
                <c:pt idx="52">
                  <c:v>2.477980000548996E-3</c:v>
                </c:pt>
                <c:pt idx="53">
                  <c:v>2.7775600028689951E-3</c:v>
                </c:pt>
                <c:pt idx="54">
                  <c:v>2.0344199947430752E-3</c:v>
                </c:pt>
                <c:pt idx="55">
                  <c:v>2.3344199944403954E-3</c:v>
                </c:pt>
                <c:pt idx="73">
                  <c:v>1.1415599947213195E-3</c:v>
                </c:pt>
                <c:pt idx="75">
                  <c:v>7.7919998147990555E-5</c:v>
                </c:pt>
                <c:pt idx="76">
                  <c:v>2.777919995423872E-3</c:v>
                </c:pt>
                <c:pt idx="78">
                  <c:v>2.694900002097711E-3</c:v>
                </c:pt>
                <c:pt idx="79">
                  <c:v>-5.482401029439643E-4</c:v>
                </c:pt>
                <c:pt idx="80">
                  <c:v>-5.482400010805577E-4</c:v>
                </c:pt>
                <c:pt idx="81">
                  <c:v>-1.3019998732488602E-5</c:v>
                </c:pt>
                <c:pt idx="135">
                  <c:v>8.8228599997819401E-3</c:v>
                </c:pt>
                <c:pt idx="136">
                  <c:v>7.5797199970111251E-3</c:v>
                </c:pt>
                <c:pt idx="137">
                  <c:v>8.8365800038445741E-3</c:v>
                </c:pt>
                <c:pt idx="147">
                  <c:v>1.7096400042646565E-3</c:v>
                </c:pt>
                <c:pt idx="149">
                  <c:v>2.9270600061863661E-3</c:v>
                </c:pt>
                <c:pt idx="153">
                  <c:v>2.1367000008467585E-3</c:v>
                </c:pt>
                <c:pt idx="154">
                  <c:v>2.5719199984450825E-3</c:v>
                </c:pt>
                <c:pt idx="173">
                  <c:v>2.7590800018515438E-3</c:v>
                </c:pt>
                <c:pt idx="174">
                  <c:v>2.1708200001739897E-3</c:v>
                </c:pt>
                <c:pt idx="175">
                  <c:v>2.4688400008017197E-3</c:v>
                </c:pt>
                <c:pt idx="296">
                  <c:v>-8.8707799950498156E-3</c:v>
                </c:pt>
                <c:pt idx="297">
                  <c:v>-8.7707799975760281E-3</c:v>
                </c:pt>
                <c:pt idx="298">
                  <c:v>-8.3707799931289628E-3</c:v>
                </c:pt>
                <c:pt idx="299">
                  <c:v>-8.4139200043864548E-3</c:v>
                </c:pt>
                <c:pt idx="300">
                  <c:v>-8.113919997413177E-3</c:v>
                </c:pt>
                <c:pt idx="301">
                  <c:v>-8.113919997413177E-3</c:v>
                </c:pt>
                <c:pt idx="305">
                  <c:v>-7.7897199953440577E-3</c:v>
                </c:pt>
                <c:pt idx="314">
                  <c:v>-9.462340000027325E-3</c:v>
                </c:pt>
                <c:pt idx="317">
                  <c:v>-6.4805799993337132E-3</c:v>
                </c:pt>
                <c:pt idx="318">
                  <c:v>-8.6415400000987574E-3</c:v>
                </c:pt>
                <c:pt idx="326">
                  <c:v>1.665700001467485E-3</c:v>
                </c:pt>
                <c:pt idx="327">
                  <c:v>4.9657000054139644E-3</c:v>
                </c:pt>
                <c:pt idx="337">
                  <c:v>-1.8865979996917304E-2</c:v>
                </c:pt>
                <c:pt idx="338">
                  <c:v>-2.220911999756936E-2</c:v>
                </c:pt>
                <c:pt idx="339">
                  <c:v>-1.0503880002943333E-2</c:v>
                </c:pt>
                <c:pt idx="349">
                  <c:v>-1.0282579998602159E-2</c:v>
                </c:pt>
                <c:pt idx="353">
                  <c:v>-2.0899999071843922E-5</c:v>
                </c:pt>
                <c:pt idx="355">
                  <c:v>-2.0640400034608319E-3</c:v>
                </c:pt>
                <c:pt idx="359">
                  <c:v>-1.0219340001640376E-2</c:v>
                </c:pt>
                <c:pt idx="360">
                  <c:v>-9.7292399950674735E-3</c:v>
                </c:pt>
                <c:pt idx="366">
                  <c:v>-9.1980399956810288E-3</c:v>
                </c:pt>
                <c:pt idx="376">
                  <c:v>-9.3291399971349165E-3</c:v>
                </c:pt>
                <c:pt idx="388">
                  <c:v>-9.1877599988947622E-3</c:v>
                </c:pt>
                <c:pt idx="417">
                  <c:v>-1.080851999722654E-2</c:v>
                </c:pt>
                <c:pt idx="421">
                  <c:v>-1.0820240000612102E-2</c:v>
                </c:pt>
                <c:pt idx="430">
                  <c:v>-1.1481820001790766E-2</c:v>
                </c:pt>
                <c:pt idx="431">
                  <c:v>-1.2291859995457344E-2</c:v>
                </c:pt>
                <c:pt idx="432">
                  <c:v>-1.1835000004793983E-2</c:v>
                </c:pt>
                <c:pt idx="433">
                  <c:v>-1.1288319998129737E-2</c:v>
                </c:pt>
                <c:pt idx="434">
                  <c:v>-1.1331460002111271E-2</c:v>
                </c:pt>
                <c:pt idx="436">
                  <c:v>-7.6788400037912652E-3</c:v>
                </c:pt>
                <c:pt idx="437">
                  <c:v>-1.6222120000747964E-2</c:v>
                </c:pt>
                <c:pt idx="438">
                  <c:v>-1.0604579998471308E-2</c:v>
                </c:pt>
                <c:pt idx="439">
                  <c:v>-1.2690999996266328E-2</c:v>
                </c:pt>
                <c:pt idx="475">
                  <c:v>-1.2057679996360093E-2</c:v>
                </c:pt>
                <c:pt idx="476">
                  <c:v>-1.1500820000946987E-2</c:v>
                </c:pt>
                <c:pt idx="478">
                  <c:v>-1.2493179994635284E-2</c:v>
                </c:pt>
                <c:pt idx="485">
                  <c:v>-1.1215099999390077E-2</c:v>
                </c:pt>
                <c:pt idx="486">
                  <c:v>-1.1948479994316585E-2</c:v>
                </c:pt>
                <c:pt idx="488">
                  <c:v>-1.16916199986008E-2</c:v>
                </c:pt>
                <c:pt idx="489">
                  <c:v>-1.1768140000640415E-2</c:v>
                </c:pt>
                <c:pt idx="491">
                  <c:v>-1.2374220001220237E-2</c:v>
                </c:pt>
                <c:pt idx="492">
                  <c:v>-1.2264739998499863E-2</c:v>
                </c:pt>
                <c:pt idx="498">
                  <c:v>-1.2854060005338397E-2</c:v>
                </c:pt>
                <c:pt idx="501">
                  <c:v>-1.3518119994841982E-2</c:v>
                </c:pt>
                <c:pt idx="509">
                  <c:v>-1.3363940000999719E-2</c:v>
                </c:pt>
                <c:pt idx="554">
                  <c:v>-1.6019160000723787E-2</c:v>
                </c:pt>
                <c:pt idx="555">
                  <c:v>-1.5462299998034723E-2</c:v>
                </c:pt>
                <c:pt idx="564">
                  <c:v>-1.5945319995807949E-2</c:v>
                </c:pt>
                <c:pt idx="566">
                  <c:v>-1.6633580002235249E-2</c:v>
                </c:pt>
                <c:pt idx="568">
                  <c:v>-1.2421840001479723E-2</c:v>
                </c:pt>
                <c:pt idx="571">
                  <c:v>-1.5898359997663647E-2</c:v>
                </c:pt>
                <c:pt idx="576">
                  <c:v>-1.6806280000309926E-2</c:v>
                </c:pt>
                <c:pt idx="577">
                  <c:v>-1.6949420001765247E-2</c:v>
                </c:pt>
                <c:pt idx="617">
                  <c:v>-1.6433479999250267E-2</c:v>
                </c:pt>
                <c:pt idx="618">
                  <c:v>-1.6709999996237457E-2</c:v>
                </c:pt>
                <c:pt idx="634">
                  <c:v>-1.4936079998733476E-2</c:v>
                </c:pt>
                <c:pt idx="645">
                  <c:v>-1.3372760004131123E-2</c:v>
                </c:pt>
                <c:pt idx="734">
                  <c:v>-1.7294940000283532E-2</c:v>
                </c:pt>
                <c:pt idx="736">
                  <c:v>-1.5938079995976295E-2</c:v>
                </c:pt>
                <c:pt idx="757">
                  <c:v>-1.556803999847034E-2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033-47FE-8C81-74C9B585974C}"/>
            </c:ext>
          </c:extLst>
        </c:ser>
        <c:ser>
          <c:idx val="4"/>
          <c:order val="3"/>
          <c:tx>
            <c:strRef>
              <c:f>'Active 3'!$K$20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3'!$F$21:$F$989</c:f>
              <c:numCache>
                <c:formatCode>General</c:formatCode>
                <c:ptCount val="969"/>
                <c:pt idx="0">
                  <c:v>0</c:v>
                </c:pt>
                <c:pt idx="1">
                  <c:v>5278</c:v>
                </c:pt>
                <c:pt idx="2">
                  <c:v>5337</c:v>
                </c:pt>
                <c:pt idx="3">
                  <c:v>5337.5</c:v>
                </c:pt>
                <c:pt idx="4">
                  <c:v>5350.5</c:v>
                </c:pt>
                <c:pt idx="5">
                  <c:v>5351</c:v>
                </c:pt>
                <c:pt idx="6">
                  <c:v>5355</c:v>
                </c:pt>
                <c:pt idx="7">
                  <c:v>5468.5</c:v>
                </c:pt>
                <c:pt idx="8">
                  <c:v>5473</c:v>
                </c:pt>
                <c:pt idx="9">
                  <c:v>5477.5</c:v>
                </c:pt>
                <c:pt idx="10">
                  <c:v>6557.5</c:v>
                </c:pt>
                <c:pt idx="11">
                  <c:v>6891</c:v>
                </c:pt>
                <c:pt idx="12">
                  <c:v>8423</c:v>
                </c:pt>
                <c:pt idx="13">
                  <c:v>8441</c:v>
                </c:pt>
                <c:pt idx="14">
                  <c:v>8464.5</c:v>
                </c:pt>
                <c:pt idx="15">
                  <c:v>8509</c:v>
                </c:pt>
                <c:pt idx="16">
                  <c:v>8613</c:v>
                </c:pt>
                <c:pt idx="17">
                  <c:v>8640.5</c:v>
                </c:pt>
                <c:pt idx="18">
                  <c:v>8654</c:v>
                </c:pt>
                <c:pt idx="19">
                  <c:v>8667.5</c:v>
                </c:pt>
                <c:pt idx="20">
                  <c:v>8781</c:v>
                </c:pt>
                <c:pt idx="21">
                  <c:v>8781</c:v>
                </c:pt>
                <c:pt idx="22">
                  <c:v>8785.5</c:v>
                </c:pt>
                <c:pt idx="23">
                  <c:v>8790</c:v>
                </c:pt>
                <c:pt idx="24">
                  <c:v>8867</c:v>
                </c:pt>
                <c:pt idx="25">
                  <c:v>8885</c:v>
                </c:pt>
                <c:pt idx="26">
                  <c:v>8939.5</c:v>
                </c:pt>
                <c:pt idx="27">
                  <c:v>9846.5</c:v>
                </c:pt>
                <c:pt idx="28">
                  <c:v>9847</c:v>
                </c:pt>
                <c:pt idx="29">
                  <c:v>10154</c:v>
                </c:pt>
                <c:pt idx="30">
                  <c:v>10376</c:v>
                </c:pt>
                <c:pt idx="31">
                  <c:v>11297</c:v>
                </c:pt>
                <c:pt idx="32">
                  <c:v>11423.5</c:v>
                </c:pt>
                <c:pt idx="33">
                  <c:v>11654</c:v>
                </c:pt>
                <c:pt idx="34">
                  <c:v>11672</c:v>
                </c:pt>
                <c:pt idx="35">
                  <c:v>11712.5</c:v>
                </c:pt>
                <c:pt idx="36">
                  <c:v>11717</c:v>
                </c:pt>
                <c:pt idx="37">
                  <c:v>11731</c:v>
                </c:pt>
                <c:pt idx="38">
                  <c:v>11884.5</c:v>
                </c:pt>
                <c:pt idx="39">
                  <c:v>11889</c:v>
                </c:pt>
                <c:pt idx="40">
                  <c:v>11890</c:v>
                </c:pt>
                <c:pt idx="41">
                  <c:v>12007</c:v>
                </c:pt>
                <c:pt idx="42">
                  <c:v>12020.5</c:v>
                </c:pt>
                <c:pt idx="43">
                  <c:v>12815</c:v>
                </c:pt>
                <c:pt idx="44">
                  <c:v>12869.5</c:v>
                </c:pt>
                <c:pt idx="45">
                  <c:v>12874</c:v>
                </c:pt>
                <c:pt idx="46">
                  <c:v>12946</c:v>
                </c:pt>
                <c:pt idx="47">
                  <c:v>13260</c:v>
                </c:pt>
                <c:pt idx="48">
                  <c:v>13269</c:v>
                </c:pt>
                <c:pt idx="49">
                  <c:v>13291.5</c:v>
                </c:pt>
                <c:pt idx="50">
                  <c:v>13292</c:v>
                </c:pt>
                <c:pt idx="51">
                  <c:v>13296</c:v>
                </c:pt>
                <c:pt idx="52">
                  <c:v>13296.5</c:v>
                </c:pt>
                <c:pt idx="53">
                  <c:v>13373</c:v>
                </c:pt>
                <c:pt idx="54">
                  <c:v>13373.5</c:v>
                </c:pt>
                <c:pt idx="55">
                  <c:v>13373.5</c:v>
                </c:pt>
                <c:pt idx="56">
                  <c:v>13403.5</c:v>
                </c:pt>
                <c:pt idx="57">
                  <c:v>13452.5</c:v>
                </c:pt>
                <c:pt idx="58">
                  <c:v>13457</c:v>
                </c:pt>
                <c:pt idx="59">
                  <c:v>13457.5</c:v>
                </c:pt>
                <c:pt idx="60">
                  <c:v>13462</c:v>
                </c:pt>
                <c:pt idx="61">
                  <c:v>13485</c:v>
                </c:pt>
                <c:pt idx="62">
                  <c:v>13490</c:v>
                </c:pt>
                <c:pt idx="63">
                  <c:v>13571</c:v>
                </c:pt>
                <c:pt idx="64">
                  <c:v>13579.5</c:v>
                </c:pt>
                <c:pt idx="65">
                  <c:v>13598</c:v>
                </c:pt>
                <c:pt idx="66">
                  <c:v>13625</c:v>
                </c:pt>
                <c:pt idx="67">
                  <c:v>13638.5</c:v>
                </c:pt>
                <c:pt idx="68">
                  <c:v>13652</c:v>
                </c:pt>
                <c:pt idx="69">
                  <c:v>13720</c:v>
                </c:pt>
                <c:pt idx="70">
                  <c:v>13756.5</c:v>
                </c:pt>
                <c:pt idx="71">
                  <c:v>13765.5</c:v>
                </c:pt>
                <c:pt idx="72">
                  <c:v>14555</c:v>
                </c:pt>
                <c:pt idx="73">
                  <c:v>14573</c:v>
                </c:pt>
                <c:pt idx="74">
                  <c:v>14690.5</c:v>
                </c:pt>
                <c:pt idx="75">
                  <c:v>14736</c:v>
                </c:pt>
                <c:pt idx="76">
                  <c:v>14736</c:v>
                </c:pt>
                <c:pt idx="77">
                  <c:v>14831</c:v>
                </c:pt>
                <c:pt idx="78">
                  <c:v>14857.5</c:v>
                </c:pt>
                <c:pt idx="79">
                  <c:v>14858</c:v>
                </c:pt>
                <c:pt idx="80">
                  <c:v>14858</c:v>
                </c:pt>
                <c:pt idx="81">
                  <c:v>14871.5</c:v>
                </c:pt>
                <c:pt idx="82">
                  <c:v>14935</c:v>
                </c:pt>
                <c:pt idx="83">
                  <c:v>14989</c:v>
                </c:pt>
                <c:pt idx="84">
                  <c:v>15066</c:v>
                </c:pt>
                <c:pt idx="85">
                  <c:v>15102</c:v>
                </c:pt>
                <c:pt idx="86">
                  <c:v>15102.5</c:v>
                </c:pt>
                <c:pt idx="87">
                  <c:v>15106.5</c:v>
                </c:pt>
                <c:pt idx="88">
                  <c:v>15120</c:v>
                </c:pt>
                <c:pt idx="89">
                  <c:v>15129</c:v>
                </c:pt>
                <c:pt idx="90">
                  <c:v>15165.5</c:v>
                </c:pt>
                <c:pt idx="91">
                  <c:v>15192.5</c:v>
                </c:pt>
                <c:pt idx="92">
                  <c:v>15197</c:v>
                </c:pt>
                <c:pt idx="93">
                  <c:v>15197</c:v>
                </c:pt>
                <c:pt idx="94">
                  <c:v>15206.5</c:v>
                </c:pt>
                <c:pt idx="95">
                  <c:v>15247</c:v>
                </c:pt>
                <c:pt idx="96">
                  <c:v>15256</c:v>
                </c:pt>
                <c:pt idx="97">
                  <c:v>15274.5</c:v>
                </c:pt>
                <c:pt idx="98">
                  <c:v>15315</c:v>
                </c:pt>
                <c:pt idx="99">
                  <c:v>15315.5</c:v>
                </c:pt>
                <c:pt idx="100">
                  <c:v>16512.5</c:v>
                </c:pt>
                <c:pt idx="101">
                  <c:v>16561.5</c:v>
                </c:pt>
                <c:pt idx="102">
                  <c:v>16572.5</c:v>
                </c:pt>
                <c:pt idx="103">
                  <c:v>16670</c:v>
                </c:pt>
                <c:pt idx="104">
                  <c:v>16715.5</c:v>
                </c:pt>
                <c:pt idx="105">
                  <c:v>16792.5</c:v>
                </c:pt>
                <c:pt idx="106">
                  <c:v>16814.5</c:v>
                </c:pt>
                <c:pt idx="107">
                  <c:v>16815</c:v>
                </c:pt>
                <c:pt idx="108">
                  <c:v>16837.5</c:v>
                </c:pt>
                <c:pt idx="109">
                  <c:v>16842</c:v>
                </c:pt>
                <c:pt idx="110">
                  <c:v>16842</c:v>
                </c:pt>
                <c:pt idx="111">
                  <c:v>16860</c:v>
                </c:pt>
                <c:pt idx="112">
                  <c:v>16860.5</c:v>
                </c:pt>
                <c:pt idx="113">
                  <c:v>16956.5</c:v>
                </c:pt>
                <c:pt idx="114">
                  <c:v>18083.5</c:v>
                </c:pt>
                <c:pt idx="115">
                  <c:v>18149</c:v>
                </c:pt>
                <c:pt idx="116">
                  <c:v>18315</c:v>
                </c:pt>
                <c:pt idx="117">
                  <c:v>18474.5</c:v>
                </c:pt>
                <c:pt idx="118">
                  <c:v>18478</c:v>
                </c:pt>
                <c:pt idx="119">
                  <c:v>18482.5</c:v>
                </c:pt>
                <c:pt idx="120">
                  <c:v>18618.5</c:v>
                </c:pt>
                <c:pt idx="121">
                  <c:v>18686.5</c:v>
                </c:pt>
                <c:pt idx="122">
                  <c:v>18713.5</c:v>
                </c:pt>
                <c:pt idx="123">
                  <c:v>18759</c:v>
                </c:pt>
                <c:pt idx="124">
                  <c:v>20032</c:v>
                </c:pt>
                <c:pt idx="125">
                  <c:v>20045.5</c:v>
                </c:pt>
                <c:pt idx="126">
                  <c:v>20106</c:v>
                </c:pt>
                <c:pt idx="127">
                  <c:v>20154.5</c:v>
                </c:pt>
                <c:pt idx="128">
                  <c:v>20160.5</c:v>
                </c:pt>
                <c:pt idx="129">
                  <c:v>20163.5</c:v>
                </c:pt>
                <c:pt idx="130">
                  <c:v>20186</c:v>
                </c:pt>
                <c:pt idx="131">
                  <c:v>20277</c:v>
                </c:pt>
                <c:pt idx="132">
                  <c:v>20317.5</c:v>
                </c:pt>
                <c:pt idx="133">
                  <c:v>20449</c:v>
                </c:pt>
                <c:pt idx="134">
                  <c:v>21506.5</c:v>
                </c:pt>
                <c:pt idx="135">
                  <c:v>21550.5</c:v>
                </c:pt>
                <c:pt idx="136">
                  <c:v>21551</c:v>
                </c:pt>
                <c:pt idx="137">
                  <c:v>21551.5</c:v>
                </c:pt>
                <c:pt idx="138">
                  <c:v>21763.5</c:v>
                </c:pt>
                <c:pt idx="139">
                  <c:v>21767.5</c:v>
                </c:pt>
                <c:pt idx="140">
                  <c:v>21777</c:v>
                </c:pt>
                <c:pt idx="141">
                  <c:v>21790</c:v>
                </c:pt>
                <c:pt idx="142">
                  <c:v>21790.5</c:v>
                </c:pt>
                <c:pt idx="143">
                  <c:v>21881</c:v>
                </c:pt>
                <c:pt idx="144">
                  <c:v>21921.5</c:v>
                </c:pt>
                <c:pt idx="145">
                  <c:v>21922</c:v>
                </c:pt>
                <c:pt idx="146">
                  <c:v>21926.5</c:v>
                </c:pt>
                <c:pt idx="147">
                  <c:v>22887</c:v>
                </c:pt>
                <c:pt idx="148">
                  <c:v>23278.5</c:v>
                </c:pt>
                <c:pt idx="149">
                  <c:v>23285.5</c:v>
                </c:pt>
                <c:pt idx="150">
                  <c:v>23612</c:v>
                </c:pt>
                <c:pt idx="151">
                  <c:v>23617.5</c:v>
                </c:pt>
                <c:pt idx="152">
                  <c:v>23671</c:v>
                </c:pt>
                <c:pt idx="153">
                  <c:v>23672.5</c:v>
                </c:pt>
                <c:pt idx="154">
                  <c:v>23686</c:v>
                </c:pt>
                <c:pt idx="155">
                  <c:v>24898.5</c:v>
                </c:pt>
                <c:pt idx="156">
                  <c:v>24971</c:v>
                </c:pt>
                <c:pt idx="157">
                  <c:v>25016.5</c:v>
                </c:pt>
                <c:pt idx="158">
                  <c:v>25116</c:v>
                </c:pt>
                <c:pt idx="159">
                  <c:v>25120.5</c:v>
                </c:pt>
                <c:pt idx="160">
                  <c:v>25225</c:v>
                </c:pt>
                <c:pt idx="161">
                  <c:v>25229.5</c:v>
                </c:pt>
                <c:pt idx="162">
                  <c:v>25238.5</c:v>
                </c:pt>
                <c:pt idx="163">
                  <c:v>25243</c:v>
                </c:pt>
                <c:pt idx="164">
                  <c:v>25293</c:v>
                </c:pt>
                <c:pt idx="165">
                  <c:v>25297.5</c:v>
                </c:pt>
                <c:pt idx="166">
                  <c:v>26570.5</c:v>
                </c:pt>
                <c:pt idx="167">
                  <c:v>26579.5</c:v>
                </c:pt>
                <c:pt idx="168">
                  <c:v>26580</c:v>
                </c:pt>
                <c:pt idx="169">
                  <c:v>26588.5</c:v>
                </c:pt>
                <c:pt idx="170">
                  <c:v>26602</c:v>
                </c:pt>
                <c:pt idx="171">
                  <c:v>26602.5</c:v>
                </c:pt>
                <c:pt idx="172">
                  <c:v>26661</c:v>
                </c:pt>
                <c:pt idx="173">
                  <c:v>26739</c:v>
                </c:pt>
                <c:pt idx="174">
                  <c:v>26743.5</c:v>
                </c:pt>
                <c:pt idx="175">
                  <c:v>26747</c:v>
                </c:pt>
                <c:pt idx="176">
                  <c:v>26761</c:v>
                </c:pt>
                <c:pt idx="177">
                  <c:v>26770</c:v>
                </c:pt>
                <c:pt idx="178">
                  <c:v>26776</c:v>
                </c:pt>
                <c:pt idx="179">
                  <c:v>26906</c:v>
                </c:pt>
                <c:pt idx="180">
                  <c:v>27019.5</c:v>
                </c:pt>
                <c:pt idx="181">
                  <c:v>27854.5</c:v>
                </c:pt>
                <c:pt idx="182">
                  <c:v>28242.5</c:v>
                </c:pt>
                <c:pt idx="183">
                  <c:v>28310.5</c:v>
                </c:pt>
                <c:pt idx="184">
                  <c:v>28442</c:v>
                </c:pt>
                <c:pt idx="185">
                  <c:v>28451</c:v>
                </c:pt>
                <c:pt idx="186">
                  <c:v>28451.5</c:v>
                </c:pt>
                <c:pt idx="187">
                  <c:v>28456</c:v>
                </c:pt>
                <c:pt idx="188">
                  <c:v>28460.5</c:v>
                </c:pt>
                <c:pt idx="189">
                  <c:v>28465</c:v>
                </c:pt>
                <c:pt idx="190">
                  <c:v>28465.5</c:v>
                </c:pt>
                <c:pt idx="191">
                  <c:v>28469.5</c:v>
                </c:pt>
                <c:pt idx="192">
                  <c:v>28496.5</c:v>
                </c:pt>
                <c:pt idx="193">
                  <c:v>28750.5</c:v>
                </c:pt>
                <c:pt idx="194">
                  <c:v>29820</c:v>
                </c:pt>
                <c:pt idx="195">
                  <c:v>29915</c:v>
                </c:pt>
                <c:pt idx="196">
                  <c:v>29919.5</c:v>
                </c:pt>
                <c:pt idx="197">
                  <c:v>29957</c:v>
                </c:pt>
                <c:pt idx="198">
                  <c:v>30060</c:v>
                </c:pt>
                <c:pt idx="199">
                  <c:v>30064.5</c:v>
                </c:pt>
                <c:pt idx="200">
                  <c:v>30087</c:v>
                </c:pt>
                <c:pt idx="201">
                  <c:v>30096</c:v>
                </c:pt>
                <c:pt idx="202">
                  <c:v>30101</c:v>
                </c:pt>
                <c:pt idx="203">
                  <c:v>30255</c:v>
                </c:pt>
                <c:pt idx="204">
                  <c:v>31334</c:v>
                </c:pt>
                <c:pt idx="205">
                  <c:v>31334</c:v>
                </c:pt>
                <c:pt idx="206">
                  <c:v>31334</c:v>
                </c:pt>
                <c:pt idx="207">
                  <c:v>31668.5</c:v>
                </c:pt>
                <c:pt idx="208">
                  <c:v>31668.5</c:v>
                </c:pt>
                <c:pt idx="209">
                  <c:v>31673</c:v>
                </c:pt>
                <c:pt idx="210">
                  <c:v>31673.5</c:v>
                </c:pt>
                <c:pt idx="211">
                  <c:v>31673.5</c:v>
                </c:pt>
                <c:pt idx="212">
                  <c:v>31727.5</c:v>
                </c:pt>
                <c:pt idx="213">
                  <c:v>31809</c:v>
                </c:pt>
                <c:pt idx="214">
                  <c:v>31841</c:v>
                </c:pt>
                <c:pt idx="215">
                  <c:v>31841</c:v>
                </c:pt>
                <c:pt idx="216">
                  <c:v>31841</c:v>
                </c:pt>
                <c:pt idx="217">
                  <c:v>31841</c:v>
                </c:pt>
                <c:pt idx="218">
                  <c:v>31841</c:v>
                </c:pt>
                <c:pt idx="219">
                  <c:v>31841</c:v>
                </c:pt>
                <c:pt idx="220">
                  <c:v>31854.5</c:v>
                </c:pt>
                <c:pt idx="221">
                  <c:v>31854.5</c:v>
                </c:pt>
                <c:pt idx="222">
                  <c:v>31899.5</c:v>
                </c:pt>
                <c:pt idx="223">
                  <c:v>33188</c:v>
                </c:pt>
                <c:pt idx="224">
                  <c:v>33345</c:v>
                </c:pt>
                <c:pt idx="225">
                  <c:v>33395</c:v>
                </c:pt>
                <c:pt idx="226">
                  <c:v>33417.5</c:v>
                </c:pt>
                <c:pt idx="227">
                  <c:v>33422</c:v>
                </c:pt>
                <c:pt idx="228">
                  <c:v>33426.5</c:v>
                </c:pt>
                <c:pt idx="229">
                  <c:v>33426.5</c:v>
                </c:pt>
                <c:pt idx="230">
                  <c:v>33450.5</c:v>
                </c:pt>
                <c:pt idx="231">
                  <c:v>33454</c:v>
                </c:pt>
                <c:pt idx="232">
                  <c:v>33458.5</c:v>
                </c:pt>
                <c:pt idx="233">
                  <c:v>33549</c:v>
                </c:pt>
                <c:pt idx="234">
                  <c:v>34850</c:v>
                </c:pt>
                <c:pt idx="235">
                  <c:v>34922</c:v>
                </c:pt>
                <c:pt idx="236">
                  <c:v>35021.5</c:v>
                </c:pt>
                <c:pt idx="237">
                  <c:v>35021.5</c:v>
                </c:pt>
                <c:pt idx="238">
                  <c:v>35026.5</c:v>
                </c:pt>
                <c:pt idx="239">
                  <c:v>35026.5</c:v>
                </c:pt>
                <c:pt idx="240">
                  <c:v>35035.5</c:v>
                </c:pt>
                <c:pt idx="241">
                  <c:v>35040</c:v>
                </c:pt>
                <c:pt idx="242">
                  <c:v>35040</c:v>
                </c:pt>
                <c:pt idx="243">
                  <c:v>35058</c:v>
                </c:pt>
                <c:pt idx="244">
                  <c:v>35139.5</c:v>
                </c:pt>
                <c:pt idx="245">
                  <c:v>35191</c:v>
                </c:pt>
                <c:pt idx="246">
                  <c:v>35207.5</c:v>
                </c:pt>
                <c:pt idx="247">
                  <c:v>35434</c:v>
                </c:pt>
                <c:pt idx="248">
                  <c:v>36367.5</c:v>
                </c:pt>
                <c:pt idx="249">
                  <c:v>36517</c:v>
                </c:pt>
                <c:pt idx="250">
                  <c:v>36607.5</c:v>
                </c:pt>
                <c:pt idx="251">
                  <c:v>36997.5</c:v>
                </c:pt>
                <c:pt idx="252">
                  <c:v>38012.5</c:v>
                </c:pt>
                <c:pt idx="253">
                  <c:v>38162</c:v>
                </c:pt>
                <c:pt idx="254">
                  <c:v>38416</c:v>
                </c:pt>
                <c:pt idx="255">
                  <c:v>38438.5</c:v>
                </c:pt>
                <c:pt idx="256">
                  <c:v>39329</c:v>
                </c:pt>
                <c:pt idx="257">
                  <c:v>39865.5</c:v>
                </c:pt>
                <c:pt idx="258">
                  <c:v>39885</c:v>
                </c:pt>
                <c:pt idx="259">
                  <c:v>39988</c:v>
                </c:pt>
                <c:pt idx="260">
                  <c:v>40350.5</c:v>
                </c:pt>
                <c:pt idx="261">
                  <c:v>41331.5</c:v>
                </c:pt>
                <c:pt idx="262">
                  <c:v>41483.5</c:v>
                </c:pt>
                <c:pt idx="263">
                  <c:v>41580</c:v>
                </c:pt>
                <c:pt idx="264">
                  <c:v>41648.5</c:v>
                </c:pt>
                <c:pt idx="265">
                  <c:v>41705.5</c:v>
                </c:pt>
                <c:pt idx="266">
                  <c:v>41714.5</c:v>
                </c:pt>
                <c:pt idx="267">
                  <c:v>41814</c:v>
                </c:pt>
                <c:pt idx="268">
                  <c:v>41995.5</c:v>
                </c:pt>
                <c:pt idx="269">
                  <c:v>42004.5</c:v>
                </c:pt>
                <c:pt idx="270">
                  <c:v>43160</c:v>
                </c:pt>
                <c:pt idx="271">
                  <c:v>43170.5</c:v>
                </c:pt>
                <c:pt idx="272">
                  <c:v>43171</c:v>
                </c:pt>
                <c:pt idx="273">
                  <c:v>43241.5</c:v>
                </c:pt>
                <c:pt idx="274">
                  <c:v>43305</c:v>
                </c:pt>
                <c:pt idx="275">
                  <c:v>43355</c:v>
                </c:pt>
                <c:pt idx="276">
                  <c:v>43369.5</c:v>
                </c:pt>
                <c:pt idx="277">
                  <c:v>43373</c:v>
                </c:pt>
                <c:pt idx="278">
                  <c:v>43423</c:v>
                </c:pt>
                <c:pt idx="279">
                  <c:v>43518</c:v>
                </c:pt>
                <c:pt idx="280">
                  <c:v>44597.5</c:v>
                </c:pt>
                <c:pt idx="281">
                  <c:v>44782</c:v>
                </c:pt>
                <c:pt idx="282">
                  <c:v>44918</c:v>
                </c:pt>
                <c:pt idx="283">
                  <c:v>44918</c:v>
                </c:pt>
                <c:pt idx="284">
                  <c:v>45031.5</c:v>
                </c:pt>
                <c:pt idx="285">
                  <c:v>45036</c:v>
                </c:pt>
                <c:pt idx="286">
                  <c:v>45068</c:v>
                </c:pt>
                <c:pt idx="287">
                  <c:v>45068</c:v>
                </c:pt>
                <c:pt idx="288">
                  <c:v>45072.5</c:v>
                </c:pt>
                <c:pt idx="289">
                  <c:v>45073.5</c:v>
                </c:pt>
                <c:pt idx="290">
                  <c:v>45074</c:v>
                </c:pt>
                <c:pt idx="291">
                  <c:v>45090.5</c:v>
                </c:pt>
                <c:pt idx="292">
                  <c:v>45253.5</c:v>
                </c:pt>
                <c:pt idx="293">
                  <c:v>45326</c:v>
                </c:pt>
                <c:pt idx="294">
                  <c:v>46419</c:v>
                </c:pt>
                <c:pt idx="295">
                  <c:v>46422.5</c:v>
                </c:pt>
                <c:pt idx="296">
                  <c:v>46463.5</c:v>
                </c:pt>
                <c:pt idx="297">
                  <c:v>46463.5</c:v>
                </c:pt>
                <c:pt idx="298">
                  <c:v>46463.5</c:v>
                </c:pt>
                <c:pt idx="299">
                  <c:v>46464</c:v>
                </c:pt>
                <c:pt idx="300">
                  <c:v>46464</c:v>
                </c:pt>
                <c:pt idx="301">
                  <c:v>46464</c:v>
                </c:pt>
                <c:pt idx="302">
                  <c:v>46467.5</c:v>
                </c:pt>
                <c:pt idx="303">
                  <c:v>46528</c:v>
                </c:pt>
                <c:pt idx="304">
                  <c:v>46576.5</c:v>
                </c:pt>
                <c:pt idx="305">
                  <c:v>46699</c:v>
                </c:pt>
                <c:pt idx="306">
                  <c:v>46708</c:v>
                </c:pt>
                <c:pt idx="307">
                  <c:v>46718.5</c:v>
                </c:pt>
                <c:pt idx="308">
                  <c:v>46850</c:v>
                </c:pt>
                <c:pt idx="309">
                  <c:v>46850</c:v>
                </c:pt>
                <c:pt idx="310">
                  <c:v>46876</c:v>
                </c:pt>
                <c:pt idx="311">
                  <c:v>47883</c:v>
                </c:pt>
                <c:pt idx="312">
                  <c:v>48119</c:v>
                </c:pt>
                <c:pt idx="313">
                  <c:v>48121.5</c:v>
                </c:pt>
                <c:pt idx="314">
                  <c:v>48140.5</c:v>
                </c:pt>
                <c:pt idx="315">
                  <c:v>48244</c:v>
                </c:pt>
                <c:pt idx="316">
                  <c:v>48248.5</c:v>
                </c:pt>
                <c:pt idx="317">
                  <c:v>48248.5</c:v>
                </c:pt>
                <c:pt idx="318">
                  <c:v>48280.5</c:v>
                </c:pt>
                <c:pt idx="319">
                  <c:v>48295</c:v>
                </c:pt>
                <c:pt idx="320">
                  <c:v>48303</c:v>
                </c:pt>
                <c:pt idx="321">
                  <c:v>48485.5</c:v>
                </c:pt>
                <c:pt idx="322">
                  <c:v>48557</c:v>
                </c:pt>
                <c:pt idx="323">
                  <c:v>48558</c:v>
                </c:pt>
                <c:pt idx="324">
                  <c:v>48566.5</c:v>
                </c:pt>
                <c:pt idx="325">
                  <c:v>48566.5</c:v>
                </c:pt>
                <c:pt idx="326">
                  <c:v>48747.5</c:v>
                </c:pt>
                <c:pt idx="327">
                  <c:v>48747.5</c:v>
                </c:pt>
                <c:pt idx="328">
                  <c:v>49640</c:v>
                </c:pt>
                <c:pt idx="329">
                  <c:v>49735</c:v>
                </c:pt>
                <c:pt idx="330">
                  <c:v>49800.5</c:v>
                </c:pt>
                <c:pt idx="331">
                  <c:v>49948</c:v>
                </c:pt>
                <c:pt idx="332">
                  <c:v>50016</c:v>
                </c:pt>
                <c:pt idx="333">
                  <c:v>50138.5</c:v>
                </c:pt>
                <c:pt idx="334">
                  <c:v>50143</c:v>
                </c:pt>
                <c:pt idx="335">
                  <c:v>50143</c:v>
                </c:pt>
                <c:pt idx="336">
                  <c:v>51276.5</c:v>
                </c:pt>
                <c:pt idx="337">
                  <c:v>51303.5</c:v>
                </c:pt>
                <c:pt idx="338">
                  <c:v>51304</c:v>
                </c:pt>
                <c:pt idx="339">
                  <c:v>51421</c:v>
                </c:pt>
                <c:pt idx="340">
                  <c:v>51460</c:v>
                </c:pt>
                <c:pt idx="341">
                  <c:v>51506.5</c:v>
                </c:pt>
                <c:pt idx="342">
                  <c:v>51593.5</c:v>
                </c:pt>
                <c:pt idx="343">
                  <c:v>51603.5</c:v>
                </c:pt>
                <c:pt idx="344">
                  <c:v>51620</c:v>
                </c:pt>
                <c:pt idx="345">
                  <c:v>51621</c:v>
                </c:pt>
                <c:pt idx="346">
                  <c:v>51674.5</c:v>
                </c:pt>
                <c:pt idx="347">
                  <c:v>51701.5</c:v>
                </c:pt>
                <c:pt idx="348">
                  <c:v>51715</c:v>
                </c:pt>
                <c:pt idx="349">
                  <c:v>52898.5</c:v>
                </c:pt>
                <c:pt idx="350">
                  <c:v>52972</c:v>
                </c:pt>
                <c:pt idx="351">
                  <c:v>53071</c:v>
                </c:pt>
                <c:pt idx="352">
                  <c:v>53085</c:v>
                </c:pt>
                <c:pt idx="353">
                  <c:v>53092.5</c:v>
                </c:pt>
                <c:pt idx="354">
                  <c:v>53093</c:v>
                </c:pt>
                <c:pt idx="355">
                  <c:v>53093</c:v>
                </c:pt>
                <c:pt idx="356">
                  <c:v>53121</c:v>
                </c:pt>
                <c:pt idx="357">
                  <c:v>53121</c:v>
                </c:pt>
                <c:pt idx="358">
                  <c:v>53144</c:v>
                </c:pt>
                <c:pt idx="359">
                  <c:v>53165.5</c:v>
                </c:pt>
                <c:pt idx="360">
                  <c:v>53183</c:v>
                </c:pt>
                <c:pt idx="361">
                  <c:v>53183</c:v>
                </c:pt>
                <c:pt idx="362">
                  <c:v>53193</c:v>
                </c:pt>
                <c:pt idx="363">
                  <c:v>53201.5</c:v>
                </c:pt>
                <c:pt idx="364">
                  <c:v>53207</c:v>
                </c:pt>
                <c:pt idx="365">
                  <c:v>53547</c:v>
                </c:pt>
                <c:pt idx="366">
                  <c:v>54643</c:v>
                </c:pt>
                <c:pt idx="367">
                  <c:v>54721</c:v>
                </c:pt>
                <c:pt idx="368">
                  <c:v>54730</c:v>
                </c:pt>
                <c:pt idx="369">
                  <c:v>54802</c:v>
                </c:pt>
                <c:pt idx="370">
                  <c:v>54812</c:v>
                </c:pt>
                <c:pt idx="371">
                  <c:v>54830</c:v>
                </c:pt>
                <c:pt idx="372">
                  <c:v>54857</c:v>
                </c:pt>
                <c:pt idx="373">
                  <c:v>54861</c:v>
                </c:pt>
                <c:pt idx="374">
                  <c:v>54875</c:v>
                </c:pt>
                <c:pt idx="375">
                  <c:v>54938</c:v>
                </c:pt>
                <c:pt idx="376">
                  <c:v>54950.5</c:v>
                </c:pt>
                <c:pt idx="377">
                  <c:v>54970</c:v>
                </c:pt>
                <c:pt idx="378">
                  <c:v>54996</c:v>
                </c:pt>
                <c:pt idx="379">
                  <c:v>54996</c:v>
                </c:pt>
                <c:pt idx="380">
                  <c:v>54996</c:v>
                </c:pt>
                <c:pt idx="381">
                  <c:v>55127.5</c:v>
                </c:pt>
                <c:pt idx="382">
                  <c:v>55127.5</c:v>
                </c:pt>
                <c:pt idx="383">
                  <c:v>55572</c:v>
                </c:pt>
                <c:pt idx="384">
                  <c:v>56043.5</c:v>
                </c:pt>
                <c:pt idx="385">
                  <c:v>56043.5</c:v>
                </c:pt>
                <c:pt idx="386">
                  <c:v>56293</c:v>
                </c:pt>
                <c:pt idx="387">
                  <c:v>56302.5</c:v>
                </c:pt>
                <c:pt idx="388">
                  <c:v>56342</c:v>
                </c:pt>
                <c:pt idx="389">
                  <c:v>56388</c:v>
                </c:pt>
                <c:pt idx="390">
                  <c:v>56429.5</c:v>
                </c:pt>
                <c:pt idx="391">
                  <c:v>56442.5</c:v>
                </c:pt>
                <c:pt idx="392">
                  <c:v>56474</c:v>
                </c:pt>
                <c:pt idx="393">
                  <c:v>56500</c:v>
                </c:pt>
                <c:pt idx="394">
                  <c:v>56500.5</c:v>
                </c:pt>
                <c:pt idx="395">
                  <c:v>56551</c:v>
                </c:pt>
                <c:pt idx="396">
                  <c:v>56578</c:v>
                </c:pt>
                <c:pt idx="397">
                  <c:v>56664.5</c:v>
                </c:pt>
                <c:pt idx="398">
                  <c:v>56668</c:v>
                </c:pt>
                <c:pt idx="399">
                  <c:v>56683</c:v>
                </c:pt>
                <c:pt idx="400">
                  <c:v>56683</c:v>
                </c:pt>
                <c:pt idx="401">
                  <c:v>56683</c:v>
                </c:pt>
                <c:pt idx="402">
                  <c:v>56841.5</c:v>
                </c:pt>
                <c:pt idx="403">
                  <c:v>57599</c:v>
                </c:pt>
                <c:pt idx="404">
                  <c:v>57757.5</c:v>
                </c:pt>
                <c:pt idx="405">
                  <c:v>57884</c:v>
                </c:pt>
                <c:pt idx="406">
                  <c:v>58055.5</c:v>
                </c:pt>
                <c:pt idx="407">
                  <c:v>58169</c:v>
                </c:pt>
                <c:pt idx="408">
                  <c:v>58169.5</c:v>
                </c:pt>
                <c:pt idx="409">
                  <c:v>58214</c:v>
                </c:pt>
                <c:pt idx="410">
                  <c:v>58214</c:v>
                </c:pt>
                <c:pt idx="411">
                  <c:v>58327.5</c:v>
                </c:pt>
                <c:pt idx="412">
                  <c:v>58327.5</c:v>
                </c:pt>
                <c:pt idx="413">
                  <c:v>58358.5</c:v>
                </c:pt>
                <c:pt idx="414">
                  <c:v>58358.5</c:v>
                </c:pt>
                <c:pt idx="415">
                  <c:v>58377</c:v>
                </c:pt>
                <c:pt idx="416">
                  <c:v>59321</c:v>
                </c:pt>
                <c:pt idx="417">
                  <c:v>59409</c:v>
                </c:pt>
                <c:pt idx="418">
                  <c:v>59430</c:v>
                </c:pt>
                <c:pt idx="419">
                  <c:v>59588.5</c:v>
                </c:pt>
                <c:pt idx="420">
                  <c:v>59696.5</c:v>
                </c:pt>
                <c:pt idx="421">
                  <c:v>59758</c:v>
                </c:pt>
                <c:pt idx="422">
                  <c:v>59767</c:v>
                </c:pt>
                <c:pt idx="423">
                  <c:v>59841.5</c:v>
                </c:pt>
                <c:pt idx="424">
                  <c:v>60114.5</c:v>
                </c:pt>
                <c:pt idx="425">
                  <c:v>60114.5</c:v>
                </c:pt>
                <c:pt idx="426">
                  <c:v>60114.5</c:v>
                </c:pt>
                <c:pt idx="427">
                  <c:v>60334</c:v>
                </c:pt>
                <c:pt idx="428">
                  <c:v>60334</c:v>
                </c:pt>
                <c:pt idx="429">
                  <c:v>61315</c:v>
                </c:pt>
                <c:pt idx="430">
                  <c:v>61331.5</c:v>
                </c:pt>
                <c:pt idx="431">
                  <c:v>61374.5</c:v>
                </c:pt>
                <c:pt idx="432">
                  <c:v>61375</c:v>
                </c:pt>
                <c:pt idx="433">
                  <c:v>61444</c:v>
                </c:pt>
                <c:pt idx="434">
                  <c:v>61444.5</c:v>
                </c:pt>
                <c:pt idx="435">
                  <c:v>61498.5</c:v>
                </c:pt>
                <c:pt idx="436">
                  <c:v>61503</c:v>
                </c:pt>
                <c:pt idx="437">
                  <c:v>61529</c:v>
                </c:pt>
                <c:pt idx="438">
                  <c:v>61548.5</c:v>
                </c:pt>
                <c:pt idx="439">
                  <c:v>61575</c:v>
                </c:pt>
                <c:pt idx="440">
                  <c:v>61602.5</c:v>
                </c:pt>
                <c:pt idx="441">
                  <c:v>61603</c:v>
                </c:pt>
                <c:pt idx="442">
                  <c:v>61607.5</c:v>
                </c:pt>
                <c:pt idx="443">
                  <c:v>61611.5</c:v>
                </c:pt>
                <c:pt idx="444">
                  <c:v>61612</c:v>
                </c:pt>
                <c:pt idx="445">
                  <c:v>61621</c:v>
                </c:pt>
                <c:pt idx="446">
                  <c:v>61634.5</c:v>
                </c:pt>
                <c:pt idx="447">
                  <c:v>61643.5</c:v>
                </c:pt>
                <c:pt idx="448">
                  <c:v>61644</c:v>
                </c:pt>
                <c:pt idx="449">
                  <c:v>61648</c:v>
                </c:pt>
                <c:pt idx="450">
                  <c:v>61648.5</c:v>
                </c:pt>
                <c:pt idx="451">
                  <c:v>61652.5</c:v>
                </c:pt>
                <c:pt idx="452">
                  <c:v>61653</c:v>
                </c:pt>
                <c:pt idx="453">
                  <c:v>61661.5</c:v>
                </c:pt>
                <c:pt idx="454">
                  <c:v>61662</c:v>
                </c:pt>
                <c:pt idx="455">
                  <c:v>61666</c:v>
                </c:pt>
                <c:pt idx="456">
                  <c:v>61666.5</c:v>
                </c:pt>
                <c:pt idx="457">
                  <c:v>61670.5</c:v>
                </c:pt>
                <c:pt idx="458">
                  <c:v>61671</c:v>
                </c:pt>
                <c:pt idx="459">
                  <c:v>61684</c:v>
                </c:pt>
                <c:pt idx="460">
                  <c:v>61684</c:v>
                </c:pt>
                <c:pt idx="461">
                  <c:v>61684.5</c:v>
                </c:pt>
                <c:pt idx="462">
                  <c:v>61699</c:v>
                </c:pt>
                <c:pt idx="463">
                  <c:v>61784</c:v>
                </c:pt>
                <c:pt idx="464">
                  <c:v>61788.5</c:v>
                </c:pt>
                <c:pt idx="465">
                  <c:v>61793</c:v>
                </c:pt>
                <c:pt idx="466">
                  <c:v>61797.5</c:v>
                </c:pt>
                <c:pt idx="467">
                  <c:v>61802</c:v>
                </c:pt>
                <c:pt idx="468">
                  <c:v>61806.5</c:v>
                </c:pt>
                <c:pt idx="469">
                  <c:v>61811</c:v>
                </c:pt>
                <c:pt idx="470">
                  <c:v>61880</c:v>
                </c:pt>
                <c:pt idx="471">
                  <c:v>61892.5</c:v>
                </c:pt>
                <c:pt idx="472">
                  <c:v>62092</c:v>
                </c:pt>
                <c:pt idx="473">
                  <c:v>62092</c:v>
                </c:pt>
                <c:pt idx="474">
                  <c:v>62561</c:v>
                </c:pt>
                <c:pt idx="475">
                  <c:v>63006</c:v>
                </c:pt>
                <c:pt idx="476">
                  <c:v>63006.5</c:v>
                </c:pt>
                <c:pt idx="477">
                  <c:v>63027.5</c:v>
                </c:pt>
                <c:pt idx="478">
                  <c:v>63043.5</c:v>
                </c:pt>
                <c:pt idx="479">
                  <c:v>63057</c:v>
                </c:pt>
                <c:pt idx="480">
                  <c:v>63066</c:v>
                </c:pt>
                <c:pt idx="481">
                  <c:v>63106</c:v>
                </c:pt>
                <c:pt idx="482">
                  <c:v>63106</c:v>
                </c:pt>
                <c:pt idx="483">
                  <c:v>63106.5</c:v>
                </c:pt>
                <c:pt idx="484">
                  <c:v>63106.5</c:v>
                </c:pt>
                <c:pt idx="485">
                  <c:v>63107.5</c:v>
                </c:pt>
                <c:pt idx="486">
                  <c:v>63116</c:v>
                </c:pt>
                <c:pt idx="487">
                  <c:v>63116</c:v>
                </c:pt>
                <c:pt idx="488">
                  <c:v>63116.5</c:v>
                </c:pt>
                <c:pt idx="489">
                  <c:v>63125.5</c:v>
                </c:pt>
                <c:pt idx="490">
                  <c:v>63154</c:v>
                </c:pt>
                <c:pt idx="491">
                  <c:v>63161.5</c:v>
                </c:pt>
                <c:pt idx="492">
                  <c:v>63220.5</c:v>
                </c:pt>
                <c:pt idx="493">
                  <c:v>63306</c:v>
                </c:pt>
                <c:pt idx="494">
                  <c:v>63306.5</c:v>
                </c:pt>
                <c:pt idx="495">
                  <c:v>63329</c:v>
                </c:pt>
                <c:pt idx="496">
                  <c:v>63367</c:v>
                </c:pt>
                <c:pt idx="497">
                  <c:v>63426</c:v>
                </c:pt>
                <c:pt idx="498">
                  <c:v>64489.5</c:v>
                </c:pt>
                <c:pt idx="499">
                  <c:v>64493</c:v>
                </c:pt>
                <c:pt idx="500">
                  <c:v>64644.5</c:v>
                </c:pt>
                <c:pt idx="501">
                  <c:v>64729</c:v>
                </c:pt>
                <c:pt idx="502">
                  <c:v>64753.5</c:v>
                </c:pt>
                <c:pt idx="503">
                  <c:v>64758</c:v>
                </c:pt>
                <c:pt idx="504">
                  <c:v>64783.5</c:v>
                </c:pt>
                <c:pt idx="505">
                  <c:v>64788</c:v>
                </c:pt>
                <c:pt idx="506">
                  <c:v>64792.5</c:v>
                </c:pt>
                <c:pt idx="507">
                  <c:v>64793</c:v>
                </c:pt>
                <c:pt idx="508">
                  <c:v>64797</c:v>
                </c:pt>
                <c:pt idx="509">
                  <c:v>64860.5</c:v>
                </c:pt>
                <c:pt idx="510">
                  <c:v>64862</c:v>
                </c:pt>
                <c:pt idx="511">
                  <c:v>64874</c:v>
                </c:pt>
                <c:pt idx="512">
                  <c:v>64874</c:v>
                </c:pt>
                <c:pt idx="513">
                  <c:v>64951</c:v>
                </c:pt>
                <c:pt idx="514">
                  <c:v>65250.5</c:v>
                </c:pt>
                <c:pt idx="515">
                  <c:v>65677</c:v>
                </c:pt>
                <c:pt idx="516">
                  <c:v>66008.5</c:v>
                </c:pt>
                <c:pt idx="517">
                  <c:v>66013</c:v>
                </c:pt>
                <c:pt idx="518">
                  <c:v>66022</c:v>
                </c:pt>
                <c:pt idx="519">
                  <c:v>66058</c:v>
                </c:pt>
                <c:pt idx="520">
                  <c:v>66071.5</c:v>
                </c:pt>
                <c:pt idx="521">
                  <c:v>66076.5</c:v>
                </c:pt>
                <c:pt idx="522">
                  <c:v>66090</c:v>
                </c:pt>
                <c:pt idx="523">
                  <c:v>66098.5</c:v>
                </c:pt>
                <c:pt idx="524">
                  <c:v>66099</c:v>
                </c:pt>
                <c:pt idx="525">
                  <c:v>66103.5</c:v>
                </c:pt>
                <c:pt idx="526">
                  <c:v>66108</c:v>
                </c:pt>
                <c:pt idx="527">
                  <c:v>66112.5</c:v>
                </c:pt>
                <c:pt idx="528">
                  <c:v>66189.5</c:v>
                </c:pt>
                <c:pt idx="529">
                  <c:v>66194</c:v>
                </c:pt>
                <c:pt idx="530">
                  <c:v>66194.5</c:v>
                </c:pt>
                <c:pt idx="531">
                  <c:v>66216</c:v>
                </c:pt>
                <c:pt idx="532">
                  <c:v>66216.5</c:v>
                </c:pt>
                <c:pt idx="533">
                  <c:v>66230.5</c:v>
                </c:pt>
                <c:pt idx="534">
                  <c:v>66234.5</c:v>
                </c:pt>
                <c:pt idx="535">
                  <c:v>66248.5</c:v>
                </c:pt>
                <c:pt idx="536">
                  <c:v>66253</c:v>
                </c:pt>
                <c:pt idx="537">
                  <c:v>66257.5</c:v>
                </c:pt>
                <c:pt idx="538">
                  <c:v>66261.5</c:v>
                </c:pt>
                <c:pt idx="539">
                  <c:v>66279.5</c:v>
                </c:pt>
                <c:pt idx="540">
                  <c:v>66280</c:v>
                </c:pt>
                <c:pt idx="541">
                  <c:v>66284</c:v>
                </c:pt>
                <c:pt idx="542">
                  <c:v>66284.5</c:v>
                </c:pt>
                <c:pt idx="543">
                  <c:v>66288</c:v>
                </c:pt>
                <c:pt idx="544">
                  <c:v>66288.5</c:v>
                </c:pt>
                <c:pt idx="545">
                  <c:v>66302.5</c:v>
                </c:pt>
                <c:pt idx="546">
                  <c:v>66307</c:v>
                </c:pt>
                <c:pt idx="547">
                  <c:v>66307.5</c:v>
                </c:pt>
                <c:pt idx="548">
                  <c:v>66311</c:v>
                </c:pt>
                <c:pt idx="549">
                  <c:v>66312</c:v>
                </c:pt>
                <c:pt idx="550">
                  <c:v>66325.5</c:v>
                </c:pt>
                <c:pt idx="551">
                  <c:v>66326.5</c:v>
                </c:pt>
                <c:pt idx="552">
                  <c:v>66329.5</c:v>
                </c:pt>
                <c:pt idx="553">
                  <c:v>66330</c:v>
                </c:pt>
                <c:pt idx="554">
                  <c:v>66347</c:v>
                </c:pt>
                <c:pt idx="555">
                  <c:v>66347.5</c:v>
                </c:pt>
                <c:pt idx="556">
                  <c:v>66423.5</c:v>
                </c:pt>
                <c:pt idx="557">
                  <c:v>66424</c:v>
                </c:pt>
                <c:pt idx="558">
                  <c:v>66433</c:v>
                </c:pt>
                <c:pt idx="559">
                  <c:v>66437.5</c:v>
                </c:pt>
                <c:pt idx="560">
                  <c:v>66438</c:v>
                </c:pt>
                <c:pt idx="561">
                  <c:v>66438.5</c:v>
                </c:pt>
                <c:pt idx="562">
                  <c:v>66443</c:v>
                </c:pt>
                <c:pt idx="563">
                  <c:v>66451</c:v>
                </c:pt>
                <c:pt idx="564">
                  <c:v>66469</c:v>
                </c:pt>
                <c:pt idx="565">
                  <c:v>66469.5</c:v>
                </c:pt>
                <c:pt idx="566">
                  <c:v>66473.5</c:v>
                </c:pt>
                <c:pt idx="567">
                  <c:v>66474</c:v>
                </c:pt>
                <c:pt idx="568">
                  <c:v>66478</c:v>
                </c:pt>
                <c:pt idx="569">
                  <c:v>66478.5</c:v>
                </c:pt>
                <c:pt idx="570">
                  <c:v>66483</c:v>
                </c:pt>
                <c:pt idx="571">
                  <c:v>66487</c:v>
                </c:pt>
                <c:pt idx="572">
                  <c:v>66487.5</c:v>
                </c:pt>
                <c:pt idx="573">
                  <c:v>66491.5</c:v>
                </c:pt>
                <c:pt idx="574">
                  <c:v>66492</c:v>
                </c:pt>
                <c:pt idx="575">
                  <c:v>66492.5</c:v>
                </c:pt>
                <c:pt idx="576">
                  <c:v>66501</c:v>
                </c:pt>
                <c:pt idx="577">
                  <c:v>66501.5</c:v>
                </c:pt>
                <c:pt idx="578">
                  <c:v>66505.5</c:v>
                </c:pt>
                <c:pt idx="579">
                  <c:v>66510</c:v>
                </c:pt>
                <c:pt idx="580">
                  <c:v>66514.5</c:v>
                </c:pt>
                <c:pt idx="581">
                  <c:v>66519</c:v>
                </c:pt>
                <c:pt idx="582">
                  <c:v>66519</c:v>
                </c:pt>
                <c:pt idx="583">
                  <c:v>66523.5</c:v>
                </c:pt>
                <c:pt idx="584">
                  <c:v>66528</c:v>
                </c:pt>
                <c:pt idx="585">
                  <c:v>66528.5</c:v>
                </c:pt>
                <c:pt idx="586">
                  <c:v>66532.5</c:v>
                </c:pt>
                <c:pt idx="587">
                  <c:v>66532.5</c:v>
                </c:pt>
                <c:pt idx="588">
                  <c:v>66533</c:v>
                </c:pt>
                <c:pt idx="589">
                  <c:v>66537.5</c:v>
                </c:pt>
                <c:pt idx="590">
                  <c:v>66551</c:v>
                </c:pt>
                <c:pt idx="591">
                  <c:v>66555.5</c:v>
                </c:pt>
                <c:pt idx="592">
                  <c:v>66564.5</c:v>
                </c:pt>
                <c:pt idx="593">
                  <c:v>66569</c:v>
                </c:pt>
                <c:pt idx="594">
                  <c:v>66573.5</c:v>
                </c:pt>
                <c:pt idx="595">
                  <c:v>66578</c:v>
                </c:pt>
                <c:pt idx="596">
                  <c:v>66582.5</c:v>
                </c:pt>
                <c:pt idx="597">
                  <c:v>66596</c:v>
                </c:pt>
                <c:pt idx="598">
                  <c:v>66600.5</c:v>
                </c:pt>
                <c:pt idx="599">
                  <c:v>66614.5</c:v>
                </c:pt>
                <c:pt idx="600">
                  <c:v>66619</c:v>
                </c:pt>
                <c:pt idx="601">
                  <c:v>66623.5</c:v>
                </c:pt>
                <c:pt idx="602">
                  <c:v>66659.5</c:v>
                </c:pt>
                <c:pt idx="603">
                  <c:v>66765</c:v>
                </c:pt>
                <c:pt idx="604">
                  <c:v>67914</c:v>
                </c:pt>
                <c:pt idx="605">
                  <c:v>67914</c:v>
                </c:pt>
                <c:pt idx="606">
                  <c:v>67914</c:v>
                </c:pt>
                <c:pt idx="607">
                  <c:v>67914</c:v>
                </c:pt>
                <c:pt idx="608">
                  <c:v>67974.5</c:v>
                </c:pt>
                <c:pt idx="609">
                  <c:v>67980</c:v>
                </c:pt>
                <c:pt idx="610">
                  <c:v>67980</c:v>
                </c:pt>
                <c:pt idx="611">
                  <c:v>68073</c:v>
                </c:pt>
                <c:pt idx="612">
                  <c:v>68128</c:v>
                </c:pt>
                <c:pt idx="613">
                  <c:v>68128</c:v>
                </c:pt>
                <c:pt idx="614">
                  <c:v>68128</c:v>
                </c:pt>
                <c:pt idx="615">
                  <c:v>68132.5</c:v>
                </c:pt>
                <c:pt idx="616">
                  <c:v>68132.5</c:v>
                </c:pt>
                <c:pt idx="617">
                  <c:v>68241</c:v>
                </c:pt>
                <c:pt idx="618">
                  <c:v>68250</c:v>
                </c:pt>
                <c:pt idx="619">
                  <c:v>68255.5</c:v>
                </c:pt>
                <c:pt idx="620">
                  <c:v>68341.5</c:v>
                </c:pt>
                <c:pt idx="621">
                  <c:v>68395</c:v>
                </c:pt>
                <c:pt idx="622">
                  <c:v>68395</c:v>
                </c:pt>
                <c:pt idx="623">
                  <c:v>68395</c:v>
                </c:pt>
                <c:pt idx="624">
                  <c:v>68485.5</c:v>
                </c:pt>
                <c:pt idx="625">
                  <c:v>69244.5</c:v>
                </c:pt>
                <c:pt idx="626">
                  <c:v>69263</c:v>
                </c:pt>
                <c:pt idx="627">
                  <c:v>69263.5</c:v>
                </c:pt>
                <c:pt idx="628">
                  <c:v>69475.5</c:v>
                </c:pt>
                <c:pt idx="629">
                  <c:v>69476</c:v>
                </c:pt>
                <c:pt idx="630">
                  <c:v>69573</c:v>
                </c:pt>
                <c:pt idx="631">
                  <c:v>69593.5</c:v>
                </c:pt>
                <c:pt idx="632">
                  <c:v>69692</c:v>
                </c:pt>
                <c:pt idx="633">
                  <c:v>69769</c:v>
                </c:pt>
                <c:pt idx="634">
                  <c:v>69786</c:v>
                </c:pt>
                <c:pt idx="635">
                  <c:v>69841.5</c:v>
                </c:pt>
                <c:pt idx="636">
                  <c:v>69887</c:v>
                </c:pt>
                <c:pt idx="637">
                  <c:v>69922</c:v>
                </c:pt>
                <c:pt idx="638">
                  <c:v>70902</c:v>
                </c:pt>
                <c:pt idx="639">
                  <c:v>71042.5</c:v>
                </c:pt>
                <c:pt idx="640">
                  <c:v>71051</c:v>
                </c:pt>
                <c:pt idx="641">
                  <c:v>71214.5</c:v>
                </c:pt>
                <c:pt idx="642">
                  <c:v>71337</c:v>
                </c:pt>
                <c:pt idx="643">
                  <c:v>71337.5</c:v>
                </c:pt>
                <c:pt idx="644">
                  <c:v>71350.5</c:v>
                </c:pt>
                <c:pt idx="645">
                  <c:v>71467</c:v>
                </c:pt>
                <c:pt idx="646">
                  <c:v>72625</c:v>
                </c:pt>
                <c:pt idx="647">
                  <c:v>72838</c:v>
                </c:pt>
                <c:pt idx="648">
                  <c:v>72904.5</c:v>
                </c:pt>
                <c:pt idx="649">
                  <c:v>73035.5</c:v>
                </c:pt>
                <c:pt idx="650">
                  <c:v>73040</c:v>
                </c:pt>
                <c:pt idx="651">
                  <c:v>73040.5</c:v>
                </c:pt>
                <c:pt idx="652">
                  <c:v>73053.5</c:v>
                </c:pt>
                <c:pt idx="653">
                  <c:v>73054</c:v>
                </c:pt>
                <c:pt idx="654">
                  <c:v>73062</c:v>
                </c:pt>
                <c:pt idx="655">
                  <c:v>73062.5</c:v>
                </c:pt>
                <c:pt idx="656">
                  <c:v>73067</c:v>
                </c:pt>
                <c:pt idx="657">
                  <c:v>73067.5</c:v>
                </c:pt>
                <c:pt idx="658">
                  <c:v>73076</c:v>
                </c:pt>
                <c:pt idx="659">
                  <c:v>73076.5</c:v>
                </c:pt>
                <c:pt idx="660">
                  <c:v>73077</c:v>
                </c:pt>
                <c:pt idx="661">
                  <c:v>73077</c:v>
                </c:pt>
                <c:pt idx="662">
                  <c:v>73077.5</c:v>
                </c:pt>
                <c:pt idx="663">
                  <c:v>73080.5</c:v>
                </c:pt>
                <c:pt idx="664">
                  <c:v>73081</c:v>
                </c:pt>
                <c:pt idx="665">
                  <c:v>73081.5</c:v>
                </c:pt>
                <c:pt idx="666">
                  <c:v>73085</c:v>
                </c:pt>
                <c:pt idx="667">
                  <c:v>73085.5</c:v>
                </c:pt>
                <c:pt idx="668">
                  <c:v>73089.5</c:v>
                </c:pt>
                <c:pt idx="669">
                  <c:v>73090</c:v>
                </c:pt>
                <c:pt idx="670">
                  <c:v>73090.5</c:v>
                </c:pt>
                <c:pt idx="671">
                  <c:v>73094</c:v>
                </c:pt>
                <c:pt idx="672">
                  <c:v>73094.5</c:v>
                </c:pt>
                <c:pt idx="673">
                  <c:v>73095</c:v>
                </c:pt>
                <c:pt idx="674">
                  <c:v>73095</c:v>
                </c:pt>
                <c:pt idx="675">
                  <c:v>73095</c:v>
                </c:pt>
                <c:pt idx="676">
                  <c:v>73098.5</c:v>
                </c:pt>
                <c:pt idx="677">
                  <c:v>73099</c:v>
                </c:pt>
                <c:pt idx="678">
                  <c:v>73099.5</c:v>
                </c:pt>
                <c:pt idx="679">
                  <c:v>73103.5</c:v>
                </c:pt>
                <c:pt idx="680">
                  <c:v>73135</c:v>
                </c:pt>
                <c:pt idx="681">
                  <c:v>73135.5</c:v>
                </c:pt>
                <c:pt idx="682">
                  <c:v>73144</c:v>
                </c:pt>
                <c:pt idx="683">
                  <c:v>73144.5</c:v>
                </c:pt>
                <c:pt idx="684">
                  <c:v>73148.5</c:v>
                </c:pt>
                <c:pt idx="685">
                  <c:v>73158</c:v>
                </c:pt>
                <c:pt idx="686">
                  <c:v>73185</c:v>
                </c:pt>
                <c:pt idx="687">
                  <c:v>73189</c:v>
                </c:pt>
                <c:pt idx="688">
                  <c:v>73189.5</c:v>
                </c:pt>
                <c:pt idx="689">
                  <c:v>73190</c:v>
                </c:pt>
                <c:pt idx="690">
                  <c:v>73194</c:v>
                </c:pt>
                <c:pt idx="691">
                  <c:v>73194.5</c:v>
                </c:pt>
                <c:pt idx="692">
                  <c:v>73207.5</c:v>
                </c:pt>
                <c:pt idx="693">
                  <c:v>73212</c:v>
                </c:pt>
                <c:pt idx="694">
                  <c:v>73212.5</c:v>
                </c:pt>
                <c:pt idx="695">
                  <c:v>73221</c:v>
                </c:pt>
                <c:pt idx="696">
                  <c:v>73221.5</c:v>
                </c:pt>
                <c:pt idx="697">
                  <c:v>73230</c:v>
                </c:pt>
                <c:pt idx="698">
                  <c:v>73230.5</c:v>
                </c:pt>
                <c:pt idx="699">
                  <c:v>73239</c:v>
                </c:pt>
                <c:pt idx="700">
                  <c:v>73243.5</c:v>
                </c:pt>
                <c:pt idx="701">
                  <c:v>73248</c:v>
                </c:pt>
                <c:pt idx="702">
                  <c:v>73248.5</c:v>
                </c:pt>
                <c:pt idx="703">
                  <c:v>73252.5</c:v>
                </c:pt>
                <c:pt idx="704">
                  <c:v>73253</c:v>
                </c:pt>
                <c:pt idx="705">
                  <c:v>73262</c:v>
                </c:pt>
                <c:pt idx="706">
                  <c:v>73271</c:v>
                </c:pt>
                <c:pt idx="707">
                  <c:v>73275.5</c:v>
                </c:pt>
                <c:pt idx="708">
                  <c:v>73280</c:v>
                </c:pt>
                <c:pt idx="709">
                  <c:v>73289</c:v>
                </c:pt>
                <c:pt idx="710">
                  <c:v>74310</c:v>
                </c:pt>
                <c:pt idx="711">
                  <c:v>74327.5</c:v>
                </c:pt>
                <c:pt idx="712">
                  <c:v>74328</c:v>
                </c:pt>
                <c:pt idx="713">
                  <c:v>74342.5</c:v>
                </c:pt>
                <c:pt idx="714">
                  <c:v>74355</c:v>
                </c:pt>
                <c:pt idx="715">
                  <c:v>74359.5</c:v>
                </c:pt>
                <c:pt idx="716">
                  <c:v>74368.5</c:v>
                </c:pt>
                <c:pt idx="717">
                  <c:v>74369</c:v>
                </c:pt>
                <c:pt idx="718">
                  <c:v>74373.5</c:v>
                </c:pt>
                <c:pt idx="719">
                  <c:v>74377.5</c:v>
                </c:pt>
                <c:pt idx="720">
                  <c:v>74378</c:v>
                </c:pt>
                <c:pt idx="721">
                  <c:v>74382</c:v>
                </c:pt>
                <c:pt idx="722">
                  <c:v>74382.5</c:v>
                </c:pt>
                <c:pt idx="723">
                  <c:v>74386.5</c:v>
                </c:pt>
                <c:pt idx="724">
                  <c:v>74387</c:v>
                </c:pt>
                <c:pt idx="725">
                  <c:v>74391</c:v>
                </c:pt>
                <c:pt idx="726">
                  <c:v>74404.5</c:v>
                </c:pt>
                <c:pt idx="727">
                  <c:v>74405</c:v>
                </c:pt>
                <c:pt idx="728">
                  <c:v>74409</c:v>
                </c:pt>
                <c:pt idx="729">
                  <c:v>74409.5</c:v>
                </c:pt>
                <c:pt idx="730">
                  <c:v>74413.5</c:v>
                </c:pt>
                <c:pt idx="731">
                  <c:v>74414</c:v>
                </c:pt>
                <c:pt idx="732">
                  <c:v>74431.5</c:v>
                </c:pt>
                <c:pt idx="733">
                  <c:v>74432</c:v>
                </c:pt>
                <c:pt idx="734">
                  <c:v>74435.5</c:v>
                </c:pt>
                <c:pt idx="735">
                  <c:v>74436</c:v>
                </c:pt>
                <c:pt idx="736">
                  <c:v>74436</c:v>
                </c:pt>
                <c:pt idx="737">
                  <c:v>74436.5</c:v>
                </c:pt>
                <c:pt idx="738">
                  <c:v>74437</c:v>
                </c:pt>
                <c:pt idx="739">
                  <c:v>74440.5</c:v>
                </c:pt>
                <c:pt idx="740">
                  <c:v>74441</c:v>
                </c:pt>
                <c:pt idx="741">
                  <c:v>74464</c:v>
                </c:pt>
                <c:pt idx="742">
                  <c:v>74472.5</c:v>
                </c:pt>
                <c:pt idx="743">
                  <c:v>74517.5</c:v>
                </c:pt>
                <c:pt idx="744">
                  <c:v>74518</c:v>
                </c:pt>
                <c:pt idx="745">
                  <c:v>74518.5</c:v>
                </c:pt>
                <c:pt idx="746">
                  <c:v>74522.5</c:v>
                </c:pt>
                <c:pt idx="747">
                  <c:v>74523</c:v>
                </c:pt>
                <c:pt idx="748">
                  <c:v>74528</c:v>
                </c:pt>
                <c:pt idx="749">
                  <c:v>74528.5</c:v>
                </c:pt>
                <c:pt idx="750">
                  <c:v>74536</c:v>
                </c:pt>
                <c:pt idx="751">
                  <c:v>74536.5</c:v>
                </c:pt>
                <c:pt idx="752">
                  <c:v>74540</c:v>
                </c:pt>
                <c:pt idx="753">
                  <c:v>74558.5</c:v>
                </c:pt>
                <c:pt idx="754">
                  <c:v>74559</c:v>
                </c:pt>
                <c:pt idx="755">
                  <c:v>74640</c:v>
                </c:pt>
                <c:pt idx="756">
                  <c:v>74794.5</c:v>
                </c:pt>
                <c:pt idx="757">
                  <c:v>74893</c:v>
                </c:pt>
                <c:pt idx="758">
                  <c:v>74907.5</c:v>
                </c:pt>
                <c:pt idx="759">
                  <c:v>74907.5</c:v>
                </c:pt>
                <c:pt idx="760">
                  <c:v>76050</c:v>
                </c:pt>
                <c:pt idx="761">
                  <c:v>76050</c:v>
                </c:pt>
                <c:pt idx="762">
                  <c:v>76357.5</c:v>
                </c:pt>
                <c:pt idx="763">
                  <c:v>76357.5</c:v>
                </c:pt>
                <c:pt idx="764">
                  <c:v>76643</c:v>
                </c:pt>
                <c:pt idx="765">
                  <c:v>76693</c:v>
                </c:pt>
                <c:pt idx="766">
                  <c:v>77623.5</c:v>
                </c:pt>
                <c:pt idx="767">
                  <c:v>77744</c:v>
                </c:pt>
                <c:pt idx="768">
                  <c:v>77768</c:v>
                </c:pt>
                <c:pt idx="769">
                  <c:v>77997.5</c:v>
                </c:pt>
                <c:pt idx="770">
                  <c:v>79452</c:v>
                </c:pt>
                <c:pt idx="771">
                  <c:v>79452.5</c:v>
                </c:pt>
                <c:pt idx="772">
                  <c:v>79471.5</c:v>
                </c:pt>
                <c:pt idx="773">
                  <c:v>79592</c:v>
                </c:pt>
                <c:pt idx="774">
                  <c:v>79592.5</c:v>
                </c:pt>
                <c:pt idx="775">
                  <c:v>79669</c:v>
                </c:pt>
                <c:pt idx="776">
                  <c:v>79675</c:v>
                </c:pt>
                <c:pt idx="777">
                  <c:v>79675.5</c:v>
                </c:pt>
                <c:pt idx="778">
                  <c:v>79755</c:v>
                </c:pt>
                <c:pt idx="779">
                  <c:v>81024.5</c:v>
                </c:pt>
                <c:pt idx="780">
                  <c:v>81166.5</c:v>
                </c:pt>
                <c:pt idx="781">
                  <c:v>81309.5</c:v>
                </c:pt>
                <c:pt idx="782">
                  <c:v>81387.5</c:v>
                </c:pt>
                <c:pt idx="783">
                  <c:v>81491.5</c:v>
                </c:pt>
                <c:pt idx="784">
                  <c:v>81559.5</c:v>
                </c:pt>
                <c:pt idx="785">
                  <c:v>82449</c:v>
                </c:pt>
                <c:pt idx="786">
                  <c:v>82551.5</c:v>
                </c:pt>
                <c:pt idx="787">
                  <c:v>82552</c:v>
                </c:pt>
                <c:pt idx="788">
                  <c:v>82797.5</c:v>
                </c:pt>
                <c:pt idx="789">
                  <c:v>82949.5</c:v>
                </c:pt>
                <c:pt idx="790">
                  <c:v>82977</c:v>
                </c:pt>
                <c:pt idx="791">
                  <c:v>83073</c:v>
                </c:pt>
                <c:pt idx="792">
                  <c:v>83268</c:v>
                </c:pt>
                <c:pt idx="793">
                  <c:v>84225.5</c:v>
                </c:pt>
                <c:pt idx="794">
                  <c:v>84288.5</c:v>
                </c:pt>
                <c:pt idx="795">
                  <c:v>84338.5</c:v>
                </c:pt>
                <c:pt idx="796">
                  <c:v>84370</c:v>
                </c:pt>
                <c:pt idx="797">
                  <c:v>84569</c:v>
                </c:pt>
                <c:pt idx="798">
                  <c:v>84569</c:v>
                </c:pt>
                <c:pt idx="799">
                  <c:v>84581.5</c:v>
                </c:pt>
                <c:pt idx="800">
                  <c:v>84582</c:v>
                </c:pt>
                <c:pt idx="801">
                  <c:v>84712.5</c:v>
                </c:pt>
                <c:pt idx="802">
                  <c:v>84726</c:v>
                </c:pt>
                <c:pt idx="803">
                  <c:v>84827</c:v>
                </c:pt>
                <c:pt idx="804">
                  <c:v>85915.5</c:v>
                </c:pt>
                <c:pt idx="805">
                  <c:v>86082.5</c:v>
                </c:pt>
                <c:pt idx="806">
                  <c:v>86083</c:v>
                </c:pt>
                <c:pt idx="807">
                  <c:v>86228</c:v>
                </c:pt>
                <c:pt idx="808">
                  <c:v>86266.5</c:v>
                </c:pt>
                <c:pt idx="809">
                  <c:v>86267</c:v>
                </c:pt>
                <c:pt idx="810">
                  <c:v>86294</c:v>
                </c:pt>
                <c:pt idx="811">
                  <c:v>86381</c:v>
                </c:pt>
                <c:pt idx="812">
                  <c:v>86521.5</c:v>
                </c:pt>
                <c:pt idx="813">
                  <c:v>87795.5</c:v>
                </c:pt>
                <c:pt idx="814">
                  <c:v>87795.5</c:v>
                </c:pt>
                <c:pt idx="815">
                  <c:v>87847</c:v>
                </c:pt>
                <c:pt idx="816">
                  <c:v>87858.5</c:v>
                </c:pt>
                <c:pt idx="817">
                  <c:v>88002</c:v>
                </c:pt>
                <c:pt idx="818">
                  <c:v>88002</c:v>
                </c:pt>
                <c:pt idx="819">
                  <c:v>88057.5</c:v>
                </c:pt>
                <c:pt idx="820">
                  <c:v>88057.5</c:v>
                </c:pt>
                <c:pt idx="821">
                  <c:v>88062</c:v>
                </c:pt>
                <c:pt idx="822">
                  <c:v>88108</c:v>
                </c:pt>
                <c:pt idx="823">
                  <c:v>88160.5</c:v>
                </c:pt>
                <c:pt idx="824">
                  <c:v>88160.5</c:v>
                </c:pt>
                <c:pt idx="825">
                  <c:v>88161</c:v>
                </c:pt>
                <c:pt idx="826">
                  <c:v>88161</c:v>
                </c:pt>
                <c:pt idx="827">
                  <c:v>88266</c:v>
                </c:pt>
                <c:pt idx="828">
                  <c:v>88266</c:v>
                </c:pt>
                <c:pt idx="829">
                  <c:v>89336.5</c:v>
                </c:pt>
                <c:pt idx="830">
                  <c:v>89336.5</c:v>
                </c:pt>
                <c:pt idx="831">
                  <c:v>89510</c:v>
                </c:pt>
                <c:pt idx="832">
                  <c:v>89626</c:v>
                </c:pt>
                <c:pt idx="833">
                  <c:v>89626</c:v>
                </c:pt>
                <c:pt idx="834">
                  <c:v>89751</c:v>
                </c:pt>
                <c:pt idx="835">
                  <c:v>89751</c:v>
                </c:pt>
                <c:pt idx="836">
                  <c:v>90981.5</c:v>
                </c:pt>
                <c:pt idx="837">
                  <c:v>91144</c:v>
                </c:pt>
                <c:pt idx="838">
                  <c:v>91194</c:v>
                </c:pt>
                <c:pt idx="839">
                  <c:v>91401</c:v>
                </c:pt>
                <c:pt idx="840">
                  <c:v>92874.5</c:v>
                </c:pt>
                <c:pt idx="841">
                  <c:v>92875</c:v>
                </c:pt>
                <c:pt idx="842">
                  <c:v>92875.5</c:v>
                </c:pt>
                <c:pt idx="843">
                  <c:v>93146</c:v>
                </c:pt>
                <c:pt idx="844">
                  <c:v>94429</c:v>
                </c:pt>
                <c:pt idx="845">
                  <c:v>94429.5</c:v>
                </c:pt>
                <c:pt idx="846">
                  <c:v>94546.5</c:v>
                </c:pt>
                <c:pt idx="847">
                  <c:v>94586.5</c:v>
                </c:pt>
                <c:pt idx="848">
                  <c:v>94722</c:v>
                </c:pt>
                <c:pt idx="849">
                  <c:v>94900</c:v>
                </c:pt>
              </c:numCache>
            </c:numRef>
          </c:xVal>
          <c:yVal>
            <c:numRef>
              <c:f>'Active 3'!$K$21:$K$989</c:f>
              <c:numCache>
                <c:formatCode>General</c:formatCode>
                <c:ptCount val="969"/>
                <c:pt idx="331">
                  <c:v>-9.1134399990551174E-3</c:v>
                </c:pt>
                <c:pt idx="335">
                  <c:v>-9.6380399991176091E-3</c:v>
                </c:pt>
                <c:pt idx="336">
                  <c:v>-8.5364199985633604E-3</c:v>
                </c:pt>
                <c:pt idx="342">
                  <c:v>-1.0887179996643681E-2</c:v>
                </c:pt>
                <c:pt idx="344">
                  <c:v>-1.0073600002215244E-2</c:v>
                </c:pt>
                <c:pt idx="346">
                  <c:v>-9.7758600022643805E-3</c:v>
                </c:pt>
                <c:pt idx="348">
                  <c:v>-9.3702000012854114E-3</c:v>
                </c:pt>
                <c:pt idx="354">
                  <c:v>-8.364040004380513E-3</c:v>
                </c:pt>
                <c:pt idx="361">
                  <c:v>-8.5292399962781928E-3</c:v>
                </c:pt>
                <c:pt idx="362">
                  <c:v>-8.6920399990049191E-3</c:v>
                </c:pt>
                <c:pt idx="363">
                  <c:v>-1.0625419999996666E-2</c:v>
                </c:pt>
                <c:pt idx="373">
                  <c:v>-9.4070799968903884E-3</c:v>
                </c:pt>
                <c:pt idx="379">
                  <c:v>-2.0154880003246944E-2</c:v>
                </c:pt>
                <c:pt idx="380">
                  <c:v>-1.3854880002327263E-2</c:v>
                </c:pt>
                <c:pt idx="383">
                  <c:v>-2.0552160000079311E-2</c:v>
                </c:pt>
                <c:pt idx="386">
                  <c:v>-9.8600400015129708E-3</c:v>
                </c:pt>
                <c:pt idx="389">
                  <c:v>-9.8566399974515662E-3</c:v>
                </c:pt>
                <c:pt idx="393">
                  <c:v>-9.4199999948614277E-3</c:v>
                </c:pt>
                <c:pt idx="394">
                  <c:v>-8.9631400041980669E-3</c:v>
                </c:pt>
                <c:pt idx="396">
                  <c:v>-9.5498399969073944E-3</c:v>
                </c:pt>
                <c:pt idx="398">
                  <c:v>-9.3150399989099242E-3</c:v>
                </c:pt>
                <c:pt idx="403">
                  <c:v>-9.3417199968826026E-3</c:v>
                </c:pt>
                <c:pt idx="404">
                  <c:v>0</c:v>
                </c:pt>
                <c:pt idx="406">
                  <c:v>-1.0028539996710606E-2</c:v>
                </c:pt>
                <c:pt idx="409">
                  <c:v>-9.703920004540123E-3</c:v>
                </c:pt>
                <c:pt idx="415">
                  <c:v>-9.967559999495279E-3</c:v>
                </c:pt>
                <c:pt idx="416">
                  <c:v>-8.4158799945726059E-3</c:v>
                </c:pt>
                <c:pt idx="419">
                  <c:v>-1.1095779998868238E-2</c:v>
                </c:pt>
                <c:pt idx="420">
                  <c:v>-1.071401999797672E-2</c:v>
                </c:pt>
                <c:pt idx="422">
                  <c:v>-1.0326759998861235E-2</c:v>
                </c:pt>
                <c:pt idx="423">
                  <c:v>-1.1224619993299711E-2</c:v>
                </c:pt>
                <c:pt idx="424">
                  <c:v>-1.1889059998793527E-2</c:v>
                </c:pt>
                <c:pt idx="425">
                  <c:v>-1.1889059998793527E-2</c:v>
                </c:pt>
                <c:pt idx="426">
                  <c:v>-1.1879060002684128E-2</c:v>
                </c:pt>
                <c:pt idx="429">
                  <c:v>-1.1558199999853969E-2</c:v>
                </c:pt>
                <c:pt idx="435">
                  <c:v>-1.3800580003589857E-2</c:v>
                </c:pt>
                <c:pt idx="460">
                  <c:v>-1.0705520006013103E-2</c:v>
                </c:pt>
                <c:pt idx="470">
                  <c:v>-1.1806399998022243E-2</c:v>
                </c:pt>
                <c:pt idx="474">
                  <c:v>-1.1763079994125292E-2</c:v>
                </c:pt>
                <c:pt idx="477">
                  <c:v>-1.2012699997285381E-2</c:v>
                </c:pt>
                <c:pt idx="479">
                  <c:v>-1.1867960005474743E-2</c:v>
                </c:pt>
                <c:pt idx="480">
                  <c:v>-1.3344480001251213E-2</c:v>
                </c:pt>
                <c:pt idx="481">
                  <c:v>-1.2085679998563137E-2</c:v>
                </c:pt>
                <c:pt idx="482">
                  <c:v>-1.2085679998563137E-2</c:v>
                </c:pt>
                <c:pt idx="483">
                  <c:v>-1.1628819993347861E-2</c:v>
                </c:pt>
                <c:pt idx="484">
                  <c:v>-1.1628819993347861E-2</c:v>
                </c:pt>
                <c:pt idx="487">
                  <c:v>-1.1768479998863768E-2</c:v>
                </c:pt>
                <c:pt idx="490">
                  <c:v>-1.2327119999099523E-2</c:v>
                </c:pt>
                <c:pt idx="493">
                  <c:v>-1.2141680002969224E-2</c:v>
                </c:pt>
                <c:pt idx="494">
                  <c:v>-1.2484819999372121E-2</c:v>
                </c:pt>
                <c:pt idx="495">
                  <c:v>-1.3226119997852948E-2</c:v>
                </c:pt>
                <c:pt idx="500">
                  <c:v>-1.3227459996414836E-2</c:v>
                </c:pt>
                <c:pt idx="502">
                  <c:v>-7.1319800044875592E-3</c:v>
                </c:pt>
                <c:pt idx="503">
                  <c:v>-9.320239994849544E-3</c:v>
                </c:pt>
                <c:pt idx="511">
                  <c:v>-1.5228719996230211E-2</c:v>
                </c:pt>
                <c:pt idx="512">
                  <c:v>-1.5208719996735454E-2</c:v>
                </c:pt>
                <c:pt idx="513">
                  <c:v>-1.4982280001277104E-2</c:v>
                </c:pt>
                <c:pt idx="543">
                  <c:v>-1.6228640000917949E-2</c:v>
                </c:pt>
                <c:pt idx="544">
                  <c:v>-1.6071780002675951E-2</c:v>
                </c:pt>
                <c:pt idx="551">
                  <c:v>-1.5450419996341225E-2</c:v>
                </c:pt>
                <c:pt idx="556">
                  <c:v>-1.5719580005679745E-2</c:v>
                </c:pt>
                <c:pt idx="557">
                  <c:v>-1.5962719997332897E-2</c:v>
                </c:pt>
                <c:pt idx="563">
                  <c:v>-1.6292279993649572E-2</c:v>
                </c:pt>
                <c:pt idx="573">
                  <c:v>-1.5786620002472773E-2</c:v>
                </c:pt>
                <c:pt idx="574">
                  <c:v>-1.582975999917835E-2</c:v>
                </c:pt>
                <c:pt idx="575">
                  <c:v>-1.5472899998712819E-2</c:v>
                </c:pt>
                <c:pt idx="582">
                  <c:v>-1.5759319998323917E-2</c:v>
                </c:pt>
                <c:pt idx="587">
                  <c:v>-1.5964099999109749E-2</c:v>
                </c:pt>
                <c:pt idx="602">
                  <c:v>-1.5121659998840187E-2</c:v>
                </c:pt>
                <c:pt idx="603">
                  <c:v>-1.918419999856269E-2</c:v>
                </c:pt>
                <c:pt idx="608">
                  <c:v>-1.6939859997364692E-2</c:v>
                </c:pt>
                <c:pt idx="609">
                  <c:v>-1.6314400003466289E-2</c:v>
                </c:pt>
                <c:pt idx="616">
                  <c:v>-2.7942100001382641E-2</c:v>
                </c:pt>
                <c:pt idx="619">
                  <c:v>-1.6984540001431014E-2</c:v>
                </c:pt>
                <c:pt idx="620">
                  <c:v>-1.700462000007974E-2</c:v>
                </c:pt>
                <c:pt idx="624">
                  <c:v>-8.1489399963174947E-3</c:v>
                </c:pt>
                <c:pt idx="625">
                  <c:v>-1.6815460003272165E-2</c:v>
                </c:pt>
                <c:pt idx="628">
                  <c:v>-1.6846140002598986E-2</c:v>
                </c:pt>
                <c:pt idx="629">
                  <c:v>-1.7389279993949458E-2</c:v>
                </c:pt>
                <c:pt idx="630">
                  <c:v>-1.5758440000354312E-2</c:v>
                </c:pt>
                <c:pt idx="631">
                  <c:v>-1.5627180000592489E-2</c:v>
                </c:pt>
                <c:pt idx="633">
                  <c:v>-1.5569319999485742E-2</c:v>
                </c:pt>
                <c:pt idx="635">
                  <c:v>-1.6024619995732792E-2</c:v>
                </c:pt>
                <c:pt idx="636">
                  <c:v>-1.475036000192631E-2</c:v>
                </c:pt>
                <c:pt idx="637">
                  <c:v>-1.537015999929281E-2</c:v>
                </c:pt>
                <c:pt idx="638">
                  <c:v>-1.4024559997778852E-2</c:v>
                </c:pt>
                <c:pt idx="639">
                  <c:v>-1.4246900005673524E-2</c:v>
                </c:pt>
                <c:pt idx="640">
                  <c:v>-1.3780280001810752E-2</c:v>
                </c:pt>
                <c:pt idx="641">
                  <c:v>-1.418705999822123E-2</c:v>
                </c:pt>
                <c:pt idx="642">
                  <c:v>-1.3156360000721179E-2</c:v>
                </c:pt>
                <c:pt idx="643">
                  <c:v>-1.549949999753153E-2</c:v>
                </c:pt>
                <c:pt idx="644">
                  <c:v>-1.4921139998477884E-2</c:v>
                </c:pt>
                <c:pt idx="646">
                  <c:v>-1.3184999996155966E-2</c:v>
                </c:pt>
                <c:pt idx="647">
                  <c:v>-1.316264000342926E-2</c:v>
                </c:pt>
                <c:pt idx="648">
                  <c:v>-1.3300259997777175E-2</c:v>
                </c:pt>
                <c:pt idx="654">
                  <c:v>-1.4089359996432904E-2</c:v>
                </c:pt>
                <c:pt idx="660">
                  <c:v>-1.338355999905616E-2</c:v>
                </c:pt>
                <c:pt idx="662">
                  <c:v>-1.3426699995761737E-2</c:v>
                </c:pt>
                <c:pt idx="675">
                  <c:v>-1.3636600000609178E-2</c:v>
                </c:pt>
                <c:pt idx="748">
                  <c:v>-1.7575840000063181E-2</c:v>
                </c:pt>
                <c:pt idx="749">
                  <c:v>-1.6618979992927052E-2</c:v>
                </c:pt>
                <c:pt idx="756">
                  <c:v>-1.8269460000738036E-2</c:v>
                </c:pt>
                <c:pt idx="758">
                  <c:v>-1.6919100002269261E-2</c:v>
                </c:pt>
                <c:pt idx="759">
                  <c:v>-1.6819100004795473E-2</c:v>
                </c:pt>
                <c:pt idx="760">
                  <c:v>-1.9494000000122469E-2</c:v>
                </c:pt>
                <c:pt idx="761">
                  <c:v>-1.9494000000122469E-2</c:v>
                </c:pt>
                <c:pt idx="762">
                  <c:v>-1.9125099999655504E-2</c:v>
                </c:pt>
                <c:pt idx="763">
                  <c:v>-1.9125099999655504E-2</c:v>
                </c:pt>
                <c:pt idx="766">
                  <c:v>-2.1355580000090413E-2</c:v>
                </c:pt>
                <c:pt idx="767">
                  <c:v>-2.0792319999600295E-2</c:v>
                </c:pt>
                <c:pt idx="768">
                  <c:v>-2.1023040004365612E-2</c:v>
                </c:pt>
                <c:pt idx="769">
                  <c:v>-2.134430000296561E-2</c:v>
                </c:pt>
                <c:pt idx="770">
                  <c:v>-2.3018560001219157E-2</c:v>
                </c:pt>
                <c:pt idx="771">
                  <c:v>-2.3461700002371799E-2</c:v>
                </c:pt>
                <c:pt idx="772">
                  <c:v>-2.31010200077435E-2</c:v>
                </c:pt>
                <c:pt idx="773">
                  <c:v>-2.309776000038255E-2</c:v>
                </c:pt>
                <c:pt idx="774">
                  <c:v>-2.3740900003758725E-2</c:v>
                </c:pt>
                <c:pt idx="775">
                  <c:v>-2.3191319996840321E-2</c:v>
                </c:pt>
                <c:pt idx="776">
                  <c:v>-2.3058999999193475E-2</c:v>
                </c:pt>
                <c:pt idx="777">
                  <c:v>-2.1702139994886238E-2</c:v>
                </c:pt>
                <c:pt idx="778">
                  <c:v>-2.3501399999076966E-2</c:v>
                </c:pt>
                <c:pt idx="779">
                  <c:v>-2.2723859998222906E-2</c:v>
                </c:pt>
                <c:pt idx="780">
                  <c:v>-2.524561999598518E-2</c:v>
                </c:pt>
                <c:pt idx="781">
                  <c:v>-2.5783659999433439E-2</c:v>
                </c:pt>
                <c:pt idx="782">
                  <c:v>-2.6113499996426981E-2</c:v>
                </c:pt>
                <c:pt idx="783">
                  <c:v>-2.5986620006733574E-2</c:v>
                </c:pt>
                <c:pt idx="784">
                  <c:v>-1.5653660004318226E-2</c:v>
                </c:pt>
                <c:pt idx="785">
                  <c:v>-2.6499719999264926E-2</c:v>
                </c:pt>
                <c:pt idx="786">
                  <c:v>-2.680341991072055E-2</c:v>
                </c:pt>
                <c:pt idx="787">
                  <c:v>-2.6756559862405993E-2</c:v>
                </c:pt>
                <c:pt idx="788">
                  <c:v>-2.7368300005036872E-2</c:v>
                </c:pt>
                <c:pt idx="789">
                  <c:v>-2.7282859999104403E-2</c:v>
                </c:pt>
                <c:pt idx="790">
                  <c:v>-2.7325559829478152E-2</c:v>
                </c:pt>
                <c:pt idx="791">
                  <c:v>-2.6838439996936359E-2</c:v>
                </c:pt>
                <c:pt idx="792">
                  <c:v>-2.7463040001748595E-2</c:v>
                </c:pt>
                <c:pt idx="793">
                  <c:v>-2.8076139999029692E-2</c:v>
                </c:pt>
                <c:pt idx="794">
                  <c:v>-2.8211780001583975E-2</c:v>
                </c:pt>
                <c:pt idx="795">
                  <c:v>-2.812578000157373E-2</c:v>
                </c:pt>
                <c:pt idx="796">
                  <c:v>-2.8443600000173319E-2</c:v>
                </c:pt>
                <c:pt idx="797">
                  <c:v>-2.861331999883987E-2</c:v>
                </c:pt>
                <c:pt idx="798">
                  <c:v>-2.861331999883987E-2</c:v>
                </c:pt>
                <c:pt idx="799">
                  <c:v>-2.8391820000251755E-2</c:v>
                </c:pt>
                <c:pt idx="800">
                  <c:v>-2.8334959992207587E-2</c:v>
                </c:pt>
                <c:pt idx="801">
                  <c:v>-2.8794500001822598E-2</c:v>
                </c:pt>
                <c:pt idx="802">
                  <c:v>-2.8359279996948317E-2</c:v>
                </c:pt>
                <c:pt idx="803">
                  <c:v>-2.9473560003680177E-2</c:v>
                </c:pt>
                <c:pt idx="804">
                  <c:v>-2.9789339998387732E-2</c:v>
                </c:pt>
                <c:pt idx="805">
                  <c:v>-3.0098099996394012E-2</c:v>
                </c:pt>
                <c:pt idx="806">
                  <c:v>-2.9541239993704949E-2</c:v>
                </c:pt>
                <c:pt idx="807">
                  <c:v>-3.0651840002974495E-2</c:v>
                </c:pt>
                <c:pt idx="808">
                  <c:v>-2.9873619991121814E-2</c:v>
                </c:pt>
                <c:pt idx="809">
                  <c:v>-3.0516760001773946E-2</c:v>
                </c:pt>
                <c:pt idx="810">
                  <c:v>-3.0846320005366579E-2</c:v>
                </c:pt>
                <c:pt idx="811">
                  <c:v>-3.2552680000662804E-2</c:v>
                </c:pt>
                <c:pt idx="812">
                  <c:v>-3.0775020000874065E-2</c:v>
                </c:pt>
                <c:pt idx="813">
                  <c:v>-3.2395740003266837E-2</c:v>
                </c:pt>
                <c:pt idx="814">
                  <c:v>-3.2395740003266837E-2</c:v>
                </c:pt>
                <c:pt idx="815">
                  <c:v>-3.1739159996504895E-2</c:v>
                </c:pt>
                <c:pt idx="816">
                  <c:v>-3.263137999601895E-2</c:v>
                </c:pt>
                <c:pt idx="817">
                  <c:v>-3.3312560000922531E-2</c:v>
                </c:pt>
                <c:pt idx="818">
                  <c:v>-3.3312560000922531E-2</c:v>
                </c:pt>
                <c:pt idx="819">
                  <c:v>-3.2601099999737926E-2</c:v>
                </c:pt>
                <c:pt idx="820">
                  <c:v>-3.2601099999737926E-2</c:v>
                </c:pt>
                <c:pt idx="821">
                  <c:v>-3.5189360001822934E-2</c:v>
                </c:pt>
                <c:pt idx="822">
                  <c:v>-3.3658239997748751E-2</c:v>
                </c:pt>
                <c:pt idx="823">
                  <c:v>-3.3287939993897453E-2</c:v>
                </c:pt>
                <c:pt idx="824">
                  <c:v>-3.3287939993897453E-2</c:v>
                </c:pt>
                <c:pt idx="825">
                  <c:v>-3.4031080002023373E-2</c:v>
                </c:pt>
                <c:pt idx="826">
                  <c:v>-3.4031080002023373E-2</c:v>
                </c:pt>
                <c:pt idx="827">
                  <c:v>-3.3990479998465162E-2</c:v>
                </c:pt>
                <c:pt idx="828">
                  <c:v>-3.3990479998465162E-2</c:v>
                </c:pt>
                <c:pt idx="829">
                  <c:v>-3.6153219996776897E-2</c:v>
                </c:pt>
                <c:pt idx="830">
                  <c:v>-3.6153219996776897E-2</c:v>
                </c:pt>
                <c:pt idx="831">
                  <c:v>-3.7022800017439295E-2</c:v>
                </c:pt>
                <c:pt idx="832">
                  <c:v>-3.7931279999611434E-2</c:v>
                </c:pt>
                <c:pt idx="833">
                  <c:v>-3.7931279999611434E-2</c:v>
                </c:pt>
                <c:pt idx="834">
                  <c:v>-3.7716279992309865E-2</c:v>
                </c:pt>
                <c:pt idx="835">
                  <c:v>-3.7716279992309865E-2</c:v>
                </c:pt>
                <c:pt idx="836">
                  <c:v>-4.0483819997461978E-2</c:v>
                </c:pt>
                <c:pt idx="837">
                  <c:v>-4.2004319999250583E-2</c:v>
                </c:pt>
                <c:pt idx="838">
                  <c:v>-4.2018319996714126E-2</c:v>
                </c:pt>
                <c:pt idx="839">
                  <c:v>-4.2878280000877567E-2</c:v>
                </c:pt>
                <c:pt idx="840">
                  <c:v>-4.551186000026064E-2</c:v>
                </c:pt>
                <c:pt idx="841">
                  <c:v>-4.6955000005254988E-2</c:v>
                </c:pt>
                <c:pt idx="842">
                  <c:v>-4.5598140000947751E-2</c:v>
                </c:pt>
                <c:pt idx="843">
                  <c:v>-4.4136879994766787E-2</c:v>
                </c:pt>
                <c:pt idx="844">
                  <c:v>-5.0834120003855787E-2</c:v>
                </c:pt>
                <c:pt idx="845">
                  <c:v>-4.9777259999245871E-2</c:v>
                </c:pt>
                <c:pt idx="846">
                  <c:v>-5.0472019996959716E-2</c:v>
                </c:pt>
                <c:pt idx="848">
                  <c:v>-5.3514159997575916E-2</c:v>
                </c:pt>
                <c:pt idx="849">
                  <c:v>-5.1672000001417473E-2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033-47FE-8C81-74C9B585974C}"/>
            </c:ext>
          </c:extLst>
        </c:ser>
        <c:ser>
          <c:idx val="2"/>
          <c:order val="4"/>
          <c:tx>
            <c:strRef>
              <c:f>'Active 3'!$L$20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3'!$F$21:$F$989</c:f>
              <c:numCache>
                <c:formatCode>General</c:formatCode>
                <c:ptCount val="969"/>
                <c:pt idx="0">
                  <c:v>0</c:v>
                </c:pt>
                <c:pt idx="1">
                  <c:v>5278</c:v>
                </c:pt>
                <c:pt idx="2">
                  <c:v>5337</c:v>
                </c:pt>
                <c:pt idx="3">
                  <c:v>5337.5</c:v>
                </c:pt>
                <c:pt idx="4">
                  <c:v>5350.5</c:v>
                </c:pt>
                <c:pt idx="5">
                  <c:v>5351</c:v>
                </c:pt>
                <c:pt idx="6">
                  <c:v>5355</c:v>
                </c:pt>
                <c:pt idx="7">
                  <c:v>5468.5</c:v>
                </c:pt>
                <c:pt idx="8">
                  <c:v>5473</c:v>
                </c:pt>
                <c:pt idx="9">
                  <c:v>5477.5</c:v>
                </c:pt>
                <c:pt idx="10">
                  <c:v>6557.5</c:v>
                </c:pt>
                <c:pt idx="11">
                  <c:v>6891</c:v>
                </c:pt>
                <c:pt idx="12">
                  <c:v>8423</c:v>
                </c:pt>
                <c:pt idx="13">
                  <c:v>8441</c:v>
                </c:pt>
                <c:pt idx="14">
                  <c:v>8464.5</c:v>
                </c:pt>
                <c:pt idx="15">
                  <c:v>8509</c:v>
                </c:pt>
                <c:pt idx="16">
                  <c:v>8613</c:v>
                </c:pt>
                <c:pt idx="17">
                  <c:v>8640.5</c:v>
                </c:pt>
                <c:pt idx="18">
                  <c:v>8654</c:v>
                </c:pt>
                <c:pt idx="19">
                  <c:v>8667.5</c:v>
                </c:pt>
                <c:pt idx="20">
                  <c:v>8781</c:v>
                </c:pt>
                <c:pt idx="21">
                  <c:v>8781</c:v>
                </c:pt>
                <c:pt idx="22">
                  <c:v>8785.5</c:v>
                </c:pt>
                <c:pt idx="23">
                  <c:v>8790</c:v>
                </c:pt>
                <c:pt idx="24">
                  <c:v>8867</c:v>
                </c:pt>
                <c:pt idx="25">
                  <c:v>8885</c:v>
                </c:pt>
                <c:pt idx="26">
                  <c:v>8939.5</c:v>
                </c:pt>
                <c:pt idx="27">
                  <c:v>9846.5</c:v>
                </c:pt>
                <c:pt idx="28">
                  <c:v>9847</c:v>
                </c:pt>
                <c:pt idx="29">
                  <c:v>10154</c:v>
                </c:pt>
                <c:pt idx="30">
                  <c:v>10376</c:v>
                </c:pt>
                <c:pt idx="31">
                  <c:v>11297</c:v>
                </c:pt>
                <c:pt idx="32">
                  <c:v>11423.5</c:v>
                </c:pt>
                <c:pt idx="33">
                  <c:v>11654</c:v>
                </c:pt>
                <c:pt idx="34">
                  <c:v>11672</c:v>
                </c:pt>
                <c:pt idx="35">
                  <c:v>11712.5</c:v>
                </c:pt>
                <c:pt idx="36">
                  <c:v>11717</c:v>
                </c:pt>
                <c:pt idx="37">
                  <c:v>11731</c:v>
                </c:pt>
                <c:pt idx="38">
                  <c:v>11884.5</c:v>
                </c:pt>
                <c:pt idx="39">
                  <c:v>11889</c:v>
                </c:pt>
                <c:pt idx="40">
                  <c:v>11890</c:v>
                </c:pt>
                <c:pt idx="41">
                  <c:v>12007</c:v>
                </c:pt>
                <c:pt idx="42">
                  <c:v>12020.5</c:v>
                </c:pt>
                <c:pt idx="43">
                  <c:v>12815</c:v>
                </c:pt>
                <c:pt idx="44">
                  <c:v>12869.5</c:v>
                </c:pt>
                <c:pt idx="45">
                  <c:v>12874</c:v>
                </c:pt>
                <c:pt idx="46">
                  <c:v>12946</c:v>
                </c:pt>
                <c:pt idx="47">
                  <c:v>13260</c:v>
                </c:pt>
                <c:pt idx="48">
                  <c:v>13269</c:v>
                </c:pt>
                <c:pt idx="49">
                  <c:v>13291.5</c:v>
                </c:pt>
                <c:pt idx="50">
                  <c:v>13292</c:v>
                </c:pt>
                <c:pt idx="51">
                  <c:v>13296</c:v>
                </c:pt>
                <c:pt idx="52">
                  <c:v>13296.5</c:v>
                </c:pt>
                <c:pt idx="53">
                  <c:v>13373</c:v>
                </c:pt>
                <c:pt idx="54">
                  <c:v>13373.5</c:v>
                </c:pt>
                <c:pt idx="55">
                  <c:v>13373.5</c:v>
                </c:pt>
                <c:pt idx="56">
                  <c:v>13403.5</c:v>
                </c:pt>
                <c:pt idx="57">
                  <c:v>13452.5</c:v>
                </c:pt>
                <c:pt idx="58">
                  <c:v>13457</c:v>
                </c:pt>
                <c:pt idx="59">
                  <c:v>13457.5</c:v>
                </c:pt>
                <c:pt idx="60">
                  <c:v>13462</c:v>
                </c:pt>
                <c:pt idx="61">
                  <c:v>13485</c:v>
                </c:pt>
                <c:pt idx="62">
                  <c:v>13490</c:v>
                </c:pt>
                <c:pt idx="63">
                  <c:v>13571</c:v>
                </c:pt>
                <c:pt idx="64">
                  <c:v>13579.5</c:v>
                </c:pt>
                <c:pt idx="65">
                  <c:v>13598</c:v>
                </c:pt>
                <c:pt idx="66">
                  <c:v>13625</c:v>
                </c:pt>
                <c:pt idx="67">
                  <c:v>13638.5</c:v>
                </c:pt>
                <c:pt idx="68">
                  <c:v>13652</c:v>
                </c:pt>
                <c:pt idx="69">
                  <c:v>13720</c:v>
                </c:pt>
                <c:pt idx="70">
                  <c:v>13756.5</c:v>
                </c:pt>
                <c:pt idx="71">
                  <c:v>13765.5</c:v>
                </c:pt>
                <c:pt idx="72">
                  <c:v>14555</c:v>
                </c:pt>
                <c:pt idx="73">
                  <c:v>14573</c:v>
                </c:pt>
                <c:pt idx="74">
                  <c:v>14690.5</c:v>
                </c:pt>
                <c:pt idx="75">
                  <c:v>14736</c:v>
                </c:pt>
                <c:pt idx="76">
                  <c:v>14736</c:v>
                </c:pt>
                <c:pt idx="77">
                  <c:v>14831</c:v>
                </c:pt>
                <c:pt idx="78">
                  <c:v>14857.5</c:v>
                </c:pt>
                <c:pt idx="79">
                  <c:v>14858</c:v>
                </c:pt>
                <c:pt idx="80">
                  <c:v>14858</c:v>
                </c:pt>
                <c:pt idx="81">
                  <c:v>14871.5</c:v>
                </c:pt>
                <c:pt idx="82">
                  <c:v>14935</c:v>
                </c:pt>
                <c:pt idx="83">
                  <c:v>14989</c:v>
                </c:pt>
                <c:pt idx="84">
                  <c:v>15066</c:v>
                </c:pt>
                <c:pt idx="85">
                  <c:v>15102</c:v>
                </c:pt>
                <c:pt idx="86">
                  <c:v>15102.5</c:v>
                </c:pt>
                <c:pt idx="87">
                  <c:v>15106.5</c:v>
                </c:pt>
                <c:pt idx="88">
                  <c:v>15120</c:v>
                </c:pt>
                <c:pt idx="89">
                  <c:v>15129</c:v>
                </c:pt>
                <c:pt idx="90">
                  <c:v>15165.5</c:v>
                </c:pt>
                <c:pt idx="91">
                  <c:v>15192.5</c:v>
                </c:pt>
                <c:pt idx="92">
                  <c:v>15197</c:v>
                </c:pt>
                <c:pt idx="93">
                  <c:v>15197</c:v>
                </c:pt>
                <c:pt idx="94">
                  <c:v>15206.5</c:v>
                </c:pt>
                <c:pt idx="95">
                  <c:v>15247</c:v>
                </c:pt>
                <c:pt idx="96">
                  <c:v>15256</c:v>
                </c:pt>
                <c:pt idx="97">
                  <c:v>15274.5</c:v>
                </c:pt>
                <c:pt idx="98">
                  <c:v>15315</c:v>
                </c:pt>
                <c:pt idx="99">
                  <c:v>15315.5</c:v>
                </c:pt>
                <c:pt idx="100">
                  <c:v>16512.5</c:v>
                </c:pt>
                <c:pt idx="101">
                  <c:v>16561.5</c:v>
                </c:pt>
                <c:pt idx="102">
                  <c:v>16572.5</c:v>
                </c:pt>
                <c:pt idx="103">
                  <c:v>16670</c:v>
                </c:pt>
                <c:pt idx="104">
                  <c:v>16715.5</c:v>
                </c:pt>
                <c:pt idx="105">
                  <c:v>16792.5</c:v>
                </c:pt>
                <c:pt idx="106">
                  <c:v>16814.5</c:v>
                </c:pt>
                <c:pt idx="107">
                  <c:v>16815</c:v>
                </c:pt>
                <c:pt idx="108">
                  <c:v>16837.5</c:v>
                </c:pt>
                <c:pt idx="109">
                  <c:v>16842</c:v>
                </c:pt>
                <c:pt idx="110">
                  <c:v>16842</c:v>
                </c:pt>
                <c:pt idx="111">
                  <c:v>16860</c:v>
                </c:pt>
                <c:pt idx="112">
                  <c:v>16860.5</c:v>
                </c:pt>
                <c:pt idx="113">
                  <c:v>16956.5</c:v>
                </c:pt>
                <c:pt idx="114">
                  <c:v>18083.5</c:v>
                </c:pt>
                <c:pt idx="115">
                  <c:v>18149</c:v>
                </c:pt>
                <c:pt idx="116">
                  <c:v>18315</c:v>
                </c:pt>
                <c:pt idx="117">
                  <c:v>18474.5</c:v>
                </c:pt>
                <c:pt idx="118">
                  <c:v>18478</c:v>
                </c:pt>
                <c:pt idx="119">
                  <c:v>18482.5</c:v>
                </c:pt>
                <c:pt idx="120">
                  <c:v>18618.5</c:v>
                </c:pt>
                <c:pt idx="121">
                  <c:v>18686.5</c:v>
                </c:pt>
                <c:pt idx="122">
                  <c:v>18713.5</c:v>
                </c:pt>
                <c:pt idx="123">
                  <c:v>18759</c:v>
                </c:pt>
                <c:pt idx="124">
                  <c:v>20032</c:v>
                </c:pt>
                <c:pt idx="125">
                  <c:v>20045.5</c:v>
                </c:pt>
                <c:pt idx="126">
                  <c:v>20106</c:v>
                </c:pt>
                <c:pt idx="127">
                  <c:v>20154.5</c:v>
                </c:pt>
                <c:pt idx="128">
                  <c:v>20160.5</c:v>
                </c:pt>
                <c:pt idx="129">
                  <c:v>20163.5</c:v>
                </c:pt>
                <c:pt idx="130">
                  <c:v>20186</c:v>
                </c:pt>
                <c:pt idx="131">
                  <c:v>20277</c:v>
                </c:pt>
                <c:pt idx="132">
                  <c:v>20317.5</c:v>
                </c:pt>
                <c:pt idx="133">
                  <c:v>20449</c:v>
                </c:pt>
                <c:pt idx="134">
                  <c:v>21506.5</c:v>
                </c:pt>
                <c:pt idx="135">
                  <c:v>21550.5</c:v>
                </c:pt>
                <c:pt idx="136">
                  <c:v>21551</c:v>
                </c:pt>
                <c:pt idx="137">
                  <c:v>21551.5</c:v>
                </c:pt>
                <c:pt idx="138">
                  <c:v>21763.5</c:v>
                </c:pt>
                <c:pt idx="139">
                  <c:v>21767.5</c:v>
                </c:pt>
                <c:pt idx="140">
                  <c:v>21777</c:v>
                </c:pt>
                <c:pt idx="141">
                  <c:v>21790</c:v>
                </c:pt>
                <c:pt idx="142">
                  <c:v>21790.5</c:v>
                </c:pt>
                <c:pt idx="143">
                  <c:v>21881</c:v>
                </c:pt>
                <c:pt idx="144">
                  <c:v>21921.5</c:v>
                </c:pt>
                <c:pt idx="145">
                  <c:v>21922</c:v>
                </c:pt>
                <c:pt idx="146">
                  <c:v>21926.5</c:v>
                </c:pt>
                <c:pt idx="147">
                  <c:v>22887</c:v>
                </c:pt>
                <c:pt idx="148">
                  <c:v>23278.5</c:v>
                </c:pt>
                <c:pt idx="149">
                  <c:v>23285.5</c:v>
                </c:pt>
                <c:pt idx="150">
                  <c:v>23612</c:v>
                </c:pt>
                <c:pt idx="151">
                  <c:v>23617.5</c:v>
                </c:pt>
                <c:pt idx="152">
                  <c:v>23671</c:v>
                </c:pt>
                <c:pt idx="153">
                  <c:v>23672.5</c:v>
                </c:pt>
                <c:pt idx="154">
                  <c:v>23686</c:v>
                </c:pt>
                <c:pt idx="155">
                  <c:v>24898.5</c:v>
                </c:pt>
                <c:pt idx="156">
                  <c:v>24971</c:v>
                </c:pt>
                <c:pt idx="157">
                  <c:v>25016.5</c:v>
                </c:pt>
                <c:pt idx="158">
                  <c:v>25116</c:v>
                </c:pt>
                <c:pt idx="159">
                  <c:v>25120.5</c:v>
                </c:pt>
                <c:pt idx="160">
                  <c:v>25225</c:v>
                </c:pt>
                <c:pt idx="161">
                  <c:v>25229.5</c:v>
                </c:pt>
                <c:pt idx="162">
                  <c:v>25238.5</c:v>
                </c:pt>
                <c:pt idx="163">
                  <c:v>25243</c:v>
                </c:pt>
                <c:pt idx="164">
                  <c:v>25293</c:v>
                </c:pt>
                <c:pt idx="165">
                  <c:v>25297.5</c:v>
                </c:pt>
                <c:pt idx="166">
                  <c:v>26570.5</c:v>
                </c:pt>
                <c:pt idx="167">
                  <c:v>26579.5</c:v>
                </c:pt>
                <c:pt idx="168">
                  <c:v>26580</c:v>
                </c:pt>
                <c:pt idx="169">
                  <c:v>26588.5</c:v>
                </c:pt>
                <c:pt idx="170">
                  <c:v>26602</c:v>
                </c:pt>
                <c:pt idx="171">
                  <c:v>26602.5</c:v>
                </c:pt>
                <c:pt idx="172">
                  <c:v>26661</c:v>
                </c:pt>
                <c:pt idx="173">
                  <c:v>26739</c:v>
                </c:pt>
                <c:pt idx="174">
                  <c:v>26743.5</c:v>
                </c:pt>
                <c:pt idx="175">
                  <c:v>26747</c:v>
                </c:pt>
                <c:pt idx="176">
                  <c:v>26761</c:v>
                </c:pt>
                <c:pt idx="177">
                  <c:v>26770</c:v>
                </c:pt>
                <c:pt idx="178">
                  <c:v>26776</c:v>
                </c:pt>
                <c:pt idx="179">
                  <c:v>26906</c:v>
                </c:pt>
                <c:pt idx="180">
                  <c:v>27019.5</c:v>
                </c:pt>
                <c:pt idx="181">
                  <c:v>27854.5</c:v>
                </c:pt>
                <c:pt idx="182">
                  <c:v>28242.5</c:v>
                </c:pt>
                <c:pt idx="183">
                  <c:v>28310.5</c:v>
                </c:pt>
                <c:pt idx="184">
                  <c:v>28442</c:v>
                </c:pt>
                <c:pt idx="185">
                  <c:v>28451</c:v>
                </c:pt>
                <c:pt idx="186">
                  <c:v>28451.5</c:v>
                </c:pt>
                <c:pt idx="187">
                  <c:v>28456</c:v>
                </c:pt>
                <c:pt idx="188">
                  <c:v>28460.5</c:v>
                </c:pt>
                <c:pt idx="189">
                  <c:v>28465</c:v>
                </c:pt>
                <c:pt idx="190">
                  <c:v>28465.5</c:v>
                </c:pt>
                <c:pt idx="191">
                  <c:v>28469.5</c:v>
                </c:pt>
                <c:pt idx="192">
                  <c:v>28496.5</c:v>
                </c:pt>
                <c:pt idx="193">
                  <c:v>28750.5</c:v>
                </c:pt>
                <c:pt idx="194">
                  <c:v>29820</c:v>
                </c:pt>
                <c:pt idx="195">
                  <c:v>29915</c:v>
                </c:pt>
                <c:pt idx="196">
                  <c:v>29919.5</c:v>
                </c:pt>
                <c:pt idx="197">
                  <c:v>29957</c:v>
                </c:pt>
                <c:pt idx="198">
                  <c:v>30060</c:v>
                </c:pt>
                <c:pt idx="199">
                  <c:v>30064.5</c:v>
                </c:pt>
                <c:pt idx="200">
                  <c:v>30087</c:v>
                </c:pt>
                <c:pt idx="201">
                  <c:v>30096</c:v>
                </c:pt>
                <c:pt idx="202">
                  <c:v>30101</c:v>
                </c:pt>
                <c:pt idx="203">
                  <c:v>30255</c:v>
                </c:pt>
                <c:pt idx="204">
                  <c:v>31334</c:v>
                </c:pt>
                <c:pt idx="205">
                  <c:v>31334</c:v>
                </c:pt>
                <c:pt idx="206">
                  <c:v>31334</c:v>
                </c:pt>
                <c:pt idx="207">
                  <c:v>31668.5</c:v>
                </c:pt>
                <c:pt idx="208">
                  <c:v>31668.5</c:v>
                </c:pt>
                <c:pt idx="209">
                  <c:v>31673</c:v>
                </c:pt>
                <c:pt idx="210">
                  <c:v>31673.5</c:v>
                </c:pt>
                <c:pt idx="211">
                  <c:v>31673.5</c:v>
                </c:pt>
                <c:pt idx="212">
                  <c:v>31727.5</c:v>
                </c:pt>
                <c:pt idx="213">
                  <c:v>31809</c:v>
                </c:pt>
                <c:pt idx="214">
                  <c:v>31841</c:v>
                </c:pt>
                <c:pt idx="215">
                  <c:v>31841</c:v>
                </c:pt>
                <c:pt idx="216">
                  <c:v>31841</c:v>
                </c:pt>
                <c:pt idx="217">
                  <c:v>31841</c:v>
                </c:pt>
                <c:pt idx="218">
                  <c:v>31841</c:v>
                </c:pt>
                <c:pt idx="219">
                  <c:v>31841</c:v>
                </c:pt>
                <c:pt idx="220">
                  <c:v>31854.5</c:v>
                </c:pt>
                <c:pt idx="221">
                  <c:v>31854.5</c:v>
                </c:pt>
                <c:pt idx="222">
                  <c:v>31899.5</c:v>
                </c:pt>
                <c:pt idx="223">
                  <c:v>33188</c:v>
                </c:pt>
                <c:pt idx="224">
                  <c:v>33345</c:v>
                </c:pt>
                <c:pt idx="225">
                  <c:v>33395</c:v>
                </c:pt>
                <c:pt idx="226">
                  <c:v>33417.5</c:v>
                </c:pt>
                <c:pt idx="227">
                  <c:v>33422</c:v>
                </c:pt>
                <c:pt idx="228">
                  <c:v>33426.5</c:v>
                </c:pt>
                <c:pt idx="229">
                  <c:v>33426.5</c:v>
                </c:pt>
                <c:pt idx="230">
                  <c:v>33450.5</c:v>
                </c:pt>
                <c:pt idx="231">
                  <c:v>33454</c:v>
                </c:pt>
                <c:pt idx="232">
                  <c:v>33458.5</c:v>
                </c:pt>
                <c:pt idx="233">
                  <c:v>33549</c:v>
                </c:pt>
                <c:pt idx="234">
                  <c:v>34850</c:v>
                </c:pt>
                <c:pt idx="235">
                  <c:v>34922</c:v>
                </c:pt>
                <c:pt idx="236">
                  <c:v>35021.5</c:v>
                </c:pt>
                <c:pt idx="237">
                  <c:v>35021.5</c:v>
                </c:pt>
                <c:pt idx="238">
                  <c:v>35026.5</c:v>
                </c:pt>
                <c:pt idx="239">
                  <c:v>35026.5</c:v>
                </c:pt>
                <c:pt idx="240">
                  <c:v>35035.5</c:v>
                </c:pt>
                <c:pt idx="241">
                  <c:v>35040</c:v>
                </c:pt>
                <c:pt idx="242">
                  <c:v>35040</c:v>
                </c:pt>
                <c:pt idx="243">
                  <c:v>35058</c:v>
                </c:pt>
                <c:pt idx="244">
                  <c:v>35139.5</c:v>
                </c:pt>
                <c:pt idx="245">
                  <c:v>35191</c:v>
                </c:pt>
                <c:pt idx="246">
                  <c:v>35207.5</c:v>
                </c:pt>
                <c:pt idx="247">
                  <c:v>35434</c:v>
                </c:pt>
                <c:pt idx="248">
                  <c:v>36367.5</c:v>
                </c:pt>
                <c:pt idx="249">
                  <c:v>36517</c:v>
                </c:pt>
                <c:pt idx="250">
                  <c:v>36607.5</c:v>
                </c:pt>
                <c:pt idx="251">
                  <c:v>36997.5</c:v>
                </c:pt>
                <c:pt idx="252">
                  <c:v>38012.5</c:v>
                </c:pt>
                <c:pt idx="253">
                  <c:v>38162</c:v>
                </c:pt>
                <c:pt idx="254">
                  <c:v>38416</c:v>
                </c:pt>
                <c:pt idx="255">
                  <c:v>38438.5</c:v>
                </c:pt>
                <c:pt idx="256">
                  <c:v>39329</c:v>
                </c:pt>
                <c:pt idx="257">
                  <c:v>39865.5</c:v>
                </c:pt>
                <c:pt idx="258">
                  <c:v>39885</c:v>
                </c:pt>
                <c:pt idx="259">
                  <c:v>39988</c:v>
                </c:pt>
                <c:pt idx="260">
                  <c:v>40350.5</c:v>
                </c:pt>
                <c:pt idx="261">
                  <c:v>41331.5</c:v>
                </c:pt>
                <c:pt idx="262">
                  <c:v>41483.5</c:v>
                </c:pt>
                <c:pt idx="263">
                  <c:v>41580</c:v>
                </c:pt>
                <c:pt idx="264">
                  <c:v>41648.5</c:v>
                </c:pt>
                <c:pt idx="265">
                  <c:v>41705.5</c:v>
                </c:pt>
                <c:pt idx="266">
                  <c:v>41714.5</c:v>
                </c:pt>
                <c:pt idx="267">
                  <c:v>41814</c:v>
                </c:pt>
                <c:pt idx="268">
                  <c:v>41995.5</c:v>
                </c:pt>
                <c:pt idx="269">
                  <c:v>42004.5</c:v>
                </c:pt>
                <c:pt idx="270">
                  <c:v>43160</c:v>
                </c:pt>
                <c:pt idx="271">
                  <c:v>43170.5</c:v>
                </c:pt>
                <c:pt idx="272">
                  <c:v>43171</c:v>
                </c:pt>
                <c:pt idx="273">
                  <c:v>43241.5</c:v>
                </c:pt>
                <c:pt idx="274">
                  <c:v>43305</c:v>
                </c:pt>
                <c:pt idx="275">
                  <c:v>43355</c:v>
                </c:pt>
                <c:pt idx="276">
                  <c:v>43369.5</c:v>
                </c:pt>
                <c:pt idx="277">
                  <c:v>43373</c:v>
                </c:pt>
                <c:pt idx="278">
                  <c:v>43423</c:v>
                </c:pt>
                <c:pt idx="279">
                  <c:v>43518</c:v>
                </c:pt>
                <c:pt idx="280">
                  <c:v>44597.5</c:v>
                </c:pt>
                <c:pt idx="281">
                  <c:v>44782</c:v>
                </c:pt>
                <c:pt idx="282">
                  <c:v>44918</c:v>
                </c:pt>
                <c:pt idx="283">
                  <c:v>44918</c:v>
                </c:pt>
                <c:pt idx="284">
                  <c:v>45031.5</c:v>
                </c:pt>
                <c:pt idx="285">
                  <c:v>45036</c:v>
                </c:pt>
                <c:pt idx="286">
                  <c:v>45068</c:v>
                </c:pt>
                <c:pt idx="287">
                  <c:v>45068</c:v>
                </c:pt>
                <c:pt idx="288">
                  <c:v>45072.5</c:v>
                </c:pt>
                <c:pt idx="289">
                  <c:v>45073.5</c:v>
                </c:pt>
                <c:pt idx="290">
                  <c:v>45074</c:v>
                </c:pt>
                <c:pt idx="291">
                  <c:v>45090.5</c:v>
                </c:pt>
                <c:pt idx="292">
                  <c:v>45253.5</c:v>
                </c:pt>
                <c:pt idx="293">
                  <c:v>45326</c:v>
                </c:pt>
                <c:pt idx="294">
                  <c:v>46419</c:v>
                </c:pt>
                <c:pt idx="295">
                  <c:v>46422.5</c:v>
                </c:pt>
                <c:pt idx="296">
                  <c:v>46463.5</c:v>
                </c:pt>
                <c:pt idx="297">
                  <c:v>46463.5</c:v>
                </c:pt>
                <c:pt idx="298">
                  <c:v>46463.5</c:v>
                </c:pt>
                <c:pt idx="299">
                  <c:v>46464</c:v>
                </c:pt>
                <c:pt idx="300">
                  <c:v>46464</c:v>
                </c:pt>
                <c:pt idx="301">
                  <c:v>46464</c:v>
                </c:pt>
                <c:pt idx="302">
                  <c:v>46467.5</c:v>
                </c:pt>
                <c:pt idx="303">
                  <c:v>46528</c:v>
                </c:pt>
                <c:pt idx="304">
                  <c:v>46576.5</c:v>
                </c:pt>
                <c:pt idx="305">
                  <c:v>46699</c:v>
                </c:pt>
                <c:pt idx="306">
                  <c:v>46708</c:v>
                </c:pt>
                <c:pt idx="307">
                  <c:v>46718.5</c:v>
                </c:pt>
                <c:pt idx="308">
                  <c:v>46850</c:v>
                </c:pt>
                <c:pt idx="309">
                  <c:v>46850</c:v>
                </c:pt>
                <c:pt idx="310">
                  <c:v>46876</c:v>
                </c:pt>
                <c:pt idx="311">
                  <c:v>47883</c:v>
                </c:pt>
                <c:pt idx="312">
                  <c:v>48119</c:v>
                </c:pt>
                <c:pt idx="313">
                  <c:v>48121.5</c:v>
                </c:pt>
                <c:pt idx="314">
                  <c:v>48140.5</c:v>
                </c:pt>
                <c:pt idx="315">
                  <c:v>48244</c:v>
                </c:pt>
                <c:pt idx="316">
                  <c:v>48248.5</c:v>
                </c:pt>
                <c:pt idx="317">
                  <c:v>48248.5</c:v>
                </c:pt>
                <c:pt idx="318">
                  <c:v>48280.5</c:v>
                </c:pt>
                <c:pt idx="319">
                  <c:v>48295</c:v>
                </c:pt>
                <c:pt idx="320">
                  <c:v>48303</c:v>
                </c:pt>
                <c:pt idx="321">
                  <c:v>48485.5</c:v>
                </c:pt>
                <c:pt idx="322">
                  <c:v>48557</c:v>
                </c:pt>
                <c:pt idx="323">
                  <c:v>48558</c:v>
                </c:pt>
                <c:pt idx="324">
                  <c:v>48566.5</c:v>
                </c:pt>
                <c:pt idx="325">
                  <c:v>48566.5</c:v>
                </c:pt>
                <c:pt idx="326">
                  <c:v>48747.5</c:v>
                </c:pt>
                <c:pt idx="327">
                  <c:v>48747.5</c:v>
                </c:pt>
                <c:pt idx="328">
                  <c:v>49640</c:v>
                </c:pt>
                <c:pt idx="329">
                  <c:v>49735</c:v>
                </c:pt>
                <c:pt idx="330">
                  <c:v>49800.5</c:v>
                </c:pt>
                <c:pt idx="331">
                  <c:v>49948</c:v>
                </c:pt>
                <c:pt idx="332">
                  <c:v>50016</c:v>
                </c:pt>
                <c:pt idx="333">
                  <c:v>50138.5</c:v>
                </c:pt>
                <c:pt idx="334">
                  <c:v>50143</c:v>
                </c:pt>
                <c:pt idx="335">
                  <c:v>50143</c:v>
                </c:pt>
                <c:pt idx="336">
                  <c:v>51276.5</c:v>
                </c:pt>
                <c:pt idx="337">
                  <c:v>51303.5</c:v>
                </c:pt>
                <c:pt idx="338">
                  <c:v>51304</c:v>
                </c:pt>
                <c:pt idx="339">
                  <c:v>51421</c:v>
                </c:pt>
                <c:pt idx="340">
                  <c:v>51460</c:v>
                </c:pt>
                <c:pt idx="341">
                  <c:v>51506.5</c:v>
                </c:pt>
                <c:pt idx="342">
                  <c:v>51593.5</c:v>
                </c:pt>
                <c:pt idx="343">
                  <c:v>51603.5</c:v>
                </c:pt>
                <c:pt idx="344">
                  <c:v>51620</c:v>
                </c:pt>
                <c:pt idx="345">
                  <c:v>51621</c:v>
                </c:pt>
                <c:pt idx="346">
                  <c:v>51674.5</c:v>
                </c:pt>
                <c:pt idx="347">
                  <c:v>51701.5</c:v>
                </c:pt>
                <c:pt idx="348">
                  <c:v>51715</c:v>
                </c:pt>
                <c:pt idx="349">
                  <c:v>52898.5</c:v>
                </c:pt>
                <c:pt idx="350">
                  <c:v>52972</c:v>
                </c:pt>
                <c:pt idx="351">
                  <c:v>53071</c:v>
                </c:pt>
                <c:pt idx="352">
                  <c:v>53085</c:v>
                </c:pt>
                <c:pt idx="353">
                  <c:v>53092.5</c:v>
                </c:pt>
                <c:pt idx="354">
                  <c:v>53093</c:v>
                </c:pt>
                <c:pt idx="355">
                  <c:v>53093</c:v>
                </c:pt>
                <c:pt idx="356">
                  <c:v>53121</c:v>
                </c:pt>
                <c:pt idx="357">
                  <c:v>53121</c:v>
                </c:pt>
                <c:pt idx="358">
                  <c:v>53144</c:v>
                </c:pt>
                <c:pt idx="359">
                  <c:v>53165.5</c:v>
                </c:pt>
                <c:pt idx="360">
                  <c:v>53183</c:v>
                </c:pt>
                <c:pt idx="361">
                  <c:v>53183</c:v>
                </c:pt>
                <c:pt idx="362">
                  <c:v>53193</c:v>
                </c:pt>
                <c:pt idx="363">
                  <c:v>53201.5</c:v>
                </c:pt>
                <c:pt idx="364">
                  <c:v>53207</c:v>
                </c:pt>
                <c:pt idx="365">
                  <c:v>53547</c:v>
                </c:pt>
                <c:pt idx="366">
                  <c:v>54643</c:v>
                </c:pt>
                <c:pt idx="367">
                  <c:v>54721</c:v>
                </c:pt>
                <c:pt idx="368">
                  <c:v>54730</c:v>
                </c:pt>
                <c:pt idx="369">
                  <c:v>54802</c:v>
                </c:pt>
                <c:pt idx="370">
                  <c:v>54812</c:v>
                </c:pt>
                <c:pt idx="371">
                  <c:v>54830</c:v>
                </c:pt>
                <c:pt idx="372">
                  <c:v>54857</c:v>
                </c:pt>
                <c:pt idx="373">
                  <c:v>54861</c:v>
                </c:pt>
                <c:pt idx="374">
                  <c:v>54875</c:v>
                </c:pt>
                <c:pt idx="375">
                  <c:v>54938</c:v>
                </c:pt>
                <c:pt idx="376">
                  <c:v>54950.5</c:v>
                </c:pt>
                <c:pt idx="377">
                  <c:v>54970</c:v>
                </c:pt>
                <c:pt idx="378">
                  <c:v>54996</c:v>
                </c:pt>
                <c:pt idx="379">
                  <c:v>54996</c:v>
                </c:pt>
                <c:pt idx="380">
                  <c:v>54996</c:v>
                </c:pt>
                <c:pt idx="381">
                  <c:v>55127.5</c:v>
                </c:pt>
                <c:pt idx="382">
                  <c:v>55127.5</c:v>
                </c:pt>
                <c:pt idx="383">
                  <c:v>55572</c:v>
                </c:pt>
                <c:pt idx="384">
                  <c:v>56043.5</c:v>
                </c:pt>
                <c:pt idx="385">
                  <c:v>56043.5</c:v>
                </c:pt>
                <c:pt idx="386">
                  <c:v>56293</c:v>
                </c:pt>
                <c:pt idx="387">
                  <c:v>56302.5</c:v>
                </c:pt>
                <c:pt idx="388">
                  <c:v>56342</c:v>
                </c:pt>
                <c:pt idx="389">
                  <c:v>56388</c:v>
                </c:pt>
                <c:pt idx="390">
                  <c:v>56429.5</c:v>
                </c:pt>
                <c:pt idx="391">
                  <c:v>56442.5</c:v>
                </c:pt>
                <c:pt idx="392">
                  <c:v>56474</c:v>
                </c:pt>
                <c:pt idx="393">
                  <c:v>56500</c:v>
                </c:pt>
                <c:pt idx="394">
                  <c:v>56500.5</c:v>
                </c:pt>
                <c:pt idx="395">
                  <c:v>56551</c:v>
                </c:pt>
                <c:pt idx="396">
                  <c:v>56578</c:v>
                </c:pt>
                <c:pt idx="397">
                  <c:v>56664.5</c:v>
                </c:pt>
                <c:pt idx="398">
                  <c:v>56668</c:v>
                </c:pt>
                <c:pt idx="399">
                  <c:v>56683</c:v>
                </c:pt>
                <c:pt idx="400">
                  <c:v>56683</c:v>
                </c:pt>
                <c:pt idx="401">
                  <c:v>56683</c:v>
                </c:pt>
                <c:pt idx="402">
                  <c:v>56841.5</c:v>
                </c:pt>
                <c:pt idx="403">
                  <c:v>57599</c:v>
                </c:pt>
                <c:pt idx="404">
                  <c:v>57757.5</c:v>
                </c:pt>
                <c:pt idx="405">
                  <c:v>57884</c:v>
                </c:pt>
                <c:pt idx="406">
                  <c:v>58055.5</c:v>
                </c:pt>
                <c:pt idx="407">
                  <c:v>58169</c:v>
                </c:pt>
                <c:pt idx="408">
                  <c:v>58169.5</c:v>
                </c:pt>
                <c:pt idx="409">
                  <c:v>58214</c:v>
                </c:pt>
                <c:pt idx="410">
                  <c:v>58214</c:v>
                </c:pt>
                <c:pt idx="411">
                  <c:v>58327.5</c:v>
                </c:pt>
                <c:pt idx="412">
                  <c:v>58327.5</c:v>
                </c:pt>
                <c:pt idx="413">
                  <c:v>58358.5</c:v>
                </c:pt>
                <c:pt idx="414">
                  <c:v>58358.5</c:v>
                </c:pt>
                <c:pt idx="415">
                  <c:v>58377</c:v>
                </c:pt>
                <c:pt idx="416">
                  <c:v>59321</c:v>
                </c:pt>
                <c:pt idx="417">
                  <c:v>59409</c:v>
                </c:pt>
                <c:pt idx="418">
                  <c:v>59430</c:v>
                </c:pt>
                <c:pt idx="419">
                  <c:v>59588.5</c:v>
                </c:pt>
                <c:pt idx="420">
                  <c:v>59696.5</c:v>
                </c:pt>
                <c:pt idx="421">
                  <c:v>59758</c:v>
                </c:pt>
                <c:pt idx="422">
                  <c:v>59767</c:v>
                </c:pt>
                <c:pt idx="423">
                  <c:v>59841.5</c:v>
                </c:pt>
                <c:pt idx="424">
                  <c:v>60114.5</c:v>
                </c:pt>
                <c:pt idx="425">
                  <c:v>60114.5</c:v>
                </c:pt>
                <c:pt idx="426">
                  <c:v>60114.5</c:v>
                </c:pt>
                <c:pt idx="427">
                  <c:v>60334</c:v>
                </c:pt>
                <c:pt idx="428">
                  <c:v>60334</c:v>
                </c:pt>
                <c:pt idx="429">
                  <c:v>61315</c:v>
                </c:pt>
                <c:pt idx="430">
                  <c:v>61331.5</c:v>
                </c:pt>
                <c:pt idx="431">
                  <c:v>61374.5</c:v>
                </c:pt>
                <c:pt idx="432">
                  <c:v>61375</c:v>
                </c:pt>
                <c:pt idx="433">
                  <c:v>61444</c:v>
                </c:pt>
                <c:pt idx="434">
                  <c:v>61444.5</c:v>
                </c:pt>
                <c:pt idx="435">
                  <c:v>61498.5</c:v>
                </c:pt>
                <c:pt idx="436">
                  <c:v>61503</c:v>
                </c:pt>
                <c:pt idx="437">
                  <c:v>61529</c:v>
                </c:pt>
                <c:pt idx="438">
                  <c:v>61548.5</c:v>
                </c:pt>
                <c:pt idx="439">
                  <c:v>61575</c:v>
                </c:pt>
                <c:pt idx="440">
                  <c:v>61602.5</c:v>
                </c:pt>
                <c:pt idx="441">
                  <c:v>61603</c:v>
                </c:pt>
                <c:pt idx="442">
                  <c:v>61607.5</c:v>
                </c:pt>
                <c:pt idx="443">
                  <c:v>61611.5</c:v>
                </c:pt>
                <c:pt idx="444">
                  <c:v>61612</c:v>
                </c:pt>
                <c:pt idx="445">
                  <c:v>61621</c:v>
                </c:pt>
                <c:pt idx="446">
                  <c:v>61634.5</c:v>
                </c:pt>
                <c:pt idx="447">
                  <c:v>61643.5</c:v>
                </c:pt>
                <c:pt idx="448">
                  <c:v>61644</c:v>
                </c:pt>
                <c:pt idx="449">
                  <c:v>61648</c:v>
                </c:pt>
                <c:pt idx="450">
                  <c:v>61648.5</c:v>
                </c:pt>
                <c:pt idx="451">
                  <c:v>61652.5</c:v>
                </c:pt>
                <c:pt idx="452">
                  <c:v>61653</c:v>
                </c:pt>
                <c:pt idx="453">
                  <c:v>61661.5</c:v>
                </c:pt>
                <c:pt idx="454">
                  <c:v>61662</c:v>
                </c:pt>
                <c:pt idx="455">
                  <c:v>61666</c:v>
                </c:pt>
                <c:pt idx="456">
                  <c:v>61666.5</c:v>
                </c:pt>
                <c:pt idx="457">
                  <c:v>61670.5</c:v>
                </c:pt>
                <c:pt idx="458">
                  <c:v>61671</c:v>
                </c:pt>
                <c:pt idx="459">
                  <c:v>61684</c:v>
                </c:pt>
                <c:pt idx="460">
                  <c:v>61684</c:v>
                </c:pt>
                <c:pt idx="461">
                  <c:v>61684.5</c:v>
                </c:pt>
                <c:pt idx="462">
                  <c:v>61699</c:v>
                </c:pt>
                <c:pt idx="463">
                  <c:v>61784</c:v>
                </c:pt>
                <c:pt idx="464">
                  <c:v>61788.5</c:v>
                </c:pt>
                <c:pt idx="465">
                  <c:v>61793</c:v>
                </c:pt>
                <c:pt idx="466">
                  <c:v>61797.5</c:v>
                </c:pt>
                <c:pt idx="467">
                  <c:v>61802</c:v>
                </c:pt>
                <c:pt idx="468">
                  <c:v>61806.5</c:v>
                </c:pt>
                <c:pt idx="469">
                  <c:v>61811</c:v>
                </c:pt>
                <c:pt idx="470">
                  <c:v>61880</c:v>
                </c:pt>
                <c:pt idx="471">
                  <c:v>61892.5</c:v>
                </c:pt>
                <c:pt idx="472">
                  <c:v>62092</c:v>
                </c:pt>
                <c:pt idx="473">
                  <c:v>62092</c:v>
                </c:pt>
                <c:pt idx="474">
                  <c:v>62561</c:v>
                </c:pt>
                <c:pt idx="475">
                  <c:v>63006</c:v>
                </c:pt>
                <c:pt idx="476">
                  <c:v>63006.5</c:v>
                </c:pt>
                <c:pt idx="477">
                  <c:v>63027.5</c:v>
                </c:pt>
                <c:pt idx="478">
                  <c:v>63043.5</c:v>
                </c:pt>
                <c:pt idx="479">
                  <c:v>63057</c:v>
                </c:pt>
                <c:pt idx="480">
                  <c:v>63066</c:v>
                </c:pt>
                <c:pt idx="481">
                  <c:v>63106</c:v>
                </c:pt>
                <c:pt idx="482">
                  <c:v>63106</c:v>
                </c:pt>
                <c:pt idx="483">
                  <c:v>63106.5</c:v>
                </c:pt>
                <c:pt idx="484">
                  <c:v>63106.5</c:v>
                </c:pt>
                <c:pt idx="485">
                  <c:v>63107.5</c:v>
                </c:pt>
                <c:pt idx="486">
                  <c:v>63116</c:v>
                </c:pt>
                <c:pt idx="487">
                  <c:v>63116</c:v>
                </c:pt>
                <c:pt idx="488">
                  <c:v>63116.5</c:v>
                </c:pt>
                <c:pt idx="489">
                  <c:v>63125.5</c:v>
                </c:pt>
                <c:pt idx="490">
                  <c:v>63154</c:v>
                </c:pt>
                <c:pt idx="491">
                  <c:v>63161.5</c:v>
                </c:pt>
                <c:pt idx="492">
                  <c:v>63220.5</c:v>
                </c:pt>
                <c:pt idx="493">
                  <c:v>63306</c:v>
                </c:pt>
                <c:pt idx="494">
                  <c:v>63306.5</c:v>
                </c:pt>
                <c:pt idx="495">
                  <c:v>63329</c:v>
                </c:pt>
                <c:pt idx="496">
                  <c:v>63367</c:v>
                </c:pt>
                <c:pt idx="497">
                  <c:v>63426</c:v>
                </c:pt>
                <c:pt idx="498">
                  <c:v>64489.5</c:v>
                </c:pt>
                <c:pt idx="499">
                  <c:v>64493</c:v>
                </c:pt>
                <c:pt idx="500">
                  <c:v>64644.5</c:v>
                </c:pt>
                <c:pt idx="501">
                  <c:v>64729</c:v>
                </c:pt>
                <c:pt idx="502">
                  <c:v>64753.5</c:v>
                </c:pt>
                <c:pt idx="503">
                  <c:v>64758</c:v>
                </c:pt>
                <c:pt idx="504">
                  <c:v>64783.5</c:v>
                </c:pt>
                <c:pt idx="505">
                  <c:v>64788</c:v>
                </c:pt>
                <c:pt idx="506">
                  <c:v>64792.5</c:v>
                </c:pt>
                <c:pt idx="507">
                  <c:v>64793</c:v>
                </c:pt>
                <c:pt idx="508">
                  <c:v>64797</c:v>
                </c:pt>
                <c:pt idx="509">
                  <c:v>64860.5</c:v>
                </c:pt>
                <c:pt idx="510">
                  <c:v>64862</c:v>
                </c:pt>
                <c:pt idx="511">
                  <c:v>64874</c:v>
                </c:pt>
                <c:pt idx="512">
                  <c:v>64874</c:v>
                </c:pt>
                <c:pt idx="513">
                  <c:v>64951</c:v>
                </c:pt>
                <c:pt idx="514">
                  <c:v>65250.5</c:v>
                </c:pt>
                <c:pt idx="515">
                  <c:v>65677</c:v>
                </c:pt>
                <c:pt idx="516">
                  <c:v>66008.5</c:v>
                </c:pt>
                <c:pt idx="517">
                  <c:v>66013</c:v>
                </c:pt>
                <c:pt idx="518">
                  <c:v>66022</c:v>
                </c:pt>
                <c:pt idx="519">
                  <c:v>66058</c:v>
                </c:pt>
                <c:pt idx="520">
                  <c:v>66071.5</c:v>
                </c:pt>
                <c:pt idx="521">
                  <c:v>66076.5</c:v>
                </c:pt>
                <c:pt idx="522">
                  <c:v>66090</c:v>
                </c:pt>
                <c:pt idx="523">
                  <c:v>66098.5</c:v>
                </c:pt>
                <c:pt idx="524">
                  <c:v>66099</c:v>
                </c:pt>
                <c:pt idx="525">
                  <c:v>66103.5</c:v>
                </c:pt>
                <c:pt idx="526">
                  <c:v>66108</c:v>
                </c:pt>
                <c:pt idx="527">
                  <c:v>66112.5</c:v>
                </c:pt>
                <c:pt idx="528">
                  <c:v>66189.5</c:v>
                </c:pt>
                <c:pt idx="529">
                  <c:v>66194</c:v>
                </c:pt>
                <c:pt idx="530">
                  <c:v>66194.5</c:v>
                </c:pt>
                <c:pt idx="531">
                  <c:v>66216</c:v>
                </c:pt>
                <c:pt idx="532">
                  <c:v>66216.5</c:v>
                </c:pt>
                <c:pt idx="533">
                  <c:v>66230.5</c:v>
                </c:pt>
                <c:pt idx="534">
                  <c:v>66234.5</c:v>
                </c:pt>
                <c:pt idx="535">
                  <c:v>66248.5</c:v>
                </c:pt>
                <c:pt idx="536">
                  <c:v>66253</c:v>
                </c:pt>
                <c:pt idx="537">
                  <c:v>66257.5</c:v>
                </c:pt>
                <c:pt idx="538">
                  <c:v>66261.5</c:v>
                </c:pt>
                <c:pt idx="539">
                  <c:v>66279.5</c:v>
                </c:pt>
                <c:pt idx="540">
                  <c:v>66280</c:v>
                </c:pt>
                <c:pt idx="541">
                  <c:v>66284</c:v>
                </c:pt>
                <c:pt idx="542">
                  <c:v>66284.5</c:v>
                </c:pt>
                <c:pt idx="543">
                  <c:v>66288</c:v>
                </c:pt>
                <c:pt idx="544">
                  <c:v>66288.5</c:v>
                </c:pt>
                <c:pt idx="545">
                  <c:v>66302.5</c:v>
                </c:pt>
                <c:pt idx="546">
                  <c:v>66307</c:v>
                </c:pt>
                <c:pt idx="547">
                  <c:v>66307.5</c:v>
                </c:pt>
                <c:pt idx="548">
                  <c:v>66311</c:v>
                </c:pt>
                <c:pt idx="549">
                  <c:v>66312</c:v>
                </c:pt>
                <c:pt idx="550">
                  <c:v>66325.5</c:v>
                </c:pt>
                <c:pt idx="551">
                  <c:v>66326.5</c:v>
                </c:pt>
                <c:pt idx="552">
                  <c:v>66329.5</c:v>
                </c:pt>
                <c:pt idx="553">
                  <c:v>66330</c:v>
                </c:pt>
                <c:pt idx="554">
                  <c:v>66347</c:v>
                </c:pt>
                <c:pt idx="555">
                  <c:v>66347.5</c:v>
                </c:pt>
                <c:pt idx="556">
                  <c:v>66423.5</c:v>
                </c:pt>
                <c:pt idx="557">
                  <c:v>66424</c:v>
                </c:pt>
                <c:pt idx="558">
                  <c:v>66433</c:v>
                </c:pt>
                <c:pt idx="559">
                  <c:v>66437.5</c:v>
                </c:pt>
                <c:pt idx="560">
                  <c:v>66438</c:v>
                </c:pt>
                <c:pt idx="561">
                  <c:v>66438.5</c:v>
                </c:pt>
                <c:pt idx="562">
                  <c:v>66443</c:v>
                </c:pt>
                <c:pt idx="563">
                  <c:v>66451</c:v>
                </c:pt>
                <c:pt idx="564">
                  <c:v>66469</c:v>
                </c:pt>
                <c:pt idx="565">
                  <c:v>66469.5</c:v>
                </c:pt>
                <c:pt idx="566">
                  <c:v>66473.5</c:v>
                </c:pt>
                <c:pt idx="567">
                  <c:v>66474</c:v>
                </c:pt>
                <c:pt idx="568">
                  <c:v>66478</c:v>
                </c:pt>
                <c:pt idx="569">
                  <c:v>66478.5</c:v>
                </c:pt>
                <c:pt idx="570">
                  <c:v>66483</c:v>
                </c:pt>
                <c:pt idx="571">
                  <c:v>66487</c:v>
                </c:pt>
                <c:pt idx="572">
                  <c:v>66487.5</c:v>
                </c:pt>
                <c:pt idx="573">
                  <c:v>66491.5</c:v>
                </c:pt>
                <c:pt idx="574">
                  <c:v>66492</c:v>
                </c:pt>
                <c:pt idx="575">
                  <c:v>66492.5</c:v>
                </c:pt>
                <c:pt idx="576">
                  <c:v>66501</c:v>
                </c:pt>
                <c:pt idx="577">
                  <c:v>66501.5</c:v>
                </c:pt>
                <c:pt idx="578">
                  <c:v>66505.5</c:v>
                </c:pt>
                <c:pt idx="579">
                  <c:v>66510</c:v>
                </c:pt>
                <c:pt idx="580">
                  <c:v>66514.5</c:v>
                </c:pt>
                <c:pt idx="581">
                  <c:v>66519</c:v>
                </c:pt>
                <c:pt idx="582">
                  <c:v>66519</c:v>
                </c:pt>
                <c:pt idx="583">
                  <c:v>66523.5</c:v>
                </c:pt>
                <c:pt idx="584">
                  <c:v>66528</c:v>
                </c:pt>
                <c:pt idx="585">
                  <c:v>66528.5</c:v>
                </c:pt>
                <c:pt idx="586">
                  <c:v>66532.5</c:v>
                </c:pt>
                <c:pt idx="587">
                  <c:v>66532.5</c:v>
                </c:pt>
                <c:pt idx="588">
                  <c:v>66533</c:v>
                </c:pt>
                <c:pt idx="589">
                  <c:v>66537.5</c:v>
                </c:pt>
                <c:pt idx="590">
                  <c:v>66551</c:v>
                </c:pt>
                <c:pt idx="591">
                  <c:v>66555.5</c:v>
                </c:pt>
                <c:pt idx="592">
                  <c:v>66564.5</c:v>
                </c:pt>
                <c:pt idx="593">
                  <c:v>66569</c:v>
                </c:pt>
                <c:pt idx="594">
                  <c:v>66573.5</c:v>
                </c:pt>
                <c:pt idx="595">
                  <c:v>66578</c:v>
                </c:pt>
                <c:pt idx="596">
                  <c:v>66582.5</c:v>
                </c:pt>
                <c:pt idx="597">
                  <c:v>66596</c:v>
                </c:pt>
                <c:pt idx="598">
                  <c:v>66600.5</c:v>
                </c:pt>
                <c:pt idx="599">
                  <c:v>66614.5</c:v>
                </c:pt>
                <c:pt idx="600">
                  <c:v>66619</c:v>
                </c:pt>
                <c:pt idx="601">
                  <c:v>66623.5</c:v>
                </c:pt>
                <c:pt idx="602">
                  <c:v>66659.5</c:v>
                </c:pt>
                <c:pt idx="603">
                  <c:v>66765</c:v>
                </c:pt>
                <c:pt idx="604">
                  <c:v>67914</c:v>
                </c:pt>
                <c:pt idx="605">
                  <c:v>67914</c:v>
                </c:pt>
                <c:pt idx="606">
                  <c:v>67914</c:v>
                </c:pt>
                <c:pt idx="607">
                  <c:v>67914</c:v>
                </c:pt>
                <c:pt idx="608">
                  <c:v>67974.5</c:v>
                </c:pt>
                <c:pt idx="609">
                  <c:v>67980</c:v>
                </c:pt>
                <c:pt idx="610">
                  <c:v>67980</c:v>
                </c:pt>
                <c:pt idx="611">
                  <c:v>68073</c:v>
                </c:pt>
                <c:pt idx="612">
                  <c:v>68128</c:v>
                </c:pt>
                <c:pt idx="613">
                  <c:v>68128</c:v>
                </c:pt>
                <c:pt idx="614">
                  <c:v>68128</c:v>
                </c:pt>
                <c:pt idx="615">
                  <c:v>68132.5</c:v>
                </c:pt>
                <c:pt idx="616">
                  <c:v>68132.5</c:v>
                </c:pt>
                <c:pt idx="617">
                  <c:v>68241</c:v>
                </c:pt>
                <c:pt idx="618">
                  <c:v>68250</c:v>
                </c:pt>
                <c:pt idx="619">
                  <c:v>68255.5</c:v>
                </c:pt>
                <c:pt idx="620">
                  <c:v>68341.5</c:v>
                </c:pt>
                <c:pt idx="621">
                  <c:v>68395</c:v>
                </c:pt>
                <c:pt idx="622">
                  <c:v>68395</c:v>
                </c:pt>
                <c:pt idx="623">
                  <c:v>68395</c:v>
                </c:pt>
                <c:pt idx="624">
                  <c:v>68485.5</c:v>
                </c:pt>
                <c:pt idx="625">
                  <c:v>69244.5</c:v>
                </c:pt>
                <c:pt idx="626">
                  <c:v>69263</c:v>
                </c:pt>
                <c:pt idx="627">
                  <c:v>69263.5</c:v>
                </c:pt>
                <c:pt idx="628">
                  <c:v>69475.5</c:v>
                </c:pt>
                <c:pt idx="629">
                  <c:v>69476</c:v>
                </c:pt>
                <c:pt idx="630">
                  <c:v>69573</c:v>
                </c:pt>
                <c:pt idx="631">
                  <c:v>69593.5</c:v>
                </c:pt>
                <c:pt idx="632">
                  <c:v>69692</c:v>
                </c:pt>
                <c:pt idx="633">
                  <c:v>69769</c:v>
                </c:pt>
                <c:pt idx="634">
                  <c:v>69786</c:v>
                </c:pt>
                <c:pt idx="635">
                  <c:v>69841.5</c:v>
                </c:pt>
                <c:pt idx="636">
                  <c:v>69887</c:v>
                </c:pt>
                <c:pt idx="637">
                  <c:v>69922</c:v>
                </c:pt>
                <c:pt idx="638">
                  <c:v>70902</c:v>
                </c:pt>
                <c:pt idx="639">
                  <c:v>71042.5</c:v>
                </c:pt>
                <c:pt idx="640">
                  <c:v>71051</c:v>
                </c:pt>
                <c:pt idx="641">
                  <c:v>71214.5</c:v>
                </c:pt>
                <c:pt idx="642">
                  <c:v>71337</c:v>
                </c:pt>
                <c:pt idx="643">
                  <c:v>71337.5</c:v>
                </c:pt>
                <c:pt idx="644">
                  <c:v>71350.5</c:v>
                </c:pt>
                <c:pt idx="645">
                  <c:v>71467</c:v>
                </c:pt>
                <c:pt idx="646">
                  <c:v>72625</c:v>
                </c:pt>
                <c:pt idx="647">
                  <c:v>72838</c:v>
                </c:pt>
                <c:pt idx="648">
                  <c:v>72904.5</c:v>
                </c:pt>
                <c:pt idx="649">
                  <c:v>73035.5</c:v>
                </c:pt>
                <c:pt idx="650">
                  <c:v>73040</c:v>
                </c:pt>
                <c:pt idx="651">
                  <c:v>73040.5</c:v>
                </c:pt>
                <c:pt idx="652">
                  <c:v>73053.5</c:v>
                </c:pt>
                <c:pt idx="653">
                  <c:v>73054</c:v>
                </c:pt>
                <c:pt idx="654">
                  <c:v>73062</c:v>
                </c:pt>
                <c:pt idx="655">
                  <c:v>73062.5</c:v>
                </c:pt>
                <c:pt idx="656">
                  <c:v>73067</c:v>
                </c:pt>
                <c:pt idx="657">
                  <c:v>73067.5</c:v>
                </c:pt>
                <c:pt idx="658">
                  <c:v>73076</c:v>
                </c:pt>
                <c:pt idx="659">
                  <c:v>73076.5</c:v>
                </c:pt>
                <c:pt idx="660">
                  <c:v>73077</c:v>
                </c:pt>
                <c:pt idx="661">
                  <c:v>73077</c:v>
                </c:pt>
                <c:pt idx="662">
                  <c:v>73077.5</c:v>
                </c:pt>
                <c:pt idx="663">
                  <c:v>73080.5</c:v>
                </c:pt>
                <c:pt idx="664">
                  <c:v>73081</c:v>
                </c:pt>
                <c:pt idx="665">
                  <c:v>73081.5</c:v>
                </c:pt>
                <c:pt idx="666">
                  <c:v>73085</c:v>
                </c:pt>
                <c:pt idx="667">
                  <c:v>73085.5</c:v>
                </c:pt>
                <c:pt idx="668">
                  <c:v>73089.5</c:v>
                </c:pt>
                <c:pt idx="669">
                  <c:v>73090</c:v>
                </c:pt>
                <c:pt idx="670">
                  <c:v>73090.5</c:v>
                </c:pt>
                <c:pt idx="671">
                  <c:v>73094</c:v>
                </c:pt>
                <c:pt idx="672">
                  <c:v>73094.5</c:v>
                </c:pt>
                <c:pt idx="673">
                  <c:v>73095</c:v>
                </c:pt>
                <c:pt idx="674">
                  <c:v>73095</c:v>
                </c:pt>
                <c:pt idx="675">
                  <c:v>73095</c:v>
                </c:pt>
                <c:pt idx="676">
                  <c:v>73098.5</c:v>
                </c:pt>
                <c:pt idx="677">
                  <c:v>73099</c:v>
                </c:pt>
                <c:pt idx="678">
                  <c:v>73099.5</c:v>
                </c:pt>
                <c:pt idx="679">
                  <c:v>73103.5</c:v>
                </c:pt>
                <c:pt idx="680">
                  <c:v>73135</c:v>
                </c:pt>
                <c:pt idx="681">
                  <c:v>73135.5</c:v>
                </c:pt>
                <c:pt idx="682">
                  <c:v>73144</c:v>
                </c:pt>
                <c:pt idx="683">
                  <c:v>73144.5</c:v>
                </c:pt>
                <c:pt idx="684">
                  <c:v>73148.5</c:v>
                </c:pt>
                <c:pt idx="685">
                  <c:v>73158</c:v>
                </c:pt>
                <c:pt idx="686">
                  <c:v>73185</c:v>
                </c:pt>
                <c:pt idx="687">
                  <c:v>73189</c:v>
                </c:pt>
                <c:pt idx="688">
                  <c:v>73189.5</c:v>
                </c:pt>
                <c:pt idx="689">
                  <c:v>73190</c:v>
                </c:pt>
                <c:pt idx="690">
                  <c:v>73194</c:v>
                </c:pt>
                <c:pt idx="691">
                  <c:v>73194.5</c:v>
                </c:pt>
                <c:pt idx="692">
                  <c:v>73207.5</c:v>
                </c:pt>
                <c:pt idx="693">
                  <c:v>73212</c:v>
                </c:pt>
                <c:pt idx="694">
                  <c:v>73212.5</c:v>
                </c:pt>
                <c:pt idx="695">
                  <c:v>73221</c:v>
                </c:pt>
                <c:pt idx="696">
                  <c:v>73221.5</c:v>
                </c:pt>
                <c:pt idx="697">
                  <c:v>73230</c:v>
                </c:pt>
                <c:pt idx="698">
                  <c:v>73230.5</c:v>
                </c:pt>
                <c:pt idx="699">
                  <c:v>73239</c:v>
                </c:pt>
                <c:pt idx="700">
                  <c:v>73243.5</c:v>
                </c:pt>
                <c:pt idx="701">
                  <c:v>73248</c:v>
                </c:pt>
                <c:pt idx="702">
                  <c:v>73248.5</c:v>
                </c:pt>
                <c:pt idx="703">
                  <c:v>73252.5</c:v>
                </c:pt>
                <c:pt idx="704">
                  <c:v>73253</c:v>
                </c:pt>
                <c:pt idx="705">
                  <c:v>73262</c:v>
                </c:pt>
                <c:pt idx="706">
                  <c:v>73271</c:v>
                </c:pt>
                <c:pt idx="707">
                  <c:v>73275.5</c:v>
                </c:pt>
                <c:pt idx="708">
                  <c:v>73280</c:v>
                </c:pt>
                <c:pt idx="709">
                  <c:v>73289</c:v>
                </c:pt>
                <c:pt idx="710">
                  <c:v>74310</c:v>
                </c:pt>
                <c:pt idx="711">
                  <c:v>74327.5</c:v>
                </c:pt>
                <c:pt idx="712">
                  <c:v>74328</c:v>
                </c:pt>
                <c:pt idx="713">
                  <c:v>74342.5</c:v>
                </c:pt>
                <c:pt idx="714">
                  <c:v>74355</c:v>
                </c:pt>
                <c:pt idx="715">
                  <c:v>74359.5</c:v>
                </c:pt>
                <c:pt idx="716">
                  <c:v>74368.5</c:v>
                </c:pt>
                <c:pt idx="717">
                  <c:v>74369</c:v>
                </c:pt>
                <c:pt idx="718">
                  <c:v>74373.5</c:v>
                </c:pt>
                <c:pt idx="719">
                  <c:v>74377.5</c:v>
                </c:pt>
                <c:pt idx="720">
                  <c:v>74378</c:v>
                </c:pt>
                <c:pt idx="721">
                  <c:v>74382</c:v>
                </c:pt>
                <c:pt idx="722">
                  <c:v>74382.5</c:v>
                </c:pt>
                <c:pt idx="723">
                  <c:v>74386.5</c:v>
                </c:pt>
                <c:pt idx="724">
                  <c:v>74387</c:v>
                </c:pt>
                <c:pt idx="725">
                  <c:v>74391</c:v>
                </c:pt>
                <c:pt idx="726">
                  <c:v>74404.5</c:v>
                </c:pt>
                <c:pt idx="727">
                  <c:v>74405</c:v>
                </c:pt>
                <c:pt idx="728">
                  <c:v>74409</c:v>
                </c:pt>
                <c:pt idx="729">
                  <c:v>74409.5</c:v>
                </c:pt>
                <c:pt idx="730">
                  <c:v>74413.5</c:v>
                </c:pt>
                <c:pt idx="731">
                  <c:v>74414</c:v>
                </c:pt>
                <c:pt idx="732">
                  <c:v>74431.5</c:v>
                </c:pt>
                <c:pt idx="733">
                  <c:v>74432</c:v>
                </c:pt>
                <c:pt idx="734">
                  <c:v>74435.5</c:v>
                </c:pt>
                <c:pt idx="735">
                  <c:v>74436</c:v>
                </c:pt>
                <c:pt idx="736">
                  <c:v>74436</c:v>
                </c:pt>
                <c:pt idx="737">
                  <c:v>74436.5</c:v>
                </c:pt>
                <c:pt idx="738">
                  <c:v>74437</c:v>
                </c:pt>
                <c:pt idx="739">
                  <c:v>74440.5</c:v>
                </c:pt>
                <c:pt idx="740">
                  <c:v>74441</c:v>
                </c:pt>
                <c:pt idx="741">
                  <c:v>74464</c:v>
                </c:pt>
                <c:pt idx="742">
                  <c:v>74472.5</c:v>
                </c:pt>
                <c:pt idx="743">
                  <c:v>74517.5</c:v>
                </c:pt>
                <c:pt idx="744">
                  <c:v>74518</c:v>
                </c:pt>
                <c:pt idx="745">
                  <c:v>74518.5</c:v>
                </c:pt>
                <c:pt idx="746">
                  <c:v>74522.5</c:v>
                </c:pt>
                <c:pt idx="747">
                  <c:v>74523</c:v>
                </c:pt>
                <c:pt idx="748">
                  <c:v>74528</c:v>
                </c:pt>
                <c:pt idx="749">
                  <c:v>74528.5</c:v>
                </c:pt>
                <c:pt idx="750">
                  <c:v>74536</c:v>
                </c:pt>
                <c:pt idx="751">
                  <c:v>74536.5</c:v>
                </c:pt>
                <c:pt idx="752">
                  <c:v>74540</c:v>
                </c:pt>
                <c:pt idx="753">
                  <c:v>74558.5</c:v>
                </c:pt>
                <c:pt idx="754">
                  <c:v>74559</c:v>
                </c:pt>
                <c:pt idx="755">
                  <c:v>74640</c:v>
                </c:pt>
                <c:pt idx="756">
                  <c:v>74794.5</c:v>
                </c:pt>
                <c:pt idx="757">
                  <c:v>74893</c:v>
                </c:pt>
                <c:pt idx="758">
                  <c:v>74907.5</c:v>
                </c:pt>
                <c:pt idx="759">
                  <c:v>74907.5</c:v>
                </c:pt>
                <c:pt idx="760">
                  <c:v>76050</c:v>
                </c:pt>
                <c:pt idx="761">
                  <c:v>76050</c:v>
                </c:pt>
                <c:pt idx="762">
                  <c:v>76357.5</c:v>
                </c:pt>
                <c:pt idx="763">
                  <c:v>76357.5</c:v>
                </c:pt>
                <c:pt idx="764">
                  <c:v>76643</c:v>
                </c:pt>
                <c:pt idx="765">
                  <c:v>76693</c:v>
                </c:pt>
                <c:pt idx="766">
                  <c:v>77623.5</c:v>
                </c:pt>
                <c:pt idx="767">
                  <c:v>77744</c:v>
                </c:pt>
                <c:pt idx="768">
                  <c:v>77768</c:v>
                </c:pt>
                <c:pt idx="769">
                  <c:v>77997.5</c:v>
                </c:pt>
                <c:pt idx="770">
                  <c:v>79452</c:v>
                </c:pt>
                <c:pt idx="771">
                  <c:v>79452.5</c:v>
                </c:pt>
                <c:pt idx="772">
                  <c:v>79471.5</c:v>
                </c:pt>
                <c:pt idx="773">
                  <c:v>79592</c:v>
                </c:pt>
                <c:pt idx="774">
                  <c:v>79592.5</c:v>
                </c:pt>
                <c:pt idx="775">
                  <c:v>79669</c:v>
                </c:pt>
                <c:pt idx="776">
                  <c:v>79675</c:v>
                </c:pt>
                <c:pt idx="777">
                  <c:v>79675.5</c:v>
                </c:pt>
                <c:pt idx="778">
                  <c:v>79755</c:v>
                </c:pt>
                <c:pt idx="779">
                  <c:v>81024.5</c:v>
                </c:pt>
                <c:pt idx="780">
                  <c:v>81166.5</c:v>
                </c:pt>
                <c:pt idx="781">
                  <c:v>81309.5</c:v>
                </c:pt>
                <c:pt idx="782">
                  <c:v>81387.5</c:v>
                </c:pt>
                <c:pt idx="783">
                  <c:v>81491.5</c:v>
                </c:pt>
                <c:pt idx="784">
                  <c:v>81559.5</c:v>
                </c:pt>
                <c:pt idx="785">
                  <c:v>82449</c:v>
                </c:pt>
                <c:pt idx="786">
                  <c:v>82551.5</c:v>
                </c:pt>
                <c:pt idx="787">
                  <c:v>82552</c:v>
                </c:pt>
                <c:pt idx="788">
                  <c:v>82797.5</c:v>
                </c:pt>
                <c:pt idx="789">
                  <c:v>82949.5</c:v>
                </c:pt>
                <c:pt idx="790">
                  <c:v>82977</c:v>
                </c:pt>
                <c:pt idx="791">
                  <c:v>83073</c:v>
                </c:pt>
                <c:pt idx="792">
                  <c:v>83268</c:v>
                </c:pt>
                <c:pt idx="793">
                  <c:v>84225.5</c:v>
                </c:pt>
                <c:pt idx="794">
                  <c:v>84288.5</c:v>
                </c:pt>
                <c:pt idx="795">
                  <c:v>84338.5</c:v>
                </c:pt>
                <c:pt idx="796">
                  <c:v>84370</c:v>
                </c:pt>
                <c:pt idx="797">
                  <c:v>84569</c:v>
                </c:pt>
                <c:pt idx="798">
                  <c:v>84569</c:v>
                </c:pt>
                <c:pt idx="799">
                  <c:v>84581.5</c:v>
                </c:pt>
                <c:pt idx="800">
                  <c:v>84582</c:v>
                </c:pt>
                <c:pt idx="801">
                  <c:v>84712.5</c:v>
                </c:pt>
                <c:pt idx="802">
                  <c:v>84726</c:v>
                </c:pt>
                <c:pt idx="803">
                  <c:v>84827</c:v>
                </c:pt>
                <c:pt idx="804">
                  <c:v>85915.5</c:v>
                </c:pt>
                <c:pt idx="805">
                  <c:v>86082.5</c:v>
                </c:pt>
                <c:pt idx="806">
                  <c:v>86083</c:v>
                </c:pt>
                <c:pt idx="807">
                  <c:v>86228</c:v>
                </c:pt>
                <c:pt idx="808">
                  <c:v>86266.5</c:v>
                </c:pt>
                <c:pt idx="809">
                  <c:v>86267</c:v>
                </c:pt>
                <c:pt idx="810">
                  <c:v>86294</c:v>
                </c:pt>
                <c:pt idx="811">
                  <c:v>86381</c:v>
                </c:pt>
                <c:pt idx="812">
                  <c:v>86521.5</c:v>
                </c:pt>
                <c:pt idx="813">
                  <c:v>87795.5</c:v>
                </c:pt>
                <c:pt idx="814">
                  <c:v>87795.5</c:v>
                </c:pt>
                <c:pt idx="815">
                  <c:v>87847</c:v>
                </c:pt>
                <c:pt idx="816">
                  <c:v>87858.5</c:v>
                </c:pt>
                <c:pt idx="817">
                  <c:v>88002</c:v>
                </c:pt>
                <c:pt idx="818">
                  <c:v>88002</c:v>
                </c:pt>
                <c:pt idx="819">
                  <c:v>88057.5</c:v>
                </c:pt>
                <c:pt idx="820">
                  <c:v>88057.5</c:v>
                </c:pt>
                <c:pt idx="821">
                  <c:v>88062</c:v>
                </c:pt>
                <c:pt idx="822">
                  <c:v>88108</c:v>
                </c:pt>
                <c:pt idx="823">
                  <c:v>88160.5</c:v>
                </c:pt>
                <c:pt idx="824">
                  <c:v>88160.5</c:v>
                </c:pt>
                <c:pt idx="825">
                  <c:v>88161</c:v>
                </c:pt>
                <c:pt idx="826">
                  <c:v>88161</c:v>
                </c:pt>
                <c:pt idx="827">
                  <c:v>88266</c:v>
                </c:pt>
                <c:pt idx="828">
                  <c:v>88266</c:v>
                </c:pt>
                <c:pt idx="829">
                  <c:v>89336.5</c:v>
                </c:pt>
                <c:pt idx="830">
                  <c:v>89336.5</c:v>
                </c:pt>
                <c:pt idx="831">
                  <c:v>89510</c:v>
                </c:pt>
                <c:pt idx="832">
                  <c:v>89626</c:v>
                </c:pt>
                <c:pt idx="833">
                  <c:v>89626</c:v>
                </c:pt>
                <c:pt idx="834">
                  <c:v>89751</c:v>
                </c:pt>
                <c:pt idx="835">
                  <c:v>89751</c:v>
                </c:pt>
                <c:pt idx="836">
                  <c:v>90981.5</c:v>
                </c:pt>
                <c:pt idx="837">
                  <c:v>91144</c:v>
                </c:pt>
                <c:pt idx="838">
                  <c:v>91194</c:v>
                </c:pt>
                <c:pt idx="839">
                  <c:v>91401</c:v>
                </c:pt>
                <c:pt idx="840">
                  <c:v>92874.5</c:v>
                </c:pt>
                <c:pt idx="841">
                  <c:v>92875</c:v>
                </c:pt>
                <c:pt idx="842">
                  <c:v>92875.5</c:v>
                </c:pt>
                <c:pt idx="843">
                  <c:v>93146</c:v>
                </c:pt>
                <c:pt idx="844">
                  <c:v>94429</c:v>
                </c:pt>
                <c:pt idx="845">
                  <c:v>94429.5</c:v>
                </c:pt>
                <c:pt idx="846">
                  <c:v>94546.5</c:v>
                </c:pt>
                <c:pt idx="847">
                  <c:v>94586.5</c:v>
                </c:pt>
                <c:pt idx="848">
                  <c:v>94722</c:v>
                </c:pt>
                <c:pt idx="849">
                  <c:v>94900</c:v>
                </c:pt>
              </c:numCache>
            </c:numRef>
          </c:xVal>
          <c:yVal>
            <c:numRef>
              <c:f>'Active 3'!$L$21:$L$989</c:f>
              <c:numCache>
                <c:formatCode>General</c:formatCode>
                <c:ptCount val="969"/>
                <c:pt idx="418">
                  <c:v>-1.0620400003972463E-2</c:v>
                </c:pt>
                <c:pt idx="496">
                  <c:v>-1.2204759994347114E-2</c:v>
                </c:pt>
                <c:pt idx="610">
                  <c:v>-1.6288969505694695E-2</c:v>
                </c:pt>
                <c:pt idx="626">
                  <c:v>-1.6011640000215266E-2</c:v>
                </c:pt>
                <c:pt idx="627">
                  <c:v>-1.6454780001367908E-2</c:v>
                </c:pt>
                <c:pt idx="713">
                  <c:v>-1.5970899992680643E-2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033-47FE-8C81-74C9B585974C}"/>
            </c:ext>
          </c:extLst>
        </c:ser>
        <c:ser>
          <c:idx val="5"/>
          <c:order val="5"/>
          <c:tx>
            <c:strRef>
              <c:f>'Active 3'!$M$20</c:f>
              <c:strCache>
                <c:ptCount val="1"/>
                <c:pt idx="0">
                  <c:v>WASP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3'!$F$21:$F$989</c:f>
              <c:numCache>
                <c:formatCode>General</c:formatCode>
                <c:ptCount val="969"/>
                <c:pt idx="0">
                  <c:v>0</c:v>
                </c:pt>
                <c:pt idx="1">
                  <c:v>5278</c:v>
                </c:pt>
                <c:pt idx="2">
                  <c:v>5337</c:v>
                </c:pt>
                <c:pt idx="3">
                  <c:v>5337.5</c:v>
                </c:pt>
                <c:pt idx="4">
                  <c:v>5350.5</c:v>
                </c:pt>
                <c:pt idx="5">
                  <c:v>5351</c:v>
                </c:pt>
                <c:pt idx="6">
                  <c:v>5355</c:v>
                </c:pt>
                <c:pt idx="7">
                  <c:v>5468.5</c:v>
                </c:pt>
                <c:pt idx="8">
                  <c:v>5473</c:v>
                </c:pt>
                <c:pt idx="9">
                  <c:v>5477.5</c:v>
                </c:pt>
                <c:pt idx="10">
                  <c:v>6557.5</c:v>
                </c:pt>
                <c:pt idx="11">
                  <c:v>6891</c:v>
                </c:pt>
                <c:pt idx="12">
                  <c:v>8423</c:v>
                </c:pt>
                <c:pt idx="13">
                  <c:v>8441</c:v>
                </c:pt>
                <c:pt idx="14">
                  <c:v>8464.5</c:v>
                </c:pt>
                <c:pt idx="15">
                  <c:v>8509</c:v>
                </c:pt>
                <c:pt idx="16">
                  <c:v>8613</c:v>
                </c:pt>
                <c:pt idx="17">
                  <c:v>8640.5</c:v>
                </c:pt>
                <c:pt idx="18">
                  <c:v>8654</c:v>
                </c:pt>
                <c:pt idx="19">
                  <c:v>8667.5</c:v>
                </c:pt>
                <c:pt idx="20">
                  <c:v>8781</c:v>
                </c:pt>
                <c:pt idx="21">
                  <c:v>8781</c:v>
                </c:pt>
                <c:pt idx="22">
                  <c:v>8785.5</c:v>
                </c:pt>
                <c:pt idx="23">
                  <c:v>8790</c:v>
                </c:pt>
                <c:pt idx="24">
                  <c:v>8867</c:v>
                </c:pt>
                <c:pt idx="25">
                  <c:v>8885</c:v>
                </c:pt>
                <c:pt idx="26">
                  <c:v>8939.5</c:v>
                </c:pt>
                <c:pt idx="27">
                  <c:v>9846.5</c:v>
                </c:pt>
                <c:pt idx="28">
                  <c:v>9847</c:v>
                </c:pt>
                <c:pt idx="29">
                  <c:v>10154</c:v>
                </c:pt>
                <c:pt idx="30">
                  <c:v>10376</c:v>
                </c:pt>
                <c:pt idx="31">
                  <c:v>11297</c:v>
                </c:pt>
                <c:pt idx="32">
                  <c:v>11423.5</c:v>
                </c:pt>
                <c:pt idx="33">
                  <c:v>11654</c:v>
                </c:pt>
                <c:pt idx="34">
                  <c:v>11672</c:v>
                </c:pt>
                <c:pt idx="35">
                  <c:v>11712.5</c:v>
                </c:pt>
                <c:pt idx="36">
                  <c:v>11717</c:v>
                </c:pt>
                <c:pt idx="37">
                  <c:v>11731</c:v>
                </c:pt>
                <c:pt idx="38">
                  <c:v>11884.5</c:v>
                </c:pt>
                <c:pt idx="39">
                  <c:v>11889</c:v>
                </c:pt>
                <c:pt idx="40">
                  <c:v>11890</c:v>
                </c:pt>
                <c:pt idx="41">
                  <c:v>12007</c:v>
                </c:pt>
                <c:pt idx="42">
                  <c:v>12020.5</c:v>
                </c:pt>
                <c:pt idx="43">
                  <c:v>12815</c:v>
                </c:pt>
                <c:pt idx="44">
                  <c:v>12869.5</c:v>
                </c:pt>
                <c:pt idx="45">
                  <c:v>12874</c:v>
                </c:pt>
                <c:pt idx="46">
                  <c:v>12946</c:v>
                </c:pt>
                <c:pt idx="47">
                  <c:v>13260</c:v>
                </c:pt>
                <c:pt idx="48">
                  <c:v>13269</c:v>
                </c:pt>
                <c:pt idx="49">
                  <c:v>13291.5</c:v>
                </c:pt>
                <c:pt idx="50">
                  <c:v>13292</c:v>
                </c:pt>
                <c:pt idx="51">
                  <c:v>13296</c:v>
                </c:pt>
                <c:pt idx="52">
                  <c:v>13296.5</c:v>
                </c:pt>
                <c:pt idx="53">
                  <c:v>13373</c:v>
                </c:pt>
                <c:pt idx="54">
                  <c:v>13373.5</c:v>
                </c:pt>
                <c:pt idx="55">
                  <c:v>13373.5</c:v>
                </c:pt>
                <c:pt idx="56">
                  <c:v>13403.5</c:v>
                </c:pt>
                <c:pt idx="57">
                  <c:v>13452.5</c:v>
                </c:pt>
                <c:pt idx="58">
                  <c:v>13457</c:v>
                </c:pt>
                <c:pt idx="59">
                  <c:v>13457.5</c:v>
                </c:pt>
                <c:pt idx="60">
                  <c:v>13462</c:v>
                </c:pt>
                <c:pt idx="61">
                  <c:v>13485</c:v>
                </c:pt>
                <c:pt idx="62">
                  <c:v>13490</c:v>
                </c:pt>
                <c:pt idx="63">
                  <c:v>13571</c:v>
                </c:pt>
                <c:pt idx="64">
                  <c:v>13579.5</c:v>
                </c:pt>
                <c:pt idx="65">
                  <c:v>13598</c:v>
                </c:pt>
                <c:pt idx="66">
                  <c:v>13625</c:v>
                </c:pt>
                <c:pt idx="67">
                  <c:v>13638.5</c:v>
                </c:pt>
                <c:pt idx="68">
                  <c:v>13652</c:v>
                </c:pt>
                <c:pt idx="69">
                  <c:v>13720</c:v>
                </c:pt>
                <c:pt idx="70">
                  <c:v>13756.5</c:v>
                </c:pt>
                <c:pt idx="71">
                  <c:v>13765.5</c:v>
                </c:pt>
                <c:pt idx="72">
                  <c:v>14555</c:v>
                </c:pt>
                <c:pt idx="73">
                  <c:v>14573</c:v>
                </c:pt>
                <c:pt idx="74">
                  <c:v>14690.5</c:v>
                </c:pt>
                <c:pt idx="75">
                  <c:v>14736</c:v>
                </c:pt>
                <c:pt idx="76">
                  <c:v>14736</c:v>
                </c:pt>
                <c:pt idx="77">
                  <c:v>14831</c:v>
                </c:pt>
                <c:pt idx="78">
                  <c:v>14857.5</c:v>
                </c:pt>
                <c:pt idx="79">
                  <c:v>14858</c:v>
                </c:pt>
                <c:pt idx="80">
                  <c:v>14858</c:v>
                </c:pt>
                <c:pt idx="81">
                  <c:v>14871.5</c:v>
                </c:pt>
                <c:pt idx="82">
                  <c:v>14935</c:v>
                </c:pt>
                <c:pt idx="83">
                  <c:v>14989</c:v>
                </c:pt>
                <c:pt idx="84">
                  <c:v>15066</c:v>
                </c:pt>
                <c:pt idx="85">
                  <c:v>15102</c:v>
                </c:pt>
                <c:pt idx="86">
                  <c:v>15102.5</c:v>
                </c:pt>
                <c:pt idx="87">
                  <c:v>15106.5</c:v>
                </c:pt>
                <c:pt idx="88">
                  <c:v>15120</c:v>
                </c:pt>
                <c:pt idx="89">
                  <c:v>15129</c:v>
                </c:pt>
                <c:pt idx="90">
                  <c:v>15165.5</c:v>
                </c:pt>
                <c:pt idx="91">
                  <c:v>15192.5</c:v>
                </c:pt>
                <c:pt idx="92">
                  <c:v>15197</c:v>
                </c:pt>
                <c:pt idx="93">
                  <c:v>15197</c:v>
                </c:pt>
                <c:pt idx="94">
                  <c:v>15206.5</c:v>
                </c:pt>
                <c:pt idx="95">
                  <c:v>15247</c:v>
                </c:pt>
                <c:pt idx="96">
                  <c:v>15256</c:v>
                </c:pt>
                <c:pt idx="97">
                  <c:v>15274.5</c:v>
                </c:pt>
                <c:pt idx="98">
                  <c:v>15315</c:v>
                </c:pt>
                <c:pt idx="99">
                  <c:v>15315.5</c:v>
                </c:pt>
                <c:pt idx="100">
                  <c:v>16512.5</c:v>
                </c:pt>
                <c:pt idx="101">
                  <c:v>16561.5</c:v>
                </c:pt>
                <c:pt idx="102">
                  <c:v>16572.5</c:v>
                </c:pt>
                <c:pt idx="103">
                  <c:v>16670</c:v>
                </c:pt>
                <c:pt idx="104">
                  <c:v>16715.5</c:v>
                </c:pt>
                <c:pt idx="105">
                  <c:v>16792.5</c:v>
                </c:pt>
                <c:pt idx="106">
                  <c:v>16814.5</c:v>
                </c:pt>
                <c:pt idx="107">
                  <c:v>16815</c:v>
                </c:pt>
                <c:pt idx="108">
                  <c:v>16837.5</c:v>
                </c:pt>
                <c:pt idx="109">
                  <c:v>16842</c:v>
                </c:pt>
                <c:pt idx="110">
                  <c:v>16842</c:v>
                </c:pt>
                <c:pt idx="111">
                  <c:v>16860</c:v>
                </c:pt>
                <c:pt idx="112">
                  <c:v>16860.5</c:v>
                </c:pt>
                <c:pt idx="113">
                  <c:v>16956.5</c:v>
                </c:pt>
                <c:pt idx="114">
                  <c:v>18083.5</c:v>
                </c:pt>
                <c:pt idx="115">
                  <c:v>18149</c:v>
                </c:pt>
                <c:pt idx="116">
                  <c:v>18315</c:v>
                </c:pt>
                <c:pt idx="117">
                  <c:v>18474.5</c:v>
                </c:pt>
                <c:pt idx="118">
                  <c:v>18478</c:v>
                </c:pt>
                <c:pt idx="119">
                  <c:v>18482.5</c:v>
                </c:pt>
                <c:pt idx="120">
                  <c:v>18618.5</c:v>
                </c:pt>
                <c:pt idx="121">
                  <c:v>18686.5</c:v>
                </c:pt>
                <c:pt idx="122">
                  <c:v>18713.5</c:v>
                </c:pt>
                <c:pt idx="123">
                  <c:v>18759</c:v>
                </c:pt>
                <c:pt idx="124">
                  <c:v>20032</c:v>
                </c:pt>
                <c:pt idx="125">
                  <c:v>20045.5</c:v>
                </c:pt>
                <c:pt idx="126">
                  <c:v>20106</c:v>
                </c:pt>
                <c:pt idx="127">
                  <c:v>20154.5</c:v>
                </c:pt>
                <c:pt idx="128">
                  <c:v>20160.5</c:v>
                </c:pt>
                <c:pt idx="129">
                  <c:v>20163.5</c:v>
                </c:pt>
                <c:pt idx="130">
                  <c:v>20186</c:v>
                </c:pt>
                <c:pt idx="131">
                  <c:v>20277</c:v>
                </c:pt>
                <c:pt idx="132">
                  <c:v>20317.5</c:v>
                </c:pt>
                <c:pt idx="133">
                  <c:v>20449</c:v>
                </c:pt>
                <c:pt idx="134">
                  <c:v>21506.5</c:v>
                </c:pt>
                <c:pt idx="135">
                  <c:v>21550.5</c:v>
                </c:pt>
                <c:pt idx="136">
                  <c:v>21551</c:v>
                </c:pt>
                <c:pt idx="137">
                  <c:v>21551.5</c:v>
                </c:pt>
                <c:pt idx="138">
                  <c:v>21763.5</c:v>
                </c:pt>
                <c:pt idx="139">
                  <c:v>21767.5</c:v>
                </c:pt>
                <c:pt idx="140">
                  <c:v>21777</c:v>
                </c:pt>
                <c:pt idx="141">
                  <c:v>21790</c:v>
                </c:pt>
                <c:pt idx="142">
                  <c:v>21790.5</c:v>
                </c:pt>
                <c:pt idx="143">
                  <c:v>21881</c:v>
                </c:pt>
                <c:pt idx="144">
                  <c:v>21921.5</c:v>
                </c:pt>
                <c:pt idx="145">
                  <c:v>21922</c:v>
                </c:pt>
                <c:pt idx="146">
                  <c:v>21926.5</c:v>
                </c:pt>
                <c:pt idx="147">
                  <c:v>22887</c:v>
                </c:pt>
                <c:pt idx="148">
                  <c:v>23278.5</c:v>
                </c:pt>
                <c:pt idx="149">
                  <c:v>23285.5</c:v>
                </c:pt>
                <c:pt idx="150">
                  <c:v>23612</c:v>
                </c:pt>
                <c:pt idx="151">
                  <c:v>23617.5</c:v>
                </c:pt>
                <c:pt idx="152">
                  <c:v>23671</c:v>
                </c:pt>
                <c:pt idx="153">
                  <c:v>23672.5</c:v>
                </c:pt>
                <c:pt idx="154">
                  <c:v>23686</c:v>
                </c:pt>
                <c:pt idx="155">
                  <c:v>24898.5</c:v>
                </c:pt>
                <c:pt idx="156">
                  <c:v>24971</c:v>
                </c:pt>
                <c:pt idx="157">
                  <c:v>25016.5</c:v>
                </c:pt>
                <c:pt idx="158">
                  <c:v>25116</c:v>
                </c:pt>
                <c:pt idx="159">
                  <c:v>25120.5</c:v>
                </c:pt>
                <c:pt idx="160">
                  <c:v>25225</c:v>
                </c:pt>
                <c:pt idx="161">
                  <c:v>25229.5</c:v>
                </c:pt>
                <c:pt idx="162">
                  <c:v>25238.5</c:v>
                </c:pt>
                <c:pt idx="163">
                  <c:v>25243</c:v>
                </c:pt>
                <c:pt idx="164">
                  <c:v>25293</c:v>
                </c:pt>
                <c:pt idx="165">
                  <c:v>25297.5</c:v>
                </c:pt>
                <c:pt idx="166">
                  <c:v>26570.5</c:v>
                </c:pt>
                <c:pt idx="167">
                  <c:v>26579.5</c:v>
                </c:pt>
                <c:pt idx="168">
                  <c:v>26580</c:v>
                </c:pt>
                <c:pt idx="169">
                  <c:v>26588.5</c:v>
                </c:pt>
                <c:pt idx="170">
                  <c:v>26602</c:v>
                </c:pt>
                <c:pt idx="171">
                  <c:v>26602.5</c:v>
                </c:pt>
                <c:pt idx="172">
                  <c:v>26661</c:v>
                </c:pt>
                <c:pt idx="173">
                  <c:v>26739</c:v>
                </c:pt>
                <c:pt idx="174">
                  <c:v>26743.5</c:v>
                </c:pt>
                <c:pt idx="175">
                  <c:v>26747</c:v>
                </c:pt>
                <c:pt idx="176">
                  <c:v>26761</c:v>
                </c:pt>
                <c:pt idx="177">
                  <c:v>26770</c:v>
                </c:pt>
                <c:pt idx="178">
                  <c:v>26776</c:v>
                </c:pt>
                <c:pt idx="179">
                  <c:v>26906</c:v>
                </c:pt>
                <c:pt idx="180">
                  <c:v>27019.5</c:v>
                </c:pt>
                <c:pt idx="181">
                  <c:v>27854.5</c:v>
                </c:pt>
                <c:pt idx="182">
                  <c:v>28242.5</c:v>
                </c:pt>
                <c:pt idx="183">
                  <c:v>28310.5</c:v>
                </c:pt>
                <c:pt idx="184">
                  <c:v>28442</c:v>
                </c:pt>
                <c:pt idx="185">
                  <c:v>28451</c:v>
                </c:pt>
                <c:pt idx="186">
                  <c:v>28451.5</c:v>
                </c:pt>
                <c:pt idx="187">
                  <c:v>28456</c:v>
                </c:pt>
                <c:pt idx="188">
                  <c:v>28460.5</c:v>
                </c:pt>
                <c:pt idx="189">
                  <c:v>28465</c:v>
                </c:pt>
                <c:pt idx="190">
                  <c:v>28465.5</c:v>
                </c:pt>
                <c:pt idx="191">
                  <c:v>28469.5</c:v>
                </c:pt>
                <c:pt idx="192">
                  <c:v>28496.5</c:v>
                </c:pt>
                <c:pt idx="193">
                  <c:v>28750.5</c:v>
                </c:pt>
                <c:pt idx="194">
                  <c:v>29820</c:v>
                </c:pt>
                <c:pt idx="195">
                  <c:v>29915</c:v>
                </c:pt>
                <c:pt idx="196">
                  <c:v>29919.5</c:v>
                </c:pt>
                <c:pt idx="197">
                  <c:v>29957</c:v>
                </c:pt>
                <c:pt idx="198">
                  <c:v>30060</c:v>
                </c:pt>
                <c:pt idx="199">
                  <c:v>30064.5</c:v>
                </c:pt>
                <c:pt idx="200">
                  <c:v>30087</c:v>
                </c:pt>
                <c:pt idx="201">
                  <c:v>30096</c:v>
                </c:pt>
                <c:pt idx="202">
                  <c:v>30101</c:v>
                </c:pt>
                <c:pt idx="203">
                  <c:v>30255</c:v>
                </c:pt>
                <c:pt idx="204">
                  <c:v>31334</c:v>
                </c:pt>
                <c:pt idx="205">
                  <c:v>31334</c:v>
                </c:pt>
                <c:pt idx="206">
                  <c:v>31334</c:v>
                </c:pt>
                <c:pt idx="207">
                  <c:v>31668.5</c:v>
                </c:pt>
                <c:pt idx="208">
                  <c:v>31668.5</c:v>
                </c:pt>
                <c:pt idx="209">
                  <c:v>31673</c:v>
                </c:pt>
                <c:pt idx="210">
                  <c:v>31673.5</c:v>
                </c:pt>
                <c:pt idx="211">
                  <c:v>31673.5</c:v>
                </c:pt>
                <c:pt idx="212">
                  <c:v>31727.5</c:v>
                </c:pt>
                <c:pt idx="213">
                  <c:v>31809</c:v>
                </c:pt>
                <c:pt idx="214">
                  <c:v>31841</c:v>
                </c:pt>
                <c:pt idx="215">
                  <c:v>31841</c:v>
                </c:pt>
                <c:pt idx="216">
                  <c:v>31841</c:v>
                </c:pt>
                <c:pt idx="217">
                  <c:v>31841</c:v>
                </c:pt>
                <c:pt idx="218">
                  <c:v>31841</c:v>
                </c:pt>
                <c:pt idx="219">
                  <c:v>31841</c:v>
                </c:pt>
                <c:pt idx="220">
                  <c:v>31854.5</c:v>
                </c:pt>
                <c:pt idx="221">
                  <c:v>31854.5</c:v>
                </c:pt>
                <c:pt idx="222">
                  <c:v>31899.5</c:v>
                </c:pt>
                <c:pt idx="223">
                  <c:v>33188</c:v>
                </c:pt>
                <c:pt idx="224">
                  <c:v>33345</c:v>
                </c:pt>
                <c:pt idx="225">
                  <c:v>33395</c:v>
                </c:pt>
                <c:pt idx="226">
                  <c:v>33417.5</c:v>
                </c:pt>
                <c:pt idx="227">
                  <c:v>33422</c:v>
                </c:pt>
                <c:pt idx="228">
                  <c:v>33426.5</c:v>
                </c:pt>
                <c:pt idx="229">
                  <c:v>33426.5</c:v>
                </c:pt>
                <c:pt idx="230">
                  <c:v>33450.5</c:v>
                </c:pt>
                <c:pt idx="231">
                  <c:v>33454</c:v>
                </c:pt>
                <c:pt idx="232">
                  <c:v>33458.5</c:v>
                </c:pt>
                <c:pt idx="233">
                  <c:v>33549</c:v>
                </c:pt>
                <c:pt idx="234">
                  <c:v>34850</c:v>
                </c:pt>
                <c:pt idx="235">
                  <c:v>34922</c:v>
                </c:pt>
                <c:pt idx="236">
                  <c:v>35021.5</c:v>
                </c:pt>
                <c:pt idx="237">
                  <c:v>35021.5</c:v>
                </c:pt>
                <c:pt idx="238">
                  <c:v>35026.5</c:v>
                </c:pt>
                <c:pt idx="239">
                  <c:v>35026.5</c:v>
                </c:pt>
                <c:pt idx="240">
                  <c:v>35035.5</c:v>
                </c:pt>
                <c:pt idx="241">
                  <c:v>35040</c:v>
                </c:pt>
                <c:pt idx="242">
                  <c:v>35040</c:v>
                </c:pt>
                <c:pt idx="243">
                  <c:v>35058</c:v>
                </c:pt>
                <c:pt idx="244">
                  <c:v>35139.5</c:v>
                </c:pt>
                <c:pt idx="245">
                  <c:v>35191</c:v>
                </c:pt>
                <c:pt idx="246">
                  <c:v>35207.5</c:v>
                </c:pt>
                <c:pt idx="247">
                  <c:v>35434</c:v>
                </c:pt>
                <c:pt idx="248">
                  <c:v>36367.5</c:v>
                </c:pt>
                <c:pt idx="249">
                  <c:v>36517</c:v>
                </c:pt>
                <c:pt idx="250">
                  <c:v>36607.5</c:v>
                </c:pt>
                <c:pt idx="251">
                  <c:v>36997.5</c:v>
                </c:pt>
                <c:pt idx="252">
                  <c:v>38012.5</c:v>
                </c:pt>
                <c:pt idx="253">
                  <c:v>38162</c:v>
                </c:pt>
                <c:pt idx="254">
                  <c:v>38416</c:v>
                </c:pt>
                <c:pt idx="255">
                  <c:v>38438.5</c:v>
                </c:pt>
                <c:pt idx="256">
                  <c:v>39329</c:v>
                </c:pt>
                <c:pt idx="257">
                  <c:v>39865.5</c:v>
                </c:pt>
                <c:pt idx="258">
                  <c:v>39885</c:v>
                </c:pt>
                <c:pt idx="259">
                  <c:v>39988</c:v>
                </c:pt>
                <c:pt idx="260">
                  <c:v>40350.5</c:v>
                </c:pt>
                <c:pt idx="261">
                  <c:v>41331.5</c:v>
                </c:pt>
                <c:pt idx="262">
                  <c:v>41483.5</c:v>
                </c:pt>
                <c:pt idx="263">
                  <c:v>41580</c:v>
                </c:pt>
                <c:pt idx="264">
                  <c:v>41648.5</c:v>
                </c:pt>
                <c:pt idx="265">
                  <c:v>41705.5</c:v>
                </c:pt>
                <c:pt idx="266">
                  <c:v>41714.5</c:v>
                </c:pt>
                <c:pt idx="267">
                  <c:v>41814</c:v>
                </c:pt>
                <c:pt idx="268">
                  <c:v>41995.5</c:v>
                </c:pt>
                <c:pt idx="269">
                  <c:v>42004.5</c:v>
                </c:pt>
                <c:pt idx="270">
                  <c:v>43160</c:v>
                </c:pt>
                <c:pt idx="271">
                  <c:v>43170.5</c:v>
                </c:pt>
                <c:pt idx="272">
                  <c:v>43171</c:v>
                </c:pt>
                <c:pt idx="273">
                  <c:v>43241.5</c:v>
                </c:pt>
                <c:pt idx="274">
                  <c:v>43305</c:v>
                </c:pt>
                <c:pt idx="275">
                  <c:v>43355</c:v>
                </c:pt>
                <c:pt idx="276">
                  <c:v>43369.5</c:v>
                </c:pt>
                <c:pt idx="277">
                  <c:v>43373</c:v>
                </c:pt>
                <c:pt idx="278">
                  <c:v>43423</c:v>
                </c:pt>
                <c:pt idx="279">
                  <c:v>43518</c:v>
                </c:pt>
                <c:pt idx="280">
                  <c:v>44597.5</c:v>
                </c:pt>
                <c:pt idx="281">
                  <c:v>44782</c:v>
                </c:pt>
                <c:pt idx="282">
                  <c:v>44918</c:v>
                </c:pt>
                <c:pt idx="283">
                  <c:v>44918</c:v>
                </c:pt>
                <c:pt idx="284">
                  <c:v>45031.5</c:v>
                </c:pt>
                <c:pt idx="285">
                  <c:v>45036</c:v>
                </c:pt>
                <c:pt idx="286">
                  <c:v>45068</c:v>
                </c:pt>
                <c:pt idx="287">
                  <c:v>45068</c:v>
                </c:pt>
                <c:pt idx="288">
                  <c:v>45072.5</c:v>
                </c:pt>
                <c:pt idx="289">
                  <c:v>45073.5</c:v>
                </c:pt>
                <c:pt idx="290">
                  <c:v>45074</c:v>
                </c:pt>
                <c:pt idx="291">
                  <c:v>45090.5</c:v>
                </c:pt>
                <c:pt idx="292">
                  <c:v>45253.5</c:v>
                </c:pt>
                <c:pt idx="293">
                  <c:v>45326</c:v>
                </c:pt>
                <c:pt idx="294">
                  <c:v>46419</c:v>
                </c:pt>
                <c:pt idx="295">
                  <c:v>46422.5</c:v>
                </c:pt>
                <c:pt idx="296">
                  <c:v>46463.5</c:v>
                </c:pt>
                <c:pt idx="297">
                  <c:v>46463.5</c:v>
                </c:pt>
                <c:pt idx="298">
                  <c:v>46463.5</c:v>
                </c:pt>
                <c:pt idx="299">
                  <c:v>46464</c:v>
                </c:pt>
                <c:pt idx="300">
                  <c:v>46464</c:v>
                </c:pt>
                <c:pt idx="301">
                  <c:v>46464</c:v>
                </c:pt>
                <c:pt idx="302">
                  <c:v>46467.5</c:v>
                </c:pt>
                <c:pt idx="303">
                  <c:v>46528</c:v>
                </c:pt>
                <c:pt idx="304">
                  <c:v>46576.5</c:v>
                </c:pt>
                <c:pt idx="305">
                  <c:v>46699</c:v>
                </c:pt>
                <c:pt idx="306">
                  <c:v>46708</c:v>
                </c:pt>
                <c:pt idx="307">
                  <c:v>46718.5</c:v>
                </c:pt>
                <c:pt idx="308">
                  <c:v>46850</c:v>
                </c:pt>
                <c:pt idx="309">
                  <c:v>46850</c:v>
                </c:pt>
                <c:pt idx="310">
                  <c:v>46876</c:v>
                </c:pt>
                <c:pt idx="311">
                  <c:v>47883</c:v>
                </c:pt>
                <c:pt idx="312">
                  <c:v>48119</c:v>
                </c:pt>
                <c:pt idx="313">
                  <c:v>48121.5</c:v>
                </c:pt>
                <c:pt idx="314">
                  <c:v>48140.5</c:v>
                </c:pt>
                <c:pt idx="315">
                  <c:v>48244</c:v>
                </c:pt>
                <c:pt idx="316">
                  <c:v>48248.5</c:v>
                </c:pt>
                <c:pt idx="317">
                  <c:v>48248.5</c:v>
                </c:pt>
                <c:pt idx="318">
                  <c:v>48280.5</c:v>
                </c:pt>
                <c:pt idx="319">
                  <c:v>48295</c:v>
                </c:pt>
                <c:pt idx="320">
                  <c:v>48303</c:v>
                </c:pt>
                <c:pt idx="321">
                  <c:v>48485.5</c:v>
                </c:pt>
                <c:pt idx="322">
                  <c:v>48557</c:v>
                </c:pt>
                <c:pt idx="323">
                  <c:v>48558</c:v>
                </c:pt>
                <c:pt idx="324">
                  <c:v>48566.5</c:v>
                </c:pt>
                <c:pt idx="325">
                  <c:v>48566.5</c:v>
                </c:pt>
                <c:pt idx="326">
                  <c:v>48747.5</c:v>
                </c:pt>
                <c:pt idx="327">
                  <c:v>48747.5</c:v>
                </c:pt>
                <c:pt idx="328">
                  <c:v>49640</c:v>
                </c:pt>
                <c:pt idx="329">
                  <c:v>49735</c:v>
                </c:pt>
                <c:pt idx="330">
                  <c:v>49800.5</c:v>
                </c:pt>
                <c:pt idx="331">
                  <c:v>49948</c:v>
                </c:pt>
                <c:pt idx="332">
                  <c:v>50016</c:v>
                </c:pt>
                <c:pt idx="333">
                  <c:v>50138.5</c:v>
                </c:pt>
                <c:pt idx="334">
                  <c:v>50143</c:v>
                </c:pt>
                <c:pt idx="335">
                  <c:v>50143</c:v>
                </c:pt>
                <c:pt idx="336">
                  <c:v>51276.5</c:v>
                </c:pt>
                <c:pt idx="337">
                  <c:v>51303.5</c:v>
                </c:pt>
                <c:pt idx="338">
                  <c:v>51304</c:v>
                </c:pt>
                <c:pt idx="339">
                  <c:v>51421</c:v>
                </c:pt>
                <c:pt idx="340">
                  <c:v>51460</c:v>
                </c:pt>
                <c:pt idx="341">
                  <c:v>51506.5</c:v>
                </c:pt>
                <c:pt idx="342">
                  <c:v>51593.5</c:v>
                </c:pt>
                <c:pt idx="343">
                  <c:v>51603.5</c:v>
                </c:pt>
                <c:pt idx="344">
                  <c:v>51620</c:v>
                </c:pt>
                <c:pt idx="345">
                  <c:v>51621</c:v>
                </c:pt>
                <c:pt idx="346">
                  <c:v>51674.5</c:v>
                </c:pt>
                <c:pt idx="347">
                  <c:v>51701.5</c:v>
                </c:pt>
                <c:pt idx="348">
                  <c:v>51715</c:v>
                </c:pt>
                <c:pt idx="349">
                  <c:v>52898.5</c:v>
                </c:pt>
                <c:pt idx="350">
                  <c:v>52972</c:v>
                </c:pt>
                <c:pt idx="351">
                  <c:v>53071</c:v>
                </c:pt>
                <c:pt idx="352">
                  <c:v>53085</c:v>
                </c:pt>
                <c:pt idx="353">
                  <c:v>53092.5</c:v>
                </c:pt>
                <c:pt idx="354">
                  <c:v>53093</c:v>
                </c:pt>
                <c:pt idx="355">
                  <c:v>53093</c:v>
                </c:pt>
                <c:pt idx="356">
                  <c:v>53121</c:v>
                </c:pt>
                <c:pt idx="357">
                  <c:v>53121</c:v>
                </c:pt>
                <c:pt idx="358">
                  <c:v>53144</c:v>
                </c:pt>
                <c:pt idx="359">
                  <c:v>53165.5</c:v>
                </c:pt>
                <c:pt idx="360">
                  <c:v>53183</c:v>
                </c:pt>
                <c:pt idx="361">
                  <c:v>53183</c:v>
                </c:pt>
                <c:pt idx="362">
                  <c:v>53193</c:v>
                </c:pt>
                <c:pt idx="363">
                  <c:v>53201.5</c:v>
                </c:pt>
                <c:pt idx="364">
                  <c:v>53207</c:v>
                </c:pt>
                <c:pt idx="365">
                  <c:v>53547</c:v>
                </c:pt>
                <c:pt idx="366">
                  <c:v>54643</c:v>
                </c:pt>
                <c:pt idx="367">
                  <c:v>54721</c:v>
                </c:pt>
                <c:pt idx="368">
                  <c:v>54730</c:v>
                </c:pt>
                <c:pt idx="369">
                  <c:v>54802</c:v>
                </c:pt>
                <c:pt idx="370">
                  <c:v>54812</c:v>
                </c:pt>
                <c:pt idx="371">
                  <c:v>54830</c:v>
                </c:pt>
                <c:pt idx="372">
                  <c:v>54857</c:v>
                </c:pt>
                <c:pt idx="373">
                  <c:v>54861</c:v>
                </c:pt>
                <c:pt idx="374">
                  <c:v>54875</c:v>
                </c:pt>
                <c:pt idx="375">
                  <c:v>54938</c:v>
                </c:pt>
                <c:pt idx="376">
                  <c:v>54950.5</c:v>
                </c:pt>
                <c:pt idx="377">
                  <c:v>54970</c:v>
                </c:pt>
                <c:pt idx="378">
                  <c:v>54996</c:v>
                </c:pt>
                <c:pt idx="379">
                  <c:v>54996</c:v>
                </c:pt>
                <c:pt idx="380">
                  <c:v>54996</c:v>
                </c:pt>
                <c:pt idx="381">
                  <c:v>55127.5</c:v>
                </c:pt>
                <c:pt idx="382">
                  <c:v>55127.5</c:v>
                </c:pt>
                <c:pt idx="383">
                  <c:v>55572</c:v>
                </c:pt>
                <c:pt idx="384">
                  <c:v>56043.5</c:v>
                </c:pt>
                <c:pt idx="385">
                  <c:v>56043.5</c:v>
                </c:pt>
                <c:pt idx="386">
                  <c:v>56293</c:v>
                </c:pt>
                <c:pt idx="387">
                  <c:v>56302.5</c:v>
                </c:pt>
                <c:pt idx="388">
                  <c:v>56342</c:v>
                </c:pt>
                <c:pt idx="389">
                  <c:v>56388</c:v>
                </c:pt>
                <c:pt idx="390">
                  <c:v>56429.5</c:v>
                </c:pt>
                <c:pt idx="391">
                  <c:v>56442.5</c:v>
                </c:pt>
                <c:pt idx="392">
                  <c:v>56474</c:v>
                </c:pt>
                <c:pt idx="393">
                  <c:v>56500</c:v>
                </c:pt>
                <c:pt idx="394">
                  <c:v>56500.5</c:v>
                </c:pt>
                <c:pt idx="395">
                  <c:v>56551</c:v>
                </c:pt>
                <c:pt idx="396">
                  <c:v>56578</c:v>
                </c:pt>
                <c:pt idx="397">
                  <c:v>56664.5</c:v>
                </c:pt>
                <c:pt idx="398">
                  <c:v>56668</c:v>
                </c:pt>
                <c:pt idx="399">
                  <c:v>56683</c:v>
                </c:pt>
                <c:pt idx="400">
                  <c:v>56683</c:v>
                </c:pt>
                <c:pt idx="401">
                  <c:v>56683</c:v>
                </c:pt>
                <c:pt idx="402">
                  <c:v>56841.5</c:v>
                </c:pt>
                <c:pt idx="403">
                  <c:v>57599</c:v>
                </c:pt>
                <c:pt idx="404">
                  <c:v>57757.5</c:v>
                </c:pt>
                <c:pt idx="405">
                  <c:v>57884</c:v>
                </c:pt>
                <c:pt idx="406">
                  <c:v>58055.5</c:v>
                </c:pt>
                <c:pt idx="407">
                  <c:v>58169</c:v>
                </c:pt>
                <c:pt idx="408">
                  <c:v>58169.5</c:v>
                </c:pt>
                <c:pt idx="409">
                  <c:v>58214</c:v>
                </c:pt>
                <c:pt idx="410">
                  <c:v>58214</c:v>
                </c:pt>
                <c:pt idx="411">
                  <c:v>58327.5</c:v>
                </c:pt>
                <c:pt idx="412">
                  <c:v>58327.5</c:v>
                </c:pt>
                <c:pt idx="413">
                  <c:v>58358.5</c:v>
                </c:pt>
                <c:pt idx="414">
                  <c:v>58358.5</c:v>
                </c:pt>
                <c:pt idx="415">
                  <c:v>58377</c:v>
                </c:pt>
                <c:pt idx="416">
                  <c:v>59321</c:v>
                </c:pt>
                <c:pt idx="417">
                  <c:v>59409</c:v>
                </c:pt>
                <c:pt idx="418">
                  <c:v>59430</c:v>
                </c:pt>
                <c:pt idx="419">
                  <c:v>59588.5</c:v>
                </c:pt>
                <c:pt idx="420">
                  <c:v>59696.5</c:v>
                </c:pt>
                <c:pt idx="421">
                  <c:v>59758</c:v>
                </c:pt>
                <c:pt idx="422">
                  <c:v>59767</c:v>
                </c:pt>
                <c:pt idx="423">
                  <c:v>59841.5</c:v>
                </c:pt>
                <c:pt idx="424">
                  <c:v>60114.5</c:v>
                </c:pt>
                <c:pt idx="425">
                  <c:v>60114.5</c:v>
                </c:pt>
                <c:pt idx="426">
                  <c:v>60114.5</c:v>
                </c:pt>
                <c:pt idx="427">
                  <c:v>60334</c:v>
                </c:pt>
                <c:pt idx="428">
                  <c:v>60334</c:v>
                </c:pt>
                <c:pt idx="429">
                  <c:v>61315</c:v>
                </c:pt>
                <c:pt idx="430">
                  <c:v>61331.5</c:v>
                </c:pt>
                <c:pt idx="431">
                  <c:v>61374.5</c:v>
                </c:pt>
                <c:pt idx="432">
                  <c:v>61375</c:v>
                </c:pt>
                <c:pt idx="433">
                  <c:v>61444</c:v>
                </c:pt>
                <c:pt idx="434">
                  <c:v>61444.5</c:v>
                </c:pt>
                <c:pt idx="435">
                  <c:v>61498.5</c:v>
                </c:pt>
                <c:pt idx="436">
                  <c:v>61503</c:v>
                </c:pt>
                <c:pt idx="437">
                  <c:v>61529</c:v>
                </c:pt>
                <c:pt idx="438">
                  <c:v>61548.5</c:v>
                </c:pt>
                <c:pt idx="439">
                  <c:v>61575</c:v>
                </c:pt>
                <c:pt idx="440">
                  <c:v>61602.5</c:v>
                </c:pt>
                <c:pt idx="441">
                  <c:v>61603</c:v>
                </c:pt>
                <c:pt idx="442">
                  <c:v>61607.5</c:v>
                </c:pt>
                <c:pt idx="443">
                  <c:v>61611.5</c:v>
                </c:pt>
                <c:pt idx="444">
                  <c:v>61612</c:v>
                </c:pt>
                <c:pt idx="445">
                  <c:v>61621</c:v>
                </c:pt>
                <c:pt idx="446">
                  <c:v>61634.5</c:v>
                </c:pt>
                <c:pt idx="447">
                  <c:v>61643.5</c:v>
                </c:pt>
                <c:pt idx="448">
                  <c:v>61644</c:v>
                </c:pt>
                <c:pt idx="449">
                  <c:v>61648</c:v>
                </c:pt>
                <c:pt idx="450">
                  <c:v>61648.5</c:v>
                </c:pt>
                <c:pt idx="451">
                  <c:v>61652.5</c:v>
                </c:pt>
                <c:pt idx="452">
                  <c:v>61653</c:v>
                </c:pt>
                <c:pt idx="453">
                  <c:v>61661.5</c:v>
                </c:pt>
                <c:pt idx="454">
                  <c:v>61662</c:v>
                </c:pt>
                <c:pt idx="455">
                  <c:v>61666</c:v>
                </c:pt>
                <c:pt idx="456">
                  <c:v>61666.5</c:v>
                </c:pt>
                <c:pt idx="457">
                  <c:v>61670.5</c:v>
                </c:pt>
                <c:pt idx="458">
                  <c:v>61671</c:v>
                </c:pt>
                <c:pt idx="459">
                  <c:v>61684</c:v>
                </c:pt>
                <c:pt idx="460">
                  <c:v>61684</c:v>
                </c:pt>
                <c:pt idx="461">
                  <c:v>61684.5</c:v>
                </c:pt>
                <c:pt idx="462">
                  <c:v>61699</c:v>
                </c:pt>
                <c:pt idx="463">
                  <c:v>61784</c:v>
                </c:pt>
                <c:pt idx="464">
                  <c:v>61788.5</c:v>
                </c:pt>
                <c:pt idx="465">
                  <c:v>61793</c:v>
                </c:pt>
                <c:pt idx="466">
                  <c:v>61797.5</c:v>
                </c:pt>
                <c:pt idx="467">
                  <c:v>61802</c:v>
                </c:pt>
                <c:pt idx="468">
                  <c:v>61806.5</c:v>
                </c:pt>
                <c:pt idx="469">
                  <c:v>61811</c:v>
                </c:pt>
                <c:pt idx="470">
                  <c:v>61880</c:v>
                </c:pt>
                <c:pt idx="471">
                  <c:v>61892.5</c:v>
                </c:pt>
                <c:pt idx="472">
                  <c:v>62092</c:v>
                </c:pt>
                <c:pt idx="473">
                  <c:v>62092</c:v>
                </c:pt>
                <c:pt idx="474">
                  <c:v>62561</c:v>
                </c:pt>
                <c:pt idx="475">
                  <c:v>63006</c:v>
                </c:pt>
                <c:pt idx="476">
                  <c:v>63006.5</c:v>
                </c:pt>
                <c:pt idx="477">
                  <c:v>63027.5</c:v>
                </c:pt>
                <c:pt idx="478">
                  <c:v>63043.5</c:v>
                </c:pt>
                <c:pt idx="479">
                  <c:v>63057</c:v>
                </c:pt>
                <c:pt idx="480">
                  <c:v>63066</c:v>
                </c:pt>
                <c:pt idx="481">
                  <c:v>63106</c:v>
                </c:pt>
                <c:pt idx="482">
                  <c:v>63106</c:v>
                </c:pt>
                <c:pt idx="483">
                  <c:v>63106.5</c:v>
                </c:pt>
                <c:pt idx="484">
                  <c:v>63106.5</c:v>
                </c:pt>
                <c:pt idx="485">
                  <c:v>63107.5</c:v>
                </c:pt>
                <c:pt idx="486">
                  <c:v>63116</c:v>
                </c:pt>
                <c:pt idx="487">
                  <c:v>63116</c:v>
                </c:pt>
                <c:pt idx="488">
                  <c:v>63116.5</c:v>
                </c:pt>
                <c:pt idx="489">
                  <c:v>63125.5</c:v>
                </c:pt>
                <c:pt idx="490">
                  <c:v>63154</c:v>
                </c:pt>
                <c:pt idx="491">
                  <c:v>63161.5</c:v>
                </c:pt>
                <c:pt idx="492">
                  <c:v>63220.5</c:v>
                </c:pt>
                <c:pt idx="493">
                  <c:v>63306</c:v>
                </c:pt>
                <c:pt idx="494">
                  <c:v>63306.5</c:v>
                </c:pt>
                <c:pt idx="495">
                  <c:v>63329</c:v>
                </c:pt>
                <c:pt idx="496">
                  <c:v>63367</c:v>
                </c:pt>
                <c:pt idx="497">
                  <c:v>63426</c:v>
                </c:pt>
                <c:pt idx="498">
                  <c:v>64489.5</c:v>
                </c:pt>
                <c:pt idx="499">
                  <c:v>64493</c:v>
                </c:pt>
                <c:pt idx="500">
                  <c:v>64644.5</c:v>
                </c:pt>
                <c:pt idx="501">
                  <c:v>64729</c:v>
                </c:pt>
                <c:pt idx="502">
                  <c:v>64753.5</c:v>
                </c:pt>
                <c:pt idx="503">
                  <c:v>64758</c:v>
                </c:pt>
                <c:pt idx="504">
                  <c:v>64783.5</c:v>
                </c:pt>
                <c:pt idx="505">
                  <c:v>64788</c:v>
                </c:pt>
                <c:pt idx="506">
                  <c:v>64792.5</c:v>
                </c:pt>
                <c:pt idx="507">
                  <c:v>64793</c:v>
                </c:pt>
                <c:pt idx="508">
                  <c:v>64797</c:v>
                </c:pt>
                <c:pt idx="509">
                  <c:v>64860.5</c:v>
                </c:pt>
                <c:pt idx="510">
                  <c:v>64862</c:v>
                </c:pt>
                <c:pt idx="511">
                  <c:v>64874</c:v>
                </c:pt>
                <c:pt idx="512">
                  <c:v>64874</c:v>
                </c:pt>
                <c:pt idx="513">
                  <c:v>64951</c:v>
                </c:pt>
                <c:pt idx="514">
                  <c:v>65250.5</c:v>
                </c:pt>
                <c:pt idx="515">
                  <c:v>65677</c:v>
                </c:pt>
                <c:pt idx="516">
                  <c:v>66008.5</c:v>
                </c:pt>
                <c:pt idx="517">
                  <c:v>66013</c:v>
                </c:pt>
                <c:pt idx="518">
                  <c:v>66022</c:v>
                </c:pt>
                <c:pt idx="519">
                  <c:v>66058</c:v>
                </c:pt>
                <c:pt idx="520">
                  <c:v>66071.5</c:v>
                </c:pt>
                <c:pt idx="521">
                  <c:v>66076.5</c:v>
                </c:pt>
                <c:pt idx="522">
                  <c:v>66090</c:v>
                </c:pt>
                <c:pt idx="523">
                  <c:v>66098.5</c:v>
                </c:pt>
                <c:pt idx="524">
                  <c:v>66099</c:v>
                </c:pt>
                <c:pt idx="525">
                  <c:v>66103.5</c:v>
                </c:pt>
                <c:pt idx="526">
                  <c:v>66108</c:v>
                </c:pt>
                <c:pt idx="527">
                  <c:v>66112.5</c:v>
                </c:pt>
                <c:pt idx="528">
                  <c:v>66189.5</c:v>
                </c:pt>
                <c:pt idx="529">
                  <c:v>66194</c:v>
                </c:pt>
                <c:pt idx="530">
                  <c:v>66194.5</c:v>
                </c:pt>
                <c:pt idx="531">
                  <c:v>66216</c:v>
                </c:pt>
                <c:pt idx="532">
                  <c:v>66216.5</c:v>
                </c:pt>
                <c:pt idx="533">
                  <c:v>66230.5</c:v>
                </c:pt>
                <c:pt idx="534">
                  <c:v>66234.5</c:v>
                </c:pt>
                <c:pt idx="535">
                  <c:v>66248.5</c:v>
                </c:pt>
                <c:pt idx="536">
                  <c:v>66253</c:v>
                </c:pt>
                <c:pt idx="537">
                  <c:v>66257.5</c:v>
                </c:pt>
                <c:pt idx="538">
                  <c:v>66261.5</c:v>
                </c:pt>
                <c:pt idx="539">
                  <c:v>66279.5</c:v>
                </c:pt>
                <c:pt idx="540">
                  <c:v>66280</c:v>
                </c:pt>
                <c:pt idx="541">
                  <c:v>66284</c:v>
                </c:pt>
                <c:pt idx="542">
                  <c:v>66284.5</c:v>
                </c:pt>
                <c:pt idx="543">
                  <c:v>66288</c:v>
                </c:pt>
                <c:pt idx="544">
                  <c:v>66288.5</c:v>
                </c:pt>
                <c:pt idx="545">
                  <c:v>66302.5</c:v>
                </c:pt>
                <c:pt idx="546">
                  <c:v>66307</c:v>
                </c:pt>
                <c:pt idx="547">
                  <c:v>66307.5</c:v>
                </c:pt>
                <c:pt idx="548">
                  <c:v>66311</c:v>
                </c:pt>
                <c:pt idx="549">
                  <c:v>66312</c:v>
                </c:pt>
                <c:pt idx="550">
                  <c:v>66325.5</c:v>
                </c:pt>
                <c:pt idx="551">
                  <c:v>66326.5</c:v>
                </c:pt>
                <c:pt idx="552">
                  <c:v>66329.5</c:v>
                </c:pt>
                <c:pt idx="553">
                  <c:v>66330</c:v>
                </c:pt>
                <c:pt idx="554">
                  <c:v>66347</c:v>
                </c:pt>
                <c:pt idx="555">
                  <c:v>66347.5</c:v>
                </c:pt>
                <c:pt idx="556">
                  <c:v>66423.5</c:v>
                </c:pt>
                <c:pt idx="557">
                  <c:v>66424</c:v>
                </c:pt>
                <c:pt idx="558">
                  <c:v>66433</c:v>
                </c:pt>
                <c:pt idx="559">
                  <c:v>66437.5</c:v>
                </c:pt>
                <c:pt idx="560">
                  <c:v>66438</c:v>
                </c:pt>
                <c:pt idx="561">
                  <c:v>66438.5</c:v>
                </c:pt>
                <c:pt idx="562">
                  <c:v>66443</c:v>
                </c:pt>
                <c:pt idx="563">
                  <c:v>66451</c:v>
                </c:pt>
                <c:pt idx="564">
                  <c:v>66469</c:v>
                </c:pt>
                <c:pt idx="565">
                  <c:v>66469.5</c:v>
                </c:pt>
                <c:pt idx="566">
                  <c:v>66473.5</c:v>
                </c:pt>
                <c:pt idx="567">
                  <c:v>66474</c:v>
                </c:pt>
                <c:pt idx="568">
                  <c:v>66478</c:v>
                </c:pt>
                <c:pt idx="569">
                  <c:v>66478.5</c:v>
                </c:pt>
                <c:pt idx="570">
                  <c:v>66483</c:v>
                </c:pt>
                <c:pt idx="571">
                  <c:v>66487</c:v>
                </c:pt>
                <c:pt idx="572">
                  <c:v>66487.5</c:v>
                </c:pt>
                <c:pt idx="573">
                  <c:v>66491.5</c:v>
                </c:pt>
                <c:pt idx="574">
                  <c:v>66492</c:v>
                </c:pt>
                <c:pt idx="575">
                  <c:v>66492.5</c:v>
                </c:pt>
                <c:pt idx="576">
                  <c:v>66501</c:v>
                </c:pt>
                <c:pt idx="577">
                  <c:v>66501.5</c:v>
                </c:pt>
                <c:pt idx="578">
                  <c:v>66505.5</c:v>
                </c:pt>
                <c:pt idx="579">
                  <c:v>66510</c:v>
                </c:pt>
                <c:pt idx="580">
                  <c:v>66514.5</c:v>
                </c:pt>
                <c:pt idx="581">
                  <c:v>66519</c:v>
                </c:pt>
                <c:pt idx="582">
                  <c:v>66519</c:v>
                </c:pt>
                <c:pt idx="583">
                  <c:v>66523.5</c:v>
                </c:pt>
                <c:pt idx="584">
                  <c:v>66528</c:v>
                </c:pt>
                <c:pt idx="585">
                  <c:v>66528.5</c:v>
                </c:pt>
                <c:pt idx="586">
                  <c:v>66532.5</c:v>
                </c:pt>
                <c:pt idx="587">
                  <c:v>66532.5</c:v>
                </c:pt>
                <c:pt idx="588">
                  <c:v>66533</c:v>
                </c:pt>
                <c:pt idx="589">
                  <c:v>66537.5</c:v>
                </c:pt>
                <c:pt idx="590">
                  <c:v>66551</c:v>
                </c:pt>
                <c:pt idx="591">
                  <c:v>66555.5</c:v>
                </c:pt>
                <c:pt idx="592">
                  <c:v>66564.5</c:v>
                </c:pt>
                <c:pt idx="593">
                  <c:v>66569</c:v>
                </c:pt>
                <c:pt idx="594">
                  <c:v>66573.5</c:v>
                </c:pt>
                <c:pt idx="595">
                  <c:v>66578</c:v>
                </c:pt>
                <c:pt idx="596">
                  <c:v>66582.5</c:v>
                </c:pt>
                <c:pt idx="597">
                  <c:v>66596</c:v>
                </c:pt>
                <c:pt idx="598">
                  <c:v>66600.5</c:v>
                </c:pt>
                <c:pt idx="599">
                  <c:v>66614.5</c:v>
                </c:pt>
                <c:pt idx="600">
                  <c:v>66619</c:v>
                </c:pt>
                <c:pt idx="601">
                  <c:v>66623.5</c:v>
                </c:pt>
                <c:pt idx="602">
                  <c:v>66659.5</c:v>
                </c:pt>
                <c:pt idx="603">
                  <c:v>66765</c:v>
                </c:pt>
                <c:pt idx="604">
                  <c:v>67914</c:v>
                </c:pt>
                <c:pt idx="605">
                  <c:v>67914</c:v>
                </c:pt>
                <c:pt idx="606">
                  <c:v>67914</c:v>
                </c:pt>
                <c:pt idx="607">
                  <c:v>67914</c:v>
                </c:pt>
                <c:pt idx="608">
                  <c:v>67974.5</c:v>
                </c:pt>
                <c:pt idx="609">
                  <c:v>67980</c:v>
                </c:pt>
                <c:pt idx="610">
                  <c:v>67980</c:v>
                </c:pt>
                <c:pt idx="611">
                  <c:v>68073</c:v>
                </c:pt>
                <c:pt idx="612">
                  <c:v>68128</c:v>
                </c:pt>
                <c:pt idx="613">
                  <c:v>68128</c:v>
                </c:pt>
                <c:pt idx="614">
                  <c:v>68128</c:v>
                </c:pt>
                <c:pt idx="615">
                  <c:v>68132.5</c:v>
                </c:pt>
                <c:pt idx="616">
                  <c:v>68132.5</c:v>
                </c:pt>
                <c:pt idx="617">
                  <c:v>68241</c:v>
                </c:pt>
                <c:pt idx="618">
                  <c:v>68250</c:v>
                </c:pt>
                <c:pt idx="619">
                  <c:v>68255.5</c:v>
                </c:pt>
                <c:pt idx="620">
                  <c:v>68341.5</c:v>
                </c:pt>
                <c:pt idx="621">
                  <c:v>68395</c:v>
                </c:pt>
                <c:pt idx="622">
                  <c:v>68395</c:v>
                </c:pt>
                <c:pt idx="623">
                  <c:v>68395</c:v>
                </c:pt>
                <c:pt idx="624">
                  <c:v>68485.5</c:v>
                </c:pt>
                <c:pt idx="625">
                  <c:v>69244.5</c:v>
                </c:pt>
                <c:pt idx="626">
                  <c:v>69263</c:v>
                </c:pt>
                <c:pt idx="627">
                  <c:v>69263.5</c:v>
                </c:pt>
                <c:pt idx="628">
                  <c:v>69475.5</c:v>
                </c:pt>
                <c:pt idx="629">
                  <c:v>69476</c:v>
                </c:pt>
                <c:pt idx="630">
                  <c:v>69573</c:v>
                </c:pt>
                <c:pt idx="631">
                  <c:v>69593.5</c:v>
                </c:pt>
                <c:pt idx="632">
                  <c:v>69692</c:v>
                </c:pt>
                <c:pt idx="633">
                  <c:v>69769</c:v>
                </c:pt>
                <c:pt idx="634">
                  <c:v>69786</c:v>
                </c:pt>
                <c:pt idx="635">
                  <c:v>69841.5</c:v>
                </c:pt>
                <c:pt idx="636">
                  <c:v>69887</c:v>
                </c:pt>
                <c:pt idx="637">
                  <c:v>69922</c:v>
                </c:pt>
                <c:pt idx="638">
                  <c:v>70902</c:v>
                </c:pt>
                <c:pt idx="639">
                  <c:v>71042.5</c:v>
                </c:pt>
                <c:pt idx="640">
                  <c:v>71051</c:v>
                </c:pt>
                <c:pt idx="641">
                  <c:v>71214.5</c:v>
                </c:pt>
                <c:pt idx="642">
                  <c:v>71337</c:v>
                </c:pt>
                <c:pt idx="643">
                  <c:v>71337.5</c:v>
                </c:pt>
                <c:pt idx="644">
                  <c:v>71350.5</c:v>
                </c:pt>
                <c:pt idx="645">
                  <c:v>71467</c:v>
                </c:pt>
                <c:pt idx="646">
                  <c:v>72625</c:v>
                </c:pt>
                <c:pt idx="647">
                  <c:v>72838</c:v>
                </c:pt>
                <c:pt idx="648">
                  <c:v>72904.5</c:v>
                </c:pt>
                <c:pt idx="649">
                  <c:v>73035.5</c:v>
                </c:pt>
                <c:pt idx="650">
                  <c:v>73040</c:v>
                </c:pt>
                <c:pt idx="651">
                  <c:v>73040.5</c:v>
                </c:pt>
                <c:pt idx="652">
                  <c:v>73053.5</c:v>
                </c:pt>
                <c:pt idx="653">
                  <c:v>73054</c:v>
                </c:pt>
                <c:pt idx="654">
                  <c:v>73062</c:v>
                </c:pt>
                <c:pt idx="655">
                  <c:v>73062.5</c:v>
                </c:pt>
                <c:pt idx="656">
                  <c:v>73067</c:v>
                </c:pt>
                <c:pt idx="657">
                  <c:v>73067.5</c:v>
                </c:pt>
                <c:pt idx="658">
                  <c:v>73076</c:v>
                </c:pt>
                <c:pt idx="659">
                  <c:v>73076.5</c:v>
                </c:pt>
                <c:pt idx="660">
                  <c:v>73077</c:v>
                </c:pt>
                <c:pt idx="661">
                  <c:v>73077</c:v>
                </c:pt>
                <c:pt idx="662">
                  <c:v>73077.5</c:v>
                </c:pt>
                <c:pt idx="663">
                  <c:v>73080.5</c:v>
                </c:pt>
                <c:pt idx="664">
                  <c:v>73081</c:v>
                </c:pt>
                <c:pt idx="665">
                  <c:v>73081.5</c:v>
                </c:pt>
                <c:pt idx="666">
                  <c:v>73085</c:v>
                </c:pt>
                <c:pt idx="667">
                  <c:v>73085.5</c:v>
                </c:pt>
                <c:pt idx="668">
                  <c:v>73089.5</c:v>
                </c:pt>
                <c:pt idx="669">
                  <c:v>73090</c:v>
                </c:pt>
                <c:pt idx="670">
                  <c:v>73090.5</c:v>
                </c:pt>
                <c:pt idx="671">
                  <c:v>73094</c:v>
                </c:pt>
                <c:pt idx="672">
                  <c:v>73094.5</c:v>
                </c:pt>
                <c:pt idx="673">
                  <c:v>73095</c:v>
                </c:pt>
                <c:pt idx="674">
                  <c:v>73095</c:v>
                </c:pt>
                <c:pt idx="675">
                  <c:v>73095</c:v>
                </c:pt>
                <c:pt idx="676">
                  <c:v>73098.5</c:v>
                </c:pt>
                <c:pt idx="677">
                  <c:v>73099</c:v>
                </c:pt>
                <c:pt idx="678">
                  <c:v>73099.5</c:v>
                </c:pt>
                <c:pt idx="679">
                  <c:v>73103.5</c:v>
                </c:pt>
                <c:pt idx="680">
                  <c:v>73135</c:v>
                </c:pt>
                <c:pt idx="681">
                  <c:v>73135.5</c:v>
                </c:pt>
                <c:pt idx="682">
                  <c:v>73144</c:v>
                </c:pt>
                <c:pt idx="683">
                  <c:v>73144.5</c:v>
                </c:pt>
                <c:pt idx="684">
                  <c:v>73148.5</c:v>
                </c:pt>
                <c:pt idx="685">
                  <c:v>73158</c:v>
                </c:pt>
                <c:pt idx="686">
                  <c:v>73185</c:v>
                </c:pt>
                <c:pt idx="687">
                  <c:v>73189</c:v>
                </c:pt>
                <c:pt idx="688">
                  <c:v>73189.5</c:v>
                </c:pt>
                <c:pt idx="689">
                  <c:v>73190</c:v>
                </c:pt>
                <c:pt idx="690">
                  <c:v>73194</c:v>
                </c:pt>
                <c:pt idx="691">
                  <c:v>73194.5</c:v>
                </c:pt>
                <c:pt idx="692">
                  <c:v>73207.5</c:v>
                </c:pt>
                <c:pt idx="693">
                  <c:v>73212</c:v>
                </c:pt>
                <c:pt idx="694">
                  <c:v>73212.5</c:v>
                </c:pt>
                <c:pt idx="695">
                  <c:v>73221</c:v>
                </c:pt>
                <c:pt idx="696">
                  <c:v>73221.5</c:v>
                </c:pt>
                <c:pt idx="697">
                  <c:v>73230</c:v>
                </c:pt>
                <c:pt idx="698">
                  <c:v>73230.5</c:v>
                </c:pt>
                <c:pt idx="699">
                  <c:v>73239</c:v>
                </c:pt>
                <c:pt idx="700">
                  <c:v>73243.5</c:v>
                </c:pt>
                <c:pt idx="701">
                  <c:v>73248</c:v>
                </c:pt>
                <c:pt idx="702">
                  <c:v>73248.5</c:v>
                </c:pt>
                <c:pt idx="703">
                  <c:v>73252.5</c:v>
                </c:pt>
                <c:pt idx="704">
                  <c:v>73253</c:v>
                </c:pt>
                <c:pt idx="705">
                  <c:v>73262</c:v>
                </c:pt>
                <c:pt idx="706">
                  <c:v>73271</c:v>
                </c:pt>
                <c:pt idx="707">
                  <c:v>73275.5</c:v>
                </c:pt>
                <c:pt idx="708">
                  <c:v>73280</c:v>
                </c:pt>
                <c:pt idx="709">
                  <c:v>73289</c:v>
                </c:pt>
                <c:pt idx="710">
                  <c:v>74310</c:v>
                </c:pt>
                <c:pt idx="711">
                  <c:v>74327.5</c:v>
                </c:pt>
                <c:pt idx="712">
                  <c:v>74328</c:v>
                </c:pt>
                <c:pt idx="713">
                  <c:v>74342.5</c:v>
                </c:pt>
                <c:pt idx="714">
                  <c:v>74355</c:v>
                </c:pt>
                <c:pt idx="715">
                  <c:v>74359.5</c:v>
                </c:pt>
                <c:pt idx="716">
                  <c:v>74368.5</c:v>
                </c:pt>
                <c:pt idx="717">
                  <c:v>74369</c:v>
                </c:pt>
                <c:pt idx="718">
                  <c:v>74373.5</c:v>
                </c:pt>
                <c:pt idx="719">
                  <c:v>74377.5</c:v>
                </c:pt>
                <c:pt idx="720">
                  <c:v>74378</c:v>
                </c:pt>
                <c:pt idx="721">
                  <c:v>74382</c:v>
                </c:pt>
                <c:pt idx="722">
                  <c:v>74382.5</c:v>
                </c:pt>
                <c:pt idx="723">
                  <c:v>74386.5</c:v>
                </c:pt>
                <c:pt idx="724">
                  <c:v>74387</c:v>
                </c:pt>
                <c:pt idx="725">
                  <c:v>74391</c:v>
                </c:pt>
                <c:pt idx="726">
                  <c:v>74404.5</c:v>
                </c:pt>
                <c:pt idx="727">
                  <c:v>74405</c:v>
                </c:pt>
                <c:pt idx="728">
                  <c:v>74409</c:v>
                </c:pt>
                <c:pt idx="729">
                  <c:v>74409.5</c:v>
                </c:pt>
                <c:pt idx="730">
                  <c:v>74413.5</c:v>
                </c:pt>
                <c:pt idx="731">
                  <c:v>74414</c:v>
                </c:pt>
                <c:pt idx="732">
                  <c:v>74431.5</c:v>
                </c:pt>
                <c:pt idx="733">
                  <c:v>74432</c:v>
                </c:pt>
                <c:pt idx="734">
                  <c:v>74435.5</c:v>
                </c:pt>
                <c:pt idx="735">
                  <c:v>74436</c:v>
                </c:pt>
                <c:pt idx="736">
                  <c:v>74436</c:v>
                </c:pt>
                <c:pt idx="737">
                  <c:v>74436.5</c:v>
                </c:pt>
                <c:pt idx="738">
                  <c:v>74437</c:v>
                </c:pt>
                <c:pt idx="739">
                  <c:v>74440.5</c:v>
                </c:pt>
                <c:pt idx="740">
                  <c:v>74441</c:v>
                </c:pt>
                <c:pt idx="741">
                  <c:v>74464</c:v>
                </c:pt>
                <c:pt idx="742">
                  <c:v>74472.5</c:v>
                </c:pt>
                <c:pt idx="743">
                  <c:v>74517.5</c:v>
                </c:pt>
                <c:pt idx="744">
                  <c:v>74518</c:v>
                </c:pt>
                <c:pt idx="745">
                  <c:v>74518.5</c:v>
                </c:pt>
                <c:pt idx="746">
                  <c:v>74522.5</c:v>
                </c:pt>
                <c:pt idx="747">
                  <c:v>74523</c:v>
                </c:pt>
                <c:pt idx="748">
                  <c:v>74528</c:v>
                </c:pt>
                <c:pt idx="749">
                  <c:v>74528.5</c:v>
                </c:pt>
                <c:pt idx="750">
                  <c:v>74536</c:v>
                </c:pt>
                <c:pt idx="751">
                  <c:v>74536.5</c:v>
                </c:pt>
                <c:pt idx="752">
                  <c:v>74540</c:v>
                </c:pt>
                <c:pt idx="753">
                  <c:v>74558.5</c:v>
                </c:pt>
                <c:pt idx="754">
                  <c:v>74559</c:v>
                </c:pt>
                <c:pt idx="755">
                  <c:v>74640</c:v>
                </c:pt>
                <c:pt idx="756">
                  <c:v>74794.5</c:v>
                </c:pt>
                <c:pt idx="757">
                  <c:v>74893</c:v>
                </c:pt>
                <c:pt idx="758">
                  <c:v>74907.5</c:v>
                </c:pt>
                <c:pt idx="759">
                  <c:v>74907.5</c:v>
                </c:pt>
                <c:pt idx="760">
                  <c:v>76050</c:v>
                </c:pt>
                <c:pt idx="761">
                  <c:v>76050</c:v>
                </c:pt>
                <c:pt idx="762">
                  <c:v>76357.5</c:v>
                </c:pt>
                <c:pt idx="763">
                  <c:v>76357.5</c:v>
                </c:pt>
                <c:pt idx="764">
                  <c:v>76643</c:v>
                </c:pt>
                <c:pt idx="765">
                  <c:v>76693</c:v>
                </c:pt>
                <c:pt idx="766">
                  <c:v>77623.5</c:v>
                </c:pt>
                <c:pt idx="767">
                  <c:v>77744</c:v>
                </c:pt>
                <c:pt idx="768">
                  <c:v>77768</c:v>
                </c:pt>
                <c:pt idx="769">
                  <c:v>77997.5</c:v>
                </c:pt>
                <c:pt idx="770">
                  <c:v>79452</c:v>
                </c:pt>
                <c:pt idx="771">
                  <c:v>79452.5</c:v>
                </c:pt>
                <c:pt idx="772">
                  <c:v>79471.5</c:v>
                </c:pt>
                <c:pt idx="773">
                  <c:v>79592</c:v>
                </c:pt>
                <c:pt idx="774">
                  <c:v>79592.5</c:v>
                </c:pt>
                <c:pt idx="775">
                  <c:v>79669</c:v>
                </c:pt>
                <c:pt idx="776">
                  <c:v>79675</c:v>
                </c:pt>
                <c:pt idx="777">
                  <c:v>79675.5</c:v>
                </c:pt>
                <c:pt idx="778">
                  <c:v>79755</c:v>
                </c:pt>
                <c:pt idx="779">
                  <c:v>81024.5</c:v>
                </c:pt>
                <c:pt idx="780">
                  <c:v>81166.5</c:v>
                </c:pt>
                <c:pt idx="781">
                  <c:v>81309.5</c:v>
                </c:pt>
                <c:pt idx="782">
                  <c:v>81387.5</c:v>
                </c:pt>
                <c:pt idx="783">
                  <c:v>81491.5</c:v>
                </c:pt>
                <c:pt idx="784">
                  <c:v>81559.5</c:v>
                </c:pt>
                <c:pt idx="785">
                  <c:v>82449</c:v>
                </c:pt>
                <c:pt idx="786">
                  <c:v>82551.5</c:v>
                </c:pt>
                <c:pt idx="787">
                  <c:v>82552</c:v>
                </c:pt>
                <c:pt idx="788">
                  <c:v>82797.5</c:v>
                </c:pt>
                <c:pt idx="789">
                  <c:v>82949.5</c:v>
                </c:pt>
                <c:pt idx="790">
                  <c:v>82977</c:v>
                </c:pt>
                <c:pt idx="791">
                  <c:v>83073</c:v>
                </c:pt>
                <c:pt idx="792">
                  <c:v>83268</c:v>
                </c:pt>
                <c:pt idx="793">
                  <c:v>84225.5</c:v>
                </c:pt>
                <c:pt idx="794">
                  <c:v>84288.5</c:v>
                </c:pt>
                <c:pt idx="795">
                  <c:v>84338.5</c:v>
                </c:pt>
                <c:pt idx="796">
                  <c:v>84370</c:v>
                </c:pt>
                <c:pt idx="797">
                  <c:v>84569</c:v>
                </c:pt>
                <c:pt idx="798">
                  <c:v>84569</c:v>
                </c:pt>
                <c:pt idx="799">
                  <c:v>84581.5</c:v>
                </c:pt>
                <c:pt idx="800">
                  <c:v>84582</c:v>
                </c:pt>
                <c:pt idx="801">
                  <c:v>84712.5</c:v>
                </c:pt>
                <c:pt idx="802">
                  <c:v>84726</c:v>
                </c:pt>
                <c:pt idx="803">
                  <c:v>84827</c:v>
                </c:pt>
                <c:pt idx="804">
                  <c:v>85915.5</c:v>
                </c:pt>
                <c:pt idx="805">
                  <c:v>86082.5</c:v>
                </c:pt>
                <c:pt idx="806">
                  <c:v>86083</c:v>
                </c:pt>
                <c:pt idx="807">
                  <c:v>86228</c:v>
                </c:pt>
                <c:pt idx="808">
                  <c:v>86266.5</c:v>
                </c:pt>
                <c:pt idx="809">
                  <c:v>86267</c:v>
                </c:pt>
                <c:pt idx="810">
                  <c:v>86294</c:v>
                </c:pt>
                <c:pt idx="811">
                  <c:v>86381</c:v>
                </c:pt>
                <c:pt idx="812">
                  <c:v>86521.5</c:v>
                </c:pt>
                <c:pt idx="813">
                  <c:v>87795.5</c:v>
                </c:pt>
                <c:pt idx="814">
                  <c:v>87795.5</c:v>
                </c:pt>
                <c:pt idx="815">
                  <c:v>87847</c:v>
                </c:pt>
                <c:pt idx="816">
                  <c:v>87858.5</c:v>
                </c:pt>
                <c:pt idx="817">
                  <c:v>88002</c:v>
                </c:pt>
                <c:pt idx="818">
                  <c:v>88002</c:v>
                </c:pt>
                <c:pt idx="819">
                  <c:v>88057.5</c:v>
                </c:pt>
                <c:pt idx="820">
                  <c:v>88057.5</c:v>
                </c:pt>
                <c:pt idx="821">
                  <c:v>88062</c:v>
                </c:pt>
                <c:pt idx="822">
                  <c:v>88108</c:v>
                </c:pt>
                <c:pt idx="823">
                  <c:v>88160.5</c:v>
                </c:pt>
                <c:pt idx="824">
                  <c:v>88160.5</c:v>
                </c:pt>
                <c:pt idx="825">
                  <c:v>88161</c:v>
                </c:pt>
                <c:pt idx="826">
                  <c:v>88161</c:v>
                </c:pt>
                <c:pt idx="827">
                  <c:v>88266</c:v>
                </c:pt>
                <c:pt idx="828">
                  <c:v>88266</c:v>
                </c:pt>
                <c:pt idx="829">
                  <c:v>89336.5</c:v>
                </c:pt>
                <c:pt idx="830">
                  <c:v>89336.5</c:v>
                </c:pt>
                <c:pt idx="831">
                  <c:v>89510</c:v>
                </c:pt>
                <c:pt idx="832">
                  <c:v>89626</c:v>
                </c:pt>
                <c:pt idx="833">
                  <c:v>89626</c:v>
                </c:pt>
                <c:pt idx="834">
                  <c:v>89751</c:v>
                </c:pt>
                <c:pt idx="835">
                  <c:v>89751</c:v>
                </c:pt>
                <c:pt idx="836">
                  <c:v>90981.5</c:v>
                </c:pt>
                <c:pt idx="837">
                  <c:v>91144</c:v>
                </c:pt>
                <c:pt idx="838">
                  <c:v>91194</c:v>
                </c:pt>
                <c:pt idx="839">
                  <c:v>91401</c:v>
                </c:pt>
                <c:pt idx="840">
                  <c:v>92874.5</c:v>
                </c:pt>
                <c:pt idx="841">
                  <c:v>92875</c:v>
                </c:pt>
                <c:pt idx="842">
                  <c:v>92875.5</c:v>
                </c:pt>
                <c:pt idx="843">
                  <c:v>93146</c:v>
                </c:pt>
                <c:pt idx="844">
                  <c:v>94429</c:v>
                </c:pt>
                <c:pt idx="845">
                  <c:v>94429.5</c:v>
                </c:pt>
                <c:pt idx="846">
                  <c:v>94546.5</c:v>
                </c:pt>
                <c:pt idx="847">
                  <c:v>94586.5</c:v>
                </c:pt>
                <c:pt idx="848">
                  <c:v>94722</c:v>
                </c:pt>
                <c:pt idx="849">
                  <c:v>94900</c:v>
                </c:pt>
              </c:numCache>
            </c:numRef>
          </c:xVal>
          <c:yVal>
            <c:numRef>
              <c:f>'Active 3'!$M$21:$M$989</c:f>
              <c:numCache>
                <c:formatCode>General</c:formatCode>
                <c:ptCount val="969"/>
                <c:pt idx="440">
                  <c:v>-1.1763700080337003E-2</c:v>
                </c:pt>
                <c:pt idx="441">
                  <c:v>-1.1706839955877513E-2</c:v>
                </c:pt>
                <c:pt idx="442">
                  <c:v>-1.1195099796168506E-2</c:v>
                </c:pt>
                <c:pt idx="443">
                  <c:v>-1.1840220220619813E-2</c:v>
                </c:pt>
                <c:pt idx="444">
                  <c:v>-1.1383359844330698E-2</c:v>
                </c:pt>
                <c:pt idx="445">
                  <c:v>-1.1359880154486746E-2</c:v>
                </c:pt>
                <c:pt idx="446">
                  <c:v>-1.2324660070589744E-2</c:v>
                </c:pt>
                <c:pt idx="447">
                  <c:v>-1.1901180128916167E-2</c:v>
                </c:pt>
                <c:pt idx="448">
                  <c:v>-1.144432021828834E-2</c:v>
                </c:pt>
                <c:pt idx="449">
                  <c:v>-1.1789440221036784E-2</c:v>
                </c:pt>
                <c:pt idx="450">
                  <c:v>-1.1632579800789244E-2</c:v>
                </c:pt>
                <c:pt idx="451">
                  <c:v>-1.1677699847496115E-2</c:v>
                </c:pt>
                <c:pt idx="452">
                  <c:v>-1.0920839980826713E-2</c:v>
                </c:pt>
                <c:pt idx="453">
                  <c:v>-1.2054219936544541E-2</c:v>
                </c:pt>
                <c:pt idx="454">
                  <c:v>-1.1497360195789952E-2</c:v>
                </c:pt>
                <c:pt idx="455">
                  <c:v>-1.1642480072623584E-2</c:v>
                </c:pt>
                <c:pt idx="456">
                  <c:v>-1.1785620074078906E-2</c:v>
                </c:pt>
                <c:pt idx="457">
                  <c:v>-1.1530740157468244E-2</c:v>
                </c:pt>
                <c:pt idx="458">
                  <c:v>-1.1373880210157949E-2</c:v>
                </c:pt>
                <c:pt idx="459">
                  <c:v>-1.1495519924210384E-2</c:v>
                </c:pt>
                <c:pt idx="461">
                  <c:v>-1.1638659925665706E-2</c:v>
                </c:pt>
                <c:pt idx="463">
                  <c:v>-1.1923519821721129E-2</c:v>
                </c:pt>
                <c:pt idx="464">
                  <c:v>-1.1911780209629796E-2</c:v>
                </c:pt>
                <c:pt idx="465">
                  <c:v>-1.1600040175835602E-2</c:v>
                </c:pt>
                <c:pt idx="466">
                  <c:v>-1.2488299966207705E-2</c:v>
                </c:pt>
                <c:pt idx="467">
                  <c:v>-1.1976559806498699E-2</c:v>
                </c:pt>
                <c:pt idx="468">
                  <c:v>-1.2064820017258171E-2</c:v>
                </c:pt>
                <c:pt idx="469">
                  <c:v>-1.1853079813590739E-2</c:v>
                </c:pt>
                <c:pt idx="471">
                  <c:v>-1.1784899776102975E-2</c:v>
                </c:pt>
                <c:pt idx="504">
                  <c:v>-1.4020380040165037E-2</c:v>
                </c:pt>
                <c:pt idx="505">
                  <c:v>-1.4108639792539179E-2</c:v>
                </c:pt>
                <c:pt idx="506">
                  <c:v>-1.4396900136489421E-2</c:v>
                </c:pt>
                <c:pt idx="507">
                  <c:v>-1.5840039792237803E-2</c:v>
                </c:pt>
                <c:pt idx="508">
                  <c:v>-1.5585159882903099E-2</c:v>
                </c:pt>
                <c:pt idx="516">
                  <c:v>-1.5513380232732743E-2</c:v>
                </c:pt>
                <c:pt idx="517">
                  <c:v>-1.5601639977830928E-2</c:v>
                </c:pt>
                <c:pt idx="518">
                  <c:v>-1.5878159778367262E-2</c:v>
                </c:pt>
                <c:pt idx="519">
                  <c:v>-1.5884239895967767E-2</c:v>
                </c:pt>
                <c:pt idx="520">
                  <c:v>-1.5749019832583144E-2</c:v>
                </c:pt>
                <c:pt idx="521">
                  <c:v>-1.5280419844202697E-2</c:v>
                </c:pt>
                <c:pt idx="522">
                  <c:v>-1.5945199811540078E-2</c:v>
                </c:pt>
                <c:pt idx="523">
                  <c:v>-1.527858003100846E-2</c:v>
                </c:pt>
                <c:pt idx="524">
                  <c:v>-1.5921720114420168E-2</c:v>
                </c:pt>
                <c:pt idx="525">
                  <c:v>-1.5909980036667548E-2</c:v>
                </c:pt>
                <c:pt idx="526">
                  <c:v>-1.609824008482974E-2</c:v>
                </c:pt>
                <c:pt idx="527">
                  <c:v>-1.5886499881162308E-2</c:v>
                </c:pt>
                <c:pt idx="528">
                  <c:v>-1.5830059928703122E-2</c:v>
                </c:pt>
                <c:pt idx="529">
                  <c:v>-1.5918320139462594E-2</c:v>
                </c:pt>
                <c:pt idx="530">
                  <c:v>-1.5261460110195912E-2</c:v>
                </c:pt>
                <c:pt idx="531">
                  <c:v>-1.6116479993797839E-2</c:v>
                </c:pt>
                <c:pt idx="532">
                  <c:v>-1.5659620083170012E-2</c:v>
                </c:pt>
                <c:pt idx="533">
                  <c:v>-1.6067539807409048E-2</c:v>
                </c:pt>
                <c:pt idx="534">
                  <c:v>-1.5412660104630049E-2</c:v>
                </c:pt>
                <c:pt idx="535">
                  <c:v>-1.5720579991466366E-2</c:v>
                </c:pt>
                <c:pt idx="536">
                  <c:v>-1.6208839995670132E-2</c:v>
                </c:pt>
                <c:pt idx="537">
                  <c:v>-1.5797100131749175E-2</c:v>
                </c:pt>
                <c:pt idx="538">
                  <c:v>-1.5642220045265276E-2</c:v>
                </c:pt>
                <c:pt idx="539">
                  <c:v>-1.5795259852893651E-2</c:v>
                </c:pt>
                <c:pt idx="540">
                  <c:v>-1.6338400106178597E-2</c:v>
                </c:pt>
                <c:pt idx="541">
                  <c:v>-1.6183520026970655E-2</c:v>
                </c:pt>
                <c:pt idx="542">
                  <c:v>-1.6526660154340789E-2</c:v>
                </c:pt>
                <c:pt idx="545">
                  <c:v>-1.5079699885973241E-2</c:v>
                </c:pt>
                <c:pt idx="546">
                  <c:v>-1.6467960223963019E-2</c:v>
                </c:pt>
                <c:pt idx="547">
                  <c:v>-1.6211099980864674E-2</c:v>
                </c:pt>
                <c:pt idx="548">
                  <c:v>-1.6213079841691069E-2</c:v>
                </c:pt>
                <c:pt idx="549">
                  <c:v>-1.6199359895836096E-2</c:v>
                </c:pt>
                <c:pt idx="550">
                  <c:v>-1.5864140164921992E-2</c:v>
                </c:pt>
                <c:pt idx="552">
                  <c:v>-1.6409259827923961E-2</c:v>
                </c:pt>
                <c:pt idx="553">
                  <c:v>-1.6752399955294095E-2</c:v>
                </c:pt>
                <c:pt idx="558">
                  <c:v>-1.6239240154391155E-2</c:v>
                </c:pt>
                <c:pt idx="559">
                  <c:v>-1.6227500069362577E-2</c:v>
                </c:pt>
                <c:pt idx="560">
                  <c:v>-1.6070640122052282E-2</c:v>
                </c:pt>
                <c:pt idx="561">
                  <c:v>-1.5413780085509643E-2</c:v>
                </c:pt>
                <c:pt idx="565">
                  <c:v>-1.5988460028893314E-2</c:v>
                </c:pt>
                <c:pt idx="567">
                  <c:v>-1.5976719951140694E-2</c:v>
                </c:pt>
                <c:pt idx="569">
                  <c:v>-1.5664979910070542E-2</c:v>
                </c:pt>
                <c:pt idx="570">
                  <c:v>-1.6053240084147546E-2</c:v>
                </c:pt>
                <c:pt idx="572">
                  <c:v>-1.5741500043077394E-2</c:v>
                </c:pt>
                <c:pt idx="578">
                  <c:v>-1.5794540027854964E-2</c:v>
                </c:pt>
                <c:pt idx="579">
                  <c:v>-1.6082799898867961E-2</c:v>
                </c:pt>
                <c:pt idx="580">
                  <c:v>-1.6271059947030153E-2</c:v>
                </c:pt>
                <c:pt idx="581">
                  <c:v>-1.6459319995192345E-2</c:v>
                </c:pt>
                <c:pt idx="583">
                  <c:v>-1.5347579916124232E-2</c:v>
                </c:pt>
                <c:pt idx="584">
                  <c:v>-1.6535840128199197E-2</c:v>
                </c:pt>
                <c:pt idx="585">
                  <c:v>-1.5878980091656558E-2</c:v>
                </c:pt>
                <c:pt idx="586">
                  <c:v>-1.6024099968490191E-2</c:v>
                </c:pt>
                <c:pt idx="588">
                  <c:v>-1.6267239800072275E-2</c:v>
                </c:pt>
                <c:pt idx="589">
                  <c:v>-1.5955500231939368E-2</c:v>
                </c:pt>
                <c:pt idx="590">
                  <c:v>-1.7020279985445086E-2</c:v>
                </c:pt>
                <c:pt idx="591">
                  <c:v>-1.6208539869694505E-2</c:v>
                </c:pt>
                <c:pt idx="592">
                  <c:v>-1.6085059876786545E-2</c:v>
                </c:pt>
                <c:pt idx="593">
                  <c:v>-1.6073319799033925E-2</c:v>
                </c:pt>
                <c:pt idx="594">
                  <c:v>-1.5961579891154543E-2</c:v>
                </c:pt>
                <c:pt idx="595">
                  <c:v>-1.6449839895358309E-2</c:v>
                </c:pt>
                <c:pt idx="596">
                  <c:v>-1.6038100024161395E-2</c:v>
                </c:pt>
                <c:pt idx="597">
                  <c:v>-1.6402880035457201E-2</c:v>
                </c:pt>
                <c:pt idx="598">
                  <c:v>-1.5791140045621432E-2</c:v>
                </c:pt>
                <c:pt idx="599">
                  <c:v>-1.5899059813818894E-2</c:v>
                </c:pt>
                <c:pt idx="600">
                  <c:v>-1.6087319861981086E-2</c:v>
                </c:pt>
                <c:pt idx="601">
                  <c:v>-1.5975579946825746E-2</c:v>
                </c:pt>
                <c:pt idx="649">
                  <c:v>-1.3802940135065001E-2</c:v>
                </c:pt>
                <c:pt idx="650">
                  <c:v>-1.3691200227185618E-2</c:v>
                </c:pt>
                <c:pt idx="651">
                  <c:v>-1.4234340022085235E-2</c:v>
                </c:pt>
                <c:pt idx="652">
                  <c:v>-1.3855980112566613E-2</c:v>
                </c:pt>
                <c:pt idx="653">
                  <c:v>-1.3999120121297892E-2</c:v>
                </c:pt>
                <c:pt idx="655">
                  <c:v>-1.3632499831146561E-2</c:v>
                </c:pt>
                <c:pt idx="656">
                  <c:v>-1.372076004918199E-2</c:v>
                </c:pt>
                <c:pt idx="657">
                  <c:v>-1.36638999247225E-2</c:v>
                </c:pt>
                <c:pt idx="658">
                  <c:v>-1.3797280182188842E-2</c:v>
                </c:pt>
                <c:pt idx="659">
                  <c:v>-1.3740420057729352E-2</c:v>
                </c:pt>
                <c:pt idx="661">
                  <c:v>-1.2983560198335908E-2</c:v>
                </c:pt>
                <c:pt idx="663">
                  <c:v>-1.4085540053201839E-2</c:v>
                </c:pt>
                <c:pt idx="664">
                  <c:v>-1.3128680067893583E-2</c:v>
                </c:pt>
                <c:pt idx="665">
                  <c:v>-1.3571820032666437E-2</c:v>
                </c:pt>
                <c:pt idx="666">
                  <c:v>-1.3973800145322457E-2</c:v>
                </c:pt>
                <c:pt idx="667">
                  <c:v>-1.3916940028138924E-2</c:v>
                </c:pt>
                <c:pt idx="668">
                  <c:v>-1.3662060111528262E-2</c:v>
                </c:pt>
                <c:pt idx="669">
                  <c:v>-1.3905199943110347E-2</c:v>
                </c:pt>
                <c:pt idx="670">
                  <c:v>-1.4048339951841626E-2</c:v>
                </c:pt>
                <c:pt idx="671">
                  <c:v>-1.3750319863902405E-2</c:v>
                </c:pt>
                <c:pt idx="672">
                  <c:v>-1.4093459991272539E-2</c:v>
                </c:pt>
                <c:pt idx="673">
                  <c:v>-1.3936600043962244E-2</c:v>
                </c:pt>
                <c:pt idx="676">
                  <c:v>-1.3838580081937835E-2</c:v>
                </c:pt>
                <c:pt idx="677">
                  <c:v>-1.3881719787605107E-2</c:v>
                </c:pt>
                <c:pt idx="678">
                  <c:v>-1.3524860172765329E-2</c:v>
                </c:pt>
                <c:pt idx="679">
                  <c:v>-1.35699802194722E-2</c:v>
                </c:pt>
                <c:pt idx="680">
                  <c:v>-1.3987800208269618E-2</c:v>
                </c:pt>
                <c:pt idx="681">
                  <c:v>-1.3930940083810128E-2</c:v>
                </c:pt>
                <c:pt idx="682">
                  <c:v>-1.3564319793658797E-2</c:v>
                </c:pt>
                <c:pt idx="683">
                  <c:v>-1.3807460098178126E-2</c:v>
                </c:pt>
                <c:pt idx="684">
                  <c:v>-1.3652580011694226E-2</c:v>
                </c:pt>
                <c:pt idx="685">
                  <c:v>-1.4272239939600695E-2</c:v>
                </c:pt>
                <c:pt idx="686">
                  <c:v>-1.3101799930154812E-2</c:v>
                </c:pt>
                <c:pt idx="687">
                  <c:v>-1.3946920007583685E-2</c:v>
                </c:pt>
                <c:pt idx="688">
                  <c:v>-1.3890059890400153E-2</c:v>
                </c:pt>
                <c:pt idx="689">
                  <c:v>-1.3833199765940662E-2</c:v>
                </c:pt>
                <c:pt idx="690">
                  <c:v>-1.4178320234350394E-2</c:v>
                </c:pt>
                <c:pt idx="691">
                  <c:v>-1.4021459814102855E-2</c:v>
                </c:pt>
                <c:pt idx="692">
                  <c:v>-1.3943099867901765E-2</c:v>
                </c:pt>
                <c:pt idx="693">
                  <c:v>-1.4131359916063957E-2</c:v>
                </c:pt>
                <c:pt idx="694">
                  <c:v>-1.367450000543613E-2</c:v>
                </c:pt>
                <c:pt idx="695">
                  <c:v>-1.3907880093029235E-2</c:v>
                </c:pt>
                <c:pt idx="696">
                  <c:v>-1.4051020101760514E-2</c:v>
                </c:pt>
                <c:pt idx="697">
                  <c:v>-1.4484399842331186E-2</c:v>
                </c:pt>
                <c:pt idx="698">
                  <c:v>-1.4427540190808941E-2</c:v>
                </c:pt>
                <c:pt idx="699">
                  <c:v>-1.3860919774742797E-2</c:v>
                </c:pt>
                <c:pt idx="700">
                  <c:v>-1.3949179992778227E-2</c:v>
                </c:pt>
                <c:pt idx="701">
                  <c:v>-1.3837440084898844E-2</c:v>
                </c:pt>
                <c:pt idx="702">
                  <c:v>-1.348058000439778E-2</c:v>
                </c:pt>
                <c:pt idx="703">
                  <c:v>-1.4225699786038604E-2</c:v>
                </c:pt>
                <c:pt idx="704">
                  <c:v>-1.4068839838728309E-2</c:v>
                </c:pt>
                <c:pt idx="705">
                  <c:v>-1.4045360141608398E-2</c:v>
                </c:pt>
                <c:pt idx="706">
                  <c:v>-1.4021879978827201E-2</c:v>
                </c:pt>
                <c:pt idx="707">
                  <c:v>-1.4810139939072542E-2</c:v>
                </c:pt>
                <c:pt idx="708">
                  <c:v>-1.4498399905278347E-2</c:v>
                </c:pt>
                <c:pt idx="709">
                  <c:v>-1.4274920089519583E-2</c:v>
                </c:pt>
                <c:pt idx="710">
                  <c:v>-1.446680017397739E-2</c:v>
                </c:pt>
                <c:pt idx="711">
                  <c:v>-1.5876699922955595E-2</c:v>
                </c:pt>
                <c:pt idx="712">
                  <c:v>-1.5719839968369342E-2</c:v>
                </c:pt>
                <c:pt idx="714">
                  <c:v>-1.5949399916280527E-2</c:v>
                </c:pt>
                <c:pt idx="715">
                  <c:v>-1.6237659787293524E-2</c:v>
                </c:pt>
                <c:pt idx="716">
                  <c:v>-1.5914180141407996E-2</c:v>
                </c:pt>
                <c:pt idx="717">
                  <c:v>-1.6157319972990081E-2</c:v>
                </c:pt>
                <c:pt idx="718">
                  <c:v>-1.5945579769322649E-2</c:v>
                </c:pt>
                <c:pt idx="719">
                  <c:v>-1.6290699772071093E-2</c:v>
                </c:pt>
                <c:pt idx="720">
                  <c:v>-1.623384011327289E-2</c:v>
                </c:pt>
                <c:pt idx="721">
                  <c:v>-1.6078960034064949E-2</c:v>
                </c:pt>
                <c:pt idx="722">
                  <c:v>-1.6022099909605458E-2</c:v>
                </c:pt>
                <c:pt idx="723">
                  <c:v>-1.6367219905077945E-2</c:v>
                </c:pt>
                <c:pt idx="724">
                  <c:v>-1.621035995776765E-2</c:v>
                </c:pt>
                <c:pt idx="725">
                  <c:v>-1.6255479989922605E-2</c:v>
                </c:pt>
                <c:pt idx="726">
                  <c:v>-1.6220260222326033E-2</c:v>
                </c:pt>
                <c:pt idx="727">
                  <c:v>-1.6163400097866543E-2</c:v>
                </c:pt>
                <c:pt idx="728">
                  <c:v>-1.660851993074175E-2</c:v>
                </c:pt>
                <c:pt idx="729">
                  <c:v>-1.6251659850240685E-2</c:v>
                </c:pt>
                <c:pt idx="730">
                  <c:v>-1.6196780066820793E-2</c:v>
                </c:pt>
                <c:pt idx="731">
                  <c:v>-1.6239919772488065E-2</c:v>
                </c:pt>
                <c:pt idx="732">
                  <c:v>-1.634981986717321E-2</c:v>
                </c:pt>
                <c:pt idx="733">
                  <c:v>-1.6292960208375007E-2</c:v>
                </c:pt>
                <c:pt idx="735">
                  <c:v>-1.6538079915335402E-2</c:v>
                </c:pt>
                <c:pt idx="737">
                  <c:v>-1.6381219960749149E-2</c:v>
                </c:pt>
                <c:pt idx="738">
                  <c:v>-1.6524359969480429E-2</c:v>
                </c:pt>
                <c:pt idx="739">
                  <c:v>-1.5826340095372871E-2</c:v>
                </c:pt>
                <c:pt idx="740">
                  <c:v>-1.6269480052869767E-2</c:v>
                </c:pt>
                <c:pt idx="741">
                  <c:v>-1.6253919828159269E-2</c:v>
                </c:pt>
                <c:pt idx="742">
                  <c:v>-1.5987299833795987E-2</c:v>
                </c:pt>
                <c:pt idx="743">
                  <c:v>-1.6169899929082021E-2</c:v>
                </c:pt>
                <c:pt idx="744">
                  <c:v>-1.6513040056452155E-2</c:v>
                </c:pt>
                <c:pt idx="745">
                  <c:v>-1.6456179931992665E-2</c:v>
                </c:pt>
                <c:pt idx="746">
                  <c:v>-1.6301299852784723E-2</c:v>
                </c:pt>
                <c:pt idx="747">
                  <c:v>-1.6344440024113283E-2</c:v>
                </c:pt>
                <c:pt idx="750">
                  <c:v>-1.5766079995955806E-2</c:v>
                </c:pt>
                <c:pt idx="751">
                  <c:v>-1.6309219790855423E-2</c:v>
                </c:pt>
                <c:pt idx="752">
                  <c:v>-1.661120007338468E-2</c:v>
                </c:pt>
                <c:pt idx="753">
                  <c:v>-1.6707380229490809E-2</c:v>
                </c:pt>
                <c:pt idx="754">
                  <c:v>-1.6350520148989744E-2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033-47FE-8C81-74C9B585974C}"/>
            </c:ext>
          </c:extLst>
        </c:ser>
        <c:ser>
          <c:idx val="6"/>
          <c:order val="6"/>
          <c:tx>
            <c:strRef>
              <c:f>'Active 3'!$N$20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3'!$F$21:$F$989</c:f>
              <c:numCache>
                <c:formatCode>General</c:formatCode>
                <c:ptCount val="969"/>
                <c:pt idx="0">
                  <c:v>0</c:v>
                </c:pt>
                <c:pt idx="1">
                  <c:v>5278</c:v>
                </c:pt>
                <c:pt idx="2">
                  <c:v>5337</c:v>
                </c:pt>
                <c:pt idx="3">
                  <c:v>5337.5</c:v>
                </c:pt>
                <c:pt idx="4">
                  <c:v>5350.5</c:v>
                </c:pt>
                <c:pt idx="5">
                  <c:v>5351</c:v>
                </c:pt>
                <c:pt idx="6">
                  <c:v>5355</c:v>
                </c:pt>
                <c:pt idx="7">
                  <c:v>5468.5</c:v>
                </c:pt>
                <c:pt idx="8">
                  <c:v>5473</c:v>
                </c:pt>
                <c:pt idx="9">
                  <c:v>5477.5</c:v>
                </c:pt>
                <c:pt idx="10">
                  <c:v>6557.5</c:v>
                </c:pt>
                <c:pt idx="11">
                  <c:v>6891</c:v>
                </c:pt>
                <c:pt idx="12">
                  <c:v>8423</c:v>
                </c:pt>
                <c:pt idx="13">
                  <c:v>8441</c:v>
                </c:pt>
                <c:pt idx="14">
                  <c:v>8464.5</c:v>
                </c:pt>
                <c:pt idx="15">
                  <c:v>8509</c:v>
                </c:pt>
                <c:pt idx="16">
                  <c:v>8613</c:v>
                </c:pt>
                <c:pt idx="17">
                  <c:v>8640.5</c:v>
                </c:pt>
                <c:pt idx="18">
                  <c:v>8654</c:v>
                </c:pt>
                <c:pt idx="19">
                  <c:v>8667.5</c:v>
                </c:pt>
                <c:pt idx="20">
                  <c:v>8781</c:v>
                </c:pt>
                <c:pt idx="21">
                  <c:v>8781</c:v>
                </c:pt>
                <c:pt idx="22">
                  <c:v>8785.5</c:v>
                </c:pt>
                <c:pt idx="23">
                  <c:v>8790</c:v>
                </c:pt>
                <c:pt idx="24">
                  <c:v>8867</c:v>
                </c:pt>
                <c:pt idx="25">
                  <c:v>8885</c:v>
                </c:pt>
                <c:pt idx="26">
                  <c:v>8939.5</c:v>
                </c:pt>
                <c:pt idx="27">
                  <c:v>9846.5</c:v>
                </c:pt>
                <c:pt idx="28">
                  <c:v>9847</c:v>
                </c:pt>
                <c:pt idx="29">
                  <c:v>10154</c:v>
                </c:pt>
                <c:pt idx="30">
                  <c:v>10376</c:v>
                </c:pt>
                <c:pt idx="31">
                  <c:v>11297</c:v>
                </c:pt>
                <c:pt idx="32">
                  <c:v>11423.5</c:v>
                </c:pt>
                <c:pt idx="33">
                  <c:v>11654</c:v>
                </c:pt>
                <c:pt idx="34">
                  <c:v>11672</c:v>
                </c:pt>
                <c:pt idx="35">
                  <c:v>11712.5</c:v>
                </c:pt>
                <c:pt idx="36">
                  <c:v>11717</c:v>
                </c:pt>
                <c:pt idx="37">
                  <c:v>11731</c:v>
                </c:pt>
                <c:pt idx="38">
                  <c:v>11884.5</c:v>
                </c:pt>
                <c:pt idx="39">
                  <c:v>11889</c:v>
                </c:pt>
                <c:pt idx="40">
                  <c:v>11890</c:v>
                </c:pt>
                <c:pt idx="41">
                  <c:v>12007</c:v>
                </c:pt>
                <c:pt idx="42">
                  <c:v>12020.5</c:v>
                </c:pt>
                <c:pt idx="43">
                  <c:v>12815</c:v>
                </c:pt>
                <c:pt idx="44">
                  <c:v>12869.5</c:v>
                </c:pt>
                <c:pt idx="45">
                  <c:v>12874</c:v>
                </c:pt>
                <c:pt idx="46">
                  <c:v>12946</c:v>
                </c:pt>
                <c:pt idx="47">
                  <c:v>13260</c:v>
                </c:pt>
                <c:pt idx="48">
                  <c:v>13269</c:v>
                </c:pt>
                <c:pt idx="49">
                  <c:v>13291.5</c:v>
                </c:pt>
                <c:pt idx="50">
                  <c:v>13292</c:v>
                </c:pt>
                <c:pt idx="51">
                  <c:v>13296</c:v>
                </c:pt>
                <c:pt idx="52">
                  <c:v>13296.5</c:v>
                </c:pt>
                <c:pt idx="53">
                  <c:v>13373</c:v>
                </c:pt>
                <c:pt idx="54">
                  <c:v>13373.5</c:v>
                </c:pt>
                <c:pt idx="55">
                  <c:v>13373.5</c:v>
                </c:pt>
                <c:pt idx="56">
                  <c:v>13403.5</c:v>
                </c:pt>
                <c:pt idx="57">
                  <c:v>13452.5</c:v>
                </c:pt>
                <c:pt idx="58">
                  <c:v>13457</c:v>
                </c:pt>
                <c:pt idx="59">
                  <c:v>13457.5</c:v>
                </c:pt>
                <c:pt idx="60">
                  <c:v>13462</c:v>
                </c:pt>
                <c:pt idx="61">
                  <c:v>13485</c:v>
                </c:pt>
                <c:pt idx="62">
                  <c:v>13490</c:v>
                </c:pt>
                <c:pt idx="63">
                  <c:v>13571</c:v>
                </c:pt>
                <c:pt idx="64">
                  <c:v>13579.5</c:v>
                </c:pt>
                <c:pt idx="65">
                  <c:v>13598</c:v>
                </c:pt>
                <c:pt idx="66">
                  <c:v>13625</c:v>
                </c:pt>
                <c:pt idx="67">
                  <c:v>13638.5</c:v>
                </c:pt>
                <c:pt idx="68">
                  <c:v>13652</c:v>
                </c:pt>
                <c:pt idx="69">
                  <c:v>13720</c:v>
                </c:pt>
                <c:pt idx="70">
                  <c:v>13756.5</c:v>
                </c:pt>
                <c:pt idx="71">
                  <c:v>13765.5</c:v>
                </c:pt>
                <c:pt idx="72">
                  <c:v>14555</c:v>
                </c:pt>
                <c:pt idx="73">
                  <c:v>14573</c:v>
                </c:pt>
                <c:pt idx="74">
                  <c:v>14690.5</c:v>
                </c:pt>
                <c:pt idx="75">
                  <c:v>14736</c:v>
                </c:pt>
                <c:pt idx="76">
                  <c:v>14736</c:v>
                </c:pt>
                <c:pt idx="77">
                  <c:v>14831</c:v>
                </c:pt>
                <c:pt idx="78">
                  <c:v>14857.5</c:v>
                </c:pt>
                <c:pt idx="79">
                  <c:v>14858</c:v>
                </c:pt>
                <c:pt idx="80">
                  <c:v>14858</c:v>
                </c:pt>
                <c:pt idx="81">
                  <c:v>14871.5</c:v>
                </c:pt>
                <c:pt idx="82">
                  <c:v>14935</c:v>
                </c:pt>
                <c:pt idx="83">
                  <c:v>14989</c:v>
                </c:pt>
                <c:pt idx="84">
                  <c:v>15066</c:v>
                </c:pt>
                <c:pt idx="85">
                  <c:v>15102</c:v>
                </c:pt>
                <c:pt idx="86">
                  <c:v>15102.5</c:v>
                </c:pt>
                <c:pt idx="87">
                  <c:v>15106.5</c:v>
                </c:pt>
                <c:pt idx="88">
                  <c:v>15120</c:v>
                </c:pt>
                <c:pt idx="89">
                  <c:v>15129</c:v>
                </c:pt>
                <c:pt idx="90">
                  <c:v>15165.5</c:v>
                </c:pt>
                <c:pt idx="91">
                  <c:v>15192.5</c:v>
                </c:pt>
                <c:pt idx="92">
                  <c:v>15197</c:v>
                </c:pt>
                <c:pt idx="93">
                  <c:v>15197</c:v>
                </c:pt>
                <c:pt idx="94">
                  <c:v>15206.5</c:v>
                </c:pt>
                <c:pt idx="95">
                  <c:v>15247</c:v>
                </c:pt>
                <c:pt idx="96">
                  <c:v>15256</c:v>
                </c:pt>
                <c:pt idx="97">
                  <c:v>15274.5</c:v>
                </c:pt>
                <c:pt idx="98">
                  <c:v>15315</c:v>
                </c:pt>
                <c:pt idx="99">
                  <c:v>15315.5</c:v>
                </c:pt>
                <c:pt idx="100">
                  <c:v>16512.5</c:v>
                </c:pt>
                <c:pt idx="101">
                  <c:v>16561.5</c:v>
                </c:pt>
                <c:pt idx="102">
                  <c:v>16572.5</c:v>
                </c:pt>
                <c:pt idx="103">
                  <c:v>16670</c:v>
                </c:pt>
                <c:pt idx="104">
                  <c:v>16715.5</c:v>
                </c:pt>
                <c:pt idx="105">
                  <c:v>16792.5</c:v>
                </c:pt>
                <c:pt idx="106">
                  <c:v>16814.5</c:v>
                </c:pt>
                <c:pt idx="107">
                  <c:v>16815</c:v>
                </c:pt>
                <c:pt idx="108">
                  <c:v>16837.5</c:v>
                </c:pt>
                <c:pt idx="109">
                  <c:v>16842</c:v>
                </c:pt>
                <c:pt idx="110">
                  <c:v>16842</c:v>
                </c:pt>
                <c:pt idx="111">
                  <c:v>16860</c:v>
                </c:pt>
                <c:pt idx="112">
                  <c:v>16860.5</c:v>
                </c:pt>
                <c:pt idx="113">
                  <c:v>16956.5</c:v>
                </c:pt>
                <c:pt idx="114">
                  <c:v>18083.5</c:v>
                </c:pt>
                <c:pt idx="115">
                  <c:v>18149</c:v>
                </c:pt>
                <c:pt idx="116">
                  <c:v>18315</c:v>
                </c:pt>
                <c:pt idx="117">
                  <c:v>18474.5</c:v>
                </c:pt>
                <c:pt idx="118">
                  <c:v>18478</c:v>
                </c:pt>
                <c:pt idx="119">
                  <c:v>18482.5</c:v>
                </c:pt>
                <c:pt idx="120">
                  <c:v>18618.5</c:v>
                </c:pt>
                <c:pt idx="121">
                  <c:v>18686.5</c:v>
                </c:pt>
                <c:pt idx="122">
                  <c:v>18713.5</c:v>
                </c:pt>
                <c:pt idx="123">
                  <c:v>18759</c:v>
                </c:pt>
                <c:pt idx="124">
                  <c:v>20032</c:v>
                </c:pt>
                <c:pt idx="125">
                  <c:v>20045.5</c:v>
                </c:pt>
                <c:pt idx="126">
                  <c:v>20106</c:v>
                </c:pt>
                <c:pt idx="127">
                  <c:v>20154.5</c:v>
                </c:pt>
                <c:pt idx="128">
                  <c:v>20160.5</c:v>
                </c:pt>
                <c:pt idx="129">
                  <c:v>20163.5</c:v>
                </c:pt>
                <c:pt idx="130">
                  <c:v>20186</c:v>
                </c:pt>
                <c:pt idx="131">
                  <c:v>20277</c:v>
                </c:pt>
                <c:pt idx="132">
                  <c:v>20317.5</c:v>
                </c:pt>
                <c:pt idx="133">
                  <c:v>20449</c:v>
                </c:pt>
                <c:pt idx="134">
                  <c:v>21506.5</c:v>
                </c:pt>
                <c:pt idx="135">
                  <c:v>21550.5</c:v>
                </c:pt>
                <c:pt idx="136">
                  <c:v>21551</c:v>
                </c:pt>
                <c:pt idx="137">
                  <c:v>21551.5</c:v>
                </c:pt>
                <c:pt idx="138">
                  <c:v>21763.5</c:v>
                </c:pt>
                <c:pt idx="139">
                  <c:v>21767.5</c:v>
                </c:pt>
                <c:pt idx="140">
                  <c:v>21777</c:v>
                </c:pt>
                <c:pt idx="141">
                  <c:v>21790</c:v>
                </c:pt>
                <c:pt idx="142">
                  <c:v>21790.5</c:v>
                </c:pt>
                <c:pt idx="143">
                  <c:v>21881</c:v>
                </c:pt>
                <c:pt idx="144">
                  <c:v>21921.5</c:v>
                </c:pt>
                <c:pt idx="145">
                  <c:v>21922</c:v>
                </c:pt>
                <c:pt idx="146">
                  <c:v>21926.5</c:v>
                </c:pt>
                <c:pt idx="147">
                  <c:v>22887</c:v>
                </c:pt>
                <c:pt idx="148">
                  <c:v>23278.5</c:v>
                </c:pt>
                <c:pt idx="149">
                  <c:v>23285.5</c:v>
                </c:pt>
                <c:pt idx="150">
                  <c:v>23612</c:v>
                </c:pt>
                <c:pt idx="151">
                  <c:v>23617.5</c:v>
                </c:pt>
                <c:pt idx="152">
                  <c:v>23671</c:v>
                </c:pt>
                <c:pt idx="153">
                  <c:v>23672.5</c:v>
                </c:pt>
                <c:pt idx="154">
                  <c:v>23686</c:v>
                </c:pt>
                <c:pt idx="155">
                  <c:v>24898.5</c:v>
                </c:pt>
                <c:pt idx="156">
                  <c:v>24971</c:v>
                </c:pt>
                <c:pt idx="157">
                  <c:v>25016.5</c:v>
                </c:pt>
                <c:pt idx="158">
                  <c:v>25116</c:v>
                </c:pt>
                <c:pt idx="159">
                  <c:v>25120.5</c:v>
                </c:pt>
                <c:pt idx="160">
                  <c:v>25225</c:v>
                </c:pt>
                <c:pt idx="161">
                  <c:v>25229.5</c:v>
                </c:pt>
                <c:pt idx="162">
                  <c:v>25238.5</c:v>
                </c:pt>
                <c:pt idx="163">
                  <c:v>25243</c:v>
                </c:pt>
                <c:pt idx="164">
                  <c:v>25293</c:v>
                </c:pt>
                <c:pt idx="165">
                  <c:v>25297.5</c:v>
                </c:pt>
                <c:pt idx="166">
                  <c:v>26570.5</c:v>
                </c:pt>
                <c:pt idx="167">
                  <c:v>26579.5</c:v>
                </c:pt>
                <c:pt idx="168">
                  <c:v>26580</c:v>
                </c:pt>
                <c:pt idx="169">
                  <c:v>26588.5</c:v>
                </c:pt>
                <c:pt idx="170">
                  <c:v>26602</c:v>
                </c:pt>
                <c:pt idx="171">
                  <c:v>26602.5</c:v>
                </c:pt>
                <c:pt idx="172">
                  <c:v>26661</c:v>
                </c:pt>
                <c:pt idx="173">
                  <c:v>26739</c:v>
                </c:pt>
                <c:pt idx="174">
                  <c:v>26743.5</c:v>
                </c:pt>
                <c:pt idx="175">
                  <c:v>26747</c:v>
                </c:pt>
                <c:pt idx="176">
                  <c:v>26761</c:v>
                </c:pt>
                <c:pt idx="177">
                  <c:v>26770</c:v>
                </c:pt>
                <c:pt idx="178">
                  <c:v>26776</c:v>
                </c:pt>
                <c:pt idx="179">
                  <c:v>26906</c:v>
                </c:pt>
                <c:pt idx="180">
                  <c:v>27019.5</c:v>
                </c:pt>
                <c:pt idx="181">
                  <c:v>27854.5</c:v>
                </c:pt>
                <c:pt idx="182">
                  <c:v>28242.5</c:v>
                </c:pt>
                <c:pt idx="183">
                  <c:v>28310.5</c:v>
                </c:pt>
                <c:pt idx="184">
                  <c:v>28442</c:v>
                </c:pt>
                <c:pt idx="185">
                  <c:v>28451</c:v>
                </c:pt>
                <c:pt idx="186">
                  <c:v>28451.5</c:v>
                </c:pt>
                <c:pt idx="187">
                  <c:v>28456</c:v>
                </c:pt>
                <c:pt idx="188">
                  <c:v>28460.5</c:v>
                </c:pt>
                <c:pt idx="189">
                  <c:v>28465</c:v>
                </c:pt>
                <c:pt idx="190">
                  <c:v>28465.5</c:v>
                </c:pt>
                <c:pt idx="191">
                  <c:v>28469.5</c:v>
                </c:pt>
                <c:pt idx="192">
                  <c:v>28496.5</c:v>
                </c:pt>
                <c:pt idx="193">
                  <c:v>28750.5</c:v>
                </c:pt>
                <c:pt idx="194">
                  <c:v>29820</c:v>
                </c:pt>
                <c:pt idx="195">
                  <c:v>29915</c:v>
                </c:pt>
                <c:pt idx="196">
                  <c:v>29919.5</c:v>
                </c:pt>
                <c:pt idx="197">
                  <c:v>29957</c:v>
                </c:pt>
                <c:pt idx="198">
                  <c:v>30060</c:v>
                </c:pt>
                <c:pt idx="199">
                  <c:v>30064.5</c:v>
                </c:pt>
                <c:pt idx="200">
                  <c:v>30087</c:v>
                </c:pt>
                <c:pt idx="201">
                  <c:v>30096</c:v>
                </c:pt>
                <c:pt idx="202">
                  <c:v>30101</c:v>
                </c:pt>
                <c:pt idx="203">
                  <c:v>30255</c:v>
                </c:pt>
                <c:pt idx="204">
                  <c:v>31334</c:v>
                </c:pt>
                <c:pt idx="205">
                  <c:v>31334</c:v>
                </c:pt>
                <c:pt idx="206">
                  <c:v>31334</c:v>
                </c:pt>
                <c:pt idx="207">
                  <c:v>31668.5</c:v>
                </c:pt>
                <c:pt idx="208">
                  <c:v>31668.5</c:v>
                </c:pt>
                <c:pt idx="209">
                  <c:v>31673</c:v>
                </c:pt>
                <c:pt idx="210">
                  <c:v>31673.5</c:v>
                </c:pt>
                <c:pt idx="211">
                  <c:v>31673.5</c:v>
                </c:pt>
                <c:pt idx="212">
                  <c:v>31727.5</c:v>
                </c:pt>
                <c:pt idx="213">
                  <c:v>31809</c:v>
                </c:pt>
                <c:pt idx="214">
                  <c:v>31841</c:v>
                </c:pt>
                <c:pt idx="215">
                  <c:v>31841</c:v>
                </c:pt>
                <c:pt idx="216">
                  <c:v>31841</c:v>
                </c:pt>
                <c:pt idx="217">
                  <c:v>31841</c:v>
                </c:pt>
                <c:pt idx="218">
                  <c:v>31841</c:v>
                </c:pt>
                <c:pt idx="219">
                  <c:v>31841</c:v>
                </c:pt>
                <c:pt idx="220">
                  <c:v>31854.5</c:v>
                </c:pt>
                <c:pt idx="221">
                  <c:v>31854.5</c:v>
                </c:pt>
                <c:pt idx="222">
                  <c:v>31899.5</c:v>
                </c:pt>
                <c:pt idx="223">
                  <c:v>33188</c:v>
                </c:pt>
                <c:pt idx="224">
                  <c:v>33345</c:v>
                </c:pt>
                <c:pt idx="225">
                  <c:v>33395</c:v>
                </c:pt>
                <c:pt idx="226">
                  <c:v>33417.5</c:v>
                </c:pt>
                <c:pt idx="227">
                  <c:v>33422</c:v>
                </c:pt>
                <c:pt idx="228">
                  <c:v>33426.5</c:v>
                </c:pt>
                <c:pt idx="229">
                  <c:v>33426.5</c:v>
                </c:pt>
                <c:pt idx="230">
                  <c:v>33450.5</c:v>
                </c:pt>
                <c:pt idx="231">
                  <c:v>33454</c:v>
                </c:pt>
                <c:pt idx="232">
                  <c:v>33458.5</c:v>
                </c:pt>
                <c:pt idx="233">
                  <c:v>33549</c:v>
                </c:pt>
                <c:pt idx="234">
                  <c:v>34850</c:v>
                </c:pt>
                <c:pt idx="235">
                  <c:v>34922</c:v>
                </c:pt>
                <c:pt idx="236">
                  <c:v>35021.5</c:v>
                </c:pt>
                <c:pt idx="237">
                  <c:v>35021.5</c:v>
                </c:pt>
                <c:pt idx="238">
                  <c:v>35026.5</c:v>
                </c:pt>
                <c:pt idx="239">
                  <c:v>35026.5</c:v>
                </c:pt>
                <c:pt idx="240">
                  <c:v>35035.5</c:v>
                </c:pt>
                <c:pt idx="241">
                  <c:v>35040</c:v>
                </c:pt>
                <c:pt idx="242">
                  <c:v>35040</c:v>
                </c:pt>
                <c:pt idx="243">
                  <c:v>35058</c:v>
                </c:pt>
                <c:pt idx="244">
                  <c:v>35139.5</c:v>
                </c:pt>
                <c:pt idx="245">
                  <c:v>35191</c:v>
                </c:pt>
                <c:pt idx="246">
                  <c:v>35207.5</c:v>
                </c:pt>
                <c:pt idx="247">
                  <c:v>35434</c:v>
                </c:pt>
                <c:pt idx="248">
                  <c:v>36367.5</c:v>
                </c:pt>
                <c:pt idx="249">
                  <c:v>36517</c:v>
                </c:pt>
                <c:pt idx="250">
                  <c:v>36607.5</c:v>
                </c:pt>
                <c:pt idx="251">
                  <c:v>36997.5</c:v>
                </c:pt>
                <c:pt idx="252">
                  <c:v>38012.5</c:v>
                </c:pt>
                <c:pt idx="253">
                  <c:v>38162</c:v>
                </c:pt>
                <c:pt idx="254">
                  <c:v>38416</c:v>
                </c:pt>
                <c:pt idx="255">
                  <c:v>38438.5</c:v>
                </c:pt>
                <c:pt idx="256">
                  <c:v>39329</c:v>
                </c:pt>
                <c:pt idx="257">
                  <c:v>39865.5</c:v>
                </c:pt>
                <c:pt idx="258">
                  <c:v>39885</c:v>
                </c:pt>
                <c:pt idx="259">
                  <c:v>39988</c:v>
                </c:pt>
                <c:pt idx="260">
                  <c:v>40350.5</c:v>
                </c:pt>
                <c:pt idx="261">
                  <c:v>41331.5</c:v>
                </c:pt>
                <c:pt idx="262">
                  <c:v>41483.5</c:v>
                </c:pt>
                <c:pt idx="263">
                  <c:v>41580</c:v>
                </c:pt>
                <c:pt idx="264">
                  <c:v>41648.5</c:v>
                </c:pt>
                <c:pt idx="265">
                  <c:v>41705.5</c:v>
                </c:pt>
                <c:pt idx="266">
                  <c:v>41714.5</c:v>
                </c:pt>
                <c:pt idx="267">
                  <c:v>41814</c:v>
                </c:pt>
                <c:pt idx="268">
                  <c:v>41995.5</c:v>
                </c:pt>
                <c:pt idx="269">
                  <c:v>42004.5</c:v>
                </c:pt>
                <c:pt idx="270">
                  <c:v>43160</c:v>
                </c:pt>
                <c:pt idx="271">
                  <c:v>43170.5</c:v>
                </c:pt>
                <c:pt idx="272">
                  <c:v>43171</c:v>
                </c:pt>
                <c:pt idx="273">
                  <c:v>43241.5</c:v>
                </c:pt>
                <c:pt idx="274">
                  <c:v>43305</c:v>
                </c:pt>
                <c:pt idx="275">
                  <c:v>43355</c:v>
                </c:pt>
                <c:pt idx="276">
                  <c:v>43369.5</c:v>
                </c:pt>
                <c:pt idx="277">
                  <c:v>43373</c:v>
                </c:pt>
                <c:pt idx="278">
                  <c:v>43423</c:v>
                </c:pt>
                <c:pt idx="279">
                  <c:v>43518</c:v>
                </c:pt>
                <c:pt idx="280">
                  <c:v>44597.5</c:v>
                </c:pt>
                <c:pt idx="281">
                  <c:v>44782</c:v>
                </c:pt>
                <c:pt idx="282">
                  <c:v>44918</c:v>
                </c:pt>
                <c:pt idx="283">
                  <c:v>44918</c:v>
                </c:pt>
                <c:pt idx="284">
                  <c:v>45031.5</c:v>
                </c:pt>
                <c:pt idx="285">
                  <c:v>45036</c:v>
                </c:pt>
                <c:pt idx="286">
                  <c:v>45068</c:v>
                </c:pt>
                <c:pt idx="287">
                  <c:v>45068</c:v>
                </c:pt>
                <c:pt idx="288">
                  <c:v>45072.5</c:v>
                </c:pt>
                <c:pt idx="289">
                  <c:v>45073.5</c:v>
                </c:pt>
                <c:pt idx="290">
                  <c:v>45074</c:v>
                </c:pt>
                <c:pt idx="291">
                  <c:v>45090.5</c:v>
                </c:pt>
                <c:pt idx="292">
                  <c:v>45253.5</c:v>
                </c:pt>
                <c:pt idx="293">
                  <c:v>45326</c:v>
                </c:pt>
                <c:pt idx="294">
                  <c:v>46419</c:v>
                </c:pt>
                <c:pt idx="295">
                  <c:v>46422.5</c:v>
                </c:pt>
                <c:pt idx="296">
                  <c:v>46463.5</c:v>
                </c:pt>
                <c:pt idx="297">
                  <c:v>46463.5</c:v>
                </c:pt>
                <c:pt idx="298">
                  <c:v>46463.5</c:v>
                </c:pt>
                <c:pt idx="299">
                  <c:v>46464</c:v>
                </c:pt>
                <c:pt idx="300">
                  <c:v>46464</c:v>
                </c:pt>
                <c:pt idx="301">
                  <c:v>46464</c:v>
                </c:pt>
                <c:pt idx="302">
                  <c:v>46467.5</c:v>
                </c:pt>
                <c:pt idx="303">
                  <c:v>46528</c:v>
                </c:pt>
                <c:pt idx="304">
                  <c:v>46576.5</c:v>
                </c:pt>
                <c:pt idx="305">
                  <c:v>46699</c:v>
                </c:pt>
                <c:pt idx="306">
                  <c:v>46708</c:v>
                </c:pt>
                <c:pt idx="307">
                  <c:v>46718.5</c:v>
                </c:pt>
                <c:pt idx="308">
                  <c:v>46850</c:v>
                </c:pt>
                <c:pt idx="309">
                  <c:v>46850</c:v>
                </c:pt>
                <c:pt idx="310">
                  <c:v>46876</c:v>
                </c:pt>
                <c:pt idx="311">
                  <c:v>47883</c:v>
                </c:pt>
                <c:pt idx="312">
                  <c:v>48119</c:v>
                </c:pt>
                <c:pt idx="313">
                  <c:v>48121.5</c:v>
                </c:pt>
                <c:pt idx="314">
                  <c:v>48140.5</c:v>
                </c:pt>
                <c:pt idx="315">
                  <c:v>48244</c:v>
                </c:pt>
                <c:pt idx="316">
                  <c:v>48248.5</c:v>
                </c:pt>
                <c:pt idx="317">
                  <c:v>48248.5</c:v>
                </c:pt>
                <c:pt idx="318">
                  <c:v>48280.5</c:v>
                </c:pt>
                <c:pt idx="319">
                  <c:v>48295</c:v>
                </c:pt>
                <c:pt idx="320">
                  <c:v>48303</c:v>
                </c:pt>
                <c:pt idx="321">
                  <c:v>48485.5</c:v>
                </c:pt>
                <c:pt idx="322">
                  <c:v>48557</c:v>
                </c:pt>
                <c:pt idx="323">
                  <c:v>48558</c:v>
                </c:pt>
                <c:pt idx="324">
                  <c:v>48566.5</c:v>
                </c:pt>
                <c:pt idx="325">
                  <c:v>48566.5</c:v>
                </c:pt>
                <c:pt idx="326">
                  <c:v>48747.5</c:v>
                </c:pt>
                <c:pt idx="327">
                  <c:v>48747.5</c:v>
                </c:pt>
                <c:pt idx="328">
                  <c:v>49640</c:v>
                </c:pt>
                <c:pt idx="329">
                  <c:v>49735</c:v>
                </c:pt>
                <c:pt idx="330">
                  <c:v>49800.5</c:v>
                </c:pt>
                <c:pt idx="331">
                  <c:v>49948</c:v>
                </c:pt>
                <c:pt idx="332">
                  <c:v>50016</c:v>
                </c:pt>
                <c:pt idx="333">
                  <c:v>50138.5</c:v>
                </c:pt>
                <c:pt idx="334">
                  <c:v>50143</c:v>
                </c:pt>
                <c:pt idx="335">
                  <c:v>50143</c:v>
                </c:pt>
                <c:pt idx="336">
                  <c:v>51276.5</c:v>
                </c:pt>
                <c:pt idx="337">
                  <c:v>51303.5</c:v>
                </c:pt>
                <c:pt idx="338">
                  <c:v>51304</c:v>
                </c:pt>
                <c:pt idx="339">
                  <c:v>51421</c:v>
                </c:pt>
                <c:pt idx="340">
                  <c:v>51460</c:v>
                </c:pt>
                <c:pt idx="341">
                  <c:v>51506.5</c:v>
                </c:pt>
                <c:pt idx="342">
                  <c:v>51593.5</c:v>
                </c:pt>
                <c:pt idx="343">
                  <c:v>51603.5</c:v>
                </c:pt>
                <c:pt idx="344">
                  <c:v>51620</c:v>
                </c:pt>
                <c:pt idx="345">
                  <c:v>51621</c:v>
                </c:pt>
                <c:pt idx="346">
                  <c:v>51674.5</c:v>
                </c:pt>
                <c:pt idx="347">
                  <c:v>51701.5</c:v>
                </c:pt>
                <c:pt idx="348">
                  <c:v>51715</c:v>
                </c:pt>
                <c:pt idx="349">
                  <c:v>52898.5</c:v>
                </c:pt>
                <c:pt idx="350">
                  <c:v>52972</c:v>
                </c:pt>
                <c:pt idx="351">
                  <c:v>53071</c:v>
                </c:pt>
                <c:pt idx="352">
                  <c:v>53085</c:v>
                </c:pt>
                <c:pt idx="353">
                  <c:v>53092.5</c:v>
                </c:pt>
                <c:pt idx="354">
                  <c:v>53093</c:v>
                </c:pt>
                <c:pt idx="355">
                  <c:v>53093</c:v>
                </c:pt>
                <c:pt idx="356">
                  <c:v>53121</c:v>
                </c:pt>
                <c:pt idx="357">
                  <c:v>53121</c:v>
                </c:pt>
                <c:pt idx="358">
                  <c:v>53144</c:v>
                </c:pt>
                <c:pt idx="359">
                  <c:v>53165.5</c:v>
                </c:pt>
                <c:pt idx="360">
                  <c:v>53183</c:v>
                </c:pt>
                <c:pt idx="361">
                  <c:v>53183</c:v>
                </c:pt>
                <c:pt idx="362">
                  <c:v>53193</c:v>
                </c:pt>
                <c:pt idx="363">
                  <c:v>53201.5</c:v>
                </c:pt>
                <c:pt idx="364">
                  <c:v>53207</c:v>
                </c:pt>
                <c:pt idx="365">
                  <c:v>53547</c:v>
                </c:pt>
                <c:pt idx="366">
                  <c:v>54643</c:v>
                </c:pt>
                <c:pt idx="367">
                  <c:v>54721</c:v>
                </c:pt>
                <c:pt idx="368">
                  <c:v>54730</c:v>
                </c:pt>
                <c:pt idx="369">
                  <c:v>54802</c:v>
                </c:pt>
                <c:pt idx="370">
                  <c:v>54812</c:v>
                </c:pt>
                <c:pt idx="371">
                  <c:v>54830</c:v>
                </c:pt>
                <c:pt idx="372">
                  <c:v>54857</c:v>
                </c:pt>
                <c:pt idx="373">
                  <c:v>54861</c:v>
                </c:pt>
                <c:pt idx="374">
                  <c:v>54875</c:v>
                </c:pt>
                <c:pt idx="375">
                  <c:v>54938</c:v>
                </c:pt>
                <c:pt idx="376">
                  <c:v>54950.5</c:v>
                </c:pt>
                <c:pt idx="377">
                  <c:v>54970</c:v>
                </c:pt>
                <c:pt idx="378">
                  <c:v>54996</c:v>
                </c:pt>
                <c:pt idx="379">
                  <c:v>54996</c:v>
                </c:pt>
                <c:pt idx="380">
                  <c:v>54996</c:v>
                </c:pt>
                <c:pt idx="381">
                  <c:v>55127.5</c:v>
                </c:pt>
                <c:pt idx="382">
                  <c:v>55127.5</c:v>
                </c:pt>
                <c:pt idx="383">
                  <c:v>55572</c:v>
                </c:pt>
                <c:pt idx="384">
                  <c:v>56043.5</c:v>
                </c:pt>
                <c:pt idx="385">
                  <c:v>56043.5</c:v>
                </c:pt>
                <c:pt idx="386">
                  <c:v>56293</c:v>
                </c:pt>
                <c:pt idx="387">
                  <c:v>56302.5</c:v>
                </c:pt>
                <c:pt idx="388">
                  <c:v>56342</c:v>
                </c:pt>
                <c:pt idx="389">
                  <c:v>56388</c:v>
                </c:pt>
                <c:pt idx="390">
                  <c:v>56429.5</c:v>
                </c:pt>
                <c:pt idx="391">
                  <c:v>56442.5</c:v>
                </c:pt>
                <c:pt idx="392">
                  <c:v>56474</c:v>
                </c:pt>
                <c:pt idx="393">
                  <c:v>56500</c:v>
                </c:pt>
                <c:pt idx="394">
                  <c:v>56500.5</c:v>
                </c:pt>
                <c:pt idx="395">
                  <c:v>56551</c:v>
                </c:pt>
                <c:pt idx="396">
                  <c:v>56578</c:v>
                </c:pt>
                <c:pt idx="397">
                  <c:v>56664.5</c:v>
                </c:pt>
                <c:pt idx="398">
                  <c:v>56668</c:v>
                </c:pt>
                <c:pt idx="399">
                  <c:v>56683</c:v>
                </c:pt>
                <c:pt idx="400">
                  <c:v>56683</c:v>
                </c:pt>
                <c:pt idx="401">
                  <c:v>56683</c:v>
                </c:pt>
                <c:pt idx="402">
                  <c:v>56841.5</c:v>
                </c:pt>
                <c:pt idx="403">
                  <c:v>57599</c:v>
                </c:pt>
                <c:pt idx="404">
                  <c:v>57757.5</c:v>
                </c:pt>
                <c:pt idx="405">
                  <c:v>57884</c:v>
                </c:pt>
                <c:pt idx="406">
                  <c:v>58055.5</c:v>
                </c:pt>
                <c:pt idx="407">
                  <c:v>58169</c:v>
                </c:pt>
                <c:pt idx="408">
                  <c:v>58169.5</c:v>
                </c:pt>
                <c:pt idx="409">
                  <c:v>58214</c:v>
                </c:pt>
                <c:pt idx="410">
                  <c:v>58214</c:v>
                </c:pt>
                <c:pt idx="411">
                  <c:v>58327.5</c:v>
                </c:pt>
                <c:pt idx="412">
                  <c:v>58327.5</c:v>
                </c:pt>
                <c:pt idx="413">
                  <c:v>58358.5</c:v>
                </c:pt>
                <c:pt idx="414">
                  <c:v>58358.5</c:v>
                </c:pt>
                <c:pt idx="415">
                  <c:v>58377</c:v>
                </c:pt>
                <c:pt idx="416">
                  <c:v>59321</c:v>
                </c:pt>
                <c:pt idx="417">
                  <c:v>59409</c:v>
                </c:pt>
                <c:pt idx="418">
                  <c:v>59430</c:v>
                </c:pt>
                <c:pt idx="419">
                  <c:v>59588.5</c:v>
                </c:pt>
                <c:pt idx="420">
                  <c:v>59696.5</c:v>
                </c:pt>
                <c:pt idx="421">
                  <c:v>59758</c:v>
                </c:pt>
                <c:pt idx="422">
                  <c:v>59767</c:v>
                </c:pt>
                <c:pt idx="423">
                  <c:v>59841.5</c:v>
                </c:pt>
                <c:pt idx="424">
                  <c:v>60114.5</c:v>
                </c:pt>
                <c:pt idx="425">
                  <c:v>60114.5</c:v>
                </c:pt>
                <c:pt idx="426">
                  <c:v>60114.5</c:v>
                </c:pt>
                <c:pt idx="427">
                  <c:v>60334</c:v>
                </c:pt>
                <c:pt idx="428">
                  <c:v>60334</c:v>
                </c:pt>
                <c:pt idx="429">
                  <c:v>61315</c:v>
                </c:pt>
                <c:pt idx="430">
                  <c:v>61331.5</c:v>
                </c:pt>
                <c:pt idx="431">
                  <c:v>61374.5</c:v>
                </c:pt>
                <c:pt idx="432">
                  <c:v>61375</c:v>
                </c:pt>
                <c:pt idx="433">
                  <c:v>61444</c:v>
                </c:pt>
                <c:pt idx="434">
                  <c:v>61444.5</c:v>
                </c:pt>
                <c:pt idx="435">
                  <c:v>61498.5</c:v>
                </c:pt>
                <c:pt idx="436">
                  <c:v>61503</c:v>
                </c:pt>
                <c:pt idx="437">
                  <c:v>61529</c:v>
                </c:pt>
                <c:pt idx="438">
                  <c:v>61548.5</c:v>
                </c:pt>
                <c:pt idx="439">
                  <c:v>61575</c:v>
                </c:pt>
                <c:pt idx="440">
                  <c:v>61602.5</c:v>
                </c:pt>
                <c:pt idx="441">
                  <c:v>61603</c:v>
                </c:pt>
                <c:pt idx="442">
                  <c:v>61607.5</c:v>
                </c:pt>
                <c:pt idx="443">
                  <c:v>61611.5</c:v>
                </c:pt>
                <c:pt idx="444">
                  <c:v>61612</c:v>
                </c:pt>
                <c:pt idx="445">
                  <c:v>61621</c:v>
                </c:pt>
                <c:pt idx="446">
                  <c:v>61634.5</c:v>
                </c:pt>
                <c:pt idx="447">
                  <c:v>61643.5</c:v>
                </c:pt>
                <c:pt idx="448">
                  <c:v>61644</c:v>
                </c:pt>
                <c:pt idx="449">
                  <c:v>61648</c:v>
                </c:pt>
                <c:pt idx="450">
                  <c:v>61648.5</c:v>
                </c:pt>
                <c:pt idx="451">
                  <c:v>61652.5</c:v>
                </c:pt>
                <c:pt idx="452">
                  <c:v>61653</c:v>
                </c:pt>
                <c:pt idx="453">
                  <c:v>61661.5</c:v>
                </c:pt>
                <c:pt idx="454">
                  <c:v>61662</c:v>
                </c:pt>
                <c:pt idx="455">
                  <c:v>61666</c:v>
                </c:pt>
                <c:pt idx="456">
                  <c:v>61666.5</c:v>
                </c:pt>
                <c:pt idx="457">
                  <c:v>61670.5</c:v>
                </c:pt>
                <c:pt idx="458">
                  <c:v>61671</c:v>
                </c:pt>
                <c:pt idx="459">
                  <c:v>61684</c:v>
                </c:pt>
                <c:pt idx="460">
                  <c:v>61684</c:v>
                </c:pt>
                <c:pt idx="461">
                  <c:v>61684.5</c:v>
                </c:pt>
                <c:pt idx="462">
                  <c:v>61699</c:v>
                </c:pt>
                <c:pt idx="463">
                  <c:v>61784</c:v>
                </c:pt>
                <c:pt idx="464">
                  <c:v>61788.5</c:v>
                </c:pt>
                <c:pt idx="465">
                  <c:v>61793</c:v>
                </c:pt>
                <c:pt idx="466">
                  <c:v>61797.5</c:v>
                </c:pt>
                <c:pt idx="467">
                  <c:v>61802</c:v>
                </c:pt>
                <c:pt idx="468">
                  <c:v>61806.5</c:v>
                </c:pt>
                <c:pt idx="469">
                  <c:v>61811</c:v>
                </c:pt>
                <c:pt idx="470">
                  <c:v>61880</c:v>
                </c:pt>
                <c:pt idx="471">
                  <c:v>61892.5</c:v>
                </c:pt>
                <c:pt idx="472">
                  <c:v>62092</c:v>
                </c:pt>
                <c:pt idx="473">
                  <c:v>62092</c:v>
                </c:pt>
                <c:pt idx="474">
                  <c:v>62561</c:v>
                </c:pt>
                <c:pt idx="475">
                  <c:v>63006</c:v>
                </c:pt>
                <c:pt idx="476">
                  <c:v>63006.5</c:v>
                </c:pt>
                <c:pt idx="477">
                  <c:v>63027.5</c:v>
                </c:pt>
                <c:pt idx="478">
                  <c:v>63043.5</c:v>
                </c:pt>
                <c:pt idx="479">
                  <c:v>63057</c:v>
                </c:pt>
                <c:pt idx="480">
                  <c:v>63066</c:v>
                </c:pt>
                <c:pt idx="481">
                  <c:v>63106</c:v>
                </c:pt>
                <c:pt idx="482">
                  <c:v>63106</c:v>
                </c:pt>
                <c:pt idx="483">
                  <c:v>63106.5</c:v>
                </c:pt>
                <c:pt idx="484">
                  <c:v>63106.5</c:v>
                </c:pt>
                <c:pt idx="485">
                  <c:v>63107.5</c:v>
                </c:pt>
                <c:pt idx="486">
                  <c:v>63116</c:v>
                </c:pt>
                <c:pt idx="487">
                  <c:v>63116</c:v>
                </c:pt>
                <c:pt idx="488">
                  <c:v>63116.5</c:v>
                </c:pt>
                <c:pt idx="489">
                  <c:v>63125.5</c:v>
                </c:pt>
                <c:pt idx="490">
                  <c:v>63154</c:v>
                </c:pt>
                <c:pt idx="491">
                  <c:v>63161.5</c:v>
                </c:pt>
                <c:pt idx="492">
                  <c:v>63220.5</c:v>
                </c:pt>
                <c:pt idx="493">
                  <c:v>63306</c:v>
                </c:pt>
                <c:pt idx="494">
                  <c:v>63306.5</c:v>
                </c:pt>
                <c:pt idx="495">
                  <c:v>63329</c:v>
                </c:pt>
                <c:pt idx="496">
                  <c:v>63367</c:v>
                </c:pt>
                <c:pt idx="497">
                  <c:v>63426</c:v>
                </c:pt>
                <c:pt idx="498">
                  <c:v>64489.5</c:v>
                </c:pt>
                <c:pt idx="499">
                  <c:v>64493</c:v>
                </c:pt>
                <c:pt idx="500">
                  <c:v>64644.5</c:v>
                </c:pt>
                <c:pt idx="501">
                  <c:v>64729</c:v>
                </c:pt>
                <c:pt idx="502">
                  <c:v>64753.5</c:v>
                </c:pt>
                <c:pt idx="503">
                  <c:v>64758</c:v>
                </c:pt>
                <c:pt idx="504">
                  <c:v>64783.5</c:v>
                </c:pt>
                <c:pt idx="505">
                  <c:v>64788</c:v>
                </c:pt>
                <c:pt idx="506">
                  <c:v>64792.5</c:v>
                </c:pt>
                <c:pt idx="507">
                  <c:v>64793</c:v>
                </c:pt>
                <c:pt idx="508">
                  <c:v>64797</c:v>
                </c:pt>
                <c:pt idx="509">
                  <c:v>64860.5</c:v>
                </c:pt>
                <c:pt idx="510">
                  <c:v>64862</c:v>
                </c:pt>
                <c:pt idx="511">
                  <c:v>64874</c:v>
                </c:pt>
                <c:pt idx="512">
                  <c:v>64874</c:v>
                </c:pt>
                <c:pt idx="513">
                  <c:v>64951</c:v>
                </c:pt>
                <c:pt idx="514">
                  <c:v>65250.5</c:v>
                </c:pt>
                <c:pt idx="515">
                  <c:v>65677</c:v>
                </c:pt>
                <c:pt idx="516">
                  <c:v>66008.5</c:v>
                </c:pt>
                <c:pt idx="517">
                  <c:v>66013</c:v>
                </c:pt>
                <c:pt idx="518">
                  <c:v>66022</c:v>
                </c:pt>
                <c:pt idx="519">
                  <c:v>66058</c:v>
                </c:pt>
                <c:pt idx="520">
                  <c:v>66071.5</c:v>
                </c:pt>
                <c:pt idx="521">
                  <c:v>66076.5</c:v>
                </c:pt>
                <c:pt idx="522">
                  <c:v>66090</c:v>
                </c:pt>
                <c:pt idx="523">
                  <c:v>66098.5</c:v>
                </c:pt>
                <c:pt idx="524">
                  <c:v>66099</c:v>
                </c:pt>
                <c:pt idx="525">
                  <c:v>66103.5</c:v>
                </c:pt>
                <c:pt idx="526">
                  <c:v>66108</c:v>
                </c:pt>
                <c:pt idx="527">
                  <c:v>66112.5</c:v>
                </c:pt>
                <c:pt idx="528">
                  <c:v>66189.5</c:v>
                </c:pt>
                <c:pt idx="529">
                  <c:v>66194</c:v>
                </c:pt>
                <c:pt idx="530">
                  <c:v>66194.5</c:v>
                </c:pt>
                <c:pt idx="531">
                  <c:v>66216</c:v>
                </c:pt>
                <c:pt idx="532">
                  <c:v>66216.5</c:v>
                </c:pt>
                <c:pt idx="533">
                  <c:v>66230.5</c:v>
                </c:pt>
                <c:pt idx="534">
                  <c:v>66234.5</c:v>
                </c:pt>
                <c:pt idx="535">
                  <c:v>66248.5</c:v>
                </c:pt>
                <c:pt idx="536">
                  <c:v>66253</c:v>
                </c:pt>
                <c:pt idx="537">
                  <c:v>66257.5</c:v>
                </c:pt>
                <c:pt idx="538">
                  <c:v>66261.5</c:v>
                </c:pt>
                <c:pt idx="539">
                  <c:v>66279.5</c:v>
                </c:pt>
                <c:pt idx="540">
                  <c:v>66280</c:v>
                </c:pt>
                <c:pt idx="541">
                  <c:v>66284</c:v>
                </c:pt>
                <c:pt idx="542">
                  <c:v>66284.5</c:v>
                </c:pt>
                <c:pt idx="543">
                  <c:v>66288</c:v>
                </c:pt>
                <c:pt idx="544">
                  <c:v>66288.5</c:v>
                </c:pt>
                <c:pt idx="545">
                  <c:v>66302.5</c:v>
                </c:pt>
                <c:pt idx="546">
                  <c:v>66307</c:v>
                </c:pt>
                <c:pt idx="547">
                  <c:v>66307.5</c:v>
                </c:pt>
                <c:pt idx="548">
                  <c:v>66311</c:v>
                </c:pt>
                <c:pt idx="549">
                  <c:v>66312</c:v>
                </c:pt>
                <c:pt idx="550">
                  <c:v>66325.5</c:v>
                </c:pt>
                <c:pt idx="551">
                  <c:v>66326.5</c:v>
                </c:pt>
                <c:pt idx="552">
                  <c:v>66329.5</c:v>
                </c:pt>
                <c:pt idx="553">
                  <c:v>66330</c:v>
                </c:pt>
                <c:pt idx="554">
                  <c:v>66347</c:v>
                </c:pt>
                <c:pt idx="555">
                  <c:v>66347.5</c:v>
                </c:pt>
                <c:pt idx="556">
                  <c:v>66423.5</c:v>
                </c:pt>
                <c:pt idx="557">
                  <c:v>66424</c:v>
                </c:pt>
                <c:pt idx="558">
                  <c:v>66433</c:v>
                </c:pt>
                <c:pt idx="559">
                  <c:v>66437.5</c:v>
                </c:pt>
                <c:pt idx="560">
                  <c:v>66438</c:v>
                </c:pt>
                <c:pt idx="561">
                  <c:v>66438.5</c:v>
                </c:pt>
                <c:pt idx="562">
                  <c:v>66443</c:v>
                </c:pt>
                <c:pt idx="563">
                  <c:v>66451</c:v>
                </c:pt>
                <c:pt idx="564">
                  <c:v>66469</c:v>
                </c:pt>
                <c:pt idx="565">
                  <c:v>66469.5</c:v>
                </c:pt>
                <c:pt idx="566">
                  <c:v>66473.5</c:v>
                </c:pt>
                <c:pt idx="567">
                  <c:v>66474</c:v>
                </c:pt>
                <c:pt idx="568">
                  <c:v>66478</c:v>
                </c:pt>
                <c:pt idx="569">
                  <c:v>66478.5</c:v>
                </c:pt>
                <c:pt idx="570">
                  <c:v>66483</c:v>
                </c:pt>
                <c:pt idx="571">
                  <c:v>66487</c:v>
                </c:pt>
                <c:pt idx="572">
                  <c:v>66487.5</c:v>
                </c:pt>
                <c:pt idx="573">
                  <c:v>66491.5</c:v>
                </c:pt>
                <c:pt idx="574">
                  <c:v>66492</c:v>
                </c:pt>
                <c:pt idx="575">
                  <c:v>66492.5</c:v>
                </c:pt>
                <c:pt idx="576">
                  <c:v>66501</c:v>
                </c:pt>
                <c:pt idx="577">
                  <c:v>66501.5</c:v>
                </c:pt>
                <c:pt idx="578">
                  <c:v>66505.5</c:v>
                </c:pt>
                <c:pt idx="579">
                  <c:v>66510</c:v>
                </c:pt>
                <c:pt idx="580">
                  <c:v>66514.5</c:v>
                </c:pt>
                <c:pt idx="581">
                  <c:v>66519</c:v>
                </c:pt>
                <c:pt idx="582">
                  <c:v>66519</c:v>
                </c:pt>
                <c:pt idx="583">
                  <c:v>66523.5</c:v>
                </c:pt>
                <c:pt idx="584">
                  <c:v>66528</c:v>
                </c:pt>
                <c:pt idx="585">
                  <c:v>66528.5</c:v>
                </c:pt>
                <c:pt idx="586">
                  <c:v>66532.5</c:v>
                </c:pt>
                <c:pt idx="587">
                  <c:v>66532.5</c:v>
                </c:pt>
                <c:pt idx="588">
                  <c:v>66533</c:v>
                </c:pt>
                <c:pt idx="589">
                  <c:v>66537.5</c:v>
                </c:pt>
                <c:pt idx="590">
                  <c:v>66551</c:v>
                </c:pt>
                <c:pt idx="591">
                  <c:v>66555.5</c:v>
                </c:pt>
                <c:pt idx="592">
                  <c:v>66564.5</c:v>
                </c:pt>
                <c:pt idx="593">
                  <c:v>66569</c:v>
                </c:pt>
                <c:pt idx="594">
                  <c:v>66573.5</c:v>
                </c:pt>
                <c:pt idx="595">
                  <c:v>66578</c:v>
                </c:pt>
                <c:pt idx="596">
                  <c:v>66582.5</c:v>
                </c:pt>
                <c:pt idx="597">
                  <c:v>66596</c:v>
                </c:pt>
                <c:pt idx="598">
                  <c:v>66600.5</c:v>
                </c:pt>
                <c:pt idx="599">
                  <c:v>66614.5</c:v>
                </c:pt>
                <c:pt idx="600">
                  <c:v>66619</c:v>
                </c:pt>
                <c:pt idx="601">
                  <c:v>66623.5</c:v>
                </c:pt>
                <c:pt idx="602">
                  <c:v>66659.5</c:v>
                </c:pt>
                <c:pt idx="603">
                  <c:v>66765</c:v>
                </c:pt>
                <c:pt idx="604">
                  <c:v>67914</c:v>
                </c:pt>
                <c:pt idx="605">
                  <c:v>67914</c:v>
                </c:pt>
                <c:pt idx="606">
                  <c:v>67914</c:v>
                </c:pt>
                <c:pt idx="607">
                  <c:v>67914</c:v>
                </c:pt>
                <c:pt idx="608">
                  <c:v>67974.5</c:v>
                </c:pt>
                <c:pt idx="609">
                  <c:v>67980</c:v>
                </c:pt>
                <c:pt idx="610">
                  <c:v>67980</c:v>
                </c:pt>
                <c:pt idx="611">
                  <c:v>68073</c:v>
                </c:pt>
                <c:pt idx="612">
                  <c:v>68128</c:v>
                </c:pt>
                <c:pt idx="613">
                  <c:v>68128</c:v>
                </c:pt>
                <c:pt idx="614">
                  <c:v>68128</c:v>
                </c:pt>
                <c:pt idx="615">
                  <c:v>68132.5</c:v>
                </c:pt>
                <c:pt idx="616">
                  <c:v>68132.5</c:v>
                </c:pt>
                <c:pt idx="617">
                  <c:v>68241</c:v>
                </c:pt>
                <c:pt idx="618">
                  <c:v>68250</c:v>
                </c:pt>
                <c:pt idx="619">
                  <c:v>68255.5</c:v>
                </c:pt>
                <c:pt idx="620">
                  <c:v>68341.5</c:v>
                </c:pt>
                <c:pt idx="621">
                  <c:v>68395</c:v>
                </c:pt>
                <c:pt idx="622">
                  <c:v>68395</c:v>
                </c:pt>
                <c:pt idx="623">
                  <c:v>68395</c:v>
                </c:pt>
                <c:pt idx="624">
                  <c:v>68485.5</c:v>
                </c:pt>
                <c:pt idx="625">
                  <c:v>69244.5</c:v>
                </c:pt>
                <c:pt idx="626">
                  <c:v>69263</c:v>
                </c:pt>
                <c:pt idx="627">
                  <c:v>69263.5</c:v>
                </c:pt>
                <c:pt idx="628">
                  <c:v>69475.5</c:v>
                </c:pt>
                <c:pt idx="629">
                  <c:v>69476</c:v>
                </c:pt>
                <c:pt idx="630">
                  <c:v>69573</c:v>
                </c:pt>
                <c:pt idx="631">
                  <c:v>69593.5</c:v>
                </c:pt>
                <c:pt idx="632">
                  <c:v>69692</c:v>
                </c:pt>
                <c:pt idx="633">
                  <c:v>69769</c:v>
                </c:pt>
                <c:pt idx="634">
                  <c:v>69786</c:v>
                </c:pt>
                <c:pt idx="635">
                  <c:v>69841.5</c:v>
                </c:pt>
                <c:pt idx="636">
                  <c:v>69887</c:v>
                </c:pt>
                <c:pt idx="637">
                  <c:v>69922</c:v>
                </c:pt>
                <c:pt idx="638">
                  <c:v>70902</c:v>
                </c:pt>
                <c:pt idx="639">
                  <c:v>71042.5</c:v>
                </c:pt>
                <c:pt idx="640">
                  <c:v>71051</c:v>
                </c:pt>
                <c:pt idx="641">
                  <c:v>71214.5</c:v>
                </c:pt>
                <c:pt idx="642">
                  <c:v>71337</c:v>
                </c:pt>
                <c:pt idx="643">
                  <c:v>71337.5</c:v>
                </c:pt>
                <c:pt idx="644">
                  <c:v>71350.5</c:v>
                </c:pt>
                <c:pt idx="645">
                  <c:v>71467</c:v>
                </c:pt>
                <c:pt idx="646">
                  <c:v>72625</c:v>
                </c:pt>
                <c:pt idx="647">
                  <c:v>72838</c:v>
                </c:pt>
                <c:pt idx="648">
                  <c:v>72904.5</c:v>
                </c:pt>
                <c:pt idx="649">
                  <c:v>73035.5</c:v>
                </c:pt>
                <c:pt idx="650">
                  <c:v>73040</c:v>
                </c:pt>
                <c:pt idx="651">
                  <c:v>73040.5</c:v>
                </c:pt>
                <c:pt idx="652">
                  <c:v>73053.5</c:v>
                </c:pt>
                <c:pt idx="653">
                  <c:v>73054</c:v>
                </c:pt>
                <c:pt idx="654">
                  <c:v>73062</c:v>
                </c:pt>
                <c:pt idx="655">
                  <c:v>73062.5</c:v>
                </c:pt>
                <c:pt idx="656">
                  <c:v>73067</c:v>
                </c:pt>
                <c:pt idx="657">
                  <c:v>73067.5</c:v>
                </c:pt>
                <c:pt idx="658">
                  <c:v>73076</c:v>
                </c:pt>
                <c:pt idx="659">
                  <c:v>73076.5</c:v>
                </c:pt>
                <c:pt idx="660">
                  <c:v>73077</c:v>
                </c:pt>
                <c:pt idx="661">
                  <c:v>73077</c:v>
                </c:pt>
                <c:pt idx="662">
                  <c:v>73077.5</c:v>
                </c:pt>
                <c:pt idx="663">
                  <c:v>73080.5</c:v>
                </c:pt>
                <c:pt idx="664">
                  <c:v>73081</c:v>
                </c:pt>
                <c:pt idx="665">
                  <c:v>73081.5</c:v>
                </c:pt>
                <c:pt idx="666">
                  <c:v>73085</c:v>
                </c:pt>
                <c:pt idx="667">
                  <c:v>73085.5</c:v>
                </c:pt>
                <c:pt idx="668">
                  <c:v>73089.5</c:v>
                </c:pt>
                <c:pt idx="669">
                  <c:v>73090</c:v>
                </c:pt>
                <c:pt idx="670">
                  <c:v>73090.5</c:v>
                </c:pt>
                <c:pt idx="671">
                  <c:v>73094</c:v>
                </c:pt>
                <c:pt idx="672">
                  <c:v>73094.5</c:v>
                </c:pt>
                <c:pt idx="673">
                  <c:v>73095</c:v>
                </c:pt>
                <c:pt idx="674">
                  <c:v>73095</c:v>
                </c:pt>
                <c:pt idx="675">
                  <c:v>73095</c:v>
                </c:pt>
                <c:pt idx="676">
                  <c:v>73098.5</c:v>
                </c:pt>
                <c:pt idx="677">
                  <c:v>73099</c:v>
                </c:pt>
                <c:pt idx="678">
                  <c:v>73099.5</c:v>
                </c:pt>
                <c:pt idx="679">
                  <c:v>73103.5</c:v>
                </c:pt>
                <c:pt idx="680">
                  <c:v>73135</c:v>
                </c:pt>
                <c:pt idx="681">
                  <c:v>73135.5</c:v>
                </c:pt>
                <c:pt idx="682">
                  <c:v>73144</c:v>
                </c:pt>
                <c:pt idx="683">
                  <c:v>73144.5</c:v>
                </c:pt>
                <c:pt idx="684">
                  <c:v>73148.5</c:v>
                </c:pt>
                <c:pt idx="685">
                  <c:v>73158</c:v>
                </c:pt>
                <c:pt idx="686">
                  <c:v>73185</c:v>
                </c:pt>
                <c:pt idx="687">
                  <c:v>73189</c:v>
                </c:pt>
                <c:pt idx="688">
                  <c:v>73189.5</c:v>
                </c:pt>
                <c:pt idx="689">
                  <c:v>73190</c:v>
                </c:pt>
                <c:pt idx="690">
                  <c:v>73194</c:v>
                </c:pt>
                <c:pt idx="691">
                  <c:v>73194.5</c:v>
                </c:pt>
                <c:pt idx="692">
                  <c:v>73207.5</c:v>
                </c:pt>
                <c:pt idx="693">
                  <c:v>73212</c:v>
                </c:pt>
                <c:pt idx="694">
                  <c:v>73212.5</c:v>
                </c:pt>
                <c:pt idx="695">
                  <c:v>73221</c:v>
                </c:pt>
                <c:pt idx="696">
                  <c:v>73221.5</c:v>
                </c:pt>
                <c:pt idx="697">
                  <c:v>73230</c:v>
                </c:pt>
                <c:pt idx="698">
                  <c:v>73230.5</c:v>
                </c:pt>
                <c:pt idx="699">
                  <c:v>73239</c:v>
                </c:pt>
                <c:pt idx="700">
                  <c:v>73243.5</c:v>
                </c:pt>
                <c:pt idx="701">
                  <c:v>73248</c:v>
                </c:pt>
                <c:pt idx="702">
                  <c:v>73248.5</c:v>
                </c:pt>
                <c:pt idx="703">
                  <c:v>73252.5</c:v>
                </c:pt>
                <c:pt idx="704">
                  <c:v>73253</c:v>
                </c:pt>
                <c:pt idx="705">
                  <c:v>73262</c:v>
                </c:pt>
                <c:pt idx="706">
                  <c:v>73271</c:v>
                </c:pt>
                <c:pt idx="707">
                  <c:v>73275.5</c:v>
                </c:pt>
                <c:pt idx="708">
                  <c:v>73280</c:v>
                </c:pt>
                <c:pt idx="709">
                  <c:v>73289</c:v>
                </c:pt>
                <c:pt idx="710">
                  <c:v>74310</c:v>
                </c:pt>
                <c:pt idx="711">
                  <c:v>74327.5</c:v>
                </c:pt>
                <c:pt idx="712">
                  <c:v>74328</c:v>
                </c:pt>
                <c:pt idx="713">
                  <c:v>74342.5</c:v>
                </c:pt>
                <c:pt idx="714">
                  <c:v>74355</c:v>
                </c:pt>
                <c:pt idx="715">
                  <c:v>74359.5</c:v>
                </c:pt>
                <c:pt idx="716">
                  <c:v>74368.5</c:v>
                </c:pt>
                <c:pt idx="717">
                  <c:v>74369</c:v>
                </c:pt>
                <c:pt idx="718">
                  <c:v>74373.5</c:v>
                </c:pt>
                <c:pt idx="719">
                  <c:v>74377.5</c:v>
                </c:pt>
                <c:pt idx="720">
                  <c:v>74378</c:v>
                </c:pt>
                <c:pt idx="721">
                  <c:v>74382</c:v>
                </c:pt>
                <c:pt idx="722">
                  <c:v>74382.5</c:v>
                </c:pt>
                <c:pt idx="723">
                  <c:v>74386.5</c:v>
                </c:pt>
                <c:pt idx="724">
                  <c:v>74387</c:v>
                </c:pt>
                <c:pt idx="725">
                  <c:v>74391</c:v>
                </c:pt>
                <c:pt idx="726">
                  <c:v>74404.5</c:v>
                </c:pt>
                <c:pt idx="727">
                  <c:v>74405</c:v>
                </c:pt>
                <c:pt idx="728">
                  <c:v>74409</c:v>
                </c:pt>
                <c:pt idx="729">
                  <c:v>74409.5</c:v>
                </c:pt>
                <c:pt idx="730">
                  <c:v>74413.5</c:v>
                </c:pt>
                <c:pt idx="731">
                  <c:v>74414</c:v>
                </c:pt>
                <c:pt idx="732">
                  <c:v>74431.5</c:v>
                </c:pt>
                <c:pt idx="733">
                  <c:v>74432</c:v>
                </c:pt>
                <c:pt idx="734">
                  <c:v>74435.5</c:v>
                </c:pt>
                <c:pt idx="735">
                  <c:v>74436</c:v>
                </c:pt>
                <c:pt idx="736">
                  <c:v>74436</c:v>
                </c:pt>
                <c:pt idx="737">
                  <c:v>74436.5</c:v>
                </c:pt>
                <c:pt idx="738">
                  <c:v>74437</c:v>
                </c:pt>
                <c:pt idx="739">
                  <c:v>74440.5</c:v>
                </c:pt>
                <c:pt idx="740">
                  <c:v>74441</c:v>
                </c:pt>
                <c:pt idx="741">
                  <c:v>74464</c:v>
                </c:pt>
                <c:pt idx="742">
                  <c:v>74472.5</c:v>
                </c:pt>
                <c:pt idx="743">
                  <c:v>74517.5</c:v>
                </c:pt>
                <c:pt idx="744">
                  <c:v>74518</c:v>
                </c:pt>
                <c:pt idx="745">
                  <c:v>74518.5</c:v>
                </c:pt>
                <c:pt idx="746">
                  <c:v>74522.5</c:v>
                </c:pt>
                <c:pt idx="747">
                  <c:v>74523</c:v>
                </c:pt>
                <c:pt idx="748">
                  <c:v>74528</c:v>
                </c:pt>
                <c:pt idx="749">
                  <c:v>74528.5</c:v>
                </c:pt>
                <c:pt idx="750">
                  <c:v>74536</c:v>
                </c:pt>
                <c:pt idx="751">
                  <c:v>74536.5</c:v>
                </c:pt>
                <c:pt idx="752">
                  <c:v>74540</c:v>
                </c:pt>
                <c:pt idx="753">
                  <c:v>74558.5</c:v>
                </c:pt>
                <c:pt idx="754">
                  <c:v>74559</c:v>
                </c:pt>
                <c:pt idx="755">
                  <c:v>74640</c:v>
                </c:pt>
                <c:pt idx="756">
                  <c:v>74794.5</c:v>
                </c:pt>
                <c:pt idx="757">
                  <c:v>74893</c:v>
                </c:pt>
                <c:pt idx="758">
                  <c:v>74907.5</c:v>
                </c:pt>
                <c:pt idx="759">
                  <c:v>74907.5</c:v>
                </c:pt>
                <c:pt idx="760">
                  <c:v>76050</c:v>
                </c:pt>
                <c:pt idx="761">
                  <c:v>76050</c:v>
                </c:pt>
                <c:pt idx="762">
                  <c:v>76357.5</c:v>
                </c:pt>
                <c:pt idx="763">
                  <c:v>76357.5</c:v>
                </c:pt>
                <c:pt idx="764">
                  <c:v>76643</c:v>
                </c:pt>
                <c:pt idx="765">
                  <c:v>76693</c:v>
                </c:pt>
                <c:pt idx="766">
                  <c:v>77623.5</c:v>
                </c:pt>
                <c:pt idx="767">
                  <c:v>77744</c:v>
                </c:pt>
                <c:pt idx="768">
                  <c:v>77768</c:v>
                </c:pt>
                <c:pt idx="769">
                  <c:v>77997.5</c:v>
                </c:pt>
                <c:pt idx="770">
                  <c:v>79452</c:v>
                </c:pt>
                <c:pt idx="771">
                  <c:v>79452.5</c:v>
                </c:pt>
                <c:pt idx="772">
                  <c:v>79471.5</c:v>
                </c:pt>
                <c:pt idx="773">
                  <c:v>79592</c:v>
                </c:pt>
                <c:pt idx="774">
                  <c:v>79592.5</c:v>
                </c:pt>
                <c:pt idx="775">
                  <c:v>79669</c:v>
                </c:pt>
                <c:pt idx="776">
                  <c:v>79675</c:v>
                </c:pt>
                <c:pt idx="777">
                  <c:v>79675.5</c:v>
                </c:pt>
                <c:pt idx="778">
                  <c:v>79755</c:v>
                </c:pt>
                <c:pt idx="779">
                  <c:v>81024.5</c:v>
                </c:pt>
                <c:pt idx="780">
                  <c:v>81166.5</c:v>
                </c:pt>
                <c:pt idx="781">
                  <c:v>81309.5</c:v>
                </c:pt>
                <c:pt idx="782">
                  <c:v>81387.5</c:v>
                </c:pt>
                <c:pt idx="783">
                  <c:v>81491.5</c:v>
                </c:pt>
                <c:pt idx="784">
                  <c:v>81559.5</c:v>
                </c:pt>
                <c:pt idx="785">
                  <c:v>82449</c:v>
                </c:pt>
                <c:pt idx="786">
                  <c:v>82551.5</c:v>
                </c:pt>
                <c:pt idx="787">
                  <c:v>82552</c:v>
                </c:pt>
                <c:pt idx="788">
                  <c:v>82797.5</c:v>
                </c:pt>
                <c:pt idx="789">
                  <c:v>82949.5</c:v>
                </c:pt>
                <c:pt idx="790">
                  <c:v>82977</c:v>
                </c:pt>
                <c:pt idx="791">
                  <c:v>83073</c:v>
                </c:pt>
                <c:pt idx="792">
                  <c:v>83268</c:v>
                </c:pt>
                <c:pt idx="793">
                  <c:v>84225.5</c:v>
                </c:pt>
                <c:pt idx="794">
                  <c:v>84288.5</c:v>
                </c:pt>
                <c:pt idx="795">
                  <c:v>84338.5</c:v>
                </c:pt>
                <c:pt idx="796">
                  <c:v>84370</c:v>
                </c:pt>
                <c:pt idx="797">
                  <c:v>84569</c:v>
                </c:pt>
                <c:pt idx="798">
                  <c:v>84569</c:v>
                </c:pt>
                <c:pt idx="799">
                  <c:v>84581.5</c:v>
                </c:pt>
                <c:pt idx="800">
                  <c:v>84582</c:v>
                </c:pt>
                <c:pt idx="801">
                  <c:v>84712.5</c:v>
                </c:pt>
                <c:pt idx="802">
                  <c:v>84726</c:v>
                </c:pt>
                <c:pt idx="803">
                  <c:v>84827</c:v>
                </c:pt>
                <c:pt idx="804">
                  <c:v>85915.5</c:v>
                </c:pt>
                <c:pt idx="805">
                  <c:v>86082.5</c:v>
                </c:pt>
                <c:pt idx="806">
                  <c:v>86083</c:v>
                </c:pt>
                <c:pt idx="807">
                  <c:v>86228</c:v>
                </c:pt>
                <c:pt idx="808">
                  <c:v>86266.5</c:v>
                </c:pt>
                <c:pt idx="809">
                  <c:v>86267</c:v>
                </c:pt>
                <c:pt idx="810">
                  <c:v>86294</c:v>
                </c:pt>
                <c:pt idx="811">
                  <c:v>86381</c:v>
                </c:pt>
                <c:pt idx="812">
                  <c:v>86521.5</c:v>
                </c:pt>
                <c:pt idx="813">
                  <c:v>87795.5</c:v>
                </c:pt>
                <c:pt idx="814">
                  <c:v>87795.5</c:v>
                </c:pt>
                <c:pt idx="815">
                  <c:v>87847</c:v>
                </c:pt>
                <c:pt idx="816">
                  <c:v>87858.5</c:v>
                </c:pt>
                <c:pt idx="817">
                  <c:v>88002</c:v>
                </c:pt>
                <c:pt idx="818">
                  <c:v>88002</c:v>
                </c:pt>
                <c:pt idx="819">
                  <c:v>88057.5</c:v>
                </c:pt>
                <c:pt idx="820">
                  <c:v>88057.5</c:v>
                </c:pt>
                <c:pt idx="821">
                  <c:v>88062</c:v>
                </c:pt>
                <c:pt idx="822">
                  <c:v>88108</c:v>
                </c:pt>
                <c:pt idx="823">
                  <c:v>88160.5</c:v>
                </c:pt>
                <c:pt idx="824">
                  <c:v>88160.5</c:v>
                </c:pt>
                <c:pt idx="825">
                  <c:v>88161</c:v>
                </c:pt>
                <c:pt idx="826">
                  <c:v>88161</c:v>
                </c:pt>
                <c:pt idx="827">
                  <c:v>88266</c:v>
                </c:pt>
                <c:pt idx="828">
                  <c:v>88266</c:v>
                </c:pt>
                <c:pt idx="829">
                  <c:v>89336.5</c:v>
                </c:pt>
                <c:pt idx="830">
                  <c:v>89336.5</c:v>
                </c:pt>
                <c:pt idx="831">
                  <c:v>89510</c:v>
                </c:pt>
                <c:pt idx="832">
                  <c:v>89626</c:v>
                </c:pt>
                <c:pt idx="833">
                  <c:v>89626</c:v>
                </c:pt>
                <c:pt idx="834">
                  <c:v>89751</c:v>
                </c:pt>
                <c:pt idx="835">
                  <c:v>89751</c:v>
                </c:pt>
                <c:pt idx="836">
                  <c:v>90981.5</c:v>
                </c:pt>
                <c:pt idx="837">
                  <c:v>91144</c:v>
                </c:pt>
                <c:pt idx="838">
                  <c:v>91194</c:v>
                </c:pt>
                <c:pt idx="839">
                  <c:v>91401</c:v>
                </c:pt>
                <c:pt idx="840">
                  <c:v>92874.5</c:v>
                </c:pt>
                <c:pt idx="841">
                  <c:v>92875</c:v>
                </c:pt>
                <c:pt idx="842">
                  <c:v>92875.5</c:v>
                </c:pt>
                <c:pt idx="843">
                  <c:v>93146</c:v>
                </c:pt>
                <c:pt idx="844">
                  <c:v>94429</c:v>
                </c:pt>
                <c:pt idx="845">
                  <c:v>94429.5</c:v>
                </c:pt>
                <c:pt idx="846">
                  <c:v>94546.5</c:v>
                </c:pt>
                <c:pt idx="847">
                  <c:v>94586.5</c:v>
                </c:pt>
                <c:pt idx="848">
                  <c:v>94722</c:v>
                </c:pt>
                <c:pt idx="849">
                  <c:v>94900</c:v>
                </c:pt>
              </c:numCache>
            </c:numRef>
          </c:xVal>
          <c:yVal>
            <c:numRef>
              <c:f>'Active 3'!$N$21:$N$989</c:f>
              <c:numCache>
                <c:formatCode>General</c:formatCode>
                <c:ptCount val="969"/>
                <c:pt idx="674">
                  <c:v>-1.3636600000609178E-2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033-47FE-8C81-74C9B585974C}"/>
            </c:ext>
          </c:extLst>
        </c:ser>
        <c:ser>
          <c:idx val="7"/>
          <c:order val="7"/>
          <c:tx>
            <c:strRef>
              <c:f>'Active 3'!$O$20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3'!$F$21:$F$989</c:f>
              <c:numCache>
                <c:formatCode>General</c:formatCode>
                <c:ptCount val="969"/>
                <c:pt idx="0">
                  <c:v>0</c:v>
                </c:pt>
                <c:pt idx="1">
                  <c:v>5278</c:v>
                </c:pt>
                <c:pt idx="2">
                  <c:v>5337</c:v>
                </c:pt>
                <c:pt idx="3">
                  <c:v>5337.5</c:v>
                </c:pt>
                <c:pt idx="4">
                  <c:v>5350.5</c:v>
                </c:pt>
                <c:pt idx="5">
                  <c:v>5351</c:v>
                </c:pt>
                <c:pt idx="6">
                  <c:v>5355</c:v>
                </c:pt>
                <c:pt idx="7">
                  <c:v>5468.5</c:v>
                </c:pt>
                <c:pt idx="8">
                  <c:v>5473</c:v>
                </c:pt>
                <c:pt idx="9">
                  <c:v>5477.5</c:v>
                </c:pt>
                <c:pt idx="10">
                  <c:v>6557.5</c:v>
                </c:pt>
                <c:pt idx="11">
                  <c:v>6891</c:v>
                </c:pt>
                <c:pt idx="12">
                  <c:v>8423</c:v>
                </c:pt>
                <c:pt idx="13">
                  <c:v>8441</c:v>
                </c:pt>
                <c:pt idx="14">
                  <c:v>8464.5</c:v>
                </c:pt>
                <c:pt idx="15">
                  <c:v>8509</c:v>
                </c:pt>
                <c:pt idx="16">
                  <c:v>8613</c:v>
                </c:pt>
                <c:pt idx="17">
                  <c:v>8640.5</c:v>
                </c:pt>
                <c:pt idx="18">
                  <c:v>8654</c:v>
                </c:pt>
                <c:pt idx="19">
                  <c:v>8667.5</c:v>
                </c:pt>
                <c:pt idx="20">
                  <c:v>8781</c:v>
                </c:pt>
                <c:pt idx="21">
                  <c:v>8781</c:v>
                </c:pt>
                <c:pt idx="22">
                  <c:v>8785.5</c:v>
                </c:pt>
                <c:pt idx="23">
                  <c:v>8790</c:v>
                </c:pt>
                <c:pt idx="24">
                  <c:v>8867</c:v>
                </c:pt>
                <c:pt idx="25">
                  <c:v>8885</c:v>
                </c:pt>
                <c:pt idx="26">
                  <c:v>8939.5</c:v>
                </c:pt>
                <c:pt idx="27">
                  <c:v>9846.5</c:v>
                </c:pt>
                <c:pt idx="28">
                  <c:v>9847</c:v>
                </c:pt>
                <c:pt idx="29">
                  <c:v>10154</c:v>
                </c:pt>
                <c:pt idx="30">
                  <c:v>10376</c:v>
                </c:pt>
                <c:pt idx="31">
                  <c:v>11297</c:v>
                </c:pt>
                <c:pt idx="32">
                  <c:v>11423.5</c:v>
                </c:pt>
                <c:pt idx="33">
                  <c:v>11654</c:v>
                </c:pt>
                <c:pt idx="34">
                  <c:v>11672</c:v>
                </c:pt>
                <c:pt idx="35">
                  <c:v>11712.5</c:v>
                </c:pt>
                <c:pt idx="36">
                  <c:v>11717</c:v>
                </c:pt>
                <c:pt idx="37">
                  <c:v>11731</c:v>
                </c:pt>
                <c:pt idx="38">
                  <c:v>11884.5</c:v>
                </c:pt>
                <c:pt idx="39">
                  <c:v>11889</c:v>
                </c:pt>
                <c:pt idx="40">
                  <c:v>11890</c:v>
                </c:pt>
                <c:pt idx="41">
                  <c:v>12007</c:v>
                </c:pt>
                <c:pt idx="42">
                  <c:v>12020.5</c:v>
                </c:pt>
                <c:pt idx="43">
                  <c:v>12815</c:v>
                </c:pt>
                <c:pt idx="44">
                  <c:v>12869.5</c:v>
                </c:pt>
                <c:pt idx="45">
                  <c:v>12874</c:v>
                </c:pt>
                <c:pt idx="46">
                  <c:v>12946</c:v>
                </c:pt>
                <c:pt idx="47">
                  <c:v>13260</c:v>
                </c:pt>
                <c:pt idx="48">
                  <c:v>13269</c:v>
                </c:pt>
                <c:pt idx="49">
                  <c:v>13291.5</c:v>
                </c:pt>
                <c:pt idx="50">
                  <c:v>13292</c:v>
                </c:pt>
                <c:pt idx="51">
                  <c:v>13296</c:v>
                </c:pt>
                <c:pt idx="52">
                  <c:v>13296.5</c:v>
                </c:pt>
                <c:pt idx="53">
                  <c:v>13373</c:v>
                </c:pt>
                <c:pt idx="54">
                  <c:v>13373.5</c:v>
                </c:pt>
                <c:pt idx="55">
                  <c:v>13373.5</c:v>
                </c:pt>
                <c:pt idx="56">
                  <c:v>13403.5</c:v>
                </c:pt>
                <c:pt idx="57">
                  <c:v>13452.5</c:v>
                </c:pt>
                <c:pt idx="58">
                  <c:v>13457</c:v>
                </c:pt>
                <c:pt idx="59">
                  <c:v>13457.5</c:v>
                </c:pt>
                <c:pt idx="60">
                  <c:v>13462</c:v>
                </c:pt>
                <c:pt idx="61">
                  <c:v>13485</c:v>
                </c:pt>
                <c:pt idx="62">
                  <c:v>13490</c:v>
                </c:pt>
                <c:pt idx="63">
                  <c:v>13571</c:v>
                </c:pt>
                <c:pt idx="64">
                  <c:v>13579.5</c:v>
                </c:pt>
                <c:pt idx="65">
                  <c:v>13598</c:v>
                </c:pt>
                <c:pt idx="66">
                  <c:v>13625</c:v>
                </c:pt>
                <c:pt idx="67">
                  <c:v>13638.5</c:v>
                </c:pt>
                <c:pt idx="68">
                  <c:v>13652</c:v>
                </c:pt>
                <c:pt idx="69">
                  <c:v>13720</c:v>
                </c:pt>
                <c:pt idx="70">
                  <c:v>13756.5</c:v>
                </c:pt>
                <c:pt idx="71">
                  <c:v>13765.5</c:v>
                </c:pt>
                <c:pt idx="72">
                  <c:v>14555</c:v>
                </c:pt>
                <c:pt idx="73">
                  <c:v>14573</c:v>
                </c:pt>
                <c:pt idx="74">
                  <c:v>14690.5</c:v>
                </c:pt>
                <c:pt idx="75">
                  <c:v>14736</c:v>
                </c:pt>
                <c:pt idx="76">
                  <c:v>14736</c:v>
                </c:pt>
                <c:pt idx="77">
                  <c:v>14831</c:v>
                </c:pt>
                <c:pt idx="78">
                  <c:v>14857.5</c:v>
                </c:pt>
                <c:pt idx="79">
                  <c:v>14858</c:v>
                </c:pt>
                <c:pt idx="80">
                  <c:v>14858</c:v>
                </c:pt>
                <c:pt idx="81">
                  <c:v>14871.5</c:v>
                </c:pt>
                <c:pt idx="82">
                  <c:v>14935</c:v>
                </c:pt>
                <c:pt idx="83">
                  <c:v>14989</c:v>
                </c:pt>
                <c:pt idx="84">
                  <c:v>15066</c:v>
                </c:pt>
                <c:pt idx="85">
                  <c:v>15102</c:v>
                </c:pt>
                <c:pt idx="86">
                  <c:v>15102.5</c:v>
                </c:pt>
                <c:pt idx="87">
                  <c:v>15106.5</c:v>
                </c:pt>
                <c:pt idx="88">
                  <c:v>15120</c:v>
                </c:pt>
                <c:pt idx="89">
                  <c:v>15129</c:v>
                </c:pt>
                <c:pt idx="90">
                  <c:v>15165.5</c:v>
                </c:pt>
                <c:pt idx="91">
                  <c:v>15192.5</c:v>
                </c:pt>
                <c:pt idx="92">
                  <c:v>15197</c:v>
                </c:pt>
                <c:pt idx="93">
                  <c:v>15197</c:v>
                </c:pt>
                <c:pt idx="94">
                  <c:v>15206.5</c:v>
                </c:pt>
                <c:pt idx="95">
                  <c:v>15247</c:v>
                </c:pt>
                <c:pt idx="96">
                  <c:v>15256</c:v>
                </c:pt>
                <c:pt idx="97">
                  <c:v>15274.5</c:v>
                </c:pt>
                <c:pt idx="98">
                  <c:v>15315</c:v>
                </c:pt>
                <c:pt idx="99">
                  <c:v>15315.5</c:v>
                </c:pt>
                <c:pt idx="100">
                  <c:v>16512.5</c:v>
                </c:pt>
                <c:pt idx="101">
                  <c:v>16561.5</c:v>
                </c:pt>
                <c:pt idx="102">
                  <c:v>16572.5</c:v>
                </c:pt>
                <c:pt idx="103">
                  <c:v>16670</c:v>
                </c:pt>
                <c:pt idx="104">
                  <c:v>16715.5</c:v>
                </c:pt>
                <c:pt idx="105">
                  <c:v>16792.5</c:v>
                </c:pt>
                <c:pt idx="106">
                  <c:v>16814.5</c:v>
                </c:pt>
                <c:pt idx="107">
                  <c:v>16815</c:v>
                </c:pt>
                <c:pt idx="108">
                  <c:v>16837.5</c:v>
                </c:pt>
                <c:pt idx="109">
                  <c:v>16842</c:v>
                </c:pt>
                <c:pt idx="110">
                  <c:v>16842</c:v>
                </c:pt>
                <c:pt idx="111">
                  <c:v>16860</c:v>
                </c:pt>
                <c:pt idx="112">
                  <c:v>16860.5</c:v>
                </c:pt>
                <c:pt idx="113">
                  <c:v>16956.5</c:v>
                </c:pt>
                <c:pt idx="114">
                  <c:v>18083.5</c:v>
                </c:pt>
                <c:pt idx="115">
                  <c:v>18149</c:v>
                </c:pt>
                <c:pt idx="116">
                  <c:v>18315</c:v>
                </c:pt>
                <c:pt idx="117">
                  <c:v>18474.5</c:v>
                </c:pt>
                <c:pt idx="118">
                  <c:v>18478</c:v>
                </c:pt>
                <c:pt idx="119">
                  <c:v>18482.5</c:v>
                </c:pt>
                <c:pt idx="120">
                  <c:v>18618.5</c:v>
                </c:pt>
                <c:pt idx="121">
                  <c:v>18686.5</c:v>
                </c:pt>
                <c:pt idx="122">
                  <c:v>18713.5</c:v>
                </c:pt>
                <c:pt idx="123">
                  <c:v>18759</c:v>
                </c:pt>
                <c:pt idx="124">
                  <c:v>20032</c:v>
                </c:pt>
                <c:pt idx="125">
                  <c:v>20045.5</c:v>
                </c:pt>
                <c:pt idx="126">
                  <c:v>20106</c:v>
                </c:pt>
                <c:pt idx="127">
                  <c:v>20154.5</c:v>
                </c:pt>
                <c:pt idx="128">
                  <c:v>20160.5</c:v>
                </c:pt>
                <c:pt idx="129">
                  <c:v>20163.5</c:v>
                </c:pt>
                <c:pt idx="130">
                  <c:v>20186</c:v>
                </c:pt>
                <c:pt idx="131">
                  <c:v>20277</c:v>
                </c:pt>
                <c:pt idx="132">
                  <c:v>20317.5</c:v>
                </c:pt>
                <c:pt idx="133">
                  <c:v>20449</c:v>
                </c:pt>
                <c:pt idx="134">
                  <c:v>21506.5</c:v>
                </c:pt>
                <c:pt idx="135">
                  <c:v>21550.5</c:v>
                </c:pt>
                <c:pt idx="136">
                  <c:v>21551</c:v>
                </c:pt>
                <c:pt idx="137">
                  <c:v>21551.5</c:v>
                </c:pt>
                <c:pt idx="138">
                  <c:v>21763.5</c:v>
                </c:pt>
                <c:pt idx="139">
                  <c:v>21767.5</c:v>
                </c:pt>
                <c:pt idx="140">
                  <c:v>21777</c:v>
                </c:pt>
                <c:pt idx="141">
                  <c:v>21790</c:v>
                </c:pt>
                <c:pt idx="142">
                  <c:v>21790.5</c:v>
                </c:pt>
                <c:pt idx="143">
                  <c:v>21881</c:v>
                </c:pt>
                <c:pt idx="144">
                  <c:v>21921.5</c:v>
                </c:pt>
                <c:pt idx="145">
                  <c:v>21922</c:v>
                </c:pt>
                <c:pt idx="146">
                  <c:v>21926.5</c:v>
                </c:pt>
                <c:pt idx="147">
                  <c:v>22887</c:v>
                </c:pt>
                <c:pt idx="148">
                  <c:v>23278.5</c:v>
                </c:pt>
                <c:pt idx="149">
                  <c:v>23285.5</c:v>
                </c:pt>
                <c:pt idx="150">
                  <c:v>23612</c:v>
                </c:pt>
                <c:pt idx="151">
                  <c:v>23617.5</c:v>
                </c:pt>
                <c:pt idx="152">
                  <c:v>23671</c:v>
                </c:pt>
                <c:pt idx="153">
                  <c:v>23672.5</c:v>
                </c:pt>
                <c:pt idx="154">
                  <c:v>23686</c:v>
                </c:pt>
                <c:pt idx="155">
                  <c:v>24898.5</c:v>
                </c:pt>
                <c:pt idx="156">
                  <c:v>24971</c:v>
                </c:pt>
                <c:pt idx="157">
                  <c:v>25016.5</c:v>
                </c:pt>
                <c:pt idx="158">
                  <c:v>25116</c:v>
                </c:pt>
                <c:pt idx="159">
                  <c:v>25120.5</c:v>
                </c:pt>
                <c:pt idx="160">
                  <c:v>25225</c:v>
                </c:pt>
                <c:pt idx="161">
                  <c:v>25229.5</c:v>
                </c:pt>
                <c:pt idx="162">
                  <c:v>25238.5</c:v>
                </c:pt>
                <c:pt idx="163">
                  <c:v>25243</c:v>
                </c:pt>
                <c:pt idx="164">
                  <c:v>25293</c:v>
                </c:pt>
                <c:pt idx="165">
                  <c:v>25297.5</c:v>
                </c:pt>
                <c:pt idx="166">
                  <c:v>26570.5</c:v>
                </c:pt>
                <c:pt idx="167">
                  <c:v>26579.5</c:v>
                </c:pt>
                <c:pt idx="168">
                  <c:v>26580</c:v>
                </c:pt>
                <c:pt idx="169">
                  <c:v>26588.5</c:v>
                </c:pt>
                <c:pt idx="170">
                  <c:v>26602</c:v>
                </c:pt>
                <c:pt idx="171">
                  <c:v>26602.5</c:v>
                </c:pt>
                <c:pt idx="172">
                  <c:v>26661</c:v>
                </c:pt>
                <c:pt idx="173">
                  <c:v>26739</c:v>
                </c:pt>
                <c:pt idx="174">
                  <c:v>26743.5</c:v>
                </c:pt>
                <c:pt idx="175">
                  <c:v>26747</c:v>
                </c:pt>
                <c:pt idx="176">
                  <c:v>26761</c:v>
                </c:pt>
                <c:pt idx="177">
                  <c:v>26770</c:v>
                </c:pt>
                <c:pt idx="178">
                  <c:v>26776</c:v>
                </c:pt>
                <c:pt idx="179">
                  <c:v>26906</c:v>
                </c:pt>
                <c:pt idx="180">
                  <c:v>27019.5</c:v>
                </c:pt>
                <c:pt idx="181">
                  <c:v>27854.5</c:v>
                </c:pt>
                <c:pt idx="182">
                  <c:v>28242.5</c:v>
                </c:pt>
                <c:pt idx="183">
                  <c:v>28310.5</c:v>
                </c:pt>
                <c:pt idx="184">
                  <c:v>28442</c:v>
                </c:pt>
                <c:pt idx="185">
                  <c:v>28451</c:v>
                </c:pt>
                <c:pt idx="186">
                  <c:v>28451.5</c:v>
                </c:pt>
                <c:pt idx="187">
                  <c:v>28456</c:v>
                </c:pt>
                <c:pt idx="188">
                  <c:v>28460.5</c:v>
                </c:pt>
                <c:pt idx="189">
                  <c:v>28465</c:v>
                </c:pt>
                <c:pt idx="190">
                  <c:v>28465.5</c:v>
                </c:pt>
                <c:pt idx="191">
                  <c:v>28469.5</c:v>
                </c:pt>
                <c:pt idx="192">
                  <c:v>28496.5</c:v>
                </c:pt>
                <c:pt idx="193">
                  <c:v>28750.5</c:v>
                </c:pt>
                <c:pt idx="194">
                  <c:v>29820</c:v>
                </c:pt>
                <c:pt idx="195">
                  <c:v>29915</c:v>
                </c:pt>
                <c:pt idx="196">
                  <c:v>29919.5</c:v>
                </c:pt>
                <c:pt idx="197">
                  <c:v>29957</c:v>
                </c:pt>
                <c:pt idx="198">
                  <c:v>30060</c:v>
                </c:pt>
                <c:pt idx="199">
                  <c:v>30064.5</c:v>
                </c:pt>
                <c:pt idx="200">
                  <c:v>30087</c:v>
                </c:pt>
                <c:pt idx="201">
                  <c:v>30096</c:v>
                </c:pt>
                <c:pt idx="202">
                  <c:v>30101</c:v>
                </c:pt>
                <c:pt idx="203">
                  <c:v>30255</c:v>
                </c:pt>
                <c:pt idx="204">
                  <c:v>31334</c:v>
                </c:pt>
                <c:pt idx="205">
                  <c:v>31334</c:v>
                </c:pt>
                <c:pt idx="206">
                  <c:v>31334</c:v>
                </c:pt>
                <c:pt idx="207">
                  <c:v>31668.5</c:v>
                </c:pt>
                <c:pt idx="208">
                  <c:v>31668.5</c:v>
                </c:pt>
                <c:pt idx="209">
                  <c:v>31673</c:v>
                </c:pt>
                <c:pt idx="210">
                  <c:v>31673.5</c:v>
                </c:pt>
                <c:pt idx="211">
                  <c:v>31673.5</c:v>
                </c:pt>
                <c:pt idx="212">
                  <c:v>31727.5</c:v>
                </c:pt>
                <c:pt idx="213">
                  <c:v>31809</c:v>
                </c:pt>
                <c:pt idx="214">
                  <c:v>31841</c:v>
                </c:pt>
                <c:pt idx="215">
                  <c:v>31841</c:v>
                </c:pt>
                <c:pt idx="216">
                  <c:v>31841</c:v>
                </c:pt>
                <c:pt idx="217">
                  <c:v>31841</c:v>
                </c:pt>
                <c:pt idx="218">
                  <c:v>31841</c:v>
                </c:pt>
                <c:pt idx="219">
                  <c:v>31841</c:v>
                </c:pt>
                <c:pt idx="220">
                  <c:v>31854.5</c:v>
                </c:pt>
                <c:pt idx="221">
                  <c:v>31854.5</c:v>
                </c:pt>
                <c:pt idx="222">
                  <c:v>31899.5</c:v>
                </c:pt>
                <c:pt idx="223">
                  <c:v>33188</c:v>
                </c:pt>
                <c:pt idx="224">
                  <c:v>33345</c:v>
                </c:pt>
                <c:pt idx="225">
                  <c:v>33395</c:v>
                </c:pt>
                <c:pt idx="226">
                  <c:v>33417.5</c:v>
                </c:pt>
                <c:pt idx="227">
                  <c:v>33422</c:v>
                </c:pt>
                <c:pt idx="228">
                  <c:v>33426.5</c:v>
                </c:pt>
                <c:pt idx="229">
                  <c:v>33426.5</c:v>
                </c:pt>
                <c:pt idx="230">
                  <c:v>33450.5</c:v>
                </c:pt>
                <c:pt idx="231">
                  <c:v>33454</c:v>
                </c:pt>
                <c:pt idx="232">
                  <c:v>33458.5</c:v>
                </c:pt>
                <c:pt idx="233">
                  <c:v>33549</c:v>
                </c:pt>
                <c:pt idx="234">
                  <c:v>34850</c:v>
                </c:pt>
                <c:pt idx="235">
                  <c:v>34922</c:v>
                </c:pt>
                <c:pt idx="236">
                  <c:v>35021.5</c:v>
                </c:pt>
                <c:pt idx="237">
                  <c:v>35021.5</c:v>
                </c:pt>
                <c:pt idx="238">
                  <c:v>35026.5</c:v>
                </c:pt>
                <c:pt idx="239">
                  <c:v>35026.5</c:v>
                </c:pt>
                <c:pt idx="240">
                  <c:v>35035.5</c:v>
                </c:pt>
                <c:pt idx="241">
                  <c:v>35040</c:v>
                </c:pt>
                <c:pt idx="242">
                  <c:v>35040</c:v>
                </c:pt>
                <c:pt idx="243">
                  <c:v>35058</c:v>
                </c:pt>
                <c:pt idx="244">
                  <c:v>35139.5</c:v>
                </c:pt>
                <c:pt idx="245">
                  <c:v>35191</c:v>
                </c:pt>
                <c:pt idx="246">
                  <c:v>35207.5</c:v>
                </c:pt>
                <c:pt idx="247">
                  <c:v>35434</c:v>
                </c:pt>
                <c:pt idx="248">
                  <c:v>36367.5</c:v>
                </c:pt>
                <c:pt idx="249">
                  <c:v>36517</c:v>
                </c:pt>
                <c:pt idx="250">
                  <c:v>36607.5</c:v>
                </c:pt>
                <c:pt idx="251">
                  <c:v>36997.5</c:v>
                </c:pt>
                <c:pt idx="252">
                  <c:v>38012.5</c:v>
                </c:pt>
                <c:pt idx="253">
                  <c:v>38162</c:v>
                </c:pt>
                <c:pt idx="254">
                  <c:v>38416</c:v>
                </c:pt>
                <c:pt idx="255">
                  <c:v>38438.5</c:v>
                </c:pt>
                <c:pt idx="256">
                  <c:v>39329</c:v>
                </c:pt>
                <c:pt idx="257">
                  <c:v>39865.5</c:v>
                </c:pt>
                <c:pt idx="258">
                  <c:v>39885</c:v>
                </c:pt>
                <c:pt idx="259">
                  <c:v>39988</c:v>
                </c:pt>
                <c:pt idx="260">
                  <c:v>40350.5</c:v>
                </c:pt>
                <c:pt idx="261">
                  <c:v>41331.5</c:v>
                </c:pt>
                <c:pt idx="262">
                  <c:v>41483.5</c:v>
                </c:pt>
                <c:pt idx="263">
                  <c:v>41580</c:v>
                </c:pt>
                <c:pt idx="264">
                  <c:v>41648.5</c:v>
                </c:pt>
                <c:pt idx="265">
                  <c:v>41705.5</c:v>
                </c:pt>
                <c:pt idx="266">
                  <c:v>41714.5</c:v>
                </c:pt>
                <c:pt idx="267">
                  <c:v>41814</c:v>
                </c:pt>
                <c:pt idx="268">
                  <c:v>41995.5</c:v>
                </c:pt>
                <c:pt idx="269">
                  <c:v>42004.5</c:v>
                </c:pt>
                <c:pt idx="270">
                  <c:v>43160</c:v>
                </c:pt>
                <c:pt idx="271">
                  <c:v>43170.5</c:v>
                </c:pt>
                <c:pt idx="272">
                  <c:v>43171</c:v>
                </c:pt>
                <c:pt idx="273">
                  <c:v>43241.5</c:v>
                </c:pt>
                <c:pt idx="274">
                  <c:v>43305</c:v>
                </c:pt>
                <c:pt idx="275">
                  <c:v>43355</c:v>
                </c:pt>
                <c:pt idx="276">
                  <c:v>43369.5</c:v>
                </c:pt>
                <c:pt idx="277">
                  <c:v>43373</c:v>
                </c:pt>
                <c:pt idx="278">
                  <c:v>43423</c:v>
                </c:pt>
                <c:pt idx="279">
                  <c:v>43518</c:v>
                </c:pt>
                <c:pt idx="280">
                  <c:v>44597.5</c:v>
                </c:pt>
                <c:pt idx="281">
                  <c:v>44782</c:v>
                </c:pt>
                <c:pt idx="282">
                  <c:v>44918</c:v>
                </c:pt>
                <c:pt idx="283">
                  <c:v>44918</c:v>
                </c:pt>
                <c:pt idx="284">
                  <c:v>45031.5</c:v>
                </c:pt>
                <c:pt idx="285">
                  <c:v>45036</c:v>
                </c:pt>
                <c:pt idx="286">
                  <c:v>45068</c:v>
                </c:pt>
                <c:pt idx="287">
                  <c:v>45068</c:v>
                </c:pt>
                <c:pt idx="288">
                  <c:v>45072.5</c:v>
                </c:pt>
                <c:pt idx="289">
                  <c:v>45073.5</c:v>
                </c:pt>
                <c:pt idx="290">
                  <c:v>45074</c:v>
                </c:pt>
                <c:pt idx="291">
                  <c:v>45090.5</c:v>
                </c:pt>
                <c:pt idx="292">
                  <c:v>45253.5</c:v>
                </c:pt>
                <c:pt idx="293">
                  <c:v>45326</c:v>
                </c:pt>
                <c:pt idx="294">
                  <c:v>46419</c:v>
                </c:pt>
                <c:pt idx="295">
                  <c:v>46422.5</c:v>
                </c:pt>
                <c:pt idx="296">
                  <c:v>46463.5</c:v>
                </c:pt>
                <c:pt idx="297">
                  <c:v>46463.5</c:v>
                </c:pt>
                <c:pt idx="298">
                  <c:v>46463.5</c:v>
                </c:pt>
                <c:pt idx="299">
                  <c:v>46464</c:v>
                </c:pt>
                <c:pt idx="300">
                  <c:v>46464</c:v>
                </c:pt>
                <c:pt idx="301">
                  <c:v>46464</c:v>
                </c:pt>
                <c:pt idx="302">
                  <c:v>46467.5</c:v>
                </c:pt>
                <c:pt idx="303">
                  <c:v>46528</c:v>
                </c:pt>
                <c:pt idx="304">
                  <c:v>46576.5</c:v>
                </c:pt>
                <c:pt idx="305">
                  <c:v>46699</c:v>
                </c:pt>
                <c:pt idx="306">
                  <c:v>46708</c:v>
                </c:pt>
                <c:pt idx="307">
                  <c:v>46718.5</c:v>
                </c:pt>
                <c:pt idx="308">
                  <c:v>46850</c:v>
                </c:pt>
                <c:pt idx="309">
                  <c:v>46850</c:v>
                </c:pt>
                <c:pt idx="310">
                  <c:v>46876</c:v>
                </c:pt>
                <c:pt idx="311">
                  <c:v>47883</c:v>
                </c:pt>
                <c:pt idx="312">
                  <c:v>48119</c:v>
                </c:pt>
                <c:pt idx="313">
                  <c:v>48121.5</c:v>
                </c:pt>
                <c:pt idx="314">
                  <c:v>48140.5</c:v>
                </c:pt>
                <c:pt idx="315">
                  <c:v>48244</c:v>
                </c:pt>
                <c:pt idx="316">
                  <c:v>48248.5</c:v>
                </c:pt>
                <c:pt idx="317">
                  <c:v>48248.5</c:v>
                </c:pt>
                <c:pt idx="318">
                  <c:v>48280.5</c:v>
                </c:pt>
                <c:pt idx="319">
                  <c:v>48295</c:v>
                </c:pt>
                <c:pt idx="320">
                  <c:v>48303</c:v>
                </c:pt>
                <c:pt idx="321">
                  <c:v>48485.5</c:v>
                </c:pt>
                <c:pt idx="322">
                  <c:v>48557</c:v>
                </c:pt>
                <c:pt idx="323">
                  <c:v>48558</c:v>
                </c:pt>
                <c:pt idx="324">
                  <c:v>48566.5</c:v>
                </c:pt>
                <c:pt idx="325">
                  <c:v>48566.5</c:v>
                </c:pt>
                <c:pt idx="326">
                  <c:v>48747.5</c:v>
                </c:pt>
                <c:pt idx="327">
                  <c:v>48747.5</c:v>
                </c:pt>
                <c:pt idx="328">
                  <c:v>49640</c:v>
                </c:pt>
                <c:pt idx="329">
                  <c:v>49735</c:v>
                </c:pt>
                <c:pt idx="330">
                  <c:v>49800.5</c:v>
                </c:pt>
                <c:pt idx="331">
                  <c:v>49948</c:v>
                </c:pt>
                <c:pt idx="332">
                  <c:v>50016</c:v>
                </c:pt>
                <c:pt idx="333">
                  <c:v>50138.5</c:v>
                </c:pt>
                <c:pt idx="334">
                  <c:v>50143</c:v>
                </c:pt>
                <c:pt idx="335">
                  <c:v>50143</c:v>
                </c:pt>
                <c:pt idx="336">
                  <c:v>51276.5</c:v>
                </c:pt>
                <c:pt idx="337">
                  <c:v>51303.5</c:v>
                </c:pt>
                <c:pt idx="338">
                  <c:v>51304</c:v>
                </c:pt>
                <c:pt idx="339">
                  <c:v>51421</c:v>
                </c:pt>
                <c:pt idx="340">
                  <c:v>51460</c:v>
                </c:pt>
                <c:pt idx="341">
                  <c:v>51506.5</c:v>
                </c:pt>
                <c:pt idx="342">
                  <c:v>51593.5</c:v>
                </c:pt>
                <c:pt idx="343">
                  <c:v>51603.5</c:v>
                </c:pt>
                <c:pt idx="344">
                  <c:v>51620</c:v>
                </c:pt>
                <c:pt idx="345">
                  <c:v>51621</c:v>
                </c:pt>
                <c:pt idx="346">
                  <c:v>51674.5</c:v>
                </c:pt>
                <c:pt idx="347">
                  <c:v>51701.5</c:v>
                </c:pt>
                <c:pt idx="348">
                  <c:v>51715</c:v>
                </c:pt>
                <c:pt idx="349">
                  <c:v>52898.5</c:v>
                </c:pt>
                <c:pt idx="350">
                  <c:v>52972</c:v>
                </c:pt>
                <c:pt idx="351">
                  <c:v>53071</c:v>
                </c:pt>
                <c:pt idx="352">
                  <c:v>53085</c:v>
                </c:pt>
                <c:pt idx="353">
                  <c:v>53092.5</c:v>
                </c:pt>
                <c:pt idx="354">
                  <c:v>53093</c:v>
                </c:pt>
                <c:pt idx="355">
                  <c:v>53093</c:v>
                </c:pt>
                <c:pt idx="356">
                  <c:v>53121</c:v>
                </c:pt>
                <c:pt idx="357">
                  <c:v>53121</c:v>
                </c:pt>
                <c:pt idx="358">
                  <c:v>53144</c:v>
                </c:pt>
                <c:pt idx="359">
                  <c:v>53165.5</c:v>
                </c:pt>
                <c:pt idx="360">
                  <c:v>53183</c:v>
                </c:pt>
                <c:pt idx="361">
                  <c:v>53183</c:v>
                </c:pt>
                <c:pt idx="362">
                  <c:v>53193</c:v>
                </c:pt>
                <c:pt idx="363">
                  <c:v>53201.5</c:v>
                </c:pt>
                <c:pt idx="364">
                  <c:v>53207</c:v>
                </c:pt>
                <c:pt idx="365">
                  <c:v>53547</c:v>
                </c:pt>
                <c:pt idx="366">
                  <c:v>54643</c:v>
                </c:pt>
                <c:pt idx="367">
                  <c:v>54721</c:v>
                </c:pt>
                <c:pt idx="368">
                  <c:v>54730</c:v>
                </c:pt>
                <c:pt idx="369">
                  <c:v>54802</c:v>
                </c:pt>
                <c:pt idx="370">
                  <c:v>54812</c:v>
                </c:pt>
                <c:pt idx="371">
                  <c:v>54830</c:v>
                </c:pt>
                <c:pt idx="372">
                  <c:v>54857</c:v>
                </c:pt>
                <c:pt idx="373">
                  <c:v>54861</c:v>
                </c:pt>
                <c:pt idx="374">
                  <c:v>54875</c:v>
                </c:pt>
                <c:pt idx="375">
                  <c:v>54938</c:v>
                </c:pt>
                <c:pt idx="376">
                  <c:v>54950.5</c:v>
                </c:pt>
                <c:pt idx="377">
                  <c:v>54970</c:v>
                </c:pt>
                <c:pt idx="378">
                  <c:v>54996</c:v>
                </c:pt>
                <c:pt idx="379">
                  <c:v>54996</c:v>
                </c:pt>
                <c:pt idx="380">
                  <c:v>54996</c:v>
                </c:pt>
                <c:pt idx="381">
                  <c:v>55127.5</c:v>
                </c:pt>
                <c:pt idx="382">
                  <c:v>55127.5</c:v>
                </c:pt>
                <c:pt idx="383">
                  <c:v>55572</c:v>
                </c:pt>
                <c:pt idx="384">
                  <c:v>56043.5</c:v>
                </c:pt>
                <c:pt idx="385">
                  <c:v>56043.5</c:v>
                </c:pt>
                <c:pt idx="386">
                  <c:v>56293</c:v>
                </c:pt>
                <c:pt idx="387">
                  <c:v>56302.5</c:v>
                </c:pt>
                <c:pt idx="388">
                  <c:v>56342</c:v>
                </c:pt>
                <c:pt idx="389">
                  <c:v>56388</c:v>
                </c:pt>
                <c:pt idx="390">
                  <c:v>56429.5</c:v>
                </c:pt>
                <c:pt idx="391">
                  <c:v>56442.5</c:v>
                </c:pt>
                <c:pt idx="392">
                  <c:v>56474</c:v>
                </c:pt>
                <c:pt idx="393">
                  <c:v>56500</c:v>
                </c:pt>
                <c:pt idx="394">
                  <c:v>56500.5</c:v>
                </c:pt>
                <c:pt idx="395">
                  <c:v>56551</c:v>
                </c:pt>
                <c:pt idx="396">
                  <c:v>56578</c:v>
                </c:pt>
                <c:pt idx="397">
                  <c:v>56664.5</c:v>
                </c:pt>
                <c:pt idx="398">
                  <c:v>56668</c:v>
                </c:pt>
                <c:pt idx="399">
                  <c:v>56683</c:v>
                </c:pt>
                <c:pt idx="400">
                  <c:v>56683</c:v>
                </c:pt>
                <c:pt idx="401">
                  <c:v>56683</c:v>
                </c:pt>
                <c:pt idx="402">
                  <c:v>56841.5</c:v>
                </c:pt>
                <c:pt idx="403">
                  <c:v>57599</c:v>
                </c:pt>
                <c:pt idx="404">
                  <c:v>57757.5</c:v>
                </c:pt>
                <c:pt idx="405">
                  <c:v>57884</c:v>
                </c:pt>
                <c:pt idx="406">
                  <c:v>58055.5</c:v>
                </c:pt>
                <c:pt idx="407">
                  <c:v>58169</c:v>
                </c:pt>
                <c:pt idx="408">
                  <c:v>58169.5</c:v>
                </c:pt>
                <c:pt idx="409">
                  <c:v>58214</c:v>
                </c:pt>
                <c:pt idx="410">
                  <c:v>58214</c:v>
                </c:pt>
                <c:pt idx="411">
                  <c:v>58327.5</c:v>
                </c:pt>
                <c:pt idx="412">
                  <c:v>58327.5</c:v>
                </c:pt>
                <c:pt idx="413">
                  <c:v>58358.5</c:v>
                </c:pt>
                <c:pt idx="414">
                  <c:v>58358.5</c:v>
                </c:pt>
                <c:pt idx="415">
                  <c:v>58377</c:v>
                </c:pt>
                <c:pt idx="416">
                  <c:v>59321</c:v>
                </c:pt>
                <c:pt idx="417">
                  <c:v>59409</c:v>
                </c:pt>
                <c:pt idx="418">
                  <c:v>59430</c:v>
                </c:pt>
                <c:pt idx="419">
                  <c:v>59588.5</c:v>
                </c:pt>
                <c:pt idx="420">
                  <c:v>59696.5</c:v>
                </c:pt>
                <c:pt idx="421">
                  <c:v>59758</c:v>
                </c:pt>
                <c:pt idx="422">
                  <c:v>59767</c:v>
                </c:pt>
                <c:pt idx="423">
                  <c:v>59841.5</c:v>
                </c:pt>
                <c:pt idx="424">
                  <c:v>60114.5</c:v>
                </c:pt>
                <c:pt idx="425">
                  <c:v>60114.5</c:v>
                </c:pt>
                <c:pt idx="426">
                  <c:v>60114.5</c:v>
                </c:pt>
                <c:pt idx="427">
                  <c:v>60334</c:v>
                </c:pt>
                <c:pt idx="428">
                  <c:v>60334</c:v>
                </c:pt>
                <c:pt idx="429">
                  <c:v>61315</c:v>
                </c:pt>
                <c:pt idx="430">
                  <c:v>61331.5</c:v>
                </c:pt>
                <c:pt idx="431">
                  <c:v>61374.5</c:v>
                </c:pt>
                <c:pt idx="432">
                  <c:v>61375</c:v>
                </c:pt>
                <c:pt idx="433">
                  <c:v>61444</c:v>
                </c:pt>
                <c:pt idx="434">
                  <c:v>61444.5</c:v>
                </c:pt>
                <c:pt idx="435">
                  <c:v>61498.5</c:v>
                </c:pt>
                <c:pt idx="436">
                  <c:v>61503</c:v>
                </c:pt>
                <c:pt idx="437">
                  <c:v>61529</c:v>
                </c:pt>
                <c:pt idx="438">
                  <c:v>61548.5</c:v>
                </c:pt>
                <c:pt idx="439">
                  <c:v>61575</c:v>
                </c:pt>
                <c:pt idx="440">
                  <c:v>61602.5</c:v>
                </c:pt>
                <c:pt idx="441">
                  <c:v>61603</c:v>
                </c:pt>
                <c:pt idx="442">
                  <c:v>61607.5</c:v>
                </c:pt>
                <c:pt idx="443">
                  <c:v>61611.5</c:v>
                </c:pt>
                <c:pt idx="444">
                  <c:v>61612</c:v>
                </c:pt>
                <c:pt idx="445">
                  <c:v>61621</c:v>
                </c:pt>
                <c:pt idx="446">
                  <c:v>61634.5</c:v>
                </c:pt>
                <c:pt idx="447">
                  <c:v>61643.5</c:v>
                </c:pt>
                <c:pt idx="448">
                  <c:v>61644</c:v>
                </c:pt>
                <c:pt idx="449">
                  <c:v>61648</c:v>
                </c:pt>
                <c:pt idx="450">
                  <c:v>61648.5</c:v>
                </c:pt>
                <c:pt idx="451">
                  <c:v>61652.5</c:v>
                </c:pt>
                <c:pt idx="452">
                  <c:v>61653</c:v>
                </c:pt>
                <c:pt idx="453">
                  <c:v>61661.5</c:v>
                </c:pt>
                <c:pt idx="454">
                  <c:v>61662</c:v>
                </c:pt>
                <c:pt idx="455">
                  <c:v>61666</c:v>
                </c:pt>
                <c:pt idx="456">
                  <c:v>61666.5</c:v>
                </c:pt>
                <c:pt idx="457">
                  <c:v>61670.5</c:v>
                </c:pt>
                <c:pt idx="458">
                  <c:v>61671</c:v>
                </c:pt>
                <c:pt idx="459">
                  <c:v>61684</c:v>
                </c:pt>
                <c:pt idx="460">
                  <c:v>61684</c:v>
                </c:pt>
                <c:pt idx="461">
                  <c:v>61684.5</c:v>
                </c:pt>
                <c:pt idx="462">
                  <c:v>61699</c:v>
                </c:pt>
                <c:pt idx="463">
                  <c:v>61784</c:v>
                </c:pt>
                <c:pt idx="464">
                  <c:v>61788.5</c:v>
                </c:pt>
                <c:pt idx="465">
                  <c:v>61793</c:v>
                </c:pt>
                <c:pt idx="466">
                  <c:v>61797.5</c:v>
                </c:pt>
                <c:pt idx="467">
                  <c:v>61802</c:v>
                </c:pt>
                <c:pt idx="468">
                  <c:v>61806.5</c:v>
                </c:pt>
                <c:pt idx="469">
                  <c:v>61811</c:v>
                </c:pt>
                <c:pt idx="470">
                  <c:v>61880</c:v>
                </c:pt>
                <c:pt idx="471">
                  <c:v>61892.5</c:v>
                </c:pt>
                <c:pt idx="472">
                  <c:v>62092</c:v>
                </c:pt>
                <c:pt idx="473">
                  <c:v>62092</c:v>
                </c:pt>
                <c:pt idx="474">
                  <c:v>62561</c:v>
                </c:pt>
                <c:pt idx="475">
                  <c:v>63006</c:v>
                </c:pt>
                <c:pt idx="476">
                  <c:v>63006.5</c:v>
                </c:pt>
                <c:pt idx="477">
                  <c:v>63027.5</c:v>
                </c:pt>
                <c:pt idx="478">
                  <c:v>63043.5</c:v>
                </c:pt>
                <c:pt idx="479">
                  <c:v>63057</c:v>
                </c:pt>
                <c:pt idx="480">
                  <c:v>63066</c:v>
                </c:pt>
                <c:pt idx="481">
                  <c:v>63106</c:v>
                </c:pt>
                <c:pt idx="482">
                  <c:v>63106</c:v>
                </c:pt>
                <c:pt idx="483">
                  <c:v>63106.5</c:v>
                </c:pt>
                <c:pt idx="484">
                  <c:v>63106.5</c:v>
                </c:pt>
                <c:pt idx="485">
                  <c:v>63107.5</c:v>
                </c:pt>
                <c:pt idx="486">
                  <c:v>63116</c:v>
                </c:pt>
                <c:pt idx="487">
                  <c:v>63116</c:v>
                </c:pt>
                <c:pt idx="488">
                  <c:v>63116.5</c:v>
                </c:pt>
                <c:pt idx="489">
                  <c:v>63125.5</c:v>
                </c:pt>
                <c:pt idx="490">
                  <c:v>63154</c:v>
                </c:pt>
                <c:pt idx="491">
                  <c:v>63161.5</c:v>
                </c:pt>
                <c:pt idx="492">
                  <c:v>63220.5</c:v>
                </c:pt>
                <c:pt idx="493">
                  <c:v>63306</c:v>
                </c:pt>
                <c:pt idx="494">
                  <c:v>63306.5</c:v>
                </c:pt>
                <c:pt idx="495">
                  <c:v>63329</c:v>
                </c:pt>
                <c:pt idx="496">
                  <c:v>63367</c:v>
                </c:pt>
                <c:pt idx="497">
                  <c:v>63426</c:v>
                </c:pt>
                <c:pt idx="498">
                  <c:v>64489.5</c:v>
                </c:pt>
                <c:pt idx="499">
                  <c:v>64493</c:v>
                </c:pt>
                <c:pt idx="500">
                  <c:v>64644.5</c:v>
                </c:pt>
                <c:pt idx="501">
                  <c:v>64729</c:v>
                </c:pt>
                <c:pt idx="502">
                  <c:v>64753.5</c:v>
                </c:pt>
                <c:pt idx="503">
                  <c:v>64758</c:v>
                </c:pt>
                <c:pt idx="504">
                  <c:v>64783.5</c:v>
                </c:pt>
                <c:pt idx="505">
                  <c:v>64788</c:v>
                </c:pt>
                <c:pt idx="506">
                  <c:v>64792.5</c:v>
                </c:pt>
                <c:pt idx="507">
                  <c:v>64793</c:v>
                </c:pt>
                <c:pt idx="508">
                  <c:v>64797</c:v>
                </c:pt>
                <c:pt idx="509">
                  <c:v>64860.5</c:v>
                </c:pt>
                <c:pt idx="510">
                  <c:v>64862</c:v>
                </c:pt>
                <c:pt idx="511">
                  <c:v>64874</c:v>
                </c:pt>
                <c:pt idx="512">
                  <c:v>64874</c:v>
                </c:pt>
                <c:pt idx="513">
                  <c:v>64951</c:v>
                </c:pt>
                <c:pt idx="514">
                  <c:v>65250.5</c:v>
                </c:pt>
                <c:pt idx="515">
                  <c:v>65677</c:v>
                </c:pt>
                <c:pt idx="516">
                  <c:v>66008.5</c:v>
                </c:pt>
                <c:pt idx="517">
                  <c:v>66013</c:v>
                </c:pt>
                <c:pt idx="518">
                  <c:v>66022</c:v>
                </c:pt>
                <c:pt idx="519">
                  <c:v>66058</c:v>
                </c:pt>
                <c:pt idx="520">
                  <c:v>66071.5</c:v>
                </c:pt>
                <c:pt idx="521">
                  <c:v>66076.5</c:v>
                </c:pt>
                <c:pt idx="522">
                  <c:v>66090</c:v>
                </c:pt>
                <c:pt idx="523">
                  <c:v>66098.5</c:v>
                </c:pt>
                <c:pt idx="524">
                  <c:v>66099</c:v>
                </c:pt>
                <c:pt idx="525">
                  <c:v>66103.5</c:v>
                </c:pt>
                <c:pt idx="526">
                  <c:v>66108</c:v>
                </c:pt>
                <c:pt idx="527">
                  <c:v>66112.5</c:v>
                </c:pt>
                <c:pt idx="528">
                  <c:v>66189.5</c:v>
                </c:pt>
                <c:pt idx="529">
                  <c:v>66194</c:v>
                </c:pt>
                <c:pt idx="530">
                  <c:v>66194.5</c:v>
                </c:pt>
                <c:pt idx="531">
                  <c:v>66216</c:v>
                </c:pt>
                <c:pt idx="532">
                  <c:v>66216.5</c:v>
                </c:pt>
                <c:pt idx="533">
                  <c:v>66230.5</c:v>
                </c:pt>
                <c:pt idx="534">
                  <c:v>66234.5</c:v>
                </c:pt>
                <c:pt idx="535">
                  <c:v>66248.5</c:v>
                </c:pt>
                <c:pt idx="536">
                  <c:v>66253</c:v>
                </c:pt>
                <c:pt idx="537">
                  <c:v>66257.5</c:v>
                </c:pt>
                <c:pt idx="538">
                  <c:v>66261.5</c:v>
                </c:pt>
                <c:pt idx="539">
                  <c:v>66279.5</c:v>
                </c:pt>
                <c:pt idx="540">
                  <c:v>66280</c:v>
                </c:pt>
                <c:pt idx="541">
                  <c:v>66284</c:v>
                </c:pt>
                <c:pt idx="542">
                  <c:v>66284.5</c:v>
                </c:pt>
                <c:pt idx="543">
                  <c:v>66288</c:v>
                </c:pt>
                <c:pt idx="544">
                  <c:v>66288.5</c:v>
                </c:pt>
                <c:pt idx="545">
                  <c:v>66302.5</c:v>
                </c:pt>
                <c:pt idx="546">
                  <c:v>66307</c:v>
                </c:pt>
                <c:pt idx="547">
                  <c:v>66307.5</c:v>
                </c:pt>
                <c:pt idx="548">
                  <c:v>66311</c:v>
                </c:pt>
                <c:pt idx="549">
                  <c:v>66312</c:v>
                </c:pt>
                <c:pt idx="550">
                  <c:v>66325.5</c:v>
                </c:pt>
                <c:pt idx="551">
                  <c:v>66326.5</c:v>
                </c:pt>
                <c:pt idx="552">
                  <c:v>66329.5</c:v>
                </c:pt>
                <c:pt idx="553">
                  <c:v>66330</c:v>
                </c:pt>
                <c:pt idx="554">
                  <c:v>66347</c:v>
                </c:pt>
                <c:pt idx="555">
                  <c:v>66347.5</c:v>
                </c:pt>
                <c:pt idx="556">
                  <c:v>66423.5</c:v>
                </c:pt>
                <c:pt idx="557">
                  <c:v>66424</c:v>
                </c:pt>
                <c:pt idx="558">
                  <c:v>66433</c:v>
                </c:pt>
                <c:pt idx="559">
                  <c:v>66437.5</c:v>
                </c:pt>
                <c:pt idx="560">
                  <c:v>66438</c:v>
                </c:pt>
                <c:pt idx="561">
                  <c:v>66438.5</c:v>
                </c:pt>
                <c:pt idx="562">
                  <c:v>66443</c:v>
                </c:pt>
                <c:pt idx="563">
                  <c:v>66451</c:v>
                </c:pt>
                <c:pt idx="564">
                  <c:v>66469</c:v>
                </c:pt>
                <c:pt idx="565">
                  <c:v>66469.5</c:v>
                </c:pt>
                <c:pt idx="566">
                  <c:v>66473.5</c:v>
                </c:pt>
                <c:pt idx="567">
                  <c:v>66474</c:v>
                </c:pt>
                <c:pt idx="568">
                  <c:v>66478</c:v>
                </c:pt>
                <c:pt idx="569">
                  <c:v>66478.5</c:v>
                </c:pt>
                <c:pt idx="570">
                  <c:v>66483</c:v>
                </c:pt>
                <c:pt idx="571">
                  <c:v>66487</c:v>
                </c:pt>
                <c:pt idx="572">
                  <c:v>66487.5</c:v>
                </c:pt>
                <c:pt idx="573">
                  <c:v>66491.5</c:v>
                </c:pt>
                <c:pt idx="574">
                  <c:v>66492</c:v>
                </c:pt>
                <c:pt idx="575">
                  <c:v>66492.5</c:v>
                </c:pt>
                <c:pt idx="576">
                  <c:v>66501</c:v>
                </c:pt>
                <c:pt idx="577">
                  <c:v>66501.5</c:v>
                </c:pt>
                <c:pt idx="578">
                  <c:v>66505.5</c:v>
                </c:pt>
                <c:pt idx="579">
                  <c:v>66510</c:v>
                </c:pt>
                <c:pt idx="580">
                  <c:v>66514.5</c:v>
                </c:pt>
                <c:pt idx="581">
                  <c:v>66519</c:v>
                </c:pt>
                <c:pt idx="582">
                  <c:v>66519</c:v>
                </c:pt>
                <c:pt idx="583">
                  <c:v>66523.5</c:v>
                </c:pt>
                <c:pt idx="584">
                  <c:v>66528</c:v>
                </c:pt>
                <c:pt idx="585">
                  <c:v>66528.5</c:v>
                </c:pt>
                <c:pt idx="586">
                  <c:v>66532.5</c:v>
                </c:pt>
                <c:pt idx="587">
                  <c:v>66532.5</c:v>
                </c:pt>
                <c:pt idx="588">
                  <c:v>66533</c:v>
                </c:pt>
                <c:pt idx="589">
                  <c:v>66537.5</c:v>
                </c:pt>
                <c:pt idx="590">
                  <c:v>66551</c:v>
                </c:pt>
                <c:pt idx="591">
                  <c:v>66555.5</c:v>
                </c:pt>
                <c:pt idx="592">
                  <c:v>66564.5</c:v>
                </c:pt>
                <c:pt idx="593">
                  <c:v>66569</c:v>
                </c:pt>
                <c:pt idx="594">
                  <c:v>66573.5</c:v>
                </c:pt>
                <c:pt idx="595">
                  <c:v>66578</c:v>
                </c:pt>
                <c:pt idx="596">
                  <c:v>66582.5</c:v>
                </c:pt>
                <c:pt idx="597">
                  <c:v>66596</c:v>
                </c:pt>
                <c:pt idx="598">
                  <c:v>66600.5</c:v>
                </c:pt>
                <c:pt idx="599">
                  <c:v>66614.5</c:v>
                </c:pt>
                <c:pt idx="600">
                  <c:v>66619</c:v>
                </c:pt>
                <c:pt idx="601">
                  <c:v>66623.5</c:v>
                </c:pt>
                <c:pt idx="602">
                  <c:v>66659.5</c:v>
                </c:pt>
                <c:pt idx="603">
                  <c:v>66765</c:v>
                </c:pt>
                <c:pt idx="604">
                  <c:v>67914</c:v>
                </c:pt>
                <c:pt idx="605">
                  <c:v>67914</c:v>
                </c:pt>
                <c:pt idx="606">
                  <c:v>67914</c:v>
                </c:pt>
                <c:pt idx="607">
                  <c:v>67914</c:v>
                </c:pt>
                <c:pt idx="608">
                  <c:v>67974.5</c:v>
                </c:pt>
                <c:pt idx="609">
                  <c:v>67980</c:v>
                </c:pt>
                <c:pt idx="610">
                  <c:v>67980</c:v>
                </c:pt>
                <c:pt idx="611">
                  <c:v>68073</c:v>
                </c:pt>
                <c:pt idx="612">
                  <c:v>68128</c:v>
                </c:pt>
                <c:pt idx="613">
                  <c:v>68128</c:v>
                </c:pt>
                <c:pt idx="614">
                  <c:v>68128</c:v>
                </c:pt>
                <c:pt idx="615">
                  <c:v>68132.5</c:v>
                </c:pt>
                <c:pt idx="616">
                  <c:v>68132.5</c:v>
                </c:pt>
                <c:pt idx="617">
                  <c:v>68241</c:v>
                </c:pt>
                <c:pt idx="618">
                  <c:v>68250</c:v>
                </c:pt>
                <c:pt idx="619">
                  <c:v>68255.5</c:v>
                </c:pt>
                <c:pt idx="620">
                  <c:v>68341.5</c:v>
                </c:pt>
                <c:pt idx="621">
                  <c:v>68395</c:v>
                </c:pt>
                <c:pt idx="622">
                  <c:v>68395</c:v>
                </c:pt>
                <c:pt idx="623">
                  <c:v>68395</c:v>
                </c:pt>
                <c:pt idx="624">
                  <c:v>68485.5</c:v>
                </c:pt>
                <c:pt idx="625">
                  <c:v>69244.5</c:v>
                </c:pt>
                <c:pt idx="626">
                  <c:v>69263</c:v>
                </c:pt>
                <c:pt idx="627">
                  <c:v>69263.5</c:v>
                </c:pt>
                <c:pt idx="628">
                  <c:v>69475.5</c:v>
                </c:pt>
                <c:pt idx="629">
                  <c:v>69476</c:v>
                </c:pt>
                <c:pt idx="630">
                  <c:v>69573</c:v>
                </c:pt>
                <c:pt idx="631">
                  <c:v>69593.5</c:v>
                </c:pt>
                <c:pt idx="632">
                  <c:v>69692</c:v>
                </c:pt>
                <c:pt idx="633">
                  <c:v>69769</c:v>
                </c:pt>
                <c:pt idx="634">
                  <c:v>69786</c:v>
                </c:pt>
                <c:pt idx="635">
                  <c:v>69841.5</c:v>
                </c:pt>
                <c:pt idx="636">
                  <c:v>69887</c:v>
                </c:pt>
                <c:pt idx="637">
                  <c:v>69922</c:v>
                </c:pt>
                <c:pt idx="638">
                  <c:v>70902</c:v>
                </c:pt>
                <c:pt idx="639">
                  <c:v>71042.5</c:v>
                </c:pt>
                <c:pt idx="640">
                  <c:v>71051</c:v>
                </c:pt>
                <c:pt idx="641">
                  <c:v>71214.5</c:v>
                </c:pt>
                <c:pt idx="642">
                  <c:v>71337</c:v>
                </c:pt>
                <c:pt idx="643">
                  <c:v>71337.5</c:v>
                </c:pt>
                <c:pt idx="644">
                  <c:v>71350.5</c:v>
                </c:pt>
                <c:pt idx="645">
                  <c:v>71467</c:v>
                </c:pt>
                <c:pt idx="646">
                  <c:v>72625</c:v>
                </c:pt>
                <c:pt idx="647">
                  <c:v>72838</c:v>
                </c:pt>
                <c:pt idx="648">
                  <c:v>72904.5</c:v>
                </c:pt>
                <c:pt idx="649">
                  <c:v>73035.5</c:v>
                </c:pt>
                <c:pt idx="650">
                  <c:v>73040</c:v>
                </c:pt>
                <c:pt idx="651">
                  <c:v>73040.5</c:v>
                </c:pt>
                <c:pt idx="652">
                  <c:v>73053.5</c:v>
                </c:pt>
                <c:pt idx="653">
                  <c:v>73054</c:v>
                </c:pt>
                <c:pt idx="654">
                  <c:v>73062</c:v>
                </c:pt>
                <c:pt idx="655">
                  <c:v>73062.5</c:v>
                </c:pt>
                <c:pt idx="656">
                  <c:v>73067</c:v>
                </c:pt>
                <c:pt idx="657">
                  <c:v>73067.5</c:v>
                </c:pt>
                <c:pt idx="658">
                  <c:v>73076</c:v>
                </c:pt>
                <c:pt idx="659">
                  <c:v>73076.5</c:v>
                </c:pt>
                <c:pt idx="660">
                  <c:v>73077</c:v>
                </c:pt>
                <c:pt idx="661">
                  <c:v>73077</c:v>
                </c:pt>
                <c:pt idx="662">
                  <c:v>73077.5</c:v>
                </c:pt>
                <c:pt idx="663">
                  <c:v>73080.5</c:v>
                </c:pt>
                <c:pt idx="664">
                  <c:v>73081</c:v>
                </c:pt>
                <c:pt idx="665">
                  <c:v>73081.5</c:v>
                </c:pt>
                <c:pt idx="666">
                  <c:v>73085</c:v>
                </c:pt>
                <c:pt idx="667">
                  <c:v>73085.5</c:v>
                </c:pt>
                <c:pt idx="668">
                  <c:v>73089.5</c:v>
                </c:pt>
                <c:pt idx="669">
                  <c:v>73090</c:v>
                </c:pt>
                <c:pt idx="670">
                  <c:v>73090.5</c:v>
                </c:pt>
                <c:pt idx="671">
                  <c:v>73094</c:v>
                </c:pt>
                <c:pt idx="672">
                  <c:v>73094.5</c:v>
                </c:pt>
                <c:pt idx="673">
                  <c:v>73095</c:v>
                </c:pt>
                <c:pt idx="674">
                  <c:v>73095</c:v>
                </c:pt>
                <c:pt idx="675">
                  <c:v>73095</c:v>
                </c:pt>
                <c:pt idx="676">
                  <c:v>73098.5</c:v>
                </c:pt>
                <c:pt idx="677">
                  <c:v>73099</c:v>
                </c:pt>
                <c:pt idx="678">
                  <c:v>73099.5</c:v>
                </c:pt>
                <c:pt idx="679">
                  <c:v>73103.5</c:v>
                </c:pt>
                <c:pt idx="680">
                  <c:v>73135</c:v>
                </c:pt>
                <c:pt idx="681">
                  <c:v>73135.5</c:v>
                </c:pt>
                <c:pt idx="682">
                  <c:v>73144</c:v>
                </c:pt>
                <c:pt idx="683">
                  <c:v>73144.5</c:v>
                </c:pt>
                <c:pt idx="684">
                  <c:v>73148.5</c:v>
                </c:pt>
                <c:pt idx="685">
                  <c:v>73158</c:v>
                </c:pt>
                <c:pt idx="686">
                  <c:v>73185</c:v>
                </c:pt>
                <c:pt idx="687">
                  <c:v>73189</c:v>
                </c:pt>
                <c:pt idx="688">
                  <c:v>73189.5</c:v>
                </c:pt>
                <c:pt idx="689">
                  <c:v>73190</c:v>
                </c:pt>
                <c:pt idx="690">
                  <c:v>73194</c:v>
                </c:pt>
                <c:pt idx="691">
                  <c:v>73194.5</c:v>
                </c:pt>
                <c:pt idx="692">
                  <c:v>73207.5</c:v>
                </c:pt>
                <c:pt idx="693">
                  <c:v>73212</c:v>
                </c:pt>
                <c:pt idx="694">
                  <c:v>73212.5</c:v>
                </c:pt>
                <c:pt idx="695">
                  <c:v>73221</c:v>
                </c:pt>
                <c:pt idx="696">
                  <c:v>73221.5</c:v>
                </c:pt>
                <c:pt idx="697">
                  <c:v>73230</c:v>
                </c:pt>
                <c:pt idx="698">
                  <c:v>73230.5</c:v>
                </c:pt>
                <c:pt idx="699">
                  <c:v>73239</c:v>
                </c:pt>
                <c:pt idx="700">
                  <c:v>73243.5</c:v>
                </c:pt>
                <c:pt idx="701">
                  <c:v>73248</c:v>
                </c:pt>
                <c:pt idx="702">
                  <c:v>73248.5</c:v>
                </c:pt>
                <c:pt idx="703">
                  <c:v>73252.5</c:v>
                </c:pt>
                <c:pt idx="704">
                  <c:v>73253</c:v>
                </c:pt>
                <c:pt idx="705">
                  <c:v>73262</c:v>
                </c:pt>
                <c:pt idx="706">
                  <c:v>73271</c:v>
                </c:pt>
                <c:pt idx="707">
                  <c:v>73275.5</c:v>
                </c:pt>
                <c:pt idx="708">
                  <c:v>73280</c:v>
                </c:pt>
                <c:pt idx="709">
                  <c:v>73289</c:v>
                </c:pt>
                <c:pt idx="710">
                  <c:v>74310</c:v>
                </c:pt>
                <c:pt idx="711">
                  <c:v>74327.5</c:v>
                </c:pt>
                <c:pt idx="712">
                  <c:v>74328</c:v>
                </c:pt>
                <c:pt idx="713">
                  <c:v>74342.5</c:v>
                </c:pt>
                <c:pt idx="714">
                  <c:v>74355</c:v>
                </c:pt>
                <c:pt idx="715">
                  <c:v>74359.5</c:v>
                </c:pt>
                <c:pt idx="716">
                  <c:v>74368.5</c:v>
                </c:pt>
                <c:pt idx="717">
                  <c:v>74369</c:v>
                </c:pt>
                <c:pt idx="718">
                  <c:v>74373.5</c:v>
                </c:pt>
                <c:pt idx="719">
                  <c:v>74377.5</c:v>
                </c:pt>
                <c:pt idx="720">
                  <c:v>74378</c:v>
                </c:pt>
                <c:pt idx="721">
                  <c:v>74382</c:v>
                </c:pt>
                <c:pt idx="722">
                  <c:v>74382.5</c:v>
                </c:pt>
                <c:pt idx="723">
                  <c:v>74386.5</c:v>
                </c:pt>
                <c:pt idx="724">
                  <c:v>74387</c:v>
                </c:pt>
                <c:pt idx="725">
                  <c:v>74391</c:v>
                </c:pt>
                <c:pt idx="726">
                  <c:v>74404.5</c:v>
                </c:pt>
                <c:pt idx="727">
                  <c:v>74405</c:v>
                </c:pt>
                <c:pt idx="728">
                  <c:v>74409</c:v>
                </c:pt>
                <c:pt idx="729">
                  <c:v>74409.5</c:v>
                </c:pt>
                <c:pt idx="730">
                  <c:v>74413.5</c:v>
                </c:pt>
                <c:pt idx="731">
                  <c:v>74414</c:v>
                </c:pt>
                <c:pt idx="732">
                  <c:v>74431.5</c:v>
                </c:pt>
                <c:pt idx="733">
                  <c:v>74432</c:v>
                </c:pt>
                <c:pt idx="734">
                  <c:v>74435.5</c:v>
                </c:pt>
                <c:pt idx="735">
                  <c:v>74436</c:v>
                </c:pt>
                <c:pt idx="736">
                  <c:v>74436</c:v>
                </c:pt>
                <c:pt idx="737">
                  <c:v>74436.5</c:v>
                </c:pt>
                <c:pt idx="738">
                  <c:v>74437</c:v>
                </c:pt>
                <c:pt idx="739">
                  <c:v>74440.5</c:v>
                </c:pt>
                <c:pt idx="740">
                  <c:v>74441</c:v>
                </c:pt>
                <c:pt idx="741">
                  <c:v>74464</c:v>
                </c:pt>
                <c:pt idx="742">
                  <c:v>74472.5</c:v>
                </c:pt>
                <c:pt idx="743">
                  <c:v>74517.5</c:v>
                </c:pt>
                <c:pt idx="744">
                  <c:v>74518</c:v>
                </c:pt>
                <c:pt idx="745">
                  <c:v>74518.5</c:v>
                </c:pt>
                <c:pt idx="746">
                  <c:v>74522.5</c:v>
                </c:pt>
                <c:pt idx="747">
                  <c:v>74523</c:v>
                </c:pt>
                <c:pt idx="748">
                  <c:v>74528</c:v>
                </c:pt>
                <c:pt idx="749">
                  <c:v>74528.5</c:v>
                </c:pt>
                <c:pt idx="750">
                  <c:v>74536</c:v>
                </c:pt>
                <c:pt idx="751">
                  <c:v>74536.5</c:v>
                </c:pt>
                <c:pt idx="752">
                  <c:v>74540</c:v>
                </c:pt>
                <c:pt idx="753">
                  <c:v>74558.5</c:v>
                </c:pt>
                <c:pt idx="754">
                  <c:v>74559</c:v>
                </c:pt>
                <c:pt idx="755">
                  <c:v>74640</c:v>
                </c:pt>
                <c:pt idx="756">
                  <c:v>74794.5</c:v>
                </c:pt>
                <c:pt idx="757">
                  <c:v>74893</c:v>
                </c:pt>
                <c:pt idx="758">
                  <c:v>74907.5</c:v>
                </c:pt>
                <c:pt idx="759">
                  <c:v>74907.5</c:v>
                </c:pt>
                <c:pt idx="760">
                  <c:v>76050</c:v>
                </c:pt>
                <c:pt idx="761">
                  <c:v>76050</c:v>
                </c:pt>
                <c:pt idx="762">
                  <c:v>76357.5</c:v>
                </c:pt>
                <c:pt idx="763">
                  <c:v>76357.5</c:v>
                </c:pt>
                <c:pt idx="764">
                  <c:v>76643</c:v>
                </c:pt>
                <c:pt idx="765">
                  <c:v>76693</c:v>
                </c:pt>
                <c:pt idx="766">
                  <c:v>77623.5</c:v>
                </c:pt>
                <c:pt idx="767">
                  <c:v>77744</c:v>
                </c:pt>
                <c:pt idx="768">
                  <c:v>77768</c:v>
                </c:pt>
                <c:pt idx="769">
                  <c:v>77997.5</c:v>
                </c:pt>
                <c:pt idx="770">
                  <c:v>79452</c:v>
                </c:pt>
                <c:pt idx="771">
                  <c:v>79452.5</c:v>
                </c:pt>
                <c:pt idx="772">
                  <c:v>79471.5</c:v>
                </c:pt>
                <c:pt idx="773">
                  <c:v>79592</c:v>
                </c:pt>
                <c:pt idx="774">
                  <c:v>79592.5</c:v>
                </c:pt>
                <c:pt idx="775">
                  <c:v>79669</c:v>
                </c:pt>
                <c:pt idx="776">
                  <c:v>79675</c:v>
                </c:pt>
                <c:pt idx="777">
                  <c:v>79675.5</c:v>
                </c:pt>
                <c:pt idx="778">
                  <c:v>79755</c:v>
                </c:pt>
                <c:pt idx="779">
                  <c:v>81024.5</c:v>
                </c:pt>
                <c:pt idx="780">
                  <c:v>81166.5</c:v>
                </c:pt>
                <c:pt idx="781">
                  <c:v>81309.5</c:v>
                </c:pt>
                <c:pt idx="782">
                  <c:v>81387.5</c:v>
                </c:pt>
                <c:pt idx="783">
                  <c:v>81491.5</c:v>
                </c:pt>
                <c:pt idx="784">
                  <c:v>81559.5</c:v>
                </c:pt>
                <c:pt idx="785">
                  <c:v>82449</c:v>
                </c:pt>
                <c:pt idx="786">
                  <c:v>82551.5</c:v>
                </c:pt>
                <c:pt idx="787">
                  <c:v>82552</c:v>
                </c:pt>
                <c:pt idx="788">
                  <c:v>82797.5</c:v>
                </c:pt>
                <c:pt idx="789">
                  <c:v>82949.5</c:v>
                </c:pt>
                <c:pt idx="790">
                  <c:v>82977</c:v>
                </c:pt>
                <c:pt idx="791">
                  <c:v>83073</c:v>
                </c:pt>
                <c:pt idx="792">
                  <c:v>83268</c:v>
                </c:pt>
                <c:pt idx="793">
                  <c:v>84225.5</c:v>
                </c:pt>
                <c:pt idx="794">
                  <c:v>84288.5</c:v>
                </c:pt>
                <c:pt idx="795">
                  <c:v>84338.5</c:v>
                </c:pt>
                <c:pt idx="796">
                  <c:v>84370</c:v>
                </c:pt>
                <c:pt idx="797">
                  <c:v>84569</c:v>
                </c:pt>
                <c:pt idx="798">
                  <c:v>84569</c:v>
                </c:pt>
                <c:pt idx="799">
                  <c:v>84581.5</c:v>
                </c:pt>
                <c:pt idx="800">
                  <c:v>84582</c:v>
                </c:pt>
                <c:pt idx="801">
                  <c:v>84712.5</c:v>
                </c:pt>
                <c:pt idx="802">
                  <c:v>84726</c:v>
                </c:pt>
                <c:pt idx="803">
                  <c:v>84827</c:v>
                </c:pt>
                <c:pt idx="804">
                  <c:v>85915.5</c:v>
                </c:pt>
                <c:pt idx="805">
                  <c:v>86082.5</c:v>
                </c:pt>
                <c:pt idx="806">
                  <c:v>86083</c:v>
                </c:pt>
                <c:pt idx="807">
                  <c:v>86228</c:v>
                </c:pt>
                <c:pt idx="808">
                  <c:v>86266.5</c:v>
                </c:pt>
                <c:pt idx="809">
                  <c:v>86267</c:v>
                </c:pt>
                <c:pt idx="810">
                  <c:v>86294</c:v>
                </c:pt>
                <c:pt idx="811">
                  <c:v>86381</c:v>
                </c:pt>
                <c:pt idx="812">
                  <c:v>86521.5</c:v>
                </c:pt>
                <c:pt idx="813">
                  <c:v>87795.5</c:v>
                </c:pt>
                <c:pt idx="814">
                  <c:v>87795.5</c:v>
                </c:pt>
                <c:pt idx="815">
                  <c:v>87847</c:v>
                </c:pt>
                <c:pt idx="816">
                  <c:v>87858.5</c:v>
                </c:pt>
                <c:pt idx="817">
                  <c:v>88002</c:v>
                </c:pt>
                <c:pt idx="818">
                  <c:v>88002</c:v>
                </c:pt>
                <c:pt idx="819">
                  <c:v>88057.5</c:v>
                </c:pt>
                <c:pt idx="820">
                  <c:v>88057.5</c:v>
                </c:pt>
                <c:pt idx="821">
                  <c:v>88062</c:v>
                </c:pt>
                <c:pt idx="822">
                  <c:v>88108</c:v>
                </c:pt>
                <c:pt idx="823">
                  <c:v>88160.5</c:v>
                </c:pt>
                <c:pt idx="824">
                  <c:v>88160.5</c:v>
                </c:pt>
                <c:pt idx="825">
                  <c:v>88161</c:v>
                </c:pt>
                <c:pt idx="826">
                  <c:v>88161</c:v>
                </c:pt>
                <c:pt idx="827">
                  <c:v>88266</c:v>
                </c:pt>
                <c:pt idx="828">
                  <c:v>88266</c:v>
                </c:pt>
                <c:pt idx="829">
                  <c:v>89336.5</c:v>
                </c:pt>
                <c:pt idx="830">
                  <c:v>89336.5</c:v>
                </c:pt>
                <c:pt idx="831">
                  <c:v>89510</c:v>
                </c:pt>
                <c:pt idx="832">
                  <c:v>89626</c:v>
                </c:pt>
                <c:pt idx="833">
                  <c:v>89626</c:v>
                </c:pt>
                <c:pt idx="834">
                  <c:v>89751</c:v>
                </c:pt>
                <c:pt idx="835">
                  <c:v>89751</c:v>
                </c:pt>
                <c:pt idx="836">
                  <c:v>90981.5</c:v>
                </c:pt>
                <c:pt idx="837">
                  <c:v>91144</c:v>
                </c:pt>
                <c:pt idx="838">
                  <c:v>91194</c:v>
                </c:pt>
                <c:pt idx="839">
                  <c:v>91401</c:v>
                </c:pt>
                <c:pt idx="840">
                  <c:v>92874.5</c:v>
                </c:pt>
                <c:pt idx="841">
                  <c:v>92875</c:v>
                </c:pt>
                <c:pt idx="842">
                  <c:v>92875.5</c:v>
                </c:pt>
                <c:pt idx="843">
                  <c:v>93146</c:v>
                </c:pt>
                <c:pt idx="844">
                  <c:v>94429</c:v>
                </c:pt>
                <c:pt idx="845">
                  <c:v>94429.5</c:v>
                </c:pt>
                <c:pt idx="846">
                  <c:v>94546.5</c:v>
                </c:pt>
                <c:pt idx="847">
                  <c:v>94586.5</c:v>
                </c:pt>
                <c:pt idx="848">
                  <c:v>94722</c:v>
                </c:pt>
                <c:pt idx="849">
                  <c:v>94900</c:v>
                </c:pt>
              </c:numCache>
            </c:numRef>
          </c:xVal>
          <c:yVal>
            <c:numRef>
              <c:f>'Active 3'!$O$21:$O$989</c:f>
              <c:numCache>
                <c:formatCode>General</c:formatCode>
                <c:ptCount val="969"/>
                <c:pt idx="440">
                  <c:v>-6.2710469799501165E-3</c:v>
                </c:pt>
                <c:pt idx="441">
                  <c:v>-6.2715487366470299E-3</c:v>
                </c:pt>
                <c:pt idx="442">
                  <c:v>-6.2760645469192716E-3</c:v>
                </c:pt>
                <c:pt idx="443">
                  <c:v>-6.2800786004945999E-3</c:v>
                </c:pt>
                <c:pt idx="444">
                  <c:v>-6.2805803571915134E-3</c:v>
                </c:pt>
                <c:pt idx="445">
                  <c:v>-6.2896119777360038E-3</c:v>
                </c:pt>
                <c:pt idx="446">
                  <c:v>-6.303159408552729E-3</c:v>
                </c:pt>
                <c:pt idx="447">
                  <c:v>-6.3121910290972125E-3</c:v>
                </c:pt>
                <c:pt idx="448">
                  <c:v>-6.3126927857941328E-3</c:v>
                </c:pt>
                <c:pt idx="449">
                  <c:v>-6.3167068393694542E-3</c:v>
                </c:pt>
                <c:pt idx="450">
                  <c:v>-6.3172085960663746E-3</c:v>
                </c:pt>
                <c:pt idx="451">
                  <c:v>-6.3212226496416959E-3</c:v>
                </c:pt>
                <c:pt idx="452">
                  <c:v>-6.3217244063386163E-3</c:v>
                </c:pt>
                <c:pt idx="453">
                  <c:v>-6.3302542701861864E-3</c:v>
                </c:pt>
                <c:pt idx="454">
                  <c:v>-6.3307560268830998E-3</c:v>
                </c:pt>
                <c:pt idx="455">
                  <c:v>-6.3347700804584281E-3</c:v>
                </c:pt>
                <c:pt idx="456">
                  <c:v>-6.3352718371553415E-3</c:v>
                </c:pt>
                <c:pt idx="457">
                  <c:v>-6.3392858907306698E-3</c:v>
                </c:pt>
                <c:pt idx="458">
                  <c:v>-6.3397876474275833E-3</c:v>
                </c:pt>
                <c:pt idx="459">
                  <c:v>-6.3528333215473951E-3</c:v>
                </c:pt>
                <c:pt idx="461">
                  <c:v>-6.3533350782443085E-3</c:v>
                </c:pt>
                <c:pt idx="463">
                  <c:v>-6.453184660930561E-3</c:v>
                </c:pt>
                <c:pt idx="464">
                  <c:v>-6.4577004712028027E-3</c:v>
                </c:pt>
                <c:pt idx="465">
                  <c:v>-6.4622162814750445E-3</c:v>
                </c:pt>
                <c:pt idx="466">
                  <c:v>-6.4667320917472862E-3</c:v>
                </c:pt>
                <c:pt idx="467">
                  <c:v>-6.4712479020195279E-3</c:v>
                </c:pt>
                <c:pt idx="468">
                  <c:v>-6.4757637122917766E-3</c:v>
                </c:pt>
                <c:pt idx="469">
                  <c:v>-6.4802795225640183E-3</c:v>
                </c:pt>
                <c:pt idx="471">
                  <c:v>-6.5620658641612969E-3</c:v>
                </c:pt>
                <c:pt idx="504">
                  <c:v>-9.4632230857286184E-3</c:v>
                </c:pt>
                <c:pt idx="505">
                  <c:v>-9.4677388960008532E-3</c:v>
                </c:pt>
                <c:pt idx="506">
                  <c:v>-9.4722547062731019E-3</c:v>
                </c:pt>
                <c:pt idx="507">
                  <c:v>-9.4727564629700153E-3</c:v>
                </c:pt>
                <c:pt idx="508">
                  <c:v>-9.4767705165453367E-3</c:v>
                </c:pt>
                <c:pt idx="516">
                  <c:v>-1.0692526993172392E-2</c:v>
                </c:pt>
                <c:pt idx="517">
                  <c:v>-1.0697042803444627E-2</c:v>
                </c:pt>
                <c:pt idx="518">
                  <c:v>-1.0706074423989125E-2</c:v>
                </c:pt>
                <c:pt idx="519">
                  <c:v>-1.0742200906167058E-2</c:v>
                </c:pt>
                <c:pt idx="520">
                  <c:v>-1.0755748336983791E-2</c:v>
                </c:pt>
                <c:pt idx="521">
                  <c:v>-1.0760765903952939E-2</c:v>
                </c:pt>
                <c:pt idx="522">
                  <c:v>-1.0774313334769671E-2</c:v>
                </c:pt>
                <c:pt idx="523">
                  <c:v>-1.0782843198617241E-2</c:v>
                </c:pt>
                <c:pt idx="524">
                  <c:v>-1.0783344955314154E-2</c:v>
                </c:pt>
                <c:pt idx="525">
                  <c:v>-1.0787860765586403E-2</c:v>
                </c:pt>
                <c:pt idx="526">
                  <c:v>-1.0792376575858638E-2</c:v>
                </c:pt>
                <c:pt idx="527">
                  <c:v>-1.0796892386130887E-2</c:v>
                </c:pt>
                <c:pt idx="528">
                  <c:v>-1.0874162917455917E-2</c:v>
                </c:pt>
                <c:pt idx="529">
                  <c:v>-1.0878678727728165E-2</c:v>
                </c:pt>
                <c:pt idx="530">
                  <c:v>-1.0879180484425079E-2</c:v>
                </c:pt>
                <c:pt idx="531">
                  <c:v>-1.0900756022392454E-2</c:v>
                </c:pt>
                <c:pt idx="532">
                  <c:v>-1.0901257779089381E-2</c:v>
                </c:pt>
                <c:pt idx="533">
                  <c:v>-1.0915306966603013E-2</c:v>
                </c:pt>
                <c:pt idx="534">
                  <c:v>-1.0919321020178348E-2</c:v>
                </c:pt>
                <c:pt idx="535">
                  <c:v>-1.0933370207691993E-2</c:v>
                </c:pt>
                <c:pt idx="536">
                  <c:v>-1.0937886017964228E-2</c:v>
                </c:pt>
                <c:pt idx="537">
                  <c:v>-1.0942401828236477E-2</c:v>
                </c:pt>
                <c:pt idx="538">
                  <c:v>-1.0946415881811798E-2</c:v>
                </c:pt>
                <c:pt idx="539">
                  <c:v>-1.0964479122900765E-2</c:v>
                </c:pt>
                <c:pt idx="540">
                  <c:v>-1.0964980879597679E-2</c:v>
                </c:pt>
                <c:pt idx="541">
                  <c:v>-1.0968994933173014E-2</c:v>
                </c:pt>
                <c:pt idx="542">
                  <c:v>-1.0969496689869927E-2</c:v>
                </c:pt>
                <c:pt idx="545">
                  <c:v>-1.0987559930958894E-2</c:v>
                </c:pt>
                <c:pt idx="546">
                  <c:v>-1.0992075741231143E-2</c:v>
                </c:pt>
                <c:pt idx="547">
                  <c:v>-1.0992577497928056E-2</c:v>
                </c:pt>
                <c:pt idx="548">
                  <c:v>-1.0996089794806464E-2</c:v>
                </c:pt>
                <c:pt idx="549">
                  <c:v>-1.0997093308200305E-2</c:v>
                </c:pt>
                <c:pt idx="550">
                  <c:v>-1.1010640739017023E-2</c:v>
                </c:pt>
                <c:pt idx="552">
                  <c:v>-1.1014654792592359E-2</c:v>
                </c:pt>
                <c:pt idx="553">
                  <c:v>-1.1015156549289272E-2</c:v>
                </c:pt>
                <c:pt idx="558">
                  <c:v>-1.1118518428853925E-2</c:v>
                </c:pt>
                <c:pt idx="559">
                  <c:v>-1.1123034239126174E-2</c:v>
                </c:pt>
                <c:pt idx="560">
                  <c:v>-1.1123535995823088E-2</c:v>
                </c:pt>
                <c:pt idx="561">
                  <c:v>-1.1124037752520001E-2</c:v>
                </c:pt>
                <c:pt idx="565">
                  <c:v>-1.1155146667728787E-2</c:v>
                </c:pt>
                <c:pt idx="567">
                  <c:v>-1.1159662478001021E-2</c:v>
                </c:pt>
                <c:pt idx="569">
                  <c:v>-1.116417828827327E-2</c:v>
                </c:pt>
                <c:pt idx="570">
                  <c:v>-1.1168694098545505E-2</c:v>
                </c:pt>
                <c:pt idx="572">
                  <c:v>-1.1173209908817754E-2</c:v>
                </c:pt>
                <c:pt idx="578">
                  <c:v>-1.1191273149906721E-2</c:v>
                </c:pt>
                <c:pt idx="579">
                  <c:v>-1.1195788960178969E-2</c:v>
                </c:pt>
                <c:pt idx="580">
                  <c:v>-1.1200304770451204E-2</c:v>
                </c:pt>
                <c:pt idx="581">
                  <c:v>-1.1204820580723453E-2</c:v>
                </c:pt>
                <c:pt idx="583">
                  <c:v>-1.1209336390995688E-2</c:v>
                </c:pt>
                <c:pt idx="584">
                  <c:v>-1.1213852201267936E-2</c:v>
                </c:pt>
                <c:pt idx="585">
                  <c:v>-1.121435395796485E-2</c:v>
                </c:pt>
                <c:pt idx="586">
                  <c:v>-1.1218368011540185E-2</c:v>
                </c:pt>
                <c:pt idx="588">
                  <c:v>-1.1218869768237098E-2</c:v>
                </c:pt>
                <c:pt idx="589">
                  <c:v>-1.1223385578509333E-2</c:v>
                </c:pt>
                <c:pt idx="590">
                  <c:v>-1.1236933009326065E-2</c:v>
                </c:pt>
                <c:pt idx="591">
                  <c:v>-1.12414488195983E-2</c:v>
                </c:pt>
                <c:pt idx="592">
                  <c:v>-1.1250480440142797E-2</c:v>
                </c:pt>
                <c:pt idx="593">
                  <c:v>-1.1254996250415032E-2</c:v>
                </c:pt>
                <c:pt idx="594">
                  <c:v>-1.1259512060687281E-2</c:v>
                </c:pt>
                <c:pt idx="595">
                  <c:v>-1.1264027870959516E-2</c:v>
                </c:pt>
                <c:pt idx="596">
                  <c:v>-1.1268543681231764E-2</c:v>
                </c:pt>
                <c:pt idx="597">
                  <c:v>-1.1282091112048483E-2</c:v>
                </c:pt>
                <c:pt idx="598">
                  <c:v>-1.1286606922320731E-2</c:v>
                </c:pt>
                <c:pt idx="599">
                  <c:v>-1.1300656109834377E-2</c:v>
                </c:pt>
                <c:pt idx="600">
                  <c:v>-1.1305171920106612E-2</c:v>
                </c:pt>
                <c:pt idx="601">
                  <c:v>-1.130968773037886E-2</c:v>
                </c:pt>
                <c:pt idx="617">
                  <c:v>-1.2932870644901569E-2</c:v>
                </c:pt>
                <c:pt idx="618">
                  <c:v>-1.2941902265446052E-2</c:v>
                </c:pt>
                <c:pt idx="619">
                  <c:v>-1.2947421589112128E-2</c:v>
                </c:pt>
                <c:pt idx="620">
                  <c:v>-1.3033723740981641E-2</c:v>
                </c:pt>
                <c:pt idx="621">
                  <c:v>-1.3087411707551642E-2</c:v>
                </c:pt>
                <c:pt idx="622">
                  <c:v>-1.3087411707551642E-2</c:v>
                </c:pt>
                <c:pt idx="623">
                  <c:v>-1.3087411707551642E-2</c:v>
                </c:pt>
                <c:pt idx="624">
                  <c:v>-1.3178229669693405E-2</c:v>
                </c:pt>
                <c:pt idx="625">
                  <c:v>-1.3939896335611622E-2</c:v>
                </c:pt>
                <c:pt idx="626">
                  <c:v>-1.3958461333397516E-2</c:v>
                </c:pt>
                <c:pt idx="627">
                  <c:v>-1.395896309009443E-2</c:v>
                </c:pt>
                <c:pt idx="628">
                  <c:v>-1.417170792958674E-2</c:v>
                </c:pt>
                <c:pt idx="629">
                  <c:v>-1.4172209686283653E-2</c:v>
                </c:pt>
                <c:pt idx="630">
                  <c:v>-1.4269550485485331E-2</c:v>
                </c:pt>
                <c:pt idx="631">
                  <c:v>-1.4290122510058879E-2</c:v>
                </c:pt>
                <c:pt idx="632">
                  <c:v>-1.4388968579351298E-2</c:v>
                </c:pt>
                <c:pt idx="633">
                  <c:v>-1.4466239110676328E-2</c:v>
                </c:pt>
                <c:pt idx="634">
                  <c:v>-1.4483298838371468E-2</c:v>
                </c:pt>
                <c:pt idx="635">
                  <c:v>-1.4538993831729123E-2</c:v>
                </c:pt>
                <c:pt idx="636">
                  <c:v>-1.4584653691148468E-2</c:v>
                </c:pt>
                <c:pt idx="637">
                  <c:v>-1.4619776659932575E-2</c:v>
                </c:pt>
                <c:pt idx="638">
                  <c:v>-1.56032197858876E-2</c:v>
                </c:pt>
                <c:pt idx="639">
                  <c:v>-1.5744213417720941E-2</c:v>
                </c:pt>
                <c:pt idx="640">
                  <c:v>-1.5752743281568511E-2</c:v>
                </c:pt>
                <c:pt idx="641">
                  <c:v>-1.5916817721459996E-2</c:v>
                </c:pt>
                <c:pt idx="642">
                  <c:v>-1.603974811220437E-2</c:v>
                </c:pt>
                <c:pt idx="643">
                  <c:v>-1.6040249868901284E-2</c:v>
                </c:pt>
                <c:pt idx="644">
                  <c:v>-1.6053295543021102E-2</c:v>
                </c:pt>
                <c:pt idx="645">
                  <c:v>-1.6170204853402488E-2</c:v>
                </c:pt>
                <c:pt idx="646">
                  <c:v>-1.7332273363459542E-2</c:v>
                </c:pt>
                <c:pt idx="647">
                  <c:v>-1.7546021716345679E-2</c:v>
                </c:pt>
                <c:pt idx="648">
                  <c:v>-1.7612755357035485E-2</c:v>
                </c:pt>
                <c:pt idx="649">
                  <c:v>-1.774421561162743E-2</c:v>
                </c:pt>
                <c:pt idx="650">
                  <c:v>-1.7748731421899679E-2</c:v>
                </c:pt>
                <c:pt idx="651">
                  <c:v>-1.7749233178596592E-2</c:v>
                </c:pt>
                <c:pt idx="652">
                  <c:v>-1.7762278852716411E-2</c:v>
                </c:pt>
                <c:pt idx="653">
                  <c:v>-1.7762780609413324E-2</c:v>
                </c:pt>
                <c:pt idx="654">
                  <c:v>-1.7770808716563981E-2</c:v>
                </c:pt>
                <c:pt idx="655">
                  <c:v>-1.7771310473260894E-2</c:v>
                </c:pt>
                <c:pt idx="656">
                  <c:v>-1.7775826283533129E-2</c:v>
                </c:pt>
                <c:pt idx="657">
                  <c:v>-1.7776328040230042E-2</c:v>
                </c:pt>
                <c:pt idx="658">
                  <c:v>-1.7784857904077613E-2</c:v>
                </c:pt>
                <c:pt idx="659">
                  <c:v>-1.778535966077454E-2</c:v>
                </c:pt>
                <c:pt idx="660">
                  <c:v>-1.7785861417471453E-2</c:v>
                </c:pt>
                <c:pt idx="661">
                  <c:v>-1.7785861417471453E-2</c:v>
                </c:pt>
                <c:pt idx="662">
                  <c:v>-1.7786363174168367E-2</c:v>
                </c:pt>
                <c:pt idx="663">
                  <c:v>-1.7789373714349861E-2</c:v>
                </c:pt>
                <c:pt idx="664">
                  <c:v>-1.7789875471046775E-2</c:v>
                </c:pt>
                <c:pt idx="665">
                  <c:v>-1.7790377227743688E-2</c:v>
                </c:pt>
                <c:pt idx="666">
                  <c:v>-1.7793889524622096E-2</c:v>
                </c:pt>
                <c:pt idx="667">
                  <c:v>-1.7794391281319023E-2</c:v>
                </c:pt>
                <c:pt idx="668">
                  <c:v>-1.7798405334894345E-2</c:v>
                </c:pt>
                <c:pt idx="669">
                  <c:v>-1.7798907091591258E-2</c:v>
                </c:pt>
                <c:pt idx="670">
                  <c:v>-1.7799408848288172E-2</c:v>
                </c:pt>
                <c:pt idx="671">
                  <c:v>-1.7802921145166593E-2</c:v>
                </c:pt>
                <c:pt idx="672">
                  <c:v>-1.7803422901863507E-2</c:v>
                </c:pt>
                <c:pt idx="673">
                  <c:v>-1.780392465856042E-2</c:v>
                </c:pt>
                <c:pt idx="674">
                  <c:v>-1.780392465856042E-2</c:v>
                </c:pt>
                <c:pt idx="675">
                  <c:v>-1.780392465856042E-2</c:v>
                </c:pt>
                <c:pt idx="676">
                  <c:v>-1.7807436955438828E-2</c:v>
                </c:pt>
                <c:pt idx="677">
                  <c:v>-1.7807938712135742E-2</c:v>
                </c:pt>
                <c:pt idx="678">
                  <c:v>-1.7808440468832655E-2</c:v>
                </c:pt>
                <c:pt idx="679">
                  <c:v>-1.781245452240799E-2</c:v>
                </c:pt>
                <c:pt idx="680">
                  <c:v>-1.7844065194313689E-2</c:v>
                </c:pt>
                <c:pt idx="681">
                  <c:v>-1.7844566951010603E-2</c:v>
                </c:pt>
                <c:pt idx="682">
                  <c:v>-1.7853096814858173E-2</c:v>
                </c:pt>
                <c:pt idx="683">
                  <c:v>-1.7853598571555086E-2</c:v>
                </c:pt>
                <c:pt idx="684">
                  <c:v>-1.7857612625130408E-2</c:v>
                </c:pt>
                <c:pt idx="685">
                  <c:v>-1.7867146002371818E-2</c:v>
                </c:pt>
                <c:pt idx="686">
                  <c:v>-1.7894240864005269E-2</c:v>
                </c:pt>
                <c:pt idx="687">
                  <c:v>-1.789825491758059E-2</c:v>
                </c:pt>
                <c:pt idx="688">
                  <c:v>-1.7898756674277504E-2</c:v>
                </c:pt>
                <c:pt idx="689">
                  <c:v>-1.7899258430974431E-2</c:v>
                </c:pt>
                <c:pt idx="690">
                  <c:v>-1.7903272484549752E-2</c:v>
                </c:pt>
                <c:pt idx="691">
                  <c:v>-1.7903774241246666E-2</c:v>
                </c:pt>
                <c:pt idx="692">
                  <c:v>-1.7916819915366484E-2</c:v>
                </c:pt>
                <c:pt idx="693">
                  <c:v>-1.7921335725638719E-2</c:v>
                </c:pt>
                <c:pt idx="694">
                  <c:v>-1.7921837482335633E-2</c:v>
                </c:pt>
                <c:pt idx="695">
                  <c:v>-1.7930367346183203E-2</c:v>
                </c:pt>
                <c:pt idx="696">
                  <c:v>-1.793086910288013E-2</c:v>
                </c:pt>
                <c:pt idx="697">
                  <c:v>-1.7939398966727686E-2</c:v>
                </c:pt>
                <c:pt idx="698">
                  <c:v>-1.7939900723424614E-2</c:v>
                </c:pt>
                <c:pt idx="699">
                  <c:v>-1.7948430587272184E-2</c:v>
                </c:pt>
                <c:pt idx="700">
                  <c:v>-1.7952946397544418E-2</c:v>
                </c:pt>
                <c:pt idx="701">
                  <c:v>-1.7957462207816667E-2</c:v>
                </c:pt>
                <c:pt idx="702">
                  <c:v>-1.7957963964513581E-2</c:v>
                </c:pt>
                <c:pt idx="703">
                  <c:v>-1.7961978018088902E-2</c:v>
                </c:pt>
                <c:pt idx="704">
                  <c:v>-1.7962479774785815E-2</c:v>
                </c:pt>
                <c:pt idx="705">
                  <c:v>-1.7971511395330299E-2</c:v>
                </c:pt>
                <c:pt idx="706">
                  <c:v>-1.7980543015874796E-2</c:v>
                </c:pt>
                <c:pt idx="707">
                  <c:v>-1.7985058826147031E-2</c:v>
                </c:pt>
                <c:pt idx="708">
                  <c:v>-1.798957463641928E-2</c:v>
                </c:pt>
                <c:pt idx="709">
                  <c:v>-1.7998606256963763E-2</c:v>
                </c:pt>
                <c:pt idx="710">
                  <c:v>-1.9023193432065884E-2</c:v>
                </c:pt>
                <c:pt idx="711">
                  <c:v>-1.9040754916457937E-2</c:v>
                </c:pt>
                <c:pt idx="712">
                  <c:v>-1.9041256673154851E-2</c:v>
                </c:pt>
                <c:pt idx="713">
                  <c:v>-1.905580761736541E-2</c:v>
                </c:pt>
                <c:pt idx="714">
                  <c:v>-1.9068351534788301E-2</c:v>
                </c:pt>
                <c:pt idx="715">
                  <c:v>-1.907286734506055E-2</c:v>
                </c:pt>
                <c:pt idx="716">
                  <c:v>-1.9081898965605033E-2</c:v>
                </c:pt>
                <c:pt idx="717">
                  <c:v>-1.9082400722301947E-2</c:v>
                </c:pt>
                <c:pt idx="718">
                  <c:v>-1.9086916532574195E-2</c:v>
                </c:pt>
                <c:pt idx="719">
                  <c:v>-1.9090930586149517E-2</c:v>
                </c:pt>
                <c:pt idx="720">
                  <c:v>-1.909143234284643E-2</c:v>
                </c:pt>
                <c:pt idx="721">
                  <c:v>-1.9095446396421766E-2</c:v>
                </c:pt>
                <c:pt idx="722">
                  <c:v>-1.9095948153118679E-2</c:v>
                </c:pt>
                <c:pt idx="723">
                  <c:v>-1.9099962206694E-2</c:v>
                </c:pt>
                <c:pt idx="724">
                  <c:v>-1.9100463963390914E-2</c:v>
                </c:pt>
                <c:pt idx="725">
                  <c:v>-1.9104478016966249E-2</c:v>
                </c:pt>
                <c:pt idx="726">
                  <c:v>-1.9118025447782967E-2</c:v>
                </c:pt>
                <c:pt idx="727">
                  <c:v>-1.9118527204479895E-2</c:v>
                </c:pt>
                <c:pt idx="728">
                  <c:v>-1.9122541258055216E-2</c:v>
                </c:pt>
                <c:pt idx="729">
                  <c:v>-1.9123043014752129E-2</c:v>
                </c:pt>
                <c:pt idx="730">
                  <c:v>-1.9127057068327451E-2</c:v>
                </c:pt>
                <c:pt idx="731">
                  <c:v>-1.9127558825024378E-2</c:v>
                </c:pt>
                <c:pt idx="732">
                  <c:v>-1.9145120309416432E-2</c:v>
                </c:pt>
                <c:pt idx="733">
                  <c:v>-1.9145622066113345E-2</c:v>
                </c:pt>
                <c:pt idx="734">
                  <c:v>-1.9149134362991753E-2</c:v>
                </c:pt>
                <c:pt idx="735">
                  <c:v>-1.9149636119688666E-2</c:v>
                </c:pt>
                <c:pt idx="736">
                  <c:v>-1.9149636119688666E-2</c:v>
                </c:pt>
                <c:pt idx="737">
                  <c:v>-1.915013787638558E-2</c:v>
                </c:pt>
                <c:pt idx="738">
                  <c:v>-1.9150639633082507E-2</c:v>
                </c:pt>
                <c:pt idx="739">
                  <c:v>-1.9154151929960915E-2</c:v>
                </c:pt>
                <c:pt idx="740">
                  <c:v>-1.9154653686657828E-2</c:v>
                </c:pt>
                <c:pt idx="741">
                  <c:v>-1.9177734494715958E-2</c:v>
                </c:pt>
                <c:pt idx="742">
                  <c:v>-1.9186264358563528E-2</c:v>
                </c:pt>
                <c:pt idx="743">
                  <c:v>-1.9231422461285945E-2</c:v>
                </c:pt>
                <c:pt idx="744">
                  <c:v>-1.9231924217982858E-2</c:v>
                </c:pt>
                <c:pt idx="745">
                  <c:v>-1.9232425974679786E-2</c:v>
                </c:pt>
                <c:pt idx="746">
                  <c:v>-1.9236440028255107E-2</c:v>
                </c:pt>
                <c:pt idx="747">
                  <c:v>-1.9236941784952021E-2</c:v>
                </c:pt>
                <c:pt idx="748">
                  <c:v>-1.9241959351921183E-2</c:v>
                </c:pt>
                <c:pt idx="749">
                  <c:v>-1.9242461108618096E-2</c:v>
                </c:pt>
                <c:pt idx="750">
                  <c:v>-1.9249987459071839E-2</c:v>
                </c:pt>
                <c:pt idx="751">
                  <c:v>-1.9250489215768753E-2</c:v>
                </c:pt>
                <c:pt idx="752">
                  <c:v>-1.9254001512647161E-2</c:v>
                </c:pt>
                <c:pt idx="753">
                  <c:v>-1.9272566510433041E-2</c:v>
                </c:pt>
                <c:pt idx="754">
                  <c:v>-1.9273068267129968E-2</c:v>
                </c:pt>
                <c:pt idx="755">
                  <c:v>-1.9354352852030333E-2</c:v>
                </c:pt>
                <c:pt idx="756">
                  <c:v>-1.9509395671377321E-2</c:v>
                </c:pt>
                <c:pt idx="757">
                  <c:v>-1.9608241740669739E-2</c:v>
                </c:pt>
                <c:pt idx="758">
                  <c:v>-1.9622792684880298E-2</c:v>
                </c:pt>
                <c:pt idx="759">
                  <c:v>-1.9622792684880298E-2</c:v>
                </c:pt>
                <c:pt idx="760">
                  <c:v>-2.0769306737332967E-2</c:v>
                </c:pt>
                <c:pt idx="761">
                  <c:v>-2.0769306737332967E-2</c:v>
                </c:pt>
                <c:pt idx="762">
                  <c:v>-2.1077887105936201E-2</c:v>
                </c:pt>
                <c:pt idx="763">
                  <c:v>-2.1077887105936201E-2</c:v>
                </c:pt>
                <c:pt idx="764">
                  <c:v>-2.1364390179875133E-2</c:v>
                </c:pt>
                <c:pt idx="765">
                  <c:v>-2.1414565849566712E-2</c:v>
                </c:pt>
                <c:pt idx="766">
                  <c:v>-2.2348335062527071E-2</c:v>
                </c:pt>
                <c:pt idx="767">
                  <c:v>-2.2469258426483792E-2</c:v>
                </c:pt>
                <c:pt idx="768">
                  <c:v>-2.2493342747935748E-2</c:v>
                </c:pt>
                <c:pt idx="769">
                  <c:v>-2.2723649071820111E-2</c:v>
                </c:pt>
                <c:pt idx="770">
                  <c:v>-2.4183259303148248E-2</c:v>
                </c:pt>
                <c:pt idx="771">
                  <c:v>-2.4183761059845175E-2</c:v>
                </c:pt>
                <c:pt idx="772">
                  <c:v>-2.4202827814327969E-2</c:v>
                </c:pt>
                <c:pt idx="773">
                  <c:v>-2.432375117828469E-2</c:v>
                </c:pt>
                <c:pt idx="774">
                  <c:v>-2.4324252934981604E-2</c:v>
                </c:pt>
                <c:pt idx="775">
                  <c:v>-2.440102170960972E-2</c:v>
                </c:pt>
                <c:pt idx="776">
                  <c:v>-2.4407042789972709E-2</c:v>
                </c:pt>
                <c:pt idx="777">
                  <c:v>-2.4407544546669623E-2</c:v>
                </c:pt>
                <c:pt idx="778">
                  <c:v>-2.4487323861479247E-2</c:v>
                </c:pt>
                <c:pt idx="779">
                  <c:v>-2.5761284114948539E-2</c:v>
                </c:pt>
                <c:pt idx="780">
                  <c:v>-2.5903783016872621E-2</c:v>
                </c:pt>
                <c:pt idx="781">
                  <c:v>-2.6047285432190558E-2</c:v>
                </c:pt>
                <c:pt idx="782">
                  <c:v>-2.6125559476909428E-2</c:v>
                </c:pt>
                <c:pt idx="783">
                  <c:v>-2.6229924869867922E-2</c:v>
                </c:pt>
                <c:pt idx="784">
                  <c:v>-2.6298163780648469E-2</c:v>
                </c:pt>
                <c:pt idx="785">
                  <c:v>-2.7190788944461732E-2</c:v>
                </c:pt>
                <c:pt idx="786">
                  <c:v>-2.7293649067329472E-2</c:v>
                </c:pt>
                <c:pt idx="787">
                  <c:v>-2.7294150824026385E-2</c:v>
                </c:pt>
                <c:pt idx="788">
                  <c:v>-2.7540513362212062E-2</c:v>
                </c:pt>
                <c:pt idx="789">
                  <c:v>-2.7693047398074468E-2</c:v>
                </c:pt>
                <c:pt idx="790">
                  <c:v>-2.7720644016404845E-2</c:v>
                </c:pt>
                <c:pt idx="791">
                  <c:v>-2.7816981302212683E-2</c:v>
                </c:pt>
                <c:pt idx="792">
                  <c:v>-2.8012666414009853E-2</c:v>
                </c:pt>
                <c:pt idx="793">
                  <c:v>-2.8973530488603662E-2</c:v>
                </c:pt>
                <c:pt idx="794">
                  <c:v>-2.903675183241506E-2</c:v>
                </c:pt>
                <c:pt idx="795">
                  <c:v>-2.908692750210664E-2</c:v>
                </c:pt>
                <c:pt idx="796">
                  <c:v>-2.9118538174012339E-2</c:v>
                </c:pt>
                <c:pt idx="797">
                  <c:v>-2.931823733938483E-2</c:v>
                </c:pt>
                <c:pt idx="798">
                  <c:v>-2.931823733938483E-2</c:v>
                </c:pt>
                <c:pt idx="799">
                  <c:v>-2.9330781256807735E-2</c:v>
                </c:pt>
                <c:pt idx="800">
                  <c:v>-2.9331283013504648E-2</c:v>
                </c:pt>
                <c:pt idx="801">
                  <c:v>-2.946224151139968E-2</c:v>
                </c:pt>
                <c:pt idx="802">
                  <c:v>-2.9475788942216412E-2</c:v>
                </c:pt>
                <c:pt idx="803">
                  <c:v>-2.9577143794993398E-2</c:v>
                </c:pt>
                <c:pt idx="804">
                  <c:v>-3.0669468124179165E-2</c:v>
                </c:pt>
                <c:pt idx="805">
                  <c:v>-3.0837054860949044E-2</c:v>
                </c:pt>
                <c:pt idx="806">
                  <c:v>-3.0837556617645957E-2</c:v>
                </c:pt>
                <c:pt idx="807">
                  <c:v>-3.0983066059751548E-2</c:v>
                </c:pt>
                <c:pt idx="808">
                  <c:v>-3.1021701325414076E-2</c:v>
                </c:pt>
                <c:pt idx="809">
                  <c:v>-3.102220308211099E-2</c:v>
                </c:pt>
                <c:pt idx="810">
                  <c:v>-3.104929794374444E-2</c:v>
                </c:pt>
                <c:pt idx="811">
                  <c:v>-3.1136603609007794E-2</c:v>
                </c:pt>
                <c:pt idx="812">
                  <c:v>-3.127759724084115E-2</c:v>
                </c:pt>
                <c:pt idx="813">
                  <c:v>-3.2556073304582676E-2</c:v>
                </c:pt>
                <c:pt idx="814">
                  <c:v>-3.2556073304582676E-2</c:v>
                </c:pt>
                <c:pt idx="815">
                  <c:v>-3.260775424436501E-2</c:v>
                </c:pt>
                <c:pt idx="816">
                  <c:v>-3.2619294648394061E-2</c:v>
                </c:pt>
                <c:pt idx="817">
                  <c:v>-3.2763298820408911E-2</c:v>
                </c:pt>
                <c:pt idx="818">
                  <c:v>-3.2763298820408911E-2</c:v>
                </c:pt>
                <c:pt idx="819">
                  <c:v>-3.2818993813766566E-2</c:v>
                </c:pt>
                <c:pt idx="820">
                  <c:v>-3.2818993813766566E-2</c:v>
                </c:pt>
                <c:pt idx="821">
                  <c:v>-3.2823509624038814E-2</c:v>
                </c:pt>
                <c:pt idx="822">
                  <c:v>-3.2869671240155073E-2</c:v>
                </c:pt>
                <c:pt idx="823">
                  <c:v>-3.2922355693331233E-2</c:v>
                </c:pt>
                <c:pt idx="824">
                  <c:v>-3.2922355693331233E-2</c:v>
                </c:pt>
                <c:pt idx="825">
                  <c:v>-3.2922857450028147E-2</c:v>
                </c:pt>
                <c:pt idx="826">
                  <c:v>-3.2922857450028147E-2</c:v>
                </c:pt>
                <c:pt idx="827">
                  <c:v>-3.3028226356380468E-2</c:v>
                </c:pt>
                <c:pt idx="828">
                  <c:v>-3.3028226356380468E-2</c:v>
                </c:pt>
                <c:pt idx="829">
                  <c:v>-3.4102487444477254E-2</c:v>
                </c:pt>
                <c:pt idx="830">
                  <c:v>-3.4102487444477254E-2</c:v>
                </c:pt>
                <c:pt idx="831">
                  <c:v>-3.4276597018307049E-2</c:v>
                </c:pt>
                <c:pt idx="832">
                  <c:v>-3.4393004571991521E-2</c:v>
                </c:pt>
                <c:pt idx="833">
                  <c:v>-3.4393004571991521E-2</c:v>
                </c:pt>
                <c:pt idx="834">
                  <c:v>-3.4518443746220477E-2</c:v>
                </c:pt>
                <c:pt idx="835">
                  <c:v>-3.4518443746220477E-2</c:v>
                </c:pt>
                <c:pt idx="836">
                  <c:v>-3.5753266977330327E-2</c:v>
                </c:pt>
                <c:pt idx="837">
                  <c:v>-3.591633790382797E-2</c:v>
                </c:pt>
                <c:pt idx="838">
                  <c:v>-3.596651357351955E-2</c:v>
                </c:pt>
                <c:pt idx="839">
                  <c:v>-3.6174240846042711E-2</c:v>
                </c:pt>
                <c:pt idx="840">
                  <c:v>-3.7652917831853656E-2</c:v>
                </c:pt>
                <c:pt idx="841">
                  <c:v>-3.765341958855057E-2</c:v>
                </c:pt>
                <c:pt idx="842">
                  <c:v>-3.7653921345247483E-2</c:v>
                </c:pt>
                <c:pt idx="843">
                  <c:v>-3.7925371718278943E-2</c:v>
                </c:pt>
                <c:pt idx="844">
                  <c:v>-3.9212879402564967E-2</c:v>
                </c:pt>
                <c:pt idx="845">
                  <c:v>-3.921338115926188E-2</c:v>
                </c:pt>
                <c:pt idx="846">
                  <c:v>-3.9330792226340179E-2</c:v>
                </c:pt>
                <c:pt idx="847">
                  <c:v>-3.9370932762093448E-2</c:v>
                </c:pt>
                <c:pt idx="848">
                  <c:v>-3.9506908826957642E-2</c:v>
                </c:pt>
                <c:pt idx="849">
                  <c:v>-3.9685534211059671E-2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033-47FE-8C81-74C9B585974C}"/>
            </c:ext>
          </c:extLst>
        </c:ser>
        <c:ser>
          <c:idx val="8"/>
          <c:order val="8"/>
          <c:tx>
            <c:strRef>
              <c:f>'Active 3'!$P$20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3'!$F$21:$F$989</c:f>
              <c:numCache>
                <c:formatCode>General</c:formatCode>
                <c:ptCount val="969"/>
                <c:pt idx="0">
                  <c:v>0</c:v>
                </c:pt>
                <c:pt idx="1">
                  <c:v>5278</c:v>
                </c:pt>
                <c:pt idx="2">
                  <c:v>5337</c:v>
                </c:pt>
                <c:pt idx="3">
                  <c:v>5337.5</c:v>
                </c:pt>
                <c:pt idx="4">
                  <c:v>5350.5</c:v>
                </c:pt>
                <c:pt idx="5">
                  <c:v>5351</c:v>
                </c:pt>
                <c:pt idx="6">
                  <c:v>5355</c:v>
                </c:pt>
                <c:pt idx="7">
                  <c:v>5468.5</c:v>
                </c:pt>
                <c:pt idx="8">
                  <c:v>5473</c:v>
                </c:pt>
                <c:pt idx="9">
                  <c:v>5477.5</c:v>
                </c:pt>
                <c:pt idx="10">
                  <c:v>6557.5</c:v>
                </c:pt>
                <c:pt idx="11">
                  <c:v>6891</c:v>
                </c:pt>
                <c:pt idx="12">
                  <c:v>8423</c:v>
                </c:pt>
                <c:pt idx="13">
                  <c:v>8441</c:v>
                </c:pt>
                <c:pt idx="14">
                  <c:v>8464.5</c:v>
                </c:pt>
                <c:pt idx="15">
                  <c:v>8509</c:v>
                </c:pt>
                <c:pt idx="16">
                  <c:v>8613</c:v>
                </c:pt>
                <c:pt idx="17">
                  <c:v>8640.5</c:v>
                </c:pt>
                <c:pt idx="18">
                  <c:v>8654</c:v>
                </c:pt>
                <c:pt idx="19">
                  <c:v>8667.5</c:v>
                </c:pt>
                <c:pt idx="20">
                  <c:v>8781</c:v>
                </c:pt>
                <c:pt idx="21">
                  <c:v>8781</c:v>
                </c:pt>
                <c:pt idx="22">
                  <c:v>8785.5</c:v>
                </c:pt>
                <c:pt idx="23">
                  <c:v>8790</c:v>
                </c:pt>
                <c:pt idx="24">
                  <c:v>8867</c:v>
                </c:pt>
                <c:pt idx="25">
                  <c:v>8885</c:v>
                </c:pt>
                <c:pt idx="26">
                  <c:v>8939.5</c:v>
                </c:pt>
                <c:pt idx="27">
                  <c:v>9846.5</c:v>
                </c:pt>
                <c:pt idx="28">
                  <c:v>9847</c:v>
                </c:pt>
                <c:pt idx="29">
                  <c:v>10154</c:v>
                </c:pt>
                <c:pt idx="30">
                  <c:v>10376</c:v>
                </c:pt>
                <c:pt idx="31">
                  <c:v>11297</c:v>
                </c:pt>
                <c:pt idx="32">
                  <c:v>11423.5</c:v>
                </c:pt>
                <c:pt idx="33">
                  <c:v>11654</c:v>
                </c:pt>
                <c:pt idx="34">
                  <c:v>11672</c:v>
                </c:pt>
                <c:pt idx="35">
                  <c:v>11712.5</c:v>
                </c:pt>
                <c:pt idx="36">
                  <c:v>11717</c:v>
                </c:pt>
                <c:pt idx="37">
                  <c:v>11731</c:v>
                </c:pt>
                <c:pt idx="38">
                  <c:v>11884.5</c:v>
                </c:pt>
                <c:pt idx="39">
                  <c:v>11889</c:v>
                </c:pt>
                <c:pt idx="40">
                  <c:v>11890</c:v>
                </c:pt>
                <c:pt idx="41">
                  <c:v>12007</c:v>
                </c:pt>
                <c:pt idx="42">
                  <c:v>12020.5</c:v>
                </c:pt>
                <c:pt idx="43">
                  <c:v>12815</c:v>
                </c:pt>
                <c:pt idx="44">
                  <c:v>12869.5</c:v>
                </c:pt>
                <c:pt idx="45">
                  <c:v>12874</c:v>
                </c:pt>
                <c:pt idx="46">
                  <c:v>12946</c:v>
                </c:pt>
                <c:pt idx="47">
                  <c:v>13260</c:v>
                </c:pt>
                <c:pt idx="48">
                  <c:v>13269</c:v>
                </c:pt>
                <c:pt idx="49">
                  <c:v>13291.5</c:v>
                </c:pt>
                <c:pt idx="50">
                  <c:v>13292</c:v>
                </c:pt>
                <c:pt idx="51">
                  <c:v>13296</c:v>
                </c:pt>
                <c:pt idx="52">
                  <c:v>13296.5</c:v>
                </c:pt>
                <c:pt idx="53">
                  <c:v>13373</c:v>
                </c:pt>
                <c:pt idx="54">
                  <c:v>13373.5</c:v>
                </c:pt>
                <c:pt idx="55">
                  <c:v>13373.5</c:v>
                </c:pt>
                <c:pt idx="56">
                  <c:v>13403.5</c:v>
                </c:pt>
                <c:pt idx="57">
                  <c:v>13452.5</c:v>
                </c:pt>
                <c:pt idx="58">
                  <c:v>13457</c:v>
                </c:pt>
                <c:pt idx="59">
                  <c:v>13457.5</c:v>
                </c:pt>
                <c:pt idx="60">
                  <c:v>13462</c:v>
                </c:pt>
                <c:pt idx="61">
                  <c:v>13485</c:v>
                </c:pt>
                <c:pt idx="62">
                  <c:v>13490</c:v>
                </c:pt>
                <c:pt idx="63">
                  <c:v>13571</c:v>
                </c:pt>
                <c:pt idx="64">
                  <c:v>13579.5</c:v>
                </c:pt>
                <c:pt idx="65">
                  <c:v>13598</c:v>
                </c:pt>
                <c:pt idx="66">
                  <c:v>13625</c:v>
                </c:pt>
                <c:pt idx="67">
                  <c:v>13638.5</c:v>
                </c:pt>
                <c:pt idx="68">
                  <c:v>13652</c:v>
                </c:pt>
                <c:pt idx="69">
                  <c:v>13720</c:v>
                </c:pt>
                <c:pt idx="70">
                  <c:v>13756.5</c:v>
                </c:pt>
                <c:pt idx="71">
                  <c:v>13765.5</c:v>
                </c:pt>
                <c:pt idx="72">
                  <c:v>14555</c:v>
                </c:pt>
                <c:pt idx="73">
                  <c:v>14573</c:v>
                </c:pt>
                <c:pt idx="74">
                  <c:v>14690.5</c:v>
                </c:pt>
                <c:pt idx="75">
                  <c:v>14736</c:v>
                </c:pt>
                <c:pt idx="76">
                  <c:v>14736</c:v>
                </c:pt>
                <c:pt idx="77">
                  <c:v>14831</c:v>
                </c:pt>
                <c:pt idx="78">
                  <c:v>14857.5</c:v>
                </c:pt>
                <c:pt idx="79">
                  <c:v>14858</c:v>
                </c:pt>
                <c:pt idx="80">
                  <c:v>14858</c:v>
                </c:pt>
                <c:pt idx="81">
                  <c:v>14871.5</c:v>
                </c:pt>
                <c:pt idx="82">
                  <c:v>14935</c:v>
                </c:pt>
                <c:pt idx="83">
                  <c:v>14989</c:v>
                </c:pt>
                <c:pt idx="84">
                  <c:v>15066</c:v>
                </c:pt>
                <c:pt idx="85">
                  <c:v>15102</c:v>
                </c:pt>
                <c:pt idx="86">
                  <c:v>15102.5</c:v>
                </c:pt>
                <c:pt idx="87">
                  <c:v>15106.5</c:v>
                </c:pt>
                <c:pt idx="88">
                  <c:v>15120</c:v>
                </c:pt>
                <c:pt idx="89">
                  <c:v>15129</c:v>
                </c:pt>
                <c:pt idx="90">
                  <c:v>15165.5</c:v>
                </c:pt>
                <c:pt idx="91">
                  <c:v>15192.5</c:v>
                </c:pt>
                <c:pt idx="92">
                  <c:v>15197</c:v>
                </c:pt>
                <c:pt idx="93">
                  <c:v>15197</c:v>
                </c:pt>
                <c:pt idx="94">
                  <c:v>15206.5</c:v>
                </c:pt>
                <c:pt idx="95">
                  <c:v>15247</c:v>
                </c:pt>
                <c:pt idx="96">
                  <c:v>15256</c:v>
                </c:pt>
                <c:pt idx="97">
                  <c:v>15274.5</c:v>
                </c:pt>
                <c:pt idx="98">
                  <c:v>15315</c:v>
                </c:pt>
                <c:pt idx="99">
                  <c:v>15315.5</c:v>
                </c:pt>
                <c:pt idx="100">
                  <c:v>16512.5</c:v>
                </c:pt>
                <c:pt idx="101">
                  <c:v>16561.5</c:v>
                </c:pt>
                <c:pt idx="102">
                  <c:v>16572.5</c:v>
                </c:pt>
                <c:pt idx="103">
                  <c:v>16670</c:v>
                </c:pt>
                <c:pt idx="104">
                  <c:v>16715.5</c:v>
                </c:pt>
                <c:pt idx="105">
                  <c:v>16792.5</c:v>
                </c:pt>
                <c:pt idx="106">
                  <c:v>16814.5</c:v>
                </c:pt>
                <c:pt idx="107">
                  <c:v>16815</c:v>
                </c:pt>
                <c:pt idx="108">
                  <c:v>16837.5</c:v>
                </c:pt>
                <c:pt idx="109">
                  <c:v>16842</c:v>
                </c:pt>
                <c:pt idx="110">
                  <c:v>16842</c:v>
                </c:pt>
                <c:pt idx="111">
                  <c:v>16860</c:v>
                </c:pt>
                <c:pt idx="112">
                  <c:v>16860.5</c:v>
                </c:pt>
                <c:pt idx="113">
                  <c:v>16956.5</c:v>
                </c:pt>
                <c:pt idx="114">
                  <c:v>18083.5</c:v>
                </c:pt>
                <c:pt idx="115">
                  <c:v>18149</c:v>
                </c:pt>
                <c:pt idx="116">
                  <c:v>18315</c:v>
                </c:pt>
                <c:pt idx="117">
                  <c:v>18474.5</c:v>
                </c:pt>
                <c:pt idx="118">
                  <c:v>18478</c:v>
                </c:pt>
                <c:pt idx="119">
                  <c:v>18482.5</c:v>
                </c:pt>
                <c:pt idx="120">
                  <c:v>18618.5</c:v>
                </c:pt>
                <c:pt idx="121">
                  <c:v>18686.5</c:v>
                </c:pt>
                <c:pt idx="122">
                  <c:v>18713.5</c:v>
                </c:pt>
                <c:pt idx="123">
                  <c:v>18759</c:v>
                </c:pt>
                <c:pt idx="124">
                  <c:v>20032</c:v>
                </c:pt>
                <c:pt idx="125">
                  <c:v>20045.5</c:v>
                </c:pt>
                <c:pt idx="126">
                  <c:v>20106</c:v>
                </c:pt>
                <c:pt idx="127">
                  <c:v>20154.5</c:v>
                </c:pt>
                <c:pt idx="128">
                  <c:v>20160.5</c:v>
                </c:pt>
                <c:pt idx="129">
                  <c:v>20163.5</c:v>
                </c:pt>
                <c:pt idx="130">
                  <c:v>20186</c:v>
                </c:pt>
                <c:pt idx="131">
                  <c:v>20277</c:v>
                </c:pt>
                <c:pt idx="132">
                  <c:v>20317.5</c:v>
                </c:pt>
                <c:pt idx="133">
                  <c:v>20449</c:v>
                </c:pt>
                <c:pt idx="134">
                  <c:v>21506.5</c:v>
                </c:pt>
                <c:pt idx="135">
                  <c:v>21550.5</c:v>
                </c:pt>
                <c:pt idx="136">
                  <c:v>21551</c:v>
                </c:pt>
                <c:pt idx="137">
                  <c:v>21551.5</c:v>
                </c:pt>
                <c:pt idx="138">
                  <c:v>21763.5</c:v>
                </c:pt>
                <c:pt idx="139">
                  <c:v>21767.5</c:v>
                </c:pt>
                <c:pt idx="140">
                  <c:v>21777</c:v>
                </c:pt>
                <c:pt idx="141">
                  <c:v>21790</c:v>
                </c:pt>
                <c:pt idx="142">
                  <c:v>21790.5</c:v>
                </c:pt>
                <c:pt idx="143">
                  <c:v>21881</c:v>
                </c:pt>
                <c:pt idx="144">
                  <c:v>21921.5</c:v>
                </c:pt>
                <c:pt idx="145">
                  <c:v>21922</c:v>
                </c:pt>
                <c:pt idx="146">
                  <c:v>21926.5</c:v>
                </c:pt>
                <c:pt idx="147">
                  <c:v>22887</c:v>
                </c:pt>
                <c:pt idx="148">
                  <c:v>23278.5</c:v>
                </c:pt>
                <c:pt idx="149">
                  <c:v>23285.5</c:v>
                </c:pt>
                <c:pt idx="150">
                  <c:v>23612</c:v>
                </c:pt>
                <c:pt idx="151">
                  <c:v>23617.5</c:v>
                </c:pt>
                <c:pt idx="152">
                  <c:v>23671</c:v>
                </c:pt>
                <c:pt idx="153">
                  <c:v>23672.5</c:v>
                </c:pt>
                <c:pt idx="154">
                  <c:v>23686</c:v>
                </c:pt>
                <c:pt idx="155">
                  <c:v>24898.5</c:v>
                </c:pt>
                <c:pt idx="156">
                  <c:v>24971</c:v>
                </c:pt>
                <c:pt idx="157">
                  <c:v>25016.5</c:v>
                </c:pt>
                <c:pt idx="158">
                  <c:v>25116</c:v>
                </c:pt>
                <c:pt idx="159">
                  <c:v>25120.5</c:v>
                </c:pt>
                <c:pt idx="160">
                  <c:v>25225</c:v>
                </c:pt>
                <c:pt idx="161">
                  <c:v>25229.5</c:v>
                </c:pt>
                <c:pt idx="162">
                  <c:v>25238.5</c:v>
                </c:pt>
                <c:pt idx="163">
                  <c:v>25243</c:v>
                </c:pt>
                <c:pt idx="164">
                  <c:v>25293</c:v>
                </c:pt>
                <c:pt idx="165">
                  <c:v>25297.5</c:v>
                </c:pt>
                <c:pt idx="166">
                  <c:v>26570.5</c:v>
                </c:pt>
                <c:pt idx="167">
                  <c:v>26579.5</c:v>
                </c:pt>
                <c:pt idx="168">
                  <c:v>26580</c:v>
                </c:pt>
                <c:pt idx="169">
                  <c:v>26588.5</c:v>
                </c:pt>
                <c:pt idx="170">
                  <c:v>26602</c:v>
                </c:pt>
                <c:pt idx="171">
                  <c:v>26602.5</c:v>
                </c:pt>
                <c:pt idx="172">
                  <c:v>26661</c:v>
                </c:pt>
                <c:pt idx="173">
                  <c:v>26739</c:v>
                </c:pt>
                <c:pt idx="174">
                  <c:v>26743.5</c:v>
                </c:pt>
                <c:pt idx="175">
                  <c:v>26747</c:v>
                </c:pt>
                <c:pt idx="176">
                  <c:v>26761</c:v>
                </c:pt>
                <c:pt idx="177">
                  <c:v>26770</c:v>
                </c:pt>
                <c:pt idx="178">
                  <c:v>26776</c:v>
                </c:pt>
                <c:pt idx="179">
                  <c:v>26906</c:v>
                </c:pt>
                <c:pt idx="180">
                  <c:v>27019.5</c:v>
                </c:pt>
                <c:pt idx="181">
                  <c:v>27854.5</c:v>
                </c:pt>
                <c:pt idx="182">
                  <c:v>28242.5</c:v>
                </c:pt>
                <c:pt idx="183">
                  <c:v>28310.5</c:v>
                </c:pt>
                <c:pt idx="184">
                  <c:v>28442</c:v>
                </c:pt>
                <c:pt idx="185">
                  <c:v>28451</c:v>
                </c:pt>
                <c:pt idx="186">
                  <c:v>28451.5</c:v>
                </c:pt>
                <c:pt idx="187">
                  <c:v>28456</c:v>
                </c:pt>
                <c:pt idx="188">
                  <c:v>28460.5</c:v>
                </c:pt>
                <c:pt idx="189">
                  <c:v>28465</c:v>
                </c:pt>
                <c:pt idx="190">
                  <c:v>28465.5</c:v>
                </c:pt>
                <c:pt idx="191">
                  <c:v>28469.5</c:v>
                </c:pt>
                <c:pt idx="192">
                  <c:v>28496.5</c:v>
                </c:pt>
                <c:pt idx="193">
                  <c:v>28750.5</c:v>
                </c:pt>
                <c:pt idx="194">
                  <c:v>29820</c:v>
                </c:pt>
                <c:pt idx="195">
                  <c:v>29915</c:v>
                </c:pt>
                <c:pt idx="196">
                  <c:v>29919.5</c:v>
                </c:pt>
                <c:pt idx="197">
                  <c:v>29957</c:v>
                </c:pt>
                <c:pt idx="198">
                  <c:v>30060</c:v>
                </c:pt>
                <c:pt idx="199">
                  <c:v>30064.5</c:v>
                </c:pt>
                <c:pt idx="200">
                  <c:v>30087</c:v>
                </c:pt>
                <c:pt idx="201">
                  <c:v>30096</c:v>
                </c:pt>
                <c:pt idx="202">
                  <c:v>30101</c:v>
                </c:pt>
                <c:pt idx="203">
                  <c:v>30255</c:v>
                </c:pt>
                <c:pt idx="204">
                  <c:v>31334</c:v>
                </c:pt>
                <c:pt idx="205">
                  <c:v>31334</c:v>
                </c:pt>
                <c:pt idx="206">
                  <c:v>31334</c:v>
                </c:pt>
                <c:pt idx="207">
                  <c:v>31668.5</c:v>
                </c:pt>
                <c:pt idx="208">
                  <c:v>31668.5</c:v>
                </c:pt>
                <c:pt idx="209">
                  <c:v>31673</c:v>
                </c:pt>
                <c:pt idx="210">
                  <c:v>31673.5</c:v>
                </c:pt>
                <c:pt idx="211">
                  <c:v>31673.5</c:v>
                </c:pt>
                <c:pt idx="212">
                  <c:v>31727.5</c:v>
                </c:pt>
                <c:pt idx="213">
                  <c:v>31809</c:v>
                </c:pt>
                <c:pt idx="214">
                  <c:v>31841</c:v>
                </c:pt>
                <c:pt idx="215">
                  <c:v>31841</c:v>
                </c:pt>
                <c:pt idx="216">
                  <c:v>31841</c:v>
                </c:pt>
                <c:pt idx="217">
                  <c:v>31841</c:v>
                </c:pt>
                <c:pt idx="218">
                  <c:v>31841</c:v>
                </c:pt>
                <c:pt idx="219">
                  <c:v>31841</c:v>
                </c:pt>
                <c:pt idx="220">
                  <c:v>31854.5</c:v>
                </c:pt>
                <c:pt idx="221">
                  <c:v>31854.5</c:v>
                </c:pt>
                <c:pt idx="222">
                  <c:v>31899.5</c:v>
                </c:pt>
                <c:pt idx="223">
                  <c:v>33188</c:v>
                </c:pt>
                <c:pt idx="224">
                  <c:v>33345</c:v>
                </c:pt>
                <c:pt idx="225">
                  <c:v>33395</c:v>
                </c:pt>
                <c:pt idx="226">
                  <c:v>33417.5</c:v>
                </c:pt>
                <c:pt idx="227">
                  <c:v>33422</c:v>
                </c:pt>
                <c:pt idx="228">
                  <c:v>33426.5</c:v>
                </c:pt>
                <c:pt idx="229">
                  <c:v>33426.5</c:v>
                </c:pt>
                <c:pt idx="230">
                  <c:v>33450.5</c:v>
                </c:pt>
                <c:pt idx="231">
                  <c:v>33454</c:v>
                </c:pt>
                <c:pt idx="232">
                  <c:v>33458.5</c:v>
                </c:pt>
                <c:pt idx="233">
                  <c:v>33549</c:v>
                </c:pt>
                <c:pt idx="234">
                  <c:v>34850</c:v>
                </c:pt>
                <c:pt idx="235">
                  <c:v>34922</c:v>
                </c:pt>
                <c:pt idx="236">
                  <c:v>35021.5</c:v>
                </c:pt>
                <c:pt idx="237">
                  <c:v>35021.5</c:v>
                </c:pt>
                <c:pt idx="238">
                  <c:v>35026.5</c:v>
                </c:pt>
                <c:pt idx="239">
                  <c:v>35026.5</c:v>
                </c:pt>
                <c:pt idx="240">
                  <c:v>35035.5</c:v>
                </c:pt>
                <c:pt idx="241">
                  <c:v>35040</c:v>
                </c:pt>
                <c:pt idx="242">
                  <c:v>35040</c:v>
                </c:pt>
                <c:pt idx="243">
                  <c:v>35058</c:v>
                </c:pt>
                <c:pt idx="244">
                  <c:v>35139.5</c:v>
                </c:pt>
                <c:pt idx="245">
                  <c:v>35191</c:v>
                </c:pt>
                <c:pt idx="246">
                  <c:v>35207.5</c:v>
                </c:pt>
                <c:pt idx="247">
                  <c:v>35434</c:v>
                </c:pt>
                <c:pt idx="248">
                  <c:v>36367.5</c:v>
                </c:pt>
                <c:pt idx="249">
                  <c:v>36517</c:v>
                </c:pt>
                <c:pt idx="250">
                  <c:v>36607.5</c:v>
                </c:pt>
                <c:pt idx="251">
                  <c:v>36997.5</c:v>
                </c:pt>
                <c:pt idx="252">
                  <c:v>38012.5</c:v>
                </c:pt>
                <c:pt idx="253">
                  <c:v>38162</c:v>
                </c:pt>
                <c:pt idx="254">
                  <c:v>38416</c:v>
                </c:pt>
                <c:pt idx="255">
                  <c:v>38438.5</c:v>
                </c:pt>
                <c:pt idx="256">
                  <c:v>39329</c:v>
                </c:pt>
                <c:pt idx="257">
                  <c:v>39865.5</c:v>
                </c:pt>
                <c:pt idx="258">
                  <c:v>39885</c:v>
                </c:pt>
                <c:pt idx="259">
                  <c:v>39988</c:v>
                </c:pt>
                <c:pt idx="260">
                  <c:v>40350.5</c:v>
                </c:pt>
                <c:pt idx="261">
                  <c:v>41331.5</c:v>
                </c:pt>
                <c:pt idx="262">
                  <c:v>41483.5</c:v>
                </c:pt>
                <c:pt idx="263">
                  <c:v>41580</c:v>
                </c:pt>
                <c:pt idx="264">
                  <c:v>41648.5</c:v>
                </c:pt>
                <c:pt idx="265">
                  <c:v>41705.5</c:v>
                </c:pt>
                <c:pt idx="266">
                  <c:v>41714.5</c:v>
                </c:pt>
                <c:pt idx="267">
                  <c:v>41814</c:v>
                </c:pt>
                <c:pt idx="268">
                  <c:v>41995.5</c:v>
                </c:pt>
                <c:pt idx="269">
                  <c:v>42004.5</c:v>
                </c:pt>
                <c:pt idx="270">
                  <c:v>43160</c:v>
                </c:pt>
                <c:pt idx="271">
                  <c:v>43170.5</c:v>
                </c:pt>
                <c:pt idx="272">
                  <c:v>43171</c:v>
                </c:pt>
                <c:pt idx="273">
                  <c:v>43241.5</c:v>
                </c:pt>
                <c:pt idx="274">
                  <c:v>43305</c:v>
                </c:pt>
                <c:pt idx="275">
                  <c:v>43355</c:v>
                </c:pt>
                <c:pt idx="276">
                  <c:v>43369.5</c:v>
                </c:pt>
                <c:pt idx="277">
                  <c:v>43373</c:v>
                </c:pt>
                <c:pt idx="278">
                  <c:v>43423</c:v>
                </c:pt>
                <c:pt idx="279">
                  <c:v>43518</c:v>
                </c:pt>
                <c:pt idx="280">
                  <c:v>44597.5</c:v>
                </c:pt>
                <c:pt idx="281">
                  <c:v>44782</c:v>
                </c:pt>
                <c:pt idx="282">
                  <c:v>44918</c:v>
                </c:pt>
                <c:pt idx="283">
                  <c:v>44918</c:v>
                </c:pt>
                <c:pt idx="284">
                  <c:v>45031.5</c:v>
                </c:pt>
                <c:pt idx="285">
                  <c:v>45036</c:v>
                </c:pt>
                <c:pt idx="286">
                  <c:v>45068</c:v>
                </c:pt>
                <c:pt idx="287">
                  <c:v>45068</c:v>
                </c:pt>
                <c:pt idx="288">
                  <c:v>45072.5</c:v>
                </c:pt>
                <c:pt idx="289">
                  <c:v>45073.5</c:v>
                </c:pt>
                <c:pt idx="290">
                  <c:v>45074</c:v>
                </c:pt>
                <c:pt idx="291">
                  <c:v>45090.5</c:v>
                </c:pt>
                <c:pt idx="292">
                  <c:v>45253.5</c:v>
                </c:pt>
                <c:pt idx="293">
                  <c:v>45326</c:v>
                </c:pt>
                <c:pt idx="294">
                  <c:v>46419</c:v>
                </c:pt>
                <c:pt idx="295">
                  <c:v>46422.5</c:v>
                </c:pt>
                <c:pt idx="296">
                  <c:v>46463.5</c:v>
                </c:pt>
                <c:pt idx="297">
                  <c:v>46463.5</c:v>
                </c:pt>
                <c:pt idx="298">
                  <c:v>46463.5</c:v>
                </c:pt>
                <c:pt idx="299">
                  <c:v>46464</c:v>
                </c:pt>
                <c:pt idx="300">
                  <c:v>46464</c:v>
                </c:pt>
                <c:pt idx="301">
                  <c:v>46464</c:v>
                </c:pt>
                <c:pt idx="302">
                  <c:v>46467.5</c:v>
                </c:pt>
                <c:pt idx="303">
                  <c:v>46528</c:v>
                </c:pt>
                <c:pt idx="304">
                  <c:v>46576.5</c:v>
                </c:pt>
                <c:pt idx="305">
                  <c:v>46699</c:v>
                </c:pt>
                <c:pt idx="306">
                  <c:v>46708</c:v>
                </c:pt>
                <c:pt idx="307">
                  <c:v>46718.5</c:v>
                </c:pt>
                <c:pt idx="308">
                  <c:v>46850</c:v>
                </c:pt>
                <c:pt idx="309">
                  <c:v>46850</c:v>
                </c:pt>
                <c:pt idx="310">
                  <c:v>46876</c:v>
                </c:pt>
                <c:pt idx="311">
                  <c:v>47883</c:v>
                </c:pt>
                <c:pt idx="312">
                  <c:v>48119</c:v>
                </c:pt>
                <c:pt idx="313">
                  <c:v>48121.5</c:v>
                </c:pt>
                <c:pt idx="314">
                  <c:v>48140.5</c:v>
                </c:pt>
                <c:pt idx="315">
                  <c:v>48244</c:v>
                </c:pt>
                <c:pt idx="316">
                  <c:v>48248.5</c:v>
                </c:pt>
                <c:pt idx="317">
                  <c:v>48248.5</c:v>
                </c:pt>
                <c:pt idx="318">
                  <c:v>48280.5</c:v>
                </c:pt>
                <c:pt idx="319">
                  <c:v>48295</c:v>
                </c:pt>
                <c:pt idx="320">
                  <c:v>48303</c:v>
                </c:pt>
                <c:pt idx="321">
                  <c:v>48485.5</c:v>
                </c:pt>
                <c:pt idx="322">
                  <c:v>48557</c:v>
                </c:pt>
                <c:pt idx="323">
                  <c:v>48558</c:v>
                </c:pt>
                <c:pt idx="324">
                  <c:v>48566.5</c:v>
                </c:pt>
                <c:pt idx="325">
                  <c:v>48566.5</c:v>
                </c:pt>
                <c:pt idx="326">
                  <c:v>48747.5</c:v>
                </c:pt>
                <c:pt idx="327">
                  <c:v>48747.5</c:v>
                </c:pt>
                <c:pt idx="328">
                  <c:v>49640</c:v>
                </c:pt>
                <c:pt idx="329">
                  <c:v>49735</c:v>
                </c:pt>
                <c:pt idx="330">
                  <c:v>49800.5</c:v>
                </c:pt>
                <c:pt idx="331">
                  <c:v>49948</c:v>
                </c:pt>
                <c:pt idx="332">
                  <c:v>50016</c:v>
                </c:pt>
                <c:pt idx="333">
                  <c:v>50138.5</c:v>
                </c:pt>
                <c:pt idx="334">
                  <c:v>50143</c:v>
                </c:pt>
                <c:pt idx="335">
                  <c:v>50143</c:v>
                </c:pt>
                <c:pt idx="336">
                  <c:v>51276.5</c:v>
                </c:pt>
                <c:pt idx="337">
                  <c:v>51303.5</c:v>
                </c:pt>
                <c:pt idx="338">
                  <c:v>51304</c:v>
                </c:pt>
                <c:pt idx="339">
                  <c:v>51421</c:v>
                </c:pt>
                <c:pt idx="340">
                  <c:v>51460</c:v>
                </c:pt>
                <c:pt idx="341">
                  <c:v>51506.5</c:v>
                </c:pt>
                <c:pt idx="342">
                  <c:v>51593.5</c:v>
                </c:pt>
                <c:pt idx="343">
                  <c:v>51603.5</c:v>
                </c:pt>
                <c:pt idx="344">
                  <c:v>51620</c:v>
                </c:pt>
                <c:pt idx="345">
                  <c:v>51621</c:v>
                </c:pt>
                <c:pt idx="346">
                  <c:v>51674.5</c:v>
                </c:pt>
                <c:pt idx="347">
                  <c:v>51701.5</c:v>
                </c:pt>
                <c:pt idx="348">
                  <c:v>51715</c:v>
                </c:pt>
                <c:pt idx="349">
                  <c:v>52898.5</c:v>
                </c:pt>
                <c:pt idx="350">
                  <c:v>52972</c:v>
                </c:pt>
                <c:pt idx="351">
                  <c:v>53071</c:v>
                </c:pt>
                <c:pt idx="352">
                  <c:v>53085</c:v>
                </c:pt>
                <c:pt idx="353">
                  <c:v>53092.5</c:v>
                </c:pt>
                <c:pt idx="354">
                  <c:v>53093</c:v>
                </c:pt>
                <c:pt idx="355">
                  <c:v>53093</c:v>
                </c:pt>
                <c:pt idx="356">
                  <c:v>53121</c:v>
                </c:pt>
                <c:pt idx="357">
                  <c:v>53121</c:v>
                </c:pt>
                <c:pt idx="358">
                  <c:v>53144</c:v>
                </c:pt>
                <c:pt idx="359">
                  <c:v>53165.5</c:v>
                </c:pt>
                <c:pt idx="360">
                  <c:v>53183</c:v>
                </c:pt>
                <c:pt idx="361">
                  <c:v>53183</c:v>
                </c:pt>
                <c:pt idx="362">
                  <c:v>53193</c:v>
                </c:pt>
                <c:pt idx="363">
                  <c:v>53201.5</c:v>
                </c:pt>
                <c:pt idx="364">
                  <c:v>53207</c:v>
                </c:pt>
                <c:pt idx="365">
                  <c:v>53547</c:v>
                </c:pt>
                <c:pt idx="366">
                  <c:v>54643</c:v>
                </c:pt>
                <c:pt idx="367">
                  <c:v>54721</c:v>
                </c:pt>
                <c:pt idx="368">
                  <c:v>54730</c:v>
                </c:pt>
                <c:pt idx="369">
                  <c:v>54802</c:v>
                </c:pt>
                <c:pt idx="370">
                  <c:v>54812</c:v>
                </c:pt>
                <c:pt idx="371">
                  <c:v>54830</c:v>
                </c:pt>
                <c:pt idx="372">
                  <c:v>54857</c:v>
                </c:pt>
                <c:pt idx="373">
                  <c:v>54861</c:v>
                </c:pt>
                <c:pt idx="374">
                  <c:v>54875</c:v>
                </c:pt>
                <c:pt idx="375">
                  <c:v>54938</c:v>
                </c:pt>
                <c:pt idx="376">
                  <c:v>54950.5</c:v>
                </c:pt>
                <c:pt idx="377">
                  <c:v>54970</c:v>
                </c:pt>
                <c:pt idx="378">
                  <c:v>54996</c:v>
                </c:pt>
                <c:pt idx="379">
                  <c:v>54996</c:v>
                </c:pt>
                <c:pt idx="380">
                  <c:v>54996</c:v>
                </c:pt>
                <c:pt idx="381">
                  <c:v>55127.5</c:v>
                </c:pt>
                <c:pt idx="382">
                  <c:v>55127.5</c:v>
                </c:pt>
                <c:pt idx="383">
                  <c:v>55572</c:v>
                </c:pt>
                <c:pt idx="384">
                  <c:v>56043.5</c:v>
                </c:pt>
                <c:pt idx="385">
                  <c:v>56043.5</c:v>
                </c:pt>
                <c:pt idx="386">
                  <c:v>56293</c:v>
                </c:pt>
                <c:pt idx="387">
                  <c:v>56302.5</c:v>
                </c:pt>
                <c:pt idx="388">
                  <c:v>56342</c:v>
                </c:pt>
                <c:pt idx="389">
                  <c:v>56388</c:v>
                </c:pt>
                <c:pt idx="390">
                  <c:v>56429.5</c:v>
                </c:pt>
                <c:pt idx="391">
                  <c:v>56442.5</c:v>
                </c:pt>
                <c:pt idx="392">
                  <c:v>56474</c:v>
                </c:pt>
                <c:pt idx="393">
                  <c:v>56500</c:v>
                </c:pt>
                <c:pt idx="394">
                  <c:v>56500.5</c:v>
                </c:pt>
                <c:pt idx="395">
                  <c:v>56551</c:v>
                </c:pt>
                <c:pt idx="396">
                  <c:v>56578</c:v>
                </c:pt>
                <c:pt idx="397">
                  <c:v>56664.5</c:v>
                </c:pt>
                <c:pt idx="398">
                  <c:v>56668</c:v>
                </c:pt>
                <c:pt idx="399">
                  <c:v>56683</c:v>
                </c:pt>
                <c:pt idx="400">
                  <c:v>56683</c:v>
                </c:pt>
                <c:pt idx="401">
                  <c:v>56683</c:v>
                </c:pt>
                <c:pt idx="402">
                  <c:v>56841.5</c:v>
                </c:pt>
                <c:pt idx="403">
                  <c:v>57599</c:v>
                </c:pt>
                <c:pt idx="404">
                  <c:v>57757.5</c:v>
                </c:pt>
                <c:pt idx="405">
                  <c:v>57884</c:v>
                </c:pt>
                <c:pt idx="406">
                  <c:v>58055.5</c:v>
                </c:pt>
                <c:pt idx="407">
                  <c:v>58169</c:v>
                </c:pt>
                <c:pt idx="408">
                  <c:v>58169.5</c:v>
                </c:pt>
                <c:pt idx="409">
                  <c:v>58214</c:v>
                </c:pt>
                <c:pt idx="410">
                  <c:v>58214</c:v>
                </c:pt>
                <c:pt idx="411">
                  <c:v>58327.5</c:v>
                </c:pt>
                <c:pt idx="412">
                  <c:v>58327.5</c:v>
                </c:pt>
                <c:pt idx="413">
                  <c:v>58358.5</c:v>
                </c:pt>
                <c:pt idx="414">
                  <c:v>58358.5</c:v>
                </c:pt>
                <c:pt idx="415">
                  <c:v>58377</c:v>
                </c:pt>
                <c:pt idx="416">
                  <c:v>59321</c:v>
                </c:pt>
                <c:pt idx="417">
                  <c:v>59409</c:v>
                </c:pt>
                <c:pt idx="418">
                  <c:v>59430</c:v>
                </c:pt>
                <c:pt idx="419">
                  <c:v>59588.5</c:v>
                </c:pt>
                <c:pt idx="420">
                  <c:v>59696.5</c:v>
                </c:pt>
                <c:pt idx="421">
                  <c:v>59758</c:v>
                </c:pt>
                <c:pt idx="422">
                  <c:v>59767</c:v>
                </c:pt>
                <c:pt idx="423">
                  <c:v>59841.5</c:v>
                </c:pt>
                <c:pt idx="424">
                  <c:v>60114.5</c:v>
                </c:pt>
                <c:pt idx="425">
                  <c:v>60114.5</c:v>
                </c:pt>
                <c:pt idx="426">
                  <c:v>60114.5</c:v>
                </c:pt>
                <c:pt idx="427">
                  <c:v>60334</c:v>
                </c:pt>
                <c:pt idx="428">
                  <c:v>60334</c:v>
                </c:pt>
                <c:pt idx="429">
                  <c:v>61315</c:v>
                </c:pt>
                <c:pt idx="430">
                  <c:v>61331.5</c:v>
                </c:pt>
                <c:pt idx="431">
                  <c:v>61374.5</c:v>
                </c:pt>
                <c:pt idx="432">
                  <c:v>61375</c:v>
                </c:pt>
                <c:pt idx="433">
                  <c:v>61444</c:v>
                </c:pt>
                <c:pt idx="434">
                  <c:v>61444.5</c:v>
                </c:pt>
                <c:pt idx="435">
                  <c:v>61498.5</c:v>
                </c:pt>
                <c:pt idx="436">
                  <c:v>61503</c:v>
                </c:pt>
                <c:pt idx="437">
                  <c:v>61529</c:v>
                </c:pt>
                <c:pt idx="438">
                  <c:v>61548.5</c:v>
                </c:pt>
                <c:pt idx="439">
                  <c:v>61575</c:v>
                </c:pt>
                <c:pt idx="440">
                  <c:v>61602.5</c:v>
                </c:pt>
                <c:pt idx="441">
                  <c:v>61603</c:v>
                </c:pt>
                <c:pt idx="442">
                  <c:v>61607.5</c:v>
                </c:pt>
                <c:pt idx="443">
                  <c:v>61611.5</c:v>
                </c:pt>
                <c:pt idx="444">
                  <c:v>61612</c:v>
                </c:pt>
                <c:pt idx="445">
                  <c:v>61621</c:v>
                </c:pt>
                <c:pt idx="446">
                  <c:v>61634.5</c:v>
                </c:pt>
                <c:pt idx="447">
                  <c:v>61643.5</c:v>
                </c:pt>
                <c:pt idx="448">
                  <c:v>61644</c:v>
                </c:pt>
                <c:pt idx="449">
                  <c:v>61648</c:v>
                </c:pt>
                <c:pt idx="450">
                  <c:v>61648.5</c:v>
                </c:pt>
                <c:pt idx="451">
                  <c:v>61652.5</c:v>
                </c:pt>
                <c:pt idx="452">
                  <c:v>61653</c:v>
                </c:pt>
                <c:pt idx="453">
                  <c:v>61661.5</c:v>
                </c:pt>
                <c:pt idx="454">
                  <c:v>61662</c:v>
                </c:pt>
                <c:pt idx="455">
                  <c:v>61666</c:v>
                </c:pt>
                <c:pt idx="456">
                  <c:v>61666.5</c:v>
                </c:pt>
                <c:pt idx="457">
                  <c:v>61670.5</c:v>
                </c:pt>
                <c:pt idx="458">
                  <c:v>61671</c:v>
                </c:pt>
                <c:pt idx="459">
                  <c:v>61684</c:v>
                </c:pt>
                <c:pt idx="460">
                  <c:v>61684</c:v>
                </c:pt>
                <c:pt idx="461">
                  <c:v>61684.5</c:v>
                </c:pt>
                <c:pt idx="462">
                  <c:v>61699</c:v>
                </c:pt>
                <c:pt idx="463">
                  <c:v>61784</c:v>
                </c:pt>
                <c:pt idx="464">
                  <c:v>61788.5</c:v>
                </c:pt>
                <c:pt idx="465">
                  <c:v>61793</c:v>
                </c:pt>
                <c:pt idx="466">
                  <c:v>61797.5</c:v>
                </c:pt>
                <c:pt idx="467">
                  <c:v>61802</c:v>
                </c:pt>
                <c:pt idx="468">
                  <c:v>61806.5</c:v>
                </c:pt>
                <c:pt idx="469">
                  <c:v>61811</c:v>
                </c:pt>
                <c:pt idx="470">
                  <c:v>61880</c:v>
                </c:pt>
                <c:pt idx="471">
                  <c:v>61892.5</c:v>
                </c:pt>
                <c:pt idx="472">
                  <c:v>62092</c:v>
                </c:pt>
                <c:pt idx="473">
                  <c:v>62092</c:v>
                </c:pt>
                <c:pt idx="474">
                  <c:v>62561</c:v>
                </c:pt>
                <c:pt idx="475">
                  <c:v>63006</c:v>
                </c:pt>
                <c:pt idx="476">
                  <c:v>63006.5</c:v>
                </c:pt>
                <c:pt idx="477">
                  <c:v>63027.5</c:v>
                </c:pt>
                <c:pt idx="478">
                  <c:v>63043.5</c:v>
                </c:pt>
                <c:pt idx="479">
                  <c:v>63057</c:v>
                </c:pt>
                <c:pt idx="480">
                  <c:v>63066</c:v>
                </c:pt>
                <c:pt idx="481">
                  <c:v>63106</c:v>
                </c:pt>
                <c:pt idx="482">
                  <c:v>63106</c:v>
                </c:pt>
                <c:pt idx="483">
                  <c:v>63106.5</c:v>
                </c:pt>
                <c:pt idx="484">
                  <c:v>63106.5</c:v>
                </c:pt>
                <c:pt idx="485">
                  <c:v>63107.5</c:v>
                </c:pt>
                <c:pt idx="486">
                  <c:v>63116</c:v>
                </c:pt>
                <c:pt idx="487">
                  <c:v>63116</c:v>
                </c:pt>
                <c:pt idx="488">
                  <c:v>63116.5</c:v>
                </c:pt>
                <c:pt idx="489">
                  <c:v>63125.5</c:v>
                </c:pt>
                <c:pt idx="490">
                  <c:v>63154</c:v>
                </c:pt>
                <c:pt idx="491">
                  <c:v>63161.5</c:v>
                </c:pt>
                <c:pt idx="492">
                  <c:v>63220.5</c:v>
                </c:pt>
                <c:pt idx="493">
                  <c:v>63306</c:v>
                </c:pt>
                <c:pt idx="494">
                  <c:v>63306.5</c:v>
                </c:pt>
                <c:pt idx="495">
                  <c:v>63329</c:v>
                </c:pt>
                <c:pt idx="496">
                  <c:v>63367</c:v>
                </c:pt>
                <c:pt idx="497">
                  <c:v>63426</c:v>
                </c:pt>
                <c:pt idx="498">
                  <c:v>64489.5</c:v>
                </c:pt>
                <c:pt idx="499">
                  <c:v>64493</c:v>
                </c:pt>
                <c:pt idx="500">
                  <c:v>64644.5</c:v>
                </c:pt>
                <c:pt idx="501">
                  <c:v>64729</c:v>
                </c:pt>
                <c:pt idx="502">
                  <c:v>64753.5</c:v>
                </c:pt>
                <c:pt idx="503">
                  <c:v>64758</c:v>
                </c:pt>
                <c:pt idx="504">
                  <c:v>64783.5</c:v>
                </c:pt>
                <c:pt idx="505">
                  <c:v>64788</c:v>
                </c:pt>
                <c:pt idx="506">
                  <c:v>64792.5</c:v>
                </c:pt>
                <c:pt idx="507">
                  <c:v>64793</c:v>
                </c:pt>
                <c:pt idx="508">
                  <c:v>64797</c:v>
                </c:pt>
                <c:pt idx="509">
                  <c:v>64860.5</c:v>
                </c:pt>
                <c:pt idx="510">
                  <c:v>64862</c:v>
                </c:pt>
                <c:pt idx="511">
                  <c:v>64874</c:v>
                </c:pt>
                <c:pt idx="512">
                  <c:v>64874</c:v>
                </c:pt>
                <c:pt idx="513">
                  <c:v>64951</c:v>
                </c:pt>
                <c:pt idx="514">
                  <c:v>65250.5</c:v>
                </c:pt>
                <c:pt idx="515">
                  <c:v>65677</c:v>
                </c:pt>
                <c:pt idx="516">
                  <c:v>66008.5</c:v>
                </c:pt>
                <c:pt idx="517">
                  <c:v>66013</c:v>
                </c:pt>
                <c:pt idx="518">
                  <c:v>66022</c:v>
                </c:pt>
                <c:pt idx="519">
                  <c:v>66058</c:v>
                </c:pt>
                <c:pt idx="520">
                  <c:v>66071.5</c:v>
                </c:pt>
                <c:pt idx="521">
                  <c:v>66076.5</c:v>
                </c:pt>
                <c:pt idx="522">
                  <c:v>66090</c:v>
                </c:pt>
                <c:pt idx="523">
                  <c:v>66098.5</c:v>
                </c:pt>
                <c:pt idx="524">
                  <c:v>66099</c:v>
                </c:pt>
                <c:pt idx="525">
                  <c:v>66103.5</c:v>
                </c:pt>
                <c:pt idx="526">
                  <c:v>66108</c:v>
                </c:pt>
                <c:pt idx="527">
                  <c:v>66112.5</c:v>
                </c:pt>
                <c:pt idx="528">
                  <c:v>66189.5</c:v>
                </c:pt>
                <c:pt idx="529">
                  <c:v>66194</c:v>
                </c:pt>
                <c:pt idx="530">
                  <c:v>66194.5</c:v>
                </c:pt>
                <c:pt idx="531">
                  <c:v>66216</c:v>
                </c:pt>
                <c:pt idx="532">
                  <c:v>66216.5</c:v>
                </c:pt>
                <c:pt idx="533">
                  <c:v>66230.5</c:v>
                </c:pt>
                <c:pt idx="534">
                  <c:v>66234.5</c:v>
                </c:pt>
                <c:pt idx="535">
                  <c:v>66248.5</c:v>
                </c:pt>
                <c:pt idx="536">
                  <c:v>66253</c:v>
                </c:pt>
                <c:pt idx="537">
                  <c:v>66257.5</c:v>
                </c:pt>
                <c:pt idx="538">
                  <c:v>66261.5</c:v>
                </c:pt>
                <c:pt idx="539">
                  <c:v>66279.5</c:v>
                </c:pt>
                <c:pt idx="540">
                  <c:v>66280</c:v>
                </c:pt>
                <c:pt idx="541">
                  <c:v>66284</c:v>
                </c:pt>
                <c:pt idx="542">
                  <c:v>66284.5</c:v>
                </c:pt>
                <c:pt idx="543">
                  <c:v>66288</c:v>
                </c:pt>
                <c:pt idx="544">
                  <c:v>66288.5</c:v>
                </c:pt>
                <c:pt idx="545">
                  <c:v>66302.5</c:v>
                </c:pt>
                <c:pt idx="546">
                  <c:v>66307</c:v>
                </c:pt>
                <c:pt idx="547">
                  <c:v>66307.5</c:v>
                </c:pt>
                <c:pt idx="548">
                  <c:v>66311</c:v>
                </c:pt>
                <c:pt idx="549">
                  <c:v>66312</c:v>
                </c:pt>
                <c:pt idx="550">
                  <c:v>66325.5</c:v>
                </c:pt>
                <c:pt idx="551">
                  <c:v>66326.5</c:v>
                </c:pt>
                <c:pt idx="552">
                  <c:v>66329.5</c:v>
                </c:pt>
                <c:pt idx="553">
                  <c:v>66330</c:v>
                </c:pt>
                <c:pt idx="554">
                  <c:v>66347</c:v>
                </c:pt>
                <c:pt idx="555">
                  <c:v>66347.5</c:v>
                </c:pt>
                <c:pt idx="556">
                  <c:v>66423.5</c:v>
                </c:pt>
                <c:pt idx="557">
                  <c:v>66424</c:v>
                </c:pt>
                <c:pt idx="558">
                  <c:v>66433</c:v>
                </c:pt>
                <c:pt idx="559">
                  <c:v>66437.5</c:v>
                </c:pt>
                <c:pt idx="560">
                  <c:v>66438</c:v>
                </c:pt>
                <c:pt idx="561">
                  <c:v>66438.5</c:v>
                </c:pt>
                <c:pt idx="562">
                  <c:v>66443</c:v>
                </c:pt>
                <c:pt idx="563">
                  <c:v>66451</c:v>
                </c:pt>
                <c:pt idx="564">
                  <c:v>66469</c:v>
                </c:pt>
                <c:pt idx="565">
                  <c:v>66469.5</c:v>
                </c:pt>
                <c:pt idx="566">
                  <c:v>66473.5</c:v>
                </c:pt>
                <c:pt idx="567">
                  <c:v>66474</c:v>
                </c:pt>
                <c:pt idx="568">
                  <c:v>66478</c:v>
                </c:pt>
                <c:pt idx="569">
                  <c:v>66478.5</c:v>
                </c:pt>
                <c:pt idx="570">
                  <c:v>66483</c:v>
                </c:pt>
                <c:pt idx="571">
                  <c:v>66487</c:v>
                </c:pt>
                <c:pt idx="572">
                  <c:v>66487.5</c:v>
                </c:pt>
                <c:pt idx="573">
                  <c:v>66491.5</c:v>
                </c:pt>
                <c:pt idx="574">
                  <c:v>66492</c:v>
                </c:pt>
                <c:pt idx="575">
                  <c:v>66492.5</c:v>
                </c:pt>
                <c:pt idx="576">
                  <c:v>66501</c:v>
                </c:pt>
                <c:pt idx="577">
                  <c:v>66501.5</c:v>
                </c:pt>
                <c:pt idx="578">
                  <c:v>66505.5</c:v>
                </c:pt>
                <c:pt idx="579">
                  <c:v>66510</c:v>
                </c:pt>
                <c:pt idx="580">
                  <c:v>66514.5</c:v>
                </c:pt>
                <c:pt idx="581">
                  <c:v>66519</c:v>
                </c:pt>
                <c:pt idx="582">
                  <c:v>66519</c:v>
                </c:pt>
                <c:pt idx="583">
                  <c:v>66523.5</c:v>
                </c:pt>
                <c:pt idx="584">
                  <c:v>66528</c:v>
                </c:pt>
                <c:pt idx="585">
                  <c:v>66528.5</c:v>
                </c:pt>
                <c:pt idx="586">
                  <c:v>66532.5</c:v>
                </c:pt>
                <c:pt idx="587">
                  <c:v>66532.5</c:v>
                </c:pt>
                <c:pt idx="588">
                  <c:v>66533</c:v>
                </c:pt>
                <c:pt idx="589">
                  <c:v>66537.5</c:v>
                </c:pt>
                <c:pt idx="590">
                  <c:v>66551</c:v>
                </c:pt>
                <c:pt idx="591">
                  <c:v>66555.5</c:v>
                </c:pt>
                <c:pt idx="592">
                  <c:v>66564.5</c:v>
                </c:pt>
                <c:pt idx="593">
                  <c:v>66569</c:v>
                </c:pt>
                <c:pt idx="594">
                  <c:v>66573.5</c:v>
                </c:pt>
                <c:pt idx="595">
                  <c:v>66578</c:v>
                </c:pt>
                <c:pt idx="596">
                  <c:v>66582.5</c:v>
                </c:pt>
                <c:pt idx="597">
                  <c:v>66596</c:v>
                </c:pt>
                <c:pt idx="598">
                  <c:v>66600.5</c:v>
                </c:pt>
                <c:pt idx="599">
                  <c:v>66614.5</c:v>
                </c:pt>
                <c:pt idx="600">
                  <c:v>66619</c:v>
                </c:pt>
                <c:pt idx="601">
                  <c:v>66623.5</c:v>
                </c:pt>
                <c:pt idx="602">
                  <c:v>66659.5</c:v>
                </c:pt>
                <c:pt idx="603">
                  <c:v>66765</c:v>
                </c:pt>
                <c:pt idx="604">
                  <c:v>67914</c:v>
                </c:pt>
                <c:pt idx="605">
                  <c:v>67914</c:v>
                </c:pt>
                <c:pt idx="606">
                  <c:v>67914</c:v>
                </c:pt>
                <c:pt idx="607">
                  <c:v>67914</c:v>
                </c:pt>
                <c:pt idx="608">
                  <c:v>67974.5</c:v>
                </c:pt>
                <c:pt idx="609">
                  <c:v>67980</c:v>
                </c:pt>
                <c:pt idx="610">
                  <c:v>67980</c:v>
                </c:pt>
                <c:pt idx="611">
                  <c:v>68073</c:v>
                </c:pt>
                <c:pt idx="612">
                  <c:v>68128</c:v>
                </c:pt>
                <c:pt idx="613">
                  <c:v>68128</c:v>
                </c:pt>
                <c:pt idx="614">
                  <c:v>68128</c:v>
                </c:pt>
                <c:pt idx="615">
                  <c:v>68132.5</c:v>
                </c:pt>
                <c:pt idx="616">
                  <c:v>68132.5</c:v>
                </c:pt>
                <c:pt idx="617">
                  <c:v>68241</c:v>
                </c:pt>
                <c:pt idx="618">
                  <c:v>68250</c:v>
                </c:pt>
                <c:pt idx="619">
                  <c:v>68255.5</c:v>
                </c:pt>
                <c:pt idx="620">
                  <c:v>68341.5</c:v>
                </c:pt>
                <c:pt idx="621">
                  <c:v>68395</c:v>
                </c:pt>
                <c:pt idx="622">
                  <c:v>68395</c:v>
                </c:pt>
                <c:pt idx="623">
                  <c:v>68395</c:v>
                </c:pt>
                <c:pt idx="624">
                  <c:v>68485.5</c:v>
                </c:pt>
                <c:pt idx="625">
                  <c:v>69244.5</c:v>
                </c:pt>
                <c:pt idx="626">
                  <c:v>69263</c:v>
                </c:pt>
                <c:pt idx="627">
                  <c:v>69263.5</c:v>
                </c:pt>
                <c:pt idx="628">
                  <c:v>69475.5</c:v>
                </c:pt>
                <c:pt idx="629">
                  <c:v>69476</c:v>
                </c:pt>
                <c:pt idx="630">
                  <c:v>69573</c:v>
                </c:pt>
                <c:pt idx="631">
                  <c:v>69593.5</c:v>
                </c:pt>
                <c:pt idx="632">
                  <c:v>69692</c:v>
                </c:pt>
                <c:pt idx="633">
                  <c:v>69769</c:v>
                </c:pt>
                <c:pt idx="634">
                  <c:v>69786</c:v>
                </c:pt>
                <c:pt idx="635">
                  <c:v>69841.5</c:v>
                </c:pt>
                <c:pt idx="636">
                  <c:v>69887</c:v>
                </c:pt>
                <c:pt idx="637">
                  <c:v>69922</c:v>
                </c:pt>
                <c:pt idx="638">
                  <c:v>70902</c:v>
                </c:pt>
                <c:pt idx="639">
                  <c:v>71042.5</c:v>
                </c:pt>
                <c:pt idx="640">
                  <c:v>71051</c:v>
                </c:pt>
                <c:pt idx="641">
                  <c:v>71214.5</c:v>
                </c:pt>
                <c:pt idx="642">
                  <c:v>71337</c:v>
                </c:pt>
                <c:pt idx="643">
                  <c:v>71337.5</c:v>
                </c:pt>
                <c:pt idx="644">
                  <c:v>71350.5</c:v>
                </c:pt>
                <c:pt idx="645">
                  <c:v>71467</c:v>
                </c:pt>
                <c:pt idx="646">
                  <c:v>72625</c:v>
                </c:pt>
                <c:pt idx="647">
                  <c:v>72838</c:v>
                </c:pt>
                <c:pt idx="648">
                  <c:v>72904.5</c:v>
                </c:pt>
                <c:pt idx="649">
                  <c:v>73035.5</c:v>
                </c:pt>
                <c:pt idx="650">
                  <c:v>73040</c:v>
                </c:pt>
                <c:pt idx="651">
                  <c:v>73040.5</c:v>
                </c:pt>
                <c:pt idx="652">
                  <c:v>73053.5</c:v>
                </c:pt>
                <c:pt idx="653">
                  <c:v>73054</c:v>
                </c:pt>
                <c:pt idx="654">
                  <c:v>73062</c:v>
                </c:pt>
                <c:pt idx="655">
                  <c:v>73062.5</c:v>
                </c:pt>
                <c:pt idx="656">
                  <c:v>73067</c:v>
                </c:pt>
                <c:pt idx="657">
                  <c:v>73067.5</c:v>
                </c:pt>
                <c:pt idx="658">
                  <c:v>73076</c:v>
                </c:pt>
                <c:pt idx="659">
                  <c:v>73076.5</c:v>
                </c:pt>
                <c:pt idx="660">
                  <c:v>73077</c:v>
                </c:pt>
                <c:pt idx="661">
                  <c:v>73077</c:v>
                </c:pt>
                <c:pt idx="662">
                  <c:v>73077.5</c:v>
                </c:pt>
                <c:pt idx="663">
                  <c:v>73080.5</c:v>
                </c:pt>
                <c:pt idx="664">
                  <c:v>73081</c:v>
                </c:pt>
                <c:pt idx="665">
                  <c:v>73081.5</c:v>
                </c:pt>
                <c:pt idx="666">
                  <c:v>73085</c:v>
                </c:pt>
                <c:pt idx="667">
                  <c:v>73085.5</c:v>
                </c:pt>
                <c:pt idx="668">
                  <c:v>73089.5</c:v>
                </c:pt>
                <c:pt idx="669">
                  <c:v>73090</c:v>
                </c:pt>
                <c:pt idx="670">
                  <c:v>73090.5</c:v>
                </c:pt>
                <c:pt idx="671">
                  <c:v>73094</c:v>
                </c:pt>
                <c:pt idx="672">
                  <c:v>73094.5</c:v>
                </c:pt>
                <c:pt idx="673">
                  <c:v>73095</c:v>
                </c:pt>
                <c:pt idx="674">
                  <c:v>73095</c:v>
                </c:pt>
                <c:pt idx="675">
                  <c:v>73095</c:v>
                </c:pt>
                <c:pt idx="676">
                  <c:v>73098.5</c:v>
                </c:pt>
                <c:pt idx="677">
                  <c:v>73099</c:v>
                </c:pt>
                <c:pt idx="678">
                  <c:v>73099.5</c:v>
                </c:pt>
                <c:pt idx="679">
                  <c:v>73103.5</c:v>
                </c:pt>
                <c:pt idx="680">
                  <c:v>73135</c:v>
                </c:pt>
                <c:pt idx="681">
                  <c:v>73135.5</c:v>
                </c:pt>
                <c:pt idx="682">
                  <c:v>73144</c:v>
                </c:pt>
                <c:pt idx="683">
                  <c:v>73144.5</c:v>
                </c:pt>
                <c:pt idx="684">
                  <c:v>73148.5</c:v>
                </c:pt>
                <c:pt idx="685">
                  <c:v>73158</c:v>
                </c:pt>
                <c:pt idx="686">
                  <c:v>73185</c:v>
                </c:pt>
                <c:pt idx="687">
                  <c:v>73189</c:v>
                </c:pt>
                <c:pt idx="688">
                  <c:v>73189.5</c:v>
                </c:pt>
                <c:pt idx="689">
                  <c:v>73190</c:v>
                </c:pt>
                <c:pt idx="690">
                  <c:v>73194</c:v>
                </c:pt>
                <c:pt idx="691">
                  <c:v>73194.5</c:v>
                </c:pt>
                <c:pt idx="692">
                  <c:v>73207.5</c:v>
                </c:pt>
                <c:pt idx="693">
                  <c:v>73212</c:v>
                </c:pt>
                <c:pt idx="694">
                  <c:v>73212.5</c:v>
                </c:pt>
                <c:pt idx="695">
                  <c:v>73221</c:v>
                </c:pt>
                <c:pt idx="696">
                  <c:v>73221.5</c:v>
                </c:pt>
                <c:pt idx="697">
                  <c:v>73230</c:v>
                </c:pt>
                <c:pt idx="698">
                  <c:v>73230.5</c:v>
                </c:pt>
                <c:pt idx="699">
                  <c:v>73239</c:v>
                </c:pt>
                <c:pt idx="700">
                  <c:v>73243.5</c:v>
                </c:pt>
                <c:pt idx="701">
                  <c:v>73248</c:v>
                </c:pt>
                <c:pt idx="702">
                  <c:v>73248.5</c:v>
                </c:pt>
                <c:pt idx="703">
                  <c:v>73252.5</c:v>
                </c:pt>
                <c:pt idx="704">
                  <c:v>73253</c:v>
                </c:pt>
                <c:pt idx="705">
                  <c:v>73262</c:v>
                </c:pt>
                <c:pt idx="706">
                  <c:v>73271</c:v>
                </c:pt>
                <c:pt idx="707">
                  <c:v>73275.5</c:v>
                </c:pt>
                <c:pt idx="708">
                  <c:v>73280</c:v>
                </c:pt>
                <c:pt idx="709">
                  <c:v>73289</c:v>
                </c:pt>
                <c:pt idx="710">
                  <c:v>74310</c:v>
                </c:pt>
                <c:pt idx="711">
                  <c:v>74327.5</c:v>
                </c:pt>
                <c:pt idx="712">
                  <c:v>74328</c:v>
                </c:pt>
                <c:pt idx="713">
                  <c:v>74342.5</c:v>
                </c:pt>
                <c:pt idx="714">
                  <c:v>74355</c:v>
                </c:pt>
                <c:pt idx="715">
                  <c:v>74359.5</c:v>
                </c:pt>
                <c:pt idx="716">
                  <c:v>74368.5</c:v>
                </c:pt>
                <c:pt idx="717">
                  <c:v>74369</c:v>
                </c:pt>
                <c:pt idx="718">
                  <c:v>74373.5</c:v>
                </c:pt>
                <c:pt idx="719">
                  <c:v>74377.5</c:v>
                </c:pt>
                <c:pt idx="720">
                  <c:v>74378</c:v>
                </c:pt>
                <c:pt idx="721">
                  <c:v>74382</c:v>
                </c:pt>
                <c:pt idx="722">
                  <c:v>74382.5</c:v>
                </c:pt>
                <c:pt idx="723">
                  <c:v>74386.5</c:v>
                </c:pt>
                <c:pt idx="724">
                  <c:v>74387</c:v>
                </c:pt>
                <c:pt idx="725">
                  <c:v>74391</c:v>
                </c:pt>
                <c:pt idx="726">
                  <c:v>74404.5</c:v>
                </c:pt>
                <c:pt idx="727">
                  <c:v>74405</c:v>
                </c:pt>
                <c:pt idx="728">
                  <c:v>74409</c:v>
                </c:pt>
                <c:pt idx="729">
                  <c:v>74409.5</c:v>
                </c:pt>
                <c:pt idx="730">
                  <c:v>74413.5</c:v>
                </c:pt>
                <c:pt idx="731">
                  <c:v>74414</c:v>
                </c:pt>
                <c:pt idx="732">
                  <c:v>74431.5</c:v>
                </c:pt>
                <c:pt idx="733">
                  <c:v>74432</c:v>
                </c:pt>
                <c:pt idx="734">
                  <c:v>74435.5</c:v>
                </c:pt>
                <c:pt idx="735">
                  <c:v>74436</c:v>
                </c:pt>
                <c:pt idx="736">
                  <c:v>74436</c:v>
                </c:pt>
                <c:pt idx="737">
                  <c:v>74436.5</c:v>
                </c:pt>
                <c:pt idx="738">
                  <c:v>74437</c:v>
                </c:pt>
                <c:pt idx="739">
                  <c:v>74440.5</c:v>
                </c:pt>
                <c:pt idx="740">
                  <c:v>74441</c:v>
                </c:pt>
                <c:pt idx="741">
                  <c:v>74464</c:v>
                </c:pt>
                <c:pt idx="742">
                  <c:v>74472.5</c:v>
                </c:pt>
                <c:pt idx="743">
                  <c:v>74517.5</c:v>
                </c:pt>
                <c:pt idx="744">
                  <c:v>74518</c:v>
                </c:pt>
                <c:pt idx="745">
                  <c:v>74518.5</c:v>
                </c:pt>
                <c:pt idx="746">
                  <c:v>74522.5</c:v>
                </c:pt>
                <c:pt idx="747">
                  <c:v>74523</c:v>
                </c:pt>
                <c:pt idx="748">
                  <c:v>74528</c:v>
                </c:pt>
                <c:pt idx="749">
                  <c:v>74528.5</c:v>
                </c:pt>
                <c:pt idx="750">
                  <c:v>74536</c:v>
                </c:pt>
                <c:pt idx="751">
                  <c:v>74536.5</c:v>
                </c:pt>
                <c:pt idx="752">
                  <c:v>74540</c:v>
                </c:pt>
                <c:pt idx="753">
                  <c:v>74558.5</c:v>
                </c:pt>
                <c:pt idx="754">
                  <c:v>74559</c:v>
                </c:pt>
                <c:pt idx="755">
                  <c:v>74640</c:v>
                </c:pt>
                <c:pt idx="756">
                  <c:v>74794.5</c:v>
                </c:pt>
                <c:pt idx="757">
                  <c:v>74893</c:v>
                </c:pt>
                <c:pt idx="758">
                  <c:v>74907.5</c:v>
                </c:pt>
                <c:pt idx="759">
                  <c:v>74907.5</c:v>
                </c:pt>
                <c:pt idx="760">
                  <c:v>76050</c:v>
                </c:pt>
                <c:pt idx="761">
                  <c:v>76050</c:v>
                </c:pt>
                <c:pt idx="762">
                  <c:v>76357.5</c:v>
                </c:pt>
                <c:pt idx="763">
                  <c:v>76357.5</c:v>
                </c:pt>
                <c:pt idx="764">
                  <c:v>76643</c:v>
                </c:pt>
                <c:pt idx="765">
                  <c:v>76693</c:v>
                </c:pt>
                <c:pt idx="766">
                  <c:v>77623.5</c:v>
                </c:pt>
                <c:pt idx="767">
                  <c:v>77744</c:v>
                </c:pt>
                <c:pt idx="768">
                  <c:v>77768</c:v>
                </c:pt>
                <c:pt idx="769">
                  <c:v>77997.5</c:v>
                </c:pt>
                <c:pt idx="770">
                  <c:v>79452</c:v>
                </c:pt>
                <c:pt idx="771">
                  <c:v>79452.5</c:v>
                </c:pt>
                <c:pt idx="772">
                  <c:v>79471.5</c:v>
                </c:pt>
                <c:pt idx="773">
                  <c:v>79592</c:v>
                </c:pt>
                <c:pt idx="774">
                  <c:v>79592.5</c:v>
                </c:pt>
                <c:pt idx="775">
                  <c:v>79669</c:v>
                </c:pt>
                <c:pt idx="776">
                  <c:v>79675</c:v>
                </c:pt>
                <c:pt idx="777">
                  <c:v>79675.5</c:v>
                </c:pt>
                <c:pt idx="778">
                  <c:v>79755</c:v>
                </c:pt>
                <c:pt idx="779">
                  <c:v>81024.5</c:v>
                </c:pt>
                <c:pt idx="780">
                  <c:v>81166.5</c:v>
                </c:pt>
                <c:pt idx="781">
                  <c:v>81309.5</c:v>
                </c:pt>
                <c:pt idx="782">
                  <c:v>81387.5</c:v>
                </c:pt>
                <c:pt idx="783">
                  <c:v>81491.5</c:v>
                </c:pt>
                <c:pt idx="784">
                  <c:v>81559.5</c:v>
                </c:pt>
                <c:pt idx="785">
                  <c:v>82449</c:v>
                </c:pt>
                <c:pt idx="786">
                  <c:v>82551.5</c:v>
                </c:pt>
                <c:pt idx="787">
                  <c:v>82552</c:v>
                </c:pt>
                <c:pt idx="788">
                  <c:v>82797.5</c:v>
                </c:pt>
                <c:pt idx="789">
                  <c:v>82949.5</c:v>
                </c:pt>
                <c:pt idx="790">
                  <c:v>82977</c:v>
                </c:pt>
                <c:pt idx="791">
                  <c:v>83073</c:v>
                </c:pt>
                <c:pt idx="792">
                  <c:v>83268</c:v>
                </c:pt>
                <c:pt idx="793">
                  <c:v>84225.5</c:v>
                </c:pt>
                <c:pt idx="794">
                  <c:v>84288.5</c:v>
                </c:pt>
                <c:pt idx="795">
                  <c:v>84338.5</c:v>
                </c:pt>
                <c:pt idx="796">
                  <c:v>84370</c:v>
                </c:pt>
                <c:pt idx="797">
                  <c:v>84569</c:v>
                </c:pt>
                <c:pt idx="798">
                  <c:v>84569</c:v>
                </c:pt>
                <c:pt idx="799">
                  <c:v>84581.5</c:v>
                </c:pt>
                <c:pt idx="800">
                  <c:v>84582</c:v>
                </c:pt>
                <c:pt idx="801">
                  <c:v>84712.5</c:v>
                </c:pt>
                <c:pt idx="802">
                  <c:v>84726</c:v>
                </c:pt>
                <c:pt idx="803">
                  <c:v>84827</c:v>
                </c:pt>
                <c:pt idx="804">
                  <c:v>85915.5</c:v>
                </c:pt>
                <c:pt idx="805">
                  <c:v>86082.5</c:v>
                </c:pt>
                <c:pt idx="806">
                  <c:v>86083</c:v>
                </c:pt>
                <c:pt idx="807">
                  <c:v>86228</c:v>
                </c:pt>
                <c:pt idx="808">
                  <c:v>86266.5</c:v>
                </c:pt>
                <c:pt idx="809">
                  <c:v>86267</c:v>
                </c:pt>
                <c:pt idx="810">
                  <c:v>86294</c:v>
                </c:pt>
                <c:pt idx="811">
                  <c:v>86381</c:v>
                </c:pt>
                <c:pt idx="812">
                  <c:v>86521.5</c:v>
                </c:pt>
                <c:pt idx="813">
                  <c:v>87795.5</c:v>
                </c:pt>
                <c:pt idx="814">
                  <c:v>87795.5</c:v>
                </c:pt>
                <c:pt idx="815">
                  <c:v>87847</c:v>
                </c:pt>
                <c:pt idx="816">
                  <c:v>87858.5</c:v>
                </c:pt>
                <c:pt idx="817">
                  <c:v>88002</c:v>
                </c:pt>
                <c:pt idx="818">
                  <c:v>88002</c:v>
                </c:pt>
                <c:pt idx="819">
                  <c:v>88057.5</c:v>
                </c:pt>
                <c:pt idx="820">
                  <c:v>88057.5</c:v>
                </c:pt>
                <c:pt idx="821">
                  <c:v>88062</c:v>
                </c:pt>
                <c:pt idx="822">
                  <c:v>88108</c:v>
                </c:pt>
                <c:pt idx="823">
                  <c:v>88160.5</c:v>
                </c:pt>
                <c:pt idx="824">
                  <c:v>88160.5</c:v>
                </c:pt>
                <c:pt idx="825">
                  <c:v>88161</c:v>
                </c:pt>
                <c:pt idx="826">
                  <c:v>88161</c:v>
                </c:pt>
                <c:pt idx="827">
                  <c:v>88266</c:v>
                </c:pt>
                <c:pt idx="828">
                  <c:v>88266</c:v>
                </c:pt>
                <c:pt idx="829">
                  <c:v>89336.5</c:v>
                </c:pt>
                <c:pt idx="830">
                  <c:v>89336.5</c:v>
                </c:pt>
                <c:pt idx="831">
                  <c:v>89510</c:v>
                </c:pt>
                <c:pt idx="832">
                  <c:v>89626</c:v>
                </c:pt>
                <c:pt idx="833">
                  <c:v>89626</c:v>
                </c:pt>
                <c:pt idx="834">
                  <c:v>89751</c:v>
                </c:pt>
                <c:pt idx="835">
                  <c:v>89751</c:v>
                </c:pt>
                <c:pt idx="836">
                  <c:v>90981.5</c:v>
                </c:pt>
                <c:pt idx="837">
                  <c:v>91144</c:v>
                </c:pt>
                <c:pt idx="838">
                  <c:v>91194</c:v>
                </c:pt>
                <c:pt idx="839">
                  <c:v>91401</c:v>
                </c:pt>
                <c:pt idx="840">
                  <c:v>92874.5</c:v>
                </c:pt>
                <c:pt idx="841">
                  <c:v>92875</c:v>
                </c:pt>
                <c:pt idx="842">
                  <c:v>92875.5</c:v>
                </c:pt>
                <c:pt idx="843">
                  <c:v>93146</c:v>
                </c:pt>
                <c:pt idx="844">
                  <c:v>94429</c:v>
                </c:pt>
                <c:pt idx="845">
                  <c:v>94429.5</c:v>
                </c:pt>
                <c:pt idx="846">
                  <c:v>94546.5</c:v>
                </c:pt>
                <c:pt idx="847">
                  <c:v>94586.5</c:v>
                </c:pt>
                <c:pt idx="848">
                  <c:v>94722</c:v>
                </c:pt>
                <c:pt idx="849">
                  <c:v>94900</c:v>
                </c:pt>
              </c:numCache>
            </c:numRef>
          </c:xVal>
          <c:yVal>
            <c:numRef>
              <c:f>'Active 3'!$P$21:$P$989</c:f>
              <c:numCache>
                <c:formatCode>General</c:formatCode>
                <c:ptCount val="969"/>
                <c:pt idx="0">
                  <c:v>9.4999999999999998E-3</c:v>
                </c:pt>
                <c:pt idx="1">
                  <c:v>7.4434660192037776E-3</c:v>
                </c:pt>
                <c:pt idx="2">
                  <c:v>7.4206504467091063E-3</c:v>
                </c:pt>
                <c:pt idx="3">
                  <c:v>7.4204571107773544E-3</c:v>
                </c:pt>
                <c:pt idx="4">
                  <c:v>7.4154304731654545E-3</c:v>
                </c:pt>
                <c:pt idx="5">
                  <c:v>7.4152371446655208E-3</c:v>
                </c:pt>
                <c:pt idx="6">
                  <c:v>7.4136905265751469E-3</c:v>
                </c:pt>
                <c:pt idx="7">
                  <c:v>7.3698125799338231E-3</c:v>
                </c:pt>
                <c:pt idx="8">
                  <c:v>7.3680732179798852E-3</c:v>
                </c:pt>
                <c:pt idx="9">
                  <c:v>7.3663338783214018E-3</c:v>
                </c:pt>
                <c:pt idx="10">
                  <c:v>6.9495371448375278E-3</c:v>
                </c:pt>
                <c:pt idx="11">
                  <c:v>6.8210913665514416E-3</c:v>
                </c:pt>
                <c:pt idx="12">
                  <c:v>6.2326229041599901E-3</c:v>
                </c:pt>
                <c:pt idx="13">
                  <c:v>6.2257241429357537E-3</c:v>
                </c:pt>
                <c:pt idx="14">
                  <c:v>6.216717963773058E-3</c:v>
                </c:pt>
                <c:pt idx="15">
                  <c:v>6.1996653754422086E-3</c:v>
                </c:pt>
                <c:pt idx="16">
                  <c:v>6.1598206372982887E-3</c:v>
                </c:pt>
                <c:pt idx="17">
                  <c:v>6.1492867598029882E-3</c:v>
                </c:pt>
                <c:pt idx="18">
                  <c:v>6.1441158882825711E-3</c:v>
                </c:pt>
                <c:pt idx="19">
                  <c:v>6.1389452174212466E-3</c:v>
                </c:pt>
                <c:pt idx="20">
                  <c:v>6.0954812161756198E-3</c:v>
                </c:pt>
                <c:pt idx="21">
                  <c:v>6.0954812161756198E-3</c:v>
                </c:pt>
                <c:pt idx="22">
                  <c:v>6.0937582661536689E-3</c:v>
                </c:pt>
                <c:pt idx="23">
                  <c:v>6.0920353384271743E-3</c:v>
                </c:pt>
                <c:pt idx="24">
                  <c:v>6.0625575853571782E-3</c:v>
                </c:pt>
                <c:pt idx="25">
                  <c:v>6.05566762340576E-3</c:v>
                </c:pt>
                <c:pt idx="26">
                  <c:v>6.0348085249026249E-3</c:v>
                </c:pt>
                <c:pt idx="27">
                  <c:v>5.6881472822448457E-3</c:v>
                </c:pt>
                <c:pt idx="28">
                  <c:v>5.6879564288156445E-3</c:v>
                </c:pt>
                <c:pt idx="29">
                  <c:v>5.5708243923400886E-3</c:v>
                </c:pt>
                <c:pt idx="30">
                  <c:v>5.4861877002155045E-3</c:v>
                </c:pt>
                <c:pt idx="31">
                  <c:v>5.1356393201309348E-3</c:v>
                </c:pt>
                <c:pt idx="32">
                  <c:v>5.0875641994620477E-3</c:v>
                </c:pt>
                <c:pt idx="33">
                  <c:v>5.0000101691504992E-3</c:v>
                </c:pt>
                <c:pt idx="34">
                  <c:v>4.9931754404723798E-3</c:v>
                </c:pt>
                <c:pt idx="35">
                  <c:v>4.9777986052307157E-3</c:v>
                </c:pt>
                <c:pt idx="36">
                  <c:v>4.9760901794589163E-3</c:v>
                </c:pt>
                <c:pt idx="37">
                  <c:v>4.9707752196385705E-3</c:v>
                </c:pt>
                <c:pt idx="38">
                  <c:v>4.9125146357814758E-3</c:v>
                </c:pt>
                <c:pt idx="39">
                  <c:v>4.9108070621915025E-3</c:v>
                </c:pt>
                <c:pt idx="40">
                  <c:v>4.9104276044215096E-3</c:v>
                </c:pt>
                <c:pt idx="41">
                  <c:v>4.8660386456050222E-3</c:v>
                </c:pt>
                <c:pt idx="42">
                  <c:v>4.8609178125169402E-3</c:v>
                </c:pt>
                <c:pt idx="43">
                  <c:v>4.5599007022829856E-3</c:v>
                </c:pt>
                <c:pt idx="44">
                  <c:v>4.5392774236307741E-3</c:v>
                </c:pt>
                <c:pt idx="45">
                  <c:v>4.5375747302681254E-3</c:v>
                </c:pt>
                <c:pt idx="46">
                  <c:v>4.5103346686475787E-3</c:v>
                </c:pt>
                <c:pt idx="47">
                  <c:v>4.391604456661694E-3</c:v>
                </c:pt>
                <c:pt idx="48">
                  <c:v>4.3882029617318885E-3</c:v>
                </c:pt>
                <c:pt idx="49">
                  <c:v>4.3796996145778356E-3</c:v>
                </c:pt>
                <c:pt idx="50">
                  <c:v>4.3795106576385535E-3</c:v>
                </c:pt>
                <c:pt idx="51">
                  <c:v>4.3779990120333895E-3</c:v>
                </c:pt>
                <c:pt idx="52">
                  <c:v>4.377810057571381E-3</c:v>
                </c:pt>
                <c:pt idx="53">
                  <c:v>4.3489032676340108E-3</c:v>
                </c:pt>
                <c:pt idx="54">
                  <c:v>4.3487143555608915E-3</c:v>
                </c:pt>
                <c:pt idx="55">
                  <c:v>4.3487143555608915E-3</c:v>
                </c:pt>
                <c:pt idx="56">
                  <c:v>4.3373801348858265E-3</c:v>
                </c:pt>
                <c:pt idx="57">
                  <c:v>4.3188697054549613E-3</c:v>
                </c:pt>
                <c:pt idx="58">
                  <c:v>4.3171699005923412E-3</c:v>
                </c:pt>
                <c:pt idx="59">
                  <c:v>4.3169810347616459E-3</c:v>
                </c:pt>
                <c:pt idx="60">
                  <c:v>4.315281254671754E-3</c:v>
                </c:pt>
                <c:pt idx="61">
                  <c:v>4.3065938379623081E-3</c:v>
                </c:pt>
                <c:pt idx="62">
                  <c:v>4.3047053461831367E-3</c:v>
                </c:pt>
                <c:pt idx="63">
                  <c:v>4.2741156141787758E-3</c:v>
                </c:pt>
                <c:pt idx="64">
                  <c:v>4.2709059993701008E-3</c:v>
                </c:pt>
                <c:pt idx="65">
                  <c:v>4.2639206421167322E-3</c:v>
                </c:pt>
                <c:pt idx="66">
                  <c:v>4.2537264726910618E-3</c:v>
                </c:pt>
                <c:pt idx="67">
                  <c:v>4.2486296889668656E-3</c:v>
                </c:pt>
                <c:pt idx="68">
                  <c:v>4.2435331059017629E-3</c:v>
                </c:pt>
                <c:pt idx="69">
                  <c:v>4.2178644791395241E-3</c:v>
                </c:pt>
                <c:pt idx="70">
                  <c:v>4.2040885660089974E-3</c:v>
                </c:pt>
                <c:pt idx="71">
                  <c:v>4.2006919909428802E-3</c:v>
                </c:pt>
                <c:pt idx="72">
                  <c:v>3.9030839252563489E-3</c:v>
                </c:pt>
                <c:pt idx="73">
                  <c:v>3.8963066891242785E-3</c:v>
                </c:pt>
                <c:pt idx="74">
                  <c:v>3.8520751624352232E-3</c:v>
                </c:pt>
                <c:pt idx="75">
                  <c:v>3.8349512923678709E-3</c:v>
                </c:pt>
                <c:pt idx="76">
                  <c:v>3.8349512923678709E-3</c:v>
                </c:pt>
                <c:pt idx="77">
                  <c:v>3.7992055049286461E-3</c:v>
                </c:pt>
                <c:pt idx="78">
                  <c:v>3.7892360840789908E-3</c:v>
                </c:pt>
                <c:pt idx="79">
                  <c:v>3.7890479892306269E-3</c:v>
                </c:pt>
                <c:pt idx="80">
                  <c:v>3.7890479892306269E-3</c:v>
                </c:pt>
                <c:pt idx="81">
                  <c:v>3.7839695323702571E-3</c:v>
                </c:pt>
                <c:pt idx="82">
                  <c:v>3.7600846677215073E-3</c:v>
                </c:pt>
                <c:pt idx="83">
                  <c:v>3.7397766222346317E-3</c:v>
                </c:pt>
                <c:pt idx="84">
                  <c:v>3.7108244066145148E-3</c:v>
                </c:pt>
                <c:pt idx="85">
                  <c:v>3.6972905452596783E-3</c:v>
                </c:pt>
                <c:pt idx="86">
                  <c:v>3.6971025850098013E-3</c:v>
                </c:pt>
                <c:pt idx="87">
                  <c:v>3.6955989129198704E-3</c:v>
                </c:pt>
                <c:pt idx="88">
                  <c:v>3.6905241496731755E-3</c:v>
                </c:pt>
                <c:pt idx="89">
                  <c:v>3.6871410856526522E-3</c:v>
                </c:pt>
                <c:pt idx="90">
                  <c:v>3.6734217958206911E-3</c:v>
                </c:pt>
                <c:pt idx="91">
                  <c:v>3.6632742238955017E-3</c:v>
                </c:pt>
                <c:pt idx="92">
                  <c:v>3.6615830399420622E-3</c:v>
                </c:pt>
                <c:pt idx="93">
                  <c:v>3.6615830399420622E-3</c:v>
                </c:pt>
                <c:pt idx="94">
                  <c:v>3.6580128359241953E-3</c:v>
                </c:pt>
                <c:pt idx="95">
                  <c:v>3.6427936072523427E-3</c:v>
                </c:pt>
                <c:pt idx="96">
                  <c:v>3.6394118016863783E-3</c:v>
                </c:pt>
                <c:pt idx="97">
                  <c:v>3.6324605925368977E-3</c:v>
                </c:pt>
                <c:pt idx="98">
                  <c:v>3.6172443960468949E-3</c:v>
                </c:pt>
                <c:pt idx="99">
                  <c:v>3.6170565530545939E-3</c:v>
                </c:pt>
                <c:pt idx="100">
                  <c:v>3.1681495275630491E-3</c:v>
                </c:pt>
                <c:pt idx="101">
                  <c:v>3.1498068271137154E-3</c:v>
                </c:pt>
                <c:pt idx="102">
                  <c:v>3.1456894413665905E-3</c:v>
                </c:pt>
                <c:pt idx="103">
                  <c:v>3.1092002549906149E-3</c:v>
                </c:pt>
                <c:pt idx="104">
                  <c:v>3.0921755498763081E-3</c:v>
                </c:pt>
                <c:pt idx="105">
                  <c:v>3.0633697030910388E-3</c:v>
                </c:pt>
                <c:pt idx="106">
                  <c:v>3.0551406601524033E-3</c:v>
                </c:pt>
                <c:pt idx="107">
                  <c:v>3.0549536426424341E-3</c:v>
                </c:pt>
                <c:pt idx="108">
                  <c:v>3.0465381395801982E-3</c:v>
                </c:pt>
                <c:pt idx="109">
                  <c:v>3.0448551058541158E-3</c:v>
                </c:pt>
                <c:pt idx="110">
                  <c:v>3.0448551058541158E-3</c:v>
                </c:pt>
                <c:pt idx="111">
                  <c:v>3.038123193904332E-3</c:v>
                </c:pt>
                <c:pt idx="112">
                  <c:v>3.037936201442343E-3</c:v>
                </c:pt>
                <c:pt idx="113">
                  <c:v>3.0020387486193196E-3</c:v>
                </c:pt>
                <c:pt idx="114">
                  <c:v>2.5813763824285929E-3</c:v>
                </c:pt>
                <c:pt idx="115">
                  <c:v>2.5569709478079762E-3</c:v>
                </c:pt>
                <c:pt idx="116">
                  <c:v>2.4951401619908685E-3</c:v>
                </c:pt>
                <c:pt idx="117">
                  <c:v>2.435759041869203E-3</c:v>
                </c:pt>
                <c:pt idx="118">
                  <c:v>2.4344563219484763E-3</c:v>
                </c:pt>
                <c:pt idx="119">
                  <c:v>2.4327814161542965E-3</c:v>
                </c:pt>
                <c:pt idx="120">
                  <c:v>2.3821725600918988E-3</c:v>
                </c:pt>
                <c:pt idx="121">
                  <c:v>2.3568757686668394E-3</c:v>
                </c:pt>
                <c:pt idx="122">
                  <c:v>2.3468328664700052E-3</c:v>
                </c:pt>
                <c:pt idx="123">
                  <c:v>2.3299105324501917E-3</c:v>
                </c:pt>
                <c:pt idx="124">
                  <c:v>1.8573810948112406E-3</c:v>
                </c:pt>
                <c:pt idx="125">
                  <c:v>1.8523795424062099E-3</c:v>
                </c:pt>
                <c:pt idx="126">
                  <c:v>1.8299676425355491E-3</c:v>
                </c:pt>
                <c:pt idx="127">
                  <c:v>1.8120039884214042E-3</c:v>
                </c:pt>
                <c:pt idx="128">
                  <c:v>1.809781860711096E-3</c:v>
                </c:pt>
                <c:pt idx="129">
                  <c:v>1.8086708117195779E-3</c:v>
                </c:pt>
                <c:pt idx="130">
                  <c:v>1.8003382601354742E-3</c:v>
                </c:pt>
                <c:pt idx="131">
                  <c:v>1.7666434040645668E-3</c:v>
                </c:pt>
                <c:pt idx="132">
                  <c:v>1.7516502735995994E-3</c:v>
                </c:pt>
                <c:pt idx="133">
                  <c:v>1.7029813260058405E-3</c:v>
                </c:pt>
                <c:pt idx="134">
                  <c:v>1.3122863490625835E-3</c:v>
                </c:pt>
                <c:pt idx="135">
                  <c:v>1.2960571631876799E-3</c:v>
                </c:pt>
                <c:pt idx="136">
                  <c:v>1.2958727528696562E-3</c:v>
                </c:pt>
                <c:pt idx="137">
                  <c:v>1.2956883428268866E-3</c:v>
                </c:pt>
                <c:pt idx="138">
                  <c:v>1.2175232849450826E-3</c:v>
                </c:pt>
                <c:pt idx="139">
                  <c:v>1.2160489481685874E-3</c:v>
                </c:pt>
                <c:pt idx="140">
                  <c:v>1.2125474689266835E-3</c:v>
                </c:pt>
                <c:pt idx="141">
                  <c:v>1.2077561320394383E-3</c:v>
                </c:pt>
                <c:pt idx="142">
                  <c:v>1.2075718535673756E-3</c:v>
                </c:pt>
                <c:pt idx="143">
                  <c:v>1.1742219838085772E-3</c:v>
                </c:pt>
                <c:pt idx="144">
                  <c:v>1.1593003771625311E-3</c:v>
                </c:pt>
                <c:pt idx="145">
                  <c:v>1.1591161710818832E-3</c:v>
                </c:pt>
                <c:pt idx="146">
                  <c:v>1.157458328742426E-3</c:v>
                </c:pt>
                <c:pt idx="147">
                  <c:v>8.0411134512296269E-4</c:v>
                </c:pt>
                <c:pt idx="148">
                  <c:v>6.6037842775432164E-4</c:v>
                </c:pt>
                <c:pt idx="149">
                  <c:v>6.5781002616830189E-4</c:v>
                </c:pt>
                <c:pt idx="150">
                  <c:v>5.3807238116305078E-4</c:v>
                </c:pt>
                <c:pt idx="151">
                  <c:v>5.3605636633159714E-4</c:v>
                </c:pt>
                <c:pt idx="152">
                  <c:v>5.164477779130202E-4</c:v>
                </c:pt>
                <c:pt idx="153">
                  <c:v>5.1589804982262485E-4</c:v>
                </c:pt>
                <c:pt idx="154">
                  <c:v>5.1095060848633752E-4</c:v>
                </c:pt>
                <c:pt idx="155">
                  <c:v>6.7415420589158042E-5</c:v>
                </c:pt>
                <c:pt idx="156">
                  <c:v>4.0946046296831261E-5</c:v>
                </c:pt>
                <c:pt idx="157">
                  <c:v>2.4337187747430918E-5</c:v>
                </c:pt>
                <c:pt idx="158">
                  <c:v>-1.1975340734614141E-5</c:v>
                </c:pt>
                <c:pt idx="159">
                  <c:v>-1.3617358255727712E-5</c:v>
                </c:pt>
                <c:pt idx="160">
                  <c:v>-5.1742383495954468E-5</c:v>
                </c:pt>
                <c:pt idx="161">
                  <c:v>-5.3383860971607919E-5</c:v>
                </c:pt>
                <c:pt idx="162">
                  <c:v>-5.666674903654869E-5</c:v>
                </c:pt>
                <c:pt idx="163">
                  <c:v>-5.8308159625837801E-5</c:v>
                </c:pt>
                <c:pt idx="164">
                  <c:v>-7.6544554936100874E-5</c:v>
                </c:pt>
                <c:pt idx="165">
                  <c:v>-7.8185695502658162E-5</c:v>
                </c:pt>
                <c:pt idx="166">
                  <c:v>-5.4155086391046228E-4</c:v>
                </c:pt>
                <c:pt idx="167">
                  <c:v>-5.448204638843565E-4</c:v>
                </c:pt>
                <c:pt idx="168">
                  <c:v>-5.4500210571245262E-4</c:v>
                </c:pt>
                <c:pt idx="169">
                  <c:v>-5.480899746764334E-4</c:v>
                </c:pt>
                <c:pt idx="170">
                  <c:v>-5.5299407364863614E-4</c:v>
                </c:pt>
                <c:pt idx="171">
                  <c:v>-5.5317570309036679E-4</c:v>
                </c:pt>
                <c:pt idx="172">
                  <c:v>-5.7442444770473854E-4</c:v>
                </c:pt>
                <c:pt idx="173">
                  <c:v>-6.0275024596323197E-4</c:v>
                </c:pt>
                <c:pt idx="174">
                  <c:v>-6.0438422225698963E-4</c:v>
                </c:pt>
                <c:pt idx="175">
                  <c:v>-6.0565507729354838E-4</c:v>
                </c:pt>
                <c:pt idx="176">
                  <c:v>-6.1073836256604402E-4</c:v>
                </c:pt>
                <c:pt idx="177">
                  <c:v>-6.1400607485810068E-4</c:v>
                </c:pt>
                <c:pt idx="178">
                  <c:v>-6.1618450017401709E-4</c:v>
                </c:pt>
                <c:pt idx="179">
                  <c:v>-6.6337398242281484E-4</c:v>
                </c:pt>
                <c:pt idx="180">
                  <c:v>-7.0455881594032343E-4</c:v>
                </c:pt>
                <c:pt idx="181">
                  <c:v>-1.0071125616919871E-3</c:v>
                </c:pt>
                <c:pt idx="182">
                  <c:v>-1.1474391821560234E-3</c:v>
                </c:pt>
                <c:pt idx="183">
                  <c:v>-1.1720154373312051E-3</c:v>
                </c:pt>
                <c:pt idx="184">
                  <c:v>-1.2195271357665317E-3</c:v>
                </c:pt>
                <c:pt idx="185">
                  <c:v>-1.2227781908765978E-3</c:v>
                </c:pt>
                <c:pt idx="186">
                  <c:v>-1.2229588024344794E-3</c:v>
                </c:pt>
                <c:pt idx="187">
                  <c:v>-1.2245842940690585E-3</c:v>
                </c:pt>
                <c:pt idx="188">
                  <c:v>-1.2262097634081826E-3</c:v>
                </c:pt>
                <c:pt idx="189">
                  <c:v>-1.2278352104518522E-3</c:v>
                </c:pt>
                <c:pt idx="190">
                  <c:v>-1.2280158143026631E-3</c:v>
                </c:pt>
                <c:pt idx="191">
                  <c:v>-1.229460635200065E-3</c:v>
                </c:pt>
                <c:pt idx="192">
                  <c:v>-1.2392127154848009E-3</c:v>
                </c:pt>
                <c:pt idx="193">
                  <c:v>-1.3309152160451672E-3</c:v>
                </c:pt>
                <c:pt idx="194">
                  <c:v>-1.7162612780729E-3</c:v>
                </c:pt>
                <c:pt idx="195">
                  <c:v>-1.7504293400412607E-3</c:v>
                </c:pt>
                <c:pt idx="196">
                  <c:v>-1.7520475806984904E-3</c:v>
                </c:pt>
                <c:pt idx="197">
                  <c:v>-1.7655320524632852E-3</c:v>
                </c:pt>
                <c:pt idx="198">
                  <c:v>-1.8025614349433288E-3</c:v>
                </c:pt>
                <c:pt idx="199">
                  <c:v>-1.8041789571914618E-3</c:v>
                </c:pt>
                <c:pt idx="200">
                  <c:v>-1.8122662340003012E-3</c:v>
                </c:pt>
                <c:pt idx="201">
                  <c:v>-1.815500988655655E-3</c:v>
                </c:pt>
                <c:pt idx="202">
                  <c:v>-1.8172980360399412E-3</c:v>
                </c:pt>
                <c:pt idx="203">
                  <c:v>-1.8726336158091609E-3</c:v>
                </c:pt>
                <c:pt idx="204">
                  <c:v>-2.259609600359945E-3</c:v>
                </c:pt>
                <c:pt idx="205">
                  <c:v>-2.259609600359945E-3</c:v>
                </c:pt>
                <c:pt idx="206">
                  <c:v>-2.259609600359945E-3</c:v>
                </c:pt>
                <c:pt idx="207">
                  <c:v>-2.3793154545414022E-3</c:v>
                </c:pt>
                <c:pt idx="208">
                  <c:v>-2.3793154545414022E-3</c:v>
                </c:pt>
                <c:pt idx="209">
                  <c:v>-2.3809250074030871E-3</c:v>
                </c:pt>
                <c:pt idx="210">
                  <c:v>-2.3811038452336798E-3</c:v>
                </c:pt>
                <c:pt idx="211">
                  <c:v>-2.3811038452336798E-3</c:v>
                </c:pt>
                <c:pt idx="212">
                  <c:v>-2.4004167108011712E-3</c:v>
                </c:pt>
                <c:pt idx="213">
                  <c:v>-2.4295587526167737E-3</c:v>
                </c:pt>
                <c:pt idx="214">
                  <c:v>-2.4409990272695184E-3</c:v>
                </c:pt>
                <c:pt idx="215">
                  <c:v>-2.4409990272695184E-3</c:v>
                </c:pt>
                <c:pt idx="216">
                  <c:v>-2.4409990272695184E-3</c:v>
                </c:pt>
                <c:pt idx="217">
                  <c:v>-2.4409990272695184E-3</c:v>
                </c:pt>
                <c:pt idx="218">
                  <c:v>-2.4409990272695184E-3</c:v>
                </c:pt>
                <c:pt idx="219">
                  <c:v>-2.4409990272695184E-3</c:v>
                </c:pt>
                <c:pt idx="220">
                  <c:v>-2.4458250549909142E-3</c:v>
                </c:pt>
                <c:pt idx="221">
                  <c:v>-2.4458250549909142E-3</c:v>
                </c:pt>
                <c:pt idx="222">
                  <c:v>-2.4619103648576717E-3</c:v>
                </c:pt>
                <c:pt idx="223">
                  <c:v>-2.9215405181350074E-3</c:v>
                </c:pt>
                <c:pt idx="224">
                  <c:v>-2.9774201899959423E-3</c:v>
                </c:pt>
                <c:pt idx="225">
                  <c:v>-2.9952105661096712E-3</c:v>
                </c:pt>
                <c:pt idx="226">
                  <c:v>-3.0032153373494774E-3</c:v>
                </c:pt>
                <c:pt idx="227">
                  <c:v>-3.0048162247110744E-3</c:v>
                </c:pt>
                <c:pt idx="228">
                  <c:v>-3.0064170897772151E-3</c:v>
                </c:pt>
                <c:pt idx="229">
                  <c:v>-3.0064170897772151E-3</c:v>
                </c:pt>
                <c:pt idx="230">
                  <c:v>-3.0149546602511808E-3</c:v>
                </c:pt>
                <c:pt idx="231">
                  <c:v>-3.0161996696258559E-3</c:v>
                </c:pt>
                <c:pt idx="232">
                  <c:v>-3.017800376146542E-3</c:v>
                </c:pt>
                <c:pt idx="233">
                  <c:v>-3.0499876298731138E-3</c:v>
                </c:pt>
                <c:pt idx="234">
                  <c:v>-3.5117050288097735E-3</c:v>
                </c:pt>
                <c:pt idx="235">
                  <c:v>-3.5372029929577548E-3</c:v>
                </c:pt>
                <c:pt idx="236">
                  <c:v>-3.5724303689007985E-3</c:v>
                </c:pt>
                <c:pt idx="237">
                  <c:v>-3.5724303689007985E-3</c:v>
                </c:pt>
                <c:pt idx="238">
                  <c:v>-3.5742003011585417E-3</c:v>
                </c:pt>
                <c:pt idx="239">
                  <c:v>-3.5742003011585417E-3</c:v>
                </c:pt>
                <c:pt idx="240">
                  <c:v>-3.5773861098588422E-3</c:v>
                </c:pt>
                <c:pt idx="241">
                  <c:v>-3.578978980765811E-3</c:v>
                </c:pt>
                <c:pt idx="242">
                  <c:v>-3.578978980765811E-3</c:v>
                </c:pt>
                <c:pt idx="243">
                  <c:v>-3.5853502414391371E-3</c:v>
                </c:pt>
                <c:pt idx="244">
                  <c:v>-3.6141934297491251E-3</c:v>
                </c:pt>
                <c:pt idx="245">
                  <c:v>-3.6324157228434448E-3</c:v>
                </c:pt>
                <c:pt idx="246">
                  <c:v>-3.6382533155856324E-3</c:v>
                </c:pt>
                <c:pt idx="247">
                  <c:v>-3.7183572437053426E-3</c:v>
                </c:pt>
                <c:pt idx="248">
                  <c:v>-4.0479024787659695E-3</c:v>
                </c:pt>
                <c:pt idx="249">
                  <c:v>-4.1005900078875087E-3</c:v>
                </c:pt>
                <c:pt idx="250">
                  <c:v>-4.1324725083457768E-3</c:v>
                </c:pt>
                <c:pt idx="251">
                  <c:v>-4.2697635473206543E-3</c:v>
                </c:pt>
                <c:pt idx="252">
                  <c:v>-4.6262872154623855E-3</c:v>
                </c:pt>
                <c:pt idx="253">
                  <c:v>-4.6787039759195077E-3</c:v>
                </c:pt>
                <c:pt idx="254">
                  <c:v>-4.7677034559165613E-3</c:v>
                </c:pt>
                <c:pt idx="255">
                  <c:v>-4.7755838432914453E-3</c:v>
                </c:pt>
                <c:pt idx="256">
                  <c:v>-5.0870244884182831E-3</c:v>
                </c:pt>
                <c:pt idx="257">
                  <c:v>-5.2742368378267731E-3</c:v>
                </c:pt>
                <c:pt idx="258">
                  <c:v>-5.2810354187634682E-3</c:v>
                </c:pt>
                <c:pt idx="259">
                  <c:v>-5.3169389259187377E-3</c:v>
                </c:pt>
                <c:pt idx="260">
                  <c:v>-5.4432054621533438E-3</c:v>
                </c:pt>
                <c:pt idx="261">
                  <c:v>-5.7841832822394445E-3</c:v>
                </c:pt>
                <c:pt idx="262">
                  <c:v>-5.8369209215708671E-3</c:v>
                </c:pt>
                <c:pt idx="263">
                  <c:v>-5.8703891821343746E-3</c:v>
                </c:pt>
                <c:pt idx="264">
                  <c:v>-5.8941402227307739E-3</c:v>
                </c:pt>
                <c:pt idx="265">
                  <c:v>-5.9138999243132174E-3</c:v>
                </c:pt>
                <c:pt idx="266">
                  <c:v>-5.9170195501946528E-3</c:v>
                </c:pt>
                <c:pt idx="267">
                  <c:v>-5.9515028043244413E-3</c:v>
                </c:pt>
                <c:pt idx="268">
                  <c:v>-6.0143763420579741E-3</c:v>
                </c:pt>
                <c:pt idx="269">
                  <c:v>-6.0174930943030164E-3</c:v>
                </c:pt>
                <c:pt idx="270">
                  <c:v>-6.4169087035299442E-3</c:v>
                </c:pt>
                <c:pt idx="271">
                  <c:v>-6.4205314434861412E-3</c:v>
                </c:pt>
                <c:pt idx="272">
                  <c:v>-6.4207039518848468E-3</c:v>
                </c:pt>
                <c:pt idx="273">
                  <c:v>-6.4450248805495826E-3</c:v>
                </c:pt>
                <c:pt idx="274">
                  <c:v>-6.4669262809858991E-3</c:v>
                </c:pt>
                <c:pt idx="275">
                  <c:v>-6.4841683540636554E-3</c:v>
                </c:pt>
                <c:pt idx="276">
                  <c:v>-6.4891680403963495E-3</c:v>
                </c:pt>
                <c:pt idx="277">
                  <c:v>-6.4903748265534578E-3</c:v>
                </c:pt>
                <c:pt idx="278">
                  <c:v>-6.5076131561968321E-3</c:v>
                </c:pt>
                <c:pt idx="279">
                  <c:v>-6.5403583993120917E-3</c:v>
                </c:pt>
                <c:pt idx="280">
                  <c:v>-6.9117497967728543E-3</c:v>
                </c:pt>
                <c:pt idx="281">
                  <c:v>-6.9750968317564615E-3</c:v>
                </c:pt>
                <c:pt idx="282">
                  <c:v>-7.021767669717521E-3</c:v>
                </c:pt>
                <c:pt idx="283">
                  <c:v>-7.021767669717521E-3</c:v>
                </c:pt>
                <c:pt idx="284">
                  <c:v>-7.0607016399996296E-3</c:v>
                </c:pt>
                <c:pt idx="285">
                  <c:v>-7.0622449852697205E-3</c:v>
                </c:pt>
                <c:pt idx="286">
                  <c:v>-7.0732192419782503E-3</c:v>
                </c:pt>
                <c:pt idx="287">
                  <c:v>-7.0732192419782503E-3</c:v>
                </c:pt>
                <c:pt idx="288">
                  <c:v>-7.0747624064074338E-3</c:v>
                </c:pt>
                <c:pt idx="289">
                  <c:v>-7.0751053288083616E-3</c:v>
                </c:pt>
                <c:pt idx="290">
                  <c:v>-7.0752767895959478E-3</c:v>
                </c:pt>
                <c:pt idx="291">
                  <c:v>-7.0809348411696102E-3</c:v>
                </c:pt>
                <c:pt idx="292">
                  <c:v>-7.1368134255208882E-3</c:v>
                </c:pt>
                <c:pt idx="293">
                  <c:v>-7.1616579979024691E-3</c:v>
                </c:pt>
                <c:pt idx="294">
                  <c:v>-7.5355100605778392E-3</c:v>
                </c:pt>
                <c:pt idx="295">
                  <c:v>-7.5367050953787651E-3</c:v>
                </c:pt>
                <c:pt idx="296">
                  <c:v>-7.5507030700788496E-3</c:v>
                </c:pt>
                <c:pt idx="297">
                  <c:v>-7.5507030700788496E-3</c:v>
                </c:pt>
                <c:pt idx="298">
                  <c:v>-7.5507030700788496E-3</c:v>
                </c:pt>
                <c:pt idx="299">
                  <c:v>-7.5508737656644082E-3</c:v>
                </c:pt>
                <c:pt idx="300">
                  <c:v>-7.5508737656644082E-3</c:v>
                </c:pt>
                <c:pt idx="301">
                  <c:v>-7.5508737656644082E-3</c:v>
                </c:pt>
                <c:pt idx="302">
                  <c:v>-7.5520686270562415E-3</c:v>
                </c:pt>
                <c:pt idx="303">
                  <c:v>-7.572720528130919E-3</c:v>
                </c:pt>
                <c:pt idx="304">
                  <c:v>-7.5892732741193614E-3</c:v>
                </c:pt>
                <c:pt idx="305">
                  <c:v>-7.6310702245504496E-3</c:v>
                </c:pt>
                <c:pt idx="306">
                  <c:v>-7.6341403693859196E-3</c:v>
                </c:pt>
                <c:pt idx="307">
                  <c:v>-7.637722092311389E-3</c:v>
                </c:pt>
                <c:pt idx="308">
                  <c:v>-7.6825686284161185E-3</c:v>
                </c:pt>
                <c:pt idx="309">
                  <c:v>-7.6825686284161185E-3</c:v>
                </c:pt>
                <c:pt idx="310">
                  <c:v>-7.6914333698296471E-3</c:v>
                </c:pt>
                <c:pt idx="311">
                  <c:v>-8.0341989713823402E-3</c:v>
                </c:pt>
                <c:pt idx="312">
                  <c:v>-8.1143678512058861E-3</c:v>
                </c:pt>
                <c:pt idx="313">
                  <c:v>-8.1152167695755471E-3</c:v>
                </c:pt>
                <c:pt idx="314">
                  <c:v>-8.1216683243036519E-3</c:v>
                </c:pt>
                <c:pt idx="315">
                  <c:v>-8.1568053400802379E-3</c:v>
                </c:pt>
                <c:pt idx="316">
                  <c:v>-8.1583327688728932E-3</c:v>
                </c:pt>
                <c:pt idx="317">
                  <c:v>-8.1583327688728932E-3</c:v>
                </c:pt>
                <c:pt idx="318">
                  <c:v>-8.1691938417418706E-3</c:v>
                </c:pt>
                <c:pt idx="319">
                  <c:v>-8.1741148942075896E-3</c:v>
                </c:pt>
                <c:pt idx="320">
                  <c:v>-8.1768298585460451E-3</c:v>
                </c:pt>
                <c:pt idx="321">
                  <c:v>-8.2387458435205906E-3</c:v>
                </c:pt>
                <c:pt idx="322">
                  <c:v>-8.2629933412814421E-3</c:v>
                </c:pt>
                <c:pt idx="323">
                  <c:v>-8.2633324272126333E-3</c:v>
                </c:pt>
                <c:pt idx="324">
                  <c:v>-8.266214613174486E-3</c:v>
                </c:pt>
                <c:pt idx="325">
                  <c:v>-8.266214613174486E-3</c:v>
                </c:pt>
                <c:pt idx="326">
                  <c:v>-8.3275693380787195E-3</c:v>
                </c:pt>
                <c:pt idx="327">
                  <c:v>-8.3275693380787195E-3</c:v>
                </c:pt>
                <c:pt idx="328">
                  <c:v>-8.629578319635095E-3</c:v>
                </c:pt>
                <c:pt idx="329">
                  <c:v>-8.6616732896628249E-3</c:v>
                </c:pt>
                <c:pt idx="330">
                  <c:v>-8.6837961395704356E-3</c:v>
                </c:pt>
                <c:pt idx="331">
                  <c:v>-8.7335974755491774E-3</c:v>
                </c:pt>
                <c:pt idx="332">
                  <c:v>-8.756548668424723E-3</c:v>
                </c:pt>
                <c:pt idx="333">
                  <c:v>-8.7978817206313207E-3</c:v>
                </c:pt>
                <c:pt idx="334">
                  <c:v>-8.7993997630375128E-3</c:v>
                </c:pt>
                <c:pt idx="335">
                  <c:v>-8.7993997630375128E-3</c:v>
                </c:pt>
                <c:pt idx="336">
                  <c:v>-9.1810676688864456E-3</c:v>
                </c:pt>
                <c:pt idx="337">
                  <c:v>-9.1901417592550761E-3</c:v>
                </c:pt>
                <c:pt idx="338">
                  <c:v>-9.1903097903961624E-3</c:v>
                </c:pt>
                <c:pt idx="339">
                  <c:v>-9.2296215093419526E-3</c:v>
                </c:pt>
                <c:pt idx="340">
                  <c:v>-9.2427220663844536E-3</c:v>
                </c:pt>
                <c:pt idx="341">
                  <c:v>-9.2583397726492683E-3</c:v>
                </c:pt>
                <c:pt idx="342">
                  <c:v>-9.2875536034327834E-3</c:v>
                </c:pt>
                <c:pt idx="343">
                  <c:v>-9.2909109810271895E-3</c:v>
                </c:pt>
                <c:pt idx="344">
                  <c:v>-9.2964504133496283E-3</c:v>
                </c:pt>
                <c:pt idx="345">
                  <c:v>-9.2967861268868461E-3</c:v>
                </c:pt>
                <c:pt idx="346">
                  <c:v>-9.3147451959929069E-3</c:v>
                </c:pt>
                <c:pt idx="347">
                  <c:v>-9.3238074549068708E-3</c:v>
                </c:pt>
                <c:pt idx="348">
                  <c:v>-9.3283382833752124E-3</c:v>
                </c:pt>
                <c:pt idx="349">
                  <c:v>-9.7247610397206211E-3</c:v>
                </c:pt>
                <c:pt idx="350">
                  <c:v>-9.7493295895573363E-3</c:v>
                </c:pt>
                <c:pt idx="351">
                  <c:v>-9.7824125207403665E-3</c:v>
                </c:pt>
                <c:pt idx="352">
                  <c:v>-9.787090044150076E-3</c:v>
                </c:pt>
                <c:pt idx="353">
                  <c:v>-9.7895957714934836E-3</c:v>
                </c:pt>
                <c:pt idx="354">
                  <c:v>-9.7897628177810239E-3</c:v>
                </c:pt>
                <c:pt idx="355">
                  <c:v>-9.7897628177810239E-3</c:v>
                </c:pt>
                <c:pt idx="356">
                  <c:v>-9.799116970580236E-3</c:v>
                </c:pt>
                <c:pt idx="357">
                  <c:v>-9.799116970580236E-3</c:v>
                </c:pt>
                <c:pt idx="358">
                  <c:v>-9.8068000932085894E-3</c:v>
                </c:pt>
                <c:pt idx="359">
                  <c:v>-9.8139816159263336E-3</c:v>
                </c:pt>
                <c:pt idx="360">
                  <c:v>-9.8198266656745678E-3</c:v>
                </c:pt>
                <c:pt idx="361">
                  <c:v>-9.8198266656745678E-3</c:v>
                </c:pt>
                <c:pt idx="362">
                  <c:v>-9.8231665427132384E-3</c:v>
                </c:pt>
                <c:pt idx="363">
                  <c:v>-9.8260053516291881E-3</c:v>
                </c:pt>
                <c:pt idx="364">
                  <c:v>-9.8278421855976794E-3</c:v>
                </c:pt>
                <c:pt idx="365">
                  <c:v>-9.9413272540026694E-3</c:v>
                </c:pt>
                <c:pt idx="366">
                  <c:v>-1.030628329411656E-2</c:v>
                </c:pt>
                <c:pt idx="367">
                  <c:v>-1.0332206032107775E-2</c:v>
                </c:pt>
                <c:pt idx="368">
                  <c:v>-1.0335196686215149E-2</c:v>
                </c:pt>
                <c:pt idx="369">
                  <c:v>-1.0359118708528649E-2</c:v>
                </c:pt>
                <c:pt idx="370">
                  <c:v>-1.0362440760213601E-2</c:v>
                </c:pt>
                <c:pt idx="371">
                  <c:v>-1.0368420175791962E-2</c:v>
                </c:pt>
                <c:pt idx="372">
                  <c:v>-1.0377388630295869E-2</c:v>
                </c:pt>
                <c:pt idx="373">
                  <c:v>-1.0378717221959743E-2</c:v>
                </c:pt>
                <c:pt idx="374">
                  <c:v>-1.038336715405604E-2</c:v>
                </c:pt>
                <c:pt idx="375">
                  <c:v>-1.0404289177989343E-2</c:v>
                </c:pt>
                <c:pt idx="376">
                  <c:v>-1.0408439853675058E-2</c:v>
                </c:pt>
                <c:pt idx="377">
                  <c:v>-1.0414914564229617E-2</c:v>
                </c:pt>
                <c:pt idx="378">
                  <c:v>-1.0423546860388216E-2</c:v>
                </c:pt>
                <c:pt idx="379">
                  <c:v>-1.0423546860388216E-2</c:v>
                </c:pt>
                <c:pt idx="380">
                  <c:v>-1.0423546860388216E-2</c:v>
                </c:pt>
                <c:pt idx="381">
                  <c:v>-1.0467194956619439E-2</c:v>
                </c:pt>
                <c:pt idx="382">
                  <c:v>-1.0467194956619439E-2</c:v>
                </c:pt>
                <c:pt idx="383">
                  <c:v>-1.0614594532711009E-2</c:v>
                </c:pt>
                <c:pt idx="384">
                  <c:v>-1.0770709754043763E-2</c:v>
                </c:pt>
                <c:pt idx="385">
                  <c:v>-1.0770709754043763E-2</c:v>
                </c:pt>
                <c:pt idx="386">
                  <c:v>-1.085322100545443E-2</c:v>
                </c:pt>
                <c:pt idx="387">
                  <c:v>-1.0856361361912297E-2</c:v>
                </c:pt>
                <c:pt idx="388">
                  <c:v>-1.086941756799773E-2</c:v>
                </c:pt>
                <c:pt idx="389">
                  <c:v>-1.0884620098555769E-2</c:v>
                </c:pt>
                <c:pt idx="390">
                  <c:v>-1.0898333426015993E-2</c:v>
                </c:pt>
                <c:pt idx="391">
                  <c:v>-1.0902628777115281E-2</c:v>
                </c:pt>
                <c:pt idx="392">
                  <c:v>-1.091303597157001E-2</c:v>
                </c:pt>
                <c:pt idx="393">
                  <c:v>-1.0921625213829174E-2</c:v>
                </c:pt>
                <c:pt idx="394">
                  <c:v>-1.0921790384270737E-2</c:v>
                </c:pt>
                <c:pt idx="395">
                  <c:v>-1.0938471181042639E-2</c:v>
                </c:pt>
                <c:pt idx="396">
                  <c:v>-1.0947388474909652E-2</c:v>
                </c:pt>
                <c:pt idx="397">
                  <c:v>-1.0975951437577389E-2</c:v>
                </c:pt>
                <c:pt idx="398">
                  <c:v>-1.0977106990981441E-2</c:v>
                </c:pt>
                <c:pt idx="399">
                  <c:v>-1.0982059209947943E-2</c:v>
                </c:pt>
                <c:pt idx="400">
                  <c:v>-1.0982059209947943E-2</c:v>
                </c:pt>
                <c:pt idx="401">
                  <c:v>-1.0982059209947943E-2</c:v>
                </c:pt>
                <c:pt idx="402">
                  <c:v>-1.103437251827589E-2</c:v>
                </c:pt>
                <c:pt idx="403">
                  <c:v>-1.1284005246325739E-2</c:v>
                </c:pt>
                <c:pt idx="404">
                  <c:v>-1.1336158703399508E-2</c:v>
                </c:pt>
                <c:pt idx="405">
                  <c:v>-1.1377762908807022E-2</c:v>
                </c:pt>
                <c:pt idx="406">
                  <c:v>-1.1434138894519731E-2</c:v>
                </c:pt>
                <c:pt idx="407">
                  <c:v>-1.147143114174193E-2</c:v>
                </c:pt>
                <c:pt idx="408">
                  <c:v>-1.1471595393390549E-2</c:v>
                </c:pt>
                <c:pt idx="409">
                  <c:v>-1.1486212687731564E-2</c:v>
                </c:pt>
                <c:pt idx="410">
                  <c:v>-1.1486212687731564E-2</c:v>
                </c:pt>
                <c:pt idx="411">
                  <c:v>-1.1523485128057093E-2</c:v>
                </c:pt>
                <c:pt idx="412">
                  <c:v>-1.1523485128057093E-2</c:v>
                </c:pt>
                <c:pt idx="413">
                  <c:v>-1.1533662799955963E-2</c:v>
                </c:pt>
                <c:pt idx="414">
                  <c:v>-1.1533662799955963E-2</c:v>
                </c:pt>
                <c:pt idx="415">
                  <c:v>-1.1539736067770603E-2</c:v>
                </c:pt>
                <c:pt idx="416">
                  <c:v>-1.1849136679796654E-2</c:v>
                </c:pt>
                <c:pt idx="417">
                  <c:v>-1.1877929115064099E-2</c:v>
                </c:pt>
                <c:pt idx="418">
                  <c:v>-1.1884798777010487E-2</c:v>
                </c:pt>
                <c:pt idx="419">
                  <c:v>-1.1936632706086001E-2</c:v>
                </c:pt>
                <c:pt idx="420">
                  <c:v>-1.1971935879368439E-2</c:v>
                </c:pt>
                <c:pt idx="421">
                  <c:v>-1.1992033336663047E-2</c:v>
                </c:pt>
                <c:pt idx="422">
                  <c:v>-1.1994974078678998E-2</c:v>
                </c:pt>
                <c:pt idx="423">
                  <c:v>-1.2019313463034462E-2</c:v>
                </c:pt>
                <c:pt idx="424">
                  <c:v>-1.210845119677513E-2</c:v>
                </c:pt>
                <c:pt idx="425">
                  <c:v>-1.210845119677513E-2</c:v>
                </c:pt>
                <c:pt idx="426">
                  <c:v>-1.210845119677513E-2</c:v>
                </c:pt>
                <c:pt idx="427">
                  <c:v>-1.2180061035136422E-2</c:v>
                </c:pt>
                <c:pt idx="428">
                  <c:v>-1.2180061035136422E-2</c:v>
                </c:pt>
                <c:pt idx="429">
                  <c:v>-1.2499454858317464E-2</c:v>
                </c:pt>
                <c:pt idx="430">
                  <c:v>-1.2504817865054741E-2</c:v>
                </c:pt>
                <c:pt idx="431">
                  <c:v>-1.2518792777175615E-2</c:v>
                </c:pt>
                <c:pt idx="432">
                  <c:v>-1.251895526418028E-2</c:v>
                </c:pt>
                <c:pt idx="433">
                  <c:v>-1.2541375830877012E-2</c:v>
                </c:pt>
                <c:pt idx="434">
                  <c:v>-1.2541538279621576E-2</c:v>
                </c:pt>
                <c:pt idx="435">
                  <c:v>-1.255908112389803E-2</c:v>
                </c:pt>
                <c:pt idx="436">
                  <c:v>-1.2560542882667282E-2</c:v>
                </c:pt>
                <c:pt idx="437">
                  <c:v>-1.256898816345021E-2</c:v>
                </c:pt>
                <c:pt idx="438">
                  <c:v>-1.2575321635601792E-2</c:v>
                </c:pt>
                <c:pt idx="439">
                  <c:v>-1.2583927990793413E-2</c:v>
                </c:pt>
                <c:pt idx="440">
                  <c:v>-1.2592858296605461E-2</c:v>
                </c:pt>
                <c:pt idx="441">
                  <c:v>-1.2593020658094969E-2</c:v>
                </c:pt>
                <c:pt idx="442">
                  <c:v>-1.2594481899114215E-2</c:v>
                </c:pt>
                <c:pt idx="443">
                  <c:v>-1.2595780761303035E-2</c:v>
                </c:pt>
                <c:pt idx="444">
                  <c:v>-1.2595943117838002E-2</c:v>
                </c:pt>
                <c:pt idx="445">
                  <c:v>-1.2598865488399216E-2</c:v>
                </c:pt>
                <c:pt idx="446">
                  <c:v>-1.2603248877025124E-2</c:v>
                </c:pt>
                <c:pt idx="447">
                  <c:v>-1.2606171024631789E-2</c:v>
                </c:pt>
                <c:pt idx="448">
                  <c:v>-1.2606333363550591E-2</c:v>
                </c:pt>
                <c:pt idx="449">
                  <c:v>-1.2607632064991939E-2</c:v>
                </c:pt>
                <c:pt idx="450">
                  <c:v>-1.2607794401433472E-2</c:v>
                </c:pt>
                <c:pt idx="451">
                  <c:v>-1.2609093083056633E-2</c:v>
                </c:pt>
                <c:pt idx="452">
                  <c:v>-1.2609255417020893E-2</c:v>
                </c:pt>
                <c:pt idx="453">
                  <c:v>-1.2612015052299662E-2</c:v>
                </c:pt>
                <c:pt idx="454">
                  <c:v>-1.2612177381309375E-2</c:v>
                </c:pt>
                <c:pt idx="455">
                  <c:v>-1.2613476003477991E-2</c:v>
                </c:pt>
                <c:pt idx="456">
                  <c:v>-1.2613638330010432E-2</c:v>
                </c:pt>
                <c:pt idx="457">
                  <c:v>-1.2614936932360869E-2</c:v>
                </c:pt>
                <c:pt idx="458">
                  <c:v>-1.2615099256416039E-2</c:v>
                </c:pt>
                <c:pt idx="459">
                  <c:v>-1.2619319585236769E-2</c:v>
                </c:pt>
                <c:pt idx="460">
                  <c:v>-1.2619319585236769E-2</c:v>
                </c:pt>
                <c:pt idx="461">
                  <c:v>-1.2619481901860121E-2</c:v>
                </c:pt>
                <c:pt idx="462">
                  <c:v>-1.2624188964202414E-2</c:v>
                </c:pt>
                <c:pt idx="463">
                  <c:v>-1.2651777432381424E-2</c:v>
                </c:pt>
                <c:pt idx="464">
                  <c:v>-1.2653237776627932E-2</c:v>
                </c:pt>
                <c:pt idx="465">
                  <c:v>-1.2654698098578982E-2</c:v>
                </c:pt>
                <c:pt idx="466">
                  <c:v>-1.2656158398234581E-2</c:v>
                </c:pt>
                <c:pt idx="467">
                  <c:v>-1.2657618675594723E-2</c:v>
                </c:pt>
                <c:pt idx="468">
                  <c:v>-1.265907893065941E-2</c:v>
                </c:pt>
                <c:pt idx="469">
                  <c:v>-1.2660539163428644E-2</c:v>
                </c:pt>
                <c:pt idx="470">
                  <c:v>-1.2682926607337155E-2</c:v>
                </c:pt>
                <c:pt idx="471">
                  <c:v>-1.2686981742870368E-2</c:v>
                </c:pt>
                <c:pt idx="472">
                  <c:v>-1.2751678422919578E-2</c:v>
                </c:pt>
                <c:pt idx="473">
                  <c:v>-1.2751678422919578E-2</c:v>
                </c:pt>
                <c:pt idx="474">
                  <c:v>-1.2903599774585451E-2</c:v>
                </c:pt>
                <c:pt idx="475">
                  <c:v>-1.3047522992378895E-2</c:v>
                </c:pt>
                <c:pt idx="476">
                  <c:v>-1.3047684581234561E-2</c:v>
                </c:pt>
                <c:pt idx="477">
                  <c:v>-1.3054471064619481E-2</c:v>
                </c:pt>
                <c:pt idx="478">
                  <c:v>-1.3059641392728045E-2</c:v>
                </c:pt>
                <c:pt idx="479">
                  <c:v>-1.306400363783101E-2</c:v>
                </c:pt>
                <c:pt idx="480">
                  <c:v>-1.3066911689755708E-2</c:v>
                </c:pt>
                <c:pt idx="481">
                  <c:v>-1.3079835285986692E-2</c:v>
                </c:pt>
                <c:pt idx="482">
                  <c:v>-1.3079835285986692E-2</c:v>
                </c:pt>
                <c:pt idx="483">
                  <c:v>-1.3079996819791854E-2</c:v>
                </c:pt>
                <c:pt idx="484">
                  <c:v>-1.3079996819791854E-2</c:v>
                </c:pt>
                <c:pt idx="485">
                  <c:v>-1.3080319886576415E-2</c:v>
                </c:pt>
                <c:pt idx="486">
                  <c:v>-1.308306590979191E-2</c:v>
                </c:pt>
                <c:pt idx="487">
                  <c:v>-1.308306590979191E-2</c:v>
                </c:pt>
                <c:pt idx="488">
                  <c:v>-1.308322743809202E-2</c:v>
                </c:pt>
                <c:pt idx="489">
                  <c:v>-1.3086134900425804E-2</c:v>
                </c:pt>
                <c:pt idx="490">
                  <c:v>-1.3095341276130516E-2</c:v>
                </c:pt>
                <c:pt idx="491">
                  <c:v>-1.3097763857942757E-2</c:v>
                </c:pt>
                <c:pt idx="492">
                  <c:v>-1.3116819341625813E-2</c:v>
                </c:pt>
                <c:pt idx="493">
                  <c:v>-1.3144426842898913E-2</c:v>
                </c:pt>
                <c:pt idx="494">
                  <c:v>-1.3144588266603061E-2</c:v>
                </c:pt>
                <c:pt idx="495">
                  <c:v>-1.3151852048403382E-2</c:v>
                </c:pt>
                <c:pt idx="496">
                  <c:v>-1.316411850316614E-2</c:v>
                </c:pt>
                <c:pt idx="497">
                  <c:v>-1.3183160637652087E-2</c:v>
                </c:pt>
                <c:pt idx="498">
                  <c:v>-1.3525745999224466E-2</c:v>
                </c:pt>
                <c:pt idx="499">
                  <c:v>-1.3526871398714066E-2</c:v>
                </c:pt>
                <c:pt idx="500">
                  <c:v>-1.3575572192243179E-2</c:v>
                </c:pt>
                <c:pt idx="501">
                  <c:v>-1.3602724362937416E-2</c:v>
                </c:pt>
                <c:pt idx="502">
                  <c:v>-1.3610595415677676E-2</c:v>
                </c:pt>
                <c:pt idx="503">
                  <c:v>-1.3612041047401298E-2</c:v>
                </c:pt>
                <c:pt idx="504">
                  <c:v>-1.3620232539365489E-2</c:v>
                </c:pt>
                <c:pt idx="505">
                  <c:v>-1.3621678022452753E-2</c:v>
                </c:pt>
                <c:pt idx="506">
                  <c:v>-1.3623123483244556E-2</c:v>
                </c:pt>
                <c:pt idx="507">
                  <c:v>-1.362328408862294E-2</c:v>
                </c:pt>
                <c:pt idx="508">
                  <c:v>-1.3624568921740911E-2</c:v>
                </c:pt>
                <c:pt idx="509">
                  <c:v>-1.3644963287886384E-2</c:v>
                </c:pt>
                <c:pt idx="510">
                  <c:v>-1.3645444990892746E-2</c:v>
                </c:pt>
                <c:pt idx="511">
                  <c:v>-1.3649298525761794E-2</c:v>
                </c:pt>
                <c:pt idx="512">
                  <c:v>-1.3649298525761794E-2</c:v>
                </c:pt>
                <c:pt idx="513">
                  <c:v>-1.3674021601893727E-2</c:v>
                </c:pt>
                <c:pt idx="514">
                  <c:v>-1.377012265976609E-2</c:v>
                </c:pt>
                <c:pt idx="515">
                  <c:v>-1.3906803958800987E-2</c:v>
                </c:pt>
                <c:pt idx="516">
                  <c:v>-1.4012902090573801E-2</c:v>
                </c:pt>
                <c:pt idx="517">
                  <c:v>-1.4014341504342814E-2</c:v>
                </c:pt>
                <c:pt idx="518">
                  <c:v>-1.4017220264994489E-2</c:v>
                </c:pt>
                <c:pt idx="519">
                  <c:v>-1.4028734415782979E-2</c:v>
                </c:pt>
                <c:pt idx="520">
                  <c:v>-1.4033051854453658E-2</c:v>
                </c:pt>
                <c:pt idx="521">
                  <c:v>-1.4034650854891455E-2</c:v>
                </c:pt>
                <c:pt idx="522">
                  <c:v>-1.403896801858486E-2</c:v>
                </c:pt>
                <c:pt idx="523">
                  <c:v>-1.4041686129817741E-2</c:v>
                </c:pt>
                <c:pt idx="524">
                  <c:v>-1.4041846016236521E-2</c:v>
                </c:pt>
                <c:pt idx="525">
                  <c:v>-1.4043284981619173E-2</c:v>
                </c:pt>
                <c:pt idx="526">
                  <c:v>-1.4044723924706362E-2</c:v>
                </c:pt>
                <c:pt idx="527">
                  <c:v>-1.4046162845498103E-2</c:v>
                </c:pt>
                <c:pt idx="528">
                  <c:v>-1.4070780924351173E-2</c:v>
                </c:pt>
                <c:pt idx="529">
                  <c:v>-1.407221944134745E-2</c:v>
                </c:pt>
                <c:pt idx="530">
                  <c:v>-1.4072379275192998E-2</c:v>
                </c:pt>
                <c:pt idx="531">
                  <c:v>-1.4079251870162603E-2</c:v>
                </c:pt>
                <c:pt idx="532">
                  <c:v>-1.4079411691897038E-2</c:v>
                </c:pt>
                <c:pt idx="533">
                  <c:v>-1.4083886588708697E-2</c:v>
                </c:pt>
                <c:pt idx="534">
                  <c:v>-1.4085165091018514E-2</c:v>
                </c:pt>
                <c:pt idx="535">
                  <c:v>-1.4089639710375624E-2</c:v>
                </c:pt>
                <c:pt idx="536">
                  <c:v>-1.4091077935053722E-2</c:v>
                </c:pt>
                <c:pt idx="537">
                  <c:v>-1.4092516137436365E-2</c:v>
                </c:pt>
                <c:pt idx="538">
                  <c:v>-1.4093794520837092E-2</c:v>
                </c:pt>
                <c:pt idx="539">
                  <c:v>-1.4099547028140383E-2</c:v>
                </c:pt>
                <c:pt idx="540">
                  <c:v>-1.4099706814917748E-2</c:v>
                </c:pt>
                <c:pt idx="541">
                  <c:v>-1.4100985099227571E-2</c:v>
                </c:pt>
                <c:pt idx="542">
                  <c:v>-1.4101144883527664E-2</c:v>
                </c:pt>
                <c:pt idx="543">
                  <c:v>-1.4102263365921231E-2</c:v>
                </c:pt>
                <c:pt idx="544">
                  <c:v>-1.4102423148019303E-2</c:v>
                </c:pt>
                <c:pt idx="545">
                  <c:v>-1.4106896935012761E-2</c:v>
                </c:pt>
                <c:pt idx="546">
                  <c:v>-1.4108334892145403E-2</c:v>
                </c:pt>
                <c:pt idx="547">
                  <c:v>-1.4108494663783878E-2</c:v>
                </c:pt>
                <c:pt idx="548">
                  <c:v>-1.4109613057546133E-2</c:v>
                </c:pt>
                <c:pt idx="549">
                  <c:v>-1.4109932596143791E-2</c:v>
                </c:pt>
                <c:pt idx="550">
                  <c:v>-1.4114246259450796E-2</c:v>
                </c:pt>
                <c:pt idx="551">
                  <c:v>-1.4114565782083803E-2</c:v>
                </c:pt>
                <c:pt idx="552">
                  <c:v>-1.4115524343376779E-2</c:v>
                </c:pt>
                <c:pt idx="553">
                  <c:v>-1.4115684102628884E-2</c:v>
                </c:pt>
                <c:pt idx="554">
                  <c:v>-1.4121115753425412E-2</c:v>
                </c:pt>
                <c:pt idx="555">
                  <c:v>-1.4121275503043686E-2</c:v>
                </c:pt>
                <c:pt idx="556">
                  <c:v>-1.4145554244384751E-2</c:v>
                </c:pt>
                <c:pt idx="557">
                  <c:v>-1.4145713951889387E-2</c:v>
                </c:pt>
                <c:pt idx="558">
                  <c:v>-1.414858863990465E-2</c:v>
                </c:pt>
                <c:pt idx="559">
                  <c:v>-1.4150025950469103E-2</c:v>
                </c:pt>
                <c:pt idx="560">
                  <c:v>-1.415018565026667E-2</c:v>
                </c:pt>
                <c:pt idx="561">
                  <c:v>-1.4150345349788982E-2</c:v>
                </c:pt>
                <c:pt idx="562">
                  <c:v>-1.4151782633103429E-2</c:v>
                </c:pt>
                <c:pt idx="563">
                  <c:v>-1.4154337748389725E-2</c:v>
                </c:pt>
                <c:pt idx="564">
                  <c:v>-1.4160086500147523E-2</c:v>
                </c:pt>
                <c:pt idx="565">
                  <c:v>-1.416024618260418E-2</c:v>
                </c:pt>
                <c:pt idx="566">
                  <c:v>-1.416152363234833E-2</c:v>
                </c:pt>
                <c:pt idx="567">
                  <c:v>-1.4161683312327715E-2</c:v>
                </c:pt>
                <c:pt idx="568">
                  <c:v>-1.416296074225369E-2</c:v>
                </c:pt>
                <c:pt idx="569">
                  <c:v>-1.4163120419755801E-2</c:v>
                </c:pt>
                <c:pt idx="570">
                  <c:v>-1.4164557504888434E-2</c:v>
                </c:pt>
                <c:pt idx="571">
                  <c:v>-1.4165834895178045E-2</c:v>
                </c:pt>
                <c:pt idx="572">
                  <c:v>-1.4165994567725604E-2</c:v>
                </c:pt>
                <c:pt idx="573">
                  <c:v>-1.4167271938197033E-2</c:v>
                </c:pt>
                <c:pt idx="574">
                  <c:v>-1.4167431608267327E-2</c:v>
                </c:pt>
                <c:pt idx="575">
                  <c:v>-1.4167591278062367E-2</c:v>
                </c:pt>
                <c:pt idx="576">
                  <c:v>-1.4170305622464401E-2</c:v>
                </c:pt>
                <c:pt idx="577">
                  <c:v>-1.4170465287304895E-2</c:v>
                </c:pt>
                <c:pt idx="578">
                  <c:v>-1.4171742596119759E-2</c:v>
                </c:pt>
                <c:pt idx="579">
                  <c:v>-1.4173179547479662E-2</c:v>
                </c:pt>
                <c:pt idx="580">
                  <c:v>-1.4174616476544104E-2</c:v>
                </c:pt>
                <c:pt idx="581">
                  <c:v>-1.4176053383313098E-2</c:v>
                </c:pt>
                <c:pt idx="582">
                  <c:v>-1.4176053383313098E-2</c:v>
                </c:pt>
                <c:pt idx="583">
                  <c:v>-1.4177490267786636E-2</c:v>
                </c:pt>
                <c:pt idx="584">
                  <c:v>-1.417892712996472E-2</c:v>
                </c:pt>
                <c:pt idx="585">
                  <c:v>-1.4179086779941572E-2</c:v>
                </c:pt>
                <c:pt idx="586">
                  <c:v>-1.4180363969847343E-2</c:v>
                </c:pt>
                <c:pt idx="587">
                  <c:v>-1.4180363969847343E-2</c:v>
                </c:pt>
                <c:pt idx="588">
                  <c:v>-1.4180523617346929E-2</c:v>
                </c:pt>
                <c:pt idx="589">
                  <c:v>-1.4181960432456831E-2</c:v>
                </c:pt>
                <c:pt idx="590">
                  <c:v>-1.4186270744013801E-2</c:v>
                </c:pt>
                <c:pt idx="591">
                  <c:v>-1.4187707469941878E-2</c:v>
                </c:pt>
                <c:pt idx="592">
                  <c:v>-1.4190580854911679E-2</c:v>
                </c:pt>
                <c:pt idx="593">
                  <c:v>-1.4192017513953398E-2</c:v>
                </c:pt>
                <c:pt idx="594">
                  <c:v>-1.4193454150699654E-2</c:v>
                </c:pt>
                <c:pt idx="595">
                  <c:v>-1.4194890765150464E-2</c:v>
                </c:pt>
                <c:pt idx="596">
                  <c:v>-1.4196327357305817E-2</c:v>
                </c:pt>
                <c:pt idx="597">
                  <c:v>-1.4200636999999145E-2</c:v>
                </c:pt>
                <c:pt idx="598">
                  <c:v>-1.4202073502972673E-2</c:v>
                </c:pt>
                <c:pt idx="599">
                  <c:v>-1.4206542480753967E-2</c:v>
                </c:pt>
                <c:pt idx="600">
                  <c:v>-1.420797889206841E-2</c:v>
                </c:pt>
                <c:pt idx="601">
                  <c:v>-1.4209415281087398E-2</c:v>
                </c:pt>
                <c:pt idx="602">
                  <c:v>-1.4220905590602913E-2</c:v>
                </c:pt>
                <c:pt idx="603">
                  <c:v>-1.4254570362911563E-2</c:v>
                </c:pt>
                <c:pt idx="604">
                  <c:v>-1.4620419729303029E-2</c:v>
                </c:pt>
                <c:pt idx="605">
                  <c:v>-1.4620419729303029E-2</c:v>
                </c:pt>
                <c:pt idx="606">
                  <c:v>-1.4620419729303029E-2</c:v>
                </c:pt>
                <c:pt idx="607">
                  <c:v>-1.4620419729303029E-2</c:v>
                </c:pt>
                <c:pt idx="608">
                  <c:v>-1.4639643055168485E-2</c:v>
                </c:pt>
                <c:pt idx="609">
                  <c:v>-1.4641390430413834E-2</c:v>
                </c:pt>
                <c:pt idx="610">
                  <c:v>-1.4641390430413834E-2</c:v>
                </c:pt>
                <c:pt idx="611">
                  <c:v>-1.4670931914388063E-2</c:v>
                </c:pt>
                <c:pt idx="612">
                  <c:v>-1.4688398203369184E-2</c:v>
                </c:pt>
                <c:pt idx="613">
                  <c:v>-1.4688398203369184E-2</c:v>
                </c:pt>
                <c:pt idx="614">
                  <c:v>-1.4688398203369184E-2</c:v>
                </c:pt>
                <c:pt idx="615">
                  <c:v>-1.4689827115979005E-2</c:v>
                </c:pt>
                <c:pt idx="616">
                  <c:v>-1.4689827115979005E-2</c:v>
                </c:pt>
                <c:pt idx="617">
                  <c:v>-1.4724273037215152E-2</c:v>
                </c:pt>
                <c:pt idx="618">
                  <c:v>-1.4727129720412055E-2</c:v>
                </c:pt>
                <c:pt idx="619">
                  <c:v>-1.4728875427351821E-2</c:v>
                </c:pt>
                <c:pt idx="620">
                  <c:v>-1.4756167603940301E-2</c:v>
                </c:pt>
                <c:pt idx="621">
                  <c:v>-1.4773141768028597E-2</c:v>
                </c:pt>
                <c:pt idx="622">
                  <c:v>-1.4773141768028597E-2</c:v>
                </c:pt>
                <c:pt idx="623">
                  <c:v>-1.4773141768028597E-2</c:v>
                </c:pt>
                <c:pt idx="624">
                  <c:v>-1.4801847899454016E-2</c:v>
                </c:pt>
                <c:pt idx="625">
                  <c:v>-1.504224382022031E-2</c:v>
                </c:pt>
                <c:pt idx="626">
                  <c:v>-1.5048095354507404E-2</c:v>
                </c:pt>
                <c:pt idx="627">
                  <c:v>-1.5048253498852932E-2</c:v>
                </c:pt>
                <c:pt idx="628">
                  <c:v>-1.5115281901104399E-2</c:v>
                </c:pt>
                <c:pt idx="629">
                  <c:v>-1.5115439928467604E-2</c:v>
                </c:pt>
                <c:pt idx="630">
                  <c:v>-1.5146092030527702E-2</c:v>
                </c:pt>
                <c:pt idx="631">
                  <c:v>-1.5152568726068048E-2</c:v>
                </c:pt>
                <c:pt idx="632">
                  <c:v>-1.5183682005553478E-2</c:v>
                </c:pt>
                <c:pt idx="633">
                  <c:v>-1.5207996622347848E-2</c:v>
                </c:pt>
                <c:pt idx="634">
                  <c:v>-1.5213363904790174E-2</c:v>
                </c:pt>
                <c:pt idx="635">
                  <c:v>-1.5230884288257172E-2</c:v>
                </c:pt>
                <c:pt idx="636">
                  <c:v>-1.5245245316028274E-2</c:v>
                </c:pt>
                <c:pt idx="637">
                  <c:v>-1.5256290709419588E-2</c:v>
                </c:pt>
                <c:pt idx="638">
                  <c:v>-1.5565014136996923E-2</c:v>
                </c:pt>
                <c:pt idx="639">
                  <c:v>-1.5609188329597908E-2</c:v>
                </c:pt>
                <c:pt idx="640">
                  <c:v>-1.5611860092433844E-2</c:v>
                </c:pt>
                <c:pt idx="641">
                  <c:v>-1.5663236755092548E-2</c:v>
                </c:pt>
                <c:pt idx="642">
                  <c:v>-1.5701710686347861E-2</c:v>
                </c:pt>
                <c:pt idx="643">
                  <c:v>-1.5701867688945898E-2</c:v>
                </c:pt>
                <c:pt idx="644">
                  <c:v>-1.5705949659881365E-2</c:v>
                </c:pt>
                <c:pt idx="645">
                  <c:v>-1.5742522094086248E-2</c:v>
                </c:pt>
                <c:pt idx="646">
                  <c:v>-1.6105236476370213E-2</c:v>
                </c:pt>
                <c:pt idx="647">
                  <c:v>-1.617179261038286E-2</c:v>
                </c:pt>
                <c:pt idx="648">
                  <c:v>-1.6192561640779916E-2</c:v>
                </c:pt>
                <c:pt idx="649">
                  <c:v>-1.6233460826138815E-2</c:v>
                </c:pt>
                <c:pt idx="650">
                  <c:v>-1.6234865424316559E-2</c:v>
                </c:pt>
                <c:pt idx="651">
                  <c:v>-1.6235021489404491E-2</c:v>
                </c:pt>
                <c:pt idx="652">
                  <c:v>-1.6239079085077074E-2</c:v>
                </c:pt>
                <c:pt idx="653">
                  <c:v>-1.6239235142733191E-2</c:v>
                </c:pt>
                <c:pt idx="654">
                  <c:v>-1.6241732027796663E-2</c:v>
                </c:pt>
                <c:pt idx="655">
                  <c:v>-1.6241888080773485E-2</c:v>
                </c:pt>
                <c:pt idx="656">
                  <c:v>-1.6243292545178499E-2</c:v>
                </c:pt>
                <c:pt idx="657">
                  <c:v>-1.6243448595402794E-2</c:v>
                </c:pt>
                <c:pt idx="658">
                  <c:v>-1.6246101407102177E-2</c:v>
                </c:pt>
                <c:pt idx="659">
                  <c:v>-1.6246257452371928E-2</c:v>
                </c:pt>
                <c:pt idx="660">
                  <c:v>-1.6246413497366427E-2</c:v>
                </c:pt>
                <c:pt idx="661">
                  <c:v>-1.6246413497366427E-2</c:v>
                </c:pt>
                <c:pt idx="662">
                  <c:v>-1.6246569542085667E-2</c:v>
                </c:pt>
                <c:pt idx="663">
                  <c:v>-1.6247505804620831E-2</c:v>
                </c:pt>
                <c:pt idx="664">
                  <c:v>-1.6247661847413306E-2</c:v>
                </c:pt>
                <c:pt idx="665">
                  <c:v>-1.6247817889930533E-2</c:v>
                </c:pt>
                <c:pt idx="666">
                  <c:v>-1.624891017984403E-2</c:v>
                </c:pt>
                <c:pt idx="667">
                  <c:v>-1.6249066220159238E-2</c:v>
                </c:pt>
                <c:pt idx="668">
                  <c:v>-1.625031453277178E-2</c:v>
                </c:pt>
                <c:pt idx="669">
                  <c:v>-1.6250470570609712E-2</c:v>
                </c:pt>
                <c:pt idx="670">
                  <c:v>-1.6250626608172392E-2</c:v>
                </c:pt>
                <c:pt idx="671">
                  <c:v>-1.6251718863404072E-2</c:v>
                </c:pt>
                <c:pt idx="672">
                  <c:v>-1.6251874898764725E-2</c:v>
                </c:pt>
                <c:pt idx="673">
                  <c:v>-1.6252030933850133E-2</c:v>
                </c:pt>
                <c:pt idx="674">
                  <c:v>-1.6252030933850133E-2</c:v>
                </c:pt>
                <c:pt idx="675">
                  <c:v>-1.6252030933850133E-2</c:v>
                </c:pt>
                <c:pt idx="676">
                  <c:v>-1.6253123171740904E-2</c:v>
                </c:pt>
                <c:pt idx="677">
                  <c:v>-1.6253279204624292E-2</c:v>
                </c:pt>
                <c:pt idx="678">
                  <c:v>-1.6253435237232425E-2</c:v>
                </c:pt>
                <c:pt idx="679">
                  <c:v>-1.6254683488188402E-2</c:v>
                </c:pt>
                <c:pt idx="680">
                  <c:v>-1.6264512848864432E-2</c:v>
                </c:pt>
                <c:pt idx="681">
                  <c:v>-1.6264668861654376E-2</c:v>
                </c:pt>
                <c:pt idx="682">
                  <c:v>-1.6267321036969914E-2</c:v>
                </c:pt>
                <c:pt idx="683">
                  <c:v>-1.6267477044805322E-2</c:v>
                </c:pt>
                <c:pt idx="684">
                  <c:v>-1.6268725097579477E-2</c:v>
                </c:pt>
                <c:pt idx="685">
                  <c:v>-1.6271689152315822E-2</c:v>
                </c:pt>
                <c:pt idx="686">
                  <c:v>-1.6280112765359542E-2</c:v>
                </c:pt>
                <c:pt idx="687">
                  <c:v>-1.6281360639770062E-2</c:v>
                </c:pt>
                <c:pt idx="688">
                  <c:v>-1.628151662283274E-2</c:v>
                </c:pt>
                <c:pt idx="689">
                  <c:v>-1.6281672605620162E-2</c:v>
                </c:pt>
                <c:pt idx="690">
                  <c:v>-1.6282920458010476E-2</c:v>
                </c:pt>
                <c:pt idx="691">
                  <c:v>-1.628307643832063E-2</c:v>
                </c:pt>
                <c:pt idx="692">
                  <c:v>-1.6287131829770971E-2</c:v>
                </c:pt>
                <c:pt idx="693">
                  <c:v>-1.6288535575766892E-2</c:v>
                </c:pt>
                <c:pt idx="694">
                  <c:v>-1.6288691546167956E-2</c:v>
                </c:pt>
                <c:pt idx="695">
                  <c:v>-1.6291343000872368E-2</c:v>
                </c:pt>
                <c:pt idx="696">
                  <c:v>-1.6291498966318887E-2</c:v>
                </c:pt>
                <c:pt idx="697">
                  <c:v>-1.6294150336796032E-2</c:v>
                </c:pt>
                <c:pt idx="698">
                  <c:v>-1.6294306297288005E-2</c:v>
                </c:pt>
                <c:pt idx="699">
                  <c:v>-1.6296957583537872E-2</c:v>
                </c:pt>
                <c:pt idx="700">
                  <c:v>-1.6298361173465611E-2</c:v>
                </c:pt>
                <c:pt idx="701">
                  <c:v>-1.6299764741097889E-2</c:v>
                </c:pt>
                <c:pt idx="702">
                  <c:v>-1.6299920691680771E-2</c:v>
                </c:pt>
                <c:pt idx="703">
                  <c:v>-1.6301168286434721E-2</c:v>
                </c:pt>
                <c:pt idx="704">
                  <c:v>-1.6301324234540327E-2</c:v>
                </c:pt>
                <c:pt idx="705">
                  <c:v>-1.6304131253373072E-2</c:v>
                </c:pt>
                <c:pt idx="706">
                  <c:v>-1.6306938183024006E-2</c:v>
                </c:pt>
                <c:pt idx="707">
                  <c:v>-1.630834161440628E-2</c:v>
                </c:pt>
                <c:pt idx="708">
                  <c:v>-1.6309745023493111E-2</c:v>
                </c:pt>
                <c:pt idx="709">
                  <c:v>-1.6312551774780398E-2</c:v>
                </c:pt>
                <c:pt idx="710">
                  <c:v>-1.6630383187628456E-2</c:v>
                </c:pt>
                <c:pt idx="711">
                  <c:v>-1.6635820831981063E-2</c:v>
                </c:pt>
                <c:pt idx="712">
                  <c:v>-1.6635976188293735E-2</c:v>
                </c:pt>
                <c:pt idx="713">
                  <c:v>-1.6640481401626363E-2</c:v>
                </c:pt>
                <c:pt idx="714">
                  <c:v>-1.6644365020428008E-2</c:v>
                </c:pt>
                <c:pt idx="715">
                  <c:v>-1.6645763081082954E-2</c:v>
                </c:pt>
                <c:pt idx="716">
                  <c:v>-1.6648559135506502E-2</c:v>
                </c:pt>
                <c:pt idx="717">
                  <c:v>-1.6648714469248468E-2</c:v>
                </c:pt>
                <c:pt idx="718">
                  <c:v>-1.6650112460539782E-2</c:v>
                </c:pt>
                <c:pt idx="719">
                  <c:v>-1.6651355100748222E-2</c:v>
                </c:pt>
                <c:pt idx="720">
                  <c:v>-1.6651510429535644E-2</c:v>
                </c:pt>
                <c:pt idx="721">
                  <c:v>-1.6652753049925906E-2</c:v>
                </c:pt>
                <c:pt idx="722">
                  <c:v>-1.6652908376236054E-2</c:v>
                </c:pt>
                <c:pt idx="723">
                  <c:v>-1.6654150976808127E-2</c:v>
                </c:pt>
                <c:pt idx="724">
                  <c:v>-1.6654306300640999E-2</c:v>
                </c:pt>
                <c:pt idx="725">
                  <c:v>-1.6655548881394897E-2</c:v>
                </c:pt>
                <c:pt idx="726">
                  <c:v>-1.6659742461382479E-2</c:v>
                </c:pt>
                <c:pt idx="727">
                  <c:v>-1.6659897775306264E-2</c:v>
                </c:pt>
                <c:pt idx="728">
                  <c:v>-1.6661140276787431E-2</c:v>
                </c:pt>
                <c:pt idx="729">
                  <c:v>-1.6661295588233944E-2</c:v>
                </c:pt>
                <c:pt idx="730">
                  <c:v>-1.666253806989693E-2</c:v>
                </c:pt>
                <c:pt idx="731">
                  <c:v>-1.666269337886616E-2</c:v>
                </c:pt>
                <c:pt idx="732">
                  <c:v>-1.6668129019380362E-2</c:v>
                </c:pt>
                <c:pt idx="733">
                  <c:v>-1.6668284318440509E-2</c:v>
                </c:pt>
                <c:pt idx="734">
                  <c:v>-1.6669371404154462E-2</c:v>
                </c:pt>
                <c:pt idx="735">
                  <c:v>-1.6669526701012585E-2</c:v>
                </c:pt>
                <c:pt idx="736">
                  <c:v>-1.6669526701012585E-2</c:v>
                </c:pt>
                <c:pt idx="737">
                  <c:v>-1.666968199759546E-2</c:v>
                </c:pt>
                <c:pt idx="738">
                  <c:v>-1.6669837293903082E-2</c:v>
                </c:pt>
                <c:pt idx="739">
                  <c:v>-1.6670924360349358E-2</c:v>
                </c:pt>
                <c:pt idx="740">
                  <c:v>-1.667107965445495E-2</c:v>
                </c:pt>
                <c:pt idx="741">
                  <c:v>-1.6678222885764593E-2</c:v>
                </c:pt>
                <c:pt idx="742">
                  <c:v>-1.6680862628198682E-2</c:v>
                </c:pt>
                <c:pt idx="743">
                  <c:v>-1.6694836409861784E-2</c:v>
                </c:pt>
                <c:pt idx="744">
                  <c:v>-1.6694991661578496E-2</c:v>
                </c:pt>
                <c:pt idx="745">
                  <c:v>-1.6695146913019956E-2</c:v>
                </c:pt>
                <c:pt idx="746">
                  <c:v>-1.6696388914642535E-2</c:v>
                </c:pt>
                <c:pt idx="747">
                  <c:v>-1.6696544163606716E-2</c:v>
                </c:pt>
                <c:pt idx="748">
                  <c:v>-1.6698096638109686E-2</c:v>
                </c:pt>
                <c:pt idx="749">
                  <c:v>-1.6698251884046098E-2</c:v>
                </c:pt>
                <c:pt idx="750">
                  <c:v>-1.6700580540061915E-2</c:v>
                </c:pt>
                <c:pt idx="751">
                  <c:v>-1.6700735781594284E-2</c:v>
                </c:pt>
                <c:pt idx="752">
                  <c:v>-1.6701822464613783E-2</c:v>
                </c:pt>
                <c:pt idx="753">
                  <c:v>-1.6707566136518449E-2</c:v>
                </c:pt>
                <c:pt idx="754">
                  <c:v>-1.6707721365664452E-2</c:v>
                </c:pt>
                <c:pt idx="755">
                  <c:v>-1.6732864853157937E-2</c:v>
                </c:pt>
                <c:pt idx="756">
                  <c:v>-1.6780803697462224E-2</c:v>
                </c:pt>
                <c:pt idx="757">
                  <c:v>-1.6811352931118587E-2</c:v>
                </c:pt>
                <c:pt idx="758">
                  <c:v>-1.6815849124425873E-2</c:v>
                </c:pt>
                <c:pt idx="759">
                  <c:v>-1.6815849124425873E-2</c:v>
                </c:pt>
                <c:pt idx="760">
                  <c:v>-1.7169390451315387E-2</c:v>
                </c:pt>
                <c:pt idx="761">
                  <c:v>-1.7169390451315387E-2</c:v>
                </c:pt>
                <c:pt idx="762">
                  <c:v>-1.7264299443904986E-2</c:v>
                </c:pt>
                <c:pt idx="763">
                  <c:v>-1.7264299443904986E-2</c:v>
                </c:pt>
                <c:pt idx="764">
                  <c:v>-1.7352324998294612E-2</c:v>
                </c:pt>
                <c:pt idx="765">
                  <c:v>-1.7367731797616016E-2</c:v>
                </c:pt>
                <c:pt idx="766">
                  <c:v>-1.7653950076809088E-2</c:v>
                </c:pt>
                <c:pt idx="767">
                  <c:v>-1.7690945701875554E-2</c:v>
                </c:pt>
                <c:pt idx="768">
                  <c:v>-1.7698312215973771E-2</c:v>
                </c:pt>
                <c:pt idx="769">
                  <c:v>-1.7768722479617187E-2</c:v>
                </c:pt>
                <c:pt idx="770">
                  <c:v>-1.8213612552919662E-2</c:v>
                </c:pt>
                <c:pt idx="771">
                  <c:v>-1.8213765088169173E-2</c:v>
                </c:pt>
                <c:pt idx="772">
                  <c:v>-1.8219561223688483E-2</c:v>
                </c:pt>
                <c:pt idx="773">
                  <c:v>-1.825631167141907E-2</c:v>
                </c:pt>
                <c:pt idx="774">
                  <c:v>-1.8256464129597874E-2</c:v>
                </c:pt>
                <c:pt idx="775">
                  <c:v>-1.8279786988204767E-2</c:v>
                </c:pt>
                <c:pt idx="776">
                  <c:v>-1.8281615959517068E-2</c:v>
                </c:pt>
                <c:pt idx="777">
                  <c:v>-1.8281768372003952E-2</c:v>
                </c:pt>
                <c:pt idx="778">
                  <c:v>-1.8305998456206313E-2</c:v>
                </c:pt>
                <c:pt idx="779">
                  <c:v>-1.8691975080648859E-2</c:v>
                </c:pt>
                <c:pt idx="780">
                  <c:v>-1.8735038180158922E-2</c:v>
                </c:pt>
                <c:pt idx="781">
                  <c:v>-1.8778382105099571E-2</c:v>
                </c:pt>
                <c:pt idx="782">
                  <c:v>-1.8802014756370132E-2</c:v>
                </c:pt>
                <c:pt idx="783">
                  <c:v>-1.8833514538104501E-2</c:v>
                </c:pt>
                <c:pt idx="784">
                  <c:v>-1.8854104110531386E-2</c:v>
                </c:pt>
                <c:pt idx="785">
                  <c:v>-1.9122965022052761E-2</c:v>
                </c:pt>
                <c:pt idx="786">
                  <c:v>-1.9153890770623259E-2</c:v>
                </c:pt>
                <c:pt idx="787">
                  <c:v>-1.9154041599582349E-2</c:v>
                </c:pt>
                <c:pt idx="788">
                  <c:v>-1.9228065371843475E-2</c:v>
                </c:pt>
                <c:pt idx="789">
                  <c:v>-1.9273863529406157E-2</c:v>
                </c:pt>
                <c:pt idx="790">
                  <c:v>-1.92821466628504E-2</c:v>
                </c:pt>
                <c:pt idx="791">
                  <c:v>-1.9311055801904176E-2</c:v>
                </c:pt>
                <c:pt idx="792">
                  <c:v>-1.9369746252197742E-2</c:v>
                </c:pt>
                <c:pt idx="793">
                  <c:v>-1.9657323919321075E-2</c:v>
                </c:pt>
                <c:pt idx="794">
                  <c:v>-1.9676210085824226E-2</c:v>
                </c:pt>
                <c:pt idx="795">
                  <c:v>-1.9691195996504915E-2</c:v>
                </c:pt>
                <c:pt idx="796">
                  <c:v>-1.9700635706949632E-2</c:v>
                </c:pt>
                <c:pt idx="797">
                  <c:v>-1.9760245451700825E-2</c:v>
                </c:pt>
                <c:pt idx="798">
                  <c:v>-1.9760245451700825E-2</c:v>
                </c:pt>
                <c:pt idx="799">
                  <c:v>-1.9763988327003532E-2</c:v>
                </c:pt>
                <c:pt idx="800">
                  <c:v>-1.9764138038437358E-2</c:v>
                </c:pt>
                <c:pt idx="801">
                  <c:v>-1.9803203311506628E-2</c:v>
                </c:pt>
                <c:pt idx="802">
                  <c:v>-1.9807243476469893E-2</c:v>
                </c:pt>
                <c:pt idx="803">
                  <c:v>-1.9837463529508992E-2</c:v>
                </c:pt>
                <c:pt idx="804">
                  <c:v>-2.0162439145061065E-2</c:v>
                </c:pt>
                <c:pt idx="805">
                  <c:v>-2.0212182176059624E-2</c:v>
                </c:pt>
                <c:pt idx="806">
                  <c:v>-2.0212331061185362E-2</c:v>
                </c:pt>
                <c:pt idx="807">
                  <c:v>-2.0255496133368425E-2</c:v>
                </c:pt>
                <c:pt idx="808">
                  <c:v>-2.0266953315077808E-2</c:v>
                </c:pt>
                <c:pt idx="809">
                  <c:v>-2.0267102098910614E-2</c:v>
                </c:pt>
                <c:pt idx="810">
                  <c:v>-2.0275136017132125E-2</c:v>
                </c:pt>
                <c:pt idx="811">
                  <c:v>-2.0301017627047845E-2</c:v>
                </c:pt>
                <c:pt idx="812">
                  <c:v>-2.0342797343406892E-2</c:v>
                </c:pt>
                <c:pt idx="813">
                  <c:v>-2.0720647703368004E-2</c:v>
                </c:pt>
                <c:pt idx="814">
                  <c:v>-2.0720647703368004E-2</c:v>
                </c:pt>
                <c:pt idx="815">
                  <c:v>-2.0735884294855688E-2</c:v>
                </c:pt>
                <c:pt idx="816">
                  <c:v>-2.0739286241686784E-2</c:v>
                </c:pt>
                <c:pt idx="817">
                  <c:v>-2.0781724377100848E-2</c:v>
                </c:pt>
                <c:pt idx="818">
                  <c:v>-2.0781724377100848E-2</c:v>
                </c:pt>
                <c:pt idx="819">
                  <c:v>-2.0798131652556333E-2</c:v>
                </c:pt>
                <c:pt idx="820">
                  <c:v>-2.0798131652556333E-2</c:v>
                </c:pt>
                <c:pt idx="821">
                  <c:v>-2.0799461823551489E-2</c:v>
                </c:pt>
                <c:pt idx="822">
                  <c:v>-2.0813057848234329E-2</c:v>
                </c:pt>
                <c:pt idx="823">
                  <c:v>-2.082857220351873E-2</c:v>
                </c:pt>
                <c:pt idx="824">
                  <c:v>-2.082857220351873E-2</c:v>
                </c:pt>
                <c:pt idx="825">
                  <c:v>-2.082871994469496E-2</c:v>
                </c:pt>
                <c:pt idx="826">
                  <c:v>-2.082871994469496E-2</c:v>
                </c:pt>
                <c:pt idx="827">
                  <c:v>-2.0859739493483371E-2</c:v>
                </c:pt>
                <c:pt idx="828">
                  <c:v>-2.0859739493483371E-2</c:v>
                </c:pt>
                <c:pt idx="829">
                  <c:v>-2.1175298438426578E-2</c:v>
                </c:pt>
                <c:pt idx="830">
                  <c:v>-2.1175298438426578E-2</c:v>
                </c:pt>
                <c:pt idx="831">
                  <c:v>-2.1226323457194367E-2</c:v>
                </c:pt>
                <c:pt idx="832">
                  <c:v>-2.1260419680087822E-2</c:v>
                </c:pt>
                <c:pt idx="833">
                  <c:v>-2.1260419680087822E-2</c:v>
                </c:pt>
                <c:pt idx="834">
                  <c:v>-2.1297144715620261E-2</c:v>
                </c:pt>
                <c:pt idx="835">
                  <c:v>-2.1297144715620261E-2</c:v>
                </c:pt>
                <c:pt idx="836">
                  <c:v>-2.1657747754484279E-2</c:v>
                </c:pt>
                <c:pt idx="837">
                  <c:v>-2.1705244427915073E-2</c:v>
                </c:pt>
                <c:pt idx="838">
                  <c:v>-2.1719852939854477E-2</c:v>
                </c:pt>
                <c:pt idx="839">
                  <c:v>-2.178030289296513E-2</c:v>
                </c:pt>
                <c:pt idx="840">
                  <c:v>-2.2209244099493826E-2</c:v>
                </c:pt>
                <c:pt idx="841">
                  <c:v>-2.2209389245589219E-2</c:v>
                </c:pt>
                <c:pt idx="842">
                  <c:v>-2.2209534391409363E-2</c:v>
                </c:pt>
                <c:pt idx="843">
                  <c:v>-2.2288017925057746E-2</c:v>
                </c:pt>
                <c:pt idx="844">
                  <c:v>-2.2659173458864437E-2</c:v>
                </c:pt>
                <c:pt idx="845">
                  <c:v>-2.2659317749199725E-2</c:v>
                </c:pt>
                <c:pt idx="846">
                  <c:v>-2.2693074119588059E-2</c:v>
                </c:pt>
                <c:pt idx="847">
                  <c:v>-2.2704611301865307E-2</c:v>
                </c:pt>
                <c:pt idx="848">
                  <c:v>-2.2743680415681634E-2</c:v>
                </c:pt>
                <c:pt idx="849">
                  <c:v>-2.2794972959754294E-2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033-47FE-8C81-74C9B585974C}"/>
            </c:ext>
          </c:extLst>
        </c:ser>
        <c:ser>
          <c:idx val="9"/>
          <c:order val="9"/>
          <c:tx>
            <c:strRef>
              <c:f>'Active 3'!$U$20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3'!$F$21:$F$989</c:f>
              <c:numCache>
                <c:formatCode>General</c:formatCode>
                <c:ptCount val="969"/>
                <c:pt idx="0">
                  <c:v>0</c:v>
                </c:pt>
                <c:pt idx="1">
                  <c:v>5278</c:v>
                </c:pt>
                <c:pt idx="2">
                  <c:v>5337</c:v>
                </c:pt>
                <c:pt idx="3">
                  <c:v>5337.5</c:v>
                </c:pt>
                <c:pt idx="4">
                  <c:v>5350.5</c:v>
                </c:pt>
                <c:pt idx="5">
                  <c:v>5351</c:v>
                </c:pt>
                <c:pt idx="6">
                  <c:v>5355</c:v>
                </c:pt>
                <c:pt idx="7">
                  <c:v>5468.5</c:v>
                </c:pt>
                <c:pt idx="8">
                  <c:v>5473</c:v>
                </c:pt>
                <c:pt idx="9">
                  <c:v>5477.5</c:v>
                </c:pt>
                <c:pt idx="10">
                  <c:v>6557.5</c:v>
                </c:pt>
                <c:pt idx="11">
                  <c:v>6891</c:v>
                </c:pt>
                <c:pt idx="12">
                  <c:v>8423</c:v>
                </c:pt>
                <c:pt idx="13">
                  <c:v>8441</c:v>
                </c:pt>
                <c:pt idx="14">
                  <c:v>8464.5</c:v>
                </c:pt>
                <c:pt idx="15">
                  <c:v>8509</c:v>
                </c:pt>
                <c:pt idx="16">
                  <c:v>8613</c:v>
                </c:pt>
                <c:pt idx="17">
                  <c:v>8640.5</c:v>
                </c:pt>
                <c:pt idx="18">
                  <c:v>8654</c:v>
                </c:pt>
                <c:pt idx="19">
                  <c:v>8667.5</c:v>
                </c:pt>
                <c:pt idx="20">
                  <c:v>8781</c:v>
                </c:pt>
                <c:pt idx="21">
                  <c:v>8781</c:v>
                </c:pt>
                <c:pt idx="22">
                  <c:v>8785.5</c:v>
                </c:pt>
                <c:pt idx="23">
                  <c:v>8790</c:v>
                </c:pt>
                <c:pt idx="24">
                  <c:v>8867</c:v>
                </c:pt>
                <c:pt idx="25">
                  <c:v>8885</c:v>
                </c:pt>
                <c:pt idx="26">
                  <c:v>8939.5</c:v>
                </c:pt>
                <c:pt idx="27">
                  <c:v>9846.5</c:v>
                </c:pt>
                <c:pt idx="28">
                  <c:v>9847</c:v>
                </c:pt>
                <c:pt idx="29">
                  <c:v>10154</c:v>
                </c:pt>
                <c:pt idx="30">
                  <c:v>10376</c:v>
                </c:pt>
                <c:pt idx="31">
                  <c:v>11297</c:v>
                </c:pt>
                <c:pt idx="32">
                  <c:v>11423.5</c:v>
                </c:pt>
                <c:pt idx="33">
                  <c:v>11654</c:v>
                </c:pt>
                <c:pt idx="34">
                  <c:v>11672</c:v>
                </c:pt>
                <c:pt idx="35">
                  <c:v>11712.5</c:v>
                </c:pt>
                <c:pt idx="36">
                  <c:v>11717</c:v>
                </c:pt>
                <c:pt idx="37">
                  <c:v>11731</c:v>
                </c:pt>
                <c:pt idx="38">
                  <c:v>11884.5</c:v>
                </c:pt>
                <c:pt idx="39">
                  <c:v>11889</c:v>
                </c:pt>
                <c:pt idx="40">
                  <c:v>11890</c:v>
                </c:pt>
                <c:pt idx="41">
                  <c:v>12007</c:v>
                </c:pt>
                <c:pt idx="42">
                  <c:v>12020.5</c:v>
                </c:pt>
                <c:pt idx="43">
                  <c:v>12815</c:v>
                </c:pt>
                <c:pt idx="44">
                  <c:v>12869.5</c:v>
                </c:pt>
                <c:pt idx="45">
                  <c:v>12874</c:v>
                </c:pt>
                <c:pt idx="46">
                  <c:v>12946</c:v>
                </c:pt>
                <c:pt idx="47">
                  <c:v>13260</c:v>
                </c:pt>
                <c:pt idx="48">
                  <c:v>13269</c:v>
                </c:pt>
                <c:pt idx="49">
                  <c:v>13291.5</c:v>
                </c:pt>
                <c:pt idx="50">
                  <c:v>13292</c:v>
                </c:pt>
                <c:pt idx="51">
                  <c:v>13296</c:v>
                </c:pt>
                <c:pt idx="52">
                  <c:v>13296.5</c:v>
                </c:pt>
                <c:pt idx="53">
                  <c:v>13373</c:v>
                </c:pt>
                <c:pt idx="54">
                  <c:v>13373.5</c:v>
                </c:pt>
                <c:pt idx="55">
                  <c:v>13373.5</c:v>
                </c:pt>
                <c:pt idx="56">
                  <c:v>13403.5</c:v>
                </c:pt>
                <c:pt idx="57">
                  <c:v>13452.5</c:v>
                </c:pt>
                <c:pt idx="58">
                  <c:v>13457</c:v>
                </c:pt>
                <c:pt idx="59">
                  <c:v>13457.5</c:v>
                </c:pt>
                <c:pt idx="60">
                  <c:v>13462</c:v>
                </c:pt>
                <c:pt idx="61">
                  <c:v>13485</c:v>
                </c:pt>
                <c:pt idx="62">
                  <c:v>13490</c:v>
                </c:pt>
                <c:pt idx="63">
                  <c:v>13571</c:v>
                </c:pt>
                <c:pt idx="64">
                  <c:v>13579.5</c:v>
                </c:pt>
                <c:pt idx="65">
                  <c:v>13598</c:v>
                </c:pt>
                <c:pt idx="66">
                  <c:v>13625</c:v>
                </c:pt>
                <c:pt idx="67">
                  <c:v>13638.5</c:v>
                </c:pt>
                <c:pt idx="68">
                  <c:v>13652</c:v>
                </c:pt>
                <c:pt idx="69">
                  <c:v>13720</c:v>
                </c:pt>
                <c:pt idx="70">
                  <c:v>13756.5</c:v>
                </c:pt>
                <c:pt idx="71">
                  <c:v>13765.5</c:v>
                </c:pt>
                <c:pt idx="72">
                  <c:v>14555</c:v>
                </c:pt>
                <c:pt idx="73">
                  <c:v>14573</c:v>
                </c:pt>
                <c:pt idx="74">
                  <c:v>14690.5</c:v>
                </c:pt>
                <c:pt idx="75">
                  <c:v>14736</c:v>
                </c:pt>
                <c:pt idx="76">
                  <c:v>14736</c:v>
                </c:pt>
                <c:pt idx="77">
                  <c:v>14831</c:v>
                </c:pt>
                <c:pt idx="78">
                  <c:v>14857.5</c:v>
                </c:pt>
                <c:pt idx="79">
                  <c:v>14858</c:v>
                </c:pt>
                <c:pt idx="80">
                  <c:v>14858</c:v>
                </c:pt>
                <c:pt idx="81">
                  <c:v>14871.5</c:v>
                </c:pt>
                <c:pt idx="82">
                  <c:v>14935</c:v>
                </c:pt>
                <c:pt idx="83">
                  <c:v>14989</c:v>
                </c:pt>
                <c:pt idx="84">
                  <c:v>15066</c:v>
                </c:pt>
                <c:pt idx="85">
                  <c:v>15102</c:v>
                </c:pt>
                <c:pt idx="86">
                  <c:v>15102.5</c:v>
                </c:pt>
                <c:pt idx="87">
                  <c:v>15106.5</c:v>
                </c:pt>
                <c:pt idx="88">
                  <c:v>15120</c:v>
                </c:pt>
                <c:pt idx="89">
                  <c:v>15129</c:v>
                </c:pt>
                <c:pt idx="90">
                  <c:v>15165.5</c:v>
                </c:pt>
                <c:pt idx="91">
                  <c:v>15192.5</c:v>
                </c:pt>
                <c:pt idx="92">
                  <c:v>15197</c:v>
                </c:pt>
                <c:pt idx="93">
                  <c:v>15197</c:v>
                </c:pt>
                <c:pt idx="94">
                  <c:v>15206.5</c:v>
                </c:pt>
                <c:pt idx="95">
                  <c:v>15247</c:v>
                </c:pt>
                <c:pt idx="96">
                  <c:v>15256</c:v>
                </c:pt>
                <c:pt idx="97">
                  <c:v>15274.5</c:v>
                </c:pt>
                <c:pt idx="98">
                  <c:v>15315</c:v>
                </c:pt>
                <c:pt idx="99">
                  <c:v>15315.5</c:v>
                </c:pt>
                <c:pt idx="100">
                  <c:v>16512.5</c:v>
                </c:pt>
                <c:pt idx="101">
                  <c:v>16561.5</c:v>
                </c:pt>
                <c:pt idx="102">
                  <c:v>16572.5</c:v>
                </c:pt>
                <c:pt idx="103">
                  <c:v>16670</c:v>
                </c:pt>
                <c:pt idx="104">
                  <c:v>16715.5</c:v>
                </c:pt>
                <c:pt idx="105">
                  <c:v>16792.5</c:v>
                </c:pt>
                <c:pt idx="106">
                  <c:v>16814.5</c:v>
                </c:pt>
                <c:pt idx="107">
                  <c:v>16815</c:v>
                </c:pt>
                <c:pt idx="108">
                  <c:v>16837.5</c:v>
                </c:pt>
                <c:pt idx="109">
                  <c:v>16842</c:v>
                </c:pt>
                <c:pt idx="110">
                  <c:v>16842</c:v>
                </c:pt>
                <c:pt idx="111">
                  <c:v>16860</c:v>
                </c:pt>
                <c:pt idx="112">
                  <c:v>16860.5</c:v>
                </c:pt>
                <c:pt idx="113">
                  <c:v>16956.5</c:v>
                </c:pt>
                <c:pt idx="114">
                  <c:v>18083.5</c:v>
                </c:pt>
                <c:pt idx="115">
                  <c:v>18149</c:v>
                </c:pt>
                <c:pt idx="116">
                  <c:v>18315</c:v>
                </c:pt>
                <c:pt idx="117">
                  <c:v>18474.5</c:v>
                </c:pt>
                <c:pt idx="118">
                  <c:v>18478</c:v>
                </c:pt>
                <c:pt idx="119">
                  <c:v>18482.5</c:v>
                </c:pt>
                <c:pt idx="120">
                  <c:v>18618.5</c:v>
                </c:pt>
                <c:pt idx="121">
                  <c:v>18686.5</c:v>
                </c:pt>
                <c:pt idx="122">
                  <c:v>18713.5</c:v>
                </c:pt>
                <c:pt idx="123">
                  <c:v>18759</c:v>
                </c:pt>
                <c:pt idx="124">
                  <c:v>20032</c:v>
                </c:pt>
                <c:pt idx="125">
                  <c:v>20045.5</c:v>
                </c:pt>
                <c:pt idx="126">
                  <c:v>20106</c:v>
                </c:pt>
                <c:pt idx="127">
                  <c:v>20154.5</c:v>
                </c:pt>
                <c:pt idx="128">
                  <c:v>20160.5</c:v>
                </c:pt>
                <c:pt idx="129">
                  <c:v>20163.5</c:v>
                </c:pt>
                <c:pt idx="130">
                  <c:v>20186</c:v>
                </c:pt>
                <c:pt idx="131">
                  <c:v>20277</c:v>
                </c:pt>
                <c:pt idx="132">
                  <c:v>20317.5</c:v>
                </c:pt>
                <c:pt idx="133">
                  <c:v>20449</c:v>
                </c:pt>
                <c:pt idx="134">
                  <c:v>21506.5</c:v>
                </c:pt>
                <c:pt idx="135">
                  <c:v>21550.5</c:v>
                </c:pt>
                <c:pt idx="136">
                  <c:v>21551</c:v>
                </c:pt>
                <c:pt idx="137">
                  <c:v>21551.5</c:v>
                </c:pt>
                <c:pt idx="138">
                  <c:v>21763.5</c:v>
                </c:pt>
                <c:pt idx="139">
                  <c:v>21767.5</c:v>
                </c:pt>
                <c:pt idx="140">
                  <c:v>21777</c:v>
                </c:pt>
                <c:pt idx="141">
                  <c:v>21790</c:v>
                </c:pt>
                <c:pt idx="142">
                  <c:v>21790.5</c:v>
                </c:pt>
                <c:pt idx="143">
                  <c:v>21881</c:v>
                </c:pt>
                <c:pt idx="144">
                  <c:v>21921.5</c:v>
                </c:pt>
                <c:pt idx="145">
                  <c:v>21922</c:v>
                </c:pt>
                <c:pt idx="146">
                  <c:v>21926.5</c:v>
                </c:pt>
                <c:pt idx="147">
                  <c:v>22887</c:v>
                </c:pt>
                <c:pt idx="148">
                  <c:v>23278.5</c:v>
                </c:pt>
                <c:pt idx="149">
                  <c:v>23285.5</c:v>
                </c:pt>
                <c:pt idx="150">
                  <c:v>23612</c:v>
                </c:pt>
                <c:pt idx="151">
                  <c:v>23617.5</c:v>
                </c:pt>
                <c:pt idx="152">
                  <c:v>23671</c:v>
                </c:pt>
                <c:pt idx="153">
                  <c:v>23672.5</c:v>
                </c:pt>
                <c:pt idx="154">
                  <c:v>23686</c:v>
                </c:pt>
                <c:pt idx="155">
                  <c:v>24898.5</c:v>
                </c:pt>
                <c:pt idx="156">
                  <c:v>24971</c:v>
                </c:pt>
                <c:pt idx="157">
                  <c:v>25016.5</c:v>
                </c:pt>
                <c:pt idx="158">
                  <c:v>25116</c:v>
                </c:pt>
                <c:pt idx="159">
                  <c:v>25120.5</c:v>
                </c:pt>
                <c:pt idx="160">
                  <c:v>25225</c:v>
                </c:pt>
                <c:pt idx="161">
                  <c:v>25229.5</c:v>
                </c:pt>
                <c:pt idx="162">
                  <c:v>25238.5</c:v>
                </c:pt>
                <c:pt idx="163">
                  <c:v>25243</c:v>
                </c:pt>
                <c:pt idx="164">
                  <c:v>25293</c:v>
                </c:pt>
                <c:pt idx="165">
                  <c:v>25297.5</c:v>
                </c:pt>
                <c:pt idx="166">
                  <c:v>26570.5</c:v>
                </c:pt>
                <c:pt idx="167">
                  <c:v>26579.5</c:v>
                </c:pt>
                <c:pt idx="168">
                  <c:v>26580</c:v>
                </c:pt>
                <c:pt idx="169">
                  <c:v>26588.5</c:v>
                </c:pt>
                <c:pt idx="170">
                  <c:v>26602</c:v>
                </c:pt>
                <c:pt idx="171">
                  <c:v>26602.5</c:v>
                </c:pt>
                <c:pt idx="172">
                  <c:v>26661</c:v>
                </c:pt>
                <c:pt idx="173">
                  <c:v>26739</c:v>
                </c:pt>
                <c:pt idx="174">
                  <c:v>26743.5</c:v>
                </c:pt>
                <c:pt idx="175">
                  <c:v>26747</c:v>
                </c:pt>
                <c:pt idx="176">
                  <c:v>26761</c:v>
                </c:pt>
                <c:pt idx="177">
                  <c:v>26770</c:v>
                </c:pt>
                <c:pt idx="178">
                  <c:v>26776</c:v>
                </c:pt>
                <c:pt idx="179">
                  <c:v>26906</c:v>
                </c:pt>
                <c:pt idx="180">
                  <c:v>27019.5</c:v>
                </c:pt>
                <c:pt idx="181">
                  <c:v>27854.5</c:v>
                </c:pt>
                <c:pt idx="182">
                  <c:v>28242.5</c:v>
                </c:pt>
                <c:pt idx="183">
                  <c:v>28310.5</c:v>
                </c:pt>
                <c:pt idx="184">
                  <c:v>28442</c:v>
                </c:pt>
                <c:pt idx="185">
                  <c:v>28451</c:v>
                </c:pt>
                <c:pt idx="186">
                  <c:v>28451.5</c:v>
                </c:pt>
                <c:pt idx="187">
                  <c:v>28456</c:v>
                </c:pt>
                <c:pt idx="188">
                  <c:v>28460.5</c:v>
                </c:pt>
                <c:pt idx="189">
                  <c:v>28465</c:v>
                </c:pt>
                <c:pt idx="190">
                  <c:v>28465.5</c:v>
                </c:pt>
                <c:pt idx="191">
                  <c:v>28469.5</c:v>
                </c:pt>
                <c:pt idx="192">
                  <c:v>28496.5</c:v>
                </c:pt>
                <c:pt idx="193">
                  <c:v>28750.5</c:v>
                </c:pt>
                <c:pt idx="194">
                  <c:v>29820</c:v>
                </c:pt>
                <c:pt idx="195">
                  <c:v>29915</c:v>
                </c:pt>
                <c:pt idx="196">
                  <c:v>29919.5</c:v>
                </c:pt>
                <c:pt idx="197">
                  <c:v>29957</c:v>
                </c:pt>
                <c:pt idx="198">
                  <c:v>30060</c:v>
                </c:pt>
                <c:pt idx="199">
                  <c:v>30064.5</c:v>
                </c:pt>
                <c:pt idx="200">
                  <c:v>30087</c:v>
                </c:pt>
                <c:pt idx="201">
                  <c:v>30096</c:v>
                </c:pt>
                <c:pt idx="202">
                  <c:v>30101</c:v>
                </c:pt>
                <c:pt idx="203">
                  <c:v>30255</c:v>
                </c:pt>
                <c:pt idx="204">
                  <c:v>31334</c:v>
                </c:pt>
                <c:pt idx="205">
                  <c:v>31334</c:v>
                </c:pt>
                <c:pt idx="206">
                  <c:v>31334</c:v>
                </c:pt>
                <c:pt idx="207">
                  <c:v>31668.5</c:v>
                </c:pt>
                <c:pt idx="208">
                  <c:v>31668.5</c:v>
                </c:pt>
                <c:pt idx="209">
                  <c:v>31673</c:v>
                </c:pt>
                <c:pt idx="210">
                  <c:v>31673.5</c:v>
                </c:pt>
                <c:pt idx="211">
                  <c:v>31673.5</c:v>
                </c:pt>
                <c:pt idx="212">
                  <c:v>31727.5</c:v>
                </c:pt>
                <c:pt idx="213">
                  <c:v>31809</c:v>
                </c:pt>
                <c:pt idx="214">
                  <c:v>31841</c:v>
                </c:pt>
                <c:pt idx="215">
                  <c:v>31841</c:v>
                </c:pt>
                <c:pt idx="216">
                  <c:v>31841</c:v>
                </c:pt>
                <c:pt idx="217">
                  <c:v>31841</c:v>
                </c:pt>
                <c:pt idx="218">
                  <c:v>31841</c:v>
                </c:pt>
                <c:pt idx="219">
                  <c:v>31841</c:v>
                </c:pt>
                <c:pt idx="220">
                  <c:v>31854.5</c:v>
                </c:pt>
                <c:pt idx="221">
                  <c:v>31854.5</c:v>
                </c:pt>
                <c:pt idx="222">
                  <c:v>31899.5</c:v>
                </c:pt>
                <c:pt idx="223">
                  <c:v>33188</c:v>
                </c:pt>
                <c:pt idx="224">
                  <c:v>33345</c:v>
                </c:pt>
                <c:pt idx="225">
                  <c:v>33395</c:v>
                </c:pt>
                <c:pt idx="226">
                  <c:v>33417.5</c:v>
                </c:pt>
                <c:pt idx="227">
                  <c:v>33422</c:v>
                </c:pt>
                <c:pt idx="228">
                  <c:v>33426.5</c:v>
                </c:pt>
                <c:pt idx="229">
                  <c:v>33426.5</c:v>
                </c:pt>
                <c:pt idx="230">
                  <c:v>33450.5</c:v>
                </c:pt>
                <c:pt idx="231">
                  <c:v>33454</c:v>
                </c:pt>
                <c:pt idx="232">
                  <c:v>33458.5</c:v>
                </c:pt>
                <c:pt idx="233">
                  <c:v>33549</c:v>
                </c:pt>
                <c:pt idx="234">
                  <c:v>34850</c:v>
                </c:pt>
                <c:pt idx="235">
                  <c:v>34922</c:v>
                </c:pt>
                <c:pt idx="236">
                  <c:v>35021.5</c:v>
                </c:pt>
                <c:pt idx="237">
                  <c:v>35021.5</c:v>
                </c:pt>
                <c:pt idx="238">
                  <c:v>35026.5</c:v>
                </c:pt>
                <c:pt idx="239">
                  <c:v>35026.5</c:v>
                </c:pt>
                <c:pt idx="240">
                  <c:v>35035.5</c:v>
                </c:pt>
                <c:pt idx="241">
                  <c:v>35040</c:v>
                </c:pt>
                <c:pt idx="242">
                  <c:v>35040</c:v>
                </c:pt>
                <c:pt idx="243">
                  <c:v>35058</c:v>
                </c:pt>
                <c:pt idx="244">
                  <c:v>35139.5</c:v>
                </c:pt>
                <c:pt idx="245">
                  <c:v>35191</c:v>
                </c:pt>
                <c:pt idx="246">
                  <c:v>35207.5</c:v>
                </c:pt>
                <c:pt idx="247">
                  <c:v>35434</c:v>
                </c:pt>
                <c:pt idx="248">
                  <c:v>36367.5</c:v>
                </c:pt>
                <c:pt idx="249">
                  <c:v>36517</c:v>
                </c:pt>
                <c:pt idx="250">
                  <c:v>36607.5</c:v>
                </c:pt>
                <c:pt idx="251">
                  <c:v>36997.5</c:v>
                </c:pt>
                <c:pt idx="252">
                  <c:v>38012.5</c:v>
                </c:pt>
                <c:pt idx="253">
                  <c:v>38162</c:v>
                </c:pt>
                <c:pt idx="254">
                  <c:v>38416</c:v>
                </c:pt>
                <c:pt idx="255">
                  <c:v>38438.5</c:v>
                </c:pt>
                <c:pt idx="256">
                  <c:v>39329</c:v>
                </c:pt>
                <c:pt idx="257">
                  <c:v>39865.5</c:v>
                </c:pt>
                <c:pt idx="258">
                  <c:v>39885</c:v>
                </c:pt>
                <c:pt idx="259">
                  <c:v>39988</c:v>
                </c:pt>
                <c:pt idx="260">
                  <c:v>40350.5</c:v>
                </c:pt>
                <c:pt idx="261">
                  <c:v>41331.5</c:v>
                </c:pt>
                <c:pt idx="262">
                  <c:v>41483.5</c:v>
                </c:pt>
                <c:pt idx="263">
                  <c:v>41580</c:v>
                </c:pt>
                <c:pt idx="264">
                  <c:v>41648.5</c:v>
                </c:pt>
                <c:pt idx="265">
                  <c:v>41705.5</c:v>
                </c:pt>
                <c:pt idx="266">
                  <c:v>41714.5</c:v>
                </c:pt>
                <c:pt idx="267">
                  <c:v>41814</c:v>
                </c:pt>
                <c:pt idx="268">
                  <c:v>41995.5</c:v>
                </c:pt>
                <c:pt idx="269">
                  <c:v>42004.5</c:v>
                </c:pt>
                <c:pt idx="270">
                  <c:v>43160</c:v>
                </c:pt>
                <c:pt idx="271">
                  <c:v>43170.5</c:v>
                </c:pt>
                <c:pt idx="272">
                  <c:v>43171</c:v>
                </c:pt>
                <c:pt idx="273">
                  <c:v>43241.5</c:v>
                </c:pt>
                <c:pt idx="274">
                  <c:v>43305</c:v>
                </c:pt>
                <c:pt idx="275">
                  <c:v>43355</c:v>
                </c:pt>
                <c:pt idx="276">
                  <c:v>43369.5</c:v>
                </c:pt>
                <c:pt idx="277">
                  <c:v>43373</c:v>
                </c:pt>
                <c:pt idx="278">
                  <c:v>43423</c:v>
                </c:pt>
                <c:pt idx="279">
                  <c:v>43518</c:v>
                </c:pt>
                <c:pt idx="280">
                  <c:v>44597.5</c:v>
                </c:pt>
                <c:pt idx="281">
                  <c:v>44782</c:v>
                </c:pt>
                <c:pt idx="282">
                  <c:v>44918</c:v>
                </c:pt>
                <c:pt idx="283">
                  <c:v>44918</c:v>
                </c:pt>
                <c:pt idx="284">
                  <c:v>45031.5</c:v>
                </c:pt>
                <c:pt idx="285">
                  <c:v>45036</c:v>
                </c:pt>
                <c:pt idx="286">
                  <c:v>45068</c:v>
                </c:pt>
                <c:pt idx="287">
                  <c:v>45068</c:v>
                </c:pt>
                <c:pt idx="288">
                  <c:v>45072.5</c:v>
                </c:pt>
                <c:pt idx="289">
                  <c:v>45073.5</c:v>
                </c:pt>
                <c:pt idx="290">
                  <c:v>45074</c:v>
                </c:pt>
                <c:pt idx="291">
                  <c:v>45090.5</c:v>
                </c:pt>
                <c:pt idx="292">
                  <c:v>45253.5</c:v>
                </c:pt>
                <c:pt idx="293">
                  <c:v>45326</c:v>
                </c:pt>
                <c:pt idx="294">
                  <c:v>46419</c:v>
                </c:pt>
                <c:pt idx="295">
                  <c:v>46422.5</c:v>
                </c:pt>
                <c:pt idx="296">
                  <c:v>46463.5</c:v>
                </c:pt>
                <c:pt idx="297">
                  <c:v>46463.5</c:v>
                </c:pt>
                <c:pt idx="298">
                  <c:v>46463.5</c:v>
                </c:pt>
                <c:pt idx="299">
                  <c:v>46464</c:v>
                </c:pt>
                <c:pt idx="300">
                  <c:v>46464</c:v>
                </c:pt>
                <c:pt idx="301">
                  <c:v>46464</c:v>
                </c:pt>
                <c:pt idx="302">
                  <c:v>46467.5</c:v>
                </c:pt>
                <c:pt idx="303">
                  <c:v>46528</c:v>
                </c:pt>
                <c:pt idx="304">
                  <c:v>46576.5</c:v>
                </c:pt>
                <c:pt idx="305">
                  <c:v>46699</c:v>
                </c:pt>
                <c:pt idx="306">
                  <c:v>46708</c:v>
                </c:pt>
                <c:pt idx="307">
                  <c:v>46718.5</c:v>
                </c:pt>
                <c:pt idx="308">
                  <c:v>46850</c:v>
                </c:pt>
                <c:pt idx="309">
                  <c:v>46850</c:v>
                </c:pt>
                <c:pt idx="310">
                  <c:v>46876</c:v>
                </c:pt>
                <c:pt idx="311">
                  <c:v>47883</c:v>
                </c:pt>
                <c:pt idx="312">
                  <c:v>48119</c:v>
                </c:pt>
                <c:pt idx="313">
                  <c:v>48121.5</c:v>
                </c:pt>
                <c:pt idx="314">
                  <c:v>48140.5</c:v>
                </c:pt>
                <c:pt idx="315">
                  <c:v>48244</c:v>
                </c:pt>
                <c:pt idx="316">
                  <c:v>48248.5</c:v>
                </c:pt>
                <c:pt idx="317">
                  <c:v>48248.5</c:v>
                </c:pt>
                <c:pt idx="318">
                  <c:v>48280.5</c:v>
                </c:pt>
                <c:pt idx="319">
                  <c:v>48295</c:v>
                </c:pt>
                <c:pt idx="320">
                  <c:v>48303</c:v>
                </c:pt>
                <c:pt idx="321">
                  <c:v>48485.5</c:v>
                </c:pt>
                <c:pt idx="322">
                  <c:v>48557</c:v>
                </c:pt>
                <c:pt idx="323">
                  <c:v>48558</c:v>
                </c:pt>
                <c:pt idx="324">
                  <c:v>48566.5</c:v>
                </c:pt>
                <c:pt idx="325">
                  <c:v>48566.5</c:v>
                </c:pt>
                <c:pt idx="326">
                  <c:v>48747.5</c:v>
                </c:pt>
                <c:pt idx="327">
                  <c:v>48747.5</c:v>
                </c:pt>
                <c:pt idx="328">
                  <c:v>49640</c:v>
                </c:pt>
                <c:pt idx="329">
                  <c:v>49735</c:v>
                </c:pt>
                <c:pt idx="330">
                  <c:v>49800.5</c:v>
                </c:pt>
                <c:pt idx="331">
                  <c:v>49948</c:v>
                </c:pt>
                <c:pt idx="332">
                  <c:v>50016</c:v>
                </c:pt>
                <c:pt idx="333">
                  <c:v>50138.5</c:v>
                </c:pt>
                <c:pt idx="334">
                  <c:v>50143</c:v>
                </c:pt>
                <c:pt idx="335">
                  <c:v>50143</c:v>
                </c:pt>
                <c:pt idx="336">
                  <c:v>51276.5</c:v>
                </c:pt>
                <c:pt idx="337">
                  <c:v>51303.5</c:v>
                </c:pt>
                <c:pt idx="338">
                  <c:v>51304</c:v>
                </c:pt>
                <c:pt idx="339">
                  <c:v>51421</c:v>
                </c:pt>
                <c:pt idx="340">
                  <c:v>51460</c:v>
                </c:pt>
                <c:pt idx="341">
                  <c:v>51506.5</c:v>
                </c:pt>
                <c:pt idx="342">
                  <c:v>51593.5</c:v>
                </c:pt>
                <c:pt idx="343">
                  <c:v>51603.5</c:v>
                </c:pt>
                <c:pt idx="344">
                  <c:v>51620</c:v>
                </c:pt>
                <c:pt idx="345">
                  <c:v>51621</c:v>
                </c:pt>
                <c:pt idx="346">
                  <c:v>51674.5</c:v>
                </c:pt>
                <c:pt idx="347">
                  <c:v>51701.5</c:v>
                </c:pt>
                <c:pt idx="348">
                  <c:v>51715</c:v>
                </c:pt>
                <c:pt idx="349">
                  <c:v>52898.5</c:v>
                </c:pt>
                <c:pt idx="350">
                  <c:v>52972</c:v>
                </c:pt>
                <c:pt idx="351">
                  <c:v>53071</c:v>
                </c:pt>
                <c:pt idx="352">
                  <c:v>53085</c:v>
                </c:pt>
                <c:pt idx="353">
                  <c:v>53092.5</c:v>
                </c:pt>
                <c:pt idx="354">
                  <c:v>53093</c:v>
                </c:pt>
                <c:pt idx="355">
                  <c:v>53093</c:v>
                </c:pt>
                <c:pt idx="356">
                  <c:v>53121</c:v>
                </c:pt>
                <c:pt idx="357">
                  <c:v>53121</c:v>
                </c:pt>
                <c:pt idx="358">
                  <c:v>53144</c:v>
                </c:pt>
                <c:pt idx="359">
                  <c:v>53165.5</c:v>
                </c:pt>
                <c:pt idx="360">
                  <c:v>53183</c:v>
                </c:pt>
                <c:pt idx="361">
                  <c:v>53183</c:v>
                </c:pt>
                <c:pt idx="362">
                  <c:v>53193</c:v>
                </c:pt>
                <c:pt idx="363">
                  <c:v>53201.5</c:v>
                </c:pt>
                <c:pt idx="364">
                  <c:v>53207</c:v>
                </c:pt>
                <c:pt idx="365">
                  <c:v>53547</c:v>
                </c:pt>
                <c:pt idx="366">
                  <c:v>54643</c:v>
                </c:pt>
                <c:pt idx="367">
                  <c:v>54721</c:v>
                </c:pt>
                <c:pt idx="368">
                  <c:v>54730</c:v>
                </c:pt>
                <c:pt idx="369">
                  <c:v>54802</c:v>
                </c:pt>
                <c:pt idx="370">
                  <c:v>54812</c:v>
                </c:pt>
                <c:pt idx="371">
                  <c:v>54830</c:v>
                </c:pt>
                <c:pt idx="372">
                  <c:v>54857</c:v>
                </c:pt>
                <c:pt idx="373">
                  <c:v>54861</c:v>
                </c:pt>
                <c:pt idx="374">
                  <c:v>54875</c:v>
                </c:pt>
                <c:pt idx="375">
                  <c:v>54938</c:v>
                </c:pt>
                <c:pt idx="376">
                  <c:v>54950.5</c:v>
                </c:pt>
                <c:pt idx="377">
                  <c:v>54970</c:v>
                </c:pt>
                <c:pt idx="378">
                  <c:v>54996</c:v>
                </c:pt>
                <c:pt idx="379">
                  <c:v>54996</c:v>
                </c:pt>
                <c:pt idx="380">
                  <c:v>54996</c:v>
                </c:pt>
                <c:pt idx="381">
                  <c:v>55127.5</c:v>
                </c:pt>
                <c:pt idx="382">
                  <c:v>55127.5</c:v>
                </c:pt>
                <c:pt idx="383">
                  <c:v>55572</c:v>
                </c:pt>
                <c:pt idx="384">
                  <c:v>56043.5</c:v>
                </c:pt>
                <c:pt idx="385">
                  <c:v>56043.5</c:v>
                </c:pt>
                <c:pt idx="386">
                  <c:v>56293</c:v>
                </c:pt>
                <c:pt idx="387">
                  <c:v>56302.5</c:v>
                </c:pt>
                <c:pt idx="388">
                  <c:v>56342</c:v>
                </c:pt>
                <c:pt idx="389">
                  <c:v>56388</c:v>
                </c:pt>
                <c:pt idx="390">
                  <c:v>56429.5</c:v>
                </c:pt>
                <c:pt idx="391">
                  <c:v>56442.5</c:v>
                </c:pt>
                <c:pt idx="392">
                  <c:v>56474</c:v>
                </c:pt>
                <c:pt idx="393">
                  <c:v>56500</c:v>
                </c:pt>
                <c:pt idx="394">
                  <c:v>56500.5</c:v>
                </c:pt>
                <c:pt idx="395">
                  <c:v>56551</c:v>
                </c:pt>
                <c:pt idx="396">
                  <c:v>56578</c:v>
                </c:pt>
                <c:pt idx="397">
                  <c:v>56664.5</c:v>
                </c:pt>
                <c:pt idx="398">
                  <c:v>56668</c:v>
                </c:pt>
                <c:pt idx="399">
                  <c:v>56683</c:v>
                </c:pt>
                <c:pt idx="400">
                  <c:v>56683</c:v>
                </c:pt>
                <c:pt idx="401">
                  <c:v>56683</c:v>
                </c:pt>
                <c:pt idx="402">
                  <c:v>56841.5</c:v>
                </c:pt>
                <c:pt idx="403">
                  <c:v>57599</c:v>
                </c:pt>
                <c:pt idx="404">
                  <c:v>57757.5</c:v>
                </c:pt>
                <c:pt idx="405">
                  <c:v>57884</c:v>
                </c:pt>
                <c:pt idx="406">
                  <c:v>58055.5</c:v>
                </c:pt>
                <c:pt idx="407">
                  <c:v>58169</c:v>
                </c:pt>
                <c:pt idx="408">
                  <c:v>58169.5</c:v>
                </c:pt>
                <c:pt idx="409">
                  <c:v>58214</c:v>
                </c:pt>
                <c:pt idx="410">
                  <c:v>58214</c:v>
                </c:pt>
                <c:pt idx="411">
                  <c:v>58327.5</c:v>
                </c:pt>
                <c:pt idx="412">
                  <c:v>58327.5</c:v>
                </c:pt>
                <c:pt idx="413">
                  <c:v>58358.5</c:v>
                </c:pt>
                <c:pt idx="414">
                  <c:v>58358.5</c:v>
                </c:pt>
                <c:pt idx="415">
                  <c:v>58377</c:v>
                </c:pt>
                <c:pt idx="416">
                  <c:v>59321</c:v>
                </c:pt>
                <c:pt idx="417">
                  <c:v>59409</c:v>
                </c:pt>
                <c:pt idx="418">
                  <c:v>59430</c:v>
                </c:pt>
                <c:pt idx="419">
                  <c:v>59588.5</c:v>
                </c:pt>
                <c:pt idx="420">
                  <c:v>59696.5</c:v>
                </c:pt>
                <c:pt idx="421">
                  <c:v>59758</c:v>
                </c:pt>
                <c:pt idx="422">
                  <c:v>59767</c:v>
                </c:pt>
                <c:pt idx="423">
                  <c:v>59841.5</c:v>
                </c:pt>
                <c:pt idx="424">
                  <c:v>60114.5</c:v>
                </c:pt>
                <c:pt idx="425">
                  <c:v>60114.5</c:v>
                </c:pt>
                <c:pt idx="426">
                  <c:v>60114.5</c:v>
                </c:pt>
                <c:pt idx="427">
                  <c:v>60334</c:v>
                </c:pt>
                <c:pt idx="428">
                  <c:v>60334</c:v>
                </c:pt>
                <c:pt idx="429">
                  <c:v>61315</c:v>
                </c:pt>
                <c:pt idx="430">
                  <c:v>61331.5</c:v>
                </c:pt>
                <c:pt idx="431">
                  <c:v>61374.5</c:v>
                </c:pt>
                <c:pt idx="432">
                  <c:v>61375</c:v>
                </c:pt>
                <c:pt idx="433">
                  <c:v>61444</c:v>
                </c:pt>
                <c:pt idx="434">
                  <c:v>61444.5</c:v>
                </c:pt>
                <c:pt idx="435">
                  <c:v>61498.5</c:v>
                </c:pt>
                <c:pt idx="436">
                  <c:v>61503</c:v>
                </c:pt>
                <c:pt idx="437">
                  <c:v>61529</c:v>
                </c:pt>
                <c:pt idx="438">
                  <c:v>61548.5</c:v>
                </c:pt>
                <c:pt idx="439">
                  <c:v>61575</c:v>
                </c:pt>
                <c:pt idx="440">
                  <c:v>61602.5</c:v>
                </c:pt>
                <c:pt idx="441">
                  <c:v>61603</c:v>
                </c:pt>
                <c:pt idx="442">
                  <c:v>61607.5</c:v>
                </c:pt>
                <c:pt idx="443">
                  <c:v>61611.5</c:v>
                </c:pt>
                <c:pt idx="444">
                  <c:v>61612</c:v>
                </c:pt>
                <c:pt idx="445">
                  <c:v>61621</c:v>
                </c:pt>
                <c:pt idx="446">
                  <c:v>61634.5</c:v>
                </c:pt>
                <c:pt idx="447">
                  <c:v>61643.5</c:v>
                </c:pt>
                <c:pt idx="448">
                  <c:v>61644</c:v>
                </c:pt>
                <c:pt idx="449">
                  <c:v>61648</c:v>
                </c:pt>
                <c:pt idx="450">
                  <c:v>61648.5</c:v>
                </c:pt>
                <c:pt idx="451">
                  <c:v>61652.5</c:v>
                </c:pt>
                <c:pt idx="452">
                  <c:v>61653</c:v>
                </c:pt>
                <c:pt idx="453">
                  <c:v>61661.5</c:v>
                </c:pt>
                <c:pt idx="454">
                  <c:v>61662</c:v>
                </c:pt>
                <c:pt idx="455">
                  <c:v>61666</c:v>
                </c:pt>
                <c:pt idx="456">
                  <c:v>61666.5</c:v>
                </c:pt>
                <c:pt idx="457">
                  <c:v>61670.5</c:v>
                </c:pt>
                <c:pt idx="458">
                  <c:v>61671</c:v>
                </c:pt>
                <c:pt idx="459">
                  <c:v>61684</c:v>
                </c:pt>
                <c:pt idx="460">
                  <c:v>61684</c:v>
                </c:pt>
                <c:pt idx="461">
                  <c:v>61684.5</c:v>
                </c:pt>
                <c:pt idx="462">
                  <c:v>61699</c:v>
                </c:pt>
                <c:pt idx="463">
                  <c:v>61784</c:v>
                </c:pt>
                <c:pt idx="464">
                  <c:v>61788.5</c:v>
                </c:pt>
                <c:pt idx="465">
                  <c:v>61793</c:v>
                </c:pt>
                <c:pt idx="466">
                  <c:v>61797.5</c:v>
                </c:pt>
                <c:pt idx="467">
                  <c:v>61802</c:v>
                </c:pt>
                <c:pt idx="468">
                  <c:v>61806.5</c:v>
                </c:pt>
                <c:pt idx="469">
                  <c:v>61811</c:v>
                </c:pt>
                <c:pt idx="470">
                  <c:v>61880</c:v>
                </c:pt>
                <c:pt idx="471">
                  <c:v>61892.5</c:v>
                </c:pt>
                <c:pt idx="472">
                  <c:v>62092</c:v>
                </c:pt>
                <c:pt idx="473">
                  <c:v>62092</c:v>
                </c:pt>
                <c:pt idx="474">
                  <c:v>62561</c:v>
                </c:pt>
                <c:pt idx="475">
                  <c:v>63006</c:v>
                </c:pt>
                <c:pt idx="476">
                  <c:v>63006.5</c:v>
                </c:pt>
                <c:pt idx="477">
                  <c:v>63027.5</c:v>
                </c:pt>
                <c:pt idx="478">
                  <c:v>63043.5</c:v>
                </c:pt>
                <c:pt idx="479">
                  <c:v>63057</c:v>
                </c:pt>
                <c:pt idx="480">
                  <c:v>63066</c:v>
                </c:pt>
                <c:pt idx="481">
                  <c:v>63106</c:v>
                </c:pt>
                <c:pt idx="482">
                  <c:v>63106</c:v>
                </c:pt>
                <c:pt idx="483">
                  <c:v>63106.5</c:v>
                </c:pt>
                <c:pt idx="484">
                  <c:v>63106.5</c:v>
                </c:pt>
                <c:pt idx="485">
                  <c:v>63107.5</c:v>
                </c:pt>
                <c:pt idx="486">
                  <c:v>63116</c:v>
                </c:pt>
                <c:pt idx="487">
                  <c:v>63116</c:v>
                </c:pt>
                <c:pt idx="488">
                  <c:v>63116.5</c:v>
                </c:pt>
                <c:pt idx="489">
                  <c:v>63125.5</c:v>
                </c:pt>
                <c:pt idx="490">
                  <c:v>63154</c:v>
                </c:pt>
                <c:pt idx="491">
                  <c:v>63161.5</c:v>
                </c:pt>
                <c:pt idx="492">
                  <c:v>63220.5</c:v>
                </c:pt>
                <c:pt idx="493">
                  <c:v>63306</c:v>
                </c:pt>
                <c:pt idx="494">
                  <c:v>63306.5</c:v>
                </c:pt>
                <c:pt idx="495">
                  <c:v>63329</c:v>
                </c:pt>
                <c:pt idx="496">
                  <c:v>63367</c:v>
                </c:pt>
                <c:pt idx="497">
                  <c:v>63426</c:v>
                </c:pt>
                <c:pt idx="498">
                  <c:v>64489.5</c:v>
                </c:pt>
                <c:pt idx="499">
                  <c:v>64493</c:v>
                </c:pt>
                <c:pt idx="500">
                  <c:v>64644.5</c:v>
                </c:pt>
                <c:pt idx="501">
                  <c:v>64729</c:v>
                </c:pt>
                <c:pt idx="502">
                  <c:v>64753.5</c:v>
                </c:pt>
                <c:pt idx="503">
                  <c:v>64758</c:v>
                </c:pt>
                <c:pt idx="504">
                  <c:v>64783.5</c:v>
                </c:pt>
                <c:pt idx="505">
                  <c:v>64788</c:v>
                </c:pt>
                <c:pt idx="506">
                  <c:v>64792.5</c:v>
                </c:pt>
                <c:pt idx="507">
                  <c:v>64793</c:v>
                </c:pt>
                <c:pt idx="508">
                  <c:v>64797</c:v>
                </c:pt>
                <c:pt idx="509">
                  <c:v>64860.5</c:v>
                </c:pt>
                <c:pt idx="510">
                  <c:v>64862</c:v>
                </c:pt>
                <c:pt idx="511">
                  <c:v>64874</c:v>
                </c:pt>
                <c:pt idx="512">
                  <c:v>64874</c:v>
                </c:pt>
                <c:pt idx="513">
                  <c:v>64951</c:v>
                </c:pt>
                <c:pt idx="514">
                  <c:v>65250.5</c:v>
                </c:pt>
                <c:pt idx="515">
                  <c:v>65677</c:v>
                </c:pt>
                <c:pt idx="516">
                  <c:v>66008.5</c:v>
                </c:pt>
                <c:pt idx="517">
                  <c:v>66013</c:v>
                </c:pt>
                <c:pt idx="518">
                  <c:v>66022</c:v>
                </c:pt>
                <c:pt idx="519">
                  <c:v>66058</c:v>
                </c:pt>
                <c:pt idx="520">
                  <c:v>66071.5</c:v>
                </c:pt>
                <c:pt idx="521">
                  <c:v>66076.5</c:v>
                </c:pt>
                <c:pt idx="522">
                  <c:v>66090</c:v>
                </c:pt>
                <c:pt idx="523">
                  <c:v>66098.5</c:v>
                </c:pt>
                <c:pt idx="524">
                  <c:v>66099</c:v>
                </c:pt>
                <c:pt idx="525">
                  <c:v>66103.5</c:v>
                </c:pt>
                <c:pt idx="526">
                  <c:v>66108</c:v>
                </c:pt>
                <c:pt idx="527">
                  <c:v>66112.5</c:v>
                </c:pt>
                <c:pt idx="528">
                  <c:v>66189.5</c:v>
                </c:pt>
                <c:pt idx="529">
                  <c:v>66194</c:v>
                </c:pt>
                <c:pt idx="530">
                  <c:v>66194.5</c:v>
                </c:pt>
                <c:pt idx="531">
                  <c:v>66216</c:v>
                </c:pt>
                <c:pt idx="532">
                  <c:v>66216.5</c:v>
                </c:pt>
                <c:pt idx="533">
                  <c:v>66230.5</c:v>
                </c:pt>
                <c:pt idx="534">
                  <c:v>66234.5</c:v>
                </c:pt>
                <c:pt idx="535">
                  <c:v>66248.5</c:v>
                </c:pt>
                <c:pt idx="536">
                  <c:v>66253</c:v>
                </c:pt>
                <c:pt idx="537">
                  <c:v>66257.5</c:v>
                </c:pt>
                <c:pt idx="538">
                  <c:v>66261.5</c:v>
                </c:pt>
                <c:pt idx="539">
                  <c:v>66279.5</c:v>
                </c:pt>
                <c:pt idx="540">
                  <c:v>66280</c:v>
                </c:pt>
                <c:pt idx="541">
                  <c:v>66284</c:v>
                </c:pt>
                <c:pt idx="542">
                  <c:v>66284.5</c:v>
                </c:pt>
                <c:pt idx="543">
                  <c:v>66288</c:v>
                </c:pt>
                <c:pt idx="544">
                  <c:v>66288.5</c:v>
                </c:pt>
                <c:pt idx="545">
                  <c:v>66302.5</c:v>
                </c:pt>
                <c:pt idx="546">
                  <c:v>66307</c:v>
                </c:pt>
                <c:pt idx="547">
                  <c:v>66307.5</c:v>
                </c:pt>
                <c:pt idx="548">
                  <c:v>66311</c:v>
                </c:pt>
                <c:pt idx="549">
                  <c:v>66312</c:v>
                </c:pt>
                <c:pt idx="550">
                  <c:v>66325.5</c:v>
                </c:pt>
                <c:pt idx="551">
                  <c:v>66326.5</c:v>
                </c:pt>
                <c:pt idx="552">
                  <c:v>66329.5</c:v>
                </c:pt>
                <c:pt idx="553">
                  <c:v>66330</c:v>
                </c:pt>
                <c:pt idx="554">
                  <c:v>66347</c:v>
                </c:pt>
                <c:pt idx="555">
                  <c:v>66347.5</c:v>
                </c:pt>
                <c:pt idx="556">
                  <c:v>66423.5</c:v>
                </c:pt>
                <c:pt idx="557">
                  <c:v>66424</c:v>
                </c:pt>
                <c:pt idx="558">
                  <c:v>66433</c:v>
                </c:pt>
                <c:pt idx="559">
                  <c:v>66437.5</c:v>
                </c:pt>
                <c:pt idx="560">
                  <c:v>66438</c:v>
                </c:pt>
                <c:pt idx="561">
                  <c:v>66438.5</c:v>
                </c:pt>
                <c:pt idx="562">
                  <c:v>66443</c:v>
                </c:pt>
                <c:pt idx="563">
                  <c:v>66451</c:v>
                </c:pt>
                <c:pt idx="564">
                  <c:v>66469</c:v>
                </c:pt>
                <c:pt idx="565">
                  <c:v>66469.5</c:v>
                </c:pt>
                <c:pt idx="566">
                  <c:v>66473.5</c:v>
                </c:pt>
                <c:pt idx="567">
                  <c:v>66474</c:v>
                </c:pt>
                <c:pt idx="568">
                  <c:v>66478</c:v>
                </c:pt>
                <c:pt idx="569">
                  <c:v>66478.5</c:v>
                </c:pt>
                <c:pt idx="570">
                  <c:v>66483</c:v>
                </c:pt>
                <c:pt idx="571">
                  <c:v>66487</c:v>
                </c:pt>
                <c:pt idx="572">
                  <c:v>66487.5</c:v>
                </c:pt>
                <c:pt idx="573">
                  <c:v>66491.5</c:v>
                </c:pt>
                <c:pt idx="574">
                  <c:v>66492</c:v>
                </c:pt>
                <c:pt idx="575">
                  <c:v>66492.5</c:v>
                </c:pt>
                <c:pt idx="576">
                  <c:v>66501</c:v>
                </c:pt>
                <c:pt idx="577">
                  <c:v>66501.5</c:v>
                </c:pt>
                <c:pt idx="578">
                  <c:v>66505.5</c:v>
                </c:pt>
                <c:pt idx="579">
                  <c:v>66510</c:v>
                </c:pt>
                <c:pt idx="580">
                  <c:v>66514.5</c:v>
                </c:pt>
                <c:pt idx="581">
                  <c:v>66519</c:v>
                </c:pt>
                <c:pt idx="582">
                  <c:v>66519</c:v>
                </c:pt>
                <c:pt idx="583">
                  <c:v>66523.5</c:v>
                </c:pt>
                <c:pt idx="584">
                  <c:v>66528</c:v>
                </c:pt>
                <c:pt idx="585">
                  <c:v>66528.5</c:v>
                </c:pt>
                <c:pt idx="586">
                  <c:v>66532.5</c:v>
                </c:pt>
                <c:pt idx="587">
                  <c:v>66532.5</c:v>
                </c:pt>
                <c:pt idx="588">
                  <c:v>66533</c:v>
                </c:pt>
                <c:pt idx="589">
                  <c:v>66537.5</c:v>
                </c:pt>
                <c:pt idx="590">
                  <c:v>66551</c:v>
                </c:pt>
                <c:pt idx="591">
                  <c:v>66555.5</c:v>
                </c:pt>
                <c:pt idx="592">
                  <c:v>66564.5</c:v>
                </c:pt>
                <c:pt idx="593">
                  <c:v>66569</c:v>
                </c:pt>
                <c:pt idx="594">
                  <c:v>66573.5</c:v>
                </c:pt>
                <c:pt idx="595">
                  <c:v>66578</c:v>
                </c:pt>
                <c:pt idx="596">
                  <c:v>66582.5</c:v>
                </c:pt>
                <c:pt idx="597">
                  <c:v>66596</c:v>
                </c:pt>
                <c:pt idx="598">
                  <c:v>66600.5</c:v>
                </c:pt>
                <c:pt idx="599">
                  <c:v>66614.5</c:v>
                </c:pt>
                <c:pt idx="600">
                  <c:v>66619</c:v>
                </c:pt>
                <c:pt idx="601">
                  <c:v>66623.5</c:v>
                </c:pt>
                <c:pt idx="602">
                  <c:v>66659.5</c:v>
                </c:pt>
                <c:pt idx="603">
                  <c:v>66765</c:v>
                </c:pt>
                <c:pt idx="604">
                  <c:v>67914</c:v>
                </c:pt>
                <c:pt idx="605">
                  <c:v>67914</c:v>
                </c:pt>
                <c:pt idx="606">
                  <c:v>67914</c:v>
                </c:pt>
                <c:pt idx="607">
                  <c:v>67914</c:v>
                </c:pt>
                <c:pt idx="608">
                  <c:v>67974.5</c:v>
                </c:pt>
                <c:pt idx="609">
                  <c:v>67980</c:v>
                </c:pt>
                <c:pt idx="610">
                  <c:v>67980</c:v>
                </c:pt>
                <c:pt idx="611">
                  <c:v>68073</c:v>
                </c:pt>
                <c:pt idx="612">
                  <c:v>68128</c:v>
                </c:pt>
                <c:pt idx="613">
                  <c:v>68128</c:v>
                </c:pt>
                <c:pt idx="614">
                  <c:v>68128</c:v>
                </c:pt>
                <c:pt idx="615">
                  <c:v>68132.5</c:v>
                </c:pt>
                <c:pt idx="616">
                  <c:v>68132.5</c:v>
                </c:pt>
                <c:pt idx="617">
                  <c:v>68241</c:v>
                </c:pt>
                <c:pt idx="618">
                  <c:v>68250</c:v>
                </c:pt>
                <c:pt idx="619">
                  <c:v>68255.5</c:v>
                </c:pt>
                <c:pt idx="620">
                  <c:v>68341.5</c:v>
                </c:pt>
                <c:pt idx="621">
                  <c:v>68395</c:v>
                </c:pt>
                <c:pt idx="622">
                  <c:v>68395</c:v>
                </c:pt>
                <c:pt idx="623">
                  <c:v>68395</c:v>
                </c:pt>
                <c:pt idx="624">
                  <c:v>68485.5</c:v>
                </c:pt>
                <c:pt idx="625">
                  <c:v>69244.5</c:v>
                </c:pt>
                <c:pt idx="626">
                  <c:v>69263</c:v>
                </c:pt>
                <c:pt idx="627">
                  <c:v>69263.5</c:v>
                </c:pt>
                <c:pt idx="628">
                  <c:v>69475.5</c:v>
                </c:pt>
                <c:pt idx="629">
                  <c:v>69476</c:v>
                </c:pt>
                <c:pt idx="630">
                  <c:v>69573</c:v>
                </c:pt>
                <c:pt idx="631">
                  <c:v>69593.5</c:v>
                </c:pt>
                <c:pt idx="632">
                  <c:v>69692</c:v>
                </c:pt>
                <c:pt idx="633">
                  <c:v>69769</c:v>
                </c:pt>
                <c:pt idx="634">
                  <c:v>69786</c:v>
                </c:pt>
                <c:pt idx="635">
                  <c:v>69841.5</c:v>
                </c:pt>
                <c:pt idx="636">
                  <c:v>69887</c:v>
                </c:pt>
                <c:pt idx="637">
                  <c:v>69922</c:v>
                </c:pt>
                <c:pt idx="638">
                  <c:v>70902</c:v>
                </c:pt>
                <c:pt idx="639">
                  <c:v>71042.5</c:v>
                </c:pt>
                <c:pt idx="640">
                  <c:v>71051</c:v>
                </c:pt>
                <c:pt idx="641">
                  <c:v>71214.5</c:v>
                </c:pt>
                <c:pt idx="642">
                  <c:v>71337</c:v>
                </c:pt>
                <c:pt idx="643">
                  <c:v>71337.5</c:v>
                </c:pt>
                <c:pt idx="644">
                  <c:v>71350.5</c:v>
                </c:pt>
                <c:pt idx="645">
                  <c:v>71467</c:v>
                </c:pt>
                <c:pt idx="646">
                  <c:v>72625</c:v>
                </c:pt>
                <c:pt idx="647">
                  <c:v>72838</c:v>
                </c:pt>
                <c:pt idx="648">
                  <c:v>72904.5</c:v>
                </c:pt>
                <c:pt idx="649">
                  <c:v>73035.5</c:v>
                </c:pt>
                <c:pt idx="650">
                  <c:v>73040</c:v>
                </c:pt>
                <c:pt idx="651">
                  <c:v>73040.5</c:v>
                </c:pt>
                <c:pt idx="652">
                  <c:v>73053.5</c:v>
                </c:pt>
                <c:pt idx="653">
                  <c:v>73054</c:v>
                </c:pt>
                <c:pt idx="654">
                  <c:v>73062</c:v>
                </c:pt>
                <c:pt idx="655">
                  <c:v>73062.5</c:v>
                </c:pt>
                <c:pt idx="656">
                  <c:v>73067</c:v>
                </c:pt>
                <c:pt idx="657">
                  <c:v>73067.5</c:v>
                </c:pt>
                <c:pt idx="658">
                  <c:v>73076</c:v>
                </c:pt>
                <c:pt idx="659">
                  <c:v>73076.5</c:v>
                </c:pt>
                <c:pt idx="660">
                  <c:v>73077</c:v>
                </c:pt>
                <c:pt idx="661">
                  <c:v>73077</c:v>
                </c:pt>
                <c:pt idx="662">
                  <c:v>73077.5</c:v>
                </c:pt>
                <c:pt idx="663">
                  <c:v>73080.5</c:v>
                </c:pt>
                <c:pt idx="664">
                  <c:v>73081</c:v>
                </c:pt>
                <c:pt idx="665">
                  <c:v>73081.5</c:v>
                </c:pt>
                <c:pt idx="666">
                  <c:v>73085</c:v>
                </c:pt>
                <c:pt idx="667">
                  <c:v>73085.5</c:v>
                </c:pt>
                <c:pt idx="668">
                  <c:v>73089.5</c:v>
                </c:pt>
                <c:pt idx="669">
                  <c:v>73090</c:v>
                </c:pt>
                <c:pt idx="670">
                  <c:v>73090.5</c:v>
                </c:pt>
                <c:pt idx="671">
                  <c:v>73094</c:v>
                </c:pt>
                <c:pt idx="672">
                  <c:v>73094.5</c:v>
                </c:pt>
                <c:pt idx="673">
                  <c:v>73095</c:v>
                </c:pt>
                <c:pt idx="674">
                  <c:v>73095</c:v>
                </c:pt>
                <c:pt idx="675">
                  <c:v>73095</c:v>
                </c:pt>
                <c:pt idx="676">
                  <c:v>73098.5</c:v>
                </c:pt>
                <c:pt idx="677">
                  <c:v>73099</c:v>
                </c:pt>
                <c:pt idx="678">
                  <c:v>73099.5</c:v>
                </c:pt>
                <c:pt idx="679">
                  <c:v>73103.5</c:v>
                </c:pt>
                <c:pt idx="680">
                  <c:v>73135</c:v>
                </c:pt>
                <c:pt idx="681">
                  <c:v>73135.5</c:v>
                </c:pt>
                <c:pt idx="682">
                  <c:v>73144</c:v>
                </c:pt>
                <c:pt idx="683">
                  <c:v>73144.5</c:v>
                </c:pt>
                <c:pt idx="684">
                  <c:v>73148.5</c:v>
                </c:pt>
                <c:pt idx="685">
                  <c:v>73158</c:v>
                </c:pt>
                <c:pt idx="686">
                  <c:v>73185</c:v>
                </c:pt>
                <c:pt idx="687">
                  <c:v>73189</c:v>
                </c:pt>
                <c:pt idx="688">
                  <c:v>73189.5</c:v>
                </c:pt>
                <c:pt idx="689">
                  <c:v>73190</c:v>
                </c:pt>
                <c:pt idx="690">
                  <c:v>73194</c:v>
                </c:pt>
                <c:pt idx="691">
                  <c:v>73194.5</c:v>
                </c:pt>
                <c:pt idx="692">
                  <c:v>73207.5</c:v>
                </c:pt>
                <c:pt idx="693">
                  <c:v>73212</c:v>
                </c:pt>
                <c:pt idx="694">
                  <c:v>73212.5</c:v>
                </c:pt>
                <c:pt idx="695">
                  <c:v>73221</c:v>
                </c:pt>
                <c:pt idx="696">
                  <c:v>73221.5</c:v>
                </c:pt>
                <c:pt idx="697">
                  <c:v>73230</c:v>
                </c:pt>
                <c:pt idx="698">
                  <c:v>73230.5</c:v>
                </c:pt>
                <c:pt idx="699">
                  <c:v>73239</c:v>
                </c:pt>
                <c:pt idx="700">
                  <c:v>73243.5</c:v>
                </c:pt>
                <c:pt idx="701">
                  <c:v>73248</c:v>
                </c:pt>
                <c:pt idx="702">
                  <c:v>73248.5</c:v>
                </c:pt>
                <c:pt idx="703">
                  <c:v>73252.5</c:v>
                </c:pt>
                <c:pt idx="704">
                  <c:v>73253</c:v>
                </c:pt>
                <c:pt idx="705">
                  <c:v>73262</c:v>
                </c:pt>
                <c:pt idx="706">
                  <c:v>73271</c:v>
                </c:pt>
                <c:pt idx="707">
                  <c:v>73275.5</c:v>
                </c:pt>
                <c:pt idx="708">
                  <c:v>73280</c:v>
                </c:pt>
                <c:pt idx="709">
                  <c:v>73289</c:v>
                </c:pt>
                <c:pt idx="710">
                  <c:v>74310</c:v>
                </c:pt>
                <c:pt idx="711">
                  <c:v>74327.5</c:v>
                </c:pt>
                <c:pt idx="712">
                  <c:v>74328</c:v>
                </c:pt>
                <c:pt idx="713">
                  <c:v>74342.5</c:v>
                </c:pt>
                <c:pt idx="714">
                  <c:v>74355</c:v>
                </c:pt>
                <c:pt idx="715">
                  <c:v>74359.5</c:v>
                </c:pt>
                <c:pt idx="716">
                  <c:v>74368.5</c:v>
                </c:pt>
                <c:pt idx="717">
                  <c:v>74369</c:v>
                </c:pt>
                <c:pt idx="718">
                  <c:v>74373.5</c:v>
                </c:pt>
                <c:pt idx="719">
                  <c:v>74377.5</c:v>
                </c:pt>
                <c:pt idx="720">
                  <c:v>74378</c:v>
                </c:pt>
                <c:pt idx="721">
                  <c:v>74382</c:v>
                </c:pt>
                <c:pt idx="722">
                  <c:v>74382.5</c:v>
                </c:pt>
                <c:pt idx="723">
                  <c:v>74386.5</c:v>
                </c:pt>
                <c:pt idx="724">
                  <c:v>74387</c:v>
                </c:pt>
                <c:pt idx="725">
                  <c:v>74391</c:v>
                </c:pt>
                <c:pt idx="726">
                  <c:v>74404.5</c:v>
                </c:pt>
                <c:pt idx="727">
                  <c:v>74405</c:v>
                </c:pt>
                <c:pt idx="728">
                  <c:v>74409</c:v>
                </c:pt>
                <c:pt idx="729">
                  <c:v>74409.5</c:v>
                </c:pt>
                <c:pt idx="730">
                  <c:v>74413.5</c:v>
                </c:pt>
                <c:pt idx="731">
                  <c:v>74414</c:v>
                </c:pt>
                <c:pt idx="732">
                  <c:v>74431.5</c:v>
                </c:pt>
                <c:pt idx="733">
                  <c:v>74432</c:v>
                </c:pt>
                <c:pt idx="734">
                  <c:v>74435.5</c:v>
                </c:pt>
                <c:pt idx="735">
                  <c:v>74436</c:v>
                </c:pt>
                <c:pt idx="736">
                  <c:v>74436</c:v>
                </c:pt>
                <c:pt idx="737">
                  <c:v>74436.5</c:v>
                </c:pt>
                <c:pt idx="738">
                  <c:v>74437</c:v>
                </c:pt>
                <c:pt idx="739">
                  <c:v>74440.5</c:v>
                </c:pt>
                <c:pt idx="740">
                  <c:v>74441</c:v>
                </c:pt>
                <c:pt idx="741">
                  <c:v>74464</c:v>
                </c:pt>
                <c:pt idx="742">
                  <c:v>74472.5</c:v>
                </c:pt>
                <c:pt idx="743">
                  <c:v>74517.5</c:v>
                </c:pt>
                <c:pt idx="744">
                  <c:v>74518</c:v>
                </c:pt>
                <c:pt idx="745">
                  <c:v>74518.5</c:v>
                </c:pt>
                <c:pt idx="746">
                  <c:v>74522.5</c:v>
                </c:pt>
                <c:pt idx="747">
                  <c:v>74523</c:v>
                </c:pt>
                <c:pt idx="748">
                  <c:v>74528</c:v>
                </c:pt>
                <c:pt idx="749">
                  <c:v>74528.5</c:v>
                </c:pt>
                <c:pt idx="750">
                  <c:v>74536</c:v>
                </c:pt>
                <c:pt idx="751">
                  <c:v>74536.5</c:v>
                </c:pt>
                <c:pt idx="752">
                  <c:v>74540</c:v>
                </c:pt>
                <c:pt idx="753">
                  <c:v>74558.5</c:v>
                </c:pt>
                <c:pt idx="754">
                  <c:v>74559</c:v>
                </c:pt>
                <c:pt idx="755">
                  <c:v>74640</c:v>
                </c:pt>
                <c:pt idx="756">
                  <c:v>74794.5</c:v>
                </c:pt>
                <c:pt idx="757">
                  <c:v>74893</c:v>
                </c:pt>
                <c:pt idx="758">
                  <c:v>74907.5</c:v>
                </c:pt>
                <c:pt idx="759">
                  <c:v>74907.5</c:v>
                </c:pt>
                <c:pt idx="760">
                  <c:v>76050</c:v>
                </c:pt>
                <c:pt idx="761">
                  <c:v>76050</c:v>
                </c:pt>
                <c:pt idx="762">
                  <c:v>76357.5</c:v>
                </c:pt>
                <c:pt idx="763">
                  <c:v>76357.5</c:v>
                </c:pt>
                <c:pt idx="764">
                  <c:v>76643</c:v>
                </c:pt>
                <c:pt idx="765">
                  <c:v>76693</c:v>
                </c:pt>
                <c:pt idx="766">
                  <c:v>77623.5</c:v>
                </c:pt>
                <c:pt idx="767">
                  <c:v>77744</c:v>
                </c:pt>
                <c:pt idx="768">
                  <c:v>77768</c:v>
                </c:pt>
                <c:pt idx="769">
                  <c:v>77997.5</c:v>
                </c:pt>
                <c:pt idx="770">
                  <c:v>79452</c:v>
                </c:pt>
                <c:pt idx="771">
                  <c:v>79452.5</c:v>
                </c:pt>
                <c:pt idx="772">
                  <c:v>79471.5</c:v>
                </c:pt>
                <c:pt idx="773">
                  <c:v>79592</c:v>
                </c:pt>
                <c:pt idx="774">
                  <c:v>79592.5</c:v>
                </c:pt>
                <c:pt idx="775">
                  <c:v>79669</c:v>
                </c:pt>
                <c:pt idx="776">
                  <c:v>79675</c:v>
                </c:pt>
                <c:pt idx="777">
                  <c:v>79675.5</c:v>
                </c:pt>
                <c:pt idx="778">
                  <c:v>79755</c:v>
                </c:pt>
                <c:pt idx="779">
                  <c:v>81024.5</c:v>
                </c:pt>
                <c:pt idx="780">
                  <c:v>81166.5</c:v>
                </c:pt>
                <c:pt idx="781">
                  <c:v>81309.5</c:v>
                </c:pt>
                <c:pt idx="782">
                  <c:v>81387.5</c:v>
                </c:pt>
                <c:pt idx="783">
                  <c:v>81491.5</c:v>
                </c:pt>
                <c:pt idx="784">
                  <c:v>81559.5</c:v>
                </c:pt>
                <c:pt idx="785">
                  <c:v>82449</c:v>
                </c:pt>
                <c:pt idx="786">
                  <c:v>82551.5</c:v>
                </c:pt>
                <c:pt idx="787">
                  <c:v>82552</c:v>
                </c:pt>
                <c:pt idx="788">
                  <c:v>82797.5</c:v>
                </c:pt>
                <c:pt idx="789">
                  <c:v>82949.5</c:v>
                </c:pt>
                <c:pt idx="790">
                  <c:v>82977</c:v>
                </c:pt>
                <c:pt idx="791">
                  <c:v>83073</c:v>
                </c:pt>
                <c:pt idx="792">
                  <c:v>83268</c:v>
                </c:pt>
                <c:pt idx="793">
                  <c:v>84225.5</c:v>
                </c:pt>
                <c:pt idx="794">
                  <c:v>84288.5</c:v>
                </c:pt>
                <c:pt idx="795">
                  <c:v>84338.5</c:v>
                </c:pt>
                <c:pt idx="796">
                  <c:v>84370</c:v>
                </c:pt>
                <c:pt idx="797">
                  <c:v>84569</c:v>
                </c:pt>
                <c:pt idx="798">
                  <c:v>84569</c:v>
                </c:pt>
                <c:pt idx="799">
                  <c:v>84581.5</c:v>
                </c:pt>
                <c:pt idx="800">
                  <c:v>84582</c:v>
                </c:pt>
                <c:pt idx="801">
                  <c:v>84712.5</c:v>
                </c:pt>
                <c:pt idx="802">
                  <c:v>84726</c:v>
                </c:pt>
                <c:pt idx="803">
                  <c:v>84827</c:v>
                </c:pt>
                <c:pt idx="804">
                  <c:v>85915.5</c:v>
                </c:pt>
                <c:pt idx="805">
                  <c:v>86082.5</c:v>
                </c:pt>
                <c:pt idx="806">
                  <c:v>86083</c:v>
                </c:pt>
                <c:pt idx="807">
                  <c:v>86228</c:v>
                </c:pt>
                <c:pt idx="808">
                  <c:v>86266.5</c:v>
                </c:pt>
                <c:pt idx="809">
                  <c:v>86267</c:v>
                </c:pt>
                <c:pt idx="810">
                  <c:v>86294</c:v>
                </c:pt>
                <c:pt idx="811">
                  <c:v>86381</c:v>
                </c:pt>
                <c:pt idx="812">
                  <c:v>86521.5</c:v>
                </c:pt>
                <c:pt idx="813">
                  <c:v>87795.5</c:v>
                </c:pt>
                <c:pt idx="814">
                  <c:v>87795.5</c:v>
                </c:pt>
                <c:pt idx="815">
                  <c:v>87847</c:v>
                </c:pt>
                <c:pt idx="816">
                  <c:v>87858.5</c:v>
                </c:pt>
                <c:pt idx="817">
                  <c:v>88002</c:v>
                </c:pt>
                <c:pt idx="818">
                  <c:v>88002</c:v>
                </c:pt>
                <c:pt idx="819">
                  <c:v>88057.5</c:v>
                </c:pt>
                <c:pt idx="820">
                  <c:v>88057.5</c:v>
                </c:pt>
                <c:pt idx="821">
                  <c:v>88062</c:v>
                </c:pt>
                <c:pt idx="822">
                  <c:v>88108</c:v>
                </c:pt>
                <c:pt idx="823">
                  <c:v>88160.5</c:v>
                </c:pt>
                <c:pt idx="824">
                  <c:v>88160.5</c:v>
                </c:pt>
                <c:pt idx="825">
                  <c:v>88161</c:v>
                </c:pt>
                <c:pt idx="826">
                  <c:v>88161</c:v>
                </c:pt>
                <c:pt idx="827">
                  <c:v>88266</c:v>
                </c:pt>
                <c:pt idx="828">
                  <c:v>88266</c:v>
                </c:pt>
                <c:pt idx="829">
                  <c:v>89336.5</c:v>
                </c:pt>
                <c:pt idx="830">
                  <c:v>89336.5</c:v>
                </c:pt>
                <c:pt idx="831">
                  <c:v>89510</c:v>
                </c:pt>
                <c:pt idx="832">
                  <c:v>89626</c:v>
                </c:pt>
                <c:pt idx="833">
                  <c:v>89626</c:v>
                </c:pt>
                <c:pt idx="834">
                  <c:v>89751</c:v>
                </c:pt>
                <c:pt idx="835">
                  <c:v>89751</c:v>
                </c:pt>
                <c:pt idx="836">
                  <c:v>90981.5</c:v>
                </c:pt>
                <c:pt idx="837">
                  <c:v>91144</c:v>
                </c:pt>
                <c:pt idx="838">
                  <c:v>91194</c:v>
                </c:pt>
                <c:pt idx="839">
                  <c:v>91401</c:v>
                </c:pt>
                <c:pt idx="840">
                  <c:v>92874.5</c:v>
                </c:pt>
                <c:pt idx="841">
                  <c:v>92875</c:v>
                </c:pt>
                <c:pt idx="842">
                  <c:v>92875.5</c:v>
                </c:pt>
                <c:pt idx="843">
                  <c:v>93146</c:v>
                </c:pt>
                <c:pt idx="844">
                  <c:v>94429</c:v>
                </c:pt>
                <c:pt idx="845">
                  <c:v>94429.5</c:v>
                </c:pt>
                <c:pt idx="846">
                  <c:v>94546.5</c:v>
                </c:pt>
                <c:pt idx="847">
                  <c:v>94586.5</c:v>
                </c:pt>
                <c:pt idx="848">
                  <c:v>94722</c:v>
                </c:pt>
                <c:pt idx="849">
                  <c:v>94900</c:v>
                </c:pt>
              </c:numCache>
            </c:numRef>
          </c:xVal>
          <c:yVal>
            <c:numRef>
              <c:f>'Active 3'!$U$21:$U$989</c:f>
              <c:numCache>
                <c:formatCode>General</c:formatCode>
                <c:ptCount val="969"/>
                <c:pt idx="12">
                  <c:v>4.4522399984998628E-3</c:v>
                </c:pt>
                <c:pt idx="13">
                  <c:v>1.2092240001948085E-2</c:v>
                </c:pt>
                <c:pt idx="23">
                  <c:v>2.0240079997165594E-2</c:v>
                </c:pt>
                <c:pt idx="24">
                  <c:v>2.064008000161266E-2</c:v>
                </c:pt>
                <c:pt idx="25">
                  <c:v>2.064008000161266E-2</c:v>
                </c:pt>
                <c:pt idx="26">
                  <c:v>-5.4700600005162414E-2</c:v>
                </c:pt>
                <c:pt idx="35">
                  <c:v>3.342247999535175E-2</c:v>
                </c:pt>
                <c:pt idx="36">
                  <c:v>3.9052480002283119E-2</c:v>
                </c:pt>
                <c:pt idx="74">
                  <c:v>4.8273959997459315E-2</c:v>
                </c:pt>
                <c:pt idx="87">
                  <c:v>1.0676859994418919E-2</c:v>
                </c:pt>
                <c:pt idx="88">
                  <c:v>-4.8891559999901801E-2</c:v>
                </c:pt>
                <c:pt idx="100">
                  <c:v>2.245007999590598E-2</c:v>
                </c:pt>
                <c:pt idx="105">
                  <c:v>2.6215600082650781E-3</c:v>
                </c:pt>
                <c:pt idx="109">
                  <c:v>4.868616000021575E-2</c:v>
                </c:pt>
                <c:pt idx="111">
                  <c:v>4.8996160003298428E-2</c:v>
                </c:pt>
                <c:pt idx="112">
                  <c:v>4.9586159999307711E-2</c:v>
                </c:pt>
                <c:pt idx="116">
                  <c:v>-3.810209999937797E-2</c:v>
                </c:pt>
                <c:pt idx="123">
                  <c:v>-5.4890600004000589E-2</c:v>
                </c:pt>
                <c:pt idx="124">
                  <c:v>-5.3330600007029716E-2</c:v>
                </c:pt>
                <c:pt idx="319">
                  <c:v>-3.4417619994201232E-2</c:v>
                </c:pt>
                <c:pt idx="321">
                  <c:v>-3.4217619999253657E-2</c:v>
                </c:pt>
                <c:pt idx="382">
                  <c:v>3.7061579998407979E-2</c:v>
                </c:pt>
                <c:pt idx="404">
                  <c:v>-4.4714280003972817E-2</c:v>
                </c:pt>
                <c:pt idx="414">
                  <c:v>-2.2371380000549834E-2</c:v>
                </c:pt>
                <c:pt idx="428">
                  <c:v>-5.3857999992033001E-2</c:v>
                </c:pt>
                <c:pt idx="632">
                  <c:v>3.994550000061281E-2</c:v>
                </c:pt>
                <c:pt idx="847">
                  <c:v>5.4276779999781866E-2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8033-47FE-8C81-74C9B58597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3555176"/>
        <c:axId val="1"/>
      </c:scatterChart>
      <c:valAx>
        <c:axId val="79355517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381035703870349"/>
              <c:y val="0.8403614457831325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0793650793650794E-2"/>
              <c:y val="0.373493975903614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355517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9365079365079361E-3"/>
          <c:y val="0.92168674698795183"/>
          <c:w val="0.98571428571428577"/>
          <c:h val="6.024096385542165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CC Com - O-C Diagr.</a:t>
            </a:r>
          </a:p>
        </c:rich>
      </c:tx>
      <c:layout>
        <c:manualLayout>
          <c:xMode val="edge"/>
          <c:yMode val="edge"/>
          <c:x val="0.37460815047021945"/>
          <c:y val="3.22580645161290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733542319749215"/>
          <c:y val="0.13440895499662664"/>
          <c:w val="0.8040752351097179"/>
          <c:h val="0.6693565958832007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3'!$H$20:$H$20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3'!$F$21:$F$989</c:f>
              <c:numCache>
                <c:formatCode>General</c:formatCode>
                <c:ptCount val="969"/>
                <c:pt idx="0">
                  <c:v>0</c:v>
                </c:pt>
                <c:pt idx="1">
                  <c:v>5278</c:v>
                </c:pt>
                <c:pt idx="2">
                  <c:v>5337</c:v>
                </c:pt>
                <c:pt idx="3">
                  <c:v>5337.5</c:v>
                </c:pt>
                <c:pt idx="4">
                  <c:v>5350.5</c:v>
                </c:pt>
                <c:pt idx="5">
                  <c:v>5351</c:v>
                </c:pt>
                <c:pt idx="6">
                  <c:v>5355</c:v>
                </c:pt>
                <c:pt idx="7">
                  <c:v>5468.5</c:v>
                </c:pt>
                <c:pt idx="8">
                  <c:v>5473</c:v>
                </c:pt>
                <c:pt idx="9">
                  <c:v>5477.5</c:v>
                </c:pt>
                <c:pt idx="10">
                  <c:v>6557.5</c:v>
                </c:pt>
                <c:pt idx="11">
                  <c:v>6891</c:v>
                </c:pt>
                <c:pt idx="12">
                  <c:v>8423</c:v>
                </c:pt>
                <c:pt idx="13">
                  <c:v>8441</c:v>
                </c:pt>
                <c:pt idx="14">
                  <c:v>8464.5</c:v>
                </c:pt>
                <c:pt idx="15">
                  <c:v>8509</c:v>
                </c:pt>
                <c:pt idx="16">
                  <c:v>8613</c:v>
                </c:pt>
                <c:pt idx="17">
                  <c:v>8640.5</c:v>
                </c:pt>
                <c:pt idx="18">
                  <c:v>8654</c:v>
                </c:pt>
                <c:pt idx="19">
                  <c:v>8667.5</c:v>
                </c:pt>
                <c:pt idx="20">
                  <c:v>8781</c:v>
                </c:pt>
                <c:pt idx="21">
                  <c:v>8781</c:v>
                </c:pt>
                <c:pt idx="22">
                  <c:v>8785.5</c:v>
                </c:pt>
                <c:pt idx="23">
                  <c:v>8790</c:v>
                </c:pt>
                <c:pt idx="24">
                  <c:v>8867</c:v>
                </c:pt>
                <c:pt idx="25">
                  <c:v>8885</c:v>
                </c:pt>
                <c:pt idx="26">
                  <c:v>8939.5</c:v>
                </c:pt>
                <c:pt idx="27">
                  <c:v>9846.5</c:v>
                </c:pt>
                <c:pt idx="28">
                  <c:v>9847</c:v>
                </c:pt>
                <c:pt idx="29">
                  <c:v>10154</c:v>
                </c:pt>
                <c:pt idx="30">
                  <c:v>10376</c:v>
                </c:pt>
                <c:pt idx="31">
                  <c:v>11297</c:v>
                </c:pt>
                <c:pt idx="32">
                  <c:v>11423.5</c:v>
                </c:pt>
                <c:pt idx="33">
                  <c:v>11654</c:v>
                </c:pt>
                <c:pt idx="34">
                  <c:v>11672</c:v>
                </c:pt>
                <c:pt idx="35">
                  <c:v>11712.5</c:v>
                </c:pt>
                <c:pt idx="36">
                  <c:v>11717</c:v>
                </c:pt>
                <c:pt idx="37">
                  <c:v>11731</c:v>
                </c:pt>
                <c:pt idx="38">
                  <c:v>11884.5</c:v>
                </c:pt>
                <c:pt idx="39">
                  <c:v>11889</c:v>
                </c:pt>
                <c:pt idx="40">
                  <c:v>11890</c:v>
                </c:pt>
                <c:pt idx="41">
                  <c:v>12007</c:v>
                </c:pt>
                <c:pt idx="42">
                  <c:v>12020.5</c:v>
                </c:pt>
                <c:pt idx="43">
                  <c:v>12815</c:v>
                </c:pt>
                <c:pt idx="44">
                  <c:v>12869.5</c:v>
                </c:pt>
                <c:pt idx="45">
                  <c:v>12874</c:v>
                </c:pt>
                <c:pt idx="46">
                  <c:v>12946</c:v>
                </c:pt>
                <c:pt idx="47">
                  <c:v>13260</c:v>
                </c:pt>
                <c:pt idx="48">
                  <c:v>13269</c:v>
                </c:pt>
                <c:pt idx="49">
                  <c:v>13291.5</c:v>
                </c:pt>
                <c:pt idx="50">
                  <c:v>13292</c:v>
                </c:pt>
                <c:pt idx="51">
                  <c:v>13296</c:v>
                </c:pt>
                <c:pt idx="52">
                  <c:v>13296.5</c:v>
                </c:pt>
                <c:pt idx="53">
                  <c:v>13373</c:v>
                </c:pt>
                <c:pt idx="54">
                  <c:v>13373.5</c:v>
                </c:pt>
                <c:pt idx="55">
                  <c:v>13373.5</c:v>
                </c:pt>
                <c:pt idx="56">
                  <c:v>13403.5</c:v>
                </c:pt>
                <c:pt idx="57">
                  <c:v>13452.5</c:v>
                </c:pt>
                <c:pt idx="58">
                  <c:v>13457</c:v>
                </c:pt>
                <c:pt idx="59">
                  <c:v>13457.5</c:v>
                </c:pt>
                <c:pt idx="60">
                  <c:v>13462</c:v>
                </c:pt>
                <c:pt idx="61">
                  <c:v>13485</c:v>
                </c:pt>
                <c:pt idx="62">
                  <c:v>13490</c:v>
                </c:pt>
                <c:pt idx="63">
                  <c:v>13571</c:v>
                </c:pt>
                <c:pt idx="64">
                  <c:v>13579.5</c:v>
                </c:pt>
                <c:pt idx="65">
                  <c:v>13598</c:v>
                </c:pt>
                <c:pt idx="66">
                  <c:v>13625</c:v>
                </c:pt>
                <c:pt idx="67">
                  <c:v>13638.5</c:v>
                </c:pt>
                <c:pt idx="68">
                  <c:v>13652</c:v>
                </c:pt>
                <c:pt idx="69">
                  <c:v>13720</c:v>
                </c:pt>
                <c:pt idx="70">
                  <c:v>13756.5</c:v>
                </c:pt>
                <c:pt idx="71">
                  <c:v>13765.5</c:v>
                </c:pt>
                <c:pt idx="72">
                  <c:v>14555</c:v>
                </c:pt>
                <c:pt idx="73">
                  <c:v>14573</c:v>
                </c:pt>
                <c:pt idx="74">
                  <c:v>14690.5</c:v>
                </c:pt>
                <c:pt idx="75">
                  <c:v>14736</c:v>
                </c:pt>
                <c:pt idx="76">
                  <c:v>14736</c:v>
                </c:pt>
                <c:pt idx="77">
                  <c:v>14831</c:v>
                </c:pt>
                <c:pt idx="78">
                  <c:v>14857.5</c:v>
                </c:pt>
                <c:pt idx="79">
                  <c:v>14858</c:v>
                </c:pt>
                <c:pt idx="80">
                  <c:v>14858</c:v>
                </c:pt>
                <c:pt idx="81">
                  <c:v>14871.5</c:v>
                </c:pt>
                <c:pt idx="82">
                  <c:v>14935</c:v>
                </c:pt>
                <c:pt idx="83">
                  <c:v>14989</c:v>
                </c:pt>
                <c:pt idx="84">
                  <c:v>15066</c:v>
                </c:pt>
                <c:pt idx="85">
                  <c:v>15102</c:v>
                </c:pt>
                <c:pt idx="86">
                  <c:v>15102.5</c:v>
                </c:pt>
                <c:pt idx="87">
                  <c:v>15106.5</c:v>
                </c:pt>
                <c:pt idx="88">
                  <c:v>15120</c:v>
                </c:pt>
                <c:pt idx="89">
                  <c:v>15129</c:v>
                </c:pt>
                <c:pt idx="90">
                  <c:v>15165.5</c:v>
                </c:pt>
                <c:pt idx="91">
                  <c:v>15192.5</c:v>
                </c:pt>
                <c:pt idx="92">
                  <c:v>15197</c:v>
                </c:pt>
                <c:pt idx="93">
                  <c:v>15197</c:v>
                </c:pt>
                <c:pt idx="94">
                  <c:v>15206.5</c:v>
                </c:pt>
                <c:pt idx="95">
                  <c:v>15247</c:v>
                </c:pt>
                <c:pt idx="96">
                  <c:v>15256</c:v>
                </c:pt>
                <c:pt idx="97">
                  <c:v>15274.5</c:v>
                </c:pt>
                <c:pt idx="98">
                  <c:v>15315</c:v>
                </c:pt>
                <c:pt idx="99">
                  <c:v>15315.5</c:v>
                </c:pt>
                <c:pt idx="100">
                  <c:v>16512.5</c:v>
                </c:pt>
                <c:pt idx="101">
                  <c:v>16561.5</c:v>
                </c:pt>
                <c:pt idx="102">
                  <c:v>16572.5</c:v>
                </c:pt>
                <c:pt idx="103">
                  <c:v>16670</c:v>
                </c:pt>
                <c:pt idx="104">
                  <c:v>16715.5</c:v>
                </c:pt>
                <c:pt idx="105">
                  <c:v>16792.5</c:v>
                </c:pt>
                <c:pt idx="106">
                  <c:v>16814.5</c:v>
                </c:pt>
                <c:pt idx="107">
                  <c:v>16815</c:v>
                </c:pt>
                <c:pt idx="108">
                  <c:v>16837.5</c:v>
                </c:pt>
                <c:pt idx="109">
                  <c:v>16842</c:v>
                </c:pt>
                <c:pt idx="110">
                  <c:v>16842</c:v>
                </c:pt>
                <c:pt idx="111">
                  <c:v>16860</c:v>
                </c:pt>
                <c:pt idx="112">
                  <c:v>16860.5</c:v>
                </c:pt>
                <c:pt idx="113">
                  <c:v>16956.5</c:v>
                </c:pt>
                <c:pt idx="114">
                  <c:v>18083.5</c:v>
                </c:pt>
                <c:pt idx="115">
                  <c:v>18149</c:v>
                </c:pt>
                <c:pt idx="116">
                  <c:v>18315</c:v>
                </c:pt>
                <c:pt idx="117">
                  <c:v>18474.5</c:v>
                </c:pt>
                <c:pt idx="118">
                  <c:v>18478</c:v>
                </c:pt>
                <c:pt idx="119">
                  <c:v>18482.5</c:v>
                </c:pt>
                <c:pt idx="120">
                  <c:v>18618.5</c:v>
                </c:pt>
                <c:pt idx="121">
                  <c:v>18686.5</c:v>
                </c:pt>
                <c:pt idx="122">
                  <c:v>18713.5</c:v>
                </c:pt>
                <c:pt idx="123">
                  <c:v>18759</c:v>
                </c:pt>
                <c:pt idx="124">
                  <c:v>20032</c:v>
                </c:pt>
                <c:pt idx="125">
                  <c:v>20045.5</c:v>
                </c:pt>
                <c:pt idx="126">
                  <c:v>20106</c:v>
                </c:pt>
                <c:pt idx="127">
                  <c:v>20154.5</c:v>
                </c:pt>
                <c:pt idx="128">
                  <c:v>20160.5</c:v>
                </c:pt>
                <c:pt idx="129">
                  <c:v>20163.5</c:v>
                </c:pt>
                <c:pt idx="130">
                  <c:v>20186</c:v>
                </c:pt>
                <c:pt idx="131">
                  <c:v>20277</c:v>
                </c:pt>
                <c:pt idx="132">
                  <c:v>20317.5</c:v>
                </c:pt>
                <c:pt idx="133">
                  <c:v>20449</c:v>
                </c:pt>
                <c:pt idx="134">
                  <c:v>21506.5</c:v>
                </c:pt>
                <c:pt idx="135">
                  <c:v>21550.5</c:v>
                </c:pt>
                <c:pt idx="136">
                  <c:v>21551</c:v>
                </c:pt>
                <c:pt idx="137">
                  <c:v>21551.5</c:v>
                </c:pt>
                <c:pt idx="138">
                  <c:v>21763.5</c:v>
                </c:pt>
                <c:pt idx="139">
                  <c:v>21767.5</c:v>
                </c:pt>
                <c:pt idx="140">
                  <c:v>21777</c:v>
                </c:pt>
                <c:pt idx="141">
                  <c:v>21790</c:v>
                </c:pt>
                <c:pt idx="142">
                  <c:v>21790.5</c:v>
                </c:pt>
                <c:pt idx="143">
                  <c:v>21881</c:v>
                </c:pt>
                <c:pt idx="144">
                  <c:v>21921.5</c:v>
                </c:pt>
                <c:pt idx="145">
                  <c:v>21922</c:v>
                </c:pt>
                <c:pt idx="146">
                  <c:v>21926.5</c:v>
                </c:pt>
                <c:pt idx="147">
                  <c:v>22887</c:v>
                </c:pt>
                <c:pt idx="148">
                  <c:v>23278.5</c:v>
                </c:pt>
                <c:pt idx="149">
                  <c:v>23285.5</c:v>
                </c:pt>
                <c:pt idx="150">
                  <c:v>23612</c:v>
                </c:pt>
                <c:pt idx="151">
                  <c:v>23617.5</c:v>
                </c:pt>
                <c:pt idx="152">
                  <c:v>23671</c:v>
                </c:pt>
                <c:pt idx="153">
                  <c:v>23672.5</c:v>
                </c:pt>
                <c:pt idx="154">
                  <c:v>23686</c:v>
                </c:pt>
                <c:pt idx="155">
                  <c:v>24898.5</c:v>
                </c:pt>
                <c:pt idx="156">
                  <c:v>24971</c:v>
                </c:pt>
                <c:pt idx="157">
                  <c:v>25016.5</c:v>
                </c:pt>
                <c:pt idx="158">
                  <c:v>25116</c:v>
                </c:pt>
                <c:pt idx="159">
                  <c:v>25120.5</c:v>
                </c:pt>
                <c:pt idx="160">
                  <c:v>25225</c:v>
                </c:pt>
                <c:pt idx="161">
                  <c:v>25229.5</c:v>
                </c:pt>
                <c:pt idx="162">
                  <c:v>25238.5</c:v>
                </c:pt>
                <c:pt idx="163">
                  <c:v>25243</c:v>
                </c:pt>
                <c:pt idx="164">
                  <c:v>25293</c:v>
                </c:pt>
                <c:pt idx="165">
                  <c:v>25297.5</c:v>
                </c:pt>
                <c:pt idx="166">
                  <c:v>26570.5</c:v>
                </c:pt>
                <c:pt idx="167">
                  <c:v>26579.5</c:v>
                </c:pt>
                <c:pt idx="168">
                  <c:v>26580</c:v>
                </c:pt>
                <c:pt idx="169">
                  <c:v>26588.5</c:v>
                </c:pt>
                <c:pt idx="170">
                  <c:v>26602</c:v>
                </c:pt>
                <c:pt idx="171">
                  <c:v>26602.5</c:v>
                </c:pt>
                <c:pt idx="172">
                  <c:v>26661</c:v>
                </c:pt>
                <c:pt idx="173">
                  <c:v>26739</c:v>
                </c:pt>
                <c:pt idx="174">
                  <c:v>26743.5</c:v>
                </c:pt>
                <c:pt idx="175">
                  <c:v>26747</c:v>
                </c:pt>
                <c:pt idx="176">
                  <c:v>26761</c:v>
                </c:pt>
                <c:pt idx="177">
                  <c:v>26770</c:v>
                </c:pt>
                <c:pt idx="178">
                  <c:v>26776</c:v>
                </c:pt>
                <c:pt idx="179">
                  <c:v>26906</c:v>
                </c:pt>
                <c:pt idx="180">
                  <c:v>27019.5</c:v>
                </c:pt>
                <c:pt idx="181">
                  <c:v>27854.5</c:v>
                </c:pt>
                <c:pt idx="182">
                  <c:v>28242.5</c:v>
                </c:pt>
                <c:pt idx="183">
                  <c:v>28310.5</c:v>
                </c:pt>
                <c:pt idx="184">
                  <c:v>28442</c:v>
                </c:pt>
                <c:pt idx="185">
                  <c:v>28451</c:v>
                </c:pt>
                <c:pt idx="186">
                  <c:v>28451.5</c:v>
                </c:pt>
                <c:pt idx="187">
                  <c:v>28456</c:v>
                </c:pt>
                <c:pt idx="188">
                  <c:v>28460.5</c:v>
                </c:pt>
                <c:pt idx="189">
                  <c:v>28465</c:v>
                </c:pt>
                <c:pt idx="190">
                  <c:v>28465.5</c:v>
                </c:pt>
                <c:pt idx="191">
                  <c:v>28469.5</c:v>
                </c:pt>
                <c:pt idx="192">
                  <c:v>28496.5</c:v>
                </c:pt>
                <c:pt idx="193">
                  <c:v>28750.5</c:v>
                </c:pt>
                <c:pt idx="194">
                  <c:v>29820</c:v>
                </c:pt>
                <c:pt idx="195">
                  <c:v>29915</c:v>
                </c:pt>
                <c:pt idx="196">
                  <c:v>29919.5</c:v>
                </c:pt>
                <c:pt idx="197">
                  <c:v>29957</c:v>
                </c:pt>
                <c:pt idx="198">
                  <c:v>30060</c:v>
                </c:pt>
                <c:pt idx="199">
                  <c:v>30064.5</c:v>
                </c:pt>
                <c:pt idx="200">
                  <c:v>30087</c:v>
                </c:pt>
                <c:pt idx="201">
                  <c:v>30096</c:v>
                </c:pt>
                <c:pt idx="202">
                  <c:v>30101</c:v>
                </c:pt>
                <c:pt idx="203">
                  <c:v>30255</c:v>
                </c:pt>
                <c:pt idx="204">
                  <c:v>31334</c:v>
                </c:pt>
                <c:pt idx="205">
                  <c:v>31334</c:v>
                </c:pt>
                <c:pt idx="206">
                  <c:v>31334</c:v>
                </c:pt>
                <c:pt idx="207">
                  <c:v>31668.5</c:v>
                </c:pt>
                <c:pt idx="208">
                  <c:v>31668.5</c:v>
                </c:pt>
                <c:pt idx="209">
                  <c:v>31673</c:v>
                </c:pt>
                <c:pt idx="210">
                  <c:v>31673.5</c:v>
                </c:pt>
                <c:pt idx="211">
                  <c:v>31673.5</c:v>
                </c:pt>
                <c:pt idx="212">
                  <c:v>31727.5</c:v>
                </c:pt>
                <c:pt idx="213">
                  <c:v>31809</c:v>
                </c:pt>
                <c:pt idx="214">
                  <c:v>31841</c:v>
                </c:pt>
                <c:pt idx="215">
                  <c:v>31841</c:v>
                </c:pt>
                <c:pt idx="216">
                  <c:v>31841</c:v>
                </c:pt>
                <c:pt idx="217">
                  <c:v>31841</c:v>
                </c:pt>
                <c:pt idx="218">
                  <c:v>31841</c:v>
                </c:pt>
                <c:pt idx="219">
                  <c:v>31841</c:v>
                </c:pt>
                <c:pt idx="220">
                  <c:v>31854.5</c:v>
                </c:pt>
                <c:pt idx="221">
                  <c:v>31854.5</c:v>
                </c:pt>
                <c:pt idx="222">
                  <c:v>31899.5</c:v>
                </c:pt>
                <c:pt idx="223">
                  <c:v>33188</c:v>
                </c:pt>
                <c:pt idx="224">
                  <c:v>33345</c:v>
                </c:pt>
                <c:pt idx="225">
                  <c:v>33395</c:v>
                </c:pt>
                <c:pt idx="226">
                  <c:v>33417.5</c:v>
                </c:pt>
                <c:pt idx="227">
                  <c:v>33422</c:v>
                </c:pt>
                <c:pt idx="228">
                  <c:v>33426.5</c:v>
                </c:pt>
                <c:pt idx="229">
                  <c:v>33426.5</c:v>
                </c:pt>
                <c:pt idx="230">
                  <c:v>33450.5</c:v>
                </c:pt>
                <c:pt idx="231">
                  <c:v>33454</c:v>
                </c:pt>
                <c:pt idx="232">
                  <c:v>33458.5</c:v>
                </c:pt>
                <c:pt idx="233">
                  <c:v>33549</c:v>
                </c:pt>
                <c:pt idx="234">
                  <c:v>34850</c:v>
                </c:pt>
                <c:pt idx="235">
                  <c:v>34922</c:v>
                </c:pt>
                <c:pt idx="236">
                  <c:v>35021.5</c:v>
                </c:pt>
                <c:pt idx="237">
                  <c:v>35021.5</c:v>
                </c:pt>
                <c:pt idx="238">
                  <c:v>35026.5</c:v>
                </c:pt>
                <c:pt idx="239">
                  <c:v>35026.5</c:v>
                </c:pt>
                <c:pt idx="240">
                  <c:v>35035.5</c:v>
                </c:pt>
                <c:pt idx="241">
                  <c:v>35040</c:v>
                </c:pt>
                <c:pt idx="242">
                  <c:v>35040</c:v>
                </c:pt>
                <c:pt idx="243">
                  <c:v>35058</c:v>
                </c:pt>
                <c:pt idx="244">
                  <c:v>35139.5</c:v>
                </c:pt>
                <c:pt idx="245">
                  <c:v>35191</c:v>
                </c:pt>
                <c:pt idx="246">
                  <c:v>35207.5</c:v>
                </c:pt>
                <c:pt idx="247">
                  <c:v>35434</c:v>
                </c:pt>
                <c:pt idx="248">
                  <c:v>36367.5</c:v>
                </c:pt>
                <c:pt idx="249">
                  <c:v>36517</c:v>
                </c:pt>
                <c:pt idx="250">
                  <c:v>36607.5</c:v>
                </c:pt>
                <c:pt idx="251">
                  <c:v>36997.5</c:v>
                </c:pt>
                <c:pt idx="252">
                  <c:v>38012.5</c:v>
                </c:pt>
                <c:pt idx="253">
                  <c:v>38162</c:v>
                </c:pt>
                <c:pt idx="254">
                  <c:v>38416</c:v>
                </c:pt>
                <c:pt idx="255">
                  <c:v>38438.5</c:v>
                </c:pt>
                <c:pt idx="256">
                  <c:v>39329</c:v>
                </c:pt>
                <c:pt idx="257">
                  <c:v>39865.5</c:v>
                </c:pt>
                <c:pt idx="258">
                  <c:v>39885</c:v>
                </c:pt>
                <c:pt idx="259">
                  <c:v>39988</c:v>
                </c:pt>
                <c:pt idx="260">
                  <c:v>40350.5</c:v>
                </c:pt>
                <c:pt idx="261">
                  <c:v>41331.5</c:v>
                </c:pt>
                <c:pt idx="262">
                  <c:v>41483.5</c:v>
                </c:pt>
                <c:pt idx="263">
                  <c:v>41580</c:v>
                </c:pt>
                <c:pt idx="264">
                  <c:v>41648.5</c:v>
                </c:pt>
                <c:pt idx="265">
                  <c:v>41705.5</c:v>
                </c:pt>
                <c:pt idx="266">
                  <c:v>41714.5</c:v>
                </c:pt>
                <c:pt idx="267">
                  <c:v>41814</c:v>
                </c:pt>
                <c:pt idx="268">
                  <c:v>41995.5</c:v>
                </c:pt>
                <c:pt idx="269">
                  <c:v>42004.5</c:v>
                </c:pt>
                <c:pt idx="270">
                  <c:v>43160</c:v>
                </c:pt>
                <c:pt idx="271">
                  <c:v>43170.5</c:v>
                </c:pt>
                <c:pt idx="272">
                  <c:v>43171</c:v>
                </c:pt>
                <c:pt idx="273">
                  <c:v>43241.5</c:v>
                </c:pt>
                <c:pt idx="274">
                  <c:v>43305</c:v>
                </c:pt>
                <c:pt idx="275">
                  <c:v>43355</c:v>
                </c:pt>
                <c:pt idx="276">
                  <c:v>43369.5</c:v>
                </c:pt>
                <c:pt idx="277">
                  <c:v>43373</c:v>
                </c:pt>
                <c:pt idx="278">
                  <c:v>43423</c:v>
                </c:pt>
                <c:pt idx="279">
                  <c:v>43518</c:v>
                </c:pt>
                <c:pt idx="280">
                  <c:v>44597.5</c:v>
                </c:pt>
                <c:pt idx="281">
                  <c:v>44782</c:v>
                </c:pt>
                <c:pt idx="282">
                  <c:v>44918</c:v>
                </c:pt>
                <c:pt idx="283">
                  <c:v>44918</c:v>
                </c:pt>
                <c:pt idx="284">
                  <c:v>45031.5</c:v>
                </c:pt>
                <c:pt idx="285">
                  <c:v>45036</c:v>
                </c:pt>
                <c:pt idx="286">
                  <c:v>45068</c:v>
                </c:pt>
                <c:pt idx="287">
                  <c:v>45068</c:v>
                </c:pt>
                <c:pt idx="288">
                  <c:v>45072.5</c:v>
                </c:pt>
                <c:pt idx="289">
                  <c:v>45073.5</c:v>
                </c:pt>
                <c:pt idx="290">
                  <c:v>45074</c:v>
                </c:pt>
                <c:pt idx="291">
                  <c:v>45090.5</c:v>
                </c:pt>
                <c:pt idx="292">
                  <c:v>45253.5</c:v>
                </c:pt>
                <c:pt idx="293">
                  <c:v>45326</c:v>
                </c:pt>
                <c:pt idx="294">
                  <c:v>46419</c:v>
                </c:pt>
                <c:pt idx="295">
                  <c:v>46422.5</c:v>
                </c:pt>
                <c:pt idx="296">
                  <c:v>46463.5</c:v>
                </c:pt>
                <c:pt idx="297">
                  <c:v>46463.5</c:v>
                </c:pt>
                <c:pt idx="298">
                  <c:v>46463.5</c:v>
                </c:pt>
                <c:pt idx="299">
                  <c:v>46464</c:v>
                </c:pt>
                <c:pt idx="300">
                  <c:v>46464</c:v>
                </c:pt>
                <c:pt idx="301">
                  <c:v>46464</c:v>
                </c:pt>
                <c:pt idx="302">
                  <c:v>46467.5</c:v>
                </c:pt>
                <c:pt idx="303">
                  <c:v>46528</c:v>
                </c:pt>
                <c:pt idx="304">
                  <c:v>46576.5</c:v>
                </c:pt>
                <c:pt idx="305">
                  <c:v>46699</c:v>
                </c:pt>
                <c:pt idx="306">
                  <c:v>46708</c:v>
                </c:pt>
                <c:pt idx="307">
                  <c:v>46718.5</c:v>
                </c:pt>
                <c:pt idx="308">
                  <c:v>46850</c:v>
                </c:pt>
                <c:pt idx="309">
                  <c:v>46850</c:v>
                </c:pt>
                <c:pt idx="310">
                  <c:v>46876</c:v>
                </c:pt>
                <c:pt idx="311">
                  <c:v>47883</c:v>
                </c:pt>
                <c:pt idx="312">
                  <c:v>48119</c:v>
                </c:pt>
                <c:pt idx="313">
                  <c:v>48121.5</c:v>
                </c:pt>
                <c:pt idx="314">
                  <c:v>48140.5</c:v>
                </c:pt>
                <c:pt idx="315">
                  <c:v>48244</c:v>
                </c:pt>
                <c:pt idx="316">
                  <c:v>48248.5</c:v>
                </c:pt>
                <c:pt idx="317">
                  <c:v>48248.5</c:v>
                </c:pt>
                <c:pt idx="318">
                  <c:v>48280.5</c:v>
                </c:pt>
                <c:pt idx="319">
                  <c:v>48295</c:v>
                </c:pt>
                <c:pt idx="320">
                  <c:v>48303</c:v>
                </c:pt>
                <c:pt idx="321">
                  <c:v>48485.5</c:v>
                </c:pt>
                <c:pt idx="322">
                  <c:v>48557</c:v>
                </c:pt>
                <c:pt idx="323">
                  <c:v>48558</c:v>
                </c:pt>
                <c:pt idx="324">
                  <c:v>48566.5</c:v>
                </c:pt>
                <c:pt idx="325">
                  <c:v>48566.5</c:v>
                </c:pt>
                <c:pt idx="326">
                  <c:v>48747.5</c:v>
                </c:pt>
                <c:pt idx="327">
                  <c:v>48747.5</c:v>
                </c:pt>
                <c:pt idx="328">
                  <c:v>49640</c:v>
                </c:pt>
                <c:pt idx="329">
                  <c:v>49735</c:v>
                </c:pt>
                <c:pt idx="330">
                  <c:v>49800.5</c:v>
                </c:pt>
                <c:pt idx="331">
                  <c:v>49948</c:v>
                </c:pt>
                <c:pt idx="332">
                  <c:v>50016</c:v>
                </c:pt>
                <c:pt idx="333">
                  <c:v>50138.5</c:v>
                </c:pt>
                <c:pt idx="334">
                  <c:v>50143</c:v>
                </c:pt>
                <c:pt idx="335">
                  <c:v>50143</c:v>
                </c:pt>
                <c:pt idx="336">
                  <c:v>51276.5</c:v>
                </c:pt>
                <c:pt idx="337">
                  <c:v>51303.5</c:v>
                </c:pt>
                <c:pt idx="338">
                  <c:v>51304</c:v>
                </c:pt>
                <c:pt idx="339">
                  <c:v>51421</c:v>
                </c:pt>
                <c:pt idx="340">
                  <c:v>51460</c:v>
                </c:pt>
                <c:pt idx="341">
                  <c:v>51506.5</c:v>
                </c:pt>
                <c:pt idx="342">
                  <c:v>51593.5</c:v>
                </c:pt>
                <c:pt idx="343">
                  <c:v>51603.5</c:v>
                </c:pt>
                <c:pt idx="344">
                  <c:v>51620</c:v>
                </c:pt>
                <c:pt idx="345">
                  <c:v>51621</c:v>
                </c:pt>
                <c:pt idx="346">
                  <c:v>51674.5</c:v>
                </c:pt>
                <c:pt idx="347">
                  <c:v>51701.5</c:v>
                </c:pt>
                <c:pt idx="348">
                  <c:v>51715</c:v>
                </c:pt>
                <c:pt idx="349">
                  <c:v>52898.5</c:v>
                </c:pt>
                <c:pt idx="350">
                  <c:v>52972</c:v>
                </c:pt>
                <c:pt idx="351">
                  <c:v>53071</c:v>
                </c:pt>
                <c:pt idx="352">
                  <c:v>53085</c:v>
                </c:pt>
                <c:pt idx="353">
                  <c:v>53092.5</c:v>
                </c:pt>
                <c:pt idx="354">
                  <c:v>53093</c:v>
                </c:pt>
                <c:pt idx="355">
                  <c:v>53093</c:v>
                </c:pt>
                <c:pt idx="356">
                  <c:v>53121</c:v>
                </c:pt>
                <c:pt idx="357">
                  <c:v>53121</c:v>
                </c:pt>
                <c:pt idx="358">
                  <c:v>53144</c:v>
                </c:pt>
                <c:pt idx="359">
                  <c:v>53165.5</c:v>
                </c:pt>
                <c:pt idx="360">
                  <c:v>53183</c:v>
                </c:pt>
                <c:pt idx="361">
                  <c:v>53183</c:v>
                </c:pt>
                <c:pt idx="362">
                  <c:v>53193</c:v>
                </c:pt>
                <c:pt idx="363">
                  <c:v>53201.5</c:v>
                </c:pt>
                <c:pt idx="364">
                  <c:v>53207</c:v>
                </c:pt>
                <c:pt idx="365">
                  <c:v>53547</c:v>
                </c:pt>
                <c:pt idx="366">
                  <c:v>54643</c:v>
                </c:pt>
                <c:pt idx="367">
                  <c:v>54721</c:v>
                </c:pt>
                <c:pt idx="368">
                  <c:v>54730</c:v>
                </c:pt>
                <c:pt idx="369">
                  <c:v>54802</c:v>
                </c:pt>
                <c:pt idx="370">
                  <c:v>54812</c:v>
                </c:pt>
                <c:pt idx="371">
                  <c:v>54830</c:v>
                </c:pt>
                <c:pt idx="372">
                  <c:v>54857</c:v>
                </c:pt>
                <c:pt idx="373">
                  <c:v>54861</c:v>
                </c:pt>
                <c:pt idx="374">
                  <c:v>54875</c:v>
                </c:pt>
                <c:pt idx="375">
                  <c:v>54938</c:v>
                </c:pt>
                <c:pt idx="376">
                  <c:v>54950.5</c:v>
                </c:pt>
                <c:pt idx="377">
                  <c:v>54970</c:v>
                </c:pt>
                <c:pt idx="378">
                  <c:v>54996</c:v>
                </c:pt>
                <c:pt idx="379">
                  <c:v>54996</c:v>
                </c:pt>
                <c:pt idx="380">
                  <c:v>54996</c:v>
                </c:pt>
                <c:pt idx="381">
                  <c:v>55127.5</c:v>
                </c:pt>
                <c:pt idx="382">
                  <c:v>55127.5</c:v>
                </c:pt>
                <c:pt idx="383">
                  <c:v>55572</c:v>
                </c:pt>
                <c:pt idx="384">
                  <c:v>56043.5</c:v>
                </c:pt>
                <c:pt idx="385">
                  <c:v>56043.5</c:v>
                </c:pt>
                <c:pt idx="386">
                  <c:v>56293</c:v>
                </c:pt>
                <c:pt idx="387">
                  <c:v>56302.5</c:v>
                </c:pt>
                <c:pt idx="388">
                  <c:v>56342</c:v>
                </c:pt>
                <c:pt idx="389">
                  <c:v>56388</c:v>
                </c:pt>
                <c:pt idx="390">
                  <c:v>56429.5</c:v>
                </c:pt>
                <c:pt idx="391">
                  <c:v>56442.5</c:v>
                </c:pt>
                <c:pt idx="392">
                  <c:v>56474</c:v>
                </c:pt>
                <c:pt idx="393">
                  <c:v>56500</c:v>
                </c:pt>
                <c:pt idx="394">
                  <c:v>56500.5</c:v>
                </c:pt>
                <c:pt idx="395">
                  <c:v>56551</c:v>
                </c:pt>
                <c:pt idx="396">
                  <c:v>56578</c:v>
                </c:pt>
                <c:pt idx="397">
                  <c:v>56664.5</c:v>
                </c:pt>
                <c:pt idx="398">
                  <c:v>56668</c:v>
                </c:pt>
                <c:pt idx="399">
                  <c:v>56683</c:v>
                </c:pt>
                <c:pt idx="400">
                  <c:v>56683</c:v>
                </c:pt>
                <c:pt idx="401">
                  <c:v>56683</c:v>
                </c:pt>
                <c:pt idx="402">
                  <c:v>56841.5</c:v>
                </c:pt>
                <c:pt idx="403">
                  <c:v>57599</c:v>
                </c:pt>
                <c:pt idx="404">
                  <c:v>57757.5</c:v>
                </c:pt>
                <c:pt idx="405">
                  <c:v>57884</c:v>
                </c:pt>
                <c:pt idx="406">
                  <c:v>58055.5</c:v>
                </c:pt>
                <c:pt idx="407">
                  <c:v>58169</c:v>
                </c:pt>
                <c:pt idx="408">
                  <c:v>58169.5</c:v>
                </c:pt>
                <c:pt idx="409">
                  <c:v>58214</c:v>
                </c:pt>
                <c:pt idx="410">
                  <c:v>58214</c:v>
                </c:pt>
                <c:pt idx="411">
                  <c:v>58327.5</c:v>
                </c:pt>
                <c:pt idx="412">
                  <c:v>58327.5</c:v>
                </c:pt>
                <c:pt idx="413">
                  <c:v>58358.5</c:v>
                </c:pt>
                <c:pt idx="414">
                  <c:v>58358.5</c:v>
                </c:pt>
                <c:pt idx="415">
                  <c:v>58377</c:v>
                </c:pt>
                <c:pt idx="416">
                  <c:v>59321</c:v>
                </c:pt>
                <c:pt idx="417">
                  <c:v>59409</c:v>
                </c:pt>
                <c:pt idx="418">
                  <c:v>59430</c:v>
                </c:pt>
                <c:pt idx="419">
                  <c:v>59588.5</c:v>
                </c:pt>
                <c:pt idx="420">
                  <c:v>59696.5</c:v>
                </c:pt>
                <c:pt idx="421">
                  <c:v>59758</c:v>
                </c:pt>
                <c:pt idx="422">
                  <c:v>59767</c:v>
                </c:pt>
                <c:pt idx="423">
                  <c:v>59841.5</c:v>
                </c:pt>
                <c:pt idx="424">
                  <c:v>60114.5</c:v>
                </c:pt>
                <c:pt idx="425">
                  <c:v>60114.5</c:v>
                </c:pt>
                <c:pt idx="426">
                  <c:v>60114.5</c:v>
                </c:pt>
                <c:pt idx="427">
                  <c:v>60334</c:v>
                </c:pt>
                <c:pt idx="428">
                  <c:v>60334</c:v>
                </c:pt>
                <c:pt idx="429">
                  <c:v>61315</c:v>
                </c:pt>
                <c:pt idx="430">
                  <c:v>61331.5</c:v>
                </c:pt>
                <c:pt idx="431">
                  <c:v>61374.5</c:v>
                </c:pt>
                <c:pt idx="432">
                  <c:v>61375</c:v>
                </c:pt>
                <c:pt idx="433">
                  <c:v>61444</c:v>
                </c:pt>
                <c:pt idx="434">
                  <c:v>61444.5</c:v>
                </c:pt>
                <c:pt idx="435">
                  <c:v>61498.5</c:v>
                </c:pt>
                <c:pt idx="436">
                  <c:v>61503</c:v>
                </c:pt>
                <c:pt idx="437">
                  <c:v>61529</c:v>
                </c:pt>
                <c:pt idx="438">
                  <c:v>61548.5</c:v>
                </c:pt>
                <c:pt idx="439">
                  <c:v>61575</c:v>
                </c:pt>
                <c:pt idx="440">
                  <c:v>61602.5</c:v>
                </c:pt>
                <c:pt idx="441">
                  <c:v>61603</c:v>
                </c:pt>
                <c:pt idx="442">
                  <c:v>61607.5</c:v>
                </c:pt>
                <c:pt idx="443">
                  <c:v>61611.5</c:v>
                </c:pt>
                <c:pt idx="444">
                  <c:v>61612</c:v>
                </c:pt>
                <c:pt idx="445">
                  <c:v>61621</c:v>
                </c:pt>
                <c:pt idx="446">
                  <c:v>61634.5</c:v>
                </c:pt>
                <c:pt idx="447">
                  <c:v>61643.5</c:v>
                </c:pt>
                <c:pt idx="448">
                  <c:v>61644</c:v>
                </c:pt>
                <c:pt idx="449">
                  <c:v>61648</c:v>
                </c:pt>
                <c:pt idx="450">
                  <c:v>61648.5</c:v>
                </c:pt>
                <c:pt idx="451">
                  <c:v>61652.5</c:v>
                </c:pt>
                <c:pt idx="452">
                  <c:v>61653</c:v>
                </c:pt>
                <c:pt idx="453">
                  <c:v>61661.5</c:v>
                </c:pt>
                <c:pt idx="454">
                  <c:v>61662</c:v>
                </c:pt>
                <c:pt idx="455">
                  <c:v>61666</c:v>
                </c:pt>
                <c:pt idx="456">
                  <c:v>61666.5</c:v>
                </c:pt>
                <c:pt idx="457">
                  <c:v>61670.5</c:v>
                </c:pt>
                <c:pt idx="458">
                  <c:v>61671</c:v>
                </c:pt>
                <c:pt idx="459">
                  <c:v>61684</c:v>
                </c:pt>
                <c:pt idx="460">
                  <c:v>61684</c:v>
                </c:pt>
                <c:pt idx="461">
                  <c:v>61684.5</c:v>
                </c:pt>
                <c:pt idx="462">
                  <c:v>61699</c:v>
                </c:pt>
                <c:pt idx="463">
                  <c:v>61784</c:v>
                </c:pt>
                <c:pt idx="464">
                  <c:v>61788.5</c:v>
                </c:pt>
                <c:pt idx="465">
                  <c:v>61793</c:v>
                </c:pt>
                <c:pt idx="466">
                  <c:v>61797.5</c:v>
                </c:pt>
                <c:pt idx="467">
                  <c:v>61802</c:v>
                </c:pt>
                <c:pt idx="468">
                  <c:v>61806.5</c:v>
                </c:pt>
                <c:pt idx="469">
                  <c:v>61811</c:v>
                </c:pt>
                <c:pt idx="470">
                  <c:v>61880</c:v>
                </c:pt>
                <c:pt idx="471">
                  <c:v>61892.5</c:v>
                </c:pt>
                <c:pt idx="472">
                  <c:v>62092</c:v>
                </c:pt>
                <c:pt idx="473">
                  <c:v>62092</c:v>
                </c:pt>
                <c:pt idx="474">
                  <c:v>62561</c:v>
                </c:pt>
                <c:pt idx="475">
                  <c:v>63006</c:v>
                </c:pt>
                <c:pt idx="476">
                  <c:v>63006.5</c:v>
                </c:pt>
                <c:pt idx="477">
                  <c:v>63027.5</c:v>
                </c:pt>
                <c:pt idx="478">
                  <c:v>63043.5</c:v>
                </c:pt>
                <c:pt idx="479">
                  <c:v>63057</c:v>
                </c:pt>
                <c:pt idx="480">
                  <c:v>63066</c:v>
                </c:pt>
                <c:pt idx="481">
                  <c:v>63106</c:v>
                </c:pt>
                <c:pt idx="482">
                  <c:v>63106</c:v>
                </c:pt>
                <c:pt idx="483">
                  <c:v>63106.5</c:v>
                </c:pt>
                <c:pt idx="484">
                  <c:v>63106.5</c:v>
                </c:pt>
                <c:pt idx="485">
                  <c:v>63107.5</c:v>
                </c:pt>
                <c:pt idx="486">
                  <c:v>63116</c:v>
                </c:pt>
                <c:pt idx="487">
                  <c:v>63116</c:v>
                </c:pt>
                <c:pt idx="488">
                  <c:v>63116.5</c:v>
                </c:pt>
                <c:pt idx="489">
                  <c:v>63125.5</c:v>
                </c:pt>
                <c:pt idx="490">
                  <c:v>63154</c:v>
                </c:pt>
                <c:pt idx="491">
                  <c:v>63161.5</c:v>
                </c:pt>
                <c:pt idx="492">
                  <c:v>63220.5</c:v>
                </c:pt>
                <c:pt idx="493">
                  <c:v>63306</c:v>
                </c:pt>
                <c:pt idx="494">
                  <c:v>63306.5</c:v>
                </c:pt>
                <c:pt idx="495">
                  <c:v>63329</c:v>
                </c:pt>
                <c:pt idx="496">
                  <c:v>63367</c:v>
                </c:pt>
                <c:pt idx="497">
                  <c:v>63426</c:v>
                </c:pt>
                <c:pt idx="498">
                  <c:v>64489.5</c:v>
                </c:pt>
                <c:pt idx="499">
                  <c:v>64493</c:v>
                </c:pt>
                <c:pt idx="500">
                  <c:v>64644.5</c:v>
                </c:pt>
                <c:pt idx="501">
                  <c:v>64729</c:v>
                </c:pt>
                <c:pt idx="502">
                  <c:v>64753.5</c:v>
                </c:pt>
                <c:pt idx="503">
                  <c:v>64758</c:v>
                </c:pt>
                <c:pt idx="504">
                  <c:v>64783.5</c:v>
                </c:pt>
                <c:pt idx="505">
                  <c:v>64788</c:v>
                </c:pt>
                <c:pt idx="506">
                  <c:v>64792.5</c:v>
                </c:pt>
                <c:pt idx="507">
                  <c:v>64793</c:v>
                </c:pt>
                <c:pt idx="508">
                  <c:v>64797</c:v>
                </c:pt>
                <c:pt idx="509">
                  <c:v>64860.5</c:v>
                </c:pt>
                <c:pt idx="510">
                  <c:v>64862</c:v>
                </c:pt>
                <c:pt idx="511">
                  <c:v>64874</c:v>
                </c:pt>
                <c:pt idx="512">
                  <c:v>64874</c:v>
                </c:pt>
                <c:pt idx="513">
                  <c:v>64951</c:v>
                </c:pt>
                <c:pt idx="514">
                  <c:v>65250.5</c:v>
                </c:pt>
                <c:pt idx="515">
                  <c:v>65677</c:v>
                </c:pt>
                <c:pt idx="516">
                  <c:v>66008.5</c:v>
                </c:pt>
                <c:pt idx="517">
                  <c:v>66013</c:v>
                </c:pt>
                <c:pt idx="518">
                  <c:v>66022</c:v>
                </c:pt>
                <c:pt idx="519">
                  <c:v>66058</c:v>
                </c:pt>
                <c:pt idx="520">
                  <c:v>66071.5</c:v>
                </c:pt>
                <c:pt idx="521">
                  <c:v>66076.5</c:v>
                </c:pt>
                <c:pt idx="522">
                  <c:v>66090</c:v>
                </c:pt>
                <c:pt idx="523">
                  <c:v>66098.5</c:v>
                </c:pt>
                <c:pt idx="524">
                  <c:v>66099</c:v>
                </c:pt>
                <c:pt idx="525">
                  <c:v>66103.5</c:v>
                </c:pt>
                <c:pt idx="526">
                  <c:v>66108</c:v>
                </c:pt>
                <c:pt idx="527">
                  <c:v>66112.5</c:v>
                </c:pt>
                <c:pt idx="528">
                  <c:v>66189.5</c:v>
                </c:pt>
                <c:pt idx="529">
                  <c:v>66194</c:v>
                </c:pt>
                <c:pt idx="530">
                  <c:v>66194.5</c:v>
                </c:pt>
                <c:pt idx="531">
                  <c:v>66216</c:v>
                </c:pt>
                <c:pt idx="532">
                  <c:v>66216.5</c:v>
                </c:pt>
                <c:pt idx="533">
                  <c:v>66230.5</c:v>
                </c:pt>
                <c:pt idx="534">
                  <c:v>66234.5</c:v>
                </c:pt>
                <c:pt idx="535">
                  <c:v>66248.5</c:v>
                </c:pt>
                <c:pt idx="536">
                  <c:v>66253</c:v>
                </c:pt>
                <c:pt idx="537">
                  <c:v>66257.5</c:v>
                </c:pt>
                <c:pt idx="538">
                  <c:v>66261.5</c:v>
                </c:pt>
                <c:pt idx="539">
                  <c:v>66279.5</c:v>
                </c:pt>
                <c:pt idx="540">
                  <c:v>66280</c:v>
                </c:pt>
                <c:pt idx="541">
                  <c:v>66284</c:v>
                </c:pt>
                <c:pt idx="542">
                  <c:v>66284.5</c:v>
                </c:pt>
                <c:pt idx="543">
                  <c:v>66288</c:v>
                </c:pt>
                <c:pt idx="544">
                  <c:v>66288.5</c:v>
                </c:pt>
                <c:pt idx="545">
                  <c:v>66302.5</c:v>
                </c:pt>
                <c:pt idx="546">
                  <c:v>66307</c:v>
                </c:pt>
                <c:pt idx="547">
                  <c:v>66307.5</c:v>
                </c:pt>
                <c:pt idx="548">
                  <c:v>66311</c:v>
                </c:pt>
                <c:pt idx="549">
                  <c:v>66312</c:v>
                </c:pt>
                <c:pt idx="550">
                  <c:v>66325.5</c:v>
                </c:pt>
                <c:pt idx="551">
                  <c:v>66326.5</c:v>
                </c:pt>
                <c:pt idx="552">
                  <c:v>66329.5</c:v>
                </c:pt>
                <c:pt idx="553">
                  <c:v>66330</c:v>
                </c:pt>
                <c:pt idx="554">
                  <c:v>66347</c:v>
                </c:pt>
                <c:pt idx="555">
                  <c:v>66347.5</c:v>
                </c:pt>
                <c:pt idx="556">
                  <c:v>66423.5</c:v>
                </c:pt>
                <c:pt idx="557">
                  <c:v>66424</c:v>
                </c:pt>
                <c:pt idx="558">
                  <c:v>66433</c:v>
                </c:pt>
                <c:pt idx="559">
                  <c:v>66437.5</c:v>
                </c:pt>
                <c:pt idx="560">
                  <c:v>66438</c:v>
                </c:pt>
                <c:pt idx="561">
                  <c:v>66438.5</c:v>
                </c:pt>
                <c:pt idx="562">
                  <c:v>66443</c:v>
                </c:pt>
                <c:pt idx="563">
                  <c:v>66451</c:v>
                </c:pt>
                <c:pt idx="564">
                  <c:v>66469</c:v>
                </c:pt>
                <c:pt idx="565">
                  <c:v>66469.5</c:v>
                </c:pt>
                <c:pt idx="566">
                  <c:v>66473.5</c:v>
                </c:pt>
                <c:pt idx="567">
                  <c:v>66474</c:v>
                </c:pt>
                <c:pt idx="568">
                  <c:v>66478</c:v>
                </c:pt>
                <c:pt idx="569">
                  <c:v>66478.5</c:v>
                </c:pt>
                <c:pt idx="570">
                  <c:v>66483</c:v>
                </c:pt>
                <c:pt idx="571">
                  <c:v>66487</c:v>
                </c:pt>
                <c:pt idx="572">
                  <c:v>66487.5</c:v>
                </c:pt>
                <c:pt idx="573">
                  <c:v>66491.5</c:v>
                </c:pt>
                <c:pt idx="574">
                  <c:v>66492</c:v>
                </c:pt>
                <c:pt idx="575">
                  <c:v>66492.5</c:v>
                </c:pt>
                <c:pt idx="576">
                  <c:v>66501</c:v>
                </c:pt>
                <c:pt idx="577">
                  <c:v>66501.5</c:v>
                </c:pt>
                <c:pt idx="578">
                  <c:v>66505.5</c:v>
                </c:pt>
                <c:pt idx="579">
                  <c:v>66510</c:v>
                </c:pt>
                <c:pt idx="580">
                  <c:v>66514.5</c:v>
                </c:pt>
                <c:pt idx="581">
                  <c:v>66519</c:v>
                </c:pt>
                <c:pt idx="582">
                  <c:v>66519</c:v>
                </c:pt>
                <c:pt idx="583">
                  <c:v>66523.5</c:v>
                </c:pt>
                <c:pt idx="584">
                  <c:v>66528</c:v>
                </c:pt>
                <c:pt idx="585">
                  <c:v>66528.5</c:v>
                </c:pt>
                <c:pt idx="586">
                  <c:v>66532.5</c:v>
                </c:pt>
                <c:pt idx="587">
                  <c:v>66532.5</c:v>
                </c:pt>
                <c:pt idx="588">
                  <c:v>66533</c:v>
                </c:pt>
                <c:pt idx="589">
                  <c:v>66537.5</c:v>
                </c:pt>
                <c:pt idx="590">
                  <c:v>66551</c:v>
                </c:pt>
                <c:pt idx="591">
                  <c:v>66555.5</c:v>
                </c:pt>
                <c:pt idx="592">
                  <c:v>66564.5</c:v>
                </c:pt>
                <c:pt idx="593">
                  <c:v>66569</c:v>
                </c:pt>
                <c:pt idx="594">
                  <c:v>66573.5</c:v>
                </c:pt>
                <c:pt idx="595">
                  <c:v>66578</c:v>
                </c:pt>
                <c:pt idx="596">
                  <c:v>66582.5</c:v>
                </c:pt>
                <c:pt idx="597">
                  <c:v>66596</c:v>
                </c:pt>
                <c:pt idx="598">
                  <c:v>66600.5</c:v>
                </c:pt>
                <c:pt idx="599">
                  <c:v>66614.5</c:v>
                </c:pt>
                <c:pt idx="600">
                  <c:v>66619</c:v>
                </c:pt>
                <c:pt idx="601">
                  <c:v>66623.5</c:v>
                </c:pt>
                <c:pt idx="602">
                  <c:v>66659.5</c:v>
                </c:pt>
                <c:pt idx="603">
                  <c:v>66765</c:v>
                </c:pt>
                <c:pt idx="604">
                  <c:v>67914</c:v>
                </c:pt>
                <c:pt idx="605">
                  <c:v>67914</c:v>
                </c:pt>
                <c:pt idx="606">
                  <c:v>67914</c:v>
                </c:pt>
                <c:pt idx="607">
                  <c:v>67914</c:v>
                </c:pt>
                <c:pt idx="608">
                  <c:v>67974.5</c:v>
                </c:pt>
                <c:pt idx="609">
                  <c:v>67980</c:v>
                </c:pt>
                <c:pt idx="610">
                  <c:v>67980</c:v>
                </c:pt>
                <c:pt idx="611">
                  <c:v>68073</c:v>
                </c:pt>
                <c:pt idx="612">
                  <c:v>68128</c:v>
                </c:pt>
                <c:pt idx="613">
                  <c:v>68128</c:v>
                </c:pt>
                <c:pt idx="614">
                  <c:v>68128</c:v>
                </c:pt>
                <c:pt idx="615">
                  <c:v>68132.5</c:v>
                </c:pt>
                <c:pt idx="616">
                  <c:v>68132.5</c:v>
                </c:pt>
                <c:pt idx="617">
                  <c:v>68241</c:v>
                </c:pt>
                <c:pt idx="618">
                  <c:v>68250</c:v>
                </c:pt>
                <c:pt idx="619">
                  <c:v>68255.5</c:v>
                </c:pt>
                <c:pt idx="620">
                  <c:v>68341.5</c:v>
                </c:pt>
                <c:pt idx="621">
                  <c:v>68395</c:v>
                </c:pt>
                <c:pt idx="622">
                  <c:v>68395</c:v>
                </c:pt>
                <c:pt idx="623">
                  <c:v>68395</c:v>
                </c:pt>
                <c:pt idx="624">
                  <c:v>68485.5</c:v>
                </c:pt>
                <c:pt idx="625">
                  <c:v>69244.5</c:v>
                </c:pt>
                <c:pt idx="626">
                  <c:v>69263</c:v>
                </c:pt>
                <c:pt idx="627">
                  <c:v>69263.5</c:v>
                </c:pt>
                <c:pt idx="628">
                  <c:v>69475.5</c:v>
                </c:pt>
                <c:pt idx="629">
                  <c:v>69476</c:v>
                </c:pt>
                <c:pt idx="630">
                  <c:v>69573</c:v>
                </c:pt>
                <c:pt idx="631">
                  <c:v>69593.5</c:v>
                </c:pt>
                <c:pt idx="632">
                  <c:v>69692</c:v>
                </c:pt>
                <c:pt idx="633">
                  <c:v>69769</c:v>
                </c:pt>
                <c:pt idx="634">
                  <c:v>69786</c:v>
                </c:pt>
                <c:pt idx="635">
                  <c:v>69841.5</c:v>
                </c:pt>
                <c:pt idx="636">
                  <c:v>69887</c:v>
                </c:pt>
                <c:pt idx="637">
                  <c:v>69922</c:v>
                </c:pt>
                <c:pt idx="638">
                  <c:v>70902</c:v>
                </c:pt>
                <c:pt idx="639">
                  <c:v>71042.5</c:v>
                </c:pt>
                <c:pt idx="640">
                  <c:v>71051</c:v>
                </c:pt>
                <c:pt idx="641">
                  <c:v>71214.5</c:v>
                </c:pt>
                <c:pt idx="642">
                  <c:v>71337</c:v>
                </c:pt>
                <c:pt idx="643">
                  <c:v>71337.5</c:v>
                </c:pt>
                <c:pt idx="644">
                  <c:v>71350.5</c:v>
                </c:pt>
                <c:pt idx="645">
                  <c:v>71467</c:v>
                </c:pt>
                <c:pt idx="646">
                  <c:v>72625</c:v>
                </c:pt>
                <c:pt idx="647">
                  <c:v>72838</c:v>
                </c:pt>
                <c:pt idx="648">
                  <c:v>72904.5</c:v>
                </c:pt>
                <c:pt idx="649">
                  <c:v>73035.5</c:v>
                </c:pt>
                <c:pt idx="650">
                  <c:v>73040</c:v>
                </c:pt>
                <c:pt idx="651">
                  <c:v>73040.5</c:v>
                </c:pt>
                <c:pt idx="652">
                  <c:v>73053.5</c:v>
                </c:pt>
                <c:pt idx="653">
                  <c:v>73054</c:v>
                </c:pt>
                <c:pt idx="654">
                  <c:v>73062</c:v>
                </c:pt>
                <c:pt idx="655">
                  <c:v>73062.5</c:v>
                </c:pt>
                <c:pt idx="656">
                  <c:v>73067</c:v>
                </c:pt>
                <c:pt idx="657">
                  <c:v>73067.5</c:v>
                </c:pt>
                <c:pt idx="658">
                  <c:v>73076</c:v>
                </c:pt>
                <c:pt idx="659">
                  <c:v>73076.5</c:v>
                </c:pt>
                <c:pt idx="660">
                  <c:v>73077</c:v>
                </c:pt>
                <c:pt idx="661">
                  <c:v>73077</c:v>
                </c:pt>
                <c:pt idx="662">
                  <c:v>73077.5</c:v>
                </c:pt>
                <c:pt idx="663">
                  <c:v>73080.5</c:v>
                </c:pt>
                <c:pt idx="664">
                  <c:v>73081</c:v>
                </c:pt>
                <c:pt idx="665">
                  <c:v>73081.5</c:v>
                </c:pt>
                <c:pt idx="666">
                  <c:v>73085</c:v>
                </c:pt>
                <c:pt idx="667">
                  <c:v>73085.5</c:v>
                </c:pt>
                <c:pt idx="668">
                  <c:v>73089.5</c:v>
                </c:pt>
                <c:pt idx="669">
                  <c:v>73090</c:v>
                </c:pt>
                <c:pt idx="670">
                  <c:v>73090.5</c:v>
                </c:pt>
                <c:pt idx="671">
                  <c:v>73094</c:v>
                </c:pt>
                <c:pt idx="672">
                  <c:v>73094.5</c:v>
                </c:pt>
                <c:pt idx="673">
                  <c:v>73095</c:v>
                </c:pt>
                <c:pt idx="674">
                  <c:v>73095</c:v>
                </c:pt>
                <c:pt idx="675">
                  <c:v>73095</c:v>
                </c:pt>
                <c:pt idx="676">
                  <c:v>73098.5</c:v>
                </c:pt>
                <c:pt idx="677">
                  <c:v>73099</c:v>
                </c:pt>
                <c:pt idx="678">
                  <c:v>73099.5</c:v>
                </c:pt>
                <c:pt idx="679">
                  <c:v>73103.5</c:v>
                </c:pt>
                <c:pt idx="680">
                  <c:v>73135</c:v>
                </c:pt>
                <c:pt idx="681">
                  <c:v>73135.5</c:v>
                </c:pt>
                <c:pt idx="682">
                  <c:v>73144</c:v>
                </c:pt>
                <c:pt idx="683">
                  <c:v>73144.5</c:v>
                </c:pt>
                <c:pt idx="684">
                  <c:v>73148.5</c:v>
                </c:pt>
                <c:pt idx="685">
                  <c:v>73158</c:v>
                </c:pt>
                <c:pt idx="686">
                  <c:v>73185</c:v>
                </c:pt>
                <c:pt idx="687">
                  <c:v>73189</c:v>
                </c:pt>
                <c:pt idx="688">
                  <c:v>73189.5</c:v>
                </c:pt>
                <c:pt idx="689">
                  <c:v>73190</c:v>
                </c:pt>
                <c:pt idx="690">
                  <c:v>73194</c:v>
                </c:pt>
                <c:pt idx="691">
                  <c:v>73194.5</c:v>
                </c:pt>
                <c:pt idx="692">
                  <c:v>73207.5</c:v>
                </c:pt>
                <c:pt idx="693">
                  <c:v>73212</c:v>
                </c:pt>
                <c:pt idx="694">
                  <c:v>73212.5</c:v>
                </c:pt>
                <c:pt idx="695">
                  <c:v>73221</c:v>
                </c:pt>
                <c:pt idx="696">
                  <c:v>73221.5</c:v>
                </c:pt>
                <c:pt idx="697">
                  <c:v>73230</c:v>
                </c:pt>
                <c:pt idx="698">
                  <c:v>73230.5</c:v>
                </c:pt>
                <c:pt idx="699">
                  <c:v>73239</c:v>
                </c:pt>
                <c:pt idx="700">
                  <c:v>73243.5</c:v>
                </c:pt>
                <c:pt idx="701">
                  <c:v>73248</c:v>
                </c:pt>
                <c:pt idx="702">
                  <c:v>73248.5</c:v>
                </c:pt>
                <c:pt idx="703">
                  <c:v>73252.5</c:v>
                </c:pt>
                <c:pt idx="704">
                  <c:v>73253</c:v>
                </c:pt>
                <c:pt idx="705">
                  <c:v>73262</c:v>
                </c:pt>
                <c:pt idx="706">
                  <c:v>73271</c:v>
                </c:pt>
                <c:pt idx="707">
                  <c:v>73275.5</c:v>
                </c:pt>
                <c:pt idx="708">
                  <c:v>73280</c:v>
                </c:pt>
                <c:pt idx="709">
                  <c:v>73289</c:v>
                </c:pt>
                <c:pt idx="710">
                  <c:v>74310</c:v>
                </c:pt>
                <c:pt idx="711">
                  <c:v>74327.5</c:v>
                </c:pt>
                <c:pt idx="712">
                  <c:v>74328</c:v>
                </c:pt>
                <c:pt idx="713">
                  <c:v>74342.5</c:v>
                </c:pt>
                <c:pt idx="714">
                  <c:v>74355</c:v>
                </c:pt>
                <c:pt idx="715">
                  <c:v>74359.5</c:v>
                </c:pt>
                <c:pt idx="716">
                  <c:v>74368.5</c:v>
                </c:pt>
                <c:pt idx="717">
                  <c:v>74369</c:v>
                </c:pt>
                <c:pt idx="718">
                  <c:v>74373.5</c:v>
                </c:pt>
                <c:pt idx="719">
                  <c:v>74377.5</c:v>
                </c:pt>
                <c:pt idx="720">
                  <c:v>74378</c:v>
                </c:pt>
                <c:pt idx="721">
                  <c:v>74382</c:v>
                </c:pt>
                <c:pt idx="722">
                  <c:v>74382.5</c:v>
                </c:pt>
                <c:pt idx="723">
                  <c:v>74386.5</c:v>
                </c:pt>
                <c:pt idx="724">
                  <c:v>74387</c:v>
                </c:pt>
                <c:pt idx="725">
                  <c:v>74391</c:v>
                </c:pt>
                <c:pt idx="726">
                  <c:v>74404.5</c:v>
                </c:pt>
                <c:pt idx="727">
                  <c:v>74405</c:v>
                </c:pt>
                <c:pt idx="728">
                  <c:v>74409</c:v>
                </c:pt>
                <c:pt idx="729">
                  <c:v>74409.5</c:v>
                </c:pt>
                <c:pt idx="730">
                  <c:v>74413.5</c:v>
                </c:pt>
                <c:pt idx="731">
                  <c:v>74414</c:v>
                </c:pt>
                <c:pt idx="732">
                  <c:v>74431.5</c:v>
                </c:pt>
                <c:pt idx="733">
                  <c:v>74432</c:v>
                </c:pt>
                <c:pt idx="734">
                  <c:v>74435.5</c:v>
                </c:pt>
                <c:pt idx="735">
                  <c:v>74436</c:v>
                </c:pt>
                <c:pt idx="736">
                  <c:v>74436</c:v>
                </c:pt>
                <c:pt idx="737">
                  <c:v>74436.5</c:v>
                </c:pt>
                <c:pt idx="738">
                  <c:v>74437</c:v>
                </c:pt>
                <c:pt idx="739">
                  <c:v>74440.5</c:v>
                </c:pt>
                <c:pt idx="740">
                  <c:v>74441</c:v>
                </c:pt>
                <c:pt idx="741">
                  <c:v>74464</c:v>
                </c:pt>
                <c:pt idx="742">
                  <c:v>74472.5</c:v>
                </c:pt>
                <c:pt idx="743">
                  <c:v>74517.5</c:v>
                </c:pt>
                <c:pt idx="744">
                  <c:v>74518</c:v>
                </c:pt>
                <c:pt idx="745">
                  <c:v>74518.5</c:v>
                </c:pt>
                <c:pt idx="746">
                  <c:v>74522.5</c:v>
                </c:pt>
                <c:pt idx="747">
                  <c:v>74523</c:v>
                </c:pt>
                <c:pt idx="748">
                  <c:v>74528</c:v>
                </c:pt>
                <c:pt idx="749">
                  <c:v>74528.5</c:v>
                </c:pt>
                <c:pt idx="750">
                  <c:v>74536</c:v>
                </c:pt>
                <c:pt idx="751">
                  <c:v>74536.5</c:v>
                </c:pt>
                <c:pt idx="752">
                  <c:v>74540</c:v>
                </c:pt>
                <c:pt idx="753">
                  <c:v>74558.5</c:v>
                </c:pt>
                <c:pt idx="754">
                  <c:v>74559</c:v>
                </c:pt>
                <c:pt idx="755">
                  <c:v>74640</c:v>
                </c:pt>
                <c:pt idx="756">
                  <c:v>74794.5</c:v>
                </c:pt>
                <c:pt idx="757">
                  <c:v>74893</c:v>
                </c:pt>
                <c:pt idx="758">
                  <c:v>74907.5</c:v>
                </c:pt>
                <c:pt idx="759">
                  <c:v>74907.5</c:v>
                </c:pt>
                <c:pt idx="760">
                  <c:v>76050</c:v>
                </c:pt>
                <c:pt idx="761">
                  <c:v>76050</c:v>
                </c:pt>
                <c:pt idx="762">
                  <c:v>76357.5</c:v>
                </c:pt>
                <c:pt idx="763">
                  <c:v>76357.5</c:v>
                </c:pt>
                <c:pt idx="764">
                  <c:v>76643</c:v>
                </c:pt>
                <c:pt idx="765">
                  <c:v>76693</c:v>
                </c:pt>
                <c:pt idx="766">
                  <c:v>77623.5</c:v>
                </c:pt>
                <c:pt idx="767">
                  <c:v>77744</c:v>
                </c:pt>
                <c:pt idx="768">
                  <c:v>77768</c:v>
                </c:pt>
                <c:pt idx="769">
                  <c:v>77997.5</c:v>
                </c:pt>
                <c:pt idx="770">
                  <c:v>79452</c:v>
                </c:pt>
                <c:pt idx="771">
                  <c:v>79452.5</c:v>
                </c:pt>
                <c:pt idx="772">
                  <c:v>79471.5</c:v>
                </c:pt>
                <c:pt idx="773">
                  <c:v>79592</c:v>
                </c:pt>
                <c:pt idx="774">
                  <c:v>79592.5</c:v>
                </c:pt>
                <c:pt idx="775">
                  <c:v>79669</c:v>
                </c:pt>
                <c:pt idx="776">
                  <c:v>79675</c:v>
                </c:pt>
                <c:pt idx="777">
                  <c:v>79675.5</c:v>
                </c:pt>
                <c:pt idx="778">
                  <c:v>79755</c:v>
                </c:pt>
                <c:pt idx="779">
                  <c:v>81024.5</c:v>
                </c:pt>
                <c:pt idx="780">
                  <c:v>81166.5</c:v>
                </c:pt>
                <c:pt idx="781">
                  <c:v>81309.5</c:v>
                </c:pt>
                <c:pt idx="782">
                  <c:v>81387.5</c:v>
                </c:pt>
                <c:pt idx="783">
                  <c:v>81491.5</c:v>
                </c:pt>
                <c:pt idx="784">
                  <c:v>81559.5</c:v>
                </c:pt>
                <c:pt idx="785">
                  <c:v>82449</c:v>
                </c:pt>
                <c:pt idx="786">
                  <c:v>82551.5</c:v>
                </c:pt>
                <c:pt idx="787">
                  <c:v>82552</c:v>
                </c:pt>
                <c:pt idx="788">
                  <c:v>82797.5</c:v>
                </c:pt>
                <c:pt idx="789">
                  <c:v>82949.5</c:v>
                </c:pt>
                <c:pt idx="790">
                  <c:v>82977</c:v>
                </c:pt>
                <c:pt idx="791">
                  <c:v>83073</c:v>
                </c:pt>
                <c:pt idx="792">
                  <c:v>83268</c:v>
                </c:pt>
                <c:pt idx="793">
                  <c:v>84225.5</c:v>
                </c:pt>
                <c:pt idx="794">
                  <c:v>84288.5</c:v>
                </c:pt>
                <c:pt idx="795">
                  <c:v>84338.5</c:v>
                </c:pt>
                <c:pt idx="796">
                  <c:v>84370</c:v>
                </c:pt>
                <c:pt idx="797">
                  <c:v>84569</c:v>
                </c:pt>
                <c:pt idx="798">
                  <c:v>84569</c:v>
                </c:pt>
                <c:pt idx="799">
                  <c:v>84581.5</c:v>
                </c:pt>
                <c:pt idx="800">
                  <c:v>84582</c:v>
                </c:pt>
                <c:pt idx="801">
                  <c:v>84712.5</c:v>
                </c:pt>
                <c:pt idx="802">
                  <c:v>84726</c:v>
                </c:pt>
                <c:pt idx="803">
                  <c:v>84827</c:v>
                </c:pt>
                <c:pt idx="804">
                  <c:v>85915.5</c:v>
                </c:pt>
                <c:pt idx="805">
                  <c:v>86082.5</c:v>
                </c:pt>
                <c:pt idx="806">
                  <c:v>86083</c:v>
                </c:pt>
                <c:pt idx="807">
                  <c:v>86228</c:v>
                </c:pt>
                <c:pt idx="808">
                  <c:v>86266.5</c:v>
                </c:pt>
                <c:pt idx="809">
                  <c:v>86267</c:v>
                </c:pt>
                <c:pt idx="810">
                  <c:v>86294</c:v>
                </c:pt>
                <c:pt idx="811">
                  <c:v>86381</c:v>
                </c:pt>
                <c:pt idx="812">
                  <c:v>86521.5</c:v>
                </c:pt>
                <c:pt idx="813">
                  <c:v>87795.5</c:v>
                </c:pt>
                <c:pt idx="814">
                  <c:v>87795.5</c:v>
                </c:pt>
                <c:pt idx="815">
                  <c:v>87847</c:v>
                </c:pt>
                <c:pt idx="816">
                  <c:v>87858.5</c:v>
                </c:pt>
                <c:pt idx="817">
                  <c:v>88002</c:v>
                </c:pt>
                <c:pt idx="818">
                  <c:v>88002</c:v>
                </c:pt>
                <c:pt idx="819">
                  <c:v>88057.5</c:v>
                </c:pt>
                <c:pt idx="820">
                  <c:v>88057.5</c:v>
                </c:pt>
                <c:pt idx="821">
                  <c:v>88062</c:v>
                </c:pt>
                <c:pt idx="822">
                  <c:v>88108</c:v>
                </c:pt>
                <c:pt idx="823">
                  <c:v>88160.5</c:v>
                </c:pt>
                <c:pt idx="824">
                  <c:v>88160.5</c:v>
                </c:pt>
                <c:pt idx="825">
                  <c:v>88161</c:v>
                </c:pt>
                <c:pt idx="826">
                  <c:v>88161</c:v>
                </c:pt>
                <c:pt idx="827">
                  <c:v>88266</c:v>
                </c:pt>
                <c:pt idx="828">
                  <c:v>88266</c:v>
                </c:pt>
                <c:pt idx="829">
                  <c:v>89336.5</c:v>
                </c:pt>
                <c:pt idx="830">
                  <c:v>89336.5</c:v>
                </c:pt>
                <c:pt idx="831">
                  <c:v>89510</c:v>
                </c:pt>
                <c:pt idx="832">
                  <c:v>89626</c:v>
                </c:pt>
                <c:pt idx="833">
                  <c:v>89626</c:v>
                </c:pt>
                <c:pt idx="834">
                  <c:v>89751</c:v>
                </c:pt>
                <c:pt idx="835">
                  <c:v>89751</c:v>
                </c:pt>
                <c:pt idx="836">
                  <c:v>90981.5</c:v>
                </c:pt>
                <c:pt idx="837">
                  <c:v>91144</c:v>
                </c:pt>
                <c:pt idx="838">
                  <c:v>91194</c:v>
                </c:pt>
                <c:pt idx="839">
                  <c:v>91401</c:v>
                </c:pt>
                <c:pt idx="840">
                  <c:v>92874.5</c:v>
                </c:pt>
                <c:pt idx="841">
                  <c:v>92875</c:v>
                </c:pt>
                <c:pt idx="842">
                  <c:v>92875.5</c:v>
                </c:pt>
                <c:pt idx="843">
                  <c:v>93146</c:v>
                </c:pt>
                <c:pt idx="844">
                  <c:v>94429</c:v>
                </c:pt>
                <c:pt idx="845">
                  <c:v>94429.5</c:v>
                </c:pt>
                <c:pt idx="846">
                  <c:v>94546.5</c:v>
                </c:pt>
                <c:pt idx="847">
                  <c:v>94586.5</c:v>
                </c:pt>
                <c:pt idx="848">
                  <c:v>94722</c:v>
                </c:pt>
                <c:pt idx="849">
                  <c:v>94900</c:v>
                </c:pt>
              </c:numCache>
            </c:numRef>
          </c:xVal>
          <c:yVal>
            <c:numRef>
              <c:f>'Active 3'!$H$21:$H$989</c:f>
              <c:numCache>
                <c:formatCode>General</c:formatCode>
                <c:ptCount val="969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667-480E-AD4C-1DEE4E1F5077}"/>
            </c:ext>
          </c:extLst>
        </c:ser>
        <c:ser>
          <c:idx val="1"/>
          <c:order val="1"/>
          <c:tx>
            <c:strRef>
              <c:f>'Active 3'!$I$20:$I$20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3'!$D$22:$D$47</c:f>
                <c:numCache>
                  <c:formatCode>General</c:formatCode>
                  <c:ptCount val="26"/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3'!$F$21:$F$989</c:f>
              <c:numCache>
                <c:formatCode>General</c:formatCode>
                <c:ptCount val="969"/>
                <c:pt idx="0">
                  <c:v>0</c:v>
                </c:pt>
                <c:pt idx="1">
                  <c:v>5278</c:v>
                </c:pt>
                <c:pt idx="2">
                  <c:v>5337</c:v>
                </c:pt>
                <c:pt idx="3">
                  <c:v>5337.5</c:v>
                </c:pt>
                <c:pt idx="4">
                  <c:v>5350.5</c:v>
                </c:pt>
                <c:pt idx="5">
                  <c:v>5351</c:v>
                </c:pt>
                <c:pt idx="6">
                  <c:v>5355</c:v>
                </c:pt>
                <c:pt idx="7">
                  <c:v>5468.5</c:v>
                </c:pt>
                <c:pt idx="8">
                  <c:v>5473</c:v>
                </c:pt>
                <c:pt idx="9">
                  <c:v>5477.5</c:v>
                </c:pt>
                <c:pt idx="10">
                  <c:v>6557.5</c:v>
                </c:pt>
                <c:pt idx="11">
                  <c:v>6891</c:v>
                </c:pt>
                <c:pt idx="12">
                  <c:v>8423</c:v>
                </c:pt>
                <c:pt idx="13">
                  <c:v>8441</c:v>
                </c:pt>
                <c:pt idx="14">
                  <c:v>8464.5</c:v>
                </c:pt>
                <c:pt idx="15">
                  <c:v>8509</c:v>
                </c:pt>
                <c:pt idx="16">
                  <c:v>8613</c:v>
                </c:pt>
                <c:pt idx="17">
                  <c:v>8640.5</c:v>
                </c:pt>
                <c:pt idx="18">
                  <c:v>8654</c:v>
                </c:pt>
                <c:pt idx="19">
                  <c:v>8667.5</c:v>
                </c:pt>
                <c:pt idx="20">
                  <c:v>8781</c:v>
                </c:pt>
                <c:pt idx="21">
                  <c:v>8781</c:v>
                </c:pt>
                <c:pt idx="22">
                  <c:v>8785.5</c:v>
                </c:pt>
                <c:pt idx="23">
                  <c:v>8790</c:v>
                </c:pt>
                <c:pt idx="24">
                  <c:v>8867</c:v>
                </c:pt>
                <c:pt idx="25">
                  <c:v>8885</c:v>
                </c:pt>
                <c:pt idx="26">
                  <c:v>8939.5</c:v>
                </c:pt>
                <c:pt idx="27">
                  <c:v>9846.5</c:v>
                </c:pt>
                <c:pt idx="28">
                  <c:v>9847</c:v>
                </c:pt>
                <c:pt idx="29">
                  <c:v>10154</c:v>
                </c:pt>
                <c:pt idx="30">
                  <c:v>10376</c:v>
                </c:pt>
                <c:pt idx="31">
                  <c:v>11297</c:v>
                </c:pt>
                <c:pt idx="32">
                  <c:v>11423.5</c:v>
                </c:pt>
                <c:pt idx="33">
                  <c:v>11654</c:v>
                </c:pt>
                <c:pt idx="34">
                  <c:v>11672</c:v>
                </c:pt>
                <c:pt idx="35">
                  <c:v>11712.5</c:v>
                </c:pt>
                <c:pt idx="36">
                  <c:v>11717</c:v>
                </c:pt>
                <c:pt idx="37">
                  <c:v>11731</c:v>
                </c:pt>
                <c:pt idx="38">
                  <c:v>11884.5</c:v>
                </c:pt>
                <c:pt idx="39">
                  <c:v>11889</c:v>
                </c:pt>
                <c:pt idx="40">
                  <c:v>11890</c:v>
                </c:pt>
                <c:pt idx="41">
                  <c:v>12007</c:v>
                </c:pt>
                <c:pt idx="42">
                  <c:v>12020.5</c:v>
                </c:pt>
                <c:pt idx="43">
                  <c:v>12815</c:v>
                </c:pt>
                <c:pt idx="44">
                  <c:v>12869.5</c:v>
                </c:pt>
                <c:pt idx="45">
                  <c:v>12874</c:v>
                </c:pt>
                <c:pt idx="46">
                  <c:v>12946</c:v>
                </c:pt>
                <c:pt idx="47">
                  <c:v>13260</c:v>
                </c:pt>
                <c:pt idx="48">
                  <c:v>13269</c:v>
                </c:pt>
                <c:pt idx="49">
                  <c:v>13291.5</c:v>
                </c:pt>
                <c:pt idx="50">
                  <c:v>13292</c:v>
                </c:pt>
                <c:pt idx="51">
                  <c:v>13296</c:v>
                </c:pt>
                <c:pt idx="52">
                  <c:v>13296.5</c:v>
                </c:pt>
                <c:pt idx="53">
                  <c:v>13373</c:v>
                </c:pt>
                <c:pt idx="54">
                  <c:v>13373.5</c:v>
                </c:pt>
                <c:pt idx="55">
                  <c:v>13373.5</c:v>
                </c:pt>
                <c:pt idx="56">
                  <c:v>13403.5</c:v>
                </c:pt>
                <c:pt idx="57">
                  <c:v>13452.5</c:v>
                </c:pt>
                <c:pt idx="58">
                  <c:v>13457</c:v>
                </c:pt>
                <c:pt idx="59">
                  <c:v>13457.5</c:v>
                </c:pt>
                <c:pt idx="60">
                  <c:v>13462</c:v>
                </c:pt>
                <c:pt idx="61">
                  <c:v>13485</c:v>
                </c:pt>
                <c:pt idx="62">
                  <c:v>13490</c:v>
                </c:pt>
                <c:pt idx="63">
                  <c:v>13571</c:v>
                </c:pt>
                <c:pt idx="64">
                  <c:v>13579.5</c:v>
                </c:pt>
                <c:pt idx="65">
                  <c:v>13598</c:v>
                </c:pt>
                <c:pt idx="66">
                  <c:v>13625</c:v>
                </c:pt>
                <c:pt idx="67">
                  <c:v>13638.5</c:v>
                </c:pt>
                <c:pt idx="68">
                  <c:v>13652</c:v>
                </c:pt>
                <c:pt idx="69">
                  <c:v>13720</c:v>
                </c:pt>
                <c:pt idx="70">
                  <c:v>13756.5</c:v>
                </c:pt>
                <c:pt idx="71">
                  <c:v>13765.5</c:v>
                </c:pt>
                <c:pt idx="72">
                  <c:v>14555</c:v>
                </c:pt>
                <c:pt idx="73">
                  <c:v>14573</c:v>
                </c:pt>
                <c:pt idx="74">
                  <c:v>14690.5</c:v>
                </c:pt>
                <c:pt idx="75">
                  <c:v>14736</c:v>
                </c:pt>
                <c:pt idx="76">
                  <c:v>14736</c:v>
                </c:pt>
                <c:pt idx="77">
                  <c:v>14831</c:v>
                </c:pt>
                <c:pt idx="78">
                  <c:v>14857.5</c:v>
                </c:pt>
                <c:pt idx="79">
                  <c:v>14858</c:v>
                </c:pt>
                <c:pt idx="80">
                  <c:v>14858</c:v>
                </c:pt>
                <c:pt idx="81">
                  <c:v>14871.5</c:v>
                </c:pt>
                <c:pt idx="82">
                  <c:v>14935</c:v>
                </c:pt>
                <c:pt idx="83">
                  <c:v>14989</c:v>
                </c:pt>
                <c:pt idx="84">
                  <c:v>15066</c:v>
                </c:pt>
                <c:pt idx="85">
                  <c:v>15102</c:v>
                </c:pt>
                <c:pt idx="86">
                  <c:v>15102.5</c:v>
                </c:pt>
                <c:pt idx="87">
                  <c:v>15106.5</c:v>
                </c:pt>
                <c:pt idx="88">
                  <c:v>15120</c:v>
                </c:pt>
                <c:pt idx="89">
                  <c:v>15129</c:v>
                </c:pt>
                <c:pt idx="90">
                  <c:v>15165.5</c:v>
                </c:pt>
                <c:pt idx="91">
                  <c:v>15192.5</c:v>
                </c:pt>
                <c:pt idx="92">
                  <c:v>15197</c:v>
                </c:pt>
                <c:pt idx="93">
                  <c:v>15197</c:v>
                </c:pt>
                <c:pt idx="94">
                  <c:v>15206.5</c:v>
                </c:pt>
                <c:pt idx="95">
                  <c:v>15247</c:v>
                </c:pt>
                <c:pt idx="96">
                  <c:v>15256</c:v>
                </c:pt>
                <c:pt idx="97">
                  <c:v>15274.5</c:v>
                </c:pt>
                <c:pt idx="98">
                  <c:v>15315</c:v>
                </c:pt>
                <c:pt idx="99">
                  <c:v>15315.5</c:v>
                </c:pt>
                <c:pt idx="100">
                  <c:v>16512.5</c:v>
                </c:pt>
                <c:pt idx="101">
                  <c:v>16561.5</c:v>
                </c:pt>
                <c:pt idx="102">
                  <c:v>16572.5</c:v>
                </c:pt>
                <c:pt idx="103">
                  <c:v>16670</c:v>
                </c:pt>
                <c:pt idx="104">
                  <c:v>16715.5</c:v>
                </c:pt>
                <c:pt idx="105">
                  <c:v>16792.5</c:v>
                </c:pt>
                <c:pt idx="106">
                  <c:v>16814.5</c:v>
                </c:pt>
                <c:pt idx="107">
                  <c:v>16815</c:v>
                </c:pt>
                <c:pt idx="108">
                  <c:v>16837.5</c:v>
                </c:pt>
                <c:pt idx="109">
                  <c:v>16842</c:v>
                </c:pt>
                <c:pt idx="110">
                  <c:v>16842</c:v>
                </c:pt>
                <c:pt idx="111">
                  <c:v>16860</c:v>
                </c:pt>
                <c:pt idx="112">
                  <c:v>16860.5</c:v>
                </c:pt>
                <c:pt idx="113">
                  <c:v>16956.5</c:v>
                </c:pt>
                <c:pt idx="114">
                  <c:v>18083.5</c:v>
                </c:pt>
                <c:pt idx="115">
                  <c:v>18149</c:v>
                </c:pt>
                <c:pt idx="116">
                  <c:v>18315</c:v>
                </c:pt>
                <c:pt idx="117">
                  <c:v>18474.5</c:v>
                </c:pt>
                <c:pt idx="118">
                  <c:v>18478</c:v>
                </c:pt>
                <c:pt idx="119">
                  <c:v>18482.5</c:v>
                </c:pt>
                <c:pt idx="120">
                  <c:v>18618.5</c:v>
                </c:pt>
                <c:pt idx="121">
                  <c:v>18686.5</c:v>
                </c:pt>
                <c:pt idx="122">
                  <c:v>18713.5</c:v>
                </c:pt>
                <c:pt idx="123">
                  <c:v>18759</c:v>
                </c:pt>
                <c:pt idx="124">
                  <c:v>20032</c:v>
                </c:pt>
                <c:pt idx="125">
                  <c:v>20045.5</c:v>
                </c:pt>
                <c:pt idx="126">
                  <c:v>20106</c:v>
                </c:pt>
                <c:pt idx="127">
                  <c:v>20154.5</c:v>
                </c:pt>
                <c:pt idx="128">
                  <c:v>20160.5</c:v>
                </c:pt>
                <c:pt idx="129">
                  <c:v>20163.5</c:v>
                </c:pt>
                <c:pt idx="130">
                  <c:v>20186</c:v>
                </c:pt>
                <c:pt idx="131">
                  <c:v>20277</c:v>
                </c:pt>
                <c:pt idx="132">
                  <c:v>20317.5</c:v>
                </c:pt>
                <c:pt idx="133">
                  <c:v>20449</c:v>
                </c:pt>
                <c:pt idx="134">
                  <c:v>21506.5</c:v>
                </c:pt>
                <c:pt idx="135">
                  <c:v>21550.5</c:v>
                </c:pt>
                <c:pt idx="136">
                  <c:v>21551</c:v>
                </c:pt>
                <c:pt idx="137">
                  <c:v>21551.5</c:v>
                </c:pt>
                <c:pt idx="138">
                  <c:v>21763.5</c:v>
                </c:pt>
                <c:pt idx="139">
                  <c:v>21767.5</c:v>
                </c:pt>
                <c:pt idx="140">
                  <c:v>21777</c:v>
                </c:pt>
                <c:pt idx="141">
                  <c:v>21790</c:v>
                </c:pt>
                <c:pt idx="142">
                  <c:v>21790.5</c:v>
                </c:pt>
                <c:pt idx="143">
                  <c:v>21881</c:v>
                </c:pt>
                <c:pt idx="144">
                  <c:v>21921.5</c:v>
                </c:pt>
                <c:pt idx="145">
                  <c:v>21922</c:v>
                </c:pt>
                <c:pt idx="146">
                  <c:v>21926.5</c:v>
                </c:pt>
                <c:pt idx="147">
                  <c:v>22887</c:v>
                </c:pt>
                <c:pt idx="148">
                  <c:v>23278.5</c:v>
                </c:pt>
                <c:pt idx="149">
                  <c:v>23285.5</c:v>
                </c:pt>
                <c:pt idx="150">
                  <c:v>23612</c:v>
                </c:pt>
                <c:pt idx="151">
                  <c:v>23617.5</c:v>
                </c:pt>
                <c:pt idx="152">
                  <c:v>23671</c:v>
                </c:pt>
                <c:pt idx="153">
                  <c:v>23672.5</c:v>
                </c:pt>
                <c:pt idx="154">
                  <c:v>23686</c:v>
                </c:pt>
                <c:pt idx="155">
                  <c:v>24898.5</c:v>
                </c:pt>
                <c:pt idx="156">
                  <c:v>24971</c:v>
                </c:pt>
                <c:pt idx="157">
                  <c:v>25016.5</c:v>
                </c:pt>
                <c:pt idx="158">
                  <c:v>25116</c:v>
                </c:pt>
                <c:pt idx="159">
                  <c:v>25120.5</c:v>
                </c:pt>
                <c:pt idx="160">
                  <c:v>25225</c:v>
                </c:pt>
                <c:pt idx="161">
                  <c:v>25229.5</c:v>
                </c:pt>
                <c:pt idx="162">
                  <c:v>25238.5</c:v>
                </c:pt>
                <c:pt idx="163">
                  <c:v>25243</c:v>
                </c:pt>
                <c:pt idx="164">
                  <c:v>25293</c:v>
                </c:pt>
                <c:pt idx="165">
                  <c:v>25297.5</c:v>
                </c:pt>
                <c:pt idx="166">
                  <c:v>26570.5</c:v>
                </c:pt>
                <c:pt idx="167">
                  <c:v>26579.5</c:v>
                </c:pt>
                <c:pt idx="168">
                  <c:v>26580</c:v>
                </c:pt>
                <c:pt idx="169">
                  <c:v>26588.5</c:v>
                </c:pt>
                <c:pt idx="170">
                  <c:v>26602</c:v>
                </c:pt>
                <c:pt idx="171">
                  <c:v>26602.5</c:v>
                </c:pt>
                <c:pt idx="172">
                  <c:v>26661</c:v>
                </c:pt>
                <c:pt idx="173">
                  <c:v>26739</c:v>
                </c:pt>
                <c:pt idx="174">
                  <c:v>26743.5</c:v>
                </c:pt>
                <c:pt idx="175">
                  <c:v>26747</c:v>
                </c:pt>
                <c:pt idx="176">
                  <c:v>26761</c:v>
                </c:pt>
                <c:pt idx="177">
                  <c:v>26770</c:v>
                </c:pt>
                <c:pt idx="178">
                  <c:v>26776</c:v>
                </c:pt>
                <c:pt idx="179">
                  <c:v>26906</c:v>
                </c:pt>
                <c:pt idx="180">
                  <c:v>27019.5</c:v>
                </c:pt>
                <c:pt idx="181">
                  <c:v>27854.5</c:v>
                </c:pt>
                <c:pt idx="182">
                  <c:v>28242.5</c:v>
                </c:pt>
                <c:pt idx="183">
                  <c:v>28310.5</c:v>
                </c:pt>
                <c:pt idx="184">
                  <c:v>28442</c:v>
                </c:pt>
                <c:pt idx="185">
                  <c:v>28451</c:v>
                </c:pt>
                <c:pt idx="186">
                  <c:v>28451.5</c:v>
                </c:pt>
                <c:pt idx="187">
                  <c:v>28456</c:v>
                </c:pt>
                <c:pt idx="188">
                  <c:v>28460.5</c:v>
                </c:pt>
                <c:pt idx="189">
                  <c:v>28465</c:v>
                </c:pt>
                <c:pt idx="190">
                  <c:v>28465.5</c:v>
                </c:pt>
                <c:pt idx="191">
                  <c:v>28469.5</c:v>
                </c:pt>
                <c:pt idx="192">
                  <c:v>28496.5</c:v>
                </c:pt>
                <c:pt idx="193">
                  <c:v>28750.5</c:v>
                </c:pt>
                <c:pt idx="194">
                  <c:v>29820</c:v>
                </c:pt>
                <c:pt idx="195">
                  <c:v>29915</c:v>
                </c:pt>
                <c:pt idx="196">
                  <c:v>29919.5</c:v>
                </c:pt>
                <c:pt idx="197">
                  <c:v>29957</c:v>
                </c:pt>
                <c:pt idx="198">
                  <c:v>30060</c:v>
                </c:pt>
                <c:pt idx="199">
                  <c:v>30064.5</c:v>
                </c:pt>
                <c:pt idx="200">
                  <c:v>30087</c:v>
                </c:pt>
                <c:pt idx="201">
                  <c:v>30096</c:v>
                </c:pt>
                <c:pt idx="202">
                  <c:v>30101</c:v>
                </c:pt>
                <c:pt idx="203">
                  <c:v>30255</c:v>
                </c:pt>
                <c:pt idx="204">
                  <c:v>31334</c:v>
                </c:pt>
                <c:pt idx="205">
                  <c:v>31334</c:v>
                </c:pt>
                <c:pt idx="206">
                  <c:v>31334</c:v>
                </c:pt>
                <c:pt idx="207">
                  <c:v>31668.5</c:v>
                </c:pt>
                <c:pt idx="208">
                  <c:v>31668.5</c:v>
                </c:pt>
                <c:pt idx="209">
                  <c:v>31673</c:v>
                </c:pt>
                <c:pt idx="210">
                  <c:v>31673.5</c:v>
                </c:pt>
                <c:pt idx="211">
                  <c:v>31673.5</c:v>
                </c:pt>
                <c:pt idx="212">
                  <c:v>31727.5</c:v>
                </c:pt>
                <c:pt idx="213">
                  <c:v>31809</c:v>
                </c:pt>
                <c:pt idx="214">
                  <c:v>31841</c:v>
                </c:pt>
                <c:pt idx="215">
                  <c:v>31841</c:v>
                </c:pt>
                <c:pt idx="216">
                  <c:v>31841</c:v>
                </c:pt>
                <c:pt idx="217">
                  <c:v>31841</c:v>
                </c:pt>
                <c:pt idx="218">
                  <c:v>31841</c:v>
                </c:pt>
                <c:pt idx="219">
                  <c:v>31841</c:v>
                </c:pt>
                <c:pt idx="220">
                  <c:v>31854.5</c:v>
                </c:pt>
                <c:pt idx="221">
                  <c:v>31854.5</c:v>
                </c:pt>
                <c:pt idx="222">
                  <c:v>31899.5</c:v>
                </c:pt>
                <c:pt idx="223">
                  <c:v>33188</c:v>
                </c:pt>
                <c:pt idx="224">
                  <c:v>33345</c:v>
                </c:pt>
                <c:pt idx="225">
                  <c:v>33395</c:v>
                </c:pt>
                <c:pt idx="226">
                  <c:v>33417.5</c:v>
                </c:pt>
                <c:pt idx="227">
                  <c:v>33422</c:v>
                </c:pt>
                <c:pt idx="228">
                  <c:v>33426.5</c:v>
                </c:pt>
                <c:pt idx="229">
                  <c:v>33426.5</c:v>
                </c:pt>
                <c:pt idx="230">
                  <c:v>33450.5</c:v>
                </c:pt>
                <c:pt idx="231">
                  <c:v>33454</c:v>
                </c:pt>
                <c:pt idx="232">
                  <c:v>33458.5</c:v>
                </c:pt>
                <c:pt idx="233">
                  <c:v>33549</c:v>
                </c:pt>
                <c:pt idx="234">
                  <c:v>34850</c:v>
                </c:pt>
                <c:pt idx="235">
                  <c:v>34922</c:v>
                </c:pt>
                <c:pt idx="236">
                  <c:v>35021.5</c:v>
                </c:pt>
                <c:pt idx="237">
                  <c:v>35021.5</c:v>
                </c:pt>
                <c:pt idx="238">
                  <c:v>35026.5</c:v>
                </c:pt>
                <c:pt idx="239">
                  <c:v>35026.5</c:v>
                </c:pt>
                <c:pt idx="240">
                  <c:v>35035.5</c:v>
                </c:pt>
                <c:pt idx="241">
                  <c:v>35040</c:v>
                </c:pt>
                <c:pt idx="242">
                  <c:v>35040</c:v>
                </c:pt>
                <c:pt idx="243">
                  <c:v>35058</c:v>
                </c:pt>
                <c:pt idx="244">
                  <c:v>35139.5</c:v>
                </c:pt>
                <c:pt idx="245">
                  <c:v>35191</c:v>
                </c:pt>
                <c:pt idx="246">
                  <c:v>35207.5</c:v>
                </c:pt>
                <c:pt idx="247">
                  <c:v>35434</c:v>
                </c:pt>
                <c:pt idx="248">
                  <c:v>36367.5</c:v>
                </c:pt>
                <c:pt idx="249">
                  <c:v>36517</c:v>
                </c:pt>
                <c:pt idx="250">
                  <c:v>36607.5</c:v>
                </c:pt>
                <c:pt idx="251">
                  <c:v>36997.5</c:v>
                </c:pt>
                <c:pt idx="252">
                  <c:v>38012.5</c:v>
                </c:pt>
                <c:pt idx="253">
                  <c:v>38162</c:v>
                </c:pt>
                <c:pt idx="254">
                  <c:v>38416</c:v>
                </c:pt>
                <c:pt idx="255">
                  <c:v>38438.5</c:v>
                </c:pt>
                <c:pt idx="256">
                  <c:v>39329</c:v>
                </c:pt>
                <c:pt idx="257">
                  <c:v>39865.5</c:v>
                </c:pt>
                <c:pt idx="258">
                  <c:v>39885</c:v>
                </c:pt>
                <c:pt idx="259">
                  <c:v>39988</c:v>
                </c:pt>
                <c:pt idx="260">
                  <c:v>40350.5</c:v>
                </c:pt>
                <c:pt idx="261">
                  <c:v>41331.5</c:v>
                </c:pt>
                <c:pt idx="262">
                  <c:v>41483.5</c:v>
                </c:pt>
                <c:pt idx="263">
                  <c:v>41580</c:v>
                </c:pt>
                <c:pt idx="264">
                  <c:v>41648.5</c:v>
                </c:pt>
                <c:pt idx="265">
                  <c:v>41705.5</c:v>
                </c:pt>
                <c:pt idx="266">
                  <c:v>41714.5</c:v>
                </c:pt>
                <c:pt idx="267">
                  <c:v>41814</c:v>
                </c:pt>
                <c:pt idx="268">
                  <c:v>41995.5</c:v>
                </c:pt>
                <c:pt idx="269">
                  <c:v>42004.5</c:v>
                </c:pt>
                <c:pt idx="270">
                  <c:v>43160</c:v>
                </c:pt>
                <c:pt idx="271">
                  <c:v>43170.5</c:v>
                </c:pt>
                <c:pt idx="272">
                  <c:v>43171</c:v>
                </c:pt>
                <c:pt idx="273">
                  <c:v>43241.5</c:v>
                </c:pt>
                <c:pt idx="274">
                  <c:v>43305</c:v>
                </c:pt>
                <c:pt idx="275">
                  <c:v>43355</c:v>
                </c:pt>
                <c:pt idx="276">
                  <c:v>43369.5</c:v>
                </c:pt>
                <c:pt idx="277">
                  <c:v>43373</c:v>
                </c:pt>
                <c:pt idx="278">
                  <c:v>43423</c:v>
                </c:pt>
                <c:pt idx="279">
                  <c:v>43518</c:v>
                </c:pt>
                <c:pt idx="280">
                  <c:v>44597.5</c:v>
                </c:pt>
                <c:pt idx="281">
                  <c:v>44782</c:v>
                </c:pt>
                <c:pt idx="282">
                  <c:v>44918</c:v>
                </c:pt>
                <c:pt idx="283">
                  <c:v>44918</c:v>
                </c:pt>
                <c:pt idx="284">
                  <c:v>45031.5</c:v>
                </c:pt>
                <c:pt idx="285">
                  <c:v>45036</c:v>
                </c:pt>
                <c:pt idx="286">
                  <c:v>45068</c:v>
                </c:pt>
                <c:pt idx="287">
                  <c:v>45068</c:v>
                </c:pt>
                <c:pt idx="288">
                  <c:v>45072.5</c:v>
                </c:pt>
                <c:pt idx="289">
                  <c:v>45073.5</c:v>
                </c:pt>
                <c:pt idx="290">
                  <c:v>45074</c:v>
                </c:pt>
                <c:pt idx="291">
                  <c:v>45090.5</c:v>
                </c:pt>
                <c:pt idx="292">
                  <c:v>45253.5</c:v>
                </c:pt>
                <c:pt idx="293">
                  <c:v>45326</c:v>
                </c:pt>
                <c:pt idx="294">
                  <c:v>46419</c:v>
                </c:pt>
                <c:pt idx="295">
                  <c:v>46422.5</c:v>
                </c:pt>
                <c:pt idx="296">
                  <c:v>46463.5</c:v>
                </c:pt>
                <c:pt idx="297">
                  <c:v>46463.5</c:v>
                </c:pt>
                <c:pt idx="298">
                  <c:v>46463.5</c:v>
                </c:pt>
                <c:pt idx="299">
                  <c:v>46464</c:v>
                </c:pt>
                <c:pt idx="300">
                  <c:v>46464</c:v>
                </c:pt>
                <c:pt idx="301">
                  <c:v>46464</c:v>
                </c:pt>
                <c:pt idx="302">
                  <c:v>46467.5</c:v>
                </c:pt>
                <c:pt idx="303">
                  <c:v>46528</c:v>
                </c:pt>
                <c:pt idx="304">
                  <c:v>46576.5</c:v>
                </c:pt>
                <c:pt idx="305">
                  <c:v>46699</c:v>
                </c:pt>
                <c:pt idx="306">
                  <c:v>46708</c:v>
                </c:pt>
                <c:pt idx="307">
                  <c:v>46718.5</c:v>
                </c:pt>
                <c:pt idx="308">
                  <c:v>46850</c:v>
                </c:pt>
                <c:pt idx="309">
                  <c:v>46850</c:v>
                </c:pt>
                <c:pt idx="310">
                  <c:v>46876</c:v>
                </c:pt>
                <c:pt idx="311">
                  <c:v>47883</c:v>
                </c:pt>
                <c:pt idx="312">
                  <c:v>48119</c:v>
                </c:pt>
                <c:pt idx="313">
                  <c:v>48121.5</c:v>
                </c:pt>
                <c:pt idx="314">
                  <c:v>48140.5</c:v>
                </c:pt>
                <c:pt idx="315">
                  <c:v>48244</c:v>
                </c:pt>
                <c:pt idx="316">
                  <c:v>48248.5</c:v>
                </c:pt>
                <c:pt idx="317">
                  <c:v>48248.5</c:v>
                </c:pt>
                <c:pt idx="318">
                  <c:v>48280.5</c:v>
                </c:pt>
                <c:pt idx="319">
                  <c:v>48295</c:v>
                </c:pt>
                <c:pt idx="320">
                  <c:v>48303</c:v>
                </c:pt>
                <c:pt idx="321">
                  <c:v>48485.5</c:v>
                </c:pt>
                <c:pt idx="322">
                  <c:v>48557</c:v>
                </c:pt>
                <c:pt idx="323">
                  <c:v>48558</c:v>
                </c:pt>
                <c:pt idx="324">
                  <c:v>48566.5</c:v>
                </c:pt>
                <c:pt idx="325">
                  <c:v>48566.5</c:v>
                </c:pt>
                <c:pt idx="326">
                  <c:v>48747.5</c:v>
                </c:pt>
                <c:pt idx="327">
                  <c:v>48747.5</c:v>
                </c:pt>
                <c:pt idx="328">
                  <c:v>49640</c:v>
                </c:pt>
                <c:pt idx="329">
                  <c:v>49735</c:v>
                </c:pt>
                <c:pt idx="330">
                  <c:v>49800.5</c:v>
                </c:pt>
                <c:pt idx="331">
                  <c:v>49948</c:v>
                </c:pt>
                <c:pt idx="332">
                  <c:v>50016</c:v>
                </c:pt>
                <c:pt idx="333">
                  <c:v>50138.5</c:v>
                </c:pt>
                <c:pt idx="334">
                  <c:v>50143</c:v>
                </c:pt>
                <c:pt idx="335">
                  <c:v>50143</c:v>
                </c:pt>
                <c:pt idx="336">
                  <c:v>51276.5</c:v>
                </c:pt>
                <c:pt idx="337">
                  <c:v>51303.5</c:v>
                </c:pt>
                <c:pt idx="338">
                  <c:v>51304</c:v>
                </c:pt>
                <c:pt idx="339">
                  <c:v>51421</c:v>
                </c:pt>
                <c:pt idx="340">
                  <c:v>51460</c:v>
                </c:pt>
                <c:pt idx="341">
                  <c:v>51506.5</c:v>
                </c:pt>
                <c:pt idx="342">
                  <c:v>51593.5</c:v>
                </c:pt>
                <c:pt idx="343">
                  <c:v>51603.5</c:v>
                </c:pt>
                <c:pt idx="344">
                  <c:v>51620</c:v>
                </c:pt>
                <c:pt idx="345">
                  <c:v>51621</c:v>
                </c:pt>
                <c:pt idx="346">
                  <c:v>51674.5</c:v>
                </c:pt>
                <c:pt idx="347">
                  <c:v>51701.5</c:v>
                </c:pt>
                <c:pt idx="348">
                  <c:v>51715</c:v>
                </c:pt>
                <c:pt idx="349">
                  <c:v>52898.5</c:v>
                </c:pt>
                <c:pt idx="350">
                  <c:v>52972</c:v>
                </c:pt>
                <c:pt idx="351">
                  <c:v>53071</c:v>
                </c:pt>
                <c:pt idx="352">
                  <c:v>53085</c:v>
                </c:pt>
                <c:pt idx="353">
                  <c:v>53092.5</c:v>
                </c:pt>
                <c:pt idx="354">
                  <c:v>53093</c:v>
                </c:pt>
                <c:pt idx="355">
                  <c:v>53093</c:v>
                </c:pt>
                <c:pt idx="356">
                  <c:v>53121</c:v>
                </c:pt>
                <c:pt idx="357">
                  <c:v>53121</c:v>
                </c:pt>
                <c:pt idx="358">
                  <c:v>53144</c:v>
                </c:pt>
                <c:pt idx="359">
                  <c:v>53165.5</c:v>
                </c:pt>
                <c:pt idx="360">
                  <c:v>53183</c:v>
                </c:pt>
                <c:pt idx="361">
                  <c:v>53183</c:v>
                </c:pt>
                <c:pt idx="362">
                  <c:v>53193</c:v>
                </c:pt>
                <c:pt idx="363">
                  <c:v>53201.5</c:v>
                </c:pt>
                <c:pt idx="364">
                  <c:v>53207</c:v>
                </c:pt>
                <c:pt idx="365">
                  <c:v>53547</c:v>
                </c:pt>
                <c:pt idx="366">
                  <c:v>54643</c:v>
                </c:pt>
                <c:pt idx="367">
                  <c:v>54721</c:v>
                </c:pt>
                <c:pt idx="368">
                  <c:v>54730</c:v>
                </c:pt>
                <c:pt idx="369">
                  <c:v>54802</c:v>
                </c:pt>
                <c:pt idx="370">
                  <c:v>54812</c:v>
                </c:pt>
                <c:pt idx="371">
                  <c:v>54830</c:v>
                </c:pt>
                <c:pt idx="372">
                  <c:v>54857</c:v>
                </c:pt>
                <c:pt idx="373">
                  <c:v>54861</c:v>
                </c:pt>
                <c:pt idx="374">
                  <c:v>54875</c:v>
                </c:pt>
                <c:pt idx="375">
                  <c:v>54938</c:v>
                </c:pt>
                <c:pt idx="376">
                  <c:v>54950.5</c:v>
                </c:pt>
                <c:pt idx="377">
                  <c:v>54970</c:v>
                </c:pt>
                <c:pt idx="378">
                  <c:v>54996</c:v>
                </c:pt>
                <c:pt idx="379">
                  <c:v>54996</c:v>
                </c:pt>
                <c:pt idx="380">
                  <c:v>54996</c:v>
                </c:pt>
                <c:pt idx="381">
                  <c:v>55127.5</c:v>
                </c:pt>
                <c:pt idx="382">
                  <c:v>55127.5</c:v>
                </c:pt>
                <c:pt idx="383">
                  <c:v>55572</c:v>
                </c:pt>
                <c:pt idx="384">
                  <c:v>56043.5</c:v>
                </c:pt>
                <c:pt idx="385">
                  <c:v>56043.5</c:v>
                </c:pt>
                <c:pt idx="386">
                  <c:v>56293</c:v>
                </c:pt>
                <c:pt idx="387">
                  <c:v>56302.5</c:v>
                </c:pt>
                <c:pt idx="388">
                  <c:v>56342</c:v>
                </c:pt>
                <c:pt idx="389">
                  <c:v>56388</c:v>
                </c:pt>
                <c:pt idx="390">
                  <c:v>56429.5</c:v>
                </c:pt>
                <c:pt idx="391">
                  <c:v>56442.5</c:v>
                </c:pt>
                <c:pt idx="392">
                  <c:v>56474</c:v>
                </c:pt>
                <c:pt idx="393">
                  <c:v>56500</c:v>
                </c:pt>
                <c:pt idx="394">
                  <c:v>56500.5</c:v>
                </c:pt>
                <c:pt idx="395">
                  <c:v>56551</c:v>
                </c:pt>
                <c:pt idx="396">
                  <c:v>56578</c:v>
                </c:pt>
                <c:pt idx="397">
                  <c:v>56664.5</c:v>
                </c:pt>
                <c:pt idx="398">
                  <c:v>56668</c:v>
                </c:pt>
                <c:pt idx="399">
                  <c:v>56683</c:v>
                </c:pt>
                <c:pt idx="400">
                  <c:v>56683</c:v>
                </c:pt>
                <c:pt idx="401">
                  <c:v>56683</c:v>
                </c:pt>
                <c:pt idx="402">
                  <c:v>56841.5</c:v>
                </c:pt>
                <c:pt idx="403">
                  <c:v>57599</c:v>
                </c:pt>
                <c:pt idx="404">
                  <c:v>57757.5</c:v>
                </c:pt>
                <c:pt idx="405">
                  <c:v>57884</c:v>
                </c:pt>
                <c:pt idx="406">
                  <c:v>58055.5</c:v>
                </c:pt>
                <c:pt idx="407">
                  <c:v>58169</c:v>
                </c:pt>
                <c:pt idx="408">
                  <c:v>58169.5</c:v>
                </c:pt>
                <c:pt idx="409">
                  <c:v>58214</c:v>
                </c:pt>
                <c:pt idx="410">
                  <c:v>58214</c:v>
                </c:pt>
                <c:pt idx="411">
                  <c:v>58327.5</c:v>
                </c:pt>
                <c:pt idx="412">
                  <c:v>58327.5</c:v>
                </c:pt>
                <c:pt idx="413">
                  <c:v>58358.5</c:v>
                </c:pt>
                <c:pt idx="414">
                  <c:v>58358.5</c:v>
                </c:pt>
                <c:pt idx="415">
                  <c:v>58377</c:v>
                </c:pt>
                <c:pt idx="416">
                  <c:v>59321</c:v>
                </c:pt>
                <c:pt idx="417">
                  <c:v>59409</c:v>
                </c:pt>
                <c:pt idx="418">
                  <c:v>59430</c:v>
                </c:pt>
                <c:pt idx="419">
                  <c:v>59588.5</c:v>
                </c:pt>
                <c:pt idx="420">
                  <c:v>59696.5</c:v>
                </c:pt>
                <c:pt idx="421">
                  <c:v>59758</c:v>
                </c:pt>
                <c:pt idx="422">
                  <c:v>59767</c:v>
                </c:pt>
                <c:pt idx="423">
                  <c:v>59841.5</c:v>
                </c:pt>
                <c:pt idx="424">
                  <c:v>60114.5</c:v>
                </c:pt>
                <c:pt idx="425">
                  <c:v>60114.5</c:v>
                </c:pt>
                <c:pt idx="426">
                  <c:v>60114.5</c:v>
                </c:pt>
                <c:pt idx="427">
                  <c:v>60334</c:v>
                </c:pt>
                <c:pt idx="428">
                  <c:v>60334</c:v>
                </c:pt>
                <c:pt idx="429">
                  <c:v>61315</c:v>
                </c:pt>
                <c:pt idx="430">
                  <c:v>61331.5</c:v>
                </c:pt>
                <c:pt idx="431">
                  <c:v>61374.5</c:v>
                </c:pt>
                <c:pt idx="432">
                  <c:v>61375</c:v>
                </c:pt>
                <c:pt idx="433">
                  <c:v>61444</c:v>
                </c:pt>
                <c:pt idx="434">
                  <c:v>61444.5</c:v>
                </c:pt>
                <c:pt idx="435">
                  <c:v>61498.5</c:v>
                </c:pt>
                <c:pt idx="436">
                  <c:v>61503</c:v>
                </c:pt>
                <c:pt idx="437">
                  <c:v>61529</c:v>
                </c:pt>
                <c:pt idx="438">
                  <c:v>61548.5</c:v>
                </c:pt>
                <c:pt idx="439">
                  <c:v>61575</c:v>
                </c:pt>
                <c:pt idx="440">
                  <c:v>61602.5</c:v>
                </c:pt>
                <c:pt idx="441">
                  <c:v>61603</c:v>
                </c:pt>
                <c:pt idx="442">
                  <c:v>61607.5</c:v>
                </c:pt>
                <c:pt idx="443">
                  <c:v>61611.5</c:v>
                </c:pt>
                <c:pt idx="444">
                  <c:v>61612</c:v>
                </c:pt>
                <c:pt idx="445">
                  <c:v>61621</c:v>
                </c:pt>
                <c:pt idx="446">
                  <c:v>61634.5</c:v>
                </c:pt>
                <c:pt idx="447">
                  <c:v>61643.5</c:v>
                </c:pt>
                <c:pt idx="448">
                  <c:v>61644</c:v>
                </c:pt>
                <c:pt idx="449">
                  <c:v>61648</c:v>
                </c:pt>
                <c:pt idx="450">
                  <c:v>61648.5</c:v>
                </c:pt>
                <c:pt idx="451">
                  <c:v>61652.5</c:v>
                </c:pt>
                <c:pt idx="452">
                  <c:v>61653</c:v>
                </c:pt>
                <c:pt idx="453">
                  <c:v>61661.5</c:v>
                </c:pt>
                <c:pt idx="454">
                  <c:v>61662</c:v>
                </c:pt>
                <c:pt idx="455">
                  <c:v>61666</c:v>
                </c:pt>
                <c:pt idx="456">
                  <c:v>61666.5</c:v>
                </c:pt>
                <c:pt idx="457">
                  <c:v>61670.5</c:v>
                </c:pt>
                <c:pt idx="458">
                  <c:v>61671</c:v>
                </c:pt>
                <c:pt idx="459">
                  <c:v>61684</c:v>
                </c:pt>
                <c:pt idx="460">
                  <c:v>61684</c:v>
                </c:pt>
                <c:pt idx="461">
                  <c:v>61684.5</c:v>
                </c:pt>
                <c:pt idx="462">
                  <c:v>61699</c:v>
                </c:pt>
                <c:pt idx="463">
                  <c:v>61784</c:v>
                </c:pt>
                <c:pt idx="464">
                  <c:v>61788.5</c:v>
                </c:pt>
                <c:pt idx="465">
                  <c:v>61793</c:v>
                </c:pt>
                <c:pt idx="466">
                  <c:v>61797.5</c:v>
                </c:pt>
                <c:pt idx="467">
                  <c:v>61802</c:v>
                </c:pt>
                <c:pt idx="468">
                  <c:v>61806.5</c:v>
                </c:pt>
                <c:pt idx="469">
                  <c:v>61811</c:v>
                </c:pt>
                <c:pt idx="470">
                  <c:v>61880</c:v>
                </c:pt>
                <c:pt idx="471">
                  <c:v>61892.5</c:v>
                </c:pt>
                <c:pt idx="472">
                  <c:v>62092</c:v>
                </c:pt>
                <c:pt idx="473">
                  <c:v>62092</c:v>
                </c:pt>
                <c:pt idx="474">
                  <c:v>62561</c:v>
                </c:pt>
                <c:pt idx="475">
                  <c:v>63006</c:v>
                </c:pt>
                <c:pt idx="476">
                  <c:v>63006.5</c:v>
                </c:pt>
                <c:pt idx="477">
                  <c:v>63027.5</c:v>
                </c:pt>
                <c:pt idx="478">
                  <c:v>63043.5</c:v>
                </c:pt>
                <c:pt idx="479">
                  <c:v>63057</c:v>
                </c:pt>
                <c:pt idx="480">
                  <c:v>63066</c:v>
                </c:pt>
                <c:pt idx="481">
                  <c:v>63106</c:v>
                </c:pt>
                <c:pt idx="482">
                  <c:v>63106</c:v>
                </c:pt>
                <c:pt idx="483">
                  <c:v>63106.5</c:v>
                </c:pt>
                <c:pt idx="484">
                  <c:v>63106.5</c:v>
                </c:pt>
                <c:pt idx="485">
                  <c:v>63107.5</c:v>
                </c:pt>
                <c:pt idx="486">
                  <c:v>63116</c:v>
                </c:pt>
                <c:pt idx="487">
                  <c:v>63116</c:v>
                </c:pt>
                <c:pt idx="488">
                  <c:v>63116.5</c:v>
                </c:pt>
                <c:pt idx="489">
                  <c:v>63125.5</c:v>
                </c:pt>
                <c:pt idx="490">
                  <c:v>63154</c:v>
                </c:pt>
                <c:pt idx="491">
                  <c:v>63161.5</c:v>
                </c:pt>
                <c:pt idx="492">
                  <c:v>63220.5</c:v>
                </c:pt>
                <c:pt idx="493">
                  <c:v>63306</c:v>
                </c:pt>
                <c:pt idx="494">
                  <c:v>63306.5</c:v>
                </c:pt>
                <c:pt idx="495">
                  <c:v>63329</c:v>
                </c:pt>
                <c:pt idx="496">
                  <c:v>63367</c:v>
                </c:pt>
                <c:pt idx="497">
                  <c:v>63426</c:v>
                </c:pt>
                <c:pt idx="498">
                  <c:v>64489.5</c:v>
                </c:pt>
                <c:pt idx="499">
                  <c:v>64493</c:v>
                </c:pt>
                <c:pt idx="500">
                  <c:v>64644.5</c:v>
                </c:pt>
                <c:pt idx="501">
                  <c:v>64729</c:v>
                </c:pt>
                <c:pt idx="502">
                  <c:v>64753.5</c:v>
                </c:pt>
                <c:pt idx="503">
                  <c:v>64758</c:v>
                </c:pt>
                <c:pt idx="504">
                  <c:v>64783.5</c:v>
                </c:pt>
                <c:pt idx="505">
                  <c:v>64788</c:v>
                </c:pt>
                <c:pt idx="506">
                  <c:v>64792.5</c:v>
                </c:pt>
                <c:pt idx="507">
                  <c:v>64793</c:v>
                </c:pt>
                <c:pt idx="508">
                  <c:v>64797</c:v>
                </c:pt>
                <c:pt idx="509">
                  <c:v>64860.5</c:v>
                </c:pt>
                <c:pt idx="510">
                  <c:v>64862</c:v>
                </c:pt>
                <c:pt idx="511">
                  <c:v>64874</c:v>
                </c:pt>
                <c:pt idx="512">
                  <c:v>64874</c:v>
                </c:pt>
                <c:pt idx="513">
                  <c:v>64951</c:v>
                </c:pt>
                <c:pt idx="514">
                  <c:v>65250.5</c:v>
                </c:pt>
                <c:pt idx="515">
                  <c:v>65677</c:v>
                </c:pt>
                <c:pt idx="516">
                  <c:v>66008.5</c:v>
                </c:pt>
                <c:pt idx="517">
                  <c:v>66013</c:v>
                </c:pt>
                <c:pt idx="518">
                  <c:v>66022</c:v>
                </c:pt>
                <c:pt idx="519">
                  <c:v>66058</c:v>
                </c:pt>
                <c:pt idx="520">
                  <c:v>66071.5</c:v>
                </c:pt>
                <c:pt idx="521">
                  <c:v>66076.5</c:v>
                </c:pt>
                <c:pt idx="522">
                  <c:v>66090</c:v>
                </c:pt>
                <c:pt idx="523">
                  <c:v>66098.5</c:v>
                </c:pt>
                <c:pt idx="524">
                  <c:v>66099</c:v>
                </c:pt>
                <c:pt idx="525">
                  <c:v>66103.5</c:v>
                </c:pt>
                <c:pt idx="526">
                  <c:v>66108</c:v>
                </c:pt>
                <c:pt idx="527">
                  <c:v>66112.5</c:v>
                </c:pt>
                <c:pt idx="528">
                  <c:v>66189.5</c:v>
                </c:pt>
                <c:pt idx="529">
                  <c:v>66194</c:v>
                </c:pt>
                <c:pt idx="530">
                  <c:v>66194.5</c:v>
                </c:pt>
                <c:pt idx="531">
                  <c:v>66216</c:v>
                </c:pt>
                <c:pt idx="532">
                  <c:v>66216.5</c:v>
                </c:pt>
                <c:pt idx="533">
                  <c:v>66230.5</c:v>
                </c:pt>
                <c:pt idx="534">
                  <c:v>66234.5</c:v>
                </c:pt>
                <c:pt idx="535">
                  <c:v>66248.5</c:v>
                </c:pt>
                <c:pt idx="536">
                  <c:v>66253</c:v>
                </c:pt>
                <c:pt idx="537">
                  <c:v>66257.5</c:v>
                </c:pt>
                <c:pt idx="538">
                  <c:v>66261.5</c:v>
                </c:pt>
                <c:pt idx="539">
                  <c:v>66279.5</c:v>
                </c:pt>
                <c:pt idx="540">
                  <c:v>66280</c:v>
                </c:pt>
                <c:pt idx="541">
                  <c:v>66284</c:v>
                </c:pt>
                <c:pt idx="542">
                  <c:v>66284.5</c:v>
                </c:pt>
                <c:pt idx="543">
                  <c:v>66288</c:v>
                </c:pt>
                <c:pt idx="544">
                  <c:v>66288.5</c:v>
                </c:pt>
                <c:pt idx="545">
                  <c:v>66302.5</c:v>
                </c:pt>
                <c:pt idx="546">
                  <c:v>66307</c:v>
                </c:pt>
                <c:pt idx="547">
                  <c:v>66307.5</c:v>
                </c:pt>
                <c:pt idx="548">
                  <c:v>66311</c:v>
                </c:pt>
                <c:pt idx="549">
                  <c:v>66312</c:v>
                </c:pt>
                <c:pt idx="550">
                  <c:v>66325.5</c:v>
                </c:pt>
                <c:pt idx="551">
                  <c:v>66326.5</c:v>
                </c:pt>
                <c:pt idx="552">
                  <c:v>66329.5</c:v>
                </c:pt>
                <c:pt idx="553">
                  <c:v>66330</c:v>
                </c:pt>
                <c:pt idx="554">
                  <c:v>66347</c:v>
                </c:pt>
                <c:pt idx="555">
                  <c:v>66347.5</c:v>
                </c:pt>
                <c:pt idx="556">
                  <c:v>66423.5</c:v>
                </c:pt>
                <c:pt idx="557">
                  <c:v>66424</c:v>
                </c:pt>
                <c:pt idx="558">
                  <c:v>66433</c:v>
                </c:pt>
                <c:pt idx="559">
                  <c:v>66437.5</c:v>
                </c:pt>
                <c:pt idx="560">
                  <c:v>66438</c:v>
                </c:pt>
                <c:pt idx="561">
                  <c:v>66438.5</c:v>
                </c:pt>
                <c:pt idx="562">
                  <c:v>66443</c:v>
                </c:pt>
                <c:pt idx="563">
                  <c:v>66451</c:v>
                </c:pt>
                <c:pt idx="564">
                  <c:v>66469</c:v>
                </c:pt>
                <c:pt idx="565">
                  <c:v>66469.5</c:v>
                </c:pt>
                <c:pt idx="566">
                  <c:v>66473.5</c:v>
                </c:pt>
                <c:pt idx="567">
                  <c:v>66474</c:v>
                </c:pt>
                <c:pt idx="568">
                  <c:v>66478</c:v>
                </c:pt>
                <c:pt idx="569">
                  <c:v>66478.5</c:v>
                </c:pt>
                <c:pt idx="570">
                  <c:v>66483</c:v>
                </c:pt>
                <c:pt idx="571">
                  <c:v>66487</c:v>
                </c:pt>
                <c:pt idx="572">
                  <c:v>66487.5</c:v>
                </c:pt>
                <c:pt idx="573">
                  <c:v>66491.5</c:v>
                </c:pt>
                <c:pt idx="574">
                  <c:v>66492</c:v>
                </c:pt>
                <c:pt idx="575">
                  <c:v>66492.5</c:v>
                </c:pt>
                <c:pt idx="576">
                  <c:v>66501</c:v>
                </c:pt>
                <c:pt idx="577">
                  <c:v>66501.5</c:v>
                </c:pt>
                <c:pt idx="578">
                  <c:v>66505.5</c:v>
                </c:pt>
                <c:pt idx="579">
                  <c:v>66510</c:v>
                </c:pt>
                <c:pt idx="580">
                  <c:v>66514.5</c:v>
                </c:pt>
                <c:pt idx="581">
                  <c:v>66519</c:v>
                </c:pt>
                <c:pt idx="582">
                  <c:v>66519</c:v>
                </c:pt>
                <c:pt idx="583">
                  <c:v>66523.5</c:v>
                </c:pt>
                <c:pt idx="584">
                  <c:v>66528</c:v>
                </c:pt>
                <c:pt idx="585">
                  <c:v>66528.5</c:v>
                </c:pt>
                <c:pt idx="586">
                  <c:v>66532.5</c:v>
                </c:pt>
                <c:pt idx="587">
                  <c:v>66532.5</c:v>
                </c:pt>
                <c:pt idx="588">
                  <c:v>66533</c:v>
                </c:pt>
                <c:pt idx="589">
                  <c:v>66537.5</c:v>
                </c:pt>
                <c:pt idx="590">
                  <c:v>66551</c:v>
                </c:pt>
                <c:pt idx="591">
                  <c:v>66555.5</c:v>
                </c:pt>
                <c:pt idx="592">
                  <c:v>66564.5</c:v>
                </c:pt>
                <c:pt idx="593">
                  <c:v>66569</c:v>
                </c:pt>
                <c:pt idx="594">
                  <c:v>66573.5</c:v>
                </c:pt>
                <c:pt idx="595">
                  <c:v>66578</c:v>
                </c:pt>
                <c:pt idx="596">
                  <c:v>66582.5</c:v>
                </c:pt>
                <c:pt idx="597">
                  <c:v>66596</c:v>
                </c:pt>
                <c:pt idx="598">
                  <c:v>66600.5</c:v>
                </c:pt>
                <c:pt idx="599">
                  <c:v>66614.5</c:v>
                </c:pt>
                <c:pt idx="600">
                  <c:v>66619</c:v>
                </c:pt>
                <c:pt idx="601">
                  <c:v>66623.5</c:v>
                </c:pt>
                <c:pt idx="602">
                  <c:v>66659.5</c:v>
                </c:pt>
                <c:pt idx="603">
                  <c:v>66765</c:v>
                </c:pt>
                <c:pt idx="604">
                  <c:v>67914</c:v>
                </c:pt>
                <c:pt idx="605">
                  <c:v>67914</c:v>
                </c:pt>
                <c:pt idx="606">
                  <c:v>67914</c:v>
                </c:pt>
                <c:pt idx="607">
                  <c:v>67914</c:v>
                </c:pt>
                <c:pt idx="608">
                  <c:v>67974.5</c:v>
                </c:pt>
                <c:pt idx="609">
                  <c:v>67980</c:v>
                </c:pt>
                <c:pt idx="610">
                  <c:v>67980</c:v>
                </c:pt>
                <c:pt idx="611">
                  <c:v>68073</c:v>
                </c:pt>
                <c:pt idx="612">
                  <c:v>68128</c:v>
                </c:pt>
                <c:pt idx="613">
                  <c:v>68128</c:v>
                </c:pt>
                <c:pt idx="614">
                  <c:v>68128</c:v>
                </c:pt>
                <c:pt idx="615">
                  <c:v>68132.5</c:v>
                </c:pt>
                <c:pt idx="616">
                  <c:v>68132.5</c:v>
                </c:pt>
                <c:pt idx="617">
                  <c:v>68241</c:v>
                </c:pt>
                <c:pt idx="618">
                  <c:v>68250</c:v>
                </c:pt>
                <c:pt idx="619">
                  <c:v>68255.5</c:v>
                </c:pt>
                <c:pt idx="620">
                  <c:v>68341.5</c:v>
                </c:pt>
                <c:pt idx="621">
                  <c:v>68395</c:v>
                </c:pt>
                <c:pt idx="622">
                  <c:v>68395</c:v>
                </c:pt>
                <c:pt idx="623">
                  <c:v>68395</c:v>
                </c:pt>
                <c:pt idx="624">
                  <c:v>68485.5</c:v>
                </c:pt>
                <c:pt idx="625">
                  <c:v>69244.5</c:v>
                </c:pt>
                <c:pt idx="626">
                  <c:v>69263</c:v>
                </c:pt>
                <c:pt idx="627">
                  <c:v>69263.5</c:v>
                </c:pt>
                <c:pt idx="628">
                  <c:v>69475.5</c:v>
                </c:pt>
                <c:pt idx="629">
                  <c:v>69476</c:v>
                </c:pt>
                <c:pt idx="630">
                  <c:v>69573</c:v>
                </c:pt>
                <c:pt idx="631">
                  <c:v>69593.5</c:v>
                </c:pt>
                <c:pt idx="632">
                  <c:v>69692</c:v>
                </c:pt>
                <c:pt idx="633">
                  <c:v>69769</c:v>
                </c:pt>
                <c:pt idx="634">
                  <c:v>69786</c:v>
                </c:pt>
                <c:pt idx="635">
                  <c:v>69841.5</c:v>
                </c:pt>
                <c:pt idx="636">
                  <c:v>69887</c:v>
                </c:pt>
                <c:pt idx="637">
                  <c:v>69922</c:v>
                </c:pt>
                <c:pt idx="638">
                  <c:v>70902</c:v>
                </c:pt>
                <c:pt idx="639">
                  <c:v>71042.5</c:v>
                </c:pt>
                <c:pt idx="640">
                  <c:v>71051</c:v>
                </c:pt>
                <c:pt idx="641">
                  <c:v>71214.5</c:v>
                </c:pt>
                <c:pt idx="642">
                  <c:v>71337</c:v>
                </c:pt>
                <c:pt idx="643">
                  <c:v>71337.5</c:v>
                </c:pt>
                <c:pt idx="644">
                  <c:v>71350.5</c:v>
                </c:pt>
                <c:pt idx="645">
                  <c:v>71467</c:v>
                </c:pt>
                <c:pt idx="646">
                  <c:v>72625</c:v>
                </c:pt>
                <c:pt idx="647">
                  <c:v>72838</c:v>
                </c:pt>
                <c:pt idx="648">
                  <c:v>72904.5</c:v>
                </c:pt>
                <c:pt idx="649">
                  <c:v>73035.5</c:v>
                </c:pt>
                <c:pt idx="650">
                  <c:v>73040</c:v>
                </c:pt>
                <c:pt idx="651">
                  <c:v>73040.5</c:v>
                </c:pt>
                <c:pt idx="652">
                  <c:v>73053.5</c:v>
                </c:pt>
                <c:pt idx="653">
                  <c:v>73054</c:v>
                </c:pt>
                <c:pt idx="654">
                  <c:v>73062</c:v>
                </c:pt>
                <c:pt idx="655">
                  <c:v>73062.5</c:v>
                </c:pt>
                <c:pt idx="656">
                  <c:v>73067</c:v>
                </c:pt>
                <c:pt idx="657">
                  <c:v>73067.5</c:v>
                </c:pt>
                <c:pt idx="658">
                  <c:v>73076</c:v>
                </c:pt>
                <c:pt idx="659">
                  <c:v>73076.5</c:v>
                </c:pt>
                <c:pt idx="660">
                  <c:v>73077</c:v>
                </c:pt>
                <c:pt idx="661">
                  <c:v>73077</c:v>
                </c:pt>
                <c:pt idx="662">
                  <c:v>73077.5</c:v>
                </c:pt>
                <c:pt idx="663">
                  <c:v>73080.5</c:v>
                </c:pt>
                <c:pt idx="664">
                  <c:v>73081</c:v>
                </c:pt>
                <c:pt idx="665">
                  <c:v>73081.5</c:v>
                </c:pt>
                <c:pt idx="666">
                  <c:v>73085</c:v>
                </c:pt>
                <c:pt idx="667">
                  <c:v>73085.5</c:v>
                </c:pt>
                <c:pt idx="668">
                  <c:v>73089.5</c:v>
                </c:pt>
                <c:pt idx="669">
                  <c:v>73090</c:v>
                </c:pt>
                <c:pt idx="670">
                  <c:v>73090.5</c:v>
                </c:pt>
                <c:pt idx="671">
                  <c:v>73094</c:v>
                </c:pt>
                <c:pt idx="672">
                  <c:v>73094.5</c:v>
                </c:pt>
                <c:pt idx="673">
                  <c:v>73095</c:v>
                </c:pt>
                <c:pt idx="674">
                  <c:v>73095</c:v>
                </c:pt>
                <c:pt idx="675">
                  <c:v>73095</c:v>
                </c:pt>
                <c:pt idx="676">
                  <c:v>73098.5</c:v>
                </c:pt>
                <c:pt idx="677">
                  <c:v>73099</c:v>
                </c:pt>
                <c:pt idx="678">
                  <c:v>73099.5</c:v>
                </c:pt>
                <c:pt idx="679">
                  <c:v>73103.5</c:v>
                </c:pt>
                <c:pt idx="680">
                  <c:v>73135</c:v>
                </c:pt>
                <c:pt idx="681">
                  <c:v>73135.5</c:v>
                </c:pt>
                <c:pt idx="682">
                  <c:v>73144</c:v>
                </c:pt>
                <c:pt idx="683">
                  <c:v>73144.5</c:v>
                </c:pt>
                <c:pt idx="684">
                  <c:v>73148.5</c:v>
                </c:pt>
                <c:pt idx="685">
                  <c:v>73158</c:v>
                </c:pt>
                <c:pt idx="686">
                  <c:v>73185</c:v>
                </c:pt>
                <c:pt idx="687">
                  <c:v>73189</c:v>
                </c:pt>
                <c:pt idx="688">
                  <c:v>73189.5</c:v>
                </c:pt>
                <c:pt idx="689">
                  <c:v>73190</c:v>
                </c:pt>
                <c:pt idx="690">
                  <c:v>73194</c:v>
                </c:pt>
                <c:pt idx="691">
                  <c:v>73194.5</c:v>
                </c:pt>
                <c:pt idx="692">
                  <c:v>73207.5</c:v>
                </c:pt>
                <c:pt idx="693">
                  <c:v>73212</c:v>
                </c:pt>
                <c:pt idx="694">
                  <c:v>73212.5</c:v>
                </c:pt>
                <c:pt idx="695">
                  <c:v>73221</c:v>
                </c:pt>
                <c:pt idx="696">
                  <c:v>73221.5</c:v>
                </c:pt>
                <c:pt idx="697">
                  <c:v>73230</c:v>
                </c:pt>
                <c:pt idx="698">
                  <c:v>73230.5</c:v>
                </c:pt>
                <c:pt idx="699">
                  <c:v>73239</c:v>
                </c:pt>
                <c:pt idx="700">
                  <c:v>73243.5</c:v>
                </c:pt>
                <c:pt idx="701">
                  <c:v>73248</c:v>
                </c:pt>
                <c:pt idx="702">
                  <c:v>73248.5</c:v>
                </c:pt>
                <c:pt idx="703">
                  <c:v>73252.5</c:v>
                </c:pt>
                <c:pt idx="704">
                  <c:v>73253</c:v>
                </c:pt>
                <c:pt idx="705">
                  <c:v>73262</c:v>
                </c:pt>
                <c:pt idx="706">
                  <c:v>73271</c:v>
                </c:pt>
                <c:pt idx="707">
                  <c:v>73275.5</c:v>
                </c:pt>
                <c:pt idx="708">
                  <c:v>73280</c:v>
                </c:pt>
                <c:pt idx="709">
                  <c:v>73289</c:v>
                </c:pt>
                <c:pt idx="710">
                  <c:v>74310</c:v>
                </c:pt>
                <c:pt idx="711">
                  <c:v>74327.5</c:v>
                </c:pt>
                <c:pt idx="712">
                  <c:v>74328</c:v>
                </c:pt>
                <c:pt idx="713">
                  <c:v>74342.5</c:v>
                </c:pt>
                <c:pt idx="714">
                  <c:v>74355</c:v>
                </c:pt>
                <c:pt idx="715">
                  <c:v>74359.5</c:v>
                </c:pt>
                <c:pt idx="716">
                  <c:v>74368.5</c:v>
                </c:pt>
                <c:pt idx="717">
                  <c:v>74369</c:v>
                </c:pt>
                <c:pt idx="718">
                  <c:v>74373.5</c:v>
                </c:pt>
                <c:pt idx="719">
                  <c:v>74377.5</c:v>
                </c:pt>
                <c:pt idx="720">
                  <c:v>74378</c:v>
                </c:pt>
                <c:pt idx="721">
                  <c:v>74382</c:v>
                </c:pt>
                <c:pt idx="722">
                  <c:v>74382.5</c:v>
                </c:pt>
                <c:pt idx="723">
                  <c:v>74386.5</c:v>
                </c:pt>
                <c:pt idx="724">
                  <c:v>74387</c:v>
                </c:pt>
                <c:pt idx="725">
                  <c:v>74391</c:v>
                </c:pt>
                <c:pt idx="726">
                  <c:v>74404.5</c:v>
                </c:pt>
                <c:pt idx="727">
                  <c:v>74405</c:v>
                </c:pt>
                <c:pt idx="728">
                  <c:v>74409</c:v>
                </c:pt>
                <c:pt idx="729">
                  <c:v>74409.5</c:v>
                </c:pt>
                <c:pt idx="730">
                  <c:v>74413.5</c:v>
                </c:pt>
                <c:pt idx="731">
                  <c:v>74414</c:v>
                </c:pt>
                <c:pt idx="732">
                  <c:v>74431.5</c:v>
                </c:pt>
                <c:pt idx="733">
                  <c:v>74432</c:v>
                </c:pt>
                <c:pt idx="734">
                  <c:v>74435.5</c:v>
                </c:pt>
                <c:pt idx="735">
                  <c:v>74436</c:v>
                </c:pt>
                <c:pt idx="736">
                  <c:v>74436</c:v>
                </c:pt>
                <c:pt idx="737">
                  <c:v>74436.5</c:v>
                </c:pt>
                <c:pt idx="738">
                  <c:v>74437</c:v>
                </c:pt>
                <c:pt idx="739">
                  <c:v>74440.5</c:v>
                </c:pt>
                <c:pt idx="740">
                  <c:v>74441</c:v>
                </c:pt>
                <c:pt idx="741">
                  <c:v>74464</c:v>
                </c:pt>
                <c:pt idx="742">
                  <c:v>74472.5</c:v>
                </c:pt>
                <c:pt idx="743">
                  <c:v>74517.5</c:v>
                </c:pt>
                <c:pt idx="744">
                  <c:v>74518</c:v>
                </c:pt>
                <c:pt idx="745">
                  <c:v>74518.5</c:v>
                </c:pt>
                <c:pt idx="746">
                  <c:v>74522.5</c:v>
                </c:pt>
                <c:pt idx="747">
                  <c:v>74523</c:v>
                </c:pt>
                <c:pt idx="748">
                  <c:v>74528</c:v>
                </c:pt>
                <c:pt idx="749">
                  <c:v>74528.5</c:v>
                </c:pt>
                <c:pt idx="750">
                  <c:v>74536</c:v>
                </c:pt>
                <c:pt idx="751">
                  <c:v>74536.5</c:v>
                </c:pt>
                <c:pt idx="752">
                  <c:v>74540</c:v>
                </c:pt>
                <c:pt idx="753">
                  <c:v>74558.5</c:v>
                </c:pt>
                <c:pt idx="754">
                  <c:v>74559</c:v>
                </c:pt>
                <c:pt idx="755">
                  <c:v>74640</c:v>
                </c:pt>
                <c:pt idx="756">
                  <c:v>74794.5</c:v>
                </c:pt>
                <c:pt idx="757">
                  <c:v>74893</c:v>
                </c:pt>
                <c:pt idx="758">
                  <c:v>74907.5</c:v>
                </c:pt>
                <c:pt idx="759">
                  <c:v>74907.5</c:v>
                </c:pt>
                <c:pt idx="760">
                  <c:v>76050</c:v>
                </c:pt>
                <c:pt idx="761">
                  <c:v>76050</c:v>
                </c:pt>
                <c:pt idx="762">
                  <c:v>76357.5</c:v>
                </c:pt>
                <c:pt idx="763">
                  <c:v>76357.5</c:v>
                </c:pt>
                <c:pt idx="764">
                  <c:v>76643</c:v>
                </c:pt>
                <c:pt idx="765">
                  <c:v>76693</c:v>
                </c:pt>
                <c:pt idx="766">
                  <c:v>77623.5</c:v>
                </c:pt>
                <c:pt idx="767">
                  <c:v>77744</c:v>
                </c:pt>
                <c:pt idx="768">
                  <c:v>77768</c:v>
                </c:pt>
                <c:pt idx="769">
                  <c:v>77997.5</c:v>
                </c:pt>
                <c:pt idx="770">
                  <c:v>79452</c:v>
                </c:pt>
                <c:pt idx="771">
                  <c:v>79452.5</c:v>
                </c:pt>
                <c:pt idx="772">
                  <c:v>79471.5</c:v>
                </c:pt>
                <c:pt idx="773">
                  <c:v>79592</c:v>
                </c:pt>
                <c:pt idx="774">
                  <c:v>79592.5</c:v>
                </c:pt>
                <c:pt idx="775">
                  <c:v>79669</c:v>
                </c:pt>
                <c:pt idx="776">
                  <c:v>79675</c:v>
                </c:pt>
                <c:pt idx="777">
                  <c:v>79675.5</c:v>
                </c:pt>
                <c:pt idx="778">
                  <c:v>79755</c:v>
                </c:pt>
                <c:pt idx="779">
                  <c:v>81024.5</c:v>
                </c:pt>
                <c:pt idx="780">
                  <c:v>81166.5</c:v>
                </c:pt>
                <c:pt idx="781">
                  <c:v>81309.5</c:v>
                </c:pt>
                <c:pt idx="782">
                  <c:v>81387.5</c:v>
                </c:pt>
                <c:pt idx="783">
                  <c:v>81491.5</c:v>
                </c:pt>
                <c:pt idx="784">
                  <c:v>81559.5</c:v>
                </c:pt>
                <c:pt idx="785">
                  <c:v>82449</c:v>
                </c:pt>
                <c:pt idx="786">
                  <c:v>82551.5</c:v>
                </c:pt>
                <c:pt idx="787">
                  <c:v>82552</c:v>
                </c:pt>
                <c:pt idx="788">
                  <c:v>82797.5</c:v>
                </c:pt>
                <c:pt idx="789">
                  <c:v>82949.5</c:v>
                </c:pt>
                <c:pt idx="790">
                  <c:v>82977</c:v>
                </c:pt>
                <c:pt idx="791">
                  <c:v>83073</c:v>
                </c:pt>
                <c:pt idx="792">
                  <c:v>83268</c:v>
                </c:pt>
                <c:pt idx="793">
                  <c:v>84225.5</c:v>
                </c:pt>
                <c:pt idx="794">
                  <c:v>84288.5</c:v>
                </c:pt>
                <c:pt idx="795">
                  <c:v>84338.5</c:v>
                </c:pt>
                <c:pt idx="796">
                  <c:v>84370</c:v>
                </c:pt>
                <c:pt idx="797">
                  <c:v>84569</c:v>
                </c:pt>
                <c:pt idx="798">
                  <c:v>84569</c:v>
                </c:pt>
                <c:pt idx="799">
                  <c:v>84581.5</c:v>
                </c:pt>
                <c:pt idx="800">
                  <c:v>84582</c:v>
                </c:pt>
                <c:pt idx="801">
                  <c:v>84712.5</c:v>
                </c:pt>
                <c:pt idx="802">
                  <c:v>84726</c:v>
                </c:pt>
                <c:pt idx="803">
                  <c:v>84827</c:v>
                </c:pt>
                <c:pt idx="804">
                  <c:v>85915.5</c:v>
                </c:pt>
                <c:pt idx="805">
                  <c:v>86082.5</c:v>
                </c:pt>
                <c:pt idx="806">
                  <c:v>86083</c:v>
                </c:pt>
                <c:pt idx="807">
                  <c:v>86228</c:v>
                </c:pt>
                <c:pt idx="808">
                  <c:v>86266.5</c:v>
                </c:pt>
                <c:pt idx="809">
                  <c:v>86267</c:v>
                </c:pt>
                <c:pt idx="810">
                  <c:v>86294</c:v>
                </c:pt>
                <c:pt idx="811">
                  <c:v>86381</c:v>
                </c:pt>
                <c:pt idx="812">
                  <c:v>86521.5</c:v>
                </c:pt>
                <c:pt idx="813">
                  <c:v>87795.5</c:v>
                </c:pt>
                <c:pt idx="814">
                  <c:v>87795.5</c:v>
                </c:pt>
                <c:pt idx="815">
                  <c:v>87847</c:v>
                </c:pt>
                <c:pt idx="816">
                  <c:v>87858.5</c:v>
                </c:pt>
                <c:pt idx="817">
                  <c:v>88002</c:v>
                </c:pt>
                <c:pt idx="818">
                  <c:v>88002</c:v>
                </c:pt>
                <c:pt idx="819">
                  <c:v>88057.5</c:v>
                </c:pt>
                <c:pt idx="820">
                  <c:v>88057.5</c:v>
                </c:pt>
                <c:pt idx="821">
                  <c:v>88062</c:v>
                </c:pt>
                <c:pt idx="822">
                  <c:v>88108</c:v>
                </c:pt>
                <c:pt idx="823">
                  <c:v>88160.5</c:v>
                </c:pt>
                <c:pt idx="824">
                  <c:v>88160.5</c:v>
                </c:pt>
                <c:pt idx="825">
                  <c:v>88161</c:v>
                </c:pt>
                <c:pt idx="826">
                  <c:v>88161</c:v>
                </c:pt>
                <c:pt idx="827">
                  <c:v>88266</c:v>
                </c:pt>
                <c:pt idx="828">
                  <c:v>88266</c:v>
                </c:pt>
                <c:pt idx="829">
                  <c:v>89336.5</c:v>
                </c:pt>
                <c:pt idx="830">
                  <c:v>89336.5</c:v>
                </c:pt>
                <c:pt idx="831">
                  <c:v>89510</c:v>
                </c:pt>
                <c:pt idx="832">
                  <c:v>89626</c:v>
                </c:pt>
                <c:pt idx="833">
                  <c:v>89626</c:v>
                </c:pt>
                <c:pt idx="834">
                  <c:v>89751</c:v>
                </c:pt>
                <c:pt idx="835">
                  <c:v>89751</c:v>
                </c:pt>
                <c:pt idx="836">
                  <c:v>90981.5</c:v>
                </c:pt>
                <c:pt idx="837">
                  <c:v>91144</c:v>
                </c:pt>
                <c:pt idx="838">
                  <c:v>91194</c:v>
                </c:pt>
                <c:pt idx="839">
                  <c:v>91401</c:v>
                </c:pt>
                <c:pt idx="840">
                  <c:v>92874.5</c:v>
                </c:pt>
                <c:pt idx="841">
                  <c:v>92875</c:v>
                </c:pt>
                <c:pt idx="842">
                  <c:v>92875.5</c:v>
                </c:pt>
                <c:pt idx="843">
                  <c:v>93146</c:v>
                </c:pt>
                <c:pt idx="844">
                  <c:v>94429</c:v>
                </c:pt>
                <c:pt idx="845">
                  <c:v>94429.5</c:v>
                </c:pt>
                <c:pt idx="846">
                  <c:v>94546.5</c:v>
                </c:pt>
                <c:pt idx="847">
                  <c:v>94586.5</c:v>
                </c:pt>
                <c:pt idx="848">
                  <c:v>94722</c:v>
                </c:pt>
                <c:pt idx="849">
                  <c:v>94900</c:v>
                </c:pt>
              </c:numCache>
            </c:numRef>
          </c:xVal>
          <c:yVal>
            <c:numRef>
              <c:f>'Active 3'!$I$21:$I$989</c:f>
              <c:numCache>
                <c:formatCode>General</c:formatCode>
                <c:ptCount val="969"/>
                <c:pt idx="1">
                  <c:v>4.8141600054805167E-3</c:v>
                </c:pt>
                <c:pt idx="2">
                  <c:v>2.3236400011228397E-3</c:v>
                </c:pt>
                <c:pt idx="3">
                  <c:v>1.6980499996861909E-2</c:v>
                </c:pt>
                <c:pt idx="4">
                  <c:v>1.1058860000048298E-2</c:v>
                </c:pt>
                <c:pt idx="5">
                  <c:v>6.7157200028304942E-3</c:v>
                </c:pt>
                <c:pt idx="6">
                  <c:v>-4.0293999991263263E-3</c:v>
                </c:pt>
                <c:pt idx="7">
                  <c:v>1.1077820003265515E-2</c:v>
                </c:pt>
                <c:pt idx="8">
                  <c:v>2.9895600018789992E-3</c:v>
                </c:pt>
                <c:pt idx="9">
                  <c:v>4.9012999952537939E-3</c:v>
                </c:pt>
                <c:pt idx="10">
                  <c:v>6.7188999964855611E-3</c:v>
                </c:pt>
                <c:pt idx="11">
                  <c:v>3.8445200043497607E-3</c:v>
                </c:pt>
                <c:pt idx="14">
                  <c:v>5.9829400051967241E-3</c:v>
                </c:pt>
                <c:pt idx="15">
                  <c:v>6.4434800005983561E-3</c:v>
                </c:pt>
                <c:pt idx="16">
                  <c:v>1.0703600055421703E-3</c:v>
                </c:pt>
                <c:pt idx="17">
                  <c:v>-9.8023399987141602E-3</c:v>
                </c:pt>
                <c:pt idx="18">
                  <c:v>-6.7119995946995914E-5</c:v>
                </c:pt>
                <c:pt idx="19">
                  <c:v>3.6681000055978075E-3</c:v>
                </c:pt>
                <c:pt idx="20">
                  <c:v>7.7532000432256609E-4</c:v>
                </c:pt>
                <c:pt idx="21">
                  <c:v>1.7753200008883141E-3</c:v>
                </c:pt>
                <c:pt idx="22">
                  <c:v>9.6870600027614273E-3</c:v>
                </c:pt>
                <c:pt idx="27">
                  <c:v>5.5439800053136423E-3</c:v>
                </c:pt>
                <c:pt idx="28">
                  <c:v>4.2008399977930821E-3</c:v>
                </c:pt>
                <c:pt idx="29">
                  <c:v>1.6512879999936558E-2</c:v>
                </c:pt>
                <c:pt idx="30">
                  <c:v>2.0158720006293152E-2</c:v>
                </c:pt>
                <c:pt idx="31">
                  <c:v>4.0948399982880801E-3</c:v>
                </c:pt>
                <c:pt idx="32">
                  <c:v>7.2804200026439503E-3</c:v>
                </c:pt>
                <c:pt idx="33">
                  <c:v>1.3092880006297491E-2</c:v>
                </c:pt>
                <c:pt idx="34">
                  <c:v>6.7398400060483254E-3</c:v>
                </c:pt>
                <c:pt idx="37">
                  <c:v>1.0249320002913009E-2</c:v>
                </c:pt>
                <c:pt idx="38">
                  <c:v>7.9053400040720589E-3</c:v>
                </c:pt>
                <c:pt idx="39">
                  <c:v>4.8170800000661984E-3</c:v>
                </c:pt>
                <c:pt idx="40">
                  <c:v>2.1307999995769933E-3</c:v>
                </c:pt>
                <c:pt idx="41">
                  <c:v>8.3604000246850774E-4</c:v>
                </c:pt>
                <c:pt idx="42">
                  <c:v>8.5712600048282184E-3</c:v>
                </c:pt>
                <c:pt idx="43">
                  <c:v>6.3217999995686114E-3</c:v>
                </c:pt>
                <c:pt idx="44">
                  <c:v>9.1953999799443409E-4</c:v>
                </c:pt>
                <c:pt idx="45">
                  <c:v>7.8312799960258417E-3</c:v>
                </c:pt>
                <c:pt idx="46">
                  <c:v>3.4191200029454194E-3</c:v>
                </c:pt>
                <c:pt idx="56">
                  <c:v>9.4460200052708387E-3</c:v>
                </c:pt>
                <c:pt idx="57">
                  <c:v>5.8183000001008622E-3</c:v>
                </c:pt>
                <c:pt idx="58">
                  <c:v>7.7300400007516146E-3</c:v>
                </c:pt>
                <c:pt idx="59">
                  <c:v>6.386900000507012E-3</c:v>
                </c:pt>
                <c:pt idx="60">
                  <c:v>8.2986400011577643E-3</c:v>
                </c:pt>
                <c:pt idx="61">
                  <c:v>1.5514200000325218E-2</c:v>
                </c:pt>
                <c:pt idx="62">
                  <c:v>9.0828000029432587E-3</c:v>
                </c:pt>
                <c:pt idx="63">
                  <c:v>1.1494120000861585E-2</c:v>
                </c:pt>
                <c:pt idx="64">
                  <c:v>6.6607400003704242E-3</c:v>
                </c:pt>
                <c:pt idx="65">
                  <c:v>1.1964559998887125E-2</c:v>
                </c:pt>
                <c:pt idx="66">
                  <c:v>3.4349999987171032E-3</c:v>
                </c:pt>
                <c:pt idx="67">
                  <c:v>2.1702200028812513E-3</c:v>
                </c:pt>
                <c:pt idx="68">
                  <c:v>5.9054400044260547E-3</c:v>
                </c:pt>
                <c:pt idx="69">
                  <c:v>1.0238399998343084E-2</c:v>
                </c:pt>
                <c:pt idx="70">
                  <c:v>2.1891799988225102E-3</c:v>
                </c:pt>
                <c:pt idx="71">
                  <c:v>3.0126600031508133E-3</c:v>
                </c:pt>
                <c:pt idx="72">
                  <c:v>1.3194599996495526E-2</c:v>
                </c:pt>
                <c:pt idx="77">
                  <c:v>-2.1867999748792499E-4</c:v>
                </c:pt>
                <c:pt idx="82">
                  <c:v>7.4081999991904013E-3</c:v>
                </c:pt>
                <c:pt idx="83">
                  <c:v>-1.6509199995198287E-3</c:v>
                </c:pt>
                <c:pt idx="84">
                  <c:v>4.5055200025672093E-3</c:v>
                </c:pt>
                <c:pt idx="85">
                  <c:v>1.979944000049727E-2</c:v>
                </c:pt>
                <c:pt idx="86">
                  <c:v>6.4563000050839037E-3</c:v>
                </c:pt>
                <c:pt idx="89">
                  <c:v>8.2698800033540465E-3</c:v>
                </c:pt>
                <c:pt idx="90">
                  <c:v>5.220660001214128E-3</c:v>
                </c:pt>
                <c:pt idx="91">
                  <c:v>1.1691100000462029E-2</c:v>
                </c:pt>
                <c:pt idx="92">
                  <c:v>-3.9716000173939392E-4</c:v>
                </c:pt>
                <c:pt idx="93">
                  <c:v>7.6028399998904206E-3</c:v>
                </c:pt>
                <c:pt idx="94">
                  <c:v>-9.1682000493165106E-4</c:v>
                </c:pt>
                <c:pt idx="95">
                  <c:v>2.2888400053489022E-3</c:v>
                </c:pt>
                <c:pt idx="96">
                  <c:v>-8.8767999841365963E-4</c:v>
                </c:pt>
                <c:pt idx="97">
                  <c:v>6.4161400005104952E-3</c:v>
                </c:pt>
                <c:pt idx="98">
                  <c:v>8.6217999996733852E-3</c:v>
                </c:pt>
                <c:pt idx="99">
                  <c:v>2.7866000164067373E-4</c:v>
                </c:pt>
                <c:pt idx="101">
                  <c:v>6.1737799987895414E-3</c:v>
                </c:pt>
                <c:pt idx="102">
                  <c:v>1.1624699996900745E-2</c:v>
                </c:pt>
                <c:pt idx="103">
                  <c:v>3.7124000009498559E-3</c:v>
                </c:pt>
                <c:pt idx="104">
                  <c:v>3.4866600035456941E-3</c:v>
                </c:pt>
                <c:pt idx="106">
                  <c:v>1.4544940000632778E-2</c:v>
                </c:pt>
                <c:pt idx="107">
                  <c:v>1.0201799996139016E-2</c:v>
                </c:pt>
                <c:pt idx="108">
                  <c:v>1.2760500001604669E-2</c:v>
                </c:pt>
                <c:pt idx="110">
                  <c:v>1.1672239998006262E-2</c:v>
                </c:pt>
                <c:pt idx="113">
                  <c:v>1.5093180001713336E-2</c:v>
                </c:pt>
                <c:pt idx="114">
                  <c:v>-7.344379999267403E-3</c:v>
                </c:pt>
                <c:pt idx="115">
                  <c:v>4.7042799997143447E-3</c:v>
                </c:pt>
                <c:pt idx="117">
                  <c:v>1.2320139998337254E-2</c:v>
                </c:pt>
                <c:pt idx="118">
                  <c:v>1.4918159999069758E-2</c:v>
                </c:pt>
                <c:pt idx="119">
                  <c:v>1.8299000003025867E-3</c:v>
                </c:pt>
                <c:pt idx="120">
                  <c:v>5.4958200053079054E-3</c:v>
                </c:pt>
                <c:pt idx="121">
                  <c:v>3.8287799980025738E-3</c:v>
                </c:pt>
                <c:pt idx="122">
                  <c:v>2.9922000248916447E-4</c:v>
                </c:pt>
                <c:pt idx="125">
                  <c:v>9.1742599979625084E-3</c:v>
                </c:pt>
                <c:pt idx="126">
                  <c:v>1.3654319998749997E-2</c:v>
                </c:pt>
                <c:pt idx="127">
                  <c:v>6.3697400037199259E-3</c:v>
                </c:pt>
                <c:pt idx="128">
                  <c:v>1.0252060004859231E-2</c:v>
                </c:pt>
                <c:pt idx="129">
                  <c:v>3.1932199999573641E-3</c:v>
                </c:pt>
                <c:pt idx="130">
                  <c:v>3.7519199977396056E-3</c:v>
                </c:pt>
                <c:pt idx="131">
                  <c:v>3.3004400029312819E-3</c:v>
                </c:pt>
                <c:pt idx="132">
                  <c:v>1.0506100006750785E-2</c:v>
                </c:pt>
                <c:pt idx="133">
                  <c:v>-2.7397199955885299E-3</c:v>
                </c:pt>
                <c:pt idx="134">
                  <c:v>9.5191799991880544E-3</c:v>
                </c:pt>
                <c:pt idx="138">
                  <c:v>5.1452199986670166E-3</c:v>
                </c:pt>
                <c:pt idx="139">
                  <c:v>7.4001000029966235E-3</c:v>
                </c:pt>
                <c:pt idx="140">
                  <c:v>3.8804400028311647E-3</c:v>
                </c:pt>
                <c:pt idx="141">
                  <c:v>4.9587999965297058E-3</c:v>
                </c:pt>
                <c:pt idx="142">
                  <c:v>-8.3843399988836609E-3</c:v>
                </c:pt>
                <c:pt idx="143">
                  <c:v>4.5073200017213821E-3</c:v>
                </c:pt>
                <c:pt idx="144">
                  <c:v>7.1297999966191128E-4</c:v>
                </c:pt>
                <c:pt idx="145">
                  <c:v>-6.3016000058269128E-4</c:v>
                </c:pt>
                <c:pt idx="146">
                  <c:v>2.2815800039097667E-3</c:v>
                </c:pt>
                <c:pt idx="148">
                  <c:v>3.4310200062463991E-3</c:v>
                </c:pt>
                <c:pt idx="150">
                  <c:v>-1.4433600008487701E-3</c:v>
                </c:pt>
                <c:pt idx="151">
                  <c:v>9.7821000017574988E-3</c:v>
                </c:pt>
                <c:pt idx="152">
                  <c:v>-7.9338799987453967E-3</c:v>
                </c:pt>
                <c:pt idx="155">
                  <c:v>-3.4258000232512131E-4</c:v>
                </c:pt>
                <c:pt idx="156">
                  <c:v>3.9021199991111644E-3</c:v>
                </c:pt>
                <c:pt idx="157">
                  <c:v>3.6763800017070025E-3</c:v>
                </c:pt>
                <c:pt idx="158">
                  <c:v>1.0391520001576282E-2</c:v>
                </c:pt>
                <c:pt idx="159">
                  <c:v>-6.6967399980057962E-3</c:v>
                </c:pt>
                <c:pt idx="160">
                  <c:v>6.5869999962160364E-3</c:v>
                </c:pt>
                <c:pt idx="161">
                  <c:v>2.4987400029203855E-3</c:v>
                </c:pt>
                <c:pt idx="162">
                  <c:v>-5.6777799982228316E-3</c:v>
                </c:pt>
                <c:pt idx="163">
                  <c:v>2.3396000324282795E-4</c:v>
                </c:pt>
                <c:pt idx="164">
                  <c:v>-3.0800399981671944E-3</c:v>
                </c:pt>
                <c:pt idx="165">
                  <c:v>-1.0168300002987962E-2</c:v>
                </c:pt>
                <c:pt idx="166">
                  <c:v>7.1972599980654195E-3</c:v>
                </c:pt>
                <c:pt idx="167">
                  <c:v>1.4020740003616083E-2</c:v>
                </c:pt>
                <c:pt idx="168">
                  <c:v>1.6775999974925071E-3</c:v>
                </c:pt>
                <c:pt idx="169">
                  <c:v>-3.1557800029986538E-3</c:v>
                </c:pt>
                <c:pt idx="170">
                  <c:v>1.2579440000990871E-2</c:v>
                </c:pt>
                <c:pt idx="171">
                  <c:v>6.2363000033656135E-3</c:v>
                </c:pt>
                <c:pt idx="172">
                  <c:v>5.0889199992525391E-3</c:v>
                </c:pt>
                <c:pt idx="176">
                  <c:v>1.246091999928467E-2</c:v>
                </c:pt>
                <c:pt idx="177">
                  <c:v>1.5284400004020426E-2</c:v>
                </c:pt>
                <c:pt idx="178">
                  <c:v>1.7166720004752278E-2</c:v>
                </c:pt>
                <c:pt idx="179">
                  <c:v>5.9503200027393177E-3</c:v>
                </c:pt>
                <c:pt idx="180">
                  <c:v>7.0575400022789836E-3</c:v>
                </c:pt>
                <c:pt idx="181">
                  <c:v>1.3739998394157737E-5</c:v>
                </c:pt>
                <c:pt idx="182">
                  <c:v>-1.2628999975277111E-3</c:v>
                </c:pt>
                <c:pt idx="183">
                  <c:v>-3.9299400013987906E-3</c:v>
                </c:pt>
                <c:pt idx="184">
                  <c:v>-4.1757599974516779E-3</c:v>
                </c:pt>
                <c:pt idx="185">
                  <c:v>4.647720001230482E-3</c:v>
                </c:pt>
                <c:pt idx="186">
                  <c:v>3.3045800009858795E-3</c:v>
                </c:pt>
                <c:pt idx="187">
                  <c:v>1.2163200008217245E-3</c:v>
                </c:pt>
                <c:pt idx="188">
                  <c:v>-7.8719399971305393E-3</c:v>
                </c:pt>
                <c:pt idx="189">
                  <c:v>5.0398000021232292E-3</c:v>
                </c:pt>
                <c:pt idx="190">
                  <c:v>8.6966599992592819E-3</c:v>
                </c:pt>
                <c:pt idx="191">
                  <c:v>9.5154000155162066E-4</c:v>
                </c:pt>
                <c:pt idx="192">
                  <c:v>2.4219800034188665E-3</c:v>
                </c:pt>
                <c:pt idx="193">
                  <c:v>4.1068600039579906E-3</c:v>
                </c:pt>
                <c:pt idx="194">
                  <c:v>8.1303999977535568E-3</c:v>
                </c:pt>
                <c:pt idx="195">
                  <c:v>1.9338000056450255E-3</c:v>
                </c:pt>
                <c:pt idx="196">
                  <c:v>8.4554000204661861E-4</c:v>
                </c:pt>
                <c:pt idx="197">
                  <c:v>5.1100400014547631E-3</c:v>
                </c:pt>
                <c:pt idx="198">
                  <c:v>3.4231999961775728E-3</c:v>
                </c:pt>
                <c:pt idx="199">
                  <c:v>-3.6650599940912798E-3</c:v>
                </c:pt>
                <c:pt idx="200">
                  <c:v>-5.1063599967164919E-3</c:v>
                </c:pt>
                <c:pt idx="201">
                  <c:v>1.1717120003595483E-2</c:v>
                </c:pt>
                <c:pt idx="202">
                  <c:v>0</c:v>
                </c:pt>
                <c:pt idx="203">
                  <c:v>6.5986000045086257E-3</c:v>
                </c:pt>
                <c:pt idx="204">
                  <c:v>1.1102480006229598E-2</c:v>
                </c:pt>
                <c:pt idx="205">
                  <c:v>1.8102480004017707E-2</c:v>
                </c:pt>
                <c:pt idx="206">
                  <c:v>1.9102480007859413E-2</c:v>
                </c:pt>
                <c:pt idx="207">
                  <c:v>-1.4581799987354316E-3</c:v>
                </c:pt>
                <c:pt idx="208">
                  <c:v>-1.4581799987354316E-3</c:v>
                </c:pt>
                <c:pt idx="209">
                  <c:v>1.0453559996676631E-2</c:v>
                </c:pt>
                <c:pt idx="210">
                  <c:v>5.1104200028930791E-3</c:v>
                </c:pt>
                <c:pt idx="211">
                  <c:v>1.1110419996839482E-2</c:v>
                </c:pt>
                <c:pt idx="212">
                  <c:v>4.051299998536706E-3</c:v>
                </c:pt>
                <c:pt idx="213">
                  <c:v>3.1194800030789338E-3</c:v>
                </c:pt>
                <c:pt idx="214">
                  <c:v>5.1585199980763718E-3</c:v>
                </c:pt>
                <c:pt idx="215">
                  <c:v>8.1585200023255311E-3</c:v>
                </c:pt>
                <c:pt idx="216">
                  <c:v>1.0158519995457027E-2</c:v>
                </c:pt>
                <c:pt idx="217">
                  <c:v>1.0158519995457027E-2</c:v>
                </c:pt>
                <c:pt idx="218">
                  <c:v>1.8158519902499393E-2</c:v>
                </c:pt>
                <c:pt idx="219">
                  <c:v>1.8158519997086842E-2</c:v>
                </c:pt>
                <c:pt idx="220">
                  <c:v>2.8937399983988144E-3</c:v>
                </c:pt>
                <c:pt idx="221">
                  <c:v>3.89374000224052E-3</c:v>
                </c:pt>
                <c:pt idx="222">
                  <c:v>6.0111400016467087E-3</c:v>
                </c:pt>
                <c:pt idx="223">
                  <c:v>8.7393600042560138E-3</c:v>
                </c:pt>
                <c:pt idx="224">
                  <c:v>6.9934000057401136E-3</c:v>
                </c:pt>
                <c:pt idx="225">
                  <c:v>1.2679399995249696E-2</c:v>
                </c:pt>
                <c:pt idx="226">
                  <c:v>9.238099999492988E-3</c:v>
                </c:pt>
                <c:pt idx="227">
                  <c:v>3.1498399985139258E-3</c:v>
                </c:pt>
                <c:pt idx="228">
                  <c:v>6.0615799957304262E-3</c:v>
                </c:pt>
                <c:pt idx="230">
                  <c:v>3.5908599966205657E-3</c:v>
                </c:pt>
                <c:pt idx="231">
                  <c:v>1.8887999613070861E-4</c:v>
                </c:pt>
                <c:pt idx="232">
                  <c:v>-6.899379994138144E-3</c:v>
                </c:pt>
                <c:pt idx="233">
                  <c:v>-2.0077199951629154E-3</c:v>
                </c:pt>
                <c:pt idx="235">
                  <c:v>4.7298400022555143E-3</c:v>
                </c:pt>
                <c:pt idx="236">
                  <c:v>-2.5550200007273816E-3</c:v>
                </c:pt>
                <c:pt idx="237">
                  <c:v>5.4449800009024329E-3</c:v>
                </c:pt>
                <c:pt idx="238">
                  <c:v>-2.9864200041629374E-3</c:v>
                </c:pt>
                <c:pt idx="239">
                  <c:v>6.0135800013085827E-3</c:v>
                </c:pt>
                <c:pt idx="240">
                  <c:v>1.8370600009802729E-3</c:v>
                </c:pt>
                <c:pt idx="241">
                  <c:v>7.4879999738186598E-4</c:v>
                </c:pt>
                <c:pt idx="242">
                  <c:v>5.7488000020384789E-3</c:v>
                </c:pt>
                <c:pt idx="243">
                  <c:v>-6.0423999821068719E-4</c:v>
                </c:pt>
                <c:pt idx="244">
                  <c:v>-1.5360599936684594E-3</c:v>
                </c:pt>
                <c:pt idx="245">
                  <c:v>3.1205199993564747E-3</c:v>
                </c:pt>
                <c:pt idx="246">
                  <c:v>7.9689999984111637E-4</c:v>
                </c:pt>
                <c:pt idx="247">
                  <c:v>-6.4551999821560457E-4</c:v>
                </c:pt>
                <c:pt idx="248">
                  <c:v>7.1210000169230625E-4</c:v>
                </c:pt>
                <c:pt idx="249">
                  <c:v>-5.8867600018857047E-3</c:v>
                </c:pt>
                <c:pt idx="250">
                  <c:v>8.0049000025610439E-3</c:v>
                </c:pt>
                <c:pt idx="251">
                  <c:v>-6.4429999474668875E-4</c:v>
                </c:pt>
                <c:pt idx="252">
                  <c:v>-4.2185000056633726E-3</c:v>
                </c:pt>
                <c:pt idx="253">
                  <c:v>-3.8173599969013594E-3</c:v>
                </c:pt>
                <c:pt idx="254">
                  <c:v>-4.132479996769689E-3</c:v>
                </c:pt>
                <c:pt idx="255">
                  <c:v>7.4262200068915263E-3</c:v>
                </c:pt>
                <c:pt idx="256">
                  <c:v>-1.0706119996029884E-2</c:v>
                </c:pt>
                <c:pt idx="257">
                  <c:v>6.104660002165474E-3</c:v>
                </c:pt>
                <c:pt idx="258">
                  <c:v>-3.2777999949757941E-3</c:v>
                </c:pt>
                <c:pt idx="259">
                  <c:v>-3.9646400036872365E-3</c:v>
                </c:pt>
                <c:pt idx="260">
                  <c:v>4.2588600044837222E-3</c:v>
                </c:pt>
                <c:pt idx="261">
                  <c:v>-9.9818199960282072E-3</c:v>
                </c:pt>
                <c:pt idx="262">
                  <c:v>-6.296380001003854E-3</c:v>
                </c:pt>
                <c:pt idx="263">
                  <c:v>-4.5223999986774288E-3</c:v>
                </c:pt>
                <c:pt idx="264">
                  <c:v>-8.5325800027931109E-3</c:v>
                </c:pt>
                <c:pt idx="265">
                  <c:v>-2.6505400019232184E-3</c:v>
                </c:pt>
                <c:pt idx="266">
                  <c:v>1.1729399993782863E-3</c:v>
                </c:pt>
                <c:pt idx="267">
                  <c:v>6.8880800026818179E-3</c:v>
                </c:pt>
                <c:pt idx="268">
                  <c:v>-7.6717399933841079E-3</c:v>
                </c:pt>
                <c:pt idx="269">
                  <c:v>-6.8482600036077201E-3</c:v>
                </c:pt>
                <c:pt idx="270">
                  <c:v>-2.8448000011849217E-3</c:v>
                </c:pt>
                <c:pt idx="271">
                  <c:v>-1.2050739998812787E-2</c:v>
                </c:pt>
                <c:pt idx="272">
                  <c:v>-1.5393879999464843E-2</c:v>
                </c:pt>
                <c:pt idx="273">
                  <c:v>-6.7766200008918531E-3</c:v>
                </c:pt>
                <c:pt idx="274">
                  <c:v>-5.3554000041913241E-3</c:v>
                </c:pt>
                <c:pt idx="275">
                  <c:v>3.3059999987017363E-4</c:v>
                </c:pt>
                <c:pt idx="276">
                  <c:v>-8.6204600011114962E-3</c:v>
                </c:pt>
                <c:pt idx="277">
                  <c:v>-7.0224399969447404E-3</c:v>
                </c:pt>
                <c:pt idx="278">
                  <c:v>-1.033644000563072E-2</c:v>
                </c:pt>
                <c:pt idx="279">
                  <c:v>-1.5330399983213283E-3</c:v>
                </c:pt>
                <c:pt idx="280">
                  <c:v>-8.3722999988822266E-3</c:v>
                </c:pt>
                <c:pt idx="281">
                  <c:v>1.0090400028275326E-3</c:v>
                </c:pt>
                <c:pt idx="282">
                  <c:v>2.6749600074253976E-3</c:v>
                </c:pt>
                <c:pt idx="283">
                  <c:v>9.6749600052135065E-3</c:v>
                </c:pt>
                <c:pt idx="284">
                  <c:v>-5.2178199985064566E-3</c:v>
                </c:pt>
                <c:pt idx="285">
                  <c:v>6.6939200041815639E-3</c:v>
                </c:pt>
                <c:pt idx="286">
                  <c:v>-7.2670400040806271E-3</c:v>
                </c:pt>
                <c:pt idx="287">
                  <c:v>-5.2670400036731735E-3</c:v>
                </c:pt>
                <c:pt idx="288">
                  <c:v>1.0644700007105712E-2</c:v>
                </c:pt>
                <c:pt idx="289">
                  <c:v>-4.0415800031041726E-3</c:v>
                </c:pt>
                <c:pt idx="290">
                  <c:v>-4.3847199995070696E-3</c:v>
                </c:pt>
                <c:pt idx="291">
                  <c:v>-6.7083400062983856E-3</c:v>
                </c:pt>
                <c:pt idx="292">
                  <c:v>1.4280200048233382E-3</c:v>
                </c:pt>
                <c:pt idx="293">
                  <c:v>-1.1327280000841711E-2</c:v>
                </c:pt>
                <c:pt idx="294">
                  <c:v>-1.1431319995608646E-2</c:v>
                </c:pt>
                <c:pt idx="295">
                  <c:v>-8.333000005222857E-4</c:v>
                </c:pt>
                <c:pt idx="302">
                  <c:v>-1.7158999980892986E-3</c:v>
                </c:pt>
                <c:pt idx="303">
                  <c:v>-1.9235840001783799E-2</c:v>
                </c:pt>
                <c:pt idx="304">
                  <c:v>-5.2041999879293144E-4</c:v>
                </c:pt>
                <c:pt idx="306">
                  <c:v>-7.7662399999098852E-3</c:v>
                </c:pt>
                <c:pt idx="307">
                  <c:v>-6.9721800027764402E-3</c:v>
                </c:pt>
                <c:pt idx="308">
                  <c:v>-1.2218000098073389E-2</c:v>
                </c:pt>
                <c:pt idx="309">
                  <c:v>-1.221800000348594E-2</c:v>
                </c:pt>
                <c:pt idx="310">
                  <c:v>-4.0612800003145821E-3</c:v>
                </c:pt>
                <c:pt idx="311">
                  <c:v>-5.145240000274498E-3</c:v>
                </c:pt>
                <c:pt idx="312">
                  <c:v>-1.6107320006994996E-2</c:v>
                </c:pt>
                <c:pt idx="313">
                  <c:v>-1.8230200003017671E-3</c:v>
                </c:pt>
                <c:pt idx="315">
                  <c:v>-4.8923200010904111E-3</c:v>
                </c:pt>
                <c:pt idx="316">
                  <c:v>-6.980580001254566E-3</c:v>
                </c:pt>
                <c:pt idx="320">
                  <c:v>-9.3828399985795841E-3</c:v>
                </c:pt>
                <c:pt idx="322">
                  <c:v>-4.6979599937913008E-3</c:v>
                </c:pt>
                <c:pt idx="323">
                  <c:v>-5.3842400011490099E-3</c:v>
                </c:pt>
                <c:pt idx="328">
                  <c:v>-4.9392000000807457E-3</c:v>
                </c:pt>
                <c:pt idx="329">
                  <c:v>-9.135799999057781E-3</c:v>
                </c:pt>
                <c:pt idx="330">
                  <c:v>-1.0087139999086503E-2</c:v>
                </c:pt>
                <c:pt idx="332">
                  <c:v>-1.0980480001308024E-2</c:v>
                </c:pt>
                <c:pt idx="333">
                  <c:v>-5.0497799966251478E-3</c:v>
                </c:pt>
                <c:pt idx="334">
                  <c:v>-1.0138040001038462E-2</c:v>
                </c:pt>
                <c:pt idx="340">
                  <c:v>-1.0968799993861467E-2</c:v>
                </c:pt>
                <c:pt idx="341">
                  <c:v>-1.5880819999438245E-2</c:v>
                </c:pt>
                <c:pt idx="343">
                  <c:v>-9.4499799961340614E-3</c:v>
                </c:pt>
                <c:pt idx="345">
                  <c:v>-9.4598799987579696E-3</c:v>
                </c:pt>
                <c:pt idx="347">
                  <c:v>-1.0705419997975696E-2</c:v>
                </c:pt>
                <c:pt idx="350">
                  <c:v>-1.7624160005652811E-2</c:v>
                </c:pt>
                <c:pt idx="351">
                  <c:v>-5.6588000006740913E-4</c:v>
                </c:pt>
                <c:pt idx="352">
                  <c:v>-8.1738000008044764E-3</c:v>
                </c:pt>
                <c:pt idx="356">
                  <c:v>-5.8798800018848851E-3</c:v>
                </c:pt>
                <c:pt idx="357">
                  <c:v>-4.8798799980431795E-3</c:v>
                </c:pt>
                <c:pt idx="358">
                  <c:v>-2.6643199962563813E-3</c:v>
                </c:pt>
                <c:pt idx="364">
                  <c:v>-1.2899959998321719E-2</c:v>
                </c:pt>
                <c:pt idx="365">
                  <c:v>-1.6235160001087934E-2</c:v>
                </c:pt>
                <c:pt idx="367">
                  <c:v>-1.9278800027677789E-3</c:v>
                </c:pt>
                <c:pt idx="368">
                  <c:v>-8.1043999962275848E-3</c:v>
                </c:pt>
                <c:pt idx="369">
                  <c:v>-3.5165599983884022E-3</c:v>
                </c:pt>
                <c:pt idx="370">
                  <c:v>-3.7935999716864899E-4</c:v>
                </c:pt>
                <c:pt idx="371">
                  <c:v>-6.732399997417815E-3</c:v>
                </c:pt>
                <c:pt idx="372">
                  <c:v>-3.2619600024190731E-3</c:v>
                </c:pt>
                <c:pt idx="374">
                  <c:v>-4.6149999980116263E-3</c:v>
                </c:pt>
                <c:pt idx="375">
                  <c:v>-7.8506400022888556E-3</c:v>
                </c:pt>
                <c:pt idx="377">
                  <c:v>-1.1811599993961863E-2</c:v>
                </c:pt>
                <c:pt idx="378">
                  <c:v>-2.065487999789184E-2</c:v>
                </c:pt>
                <c:pt idx="381">
                  <c:v>-3.9007000013953075E-3</c:v>
                </c:pt>
                <c:pt idx="384">
                  <c:v>-7.5331799962441437E-3</c:v>
                </c:pt>
                <c:pt idx="385">
                  <c:v>-6.9331799968495034E-3</c:v>
                </c:pt>
                <c:pt idx="387">
                  <c:v>-8.2796999995480292E-3</c:v>
                </c:pt>
                <c:pt idx="390">
                  <c:v>-5.4372599988710135E-3</c:v>
                </c:pt>
                <c:pt idx="391">
                  <c:v>-7.3589000021456741E-3</c:v>
                </c:pt>
                <c:pt idx="392">
                  <c:v>-9.9767200008500367E-3</c:v>
                </c:pt>
                <c:pt idx="395">
                  <c:v>-3.8202800060389563E-3</c:v>
                </c:pt>
                <c:pt idx="397">
                  <c:v>-1.2713060001260601E-2</c:v>
                </c:pt>
                <c:pt idx="399">
                  <c:v>-1.1409239996282849E-2</c:v>
                </c:pt>
                <c:pt idx="400">
                  <c:v>-1.0409239999717101E-2</c:v>
                </c:pt>
                <c:pt idx="401">
                  <c:v>-8.4092399993096478E-3</c:v>
                </c:pt>
                <c:pt idx="402">
                  <c:v>-2.184619996114634E-3</c:v>
                </c:pt>
                <c:pt idx="405">
                  <c:v>-9.531519994197879E-3</c:v>
                </c:pt>
                <c:pt idx="407">
                  <c:v>-5.221319996053353E-3</c:v>
                </c:pt>
                <c:pt idx="408">
                  <c:v>-7.5644600001396611E-3</c:v>
                </c:pt>
                <c:pt idx="410">
                  <c:v>-6.1039200008963235E-3</c:v>
                </c:pt>
                <c:pt idx="411">
                  <c:v>-6.9967000017641112E-3</c:v>
                </c:pt>
                <c:pt idx="412">
                  <c:v>-6.9967000017641112E-3</c:v>
                </c:pt>
                <c:pt idx="413">
                  <c:v>-2.3271379999641795E-2</c:v>
                </c:pt>
                <c:pt idx="462">
                  <c:v>-3.789720001805108E-3</c:v>
                </c:pt>
                <c:pt idx="497">
                  <c:v>-1.1995279994152952E-2</c:v>
                </c:pt>
                <c:pt idx="510">
                  <c:v>-1.3493360005668364E-2</c:v>
                </c:pt>
                <c:pt idx="562">
                  <c:v>-1.550204000523081E-2</c:v>
                </c:pt>
                <c:pt idx="755">
                  <c:v>-1.293920000171056E-2</c:v>
                </c:pt>
                <c:pt idx="764">
                  <c:v>-1.555804000236094E-2</c:v>
                </c:pt>
                <c:pt idx="765">
                  <c:v>-1.8872039996495005E-2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667-480E-AD4C-1DEE4E1F5077}"/>
            </c:ext>
          </c:extLst>
        </c:ser>
        <c:ser>
          <c:idx val="3"/>
          <c:order val="2"/>
          <c:tx>
            <c:strRef>
              <c:f>'Active 3'!$J$20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3'!$D$21:$D$47</c:f>
                <c:numCache>
                  <c:formatCode>General</c:formatCode>
                  <c:ptCount val="27"/>
                  <c:pt idx="0">
                    <c:v>0</c:v>
                  </c:pt>
                </c:numCache>
              </c:numRef>
            </c:plus>
            <c:minus>
              <c:numRef>
                <c:f>'Active 3'!$D$21:$D$47</c:f>
                <c:numCache>
                  <c:formatCode>General</c:formatCode>
                  <c:ptCount val="27"/>
                  <c:pt idx="0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3'!$F$21:$F$989</c:f>
              <c:numCache>
                <c:formatCode>General</c:formatCode>
                <c:ptCount val="969"/>
                <c:pt idx="0">
                  <c:v>0</c:v>
                </c:pt>
                <c:pt idx="1">
                  <c:v>5278</c:v>
                </c:pt>
                <c:pt idx="2">
                  <c:v>5337</c:v>
                </c:pt>
                <c:pt idx="3">
                  <c:v>5337.5</c:v>
                </c:pt>
                <c:pt idx="4">
                  <c:v>5350.5</c:v>
                </c:pt>
                <c:pt idx="5">
                  <c:v>5351</c:v>
                </c:pt>
                <c:pt idx="6">
                  <c:v>5355</c:v>
                </c:pt>
                <c:pt idx="7">
                  <c:v>5468.5</c:v>
                </c:pt>
                <c:pt idx="8">
                  <c:v>5473</c:v>
                </c:pt>
                <c:pt idx="9">
                  <c:v>5477.5</c:v>
                </c:pt>
                <c:pt idx="10">
                  <c:v>6557.5</c:v>
                </c:pt>
                <c:pt idx="11">
                  <c:v>6891</c:v>
                </c:pt>
                <c:pt idx="12">
                  <c:v>8423</c:v>
                </c:pt>
                <c:pt idx="13">
                  <c:v>8441</c:v>
                </c:pt>
                <c:pt idx="14">
                  <c:v>8464.5</c:v>
                </c:pt>
                <c:pt idx="15">
                  <c:v>8509</c:v>
                </c:pt>
                <c:pt idx="16">
                  <c:v>8613</c:v>
                </c:pt>
                <c:pt idx="17">
                  <c:v>8640.5</c:v>
                </c:pt>
                <c:pt idx="18">
                  <c:v>8654</c:v>
                </c:pt>
                <c:pt idx="19">
                  <c:v>8667.5</c:v>
                </c:pt>
                <c:pt idx="20">
                  <c:v>8781</c:v>
                </c:pt>
                <c:pt idx="21">
                  <c:v>8781</c:v>
                </c:pt>
                <c:pt idx="22">
                  <c:v>8785.5</c:v>
                </c:pt>
                <c:pt idx="23">
                  <c:v>8790</c:v>
                </c:pt>
                <c:pt idx="24">
                  <c:v>8867</c:v>
                </c:pt>
                <c:pt idx="25">
                  <c:v>8885</c:v>
                </c:pt>
                <c:pt idx="26">
                  <c:v>8939.5</c:v>
                </c:pt>
                <c:pt idx="27">
                  <c:v>9846.5</c:v>
                </c:pt>
                <c:pt idx="28">
                  <c:v>9847</c:v>
                </c:pt>
                <c:pt idx="29">
                  <c:v>10154</c:v>
                </c:pt>
                <c:pt idx="30">
                  <c:v>10376</c:v>
                </c:pt>
                <c:pt idx="31">
                  <c:v>11297</c:v>
                </c:pt>
                <c:pt idx="32">
                  <c:v>11423.5</c:v>
                </c:pt>
                <c:pt idx="33">
                  <c:v>11654</c:v>
                </c:pt>
                <c:pt idx="34">
                  <c:v>11672</c:v>
                </c:pt>
                <c:pt idx="35">
                  <c:v>11712.5</c:v>
                </c:pt>
                <c:pt idx="36">
                  <c:v>11717</c:v>
                </c:pt>
                <c:pt idx="37">
                  <c:v>11731</c:v>
                </c:pt>
                <c:pt idx="38">
                  <c:v>11884.5</c:v>
                </c:pt>
                <c:pt idx="39">
                  <c:v>11889</c:v>
                </c:pt>
                <c:pt idx="40">
                  <c:v>11890</c:v>
                </c:pt>
                <c:pt idx="41">
                  <c:v>12007</c:v>
                </c:pt>
                <c:pt idx="42">
                  <c:v>12020.5</c:v>
                </c:pt>
                <c:pt idx="43">
                  <c:v>12815</c:v>
                </c:pt>
                <c:pt idx="44">
                  <c:v>12869.5</c:v>
                </c:pt>
                <c:pt idx="45">
                  <c:v>12874</c:v>
                </c:pt>
                <c:pt idx="46">
                  <c:v>12946</c:v>
                </c:pt>
                <c:pt idx="47">
                  <c:v>13260</c:v>
                </c:pt>
                <c:pt idx="48">
                  <c:v>13269</c:v>
                </c:pt>
                <c:pt idx="49">
                  <c:v>13291.5</c:v>
                </c:pt>
                <c:pt idx="50">
                  <c:v>13292</c:v>
                </c:pt>
                <c:pt idx="51">
                  <c:v>13296</c:v>
                </c:pt>
                <c:pt idx="52">
                  <c:v>13296.5</c:v>
                </c:pt>
                <c:pt idx="53">
                  <c:v>13373</c:v>
                </c:pt>
                <c:pt idx="54">
                  <c:v>13373.5</c:v>
                </c:pt>
                <c:pt idx="55">
                  <c:v>13373.5</c:v>
                </c:pt>
                <c:pt idx="56">
                  <c:v>13403.5</c:v>
                </c:pt>
                <c:pt idx="57">
                  <c:v>13452.5</c:v>
                </c:pt>
                <c:pt idx="58">
                  <c:v>13457</c:v>
                </c:pt>
                <c:pt idx="59">
                  <c:v>13457.5</c:v>
                </c:pt>
                <c:pt idx="60">
                  <c:v>13462</c:v>
                </c:pt>
                <c:pt idx="61">
                  <c:v>13485</c:v>
                </c:pt>
                <c:pt idx="62">
                  <c:v>13490</c:v>
                </c:pt>
                <c:pt idx="63">
                  <c:v>13571</c:v>
                </c:pt>
                <c:pt idx="64">
                  <c:v>13579.5</c:v>
                </c:pt>
                <c:pt idx="65">
                  <c:v>13598</c:v>
                </c:pt>
                <c:pt idx="66">
                  <c:v>13625</c:v>
                </c:pt>
                <c:pt idx="67">
                  <c:v>13638.5</c:v>
                </c:pt>
                <c:pt idx="68">
                  <c:v>13652</c:v>
                </c:pt>
                <c:pt idx="69">
                  <c:v>13720</c:v>
                </c:pt>
                <c:pt idx="70">
                  <c:v>13756.5</c:v>
                </c:pt>
                <c:pt idx="71">
                  <c:v>13765.5</c:v>
                </c:pt>
                <c:pt idx="72">
                  <c:v>14555</c:v>
                </c:pt>
                <c:pt idx="73">
                  <c:v>14573</c:v>
                </c:pt>
                <c:pt idx="74">
                  <c:v>14690.5</c:v>
                </c:pt>
                <c:pt idx="75">
                  <c:v>14736</c:v>
                </c:pt>
                <c:pt idx="76">
                  <c:v>14736</c:v>
                </c:pt>
                <c:pt idx="77">
                  <c:v>14831</c:v>
                </c:pt>
                <c:pt idx="78">
                  <c:v>14857.5</c:v>
                </c:pt>
                <c:pt idx="79">
                  <c:v>14858</c:v>
                </c:pt>
                <c:pt idx="80">
                  <c:v>14858</c:v>
                </c:pt>
                <c:pt idx="81">
                  <c:v>14871.5</c:v>
                </c:pt>
                <c:pt idx="82">
                  <c:v>14935</c:v>
                </c:pt>
                <c:pt idx="83">
                  <c:v>14989</c:v>
                </c:pt>
                <c:pt idx="84">
                  <c:v>15066</c:v>
                </c:pt>
                <c:pt idx="85">
                  <c:v>15102</c:v>
                </c:pt>
                <c:pt idx="86">
                  <c:v>15102.5</c:v>
                </c:pt>
                <c:pt idx="87">
                  <c:v>15106.5</c:v>
                </c:pt>
                <c:pt idx="88">
                  <c:v>15120</c:v>
                </c:pt>
                <c:pt idx="89">
                  <c:v>15129</c:v>
                </c:pt>
                <c:pt idx="90">
                  <c:v>15165.5</c:v>
                </c:pt>
                <c:pt idx="91">
                  <c:v>15192.5</c:v>
                </c:pt>
                <c:pt idx="92">
                  <c:v>15197</c:v>
                </c:pt>
                <c:pt idx="93">
                  <c:v>15197</c:v>
                </c:pt>
                <c:pt idx="94">
                  <c:v>15206.5</c:v>
                </c:pt>
                <c:pt idx="95">
                  <c:v>15247</c:v>
                </c:pt>
                <c:pt idx="96">
                  <c:v>15256</c:v>
                </c:pt>
                <c:pt idx="97">
                  <c:v>15274.5</c:v>
                </c:pt>
                <c:pt idx="98">
                  <c:v>15315</c:v>
                </c:pt>
                <c:pt idx="99">
                  <c:v>15315.5</c:v>
                </c:pt>
                <c:pt idx="100">
                  <c:v>16512.5</c:v>
                </c:pt>
                <c:pt idx="101">
                  <c:v>16561.5</c:v>
                </c:pt>
                <c:pt idx="102">
                  <c:v>16572.5</c:v>
                </c:pt>
                <c:pt idx="103">
                  <c:v>16670</c:v>
                </c:pt>
                <c:pt idx="104">
                  <c:v>16715.5</c:v>
                </c:pt>
                <c:pt idx="105">
                  <c:v>16792.5</c:v>
                </c:pt>
                <c:pt idx="106">
                  <c:v>16814.5</c:v>
                </c:pt>
                <c:pt idx="107">
                  <c:v>16815</c:v>
                </c:pt>
                <c:pt idx="108">
                  <c:v>16837.5</c:v>
                </c:pt>
                <c:pt idx="109">
                  <c:v>16842</c:v>
                </c:pt>
                <c:pt idx="110">
                  <c:v>16842</c:v>
                </c:pt>
                <c:pt idx="111">
                  <c:v>16860</c:v>
                </c:pt>
                <c:pt idx="112">
                  <c:v>16860.5</c:v>
                </c:pt>
                <c:pt idx="113">
                  <c:v>16956.5</c:v>
                </c:pt>
                <c:pt idx="114">
                  <c:v>18083.5</c:v>
                </c:pt>
                <c:pt idx="115">
                  <c:v>18149</c:v>
                </c:pt>
                <c:pt idx="116">
                  <c:v>18315</c:v>
                </c:pt>
                <c:pt idx="117">
                  <c:v>18474.5</c:v>
                </c:pt>
                <c:pt idx="118">
                  <c:v>18478</c:v>
                </c:pt>
                <c:pt idx="119">
                  <c:v>18482.5</c:v>
                </c:pt>
                <c:pt idx="120">
                  <c:v>18618.5</c:v>
                </c:pt>
                <c:pt idx="121">
                  <c:v>18686.5</c:v>
                </c:pt>
                <c:pt idx="122">
                  <c:v>18713.5</c:v>
                </c:pt>
                <c:pt idx="123">
                  <c:v>18759</c:v>
                </c:pt>
                <c:pt idx="124">
                  <c:v>20032</c:v>
                </c:pt>
                <c:pt idx="125">
                  <c:v>20045.5</c:v>
                </c:pt>
                <c:pt idx="126">
                  <c:v>20106</c:v>
                </c:pt>
                <c:pt idx="127">
                  <c:v>20154.5</c:v>
                </c:pt>
                <c:pt idx="128">
                  <c:v>20160.5</c:v>
                </c:pt>
                <c:pt idx="129">
                  <c:v>20163.5</c:v>
                </c:pt>
                <c:pt idx="130">
                  <c:v>20186</c:v>
                </c:pt>
                <c:pt idx="131">
                  <c:v>20277</c:v>
                </c:pt>
                <c:pt idx="132">
                  <c:v>20317.5</c:v>
                </c:pt>
                <c:pt idx="133">
                  <c:v>20449</c:v>
                </c:pt>
                <c:pt idx="134">
                  <c:v>21506.5</c:v>
                </c:pt>
                <c:pt idx="135">
                  <c:v>21550.5</c:v>
                </c:pt>
                <c:pt idx="136">
                  <c:v>21551</c:v>
                </c:pt>
                <c:pt idx="137">
                  <c:v>21551.5</c:v>
                </c:pt>
                <c:pt idx="138">
                  <c:v>21763.5</c:v>
                </c:pt>
                <c:pt idx="139">
                  <c:v>21767.5</c:v>
                </c:pt>
                <c:pt idx="140">
                  <c:v>21777</c:v>
                </c:pt>
                <c:pt idx="141">
                  <c:v>21790</c:v>
                </c:pt>
                <c:pt idx="142">
                  <c:v>21790.5</c:v>
                </c:pt>
                <c:pt idx="143">
                  <c:v>21881</c:v>
                </c:pt>
                <c:pt idx="144">
                  <c:v>21921.5</c:v>
                </c:pt>
                <c:pt idx="145">
                  <c:v>21922</c:v>
                </c:pt>
                <c:pt idx="146">
                  <c:v>21926.5</c:v>
                </c:pt>
                <c:pt idx="147">
                  <c:v>22887</c:v>
                </c:pt>
                <c:pt idx="148">
                  <c:v>23278.5</c:v>
                </c:pt>
                <c:pt idx="149">
                  <c:v>23285.5</c:v>
                </c:pt>
                <c:pt idx="150">
                  <c:v>23612</c:v>
                </c:pt>
                <c:pt idx="151">
                  <c:v>23617.5</c:v>
                </c:pt>
                <c:pt idx="152">
                  <c:v>23671</c:v>
                </c:pt>
                <c:pt idx="153">
                  <c:v>23672.5</c:v>
                </c:pt>
                <c:pt idx="154">
                  <c:v>23686</c:v>
                </c:pt>
                <c:pt idx="155">
                  <c:v>24898.5</c:v>
                </c:pt>
                <c:pt idx="156">
                  <c:v>24971</c:v>
                </c:pt>
                <c:pt idx="157">
                  <c:v>25016.5</c:v>
                </c:pt>
                <c:pt idx="158">
                  <c:v>25116</c:v>
                </c:pt>
                <c:pt idx="159">
                  <c:v>25120.5</c:v>
                </c:pt>
                <c:pt idx="160">
                  <c:v>25225</c:v>
                </c:pt>
                <c:pt idx="161">
                  <c:v>25229.5</c:v>
                </c:pt>
                <c:pt idx="162">
                  <c:v>25238.5</c:v>
                </c:pt>
                <c:pt idx="163">
                  <c:v>25243</c:v>
                </c:pt>
                <c:pt idx="164">
                  <c:v>25293</c:v>
                </c:pt>
                <c:pt idx="165">
                  <c:v>25297.5</c:v>
                </c:pt>
                <c:pt idx="166">
                  <c:v>26570.5</c:v>
                </c:pt>
                <c:pt idx="167">
                  <c:v>26579.5</c:v>
                </c:pt>
                <c:pt idx="168">
                  <c:v>26580</c:v>
                </c:pt>
                <c:pt idx="169">
                  <c:v>26588.5</c:v>
                </c:pt>
                <c:pt idx="170">
                  <c:v>26602</c:v>
                </c:pt>
                <c:pt idx="171">
                  <c:v>26602.5</c:v>
                </c:pt>
                <c:pt idx="172">
                  <c:v>26661</c:v>
                </c:pt>
                <c:pt idx="173">
                  <c:v>26739</c:v>
                </c:pt>
                <c:pt idx="174">
                  <c:v>26743.5</c:v>
                </c:pt>
                <c:pt idx="175">
                  <c:v>26747</c:v>
                </c:pt>
                <c:pt idx="176">
                  <c:v>26761</c:v>
                </c:pt>
                <c:pt idx="177">
                  <c:v>26770</c:v>
                </c:pt>
                <c:pt idx="178">
                  <c:v>26776</c:v>
                </c:pt>
                <c:pt idx="179">
                  <c:v>26906</c:v>
                </c:pt>
                <c:pt idx="180">
                  <c:v>27019.5</c:v>
                </c:pt>
                <c:pt idx="181">
                  <c:v>27854.5</c:v>
                </c:pt>
                <c:pt idx="182">
                  <c:v>28242.5</c:v>
                </c:pt>
                <c:pt idx="183">
                  <c:v>28310.5</c:v>
                </c:pt>
                <c:pt idx="184">
                  <c:v>28442</c:v>
                </c:pt>
                <c:pt idx="185">
                  <c:v>28451</c:v>
                </c:pt>
                <c:pt idx="186">
                  <c:v>28451.5</c:v>
                </c:pt>
                <c:pt idx="187">
                  <c:v>28456</c:v>
                </c:pt>
                <c:pt idx="188">
                  <c:v>28460.5</c:v>
                </c:pt>
                <c:pt idx="189">
                  <c:v>28465</c:v>
                </c:pt>
                <c:pt idx="190">
                  <c:v>28465.5</c:v>
                </c:pt>
                <c:pt idx="191">
                  <c:v>28469.5</c:v>
                </c:pt>
                <c:pt idx="192">
                  <c:v>28496.5</c:v>
                </c:pt>
                <c:pt idx="193">
                  <c:v>28750.5</c:v>
                </c:pt>
                <c:pt idx="194">
                  <c:v>29820</c:v>
                </c:pt>
                <c:pt idx="195">
                  <c:v>29915</c:v>
                </c:pt>
                <c:pt idx="196">
                  <c:v>29919.5</c:v>
                </c:pt>
                <c:pt idx="197">
                  <c:v>29957</c:v>
                </c:pt>
                <c:pt idx="198">
                  <c:v>30060</c:v>
                </c:pt>
                <c:pt idx="199">
                  <c:v>30064.5</c:v>
                </c:pt>
                <c:pt idx="200">
                  <c:v>30087</c:v>
                </c:pt>
                <c:pt idx="201">
                  <c:v>30096</c:v>
                </c:pt>
                <c:pt idx="202">
                  <c:v>30101</c:v>
                </c:pt>
                <c:pt idx="203">
                  <c:v>30255</c:v>
                </c:pt>
                <c:pt idx="204">
                  <c:v>31334</c:v>
                </c:pt>
                <c:pt idx="205">
                  <c:v>31334</c:v>
                </c:pt>
                <c:pt idx="206">
                  <c:v>31334</c:v>
                </c:pt>
                <c:pt idx="207">
                  <c:v>31668.5</c:v>
                </c:pt>
                <c:pt idx="208">
                  <c:v>31668.5</c:v>
                </c:pt>
                <c:pt idx="209">
                  <c:v>31673</c:v>
                </c:pt>
                <c:pt idx="210">
                  <c:v>31673.5</c:v>
                </c:pt>
                <c:pt idx="211">
                  <c:v>31673.5</c:v>
                </c:pt>
                <c:pt idx="212">
                  <c:v>31727.5</c:v>
                </c:pt>
                <c:pt idx="213">
                  <c:v>31809</c:v>
                </c:pt>
                <c:pt idx="214">
                  <c:v>31841</c:v>
                </c:pt>
                <c:pt idx="215">
                  <c:v>31841</c:v>
                </c:pt>
                <c:pt idx="216">
                  <c:v>31841</c:v>
                </c:pt>
                <c:pt idx="217">
                  <c:v>31841</c:v>
                </c:pt>
                <c:pt idx="218">
                  <c:v>31841</c:v>
                </c:pt>
                <c:pt idx="219">
                  <c:v>31841</c:v>
                </c:pt>
                <c:pt idx="220">
                  <c:v>31854.5</c:v>
                </c:pt>
                <c:pt idx="221">
                  <c:v>31854.5</c:v>
                </c:pt>
                <c:pt idx="222">
                  <c:v>31899.5</c:v>
                </c:pt>
                <c:pt idx="223">
                  <c:v>33188</c:v>
                </c:pt>
                <c:pt idx="224">
                  <c:v>33345</c:v>
                </c:pt>
                <c:pt idx="225">
                  <c:v>33395</c:v>
                </c:pt>
                <c:pt idx="226">
                  <c:v>33417.5</c:v>
                </c:pt>
                <c:pt idx="227">
                  <c:v>33422</c:v>
                </c:pt>
                <c:pt idx="228">
                  <c:v>33426.5</c:v>
                </c:pt>
                <c:pt idx="229">
                  <c:v>33426.5</c:v>
                </c:pt>
                <c:pt idx="230">
                  <c:v>33450.5</c:v>
                </c:pt>
                <c:pt idx="231">
                  <c:v>33454</c:v>
                </c:pt>
                <c:pt idx="232">
                  <c:v>33458.5</c:v>
                </c:pt>
                <c:pt idx="233">
                  <c:v>33549</c:v>
                </c:pt>
                <c:pt idx="234">
                  <c:v>34850</c:v>
                </c:pt>
                <c:pt idx="235">
                  <c:v>34922</c:v>
                </c:pt>
                <c:pt idx="236">
                  <c:v>35021.5</c:v>
                </c:pt>
                <c:pt idx="237">
                  <c:v>35021.5</c:v>
                </c:pt>
                <c:pt idx="238">
                  <c:v>35026.5</c:v>
                </c:pt>
                <c:pt idx="239">
                  <c:v>35026.5</c:v>
                </c:pt>
                <c:pt idx="240">
                  <c:v>35035.5</c:v>
                </c:pt>
                <c:pt idx="241">
                  <c:v>35040</c:v>
                </c:pt>
                <c:pt idx="242">
                  <c:v>35040</c:v>
                </c:pt>
                <c:pt idx="243">
                  <c:v>35058</c:v>
                </c:pt>
                <c:pt idx="244">
                  <c:v>35139.5</c:v>
                </c:pt>
                <c:pt idx="245">
                  <c:v>35191</c:v>
                </c:pt>
                <c:pt idx="246">
                  <c:v>35207.5</c:v>
                </c:pt>
                <c:pt idx="247">
                  <c:v>35434</c:v>
                </c:pt>
                <c:pt idx="248">
                  <c:v>36367.5</c:v>
                </c:pt>
                <c:pt idx="249">
                  <c:v>36517</c:v>
                </c:pt>
                <c:pt idx="250">
                  <c:v>36607.5</c:v>
                </c:pt>
                <c:pt idx="251">
                  <c:v>36997.5</c:v>
                </c:pt>
                <c:pt idx="252">
                  <c:v>38012.5</c:v>
                </c:pt>
                <c:pt idx="253">
                  <c:v>38162</c:v>
                </c:pt>
                <c:pt idx="254">
                  <c:v>38416</c:v>
                </c:pt>
                <c:pt idx="255">
                  <c:v>38438.5</c:v>
                </c:pt>
                <c:pt idx="256">
                  <c:v>39329</c:v>
                </c:pt>
                <c:pt idx="257">
                  <c:v>39865.5</c:v>
                </c:pt>
                <c:pt idx="258">
                  <c:v>39885</c:v>
                </c:pt>
                <c:pt idx="259">
                  <c:v>39988</c:v>
                </c:pt>
                <c:pt idx="260">
                  <c:v>40350.5</c:v>
                </c:pt>
                <c:pt idx="261">
                  <c:v>41331.5</c:v>
                </c:pt>
                <c:pt idx="262">
                  <c:v>41483.5</c:v>
                </c:pt>
                <c:pt idx="263">
                  <c:v>41580</c:v>
                </c:pt>
                <c:pt idx="264">
                  <c:v>41648.5</c:v>
                </c:pt>
                <c:pt idx="265">
                  <c:v>41705.5</c:v>
                </c:pt>
                <c:pt idx="266">
                  <c:v>41714.5</c:v>
                </c:pt>
                <c:pt idx="267">
                  <c:v>41814</c:v>
                </c:pt>
                <c:pt idx="268">
                  <c:v>41995.5</c:v>
                </c:pt>
                <c:pt idx="269">
                  <c:v>42004.5</c:v>
                </c:pt>
                <c:pt idx="270">
                  <c:v>43160</c:v>
                </c:pt>
                <c:pt idx="271">
                  <c:v>43170.5</c:v>
                </c:pt>
                <c:pt idx="272">
                  <c:v>43171</c:v>
                </c:pt>
                <c:pt idx="273">
                  <c:v>43241.5</c:v>
                </c:pt>
                <c:pt idx="274">
                  <c:v>43305</c:v>
                </c:pt>
                <c:pt idx="275">
                  <c:v>43355</c:v>
                </c:pt>
                <c:pt idx="276">
                  <c:v>43369.5</c:v>
                </c:pt>
                <c:pt idx="277">
                  <c:v>43373</c:v>
                </c:pt>
                <c:pt idx="278">
                  <c:v>43423</c:v>
                </c:pt>
                <c:pt idx="279">
                  <c:v>43518</c:v>
                </c:pt>
                <c:pt idx="280">
                  <c:v>44597.5</c:v>
                </c:pt>
                <c:pt idx="281">
                  <c:v>44782</c:v>
                </c:pt>
                <c:pt idx="282">
                  <c:v>44918</c:v>
                </c:pt>
                <c:pt idx="283">
                  <c:v>44918</c:v>
                </c:pt>
                <c:pt idx="284">
                  <c:v>45031.5</c:v>
                </c:pt>
                <c:pt idx="285">
                  <c:v>45036</c:v>
                </c:pt>
                <c:pt idx="286">
                  <c:v>45068</c:v>
                </c:pt>
                <c:pt idx="287">
                  <c:v>45068</c:v>
                </c:pt>
                <c:pt idx="288">
                  <c:v>45072.5</c:v>
                </c:pt>
                <c:pt idx="289">
                  <c:v>45073.5</c:v>
                </c:pt>
                <c:pt idx="290">
                  <c:v>45074</c:v>
                </c:pt>
                <c:pt idx="291">
                  <c:v>45090.5</c:v>
                </c:pt>
                <c:pt idx="292">
                  <c:v>45253.5</c:v>
                </c:pt>
                <c:pt idx="293">
                  <c:v>45326</c:v>
                </c:pt>
                <c:pt idx="294">
                  <c:v>46419</c:v>
                </c:pt>
                <c:pt idx="295">
                  <c:v>46422.5</c:v>
                </c:pt>
                <c:pt idx="296">
                  <c:v>46463.5</c:v>
                </c:pt>
                <c:pt idx="297">
                  <c:v>46463.5</c:v>
                </c:pt>
                <c:pt idx="298">
                  <c:v>46463.5</c:v>
                </c:pt>
                <c:pt idx="299">
                  <c:v>46464</c:v>
                </c:pt>
                <c:pt idx="300">
                  <c:v>46464</c:v>
                </c:pt>
                <c:pt idx="301">
                  <c:v>46464</c:v>
                </c:pt>
                <c:pt idx="302">
                  <c:v>46467.5</c:v>
                </c:pt>
                <c:pt idx="303">
                  <c:v>46528</c:v>
                </c:pt>
                <c:pt idx="304">
                  <c:v>46576.5</c:v>
                </c:pt>
                <c:pt idx="305">
                  <c:v>46699</c:v>
                </c:pt>
                <c:pt idx="306">
                  <c:v>46708</c:v>
                </c:pt>
                <c:pt idx="307">
                  <c:v>46718.5</c:v>
                </c:pt>
                <c:pt idx="308">
                  <c:v>46850</c:v>
                </c:pt>
                <c:pt idx="309">
                  <c:v>46850</c:v>
                </c:pt>
                <c:pt idx="310">
                  <c:v>46876</c:v>
                </c:pt>
                <c:pt idx="311">
                  <c:v>47883</c:v>
                </c:pt>
                <c:pt idx="312">
                  <c:v>48119</c:v>
                </c:pt>
                <c:pt idx="313">
                  <c:v>48121.5</c:v>
                </c:pt>
                <c:pt idx="314">
                  <c:v>48140.5</c:v>
                </c:pt>
                <c:pt idx="315">
                  <c:v>48244</c:v>
                </c:pt>
                <c:pt idx="316">
                  <c:v>48248.5</c:v>
                </c:pt>
                <c:pt idx="317">
                  <c:v>48248.5</c:v>
                </c:pt>
                <c:pt idx="318">
                  <c:v>48280.5</c:v>
                </c:pt>
                <c:pt idx="319">
                  <c:v>48295</c:v>
                </c:pt>
                <c:pt idx="320">
                  <c:v>48303</c:v>
                </c:pt>
                <c:pt idx="321">
                  <c:v>48485.5</c:v>
                </c:pt>
                <c:pt idx="322">
                  <c:v>48557</c:v>
                </c:pt>
                <c:pt idx="323">
                  <c:v>48558</c:v>
                </c:pt>
                <c:pt idx="324">
                  <c:v>48566.5</c:v>
                </c:pt>
                <c:pt idx="325">
                  <c:v>48566.5</c:v>
                </c:pt>
                <c:pt idx="326">
                  <c:v>48747.5</c:v>
                </c:pt>
                <c:pt idx="327">
                  <c:v>48747.5</c:v>
                </c:pt>
                <c:pt idx="328">
                  <c:v>49640</c:v>
                </c:pt>
                <c:pt idx="329">
                  <c:v>49735</c:v>
                </c:pt>
                <c:pt idx="330">
                  <c:v>49800.5</c:v>
                </c:pt>
                <c:pt idx="331">
                  <c:v>49948</c:v>
                </c:pt>
                <c:pt idx="332">
                  <c:v>50016</c:v>
                </c:pt>
                <c:pt idx="333">
                  <c:v>50138.5</c:v>
                </c:pt>
                <c:pt idx="334">
                  <c:v>50143</c:v>
                </c:pt>
                <c:pt idx="335">
                  <c:v>50143</c:v>
                </c:pt>
                <c:pt idx="336">
                  <c:v>51276.5</c:v>
                </c:pt>
                <c:pt idx="337">
                  <c:v>51303.5</c:v>
                </c:pt>
                <c:pt idx="338">
                  <c:v>51304</c:v>
                </c:pt>
                <c:pt idx="339">
                  <c:v>51421</c:v>
                </c:pt>
                <c:pt idx="340">
                  <c:v>51460</c:v>
                </c:pt>
                <c:pt idx="341">
                  <c:v>51506.5</c:v>
                </c:pt>
                <c:pt idx="342">
                  <c:v>51593.5</c:v>
                </c:pt>
                <c:pt idx="343">
                  <c:v>51603.5</c:v>
                </c:pt>
                <c:pt idx="344">
                  <c:v>51620</c:v>
                </c:pt>
                <c:pt idx="345">
                  <c:v>51621</c:v>
                </c:pt>
                <c:pt idx="346">
                  <c:v>51674.5</c:v>
                </c:pt>
                <c:pt idx="347">
                  <c:v>51701.5</c:v>
                </c:pt>
                <c:pt idx="348">
                  <c:v>51715</c:v>
                </c:pt>
                <c:pt idx="349">
                  <c:v>52898.5</c:v>
                </c:pt>
                <c:pt idx="350">
                  <c:v>52972</c:v>
                </c:pt>
                <c:pt idx="351">
                  <c:v>53071</c:v>
                </c:pt>
                <c:pt idx="352">
                  <c:v>53085</c:v>
                </c:pt>
                <c:pt idx="353">
                  <c:v>53092.5</c:v>
                </c:pt>
                <c:pt idx="354">
                  <c:v>53093</c:v>
                </c:pt>
                <c:pt idx="355">
                  <c:v>53093</c:v>
                </c:pt>
                <c:pt idx="356">
                  <c:v>53121</c:v>
                </c:pt>
                <c:pt idx="357">
                  <c:v>53121</c:v>
                </c:pt>
                <c:pt idx="358">
                  <c:v>53144</c:v>
                </c:pt>
                <c:pt idx="359">
                  <c:v>53165.5</c:v>
                </c:pt>
                <c:pt idx="360">
                  <c:v>53183</c:v>
                </c:pt>
                <c:pt idx="361">
                  <c:v>53183</c:v>
                </c:pt>
                <c:pt idx="362">
                  <c:v>53193</c:v>
                </c:pt>
                <c:pt idx="363">
                  <c:v>53201.5</c:v>
                </c:pt>
                <c:pt idx="364">
                  <c:v>53207</c:v>
                </c:pt>
                <c:pt idx="365">
                  <c:v>53547</c:v>
                </c:pt>
                <c:pt idx="366">
                  <c:v>54643</c:v>
                </c:pt>
                <c:pt idx="367">
                  <c:v>54721</c:v>
                </c:pt>
                <c:pt idx="368">
                  <c:v>54730</c:v>
                </c:pt>
                <c:pt idx="369">
                  <c:v>54802</c:v>
                </c:pt>
                <c:pt idx="370">
                  <c:v>54812</c:v>
                </c:pt>
                <c:pt idx="371">
                  <c:v>54830</c:v>
                </c:pt>
                <c:pt idx="372">
                  <c:v>54857</c:v>
                </c:pt>
                <c:pt idx="373">
                  <c:v>54861</c:v>
                </c:pt>
                <c:pt idx="374">
                  <c:v>54875</c:v>
                </c:pt>
                <c:pt idx="375">
                  <c:v>54938</c:v>
                </c:pt>
                <c:pt idx="376">
                  <c:v>54950.5</c:v>
                </c:pt>
                <c:pt idx="377">
                  <c:v>54970</c:v>
                </c:pt>
                <c:pt idx="378">
                  <c:v>54996</c:v>
                </c:pt>
                <c:pt idx="379">
                  <c:v>54996</c:v>
                </c:pt>
                <c:pt idx="380">
                  <c:v>54996</c:v>
                </c:pt>
                <c:pt idx="381">
                  <c:v>55127.5</c:v>
                </c:pt>
                <c:pt idx="382">
                  <c:v>55127.5</c:v>
                </c:pt>
                <c:pt idx="383">
                  <c:v>55572</c:v>
                </c:pt>
                <c:pt idx="384">
                  <c:v>56043.5</c:v>
                </c:pt>
                <c:pt idx="385">
                  <c:v>56043.5</c:v>
                </c:pt>
                <c:pt idx="386">
                  <c:v>56293</c:v>
                </c:pt>
                <c:pt idx="387">
                  <c:v>56302.5</c:v>
                </c:pt>
                <c:pt idx="388">
                  <c:v>56342</c:v>
                </c:pt>
                <c:pt idx="389">
                  <c:v>56388</c:v>
                </c:pt>
                <c:pt idx="390">
                  <c:v>56429.5</c:v>
                </c:pt>
                <c:pt idx="391">
                  <c:v>56442.5</c:v>
                </c:pt>
                <c:pt idx="392">
                  <c:v>56474</c:v>
                </c:pt>
                <c:pt idx="393">
                  <c:v>56500</c:v>
                </c:pt>
                <c:pt idx="394">
                  <c:v>56500.5</c:v>
                </c:pt>
                <c:pt idx="395">
                  <c:v>56551</c:v>
                </c:pt>
                <c:pt idx="396">
                  <c:v>56578</c:v>
                </c:pt>
                <c:pt idx="397">
                  <c:v>56664.5</c:v>
                </c:pt>
                <c:pt idx="398">
                  <c:v>56668</c:v>
                </c:pt>
                <c:pt idx="399">
                  <c:v>56683</c:v>
                </c:pt>
                <c:pt idx="400">
                  <c:v>56683</c:v>
                </c:pt>
                <c:pt idx="401">
                  <c:v>56683</c:v>
                </c:pt>
                <c:pt idx="402">
                  <c:v>56841.5</c:v>
                </c:pt>
                <c:pt idx="403">
                  <c:v>57599</c:v>
                </c:pt>
                <c:pt idx="404">
                  <c:v>57757.5</c:v>
                </c:pt>
                <c:pt idx="405">
                  <c:v>57884</c:v>
                </c:pt>
                <c:pt idx="406">
                  <c:v>58055.5</c:v>
                </c:pt>
                <c:pt idx="407">
                  <c:v>58169</c:v>
                </c:pt>
                <c:pt idx="408">
                  <c:v>58169.5</c:v>
                </c:pt>
                <c:pt idx="409">
                  <c:v>58214</c:v>
                </c:pt>
                <c:pt idx="410">
                  <c:v>58214</c:v>
                </c:pt>
                <c:pt idx="411">
                  <c:v>58327.5</c:v>
                </c:pt>
                <c:pt idx="412">
                  <c:v>58327.5</c:v>
                </c:pt>
                <c:pt idx="413">
                  <c:v>58358.5</c:v>
                </c:pt>
                <c:pt idx="414">
                  <c:v>58358.5</c:v>
                </c:pt>
                <c:pt idx="415">
                  <c:v>58377</c:v>
                </c:pt>
                <c:pt idx="416">
                  <c:v>59321</c:v>
                </c:pt>
                <c:pt idx="417">
                  <c:v>59409</c:v>
                </c:pt>
                <c:pt idx="418">
                  <c:v>59430</c:v>
                </c:pt>
                <c:pt idx="419">
                  <c:v>59588.5</c:v>
                </c:pt>
                <c:pt idx="420">
                  <c:v>59696.5</c:v>
                </c:pt>
                <c:pt idx="421">
                  <c:v>59758</c:v>
                </c:pt>
                <c:pt idx="422">
                  <c:v>59767</c:v>
                </c:pt>
                <c:pt idx="423">
                  <c:v>59841.5</c:v>
                </c:pt>
                <c:pt idx="424">
                  <c:v>60114.5</c:v>
                </c:pt>
                <c:pt idx="425">
                  <c:v>60114.5</c:v>
                </c:pt>
                <c:pt idx="426">
                  <c:v>60114.5</c:v>
                </c:pt>
                <c:pt idx="427">
                  <c:v>60334</c:v>
                </c:pt>
                <c:pt idx="428">
                  <c:v>60334</c:v>
                </c:pt>
                <c:pt idx="429">
                  <c:v>61315</c:v>
                </c:pt>
                <c:pt idx="430">
                  <c:v>61331.5</c:v>
                </c:pt>
                <c:pt idx="431">
                  <c:v>61374.5</c:v>
                </c:pt>
                <c:pt idx="432">
                  <c:v>61375</c:v>
                </c:pt>
                <c:pt idx="433">
                  <c:v>61444</c:v>
                </c:pt>
                <c:pt idx="434">
                  <c:v>61444.5</c:v>
                </c:pt>
                <c:pt idx="435">
                  <c:v>61498.5</c:v>
                </c:pt>
                <c:pt idx="436">
                  <c:v>61503</c:v>
                </c:pt>
                <c:pt idx="437">
                  <c:v>61529</c:v>
                </c:pt>
                <c:pt idx="438">
                  <c:v>61548.5</c:v>
                </c:pt>
                <c:pt idx="439">
                  <c:v>61575</c:v>
                </c:pt>
                <c:pt idx="440">
                  <c:v>61602.5</c:v>
                </c:pt>
                <c:pt idx="441">
                  <c:v>61603</c:v>
                </c:pt>
                <c:pt idx="442">
                  <c:v>61607.5</c:v>
                </c:pt>
                <c:pt idx="443">
                  <c:v>61611.5</c:v>
                </c:pt>
                <c:pt idx="444">
                  <c:v>61612</c:v>
                </c:pt>
                <c:pt idx="445">
                  <c:v>61621</c:v>
                </c:pt>
                <c:pt idx="446">
                  <c:v>61634.5</c:v>
                </c:pt>
                <c:pt idx="447">
                  <c:v>61643.5</c:v>
                </c:pt>
                <c:pt idx="448">
                  <c:v>61644</c:v>
                </c:pt>
                <c:pt idx="449">
                  <c:v>61648</c:v>
                </c:pt>
                <c:pt idx="450">
                  <c:v>61648.5</c:v>
                </c:pt>
                <c:pt idx="451">
                  <c:v>61652.5</c:v>
                </c:pt>
                <c:pt idx="452">
                  <c:v>61653</c:v>
                </c:pt>
                <c:pt idx="453">
                  <c:v>61661.5</c:v>
                </c:pt>
                <c:pt idx="454">
                  <c:v>61662</c:v>
                </c:pt>
                <c:pt idx="455">
                  <c:v>61666</c:v>
                </c:pt>
                <c:pt idx="456">
                  <c:v>61666.5</c:v>
                </c:pt>
                <c:pt idx="457">
                  <c:v>61670.5</c:v>
                </c:pt>
                <c:pt idx="458">
                  <c:v>61671</c:v>
                </c:pt>
                <c:pt idx="459">
                  <c:v>61684</c:v>
                </c:pt>
                <c:pt idx="460">
                  <c:v>61684</c:v>
                </c:pt>
                <c:pt idx="461">
                  <c:v>61684.5</c:v>
                </c:pt>
                <c:pt idx="462">
                  <c:v>61699</c:v>
                </c:pt>
                <c:pt idx="463">
                  <c:v>61784</c:v>
                </c:pt>
                <c:pt idx="464">
                  <c:v>61788.5</c:v>
                </c:pt>
                <c:pt idx="465">
                  <c:v>61793</c:v>
                </c:pt>
                <c:pt idx="466">
                  <c:v>61797.5</c:v>
                </c:pt>
                <c:pt idx="467">
                  <c:v>61802</c:v>
                </c:pt>
                <c:pt idx="468">
                  <c:v>61806.5</c:v>
                </c:pt>
                <c:pt idx="469">
                  <c:v>61811</c:v>
                </c:pt>
                <c:pt idx="470">
                  <c:v>61880</c:v>
                </c:pt>
                <c:pt idx="471">
                  <c:v>61892.5</c:v>
                </c:pt>
                <c:pt idx="472">
                  <c:v>62092</c:v>
                </c:pt>
                <c:pt idx="473">
                  <c:v>62092</c:v>
                </c:pt>
                <c:pt idx="474">
                  <c:v>62561</c:v>
                </c:pt>
                <c:pt idx="475">
                  <c:v>63006</c:v>
                </c:pt>
                <c:pt idx="476">
                  <c:v>63006.5</c:v>
                </c:pt>
                <c:pt idx="477">
                  <c:v>63027.5</c:v>
                </c:pt>
                <c:pt idx="478">
                  <c:v>63043.5</c:v>
                </c:pt>
                <c:pt idx="479">
                  <c:v>63057</c:v>
                </c:pt>
                <c:pt idx="480">
                  <c:v>63066</c:v>
                </c:pt>
                <c:pt idx="481">
                  <c:v>63106</c:v>
                </c:pt>
                <c:pt idx="482">
                  <c:v>63106</c:v>
                </c:pt>
                <c:pt idx="483">
                  <c:v>63106.5</c:v>
                </c:pt>
                <c:pt idx="484">
                  <c:v>63106.5</c:v>
                </c:pt>
                <c:pt idx="485">
                  <c:v>63107.5</c:v>
                </c:pt>
                <c:pt idx="486">
                  <c:v>63116</c:v>
                </c:pt>
                <c:pt idx="487">
                  <c:v>63116</c:v>
                </c:pt>
                <c:pt idx="488">
                  <c:v>63116.5</c:v>
                </c:pt>
                <c:pt idx="489">
                  <c:v>63125.5</c:v>
                </c:pt>
                <c:pt idx="490">
                  <c:v>63154</c:v>
                </c:pt>
                <c:pt idx="491">
                  <c:v>63161.5</c:v>
                </c:pt>
                <c:pt idx="492">
                  <c:v>63220.5</c:v>
                </c:pt>
                <c:pt idx="493">
                  <c:v>63306</c:v>
                </c:pt>
                <c:pt idx="494">
                  <c:v>63306.5</c:v>
                </c:pt>
                <c:pt idx="495">
                  <c:v>63329</c:v>
                </c:pt>
                <c:pt idx="496">
                  <c:v>63367</c:v>
                </c:pt>
                <c:pt idx="497">
                  <c:v>63426</c:v>
                </c:pt>
                <c:pt idx="498">
                  <c:v>64489.5</c:v>
                </c:pt>
                <c:pt idx="499">
                  <c:v>64493</c:v>
                </c:pt>
                <c:pt idx="500">
                  <c:v>64644.5</c:v>
                </c:pt>
                <c:pt idx="501">
                  <c:v>64729</c:v>
                </c:pt>
                <c:pt idx="502">
                  <c:v>64753.5</c:v>
                </c:pt>
                <c:pt idx="503">
                  <c:v>64758</c:v>
                </c:pt>
                <c:pt idx="504">
                  <c:v>64783.5</c:v>
                </c:pt>
                <c:pt idx="505">
                  <c:v>64788</c:v>
                </c:pt>
                <c:pt idx="506">
                  <c:v>64792.5</c:v>
                </c:pt>
                <c:pt idx="507">
                  <c:v>64793</c:v>
                </c:pt>
                <c:pt idx="508">
                  <c:v>64797</c:v>
                </c:pt>
                <c:pt idx="509">
                  <c:v>64860.5</c:v>
                </c:pt>
                <c:pt idx="510">
                  <c:v>64862</c:v>
                </c:pt>
                <c:pt idx="511">
                  <c:v>64874</c:v>
                </c:pt>
                <c:pt idx="512">
                  <c:v>64874</c:v>
                </c:pt>
                <c:pt idx="513">
                  <c:v>64951</c:v>
                </c:pt>
                <c:pt idx="514">
                  <c:v>65250.5</c:v>
                </c:pt>
                <c:pt idx="515">
                  <c:v>65677</c:v>
                </c:pt>
                <c:pt idx="516">
                  <c:v>66008.5</c:v>
                </c:pt>
                <c:pt idx="517">
                  <c:v>66013</c:v>
                </c:pt>
                <c:pt idx="518">
                  <c:v>66022</c:v>
                </c:pt>
                <c:pt idx="519">
                  <c:v>66058</c:v>
                </c:pt>
                <c:pt idx="520">
                  <c:v>66071.5</c:v>
                </c:pt>
                <c:pt idx="521">
                  <c:v>66076.5</c:v>
                </c:pt>
                <c:pt idx="522">
                  <c:v>66090</c:v>
                </c:pt>
                <c:pt idx="523">
                  <c:v>66098.5</c:v>
                </c:pt>
                <c:pt idx="524">
                  <c:v>66099</c:v>
                </c:pt>
                <c:pt idx="525">
                  <c:v>66103.5</c:v>
                </c:pt>
                <c:pt idx="526">
                  <c:v>66108</c:v>
                </c:pt>
                <c:pt idx="527">
                  <c:v>66112.5</c:v>
                </c:pt>
                <c:pt idx="528">
                  <c:v>66189.5</c:v>
                </c:pt>
                <c:pt idx="529">
                  <c:v>66194</c:v>
                </c:pt>
                <c:pt idx="530">
                  <c:v>66194.5</c:v>
                </c:pt>
                <c:pt idx="531">
                  <c:v>66216</c:v>
                </c:pt>
                <c:pt idx="532">
                  <c:v>66216.5</c:v>
                </c:pt>
                <c:pt idx="533">
                  <c:v>66230.5</c:v>
                </c:pt>
                <c:pt idx="534">
                  <c:v>66234.5</c:v>
                </c:pt>
                <c:pt idx="535">
                  <c:v>66248.5</c:v>
                </c:pt>
                <c:pt idx="536">
                  <c:v>66253</c:v>
                </c:pt>
                <c:pt idx="537">
                  <c:v>66257.5</c:v>
                </c:pt>
                <c:pt idx="538">
                  <c:v>66261.5</c:v>
                </c:pt>
                <c:pt idx="539">
                  <c:v>66279.5</c:v>
                </c:pt>
                <c:pt idx="540">
                  <c:v>66280</c:v>
                </c:pt>
                <c:pt idx="541">
                  <c:v>66284</c:v>
                </c:pt>
                <c:pt idx="542">
                  <c:v>66284.5</c:v>
                </c:pt>
                <c:pt idx="543">
                  <c:v>66288</c:v>
                </c:pt>
                <c:pt idx="544">
                  <c:v>66288.5</c:v>
                </c:pt>
                <c:pt idx="545">
                  <c:v>66302.5</c:v>
                </c:pt>
                <c:pt idx="546">
                  <c:v>66307</c:v>
                </c:pt>
                <c:pt idx="547">
                  <c:v>66307.5</c:v>
                </c:pt>
                <c:pt idx="548">
                  <c:v>66311</c:v>
                </c:pt>
                <c:pt idx="549">
                  <c:v>66312</c:v>
                </c:pt>
                <c:pt idx="550">
                  <c:v>66325.5</c:v>
                </c:pt>
                <c:pt idx="551">
                  <c:v>66326.5</c:v>
                </c:pt>
                <c:pt idx="552">
                  <c:v>66329.5</c:v>
                </c:pt>
                <c:pt idx="553">
                  <c:v>66330</c:v>
                </c:pt>
                <c:pt idx="554">
                  <c:v>66347</c:v>
                </c:pt>
                <c:pt idx="555">
                  <c:v>66347.5</c:v>
                </c:pt>
                <c:pt idx="556">
                  <c:v>66423.5</c:v>
                </c:pt>
                <c:pt idx="557">
                  <c:v>66424</c:v>
                </c:pt>
                <c:pt idx="558">
                  <c:v>66433</c:v>
                </c:pt>
                <c:pt idx="559">
                  <c:v>66437.5</c:v>
                </c:pt>
                <c:pt idx="560">
                  <c:v>66438</c:v>
                </c:pt>
                <c:pt idx="561">
                  <c:v>66438.5</c:v>
                </c:pt>
                <c:pt idx="562">
                  <c:v>66443</c:v>
                </c:pt>
                <c:pt idx="563">
                  <c:v>66451</c:v>
                </c:pt>
                <c:pt idx="564">
                  <c:v>66469</c:v>
                </c:pt>
                <c:pt idx="565">
                  <c:v>66469.5</c:v>
                </c:pt>
                <c:pt idx="566">
                  <c:v>66473.5</c:v>
                </c:pt>
                <c:pt idx="567">
                  <c:v>66474</c:v>
                </c:pt>
                <c:pt idx="568">
                  <c:v>66478</c:v>
                </c:pt>
                <c:pt idx="569">
                  <c:v>66478.5</c:v>
                </c:pt>
                <c:pt idx="570">
                  <c:v>66483</c:v>
                </c:pt>
                <c:pt idx="571">
                  <c:v>66487</c:v>
                </c:pt>
                <c:pt idx="572">
                  <c:v>66487.5</c:v>
                </c:pt>
                <c:pt idx="573">
                  <c:v>66491.5</c:v>
                </c:pt>
                <c:pt idx="574">
                  <c:v>66492</c:v>
                </c:pt>
                <c:pt idx="575">
                  <c:v>66492.5</c:v>
                </c:pt>
                <c:pt idx="576">
                  <c:v>66501</c:v>
                </c:pt>
                <c:pt idx="577">
                  <c:v>66501.5</c:v>
                </c:pt>
                <c:pt idx="578">
                  <c:v>66505.5</c:v>
                </c:pt>
                <c:pt idx="579">
                  <c:v>66510</c:v>
                </c:pt>
                <c:pt idx="580">
                  <c:v>66514.5</c:v>
                </c:pt>
                <c:pt idx="581">
                  <c:v>66519</c:v>
                </c:pt>
                <c:pt idx="582">
                  <c:v>66519</c:v>
                </c:pt>
                <c:pt idx="583">
                  <c:v>66523.5</c:v>
                </c:pt>
                <c:pt idx="584">
                  <c:v>66528</c:v>
                </c:pt>
                <c:pt idx="585">
                  <c:v>66528.5</c:v>
                </c:pt>
                <c:pt idx="586">
                  <c:v>66532.5</c:v>
                </c:pt>
                <c:pt idx="587">
                  <c:v>66532.5</c:v>
                </c:pt>
                <c:pt idx="588">
                  <c:v>66533</c:v>
                </c:pt>
                <c:pt idx="589">
                  <c:v>66537.5</c:v>
                </c:pt>
                <c:pt idx="590">
                  <c:v>66551</c:v>
                </c:pt>
                <c:pt idx="591">
                  <c:v>66555.5</c:v>
                </c:pt>
                <c:pt idx="592">
                  <c:v>66564.5</c:v>
                </c:pt>
                <c:pt idx="593">
                  <c:v>66569</c:v>
                </c:pt>
                <c:pt idx="594">
                  <c:v>66573.5</c:v>
                </c:pt>
                <c:pt idx="595">
                  <c:v>66578</c:v>
                </c:pt>
                <c:pt idx="596">
                  <c:v>66582.5</c:v>
                </c:pt>
                <c:pt idx="597">
                  <c:v>66596</c:v>
                </c:pt>
                <c:pt idx="598">
                  <c:v>66600.5</c:v>
                </c:pt>
                <c:pt idx="599">
                  <c:v>66614.5</c:v>
                </c:pt>
                <c:pt idx="600">
                  <c:v>66619</c:v>
                </c:pt>
                <c:pt idx="601">
                  <c:v>66623.5</c:v>
                </c:pt>
                <c:pt idx="602">
                  <c:v>66659.5</c:v>
                </c:pt>
                <c:pt idx="603">
                  <c:v>66765</c:v>
                </c:pt>
                <c:pt idx="604">
                  <c:v>67914</c:v>
                </c:pt>
                <c:pt idx="605">
                  <c:v>67914</c:v>
                </c:pt>
                <c:pt idx="606">
                  <c:v>67914</c:v>
                </c:pt>
                <c:pt idx="607">
                  <c:v>67914</c:v>
                </c:pt>
                <c:pt idx="608">
                  <c:v>67974.5</c:v>
                </c:pt>
                <c:pt idx="609">
                  <c:v>67980</c:v>
                </c:pt>
                <c:pt idx="610">
                  <c:v>67980</c:v>
                </c:pt>
                <c:pt idx="611">
                  <c:v>68073</c:v>
                </c:pt>
                <c:pt idx="612">
                  <c:v>68128</c:v>
                </c:pt>
                <c:pt idx="613">
                  <c:v>68128</c:v>
                </c:pt>
                <c:pt idx="614">
                  <c:v>68128</c:v>
                </c:pt>
                <c:pt idx="615">
                  <c:v>68132.5</c:v>
                </c:pt>
                <c:pt idx="616">
                  <c:v>68132.5</c:v>
                </c:pt>
                <c:pt idx="617">
                  <c:v>68241</c:v>
                </c:pt>
                <c:pt idx="618">
                  <c:v>68250</c:v>
                </c:pt>
                <c:pt idx="619">
                  <c:v>68255.5</c:v>
                </c:pt>
                <c:pt idx="620">
                  <c:v>68341.5</c:v>
                </c:pt>
                <c:pt idx="621">
                  <c:v>68395</c:v>
                </c:pt>
                <c:pt idx="622">
                  <c:v>68395</c:v>
                </c:pt>
                <c:pt idx="623">
                  <c:v>68395</c:v>
                </c:pt>
                <c:pt idx="624">
                  <c:v>68485.5</c:v>
                </c:pt>
                <c:pt idx="625">
                  <c:v>69244.5</c:v>
                </c:pt>
                <c:pt idx="626">
                  <c:v>69263</c:v>
                </c:pt>
                <c:pt idx="627">
                  <c:v>69263.5</c:v>
                </c:pt>
                <c:pt idx="628">
                  <c:v>69475.5</c:v>
                </c:pt>
                <c:pt idx="629">
                  <c:v>69476</c:v>
                </c:pt>
                <c:pt idx="630">
                  <c:v>69573</c:v>
                </c:pt>
                <c:pt idx="631">
                  <c:v>69593.5</c:v>
                </c:pt>
                <c:pt idx="632">
                  <c:v>69692</c:v>
                </c:pt>
                <c:pt idx="633">
                  <c:v>69769</c:v>
                </c:pt>
                <c:pt idx="634">
                  <c:v>69786</c:v>
                </c:pt>
                <c:pt idx="635">
                  <c:v>69841.5</c:v>
                </c:pt>
                <c:pt idx="636">
                  <c:v>69887</c:v>
                </c:pt>
                <c:pt idx="637">
                  <c:v>69922</c:v>
                </c:pt>
                <c:pt idx="638">
                  <c:v>70902</c:v>
                </c:pt>
                <c:pt idx="639">
                  <c:v>71042.5</c:v>
                </c:pt>
                <c:pt idx="640">
                  <c:v>71051</c:v>
                </c:pt>
                <c:pt idx="641">
                  <c:v>71214.5</c:v>
                </c:pt>
                <c:pt idx="642">
                  <c:v>71337</c:v>
                </c:pt>
                <c:pt idx="643">
                  <c:v>71337.5</c:v>
                </c:pt>
                <c:pt idx="644">
                  <c:v>71350.5</c:v>
                </c:pt>
                <c:pt idx="645">
                  <c:v>71467</c:v>
                </c:pt>
                <c:pt idx="646">
                  <c:v>72625</c:v>
                </c:pt>
                <c:pt idx="647">
                  <c:v>72838</c:v>
                </c:pt>
                <c:pt idx="648">
                  <c:v>72904.5</c:v>
                </c:pt>
                <c:pt idx="649">
                  <c:v>73035.5</c:v>
                </c:pt>
                <c:pt idx="650">
                  <c:v>73040</c:v>
                </c:pt>
                <c:pt idx="651">
                  <c:v>73040.5</c:v>
                </c:pt>
                <c:pt idx="652">
                  <c:v>73053.5</c:v>
                </c:pt>
                <c:pt idx="653">
                  <c:v>73054</c:v>
                </c:pt>
                <c:pt idx="654">
                  <c:v>73062</c:v>
                </c:pt>
                <c:pt idx="655">
                  <c:v>73062.5</c:v>
                </c:pt>
                <c:pt idx="656">
                  <c:v>73067</c:v>
                </c:pt>
                <c:pt idx="657">
                  <c:v>73067.5</c:v>
                </c:pt>
                <c:pt idx="658">
                  <c:v>73076</c:v>
                </c:pt>
                <c:pt idx="659">
                  <c:v>73076.5</c:v>
                </c:pt>
                <c:pt idx="660">
                  <c:v>73077</c:v>
                </c:pt>
                <c:pt idx="661">
                  <c:v>73077</c:v>
                </c:pt>
                <c:pt idx="662">
                  <c:v>73077.5</c:v>
                </c:pt>
                <c:pt idx="663">
                  <c:v>73080.5</c:v>
                </c:pt>
                <c:pt idx="664">
                  <c:v>73081</c:v>
                </c:pt>
                <c:pt idx="665">
                  <c:v>73081.5</c:v>
                </c:pt>
                <c:pt idx="666">
                  <c:v>73085</c:v>
                </c:pt>
                <c:pt idx="667">
                  <c:v>73085.5</c:v>
                </c:pt>
                <c:pt idx="668">
                  <c:v>73089.5</c:v>
                </c:pt>
                <c:pt idx="669">
                  <c:v>73090</c:v>
                </c:pt>
                <c:pt idx="670">
                  <c:v>73090.5</c:v>
                </c:pt>
                <c:pt idx="671">
                  <c:v>73094</c:v>
                </c:pt>
                <c:pt idx="672">
                  <c:v>73094.5</c:v>
                </c:pt>
                <c:pt idx="673">
                  <c:v>73095</c:v>
                </c:pt>
                <c:pt idx="674">
                  <c:v>73095</c:v>
                </c:pt>
                <c:pt idx="675">
                  <c:v>73095</c:v>
                </c:pt>
                <c:pt idx="676">
                  <c:v>73098.5</c:v>
                </c:pt>
                <c:pt idx="677">
                  <c:v>73099</c:v>
                </c:pt>
                <c:pt idx="678">
                  <c:v>73099.5</c:v>
                </c:pt>
                <c:pt idx="679">
                  <c:v>73103.5</c:v>
                </c:pt>
                <c:pt idx="680">
                  <c:v>73135</c:v>
                </c:pt>
                <c:pt idx="681">
                  <c:v>73135.5</c:v>
                </c:pt>
                <c:pt idx="682">
                  <c:v>73144</c:v>
                </c:pt>
                <c:pt idx="683">
                  <c:v>73144.5</c:v>
                </c:pt>
                <c:pt idx="684">
                  <c:v>73148.5</c:v>
                </c:pt>
                <c:pt idx="685">
                  <c:v>73158</c:v>
                </c:pt>
                <c:pt idx="686">
                  <c:v>73185</c:v>
                </c:pt>
                <c:pt idx="687">
                  <c:v>73189</c:v>
                </c:pt>
                <c:pt idx="688">
                  <c:v>73189.5</c:v>
                </c:pt>
                <c:pt idx="689">
                  <c:v>73190</c:v>
                </c:pt>
                <c:pt idx="690">
                  <c:v>73194</c:v>
                </c:pt>
                <c:pt idx="691">
                  <c:v>73194.5</c:v>
                </c:pt>
                <c:pt idx="692">
                  <c:v>73207.5</c:v>
                </c:pt>
                <c:pt idx="693">
                  <c:v>73212</c:v>
                </c:pt>
                <c:pt idx="694">
                  <c:v>73212.5</c:v>
                </c:pt>
                <c:pt idx="695">
                  <c:v>73221</c:v>
                </c:pt>
                <c:pt idx="696">
                  <c:v>73221.5</c:v>
                </c:pt>
                <c:pt idx="697">
                  <c:v>73230</c:v>
                </c:pt>
                <c:pt idx="698">
                  <c:v>73230.5</c:v>
                </c:pt>
                <c:pt idx="699">
                  <c:v>73239</c:v>
                </c:pt>
                <c:pt idx="700">
                  <c:v>73243.5</c:v>
                </c:pt>
                <c:pt idx="701">
                  <c:v>73248</c:v>
                </c:pt>
                <c:pt idx="702">
                  <c:v>73248.5</c:v>
                </c:pt>
                <c:pt idx="703">
                  <c:v>73252.5</c:v>
                </c:pt>
                <c:pt idx="704">
                  <c:v>73253</c:v>
                </c:pt>
                <c:pt idx="705">
                  <c:v>73262</c:v>
                </c:pt>
                <c:pt idx="706">
                  <c:v>73271</c:v>
                </c:pt>
                <c:pt idx="707">
                  <c:v>73275.5</c:v>
                </c:pt>
                <c:pt idx="708">
                  <c:v>73280</c:v>
                </c:pt>
                <c:pt idx="709">
                  <c:v>73289</c:v>
                </c:pt>
                <c:pt idx="710">
                  <c:v>74310</c:v>
                </c:pt>
                <c:pt idx="711">
                  <c:v>74327.5</c:v>
                </c:pt>
                <c:pt idx="712">
                  <c:v>74328</c:v>
                </c:pt>
                <c:pt idx="713">
                  <c:v>74342.5</c:v>
                </c:pt>
                <c:pt idx="714">
                  <c:v>74355</c:v>
                </c:pt>
                <c:pt idx="715">
                  <c:v>74359.5</c:v>
                </c:pt>
                <c:pt idx="716">
                  <c:v>74368.5</c:v>
                </c:pt>
                <c:pt idx="717">
                  <c:v>74369</c:v>
                </c:pt>
                <c:pt idx="718">
                  <c:v>74373.5</c:v>
                </c:pt>
                <c:pt idx="719">
                  <c:v>74377.5</c:v>
                </c:pt>
                <c:pt idx="720">
                  <c:v>74378</c:v>
                </c:pt>
                <c:pt idx="721">
                  <c:v>74382</c:v>
                </c:pt>
                <c:pt idx="722">
                  <c:v>74382.5</c:v>
                </c:pt>
                <c:pt idx="723">
                  <c:v>74386.5</c:v>
                </c:pt>
                <c:pt idx="724">
                  <c:v>74387</c:v>
                </c:pt>
                <c:pt idx="725">
                  <c:v>74391</c:v>
                </c:pt>
                <c:pt idx="726">
                  <c:v>74404.5</c:v>
                </c:pt>
                <c:pt idx="727">
                  <c:v>74405</c:v>
                </c:pt>
                <c:pt idx="728">
                  <c:v>74409</c:v>
                </c:pt>
                <c:pt idx="729">
                  <c:v>74409.5</c:v>
                </c:pt>
                <c:pt idx="730">
                  <c:v>74413.5</c:v>
                </c:pt>
                <c:pt idx="731">
                  <c:v>74414</c:v>
                </c:pt>
                <c:pt idx="732">
                  <c:v>74431.5</c:v>
                </c:pt>
                <c:pt idx="733">
                  <c:v>74432</c:v>
                </c:pt>
                <c:pt idx="734">
                  <c:v>74435.5</c:v>
                </c:pt>
                <c:pt idx="735">
                  <c:v>74436</c:v>
                </c:pt>
                <c:pt idx="736">
                  <c:v>74436</c:v>
                </c:pt>
                <c:pt idx="737">
                  <c:v>74436.5</c:v>
                </c:pt>
                <c:pt idx="738">
                  <c:v>74437</c:v>
                </c:pt>
                <c:pt idx="739">
                  <c:v>74440.5</c:v>
                </c:pt>
                <c:pt idx="740">
                  <c:v>74441</c:v>
                </c:pt>
                <c:pt idx="741">
                  <c:v>74464</c:v>
                </c:pt>
                <c:pt idx="742">
                  <c:v>74472.5</c:v>
                </c:pt>
                <c:pt idx="743">
                  <c:v>74517.5</c:v>
                </c:pt>
                <c:pt idx="744">
                  <c:v>74518</c:v>
                </c:pt>
                <c:pt idx="745">
                  <c:v>74518.5</c:v>
                </c:pt>
                <c:pt idx="746">
                  <c:v>74522.5</c:v>
                </c:pt>
                <c:pt idx="747">
                  <c:v>74523</c:v>
                </c:pt>
                <c:pt idx="748">
                  <c:v>74528</c:v>
                </c:pt>
                <c:pt idx="749">
                  <c:v>74528.5</c:v>
                </c:pt>
                <c:pt idx="750">
                  <c:v>74536</c:v>
                </c:pt>
                <c:pt idx="751">
                  <c:v>74536.5</c:v>
                </c:pt>
                <c:pt idx="752">
                  <c:v>74540</c:v>
                </c:pt>
                <c:pt idx="753">
                  <c:v>74558.5</c:v>
                </c:pt>
                <c:pt idx="754">
                  <c:v>74559</c:v>
                </c:pt>
                <c:pt idx="755">
                  <c:v>74640</c:v>
                </c:pt>
                <c:pt idx="756">
                  <c:v>74794.5</c:v>
                </c:pt>
                <c:pt idx="757">
                  <c:v>74893</c:v>
                </c:pt>
                <c:pt idx="758">
                  <c:v>74907.5</c:v>
                </c:pt>
                <c:pt idx="759">
                  <c:v>74907.5</c:v>
                </c:pt>
                <c:pt idx="760">
                  <c:v>76050</c:v>
                </c:pt>
                <c:pt idx="761">
                  <c:v>76050</c:v>
                </c:pt>
                <c:pt idx="762">
                  <c:v>76357.5</c:v>
                </c:pt>
                <c:pt idx="763">
                  <c:v>76357.5</c:v>
                </c:pt>
                <c:pt idx="764">
                  <c:v>76643</c:v>
                </c:pt>
                <c:pt idx="765">
                  <c:v>76693</c:v>
                </c:pt>
                <c:pt idx="766">
                  <c:v>77623.5</c:v>
                </c:pt>
                <c:pt idx="767">
                  <c:v>77744</c:v>
                </c:pt>
                <c:pt idx="768">
                  <c:v>77768</c:v>
                </c:pt>
                <c:pt idx="769">
                  <c:v>77997.5</c:v>
                </c:pt>
                <c:pt idx="770">
                  <c:v>79452</c:v>
                </c:pt>
                <c:pt idx="771">
                  <c:v>79452.5</c:v>
                </c:pt>
                <c:pt idx="772">
                  <c:v>79471.5</c:v>
                </c:pt>
                <c:pt idx="773">
                  <c:v>79592</c:v>
                </c:pt>
                <c:pt idx="774">
                  <c:v>79592.5</c:v>
                </c:pt>
                <c:pt idx="775">
                  <c:v>79669</c:v>
                </c:pt>
                <c:pt idx="776">
                  <c:v>79675</c:v>
                </c:pt>
                <c:pt idx="777">
                  <c:v>79675.5</c:v>
                </c:pt>
                <c:pt idx="778">
                  <c:v>79755</c:v>
                </c:pt>
                <c:pt idx="779">
                  <c:v>81024.5</c:v>
                </c:pt>
                <c:pt idx="780">
                  <c:v>81166.5</c:v>
                </c:pt>
                <c:pt idx="781">
                  <c:v>81309.5</c:v>
                </c:pt>
                <c:pt idx="782">
                  <c:v>81387.5</c:v>
                </c:pt>
                <c:pt idx="783">
                  <c:v>81491.5</c:v>
                </c:pt>
                <c:pt idx="784">
                  <c:v>81559.5</c:v>
                </c:pt>
                <c:pt idx="785">
                  <c:v>82449</c:v>
                </c:pt>
                <c:pt idx="786">
                  <c:v>82551.5</c:v>
                </c:pt>
                <c:pt idx="787">
                  <c:v>82552</c:v>
                </c:pt>
                <c:pt idx="788">
                  <c:v>82797.5</c:v>
                </c:pt>
                <c:pt idx="789">
                  <c:v>82949.5</c:v>
                </c:pt>
                <c:pt idx="790">
                  <c:v>82977</c:v>
                </c:pt>
                <c:pt idx="791">
                  <c:v>83073</c:v>
                </c:pt>
                <c:pt idx="792">
                  <c:v>83268</c:v>
                </c:pt>
                <c:pt idx="793">
                  <c:v>84225.5</c:v>
                </c:pt>
                <c:pt idx="794">
                  <c:v>84288.5</c:v>
                </c:pt>
                <c:pt idx="795">
                  <c:v>84338.5</c:v>
                </c:pt>
                <c:pt idx="796">
                  <c:v>84370</c:v>
                </c:pt>
                <c:pt idx="797">
                  <c:v>84569</c:v>
                </c:pt>
                <c:pt idx="798">
                  <c:v>84569</c:v>
                </c:pt>
                <c:pt idx="799">
                  <c:v>84581.5</c:v>
                </c:pt>
                <c:pt idx="800">
                  <c:v>84582</c:v>
                </c:pt>
                <c:pt idx="801">
                  <c:v>84712.5</c:v>
                </c:pt>
                <c:pt idx="802">
                  <c:v>84726</c:v>
                </c:pt>
                <c:pt idx="803">
                  <c:v>84827</c:v>
                </c:pt>
                <c:pt idx="804">
                  <c:v>85915.5</c:v>
                </c:pt>
                <c:pt idx="805">
                  <c:v>86082.5</c:v>
                </c:pt>
                <c:pt idx="806">
                  <c:v>86083</c:v>
                </c:pt>
                <c:pt idx="807">
                  <c:v>86228</c:v>
                </c:pt>
                <c:pt idx="808">
                  <c:v>86266.5</c:v>
                </c:pt>
                <c:pt idx="809">
                  <c:v>86267</c:v>
                </c:pt>
                <c:pt idx="810">
                  <c:v>86294</c:v>
                </c:pt>
                <c:pt idx="811">
                  <c:v>86381</c:v>
                </c:pt>
                <c:pt idx="812">
                  <c:v>86521.5</c:v>
                </c:pt>
                <c:pt idx="813">
                  <c:v>87795.5</c:v>
                </c:pt>
                <c:pt idx="814">
                  <c:v>87795.5</c:v>
                </c:pt>
                <c:pt idx="815">
                  <c:v>87847</c:v>
                </c:pt>
                <c:pt idx="816">
                  <c:v>87858.5</c:v>
                </c:pt>
                <c:pt idx="817">
                  <c:v>88002</c:v>
                </c:pt>
                <c:pt idx="818">
                  <c:v>88002</c:v>
                </c:pt>
                <c:pt idx="819">
                  <c:v>88057.5</c:v>
                </c:pt>
                <c:pt idx="820">
                  <c:v>88057.5</c:v>
                </c:pt>
                <c:pt idx="821">
                  <c:v>88062</c:v>
                </c:pt>
                <c:pt idx="822">
                  <c:v>88108</c:v>
                </c:pt>
                <c:pt idx="823">
                  <c:v>88160.5</c:v>
                </c:pt>
                <c:pt idx="824">
                  <c:v>88160.5</c:v>
                </c:pt>
                <c:pt idx="825">
                  <c:v>88161</c:v>
                </c:pt>
                <c:pt idx="826">
                  <c:v>88161</c:v>
                </c:pt>
                <c:pt idx="827">
                  <c:v>88266</c:v>
                </c:pt>
                <c:pt idx="828">
                  <c:v>88266</c:v>
                </c:pt>
                <c:pt idx="829">
                  <c:v>89336.5</c:v>
                </c:pt>
                <c:pt idx="830">
                  <c:v>89336.5</c:v>
                </c:pt>
                <c:pt idx="831">
                  <c:v>89510</c:v>
                </c:pt>
                <c:pt idx="832">
                  <c:v>89626</c:v>
                </c:pt>
                <c:pt idx="833">
                  <c:v>89626</c:v>
                </c:pt>
                <c:pt idx="834">
                  <c:v>89751</c:v>
                </c:pt>
                <c:pt idx="835">
                  <c:v>89751</c:v>
                </c:pt>
                <c:pt idx="836">
                  <c:v>90981.5</c:v>
                </c:pt>
                <c:pt idx="837">
                  <c:v>91144</c:v>
                </c:pt>
                <c:pt idx="838">
                  <c:v>91194</c:v>
                </c:pt>
                <c:pt idx="839">
                  <c:v>91401</c:v>
                </c:pt>
                <c:pt idx="840">
                  <c:v>92874.5</c:v>
                </c:pt>
                <c:pt idx="841">
                  <c:v>92875</c:v>
                </c:pt>
                <c:pt idx="842">
                  <c:v>92875.5</c:v>
                </c:pt>
                <c:pt idx="843">
                  <c:v>93146</c:v>
                </c:pt>
                <c:pt idx="844">
                  <c:v>94429</c:v>
                </c:pt>
                <c:pt idx="845">
                  <c:v>94429.5</c:v>
                </c:pt>
                <c:pt idx="846">
                  <c:v>94546.5</c:v>
                </c:pt>
                <c:pt idx="847">
                  <c:v>94586.5</c:v>
                </c:pt>
                <c:pt idx="848">
                  <c:v>94722</c:v>
                </c:pt>
                <c:pt idx="849">
                  <c:v>94900</c:v>
                </c:pt>
              </c:numCache>
            </c:numRef>
          </c:xVal>
          <c:yVal>
            <c:numRef>
              <c:f>'Active 3'!$J$21:$J$989</c:f>
              <c:numCache>
                <c:formatCode>General</c:formatCode>
                <c:ptCount val="969"/>
                <c:pt idx="47">
                  <c:v>3.3272000073338859E-3</c:v>
                </c:pt>
                <c:pt idx="48">
                  <c:v>2.8506800008472055E-3</c:v>
                </c:pt>
                <c:pt idx="49">
                  <c:v>2.8093799992348067E-3</c:v>
                </c:pt>
                <c:pt idx="50">
                  <c:v>2.966239997476805E-3</c:v>
                </c:pt>
                <c:pt idx="51">
                  <c:v>3.0211200064513832E-3</c:v>
                </c:pt>
                <c:pt idx="52">
                  <c:v>2.477980000548996E-3</c:v>
                </c:pt>
                <c:pt idx="53">
                  <c:v>2.7775600028689951E-3</c:v>
                </c:pt>
                <c:pt idx="54">
                  <c:v>2.0344199947430752E-3</c:v>
                </c:pt>
                <c:pt idx="55">
                  <c:v>2.3344199944403954E-3</c:v>
                </c:pt>
                <c:pt idx="73">
                  <c:v>1.1415599947213195E-3</c:v>
                </c:pt>
                <c:pt idx="75">
                  <c:v>7.7919998147990555E-5</c:v>
                </c:pt>
                <c:pt idx="76">
                  <c:v>2.777919995423872E-3</c:v>
                </c:pt>
                <c:pt idx="78">
                  <c:v>2.694900002097711E-3</c:v>
                </c:pt>
                <c:pt idx="79">
                  <c:v>-5.482401029439643E-4</c:v>
                </c:pt>
                <c:pt idx="80">
                  <c:v>-5.482400010805577E-4</c:v>
                </c:pt>
                <c:pt idx="81">
                  <c:v>-1.3019998732488602E-5</c:v>
                </c:pt>
                <c:pt idx="135">
                  <c:v>8.8228599997819401E-3</c:v>
                </c:pt>
                <c:pt idx="136">
                  <c:v>7.5797199970111251E-3</c:v>
                </c:pt>
                <c:pt idx="137">
                  <c:v>8.8365800038445741E-3</c:v>
                </c:pt>
                <c:pt idx="147">
                  <c:v>1.7096400042646565E-3</c:v>
                </c:pt>
                <c:pt idx="149">
                  <c:v>2.9270600061863661E-3</c:v>
                </c:pt>
                <c:pt idx="153">
                  <c:v>2.1367000008467585E-3</c:v>
                </c:pt>
                <c:pt idx="154">
                  <c:v>2.5719199984450825E-3</c:v>
                </c:pt>
                <c:pt idx="173">
                  <c:v>2.7590800018515438E-3</c:v>
                </c:pt>
                <c:pt idx="174">
                  <c:v>2.1708200001739897E-3</c:v>
                </c:pt>
                <c:pt idx="175">
                  <c:v>2.4688400008017197E-3</c:v>
                </c:pt>
                <c:pt idx="296">
                  <c:v>-8.8707799950498156E-3</c:v>
                </c:pt>
                <c:pt idx="297">
                  <c:v>-8.7707799975760281E-3</c:v>
                </c:pt>
                <c:pt idx="298">
                  <c:v>-8.3707799931289628E-3</c:v>
                </c:pt>
                <c:pt idx="299">
                  <c:v>-8.4139200043864548E-3</c:v>
                </c:pt>
                <c:pt idx="300">
                  <c:v>-8.113919997413177E-3</c:v>
                </c:pt>
                <c:pt idx="301">
                  <c:v>-8.113919997413177E-3</c:v>
                </c:pt>
                <c:pt idx="305">
                  <c:v>-7.7897199953440577E-3</c:v>
                </c:pt>
                <c:pt idx="314">
                  <c:v>-9.462340000027325E-3</c:v>
                </c:pt>
                <c:pt idx="317">
                  <c:v>-6.4805799993337132E-3</c:v>
                </c:pt>
                <c:pt idx="318">
                  <c:v>-8.6415400000987574E-3</c:v>
                </c:pt>
                <c:pt idx="326">
                  <c:v>1.665700001467485E-3</c:v>
                </c:pt>
                <c:pt idx="327">
                  <c:v>4.9657000054139644E-3</c:v>
                </c:pt>
                <c:pt idx="337">
                  <c:v>-1.8865979996917304E-2</c:v>
                </c:pt>
                <c:pt idx="338">
                  <c:v>-2.220911999756936E-2</c:v>
                </c:pt>
                <c:pt idx="339">
                  <c:v>-1.0503880002943333E-2</c:v>
                </c:pt>
                <c:pt idx="349">
                  <c:v>-1.0282579998602159E-2</c:v>
                </c:pt>
                <c:pt idx="353">
                  <c:v>-2.0899999071843922E-5</c:v>
                </c:pt>
                <c:pt idx="355">
                  <c:v>-2.0640400034608319E-3</c:v>
                </c:pt>
                <c:pt idx="359">
                  <c:v>-1.0219340001640376E-2</c:v>
                </c:pt>
                <c:pt idx="360">
                  <c:v>-9.7292399950674735E-3</c:v>
                </c:pt>
                <c:pt idx="366">
                  <c:v>-9.1980399956810288E-3</c:v>
                </c:pt>
                <c:pt idx="376">
                  <c:v>-9.3291399971349165E-3</c:v>
                </c:pt>
                <c:pt idx="388">
                  <c:v>-9.1877599988947622E-3</c:v>
                </c:pt>
                <c:pt idx="417">
                  <c:v>-1.080851999722654E-2</c:v>
                </c:pt>
                <c:pt idx="421">
                  <c:v>-1.0820240000612102E-2</c:v>
                </c:pt>
                <c:pt idx="430">
                  <c:v>-1.1481820001790766E-2</c:v>
                </c:pt>
                <c:pt idx="431">
                  <c:v>-1.2291859995457344E-2</c:v>
                </c:pt>
                <c:pt idx="432">
                  <c:v>-1.1835000004793983E-2</c:v>
                </c:pt>
                <c:pt idx="433">
                  <c:v>-1.1288319998129737E-2</c:v>
                </c:pt>
                <c:pt idx="434">
                  <c:v>-1.1331460002111271E-2</c:v>
                </c:pt>
                <c:pt idx="436">
                  <c:v>-7.6788400037912652E-3</c:v>
                </c:pt>
                <c:pt idx="437">
                  <c:v>-1.6222120000747964E-2</c:v>
                </c:pt>
                <c:pt idx="438">
                  <c:v>-1.0604579998471308E-2</c:v>
                </c:pt>
                <c:pt idx="439">
                  <c:v>-1.2690999996266328E-2</c:v>
                </c:pt>
                <c:pt idx="475">
                  <c:v>-1.2057679996360093E-2</c:v>
                </c:pt>
                <c:pt idx="476">
                  <c:v>-1.1500820000946987E-2</c:v>
                </c:pt>
                <c:pt idx="478">
                  <c:v>-1.2493179994635284E-2</c:v>
                </c:pt>
                <c:pt idx="485">
                  <c:v>-1.1215099999390077E-2</c:v>
                </c:pt>
                <c:pt idx="486">
                  <c:v>-1.1948479994316585E-2</c:v>
                </c:pt>
                <c:pt idx="488">
                  <c:v>-1.16916199986008E-2</c:v>
                </c:pt>
                <c:pt idx="489">
                  <c:v>-1.1768140000640415E-2</c:v>
                </c:pt>
                <c:pt idx="491">
                  <c:v>-1.2374220001220237E-2</c:v>
                </c:pt>
                <c:pt idx="492">
                  <c:v>-1.2264739998499863E-2</c:v>
                </c:pt>
                <c:pt idx="498">
                  <c:v>-1.2854060005338397E-2</c:v>
                </c:pt>
                <c:pt idx="501">
                  <c:v>-1.3518119994841982E-2</c:v>
                </c:pt>
                <c:pt idx="509">
                  <c:v>-1.3363940000999719E-2</c:v>
                </c:pt>
                <c:pt idx="554">
                  <c:v>-1.6019160000723787E-2</c:v>
                </c:pt>
                <c:pt idx="555">
                  <c:v>-1.5462299998034723E-2</c:v>
                </c:pt>
                <c:pt idx="564">
                  <c:v>-1.5945319995807949E-2</c:v>
                </c:pt>
                <c:pt idx="566">
                  <c:v>-1.6633580002235249E-2</c:v>
                </c:pt>
                <c:pt idx="568">
                  <c:v>-1.2421840001479723E-2</c:v>
                </c:pt>
                <c:pt idx="571">
                  <c:v>-1.5898359997663647E-2</c:v>
                </c:pt>
                <c:pt idx="576">
                  <c:v>-1.6806280000309926E-2</c:v>
                </c:pt>
                <c:pt idx="577">
                  <c:v>-1.6949420001765247E-2</c:v>
                </c:pt>
                <c:pt idx="617">
                  <c:v>-1.6433479999250267E-2</c:v>
                </c:pt>
                <c:pt idx="618">
                  <c:v>-1.6709999996237457E-2</c:v>
                </c:pt>
                <c:pt idx="634">
                  <c:v>-1.4936079998733476E-2</c:v>
                </c:pt>
                <c:pt idx="645">
                  <c:v>-1.3372760004131123E-2</c:v>
                </c:pt>
                <c:pt idx="734">
                  <c:v>-1.7294940000283532E-2</c:v>
                </c:pt>
                <c:pt idx="736">
                  <c:v>-1.5938079995976295E-2</c:v>
                </c:pt>
                <c:pt idx="757">
                  <c:v>-1.556803999847034E-2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667-480E-AD4C-1DEE4E1F5077}"/>
            </c:ext>
          </c:extLst>
        </c:ser>
        <c:ser>
          <c:idx val="4"/>
          <c:order val="3"/>
          <c:tx>
            <c:strRef>
              <c:f>'Active 3'!$K$20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3'!$F$21:$F$989</c:f>
              <c:numCache>
                <c:formatCode>General</c:formatCode>
                <c:ptCount val="969"/>
                <c:pt idx="0">
                  <c:v>0</c:v>
                </c:pt>
                <c:pt idx="1">
                  <c:v>5278</c:v>
                </c:pt>
                <c:pt idx="2">
                  <c:v>5337</c:v>
                </c:pt>
                <c:pt idx="3">
                  <c:v>5337.5</c:v>
                </c:pt>
                <c:pt idx="4">
                  <c:v>5350.5</c:v>
                </c:pt>
                <c:pt idx="5">
                  <c:v>5351</c:v>
                </c:pt>
                <c:pt idx="6">
                  <c:v>5355</c:v>
                </c:pt>
                <c:pt idx="7">
                  <c:v>5468.5</c:v>
                </c:pt>
                <c:pt idx="8">
                  <c:v>5473</c:v>
                </c:pt>
                <c:pt idx="9">
                  <c:v>5477.5</c:v>
                </c:pt>
                <c:pt idx="10">
                  <c:v>6557.5</c:v>
                </c:pt>
                <c:pt idx="11">
                  <c:v>6891</c:v>
                </c:pt>
                <c:pt idx="12">
                  <c:v>8423</c:v>
                </c:pt>
                <c:pt idx="13">
                  <c:v>8441</c:v>
                </c:pt>
                <c:pt idx="14">
                  <c:v>8464.5</c:v>
                </c:pt>
                <c:pt idx="15">
                  <c:v>8509</c:v>
                </c:pt>
                <c:pt idx="16">
                  <c:v>8613</c:v>
                </c:pt>
                <c:pt idx="17">
                  <c:v>8640.5</c:v>
                </c:pt>
                <c:pt idx="18">
                  <c:v>8654</c:v>
                </c:pt>
                <c:pt idx="19">
                  <c:v>8667.5</c:v>
                </c:pt>
                <c:pt idx="20">
                  <c:v>8781</c:v>
                </c:pt>
                <c:pt idx="21">
                  <c:v>8781</c:v>
                </c:pt>
                <c:pt idx="22">
                  <c:v>8785.5</c:v>
                </c:pt>
                <c:pt idx="23">
                  <c:v>8790</c:v>
                </c:pt>
                <c:pt idx="24">
                  <c:v>8867</c:v>
                </c:pt>
                <c:pt idx="25">
                  <c:v>8885</c:v>
                </c:pt>
                <c:pt idx="26">
                  <c:v>8939.5</c:v>
                </c:pt>
                <c:pt idx="27">
                  <c:v>9846.5</c:v>
                </c:pt>
                <c:pt idx="28">
                  <c:v>9847</c:v>
                </c:pt>
                <c:pt idx="29">
                  <c:v>10154</c:v>
                </c:pt>
                <c:pt idx="30">
                  <c:v>10376</c:v>
                </c:pt>
                <c:pt idx="31">
                  <c:v>11297</c:v>
                </c:pt>
                <c:pt idx="32">
                  <c:v>11423.5</c:v>
                </c:pt>
                <c:pt idx="33">
                  <c:v>11654</c:v>
                </c:pt>
                <c:pt idx="34">
                  <c:v>11672</c:v>
                </c:pt>
                <c:pt idx="35">
                  <c:v>11712.5</c:v>
                </c:pt>
                <c:pt idx="36">
                  <c:v>11717</c:v>
                </c:pt>
                <c:pt idx="37">
                  <c:v>11731</c:v>
                </c:pt>
                <c:pt idx="38">
                  <c:v>11884.5</c:v>
                </c:pt>
                <c:pt idx="39">
                  <c:v>11889</c:v>
                </c:pt>
                <c:pt idx="40">
                  <c:v>11890</c:v>
                </c:pt>
                <c:pt idx="41">
                  <c:v>12007</c:v>
                </c:pt>
                <c:pt idx="42">
                  <c:v>12020.5</c:v>
                </c:pt>
                <c:pt idx="43">
                  <c:v>12815</c:v>
                </c:pt>
                <c:pt idx="44">
                  <c:v>12869.5</c:v>
                </c:pt>
                <c:pt idx="45">
                  <c:v>12874</c:v>
                </c:pt>
                <c:pt idx="46">
                  <c:v>12946</c:v>
                </c:pt>
                <c:pt idx="47">
                  <c:v>13260</c:v>
                </c:pt>
                <c:pt idx="48">
                  <c:v>13269</c:v>
                </c:pt>
                <c:pt idx="49">
                  <c:v>13291.5</c:v>
                </c:pt>
                <c:pt idx="50">
                  <c:v>13292</c:v>
                </c:pt>
                <c:pt idx="51">
                  <c:v>13296</c:v>
                </c:pt>
                <c:pt idx="52">
                  <c:v>13296.5</c:v>
                </c:pt>
                <c:pt idx="53">
                  <c:v>13373</c:v>
                </c:pt>
                <c:pt idx="54">
                  <c:v>13373.5</c:v>
                </c:pt>
                <c:pt idx="55">
                  <c:v>13373.5</c:v>
                </c:pt>
                <c:pt idx="56">
                  <c:v>13403.5</c:v>
                </c:pt>
                <c:pt idx="57">
                  <c:v>13452.5</c:v>
                </c:pt>
                <c:pt idx="58">
                  <c:v>13457</c:v>
                </c:pt>
                <c:pt idx="59">
                  <c:v>13457.5</c:v>
                </c:pt>
                <c:pt idx="60">
                  <c:v>13462</c:v>
                </c:pt>
                <c:pt idx="61">
                  <c:v>13485</c:v>
                </c:pt>
                <c:pt idx="62">
                  <c:v>13490</c:v>
                </c:pt>
                <c:pt idx="63">
                  <c:v>13571</c:v>
                </c:pt>
                <c:pt idx="64">
                  <c:v>13579.5</c:v>
                </c:pt>
                <c:pt idx="65">
                  <c:v>13598</c:v>
                </c:pt>
                <c:pt idx="66">
                  <c:v>13625</c:v>
                </c:pt>
                <c:pt idx="67">
                  <c:v>13638.5</c:v>
                </c:pt>
                <c:pt idx="68">
                  <c:v>13652</c:v>
                </c:pt>
                <c:pt idx="69">
                  <c:v>13720</c:v>
                </c:pt>
                <c:pt idx="70">
                  <c:v>13756.5</c:v>
                </c:pt>
                <c:pt idx="71">
                  <c:v>13765.5</c:v>
                </c:pt>
                <c:pt idx="72">
                  <c:v>14555</c:v>
                </c:pt>
                <c:pt idx="73">
                  <c:v>14573</c:v>
                </c:pt>
                <c:pt idx="74">
                  <c:v>14690.5</c:v>
                </c:pt>
                <c:pt idx="75">
                  <c:v>14736</c:v>
                </c:pt>
                <c:pt idx="76">
                  <c:v>14736</c:v>
                </c:pt>
                <c:pt idx="77">
                  <c:v>14831</c:v>
                </c:pt>
                <c:pt idx="78">
                  <c:v>14857.5</c:v>
                </c:pt>
                <c:pt idx="79">
                  <c:v>14858</c:v>
                </c:pt>
                <c:pt idx="80">
                  <c:v>14858</c:v>
                </c:pt>
                <c:pt idx="81">
                  <c:v>14871.5</c:v>
                </c:pt>
                <c:pt idx="82">
                  <c:v>14935</c:v>
                </c:pt>
                <c:pt idx="83">
                  <c:v>14989</c:v>
                </c:pt>
                <c:pt idx="84">
                  <c:v>15066</c:v>
                </c:pt>
                <c:pt idx="85">
                  <c:v>15102</c:v>
                </c:pt>
                <c:pt idx="86">
                  <c:v>15102.5</c:v>
                </c:pt>
                <c:pt idx="87">
                  <c:v>15106.5</c:v>
                </c:pt>
                <c:pt idx="88">
                  <c:v>15120</c:v>
                </c:pt>
                <c:pt idx="89">
                  <c:v>15129</c:v>
                </c:pt>
                <c:pt idx="90">
                  <c:v>15165.5</c:v>
                </c:pt>
                <c:pt idx="91">
                  <c:v>15192.5</c:v>
                </c:pt>
                <c:pt idx="92">
                  <c:v>15197</c:v>
                </c:pt>
                <c:pt idx="93">
                  <c:v>15197</c:v>
                </c:pt>
                <c:pt idx="94">
                  <c:v>15206.5</c:v>
                </c:pt>
                <c:pt idx="95">
                  <c:v>15247</c:v>
                </c:pt>
                <c:pt idx="96">
                  <c:v>15256</c:v>
                </c:pt>
                <c:pt idx="97">
                  <c:v>15274.5</c:v>
                </c:pt>
                <c:pt idx="98">
                  <c:v>15315</c:v>
                </c:pt>
                <c:pt idx="99">
                  <c:v>15315.5</c:v>
                </c:pt>
                <c:pt idx="100">
                  <c:v>16512.5</c:v>
                </c:pt>
                <c:pt idx="101">
                  <c:v>16561.5</c:v>
                </c:pt>
                <c:pt idx="102">
                  <c:v>16572.5</c:v>
                </c:pt>
                <c:pt idx="103">
                  <c:v>16670</c:v>
                </c:pt>
                <c:pt idx="104">
                  <c:v>16715.5</c:v>
                </c:pt>
                <c:pt idx="105">
                  <c:v>16792.5</c:v>
                </c:pt>
                <c:pt idx="106">
                  <c:v>16814.5</c:v>
                </c:pt>
                <c:pt idx="107">
                  <c:v>16815</c:v>
                </c:pt>
                <c:pt idx="108">
                  <c:v>16837.5</c:v>
                </c:pt>
                <c:pt idx="109">
                  <c:v>16842</c:v>
                </c:pt>
                <c:pt idx="110">
                  <c:v>16842</c:v>
                </c:pt>
                <c:pt idx="111">
                  <c:v>16860</c:v>
                </c:pt>
                <c:pt idx="112">
                  <c:v>16860.5</c:v>
                </c:pt>
                <c:pt idx="113">
                  <c:v>16956.5</c:v>
                </c:pt>
                <c:pt idx="114">
                  <c:v>18083.5</c:v>
                </c:pt>
                <c:pt idx="115">
                  <c:v>18149</c:v>
                </c:pt>
                <c:pt idx="116">
                  <c:v>18315</c:v>
                </c:pt>
                <c:pt idx="117">
                  <c:v>18474.5</c:v>
                </c:pt>
                <c:pt idx="118">
                  <c:v>18478</c:v>
                </c:pt>
                <c:pt idx="119">
                  <c:v>18482.5</c:v>
                </c:pt>
                <c:pt idx="120">
                  <c:v>18618.5</c:v>
                </c:pt>
                <c:pt idx="121">
                  <c:v>18686.5</c:v>
                </c:pt>
                <c:pt idx="122">
                  <c:v>18713.5</c:v>
                </c:pt>
                <c:pt idx="123">
                  <c:v>18759</c:v>
                </c:pt>
                <c:pt idx="124">
                  <c:v>20032</c:v>
                </c:pt>
                <c:pt idx="125">
                  <c:v>20045.5</c:v>
                </c:pt>
                <c:pt idx="126">
                  <c:v>20106</c:v>
                </c:pt>
                <c:pt idx="127">
                  <c:v>20154.5</c:v>
                </c:pt>
                <c:pt idx="128">
                  <c:v>20160.5</c:v>
                </c:pt>
                <c:pt idx="129">
                  <c:v>20163.5</c:v>
                </c:pt>
                <c:pt idx="130">
                  <c:v>20186</c:v>
                </c:pt>
                <c:pt idx="131">
                  <c:v>20277</c:v>
                </c:pt>
                <c:pt idx="132">
                  <c:v>20317.5</c:v>
                </c:pt>
                <c:pt idx="133">
                  <c:v>20449</c:v>
                </c:pt>
                <c:pt idx="134">
                  <c:v>21506.5</c:v>
                </c:pt>
                <c:pt idx="135">
                  <c:v>21550.5</c:v>
                </c:pt>
                <c:pt idx="136">
                  <c:v>21551</c:v>
                </c:pt>
                <c:pt idx="137">
                  <c:v>21551.5</c:v>
                </c:pt>
                <c:pt idx="138">
                  <c:v>21763.5</c:v>
                </c:pt>
                <c:pt idx="139">
                  <c:v>21767.5</c:v>
                </c:pt>
                <c:pt idx="140">
                  <c:v>21777</c:v>
                </c:pt>
                <c:pt idx="141">
                  <c:v>21790</c:v>
                </c:pt>
                <c:pt idx="142">
                  <c:v>21790.5</c:v>
                </c:pt>
                <c:pt idx="143">
                  <c:v>21881</c:v>
                </c:pt>
                <c:pt idx="144">
                  <c:v>21921.5</c:v>
                </c:pt>
                <c:pt idx="145">
                  <c:v>21922</c:v>
                </c:pt>
                <c:pt idx="146">
                  <c:v>21926.5</c:v>
                </c:pt>
                <c:pt idx="147">
                  <c:v>22887</c:v>
                </c:pt>
                <c:pt idx="148">
                  <c:v>23278.5</c:v>
                </c:pt>
                <c:pt idx="149">
                  <c:v>23285.5</c:v>
                </c:pt>
                <c:pt idx="150">
                  <c:v>23612</c:v>
                </c:pt>
                <c:pt idx="151">
                  <c:v>23617.5</c:v>
                </c:pt>
                <c:pt idx="152">
                  <c:v>23671</c:v>
                </c:pt>
                <c:pt idx="153">
                  <c:v>23672.5</c:v>
                </c:pt>
                <c:pt idx="154">
                  <c:v>23686</c:v>
                </c:pt>
                <c:pt idx="155">
                  <c:v>24898.5</c:v>
                </c:pt>
                <c:pt idx="156">
                  <c:v>24971</c:v>
                </c:pt>
                <c:pt idx="157">
                  <c:v>25016.5</c:v>
                </c:pt>
                <c:pt idx="158">
                  <c:v>25116</c:v>
                </c:pt>
                <c:pt idx="159">
                  <c:v>25120.5</c:v>
                </c:pt>
                <c:pt idx="160">
                  <c:v>25225</c:v>
                </c:pt>
                <c:pt idx="161">
                  <c:v>25229.5</c:v>
                </c:pt>
                <c:pt idx="162">
                  <c:v>25238.5</c:v>
                </c:pt>
                <c:pt idx="163">
                  <c:v>25243</c:v>
                </c:pt>
                <c:pt idx="164">
                  <c:v>25293</c:v>
                </c:pt>
                <c:pt idx="165">
                  <c:v>25297.5</c:v>
                </c:pt>
                <c:pt idx="166">
                  <c:v>26570.5</c:v>
                </c:pt>
                <c:pt idx="167">
                  <c:v>26579.5</c:v>
                </c:pt>
                <c:pt idx="168">
                  <c:v>26580</c:v>
                </c:pt>
                <c:pt idx="169">
                  <c:v>26588.5</c:v>
                </c:pt>
                <c:pt idx="170">
                  <c:v>26602</c:v>
                </c:pt>
                <c:pt idx="171">
                  <c:v>26602.5</c:v>
                </c:pt>
                <c:pt idx="172">
                  <c:v>26661</c:v>
                </c:pt>
                <c:pt idx="173">
                  <c:v>26739</c:v>
                </c:pt>
                <c:pt idx="174">
                  <c:v>26743.5</c:v>
                </c:pt>
                <c:pt idx="175">
                  <c:v>26747</c:v>
                </c:pt>
                <c:pt idx="176">
                  <c:v>26761</c:v>
                </c:pt>
                <c:pt idx="177">
                  <c:v>26770</c:v>
                </c:pt>
                <c:pt idx="178">
                  <c:v>26776</c:v>
                </c:pt>
                <c:pt idx="179">
                  <c:v>26906</c:v>
                </c:pt>
                <c:pt idx="180">
                  <c:v>27019.5</c:v>
                </c:pt>
                <c:pt idx="181">
                  <c:v>27854.5</c:v>
                </c:pt>
                <c:pt idx="182">
                  <c:v>28242.5</c:v>
                </c:pt>
                <c:pt idx="183">
                  <c:v>28310.5</c:v>
                </c:pt>
                <c:pt idx="184">
                  <c:v>28442</c:v>
                </c:pt>
                <c:pt idx="185">
                  <c:v>28451</c:v>
                </c:pt>
                <c:pt idx="186">
                  <c:v>28451.5</c:v>
                </c:pt>
                <c:pt idx="187">
                  <c:v>28456</c:v>
                </c:pt>
                <c:pt idx="188">
                  <c:v>28460.5</c:v>
                </c:pt>
                <c:pt idx="189">
                  <c:v>28465</c:v>
                </c:pt>
                <c:pt idx="190">
                  <c:v>28465.5</c:v>
                </c:pt>
                <c:pt idx="191">
                  <c:v>28469.5</c:v>
                </c:pt>
                <c:pt idx="192">
                  <c:v>28496.5</c:v>
                </c:pt>
                <c:pt idx="193">
                  <c:v>28750.5</c:v>
                </c:pt>
                <c:pt idx="194">
                  <c:v>29820</c:v>
                </c:pt>
                <c:pt idx="195">
                  <c:v>29915</c:v>
                </c:pt>
                <c:pt idx="196">
                  <c:v>29919.5</c:v>
                </c:pt>
                <c:pt idx="197">
                  <c:v>29957</c:v>
                </c:pt>
                <c:pt idx="198">
                  <c:v>30060</c:v>
                </c:pt>
                <c:pt idx="199">
                  <c:v>30064.5</c:v>
                </c:pt>
                <c:pt idx="200">
                  <c:v>30087</c:v>
                </c:pt>
                <c:pt idx="201">
                  <c:v>30096</c:v>
                </c:pt>
                <c:pt idx="202">
                  <c:v>30101</c:v>
                </c:pt>
                <c:pt idx="203">
                  <c:v>30255</c:v>
                </c:pt>
                <c:pt idx="204">
                  <c:v>31334</c:v>
                </c:pt>
                <c:pt idx="205">
                  <c:v>31334</c:v>
                </c:pt>
                <c:pt idx="206">
                  <c:v>31334</c:v>
                </c:pt>
                <c:pt idx="207">
                  <c:v>31668.5</c:v>
                </c:pt>
                <c:pt idx="208">
                  <c:v>31668.5</c:v>
                </c:pt>
                <c:pt idx="209">
                  <c:v>31673</c:v>
                </c:pt>
                <c:pt idx="210">
                  <c:v>31673.5</c:v>
                </c:pt>
                <c:pt idx="211">
                  <c:v>31673.5</c:v>
                </c:pt>
                <c:pt idx="212">
                  <c:v>31727.5</c:v>
                </c:pt>
                <c:pt idx="213">
                  <c:v>31809</c:v>
                </c:pt>
                <c:pt idx="214">
                  <c:v>31841</c:v>
                </c:pt>
                <c:pt idx="215">
                  <c:v>31841</c:v>
                </c:pt>
                <c:pt idx="216">
                  <c:v>31841</c:v>
                </c:pt>
                <c:pt idx="217">
                  <c:v>31841</c:v>
                </c:pt>
                <c:pt idx="218">
                  <c:v>31841</c:v>
                </c:pt>
                <c:pt idx="219">
                  <c:v>31841</c:v>
                </c:pt>
                <c:pt idx="220">
                  <c:v>31854.5</c:v>
                </c:pt>
                <c:pt idx="221">
                  <c:v>31854.5</c:v>
                </c:pt>
                <c:pt idx="222">
                  <c:v>31899.5</c:v>
                </c:pt>
                <c:pt idx="223">
                  <c:v>33188</c:v>
                </c:pt>
                <c:pt idx="224">
                  <c:v>33345</c:v>
                </c:pt>
                <c:pt idx="225">
                  <c:v>33395</c:v>
                </c:pt>
                <c:pt idx="226">
                  <c:v>33417.5</c:v>
                </c:pt>
                <c:pt idx="227">
                  <c:v>33422</c:v>
                </c:pt>
                <c:pt idx="228">
                  <c:v>33426.5</c:v>
                </c:pt>
                <c:pt idx="229">
                  <c:v>33426.5</c:v>
                </c:pt>
                <c:pt idx="230">
                  <c:v>33450.5</c:v>
                </c:pt>
                <c:pt idx="231">
                  <c:v>33454</c:v>
                </c:pt>
                <c:pt idx="232">
                  <c:v>33458.5</c:v>
                </c:pt>
                <c:pt idx="233">
                  <c:v>33549</c:v>
                </c:pt>
                <c:pt idx="234">
                  <c:v>34850</c:v>
                </c:pt>
                <c:pt idx="235">
                  <c:v>34922</c:v>
                </c:pt>
                <c:pt idx="236">
                  <c:v>35021.5</c:v>
                </c:pt>
                <c:pt idx="237">
                  <c:v>35021.5</c:v>
                </c:pt>
                <c:pt idx="238">
                  <c:v>35026.5</c:v>
                </c:pt>
                <c:pt idx="239">
                  <c:v>35026.5</c:v>
                </c:pt>
                <c:pt idx="240">
                  <c:v>35035.5</c:v>
                </c:pt>
                <c:pt idx="241">
                  <c:v>35040</c:v>
                </c:pt>
                <c:pt idx="242">
                  <c:v>35040</c:v>
                </c:pt>
                <c:pt idx="243">
                  <c:v>35058</c:v>
                </c:pt>
                <c:pt idx="244">
                  <c:v>35139.5</c:v>
                </c:pt>
                <c:pt idx="245">
                  <c:v>35191</c:v>
                </c:pt>
                <c:pt idx="246">
                  <c:v>35207.5</c:v>
                </c:pt>
                <c:pt idx="247">
                  <c:v>35434</c:v>
                </c:pt>
                <c:pt idx="248">
                  <c:v>36367.5</c:v>
                </c:pt>
                <c:pt idx="249">
                  <c:v>36517</c:v>
                </c:pt>
                <c:pt idx="250">
                  <c:v>36607.5</c:v>
                </c:pt>
                <c:pt idx="251">
                  <c:v>36997.5</c:v>
                </c:pt>
                <c:pt idx="252">
                  <c:v>38012.5</c:v>
                </c:pt>
                <c:pt idx="253">
                  <c:v>38162</c:v>
                </c:pt>
                <c:pt idx="254">
                  <c:v>38416</c:v>
                </c:pt>
                <c:pt idx="255">
                  <c:v>38438.5</c:v>
                </c:pt>
                <c:pt idx="256">
                  <c:v>39329</c:v>
                </c:pt>
                <c:pt idx="257">
                  <c:v>39865.5</c:v>
                </c:pt>
                <c:pt idx="258">
                  <c:v>39885</c:v>
                </c:pt>
                <c:pt idx="259">
                  <c:v>39988</c:v>
                </c:pt>
                <c:pt idx="260">
                  <c:v>40350.5</c:v>
                </c:pt>
                <c:pt idx="261">
                  <c:v>41331.5</c:v>
                </c:pt>
                <c:pt idx="262">
                  <c:v>41483.5</c:v>
                </c:pt>
                <c:pt idx="263">
                  <c:v>41580</c:v>
                </c:pt>
                <c:pt idx="264">
                  <c:v>41648.5</c:v>
                </c:pt>
                <c:pt idx="265">
                  <c:v>41705.5</c:v>
                </c:pt>
                <c:pt idx="266">
                  <c:v>41714.5</c:v>
                </c:pt>
                <c:pt idx="267">
                  <c:v>41814</c:v>
                </c:pt>
                <c:pt idx="268">
                  <c:v>41995.5</c:v>
                </c:pt>
                <c:pt idx="269">
                  <c:v>42004.5</c:v>
                </c:pt>
                <c:pt idx="270">
                  <c:v>43160</c:v>
                </c:pt>
                <c:pt idx="271">
                  <c:v>43170.5</c:v>
                </c:pt>
                <c:pt idx="272">
                  <c:v>43171</c:v>
                </c:pt>
                <c:pt idx="273">
                  <c:v>43241.5</c:v>
                </c:pt>
                <c:pt idx="274">
                  <c:v>43305</c:v>
                </c:pt>
                <c:pt idx="275">
                  <c:v>43355</c:v>
                </c:pt>
                <c:pt idx="276">
                  <c:v>43369.5</c:v>
                </c:pt>
                <c:pt idx="277">
                  <c:v>43373</c:v>
                </c:pt>
                <c:pt idx="278">
                  <c:v>43423</c:v>
                </c:pt>
                <c:pt idx="279">
                  <c:v>43518</c:v>
                </c:pt>
                <c:pt idx="280">
                  <c:v>44597.5</c:v>
                </c:pt>
                <c:pt idx="281">
                  <c:v>44782</c:v>
                </c:pt>
                <c:pt idx="282">
                  <c:v>44918</c:v>
                </c:pt>
                <c:pt idx="283">
                  <c:v>44918</c:v>
                </c:pt>
                <c:pt idx="284">
                  <c:v>45031.5</c:v>
                </c:pt>
                <c:pt idx="285">
                  <c:v>45036</c:v>
                </c:pt>
                <c:pt idx="286">
                  <c:v>45068</c:v>
                </c:pt>
                <c:pt idx="287">
                  <c:v>45068</c:v>
                </c:pt>
                <c:pt idx="288">
                  <c:v>45072.5</c:v>
                </c:pt>
                <c:pt idx="289">
                  <c:v>45073.5</c:v>
                </c:pt>
                <c:pt idx="290">
                  <c:v>45074</c:v>
                </c:pt>
                <c:pt idx="291">
                  <c:v>45090.5</c:v>
                </c:pt>
                <c:pt idx="292">
                  <c:v>45253.5</c:v>
                </c:pt>
                <c:pt idx="293">
                  <c:v>45326</c:v>
                </c:pt>
                <c:pt idx="294">
                  <c:v>46419</c:v>
                </c:pt>
                <c:pt idx="295">
                  <c:v>46422.5</c:v>
                </c:pt>
                <c:pt idx="296">
                  <c:v>46463.5</c:v>
                </c:pt>
                <c:pt idx="297">
                  <c:v>46463.5</c:v>
                </c:pt>
                <c:pt idx="298">
                  <c:v>46463.5</c:v>
                </c:pt>
                <c:pt idx="299">
                  <c:v>46464</c:v>
                </c:pt>
                <c:pt idx="300">
                  <c:v>46464</c:v>
                </c:pt>
                <c:pt idx="301">
                  <c:v>46464</c:v>
                </c:pt>
                <c:pt idx="302">
                  <c:v>46467.5</c:v>
                </c:pt>
                <c:pt idx="303">
                  <c:v>46528</c:v>
                </c:pt>
                <c:pt idx="304">
                  <c:v>46576.5</c:v>
                </c:pt>
                <c:pt idx="305">
                  <c:v>46699</c:v>
                </c:pt>
                <c:pt idx="306">
                  <c:v>46708</c:v>
                </c:pt>
                <c:pt idx="307">
                  <c:v>46718.5</c:v>
                </c:pt>
                <c:pt idx="308">
                  <c:v>46850</c:v>
                </c:pt>
                <c:pt idx="309">
                  <c:v>46850</c:v>
                </c:pt>
                <c:pt idx="310">
                  <c:v>46876</c:v>
                </c:pt>
                <c:pt idx="311">
                  <c:v>47883</c:v>
                </c:pt>
                <c:pt idx="312">
                  <c:v>48119</c:v>
                </c:pt>
                <c:pt idx="313">
                  <c:v>48121.5</c:v>
                </c:pt>
                <c:pt idx="314">
                  <c:v>48140.5</c:v>
                </c:pt>
                <c:pt idx="315">
                  <c:v>48244</c:v>
                </c:pt>
                <c:pt idx="316">
                  <c:v>48248.5</c:v>
                </c:pt>
                <c:pt idx="317">
                  <c:v>48248.5</c:v>
                </c:pt>
                <c:pt idx="318">
                  <c:v>48280.5</c:v>
                </c:pt>
                <c:pt idx="319">
                  <c:v>48295</c:v>
                </c:pt>
                <c:pt idx="320">
                  <c:v>48303</c:v>
                </c:pt>
                <c:pt idx="321">
                  <c:v>48485.5</c:v>
                </c:pt>
                <c:pt idx="322">
                  <c:v>48557</c:v>
                </c:pt>
                <c:pt idx="323">
                  <c:v>48558</c:v>
                </c:pt>
                <c:pt idx="324">
                  <c:v>48566.5</c:v>
                </c:pt>
                <c:pt idx="325">
                  <c:v>48566.5</c:v>
                </c:pt>
                <c:pt idx="326">
                  <c:v>48747.5</c:v>
                </c:pt>
                <c:pt idx="327">
                  <c:v>48747.5</c:v>
                </c:pt>
                <c:pt idx="328">
                  <c:v>49640</c:v>
                </c:pt>
                <c:pt idx="329">
                  <c:v>49735</c:v>
                </c:pt>
                <c:pt idx="330">
                  <c:v>49800.5</c:v>
                </c:pt>
                <c:pt idx="331">
                  <c:v>49948</c:v>
                </c:pt>
                <c:pt idx="332">
                  <c:v>50016</c:v>
                </c:pt>
                <c:pt idx="333">
                  <c:v>50138.5</c:v>
                </c:pt>
                <c:pt idx="334">
                  <c:v>50143</c:v>
                </c:pt>
                <c:pt idx="335">
                  <c:v>50143</c:v>
                </c:pt>
                <c:pt idx="336">
                  <c:v>51276.5</c:v>
                </c:pt>
                <c:pt idx="337">
                  <c:v>51303.5</c:v>
                </c:pt>
                <c:pt idx="338">
                  <c:v>51304</c:v>
                </c:pt>
                <c:pt idx="339">
                  <c:v>51421</c:v>
                </c:pt>
                <c:pt idx="340">
                  <c:v>51460</c:v>
                </c:pt>
                <c:pt idx="341">
                  <c:v>51506.5</c:v>
                </c:pt>
                <c:pt idx="342">
                  <c:v>51593.5</c:v>
                </c:pt>
                <c:pt idx="343">
                  <c:v>51603.5</c:v>
                </c:pt>
                <c:pt idx="344">
                  <c:v>51620</c:v>
                </c:pt>
                <c:pt idx="345">
                  <c:v>51621</c:v>
                </c:pt>
                <c:pt idx="346">
                  <c:v>51674.5</c:v>
                </c:pt>
                <c:pt idx="347">
                  <c:v>51701.5</c:v>
                </c:pt>
                <c:pt idx="348">
                  <c:v>51715</c:v>
                </c:pt>
                <c:pt idx="349">
                  <c:v>52898.5</c:v>
                </c:pt>
                <c:pt idx="350">
                  <c:v>52972</c:v>
                </c:pt>
                <c:pt idx="351">
                  <c:v>53071</c:v>
                </c:pt>
                <c:pt idx="352">
                  <c:v>53085</c:v>
                </c:pt>
                <c:pt idx="353">
                  <c:v>53092.5</c:v>
                </c:pt>
                <c:pt idx="354">
                  <c:v>53093</c:v>
                </c:pt>
                <c:pt idx="355">
                  <c:v>53093</c:v>
                </c:pt>
                <c:pt idx="356">
                  <c:v>53121</c:v>
                </c:pt>
                <c:pt idx="357">
                  <c:v>53121</c:v>
                </c:pt>
                <c:pt idx="358">
                  <c:v>53144</c:v>
                </c:pt>
                <c:pt idx="359">
                  <c:v>53165.5</c:v>
                </c:pt>
                <c:pt idx="360">
                  <c:v>53183</c:v>
                </c:pt>
                <c:pt idx="361">
                  <c:v>53183</c:v>
                </c:pt>
                <c:pt idx="362">
                  <c:v>53193</c:v>
                </c:pt>
                <c:pt idx="363">
                  <c:v>53201.5</c:v>
                </c:pt>
                <c:pt idx="364">
                  <c:v>53207</c:v>
                </c:pt>
                <c:pt idx="365">
                  <c:v>53547</c:v>
                </c:pt>
                <c:pt idx="366">
                  <c:v>54643</c:v>
                </c:pt>
                <c:pt idx="367">
                  <c:v>54721</c:v>
                </c:pt>
                <c:pt idx="368">
                  <c:v>54730</c:v>
                </c:pt>
                <c:pt idx="369">
                  <c:v>54802</c:v>
                </c:pt>
                <c:pt idx="370">
                  <c:v>54812</c:v>
                </c:pt>
                <c:pt idx="371">
                  <c:v>54830</c:v>
                </c:pt>
                <c:pt idx="372">
                  <c:v>54857</c:v>
                </c:pt>
                <c:pt idx="373">
                  <c:v>54861</c:v>
                </c:pt>
                <c:pt idx="374">
                  <c:v>54875</c:v>
                </c:pt>
                <c:pt idx="375">
                  <c:v>54938</c:v>
                </c:pt>
                <c:pt idx="376">
                  <c:v>54950.5</c:v>
                </c:pt>
                <c:pt idx="377">
                  <c:v>54970</c:v>
                </c:pt>
                <c:pt idx="378">
                  <c:v>54996</c:v>
                </c:pt>
                <c:pt idx="379">
                  <c:v>54996</c:v>
                </c:pt>
                <c:pt idx="380">
                  <c:v>54996</c:v>
                </c:pt>
                <c:pt idx="381">
                  <c:v>55127.5</c:v>
                </c:pt>
                <c:pt idx="382">
                  <c:v>55127.5</c:v>
                </c:pt>
                <c:pt idx="383">
                  <c:v>55572</c:v>
                </c:pt>
                <c:pt idx="384">
                  <c:v>56043.5</c:v>
                </c:pt>
                <c:pt idx="385">
                  <c:v>56043.5</c:v>
                </c:pt>
                <c:pt idx="386">
                  <c:v>56293</c:v>
                </c:pt>
                <c:pt idx="387">
                  <c:v>56302.5</c:v>
                </c:pt>
                <c:pt idx="388">
                  <c:v>56342</c:v>
                </c:pt>
                <c:pt idx="389">
                  <c:v>56388</c:v>
                </c:pt>
                <c:pt idx="390">
                  <c:v>56429.5</c:v>
                </c:pt>
                <c:pt idx="391">
                  <c:v>56442.5</c:v>
                </c:pt>
                <c:pt idx="392">
                  <c:v>56474</c:v>
                </c:pt>
                <c:pt idx="393">
                  <c:v>56500</c:v>
                </c:pt>
                <c:pt idx="394">
                  <c:v>56500.5</c:v>
                </c:pt>
                <c:pt idx="395">
                  <c:v>56551</c:v>
                </c:pt>
                <c:pt idx="396">
                  <c:v>56578</c:v>
                </c:pt>
                <c:pt idx="397">
                  <c:v>56664.5</c:v>
                </c:pt>
                <c:pt idx="398">
                  <c:v>56668</c:v>
                </c:pt>
                <c:pt idx="399">
                  <c:v>56683</c:v>
                </c:pt>
                <c:pt idx="400">
                  <c:v>56683</c:v>
                </c:pt>
                <c:pt idx="401">
                  <c:v>56683</c:v>
                </c:pt>
                <c:pt idx="402">
                  <c:v>56841.5</c:v>
                </c:pt>
                <c:pt idx="403">
                  <c:v>57599</c:v>
                </c:pt>
                <c:pt idx="404">
                  <c:v>57757.5</c:v>
                </c:pt>
                <c:pt idx="405">
                  <c:v>57884</c:v>
                </c:pt>
                <c:pt idx="406">
                  <c:v>58055.5</c:v>
                </c:pt>
                <c:pt idx="407">
                  <c:v>58169</c:v>
                </c:pt>
                <c:pt idx="408">
                  <c:v>58169.5</c:v>
                </c:pt>
                <c:pt idx="409">
                  <c:v>58214</c:v>
                </c:pt>
                <c:pt idx="410">
                  <c:v>58214</c:v>
                </c:pt>
                <c:pt idx="411">
                  <c:v>58327.5</c:v>
                </c:pt>
                <c:pt idx="412">
                  <c:v>58327.5</c:v>
                </c:pt>
                <c:pt idx="413">
                  <c:v>58358.5</c:v>
                </c:pt>
                <c:pt idx="414">
                  <c:v>58358.5</c:v>
                </c:pt>
                <c:pt idx="415">
                  <c:v>58377</c:v>
                </c:pt>
                <c:pt idx="416">
                  <c:v>59321</c:v>
                </c:pt>
                <c:pt idx="417">
                  <c:v>59409</c:v>
                </c:pt>
                <c:pt idx="418">
                  <c:v>59430</c:v>
                </c:pt>
                <c:pt idx="419">
                  <c:v>59588.5</c:v>
                </c:pt>
                <c:pt idx="420">
                  <c:v>59696.5</c:v>
                </c:pt>
                <c:pt idx="421">
                  <c:v>59758</c:v>
                </c:pt>
                <c:pt idx="422">
                  <c:v>59767</c:v>
                </c:pt>
                <c:pt idx="423">
                  <c:v>59841.5</c:v>
                </c:pt>
                <c:pt idx="424">
                  <c:v>60114.5</c:v>
                </c:pt>
                <c:pt idx="425">
                  <c:v>60114.5</c:v>
                </c:pt>
                <c:pt idx="426">
                  <c:v>60114.5</c:v>
                </c:pt>
                <c:pt idx="427">
                  <c:v>60334</c:v>
                </c:pt>
                <c:pt idx="428">
                  <c:v>60334</c:v>
                </c:pt>
                <c:pt idx="429">
                  <c:v>61315</c:v>
                </c:pt>
                <c:pt idx="430">
                  <c:v>61331.5</c:v>
                </c:pt>
                <c:pt idx="431">
                  <c:v>61374.5</c:v>
                </c:pt>
                <c:pt idx="432">
                  <c:v>61375</c:v>
                </c:pt>
                <c:pt idx="433">
                  <c:v>61444</c:v>
                </c:pt>
                <c:pt idx="434">
                  <c:v>61444.5</c:v>
                </c:pt>
                <c:pt idx="435">
                  <c:v>61498.5</c:v>
                </c:pt>
                <c:pt idx="436">
                  <c:v>61503</c:v>
                </c:pt>
                <c:pt idx="437">
                  <c:v>61529</c:v>
                </c:pt>
                <c:pt idx="438">
                  <c:v>61548.5</c:v>
                </c:pt>
                <c:pt idx="439">
                  <c:v>61575</c:v>
                </c:pt>
                <c:pt idx="440">
                  <c:v>61602.5</c:v>
                </c:pt>
                <c:pt idx="441">
                  <c:v>61603</c:v>
                </c:pt>
                <c:pt idx="442">
                  <c:v>61607.5</c:v>
                </c:pt>
                <c:pt idx="443">
                  <c:v>61611.5</c:v>
                </c:pt>
                <c:pt idx="444">
                  <c:v>61612</c:v>
                </c:pt>
                <c:pt idx="445">
                  <c:v>61621</c:v>
                </c:pt>
                <c:pt idx="446">
                  <c:v>61634.5</c:v>
                </c:pt>
                <c:pt idx="447">
                  <c:v>61643.5</c:v>
                </c:pt>
                <c:pt idx="448">
                  <c:v>61644</c:v>
                </c:pt>
                <c:pt idx="449">
                  <c:v>61648</c:v>
                </c:pt>
                <c:pt idx="450">
                  <c:v>61648.5</c:v>
                </c:pt>
                <c:pt idx="451">
                  <c:v>61652.5</c:v>
                </c:pt>
                <c:pt idx="452">
                  <c:v>61653</c:v>
                </c:pt>
                <c:pt idx="453">
                  <c:v>61661.5</c:v>
                </c:pt>
                <c:pt idx="454">
                  <c:v>61662</c:v>
                </c:pt>
                <c:pt idx="455">
                  <c:v>61666</c:v>
                </c:pt>
                <c:pt idx="456">
                  <c:v>61666.5</c:v>
                </c:pt>
                <c:pt idx="457">
                  <c:v>61670.5</c:v>
                </c:pt>
                <c:pt idx="458">
                  <c:v>61671</c:v>
                </c:pt>
                <c:pt idx="459">
                  <c:v>61684</c:v>
                </c:pt>
                <c:pt idx="460">
                  <c:v>61684</c:v>
                </c:pt>
                <c:pt idx="461">
                  <c:v>61684.5</c:v>
                </c:pt>
                <c:pt idx="462">
                  <c:v>61699</c:v>
                </c:pt>
                <c:pt idx="463">
                  <c:v>61784</c:v>
                </c:pt>
                <c:pt idx="464">
                  <c:v>61788.5</c:v>
                </c:pt>
                <c:pt idx="465">
                  <c:v>61793</c:v>
                </c:pt>
                <c:pt idx="466">
                  <c:v>61797.5</c:v>
                </c:pt>
                <c:pt idx="467">
                  <c:v>61802</c:v>
                </c:pt>
                <c:pt idx="468">
                  <c:v>61806.5</c:v>
                </c:pt>
                <c:pt idx="469">
                  <c:v>61811</c:v>
                </c:pt>
                <c:pt idx="470">
                  <c:v>61880</c:v>
                </c:pt>
                <c:pt idx="471">
                  <c:v>61892.5</c:v>
                </c:pt>
                <c:pt idx="472">
                  <c:v>62092</c:v>
                </c:pt>
                <c:pt idx="473">
                  <c:v>62092</c:v>
                </c:pt>
                <c:pt idx="474">
                  <c:v>62561</c:v>
                </c:pt>
                <c:pt idx="475">
                  <c:v>63006</c:v>
                </c:pt>
                <c:pt idx="476">
                  <c:v>63006.5</c:v>
                </c:pt>
                <c:pt idx="477">
                  <c:v>63027.5</c:v>
                </c:pt>
                <c:pt idx="478">
                  <c:v>63043.5</c:v>
                </c:pt>
                <c:pt idx="479">
                  <c:v>63057</c:v>
                </c:pt>
                <c:pt idx="480">
                  <c:v>63066</c:v>
                </c:pt>
                <c:pt idx="481">
                  <c:v>63106</c:v>
                </c:pt>
                <c:pt idx="482">
                  <c:v>63106</c:v>
                </c:pt>
                <c:pt idx="483">
                  <c:v>63106.5</c:v>
                </c:pt>
                <c:pt idx="484">
                  <c:v>63106.5</c:v>
                </c:pt>
                <c:pt idx="485">
                  <c:v>63107.5</c:v>
                </c:pt>
                <c:pt idx="486">
                  <c:v>63116</c:v>
                </c:pt>
                <c:pt idx="487">
                  <c:v>63116</c:v>
                </c:pt>
                <c:pt idx="488">
                  <c:v>63116.5</c:v>
                </c:pt>
                <c:pt idx="489">
                  <c:v>63125.5</c:v>
                </c:pt>
                <c:pt idx="490">
                  <c:v>63154</c:v>
                </c:pt>
                <c:pt idx="491">
                  <c:v>63161.5</c:v>
                </c:pt>
                <c:pt idx="492">
                  <c:v>63220.5</c:v>
                </c:pt>
                <c:pt idx="493">
                  <c:v>63306</c:v>
                </c:pt>
                <c:pt idx="494">
                  <c:v>63306.5</c:v>
                </c:pt>
                <c:pt idx="495">
                  <c:v>63329</c:v>
                </c:pt>
                <c:pt idx="496">
                  <c:v>63367</c:v>
                </c:pt>
                <c:pt idx="497">
                  <c:v>63426</c:v>
                </c:pt>
                <c:pt idx="498">
                  <c:v>64489.5</c:v>
                </c:pt>
                <c:pt idx="499">
                  <c:v>64493</c:v>
                </c:pt>
                <c:pt idx="500">
                  <c:v>64644.5</c:v>
                </c:pt>
                <c:pt idx="501">
                  <c:v>64729</c:v>
                </c:pt>
                <c:pt idx="502">
                  <c:v>64753.5</c:v>
                </c:pt>
                <c:pt idx="503">
                  <c:v>64758</c:v>
                </c:pt>
                <c:pt idx="504">
                  <c:v>64783.5</c:v>
                </c:pt>
                <c:pt idx="505">
                  <c:v>64788</c:v>
                </c:pt>
                <c:pt idx="506">
                  <c:v>64792.5</c:v>
                </c:pt>
                <c:pt idx="507">
                  <c:v>64793</c:v>
                </c:pt>
                <c:pt idx="508">
                  <c:v>64797</c:v>
                </c:pt>
                <c:pt idx="509">
                  <c:v>64860.5</c:v>
                </c:pt>
                <c:pt idx="510">
                  <c:v>64862</c:v>
                </c:pt>
                <c:pt idx="511">
                  <c:v>64874</c:v>
                </c:pt>
                <c:pt idx="512">
                  <c:v>64874</c:v>
                </c:pt>
                <c:pt idx="513">
                  <c:v>64951</c:v>
                </c:pt>
                <c:pt idx="514">
                  <c:v>65250.5</c:v>
                </c:pt>
                <c:pt idx="515">
                  <c:v>65677</c:v>
                </c:pt>
                <c:pt idx="516">
                  <c:v>66008.5</c:v>
                </c:pt>
                <c:pt idx="517">
                  <c:v>66013</c:v>
                </c:pt>
                <c:pt idx="518">
                  <c:v>66022</c:v>
                </c:pt>
                <c:pt idx="519">
                  <c:v>66058</c:v>
                </c:pt>
                <c:pt idx="520">
                  <c:v>66071.5</c:v>
                </c:pt>
                <c:pt idx="521">
                  <c:v>66076.5</c:v>
                </c:pt>
                <c:pt idx="522">
                  <c:v>66090</c:v>
                </c:pt>
                <c:pt idx="523">
                  <c:v>66098.5</c:v>
                </c:pt>
                <c:pt idx="524">
                  <c:v>66099</c:v>
                </c:pt>
                <c:pt idx="525">
                  <c:v>66103.5</c:v>
                </c:pt>
                <c:pt idx="526">
                  <c:v>66108</c:v>
                </c:pt>
                <c:pt idx="527">
                  <c:v>66112.5</c:v>
                </c:pt>
                <c:pt idx="528">
                  <c:v>66189.5</c:v>
                </c:pt>
                <c:pt idx="529">
                  <c:v>66194</c:v>
                </c:pt>
                <c:pt idx="530">
                  <c:v>66194.5</c:v>
                </c:pt>
                <c:pt idx="531">
                  <c:v>66216</c:v>
                </c:pt>
                <c:pt idx="532">
                  <c:v>66216.5</c:v>
                </c:pt>
                <c:pt idx="533">
                  <c:v>66230.5</c:v>
                </c:pt>
                <c:pt idx="534">
                  <c:v>66234.5</c:v>
                </c:pt>
                <c:pt idx="535">
                  <c:v>66248.5</c:v>
                </c:pt>
                <c:pt idx="536">
                  <c:v>66253</c:v>
                </c:pt>
                <c:pt idx="537">
                  <c:v>66257.5</c:v>
                </c:pt>
                <c:pt idx="538">
                  <c:v>66261.5</c:v>
                </c:pt>
                <c:pt idx="539">
                  <c:v>66279.5</c:v>
                </c:pt>
                <c:pt idx="540">
                  <c:v>66280</c:v>
                </c:pt>
                <c:pt idx="541">
                  <c:v>66284</c:v>
                </c:pt>
                <c:pt idx="542">
                  <c:v>66284.5</c:v>
                </c:pt>
                <c:pt idx="543">
                  <c:v>66288</c:v>
                </c:pt>
                <c:pt idx="544">
                  <c:v>66288.5</c:v>
                </c:pt>
                <c:pt idx="545">
                  <c:v>66302.5</c:v>
                </c:pt>
                <c:pt idx="546">
                  <c:v>66307</c:v>
                </c:pt>
                <c:pt idx="547">
                  <c:v>66307.5</c:v>
                </c:pt>
                <c:pt idx="548">
                  <c:v>66311</c:v>
                </c:pt>
                <c:pt idx="549">
                  <c:v>66312</c:v>
                </c:pt>
                <c:pt idx="550">
                  <c:v>66325.5</c:v>
                </c:pt>
                <c:pt idx="551">
                  <c:v>66326.5</c:v>
                </c:pt>
                <c:pt idx="552">
                  <c:v>66329.5</c:v>
                </c:pt>
                <c:pt idx="553">
                  <c:v>66330</c:v>
                </c:pt>
                <c:pt idx="554">
                  <c:v>66347</c:v>
                </c:pt>
                <c:pt idx="555">
                  <c:v>66347.5</c:v>
                </c:pt>
                <c:pt idx="556">
                  <c:v>66423.5</c:v>
                </c:pt>
                <c:pt idx="557">
                  <c:v>66424</c:v>
                </c:pt>
                <c:pt idx="558">
                  <c:v>66433</c:v>
                </c:pt>
                <c:pt idx="559">
                  <c:v>66437.5</c:v>
                </c:pt>
                <c:pt idx="560">
                  <c:v>66438</c:v>
                </c:pt>
                <c:pt idx="561">
                  <c:v>66438.5</c:v>
                </c:pt>
                <c:pt idx="562">
                  <c:v>66443</c:v>
                </c:pt>
                <c:pt idx="563">
                  <c:v>66451</c:v>
                </c:pt>
                <c:pt idx="564">
                  <c:v>66469</c:v>
                </c:pt>
                <c:pt idx="565">
                  <c:v>66469.5</c:v>
                </c:pt>
                <c:pt idx="566">
                  <c:v>66473.5</c:v>
                </c:pt>
                <c:pt idx="567">
                  <c:v>66474</c:v>
                </c:pt>
                <c:pt idx="568">
                  <c:v>66478</c:v>
                </c:pt>
                <c:pt idx="569">
                  <c:v>66478.5</c:v>
                </c:pt>
                <c:pt idx="570">
                  <c:v>66483</c:v>
                </c:pt>
                <c:pt idx="571">
                  <c:v>66487</c:v>
                </c:pt>
                <c:pt idx="572">
                  <c:v>66487.5</c:v>
                </c:pt>
                <c:pt idx="573">
                  <c:v>66491.5</c:v>
                </c:pt>
                <c:pt idx="574">
                  <c:v>66492</c:v>
                </c:pt>
                <c:pt idx="575">
                  <c:v>66492.5</c:v>
                </c:pt>
                <c:pt idx="576">
                  <c:v>66501</c:v>
                </c:pt>
                <c:pt idx="577">
                  <c:v>66501.5</c:v>
                </c:pt>
                <c:pt idx="578">
                  <c:v>66505.5</c:v>
                </c:pt>
                <c:pt idx="579">
                  <c:v>66510</c:v>
                </c:pt>
                <c:pt idx="580">
                  <c:v>66514.5</c:v>
                </c:pt>
                <c:pt idx="581">
                  <c:v>66519</c:v>
                </c:pt>
                <c:pt idx="582">
                  <c:v>66519</c:v>
                </c:pt>
                <c:pt idx="583">
                  <c:v>66523.5</c:v>
                </c:pt>
                <c:pt idx="584">
                  <c:v>66528</c:v>
                </c:pt>
                <c:pt idx="585">
                  <c:v>66528.5</c:v>
                </c:pt>
                <c:pt idx="586">
                  <c:v>66532.5</c:v>
                </c:pt>
                <c:pt idx="587">
                  <c:v>66532.5</c:v>
                </c:pt>
                <c:pt idx="588">
                  <c:v>66533</c:v>
                </c:pt>
                <c:pt idx="589">
                  <c:v>66537.5</c:v>
                </c:pt>
                <c:pt idx="590">
                  <c:v>66551</c:v>
                </c:pt>
                <c:pt idx="591">
                  <c:v>66555.5</c:v>
                </c:pt>
                <c:pt idx="592">
                  <c:v>66564.5</c:v>
                </c:pt>
                <c:pt idx="593">
                  <c:v>66569</c:v>
                </c:pt>
                <c:pt idx="594">
                  <c:v>66573.5</c:v>
                </c:pt>
                <c:pt idx="595">
                  <c:v>66578</c:v>
                </c:pt>
                <c:pt idx="596">
                  <c:v>66582.5</c:v>
                </c:pt>
                <c:pt idx="597">
                  <c:v>66596</c:v>
                </c:pt>
                <c:pt idx="598">
                  <c:v>66600.5</c:v>
                </c:pt>
                <c:pt idx="599">
                  <c:v>66614.5</c:v>
                </c:pt>
                <c:pt idx="600">
                  <c:v>66619</c:v>
                </c:pt>
                <c:pt idx="601">
                  <c:v>66623.5</c:v>
                </c:pt>
                <c:pt idx="602">
                  <c:v>66659.5</c:v>
                </c:pt>
                <c:pt idx="603">
                  <c:v>66765</c:v>
                </c:pt>
                <c:pt idx="604">
                  <c:v>67914</c:v>
                </c:pt>
                <c:pt idx="605">
                  <c:v>67914</c:v>
                </c:pt>
                <c:pt idx="606">
                  <c:v>67914</c:v>
                </c:pt>
                <c:pt idx="607">
                  <c:v>67914</c:v>
                </c:pt>
                <c:pt idx="608">
                  <c:v>67974.5</c:v>
                </c:pt>
                <c:pt idx="609">
                  <c:v>67980</c:v>
                </c:pt>
                <c:pt idx="610">
                  <c:v>67980</c:v>
                </c:pt>
                <c:pt idx="611">
                  <c:v>68073</c:v>
                </c:pt>
                <c:pt idx="612">
                  <c:v>68128</c:v>
                </c:pt>
                <c:pt idx="613">
                  <c:v>68128</c:v>
                </c:pt>
                <c:pt idx="614">
                  <c:v>68128</c:v>
                </c:pt>
                <c:pt idx="615">
                  <c:v>68132.5</c:v>
                </c:pt>
                <c:pt idx="616">
                  <c:v>68132.5</c:v>
                </c:pt>
                <c:pt idx="617">
                  <c:v>68241</c:v>
                </c:pt>
                <c:pt idx="618">
                  <c:v>68250</c:v>
                </c:pt>
                <c:pt idx="619">
                  <c:v>68255.5</c:v>
                </c:pt>
                <c:pt idx="620">
                  <c:v>68341.5</c:v>
                </c:pt>
                <c:pt idx="621">
                  <c:v>68395</c:v>
                </c:pt>
                <c:pt idx="622">
                  <c:v>68395</c:v>
                </c:pt>
                <c:pt idx="623">
                  <c:v>68395</c:v>
                </c:pt>
                <c:pt idx="624">
                  <c:v>68485.5</c:v>
                </c:pt>
                <c:pt idx="625">
                  <c:v>69244.5</c:v>
                </c:pt>
                <c:pt idx="626">
                  <c:v>69263</c:v>
                </c:pt>
                <c:pt idx="627">
                  <c:v>69263.5</c:v>
                </c:pt>
                <c:pt idx="628">
                  <c:v>69475.5</c:v>
                </c:pt>
                <c:pt idx="629">
                  <c:v>69476</c:v>
                </c:pt>
                <c:pt idx="630">
                  <c:v>69573</c:v>
                </c:pt>
                <c:pt idx="631">
                  <c:v>69593.5</c:v>
                </c:pt>
                <c:pt idx="632">
                  <c:v>69692</c:v>
                </c:pt>
                <c:pt idx="633">
                  <c:v>69769</c:v>
                </c:pt>
                <c:pt idx="634">
                  <c:v>69786</c:v>
                </c:pt>
                <c:pt idx="635">
                  <c:v>69841.5</c:v>
                </c:pt>
                <c:pt idx="636">
                  <c:v>69887</c:v>
                </c:pt>
                <c:pt idx="637">
                  <c:v>69922</c:v>
                </c:pt>
                <c:pt idx="638">
                  <c:v>70902</c:v>
                </c:pt>
                <c:pt idx="639">
                  <c:v>71042.5</c:v>
                </c:pt>
                <c:pt idx="640">
                  <c:v>71051</c:v>
                </c:pt>
                <c:pt idx="641">
                  <c:v>71214.5</c:v>
                </c:pt>
                <c:pt idx="642">
                  <c:v>71337</c:v>
                </c:pt>
                <c:pt idx="643">
                  <c:v>71337.5</c:v>
                </c:pt>
                <c:pt idx="644">
                  <c:v>71350.5</c:v>
                </c:pt>
                <c:pt idx="645">
                  <c:v>71467</c:v>
                </c:pt>
                <c:pt idx="646">
                  <c:v>72625</c:v>
                </c:pt>
                <c:pt idx="647">
                  <c:v>72838</c:v>
                </c:pt>
                <c:pt idx="648">
                  <c:v>72904.5</c:v>
                </c:pt>
                <c:pt idx="649">
                  <c:v>73035.5</c:v>
                </c:pt>
                <c:pt idx="650">
                  <c:v>73040</c:v>
                </c:pt>
                <c:pt idx="651">
                  <c:v>73040.5</c:v>
                </c:pt>
                <c:pt idx="652">
                  <c:v>73053.5</c:v>
                </c:pt>
                <c:pt idx="653">
                  <c:v>73054</c:v>
                </c:pt>
                <c:pt idx="654">
                  <c:v>73062</c:v>
                </c:pt>
                <c:pt idx="655">
                  <c:v>73062.5</c:v>
                </c:pt>
                <c:pt idx="656">
                  <c:v>73067</c:v>
                </c:pt>
                <c:pt idx="657">
                  <c:v>73067.5</c:v>
                </c:pt>
                <c:pt idx="658">
                  <c:v>73076</c:v>
                </c:pt>
                <c:pt idx="659">
                  <c:v>73076.5</c:v>
                </c:pt>
                <c:pt idx="660">
                  <c:v>73077</c:v>
                </c:pt>
                <c:pt idx="661">
                  <c:v>73077</c:v>
                </c:pt>
                <c:pt idx="662">
                  <c:v>73077.5</c:v>
                </c:pt>
                <c:pt idx="663">
                  <c:v>73080.5</c:v>
                </c:pt>
                <c:pt idx="664">
                  <c:v>73081</c:v>
                </c:pt>
                <c:pt idx="665">
                  <c:v>73081.5</c:v>
                </c:pt>
                <c:pt idx="666">
                  <c:v>73085</c:v>
                </c:pt>
                <c:pt idx="667">
                  <c:v>73085.5</c:v>
                </c:pt>
                <c:pt idx="668">
                  <c:v>73089.5</c:v>
                </c:pt>
                <c:pt idx="669">
                  <c:v>73090</c:v>
                </c:pt>
                <c:pt idx="670">
                  <c:v>73090.5</c:v>
                </c:pt>
                <c:pt idx="671">
                  <c:v>73094</c:v>
                </c:pt>
                <c:pt idx="672">
                  <c:v>73094.5</c:v>
                </c:pt>
                <c:pt idx="673">
                  <c:v>73095</c:v>
                </c:pt>
                <c:pt idx="674">
                  <c:v>73095</c:v>
                </c:pt>
                <c:pt idx="675">
                  <c:v>73095</c:v>
                </c:pt>
                <c:pt idx="676">
                  <c:v>73098.5</c:v>
                </c:pt>
                <c:pt idx="677">
                  <c:v>73099</c:v>
                </c:pt>
                <c:pt idx="678">
                  <c:v>73099.5</c:v>
                </c:pt>
                <c:pt idx="679">
                  <c:v>73103.5</c:v>
                </c:pt>
                <c:pt idx="680">
                  <c:v>73135</c:v>
                </c:pt>
                <c:pt idx="681">
                  <c:v>73135.5</c:v>
                </c:pt>
                <c:pt idx="682">
                  <c:v>73144</c:v>
                </c:pt>
                <c:pt idx="683">
                  <c:v>73144.5</c:v>
                </c:pt>
                <c:pt idx="684">
                  <c:v>73148.5</c:v>
                </c:pt>
                <c:pt idx="685">
                  <c:v>73158</c:v>
                </c:pt>
                <c:pt idx="686">
                  <c:v>73185</c:v>
                </c:pt>
                <c:pt idx="687">
                  <c:v>73189</c:v>
                </c:pt>
                <c:pt idx="688">
                  <c:v>73189.5</c:v>
                </c:pt>
                <c:pt idx="689">
                  <c:v>73190</c:v>
                </c:pt>
                <c:pt idx="690">
                  <c:v>73194</c:v>
                </c:pt>
                <c:pt idx="691">
                  <c:v>73194.5</c:v>
                </c:pt>
                <c:pt idx="692">
                  <c:v>73207.5</c:v>
                </c:pt>
                <c:pt idx="693">
                  <c:v>73212</c:v>
                </c:pt>
                <c:pt idx="694">
                  <c:v>73212.5</c:v>
                </c:pt>
                <c:pt idx="695">
                  <c:v>73221</c:v>
                </c:pt>
                <c:pt idx="696">
                  <c:v>73221.5</c:v>
                </c:pt>
                <c:pt idx="697">
                  <c:v>73230</c:v>
                </c:pt>
                <c:pt idx="698">
                  <c:v>73230.5</c:v>
                </c:pt>
                <c:pt idx="699">
                  <c:v>73239</c:v>
                </c:pt>
                <c:pt idx="700">
                  <c:v>73243.5</c:v>
                </c:pt>
                <c:pt idx="701">
                  <c:v>73248</c:v>
                </c:pt>
                <c:pt idx="702">
                  <c:v>73248.5</c:v>
                </c:pt>
                <c:pt idx="703">
                  <c:v>73252.5</c:v>
                </c:pt>
                <c:pt idx="704">
                  <c:v>73253</c:v>
                </c:pt>
                <c:pt idx="705">
                  <c:v>73262</c:v>
                </c:pt>
                <c:pt idx="706">
                  <c:v>73271</c:v>
                </c:pt>
                <c:pt idx="707">
                  <c:v>73275.5</c:v>
                </c:pt>
                <c:pt idx="708">
                  <c:v>73280</c:v>
                </c:pt>
                <c:pt idx="709">
                  <c:v>73289</c:v>
                </c:pt>
                <c:pt idx="710">
                  <c:v>74310</c:v>
                </c:pt>
                <c:pt idx="711">
                  <c:v>74327.5</c:v>
                </c:pt>
                <c:pt idx="712">
                  <c:v>74328</c:v>
                </c:pt>
                <c:pt idx="713">
                  <c:v>74342.5</c:v>
                </c:pt>
                <c:pt idx="714">
                  <c:v>74355</c:v>
                </c:pt>
                <c:pt idx="715">
                  <c:v>74359.5</c:v>
                </c:pt>
                <c:pt idx="716">
                  <c:v>74368.5</c:v>
                </c:pt>
                <c:pt idx="717">
                  <c:v>74369</c:v>
                </c:pt>
                <c:pt idx="718">
                  <c:v>74373.5</c:v>
                </c:pt>
                <c:pt idx="719">
                  <c:v>74377.5</c:v>
                </c:pt>
                <c:pt idx="720">
                  <c:v>74378</c:v>
                </c:pt>
                <c:pt idx="721">
                  <c:v>74382</c:v>
                </c:pt>
                <c:pt idx="722">
                  <c:v>74382.5</c:v>
                </c:pt>
                <c:pt idx="723">
                  <c:v>74386.5</c:v>
                </c:pt>
                <c:pt idx="724">
                  <c:v>74387</c:v>
                </c:pt>
                <c:pt idx="725">
                  <c:v>74391</c:v>
                </c:pt>
                <c:pt idx="726">
                  <c:v>74404.5</c:v>
                </c:pt>
                <c:pt idx="727">
                  <c:v>74405</c:v>
                </c:pt>
                <c:pt idx="728">
                  <c:v>74409</c:v>
                </c:pt>
                <c:pt idx="729">
                  <c:v>74409.5</c:v>
                </c:pt>
                <c:pt idx="730">
                  <c:v>74413.5</c:v>
                </c:pt>
                <c:pt idx="731">
                  <c:v>74414</c:v>
                </c:pt>
                <c:pt idx="732">
                  <c:v>74431.5</c:v>
                </c:pt>
                <c:pt idx="733">
                  <c:v>74432</c:v>
                </c:pt>
                <c:pt idx="734">
                  <c:v>74435.5</c:v>
                </c:pt>
                <c:pt idx="735">
                  <c:v>74436</c:v>
                </c:pt>
                <c:pt idx="736">
                  <c:v>74436</c:v>
                </c:pt>
                <c:pt idx="737">
                  <c:v>74436.5</c:v>
                </c:pt>
                <c:pt idx="738">
                  <c:v>74437</c:v>
                </c:pt>
                <c:pt idx="739">
                  <c:v>74440.5</c:v>
                </c:pt>
                <c:pt idx="740">
                  <c:v>74441</c:v>
                </c:pt>
                <c:pt idx="741">
                  <c:v>74464</c:v>
                </c:pt>
                <c:pt idx="742">
                  <c:v>74472.5</c:v>
                </c:pt>
                <c:pt idx="743">
                  <c:v>74517.5</c:v>
                </c:pt>
                <c:pt idx="744">
                  <c:v>74518</c:v>
                </c:pt>
                <c:pt idx="745">
                  <c:v>74518.5</c:v>
                </c:pt>
                <c:pt idx="746">
                  <c:v>74522.5</c:v>
                </c:pt>
                <c:pt idx="747">
                  <c:v>74523</c:v>
                </c:pt>
                <c:pt idx="748">
                  <c:v>74528</c:v>
                </c:pt>
                <c:pt idx="749">
                  <c:v>74528.5</c:v>
                </c:pt>
                <c:pt idx="750">
                  <c:v>74536</c:v>
                </c:pt>
                <c:pt idx="751">
                  <c:v>74536.5</c:v>
                </c:pt>
                <c:pt idx="752">
                  <c:v>74540</c:v>
                </c:pt>
                <c:pt idx="753">
                  <c:v>74558.5</c:v>
                </c:pt>
                <c:pt idx="754">
                  <c:v>74559</c:v>
                </c:pt>
                <c:pt idx="755">
                  <c:v>74640</c:v>
                </c:pt>
                <c:pt idx="756">
                  <c:v>74794.5</c:v>
                </c:pt>
                <c:pt idx="757">
                  <c:v>74893</c:v>
                </c:pt>
                <c:pt idx="758">
                  <c:v>74907.5</c:v>
                </c:pt>
                <c:pt idx="759">
                  <c:v>74907.5</c:v>
                </c:pt>
                <c:pt idx="760">
                  <c:v>76050</c:v>
                </c:pt>
                <c:pt idx="761">
                  <c:v>76050</c:v>
                </c:pt>
                <c:pt idx="762">
                  <c:v>76357.5</c:v>
                </c:pt>
                <c:pt idx="763">
                  <c:v>76357.5</c:v>
                </c:pt>
                <c:pt idx="764">
                  <c:v>76643</c:v>
                </c:pt>
                <c:pt idx="765">
                  <c:v>76693</c:v>
                </c:pt>
                <c:pt idx="766">
                  <c:v>77623.5</c:v>
                </c:pt>
                <c:pt idx="767">
                  <c:v>77744</c:v>
                </c:pt>
                <c:pt idx="768">
                  <c:v>77768</c:v>
                </c:pt>
                <c:pt idx="769">
                  <c:v>77997.5</c:v>
                </c:pt>
                <c:pt idx="770">
                  <c:v>79452</c:v>
                </c:pt>
                <c:pt idx="771">
                  <c:v>79452.5</c:v>
                </c:pt>
                <c:pt idx="772">
                  <c:v>79471.5</c:v>
                </c:pt>
                <c:pt idx="773">
                  <c:v>79592</c:v>
                </c:pt>
                <c:pt idx="774">
                  <c:v>79592.5</c:v>
                </c:pt>
                <c:pt idx="775">
                  <c:v>79669</c:v>
                </c:pt>
                <c:pt idx="776">
                  <c:v>79675</c:v>
                </c:pt>
                <c:pt idx="777">
                  <c:v>79675.5</c:v>
                </c:pt>
                <c:pt idx="778">
                  <c:v>79755</c:v>
                </c:pt>
                <c:pt idx="779">
                  <c:v>81024.5</c:v>
                </c:pt>
                <c:pt idx="780">
                  <c:v>81166.5</c:v>
                </c:pt>
                <c:pt idx="781">
                  <c:v>81309.5</c:v>
                </c:pt>
                <c:pt idx="782">
                  <c:v>81387.5</c:v>
                </c:pt>
                <c:pt idx="783">
                  <c:v>81491.5</c:v>
                </c:pt>
                <c:pt idx="784">
                  <c:v>81559.5</c:v>
                </c:pt>
                <c:pt idx="785">
                  <c:v>82449</c:v>
                </c:pt>
                <c:pt idx="786">
                  <c:v>82551.5</c:v>
                </c:pt>
                <c:pt idx="787">
                  <c:v>82552</c:v>
                </c:pt>
                <c:pt idx="788">
                  <c:v>82797.5</c:v>
                </c:pt>
                <c:pt idx="789">
                  <c:v>82949.5</c:v>
                </c:pt>
                <c:pt idx="790">
                  <c:v>82977</c:v>
                </c:pt>
                <c:pt idx="791">
                  <c:v>83073</c:v>
                </c:pt>
                <c:pt idx="792">
                  <c:v>83268</c:v>
                </c:pt>
                <c:pt idx="793">
                  <c:v>84225.5</c:v>
                </c:pt>
                <c:pt idx="794">
                  <c:v>84288.5</c:v>
                </c:pt>
                <c:pt idx="795">
                  <c:v>84338.5</c:v>
                </c:pt>
                <c:pt idx="796">
                  <c:v>84370</c:v>
                </c:pt>
                <c:pt idx="797">
                  <c:v>84569</c:v>
                </c:pt>
                <c:pt idx="798">
                  <c:v>84569</c:v>
                </c:pt>
                <c:pt idx="799">
                  <c:v>84581.5</c:v>
                </c:pt>
                <c:pt idx="800">
                  <c:v>84582</c:v>
                </c:pt>
                <c:pt idx="801">
                  <c:v>84712.5</c:v>
                </c:pt>
                <c:pt idx="802">
                  <c:v>84726</c:v>
                </c:pt>
                <c:pt idx="803">
                  <c:v>84827</c:v>
                </c:pt>
                <c:pt idx="804">
                  <c:v>85915.5</c:v>
                </c:pt>
                <c:pt idx="805">
                  <c:v>86082.5</c:v>
                </c:pt>
                <c:pt idx="806">
                  <c:v>86083</c:v>
                </c:pt>
                <c:pt idx="807">
                  <c:v>86228</c:v>
                </c:pt>
                <c:pt idx="808">
                  <c:v>86266.5</c:v>
                </c:pt>
                <c:pt idx="809">
                  <c:v>86267</c:v>
                </c:pt>
                <c:pt idx="810">
                  <c:v>86294</c:v>
                </c:pt>
                <c:pt idx="811">
                  <c:v>86381</c:v>
                </c:pt>
                <c:pt idx="812">
                  <c:v>86521.5</c:v>
                </c:pt>
                <c:pt idx="813">
                  <c:v>87795.5</c:v>
                </c:pt>
                <c:pt idx="814">
                  <c:v>87795.5</c:v>
                </c:pt>
                <c:pt idx="815">
                  <c:v>87847</c:v>
                </c:pt>
                <c:pt idx="816">
                  <c:v>87858.5</c:v>
                </c:pt>
                <c:pt idx="817">
                  <c:v>88002</c:v>
                </c:pt>
                <c:pt idx="818">
                  <c:v>88002</c:v>
                </c:pt>
                <c:pt idx="819">
                  <c:v>88057.5</c:v>
                </c:pt>
                <c:pt idx="820">
                  <c:v>88057.5</c:v>
                </c:pt>
                <c:pt idx="821">
                  <c:v>88062</c:v>
                </c:pt>
                <c:pt idx="822">
                  <c:v>88108</c:v>
                </c:pt>
                <c:pt idx="823">
                  <c:v>88160.5</c:v>
                </c:pt>
                <c:pt idx="824">
                  <c:v>88160.5</c:v>
                </c:pt>
                <c:pt idx="825">
                  <c:v>88161</c:v>
                </c:pt>
                <c:pt idx="826">
                  <c:v>88161</c:v>
                </c:pt>
                <c:pt idx="827">
                  <c:v>88266</c:v>
                </c:pt>
                <c:pt idx="828">
                  <c:v>88266</c:v>
                </c:pt>
                <c:pt idx="829">
                  <c:v>89336.5</c:v>
                </c:pt>
                <c:pt idx="830">
                  <c:v>89336.5</c:v>
                </c:pt>
                <c:pt idx="831">
                  <c:v>89510</c:v>
                </c:pt>
                <c:pt idx="832">
                  <c:v>89626</c:v>
                </c:pt>
                <c:pt idx="833">
                  <c:v>89626</c:v>
                </c:pt>
                <c:pt idx="834">
                  <c:v>89751</c:v>
                </c:pt>
                <c:pt idx="835">
                  <c:v>89751</c:v>
                </c:pt>
                <c:pt idx="836">
                  <c:v>90981.5</c:v>
                </c:pt>
                <c:pt idx="837">
                  <c:v>91144</c:v>
                </c:pt>
                <c:pt idx="838">
                  <c:v>91194</c:v>
                </c:pt>
                <c:pt idx="839">
                  <c:v>91401</c:v>
                </c:pt>
                <c:pt idx="840">
                  <c:v>92874.5</c:v>
                </c:pt>
                <c:pt idx="841">
                  <c:v>92875</c:v>
                </c:pt>
                <c:pt idx="842">
                  <c:v>92875.5</c:v>
                </c:pt>
                <c:pt idx="843">
                  <c:v>93146</c:v>
                </c:pt>
                <c:pt idx="844">
                  <c:v>94429</c:v>
                </c:pt>
                <c:pt idx="845">
                  <c:v>94429.5</c:v>
                </c:pt>
                <c:pt idx="846">
                  <c:v>94546.5</c:v>
                </c:pt>
                <c:pt idx="847">
                  <c:v>94586.5</c:v>
                </c:pt>
                <c:pt idx="848">
                  <c:v>94722</c:v>
                </c:pt>
                <c:pt idx="849">
                  <c:v>94900</c:v>
                </c:pt>
              </c:numCache>
            </c:numRef>
          </c:xVal>
          <c:yVal>
            <c:numRef>
              <c:f>'Active 3'!$K$21:$K$989</c:f>
              <c:numCache>
                <c:formatCode>General</c:formatCode>
                <c:ptCount val="969"/>
                <c:pt idx="331">
                  <c:v>-9.1134399990551174E-3</c:v>
                </c:pt>
                <c:pt idx="335">
                  <c:v>-9.6380399991176091E-3</c:v>
                </c:pt>
                <c:pt idx="336">
                  <c:v>-8.5364199985633604E-3</c:v>
                </c:pt>
                <c:pt idx="342">
                  <c:v>-1.0887179996643681E-2</c:v>
                </c:pt>
                <c:pt idx="344">
                  <c:v>-1.0073600002215244E-2</c:v>
                </c:pt>
                <c:pt idx="346">
                  <c:v>-9.7758600022643805E-3</c:v>
                </c:pt>
                <c:pt idx="348">
                  <c:v>-9.3702000012854114E-3</c:v>
                </c:pt>
                <c:pt idx="354">
                  <c:v>-8.364040004380513E-3</c:v>
                </c:pt>
                <c:pt idx="361">
                  <c:v>-8.5292399962781928E-3</c:v>
                </c:pt>
                <c:pt idx="362">
                  <c:v>-8.6920399990049191E-3</c:v>
                </c:pt>
                <c:pt idx="363">
                  <c:v>-1.0625419999996666E-2</c:v>
                </c:pt>
                <c:pt idx="373">
                  <c:v>-9.4070799968903884E-3</c:v>
                </c:pt>
                <c:pt idx="379">
                  <c:v>-2.0154880003246944E-2</c:v>
                </c:pt>
                <c:pt idx="380">
                  <c:v>-1.3854880002327263E-2</c:v>
                </c:pt>
                <c:pt idx="383">
                  <c:v>-2.0552160000079311E-2</c:v>
                </c:pt>
                <c:pt idx="386">
                  <c:v>-9.8600400015129708E-3</c:v>
                </c:pt>
                <c:pt idx="389">
                  <c:v>-9.8566399974515662E-3</c:v>
                </c:pt>
                <c:pt idx="393">
                  <c:v>-9.4199999948614277E-3</c:v>
                </c:pt>
                <c:pt idx="394">
                  <c:v>-8.9631400041980669E-3</c:v>
                </c:pt>
                <c:pt idx="396">
                  <c:v>-9.5498399969073944E-3</c:v>
                </c:pt>
                <c:pt idx="398">
                  <c:v>-9.3150399989099242E-3</c:v>
                </c:pt>
                <c:pt idx="403">
                  <c:v>-9.3417199968826026E-3</c:v>
                </c:pt>
                <c:pt idx="404">
                  <c:v>0</c:v>
                </c:pt>
                <c:pt idx="406">
                  <c:v>-1.0028539996710606E-2</c:v>
                </c:pt>
                <c:pt idx="409">
                  <c:v>-9.703920004540123E-3</c:v>
                </c:pt>
                <c:pt idx="415">
                  <c:v>-9.967559999495279E-3</c:v>
                </c:pt>
                <c:pt idx="416">
                  <c:v>-8.4158799945726059E-3</c:v>
                </c:pt>
                <c:pt idx="419">
                  <c:v>-1.1095779998868238E-2</c:v>
                </c:pt>
                <c:pt idx="420">
                  <c:v>-1.071401999797672E-2</c:v>
                </c:pt>
                <c:pt idx="422">
                  <c:v>-1.0326759998861235E-2</c:v>
                </c:pt>
                <c:pt idx="423">
                  <c:v>-1.1224619993299711E-2</c:v>
                </c:pt>
                <c:pt idx="424">
                  <c:v>-1.1889059998793527E-2</c:v>
                </c:pt>
                <c:pt idx="425">
                  <c:v>-1.1889059998793527E-2</c:v>
                </c:pt>
                <c:pt idx="426">
                  <c:v>-1.1879060002684128E-2</c:v>
                </c:pt>
                <c:pt idx="429">
                  <c:v>-1.1558199999853969E-2</c:v>
                </c:pt>
                <c:pt idx="435">
                  <c:v>-1.3800580003589857E-2</c:v>
                </c:pt>
                <c:pt idx="460">
                  <c:v>-1.0705520006013103E-2</c:v>
                </c:pt>
                <c:pt idx="470">
                  <c:v>-1.1806399998022243E-2</c:v>
                </c:pt>
                <c:pt idx="474">
                  <c:v>-1.1763079994125292E-2</c:v>
                </c:pt>
                <c:pt idx="477">
                  <c:v>-1.2012699997285381E-2</c:v>
                </c:pt>
                <c:pt idx="479">
                  <c:v>-1.1867960005474743E-2</c:v>
                </c:pt>
                <c:pt idx="480">
                  <c:v>-1.3344480001251213E-2</c:v>
                </c:pt>
                <c:pt idx="481">
                  <c:v>-1.2085679998563137E-2</c:v>
                </c:pt>
                <c:pt idx="482">
                  <c:v>-1.2085679998563137E-2</c:v>
                </c:pt>
                <c:pt idx="483">
                  <c:v>-1.1628819993347861E-2</c:v>
                </c:pt>
                <c:pt idx="484">
                  <c:v>-1.1628819993347861E-2</c:v>
                </c:pt>
                <c:pt idx="487">
                  <c:v>-1.1768479998863768E-2</c:v>
                </c:pt>
                <c:pt idx="490">
                  <c:v>-1.2327119999099523E-2</c:v>
                </c:pt>
                <c:pt idx="493">
                  <c:v>-1.2141680002969224E-2</c:v>
                </c:pt>
                <c:pt idx="494">
                  <c:v>-1.2484819999372121E-2</c:v>
                </c:pt>
                <c:pt idx="495">
                  <c:v>-1.3226119997852948E-2</c:v>
                </c:pt>
                <c:pt idx="500">
                  <c:v>-1.3227459996414836E-2</c:v>
                </c:pt>
                <c:pt idx="502">
                  <c:v>-7.1319800044875592E-3</c:v>
                </c:pt>
                <c:pt idx="503">
                  <c:v>-9.320239994849544E-3</c:v>
                </c:pt>
                <c:pt idx="511">
                  <c:v>-1.5228719996230211E-2</c:v>
                </c:pt>
                <c:pt idx="512">
                  <c:v>-1.5208719996735454E-2</c:v>
                </c:pt>
                <c:pt idx="513">
                  <c:v>-1.4982280001277104E-2</c:v>
                </c:pt>
                <c:pt idx="543">
                  <c:v>-1.6228640000917949E-2</c:v>
                </c:pt>
                <c:pt idx="544">
                  <c:v>-1.6071780002675951E-2</c:v>
                </c:pt>
                <c:pt idx="551">
                  <c:v>-1.5450419996341225E-2</c:v>
                </c:pt>
                <c:pt idx="556">
                  <c:v>-1.5719580005679745E-2</c:v>
                </c:pt>
                <c:pt idx="557">
                  <c:v>-1.5962719997332897E-2</c:v>
                </c:pt>
                <c:pt idx="563">
                  <c:v>-1.6292279993649572E-2</c:v>
                </c:pt>
                <c:pt idx="573">
                  <c:v>-1.5786620002472773E-2</c:v>
                </c:pt>
                <c:pt idx="574">
                  <c:v>-1.582975999917835E-2</c:v>
                </c:pt>
                <c:pt idx="575">
                  <c:v>-1.5472899998712819E-2</c:v>
                </c:pt>
                <c:pt idx="582">
                  <c:v>-1.5759319998323917E-2</c:v>
                </c:pt>
                <c:pt idx="587">
                  <c:v>-1.5964099999109749E-2</c:v>
                </c:pt>
                <c:pt idx="602">
                  <c:v>-1.5121659998840187E-2</c:v>
                </c:pt>
                <c:pt idx="603">
                  <c:v>-1.918419999856269E-2</c:v>
                </c:pt>
                <c:pt idx="608">
                  <c:v>-1.6939859997364692E-2</c:v>
                </c:pt>
                <c:pt idx="609">
                  <c:v>-1.6314400003466289E-2</c:v>
                </c:pt>
                <c:pt idx="616">
                  <c:v>-2.7942100001382641E-2</c:v>
                </c:pt>
                <c:pt idx="619">
                  <c:v>-1.6984540001431014E-2</c:v>
                </c:pt>
                <c:pt idx="620">
                  <c:v>-1.700462000007974E-2</c:v>
                </c:pt>
                <c:pt idx="624">
                  <c:v>-8.1489399963174947E-3</c:v>
                </c:pt>
                <c:pt idx="625">
                  <c:v>-1.6815460003272165E-2</c:v>
                </c:pt>
                <c:pt idx="628">
                  <c:v>-1.6846140002598986E-2</c:v>
                </c:pt>
                <c:pt idx="629">
                  <c:v>-1.7389279993949458E-2</c:v>
                </c:pt>
                <c:pt idx="630">
                  <c:v>-1.5758440000354312E-2</c:v>
                </c:pt>
                <c:pt idx="631">
                  <c:v>-1.5627180000592489E-2</c:v>
                </c:pt>
                <c:pt idx="633">
                  <c:v>-1.5569319999485742E-2</c:v>
                </c:pt>
                <c:pt idx="635">
                  <c:v>-1.6024619995732792E-2</c:v>
                </c:pt>
                <c:pt idx="636">
                  <c:v>-1.475036000192631E-2</c:v>
                </c:pt>
                <c:pt idx="637">
                  <c:v>-1.537015999929281E-2</c:v>
                </c:pt>
                <c:pt idx="638">
                  <c:v>-1.4024559997778852E-2</c:v>
                </c:pt>
                <c:pt idx="639">
                  <c:v>-1.4246900005673524E-2</c:v>
                </c:pt>
                <c:pt idx="640">
                  <c:v>-1.3780280001810752E-2</c:v>
                </c:pt>
                <c:pt idx="641">
                  <c:v>-1.418705999822123E-2</c:v>
                </c:pt>
                <c:pt idx="642">
                  <c:v>-1.3156360000721179E-2</c:v>
                </c:pt>
                <c:pt idx="643">
                  <c:v>-1.549949999753153E-2</c:v>
                </c:pt>
                <c:pt idx="644">
                  <c:v>-1.4921139998477884E-2</c:v>
                </c:pt>
                <c:pt idx="646">
                  <c:v>-1.3184999996155966E-2</c:v>
                </c:pt>
                <c:pt idx="647">
                  <c:v>-1.316264000342926E-2</c:v>
                </c:pt>
                <c:pt idx="648">
                  <c:v>-1.3300259997777175E-2</c:v>
                </c:pt>
                <c:pt idx="654">
                  <c:v>-1.4089359996432904E-2</c:v>
                </c:pt>
                <c:pt idx="660">
                  <c:v>-1.338355999905616E-2</c:v>
                </c:pt>
                <c:pt idx="662">
                  <c:v>-1.3426699995761737E-2</c:v>
                </c:pt>
                <c:pt idx="675">
                  <c:v>-1.3636600000609178E-2</c:v>
                </c:pt>
                <c:pt idx="748">
                  <c:v>-1.7575840000063181E-2</c:v>
                </c:pt>
                <c:pt idx="749">
                  <c:v>-1.6618979992927052E-2</c:v>
                </c:pt>
                <c:pt idx="756">
                  <c:v>-1.8269460000738036E-2</c:v>
                </c:pt>
                <c:pt idx="758">
                  <c:v>-1.6919100002269261E-2</c:v>
                </c:pt>
                <c:pt idx="759">
                  <c:v>-1.6819100004795473E-2</c:v>
                </c:pt>
                <c:pt idx="760">
                  <c:v>-1.9494000000122469E-2</c:v>
                </c:pt>
                <c:pt idx="761">
                  <c:v>-1.9494000000122469E-2</c:v>
                </c:pt>
                <c:pt idx="762">
                  <c:v>-1.9125099999655504E-2</c:v>
                </c:pt>
                <c:pt idx="763">
                  <c:v>-1.9125099999655504E-2</c:v>
                </c:pt>
                <c:pt idx="766">
                  <c:v>-2.1355580000090413E-2</c:v>
                </c:pt>
                <c:pt idx="767">
                  <c:v>-2.0792319999600295E-2</c:v>
                </c:pt>
                <c:pt idx="768">
                  <c:v>-2.1023040004365612E-2</c:v>
                </c:pt>
                <c:pt idx="769">
                  <c:v>-2.134430000296561E-2</c:v>
                </c:pt>
                <c:pt idx="770">
                  <c:v>-2.3018560001219157E-2</c:v>
                </c:pt>
                <c:pt idx="771">
                  <c:v>-2.3461700002371799E-2</c:v>
                </c:pt>
                <c:pt idx="772">
                  <c:v>-2.31010200077435E-2</c:v>
                </c:pt>
                <c:pt idx="773">
                  <c:v>-2.309776000038255E-2</c:v>
                </c:pt>
                <c:pt idx="774">
                  <c:v>-2.3740900003758725E-2</c:v>
                </c:pt>
                <c:pt idx="775">
                  <c:v>-2.3191319996840321E-2</c:v>
                </c:pt>
                <c:pt idx="776">
                  <c:v>-2.3058999999193475E-2</c:v>
                </c:pt>
                <c:pt idx="777">
                  <c:v>-2.1702139994886238E-2</c:v>
                </c:pt>
                <c:pt idx="778">
                  <c:v>-2.3501399999076966E-2</c:v>
                </c:pt>
                <c:pt idx="779">
                  <c:v>-2.2723859998222906E-2</c:v>
                </c:pt>
                <c:pt idx="780">
                  <c:v>-2.524561999598518E-2</c:v>
                </c:pt>
                <c:pt idx="781">
                  <c:v>-2.5783659999433439E-2</c:v>
                </c:pt>
                <c:pt idx="782">
                  <c:v>-2.6113499996426981E-2</c:v>
                </c:pt>
                <c:pt idx="783">
                  <c:v>-2.5986620006733574E-2</c:v>
                </c:pt>
                <c:pt idx="784">
                  <c:v>-1.5653660004318226E-2</c:v>
                </c:pt>
                <c:pt idx="785">
                  <c:v>-2.6499719999264926E-2</c:v>
                </c:pt>
                <c:pt idx="786">
                  <c:v>-2.680341991072055E-2</c:v>
                </c:pt>
                <c:pt idx="787">
                  <c:v>-2.6756559862405993E-2</c:v>
                </c:pt>
                <c:pt idx="788">
                  <c:v>-2.7368300005036872E-2</c:v>
                </c:pt>
                <c:pt idx="789">
                  <c:v>-2.7282859999104403E-2</c:v>
                </c:pt>
                <c:pt idx="790">
                  <c:v>-2.7325559829478152E-2</c:v>
                </c:pt>
                <c:pt idx="791">
                  <c:v>-2.6838439996936359E-2</c:v>
                </c:pt>
                <c:pt idx="792">
                  <c:v>-2.7463040001748595E-2</c:v>
                </c:pt>
                <c:pt idx="793">
                  <c:v>-2.8076139999029692E-2</c:v>
                </c:pt>
                <c:pt idx="794">
                  <c:v>-2.8211780001583975E-2</c:v>
                </c:pt>
                <c:pt idx="795">
                  <c:v>-2.812578000157373E-2</c:v>
                </c:pt>
                <c:pt idx="796">
                  <c:v>-2.8443600000173319E-2</c:v>
                </c:pt>
                <c:pt idx="797">
                  <c:v>-2.861331999883987E-2</c:v>
                </c:pt>
                <c:pt idx="798">
                  <c:v>-2.861331999883987E-2</c:v>
                </c:pt>
                <c:pt idx="799">
                  <c:v>-2.8391820000251755E-2</c:v>
                </c:pt>
                <c:pt idx="800">
                  <c:v>-2.8334959992207587E-2</c:v>
                </c:pt>
                <c:pt idx="801">
                  <c:v>-2.8794500001822598E-2</c:v>
                </c:pt>
                <c:pt idx="802">
                  <c:v>-2.8359279996948317E-2</c:v>
                </c:pt>
                <c:pt idx="803">
                  <c:v>-2.9473560003680177E-2</c:v>
                </c:pt>
                <c:pt idx="804">
                  <c:v>-2.9789339998387732E-2</c:v>
                </c:pt>
                <c:pt idx="805">
                  <c:v>-3.0098099996394012E-2</c:v>
                </c:pt>
                <c:pt idx="806">
                  <c:v>-2.9541239993704949E-2</c:v>
                </c:pt>
                <c:pt idx="807">
                  <c:v>-3.0651840002974495E-2</c:v>
                </c:pt>
                <c:pt idx="808">
                  <c:v>-2.9873619991121814E-2</c:v>
                </c:pt>
                <c:pt idx="809">
                  <c:v>-3.0516760001773946E-2</c:v>
                </c:pt>
                <c:pt idx="810">
                  <c:v>-3.0846320005366579E-2</c:v>
                </c:pt>
                <c:pt idx="811">
                  <c:v>-3.2552680000662804E-2</c:v>
                </c:pt>
                <c:pt idx="812">
                  <c:v>-3.0775020000874065E-2</c:v>
                </c:pt>
                <c:pt idx="813">
                  <c:v>-3.2395740003266837E-2</c:v>
                </c:pt>
                <c:pt idx="814">
                  <c:v>-3.2395740003266837E-2</c:v>
                </c:pt>
                <c:pt idx="815">
                  <c:v>-3.1739159996504895E-2</c:v>
                </c:pt>
                <c:pt idx="816">
                  <c:v>-3.263137999601895E-2</c:v>
                </c:pt>
                <c:pt idx="817">
                  <c:v>-3.3312560000922531E-2</c:v>
                </c:pt>
                <c:pt idx="818">
                  <c:v>-3.3312560000922531E-2</c:v>
                </c:pt>
                <c:pt idx="819">
                  <c:v>-3.2601099999737926E-2</c:v>
                </c:pt>
                <c:pt idx="820">
                  <c:v>-3.2601099999737926E-2</c:v>
                </c:pt>
                <c:pt idx="821">
                  <c:v>-3.5189360001822934E-2</c:v>
                </c:pt>
                <c:pt idx="822">
                  <c:v>-3.3658239997748751E-2</c:v>
                </c:pt>
                <c:pt idx="823">
                  <c:v>-3.3287939993897453E-2</c:v>
                </c:pt>
                <c:pt idx="824">
                  <c:v>-3.3287939993897453E-2</c:v>
                </c:pt>
                <c:pt idx="825">
                  <c:v>-3.4031080002023373E-2</c:v>
                </c:pt>
                <c:pt idx="826">
                  <c:v>-3.4031080002023373E-2</c:v>
                </c:pt>
                <c:pt idx="827">
                  <c:v>-3.3990479998465162E-2</c:v>
                </c:pt>
                <c:pt idx="828">
                  <c:v>-3.3990479998465162E-2</c:v>
                </c:pt>
                <c:pt idx="829">
                  <c:v>-3.6153219996776897E-2</c:v>
                </c:pt>
                <c:pt idx="830">
                  <c:v>-3.6153219996776897E-2</c:v>
                </c:pt>
                <c:pt idx="831">
                  <c:v>-3.7022800017439295E-2</c:v>
                </c:pt>
                <c:pt idx="832">
                  <c:v>-3.7931279999611434E-2</c:v>
                </c:pt>
                <c:pt idx="833">
                  <c:v>-3.7931279999611434E-2</c:v>
                </c:pt>
                <c:pt idx="834">
                  <c:v>-3.7716279992309865E-2</c:v>
                </c:pt>
                <c:pt idx="835">
                  <c:v>-3.7716279992309865E-2</c:v>
                </c:pt>
                <c:pt idx="836">
                  <c:v>-4.0483819997461978E-2</c:v>
                </c:pt>
                <c:pt idx="837">
                  <c:v>-4.2004319999250583E-2</c:v>
                </c:pt>
                <c:pt idx="838">
                  <c:v>-4.2018319996714126E-2</c:v>
                </c:pt>
                <c:pt idx="839">
                  <c:v>-4.2878280000877567E-2</c:v>
                </c:pt>
                <c:pt idx="840">
                  <c:v>-4.551186000026064E-2</c:v>
                </c:pt>
                <c:pt idx="841">
                  <c:v>-4.6955000005254988E-2</c:v>
                </c:pt>
                <c:pt idx="842">
                  <c:v>-4.5598140000947751E-2</c:v>
                </c:pt>
                <c:pt idx="843">
                  <c:v>-4.4136879994766787E-2</c:v>
                </c:pt>
                <c:pt idx="844">
                  <c:v>-5.0834120003855787E-2</c:v>
                </c:pt>
                <c:pt idx="845">
                  <c:v>-4.9777259999245871E-2</c:v>
                </c:pt>
                <c:pt idx="846">
                  <c:v>-5.0472019996959716E-2</c:v>
                </c:pt>
                <c:pt idx="848">
                  <c:v>-5.3514159997575916E-2</c:v>
                </c:pt>
                <c:pt idx="849">
                  <c:v>-5.1672000001417473E-2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667-480E-AD4C-1DEE4E1F5077}"/>
            </c:ext>
          </c:extLst>
        </c:ser>
        <c:ser>
          <c:idx val="2"/>
          <c:order val="4"/>
          <c:tx>
            <c:strRef>
              <c:f>'Active 3'!$L$20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3'!$F$21:$F$989</c:f>
              <c:numCache>
                <c:formatCode>General</c:formatCode>
                <c:ptCount val="969"/>
                <c:pt idx="0">
                  <c:v>0</c:v>
                </c:pt>
                <c:pt idx="1">
                  <c:v>5278</c:v>
                </c:pt>
                <c:pt idx="2">
                  <c:v>5337</c:v>
                </c:pt>
                <c:pt idx="3">
                  <c:v>5337.5</c:v>
                </c:pt>
                <c:pt idx="4">
                  <c:v>5350.5</c:v>
                </c:pt>
                <c:pt idx="5">
                  <c:v>5351</c:v>
                </c:pt>
                <c:pt idx="6">
                  <c:v>5355</c:v>
                </c:pt>
                <c:pt idx="7">
                  <c:v>5468.5</c:v>
                </c:pt>
                <c:pt idx="8">
                  <c:v>5473</c:v>
                </c:pt>
                <c:pt idx="9">
                  <c:v>5477.5</c:v>
                </c:pt>
                <c:pt idx="10">
                  <c:v>6557.5</c:v>
                </c:pt>
                <c:pt idx="11">
                  <c:v>6891</c:v>
                </c:pt>
                <c:pt idx="12">
                  <c:v>8423</c:v>
                </c:pt>
                <c:pt idx="13">
                  <c:v>8441</c:v>
                </c:pt>
                <c:pt idx="14">
                  <c:v>8464.5</c:v>
                </c:pt>
                <c:pt idx="15">
                  <c:v>8509</c:v>
                </c:pt>
                <c:pt idx="16">
                  <c:v>8613</c:v>
                </c:pt>
                <c:pt idx="17">
                  <c:v>8640.5</c:v>
                </c:pt>
                <c:pt idx="18">
                  <c:v>8654</c:v>
                </c:pt>
                <c:pt idx="19">
                  <c:v>8667.5</c:v>
                </c:pt>
                <c:pt idx="20">
                  <c:v>8781</c:v>
                </c:pt>
                <c:pt idx="21">
                  <c:v>8781</c:v>
                </c:pt>
                <c:pt idx="22">
                  <c:v>8785.5</c:v>
                </c:pt>
                <c:pt idx="23">
                  <c:v>8790</c:v>
                </c:pt>
                <c:pt idx="24">
                  <c:v>8867</c:v>
                </c:pt>
                <c:pt idx="25">
                  <c:v>8885</c:v>
                </c:pt>
                <c:pt idx="26">
                  <c:v>8939.5</c:v>
                </c:pt>
                <c:pt idx="27">
                  <c:v>9846.5</c:v>
                </c:pt>
                <c:pt idx="28">
                  <c:v>9847</c:v>
                </c:pt>
                <c:pt idx="29">
                  <c:v>10154</c:v>
                </c:pt>
                <c:pt idx="30">
                  <c:v>10376</c:v>
                </c:pt>
                <c:pt idx="31">
                  <c:v>11297</c:v>
                </c:pt>
                <c:pt idx="32">
                  <c:v>11423.5</c:v>
                </c:pt>
                <c:pt idx="33">
                  <c:v>11654</c:v>
                </c:pt>
                <c:pt idx="34">
                  <c:v>11672</c:v>
                </c:pt>
                <c:pt idx="35">
                  <c:v>11712.5</c:v>
                </c:pt>
                <c:pt idx="36">
                  <c:v>11717</c:v>
                </c:pt>
                <c:pt idx="37">
                  <c:v>11731</c:v>
                </c:pt>
                <c:pt idx="38">
                  <c:v>11884.5</c:v>
                </c:pt>
                <c:pt idx="39">
                  <c:v>11889</c:v>
                </c:pt>
                <c:pt idx="40">
                  <c:v>11890</c:v>
                </c:pt>
                <c:pt idx="41">
                  <c:v>12007</c:v>
                </c:pt>
                <c:pt idx="42">
                  <c:v>12020.5</c:v>
                </c:pt>
                <c:pt idx="43">
                  <c:v>12815</c:v>
                </c:pt>
                <c:pt idx="44">
                  <c:v>12869.5</c:v>
                </c:pt>
                <c:pt idx="45">
                  <c:v>12874</c:v>
                </c:pt>
                <c:pt idx="46">
                  <c:v>12946</c:v>
                </c:pt>
                <c:pt idx="47">
                  <c:v>13260</c:v>
                </c:pt>
                <c:pt idx="48">
                  <c:v>13269</c:v>
                </c:pt>
                <c:pt idx="49">
                  <c:v>13291.5</c:v>
                </c:pt>
                <c:pt idx="50">
                  <c:v>13292</c:v>
                </c:pt>
                <c:pt idx="51">
                  <c:v>13296</c:v>
                </c:pt>
                <c:pt idx="52">
                  <c:v>13296.5</c:v>
                </c:pt>
                <c:pt idx="53">
                  <c:v>13373</c:v>
                </c:pt>
                <c:pt idx="54">
                  <c:v>13373.5</c:v>
                </c:pt>
                <c:pt idx="55">
                  <c:v>13373.5</c:v>
                </c:pt>
                <c:pt idx="56">
                  <c:v>13403.5</c:v>
                </c:pt>
                <c:pt idx="57">
                  <c:v>13452.5</c:v>
                </c:pt>
                <c:pt idx="58">
                  <c:v>13457</c:v>
                </c:pt>
                <c:pt idx="59">
                  <c:v>13457.5</c:v>
                </c:pt>
                <c:pt idx="60">
                  <c:v>13462</c:v>
                </c:pt>
                <c:pt idx="61">
                  <c:v>13485</c:v>
                </c:pt>
                <c:pt idx="62">
                  <c:v>13490</c:v>
                </c:pt>
                <c:pt idx="63">
                  <c:v>13571</c:v>
                </c:pt>
                <c:pt idx="64">
                  <c:v>13579.5</c:v>
                </c:pt>
                <c:pt idx="65">
                  <c:v>13598</c:v>
                </c:pt>
                <c:pt idx="66">
                  <c:v>13625</c:v>
                </c:pt>
                <c:pt idx="67">
                  <c:v>13638.5</c:v>
                </c:pt>
                <c:pt idx="68">
                  <c:v>13652</c:v>
                </c:pt>
                <c:pt idx="69">
                  <c:v>13720</c:v>
                </c:pt>
                <c:pt idx="70">
                  <c:v>13756.5</c:v>
                </c:pt>
                <c:pt idx="71">
                  <c:v>13765.5</c:v>
                </c:pt>
                <c:pt idx="72">
                  <c:v>14555</c:v>
                </c:pt>
                <c:pt idx="73">
                  <c:v>14573</c:v>
                </c:pt>
                <c:pt idx="74">
                  <c:v>14690.5</c:v>
                </c:pt>
                <c:pt idx="75">
                  <c:v>14736</c:v>
                </c:pt>
                <c:pt idx="76">
                  <c:v>14736</c:v>
                </c:pt>
                <c:pt idx="77">
                  <c:v>14831</c:v>
                </c:pt>
                <c:pt idx="78">
                  <c:v>14857.5</c:v>
                </c:pt>
                <c:pt idx="79">
                  <c:v>14858</c:v>
                </c:pt>
                <c:pt idx="80">
                  <c:v>14858</c:v>
                </c:pt>
                <c:pt idx="81">
                  <c:v>14871.5</c:v>
                </c:pt>
                <c:pt idx="82">
                  <c:v>14935</c:v>
                </c:pt>
                <c:pt idx="83">
                  <c:v>14989</c:v>
                </c:pt>
                <c:pt idx="84">
                  <c:v>15066</c:v>
                </c:pt>
                <c:pt idx="85">
                  <c:v>15102</c:v>
                </c:pt>
                <c:pt idx="86">
                  <c:v>15102.5</c:v>
                </c:pt>
                <c:pt idx="87">
                  <c:v>15106.5</c:v>
                </c:pt>
                <c:pt idx="88">
                  <c:v>15120</c:v>
                </c:pt>
                <c:pt idx="89">
                  <c:v>15129</c:v>
                </c:pt>
                <c:pt idx="90">
                  <c:v>15165.5</c:v>
                </c:pt>
                <c:pt idx="91">
                  <c:v>15192.5</c:v>
                </c:pt>
                <c:pt idx="92">
                  <c:v>15197</c:v>
                </c:pt>
                <c:pt idx="93">
                  <c:v>15197</c:v>
                </c:pt>
                <c:pt idx="94">
                  <c:v>15206.5</c:v>
                </c:pt>
                <c:pt idx="95">
                  <c:v>15247</c:v>
                </c:pt>
                <c:pt idx="96">
                  <c:v>15256</c:v>
                </c:pt>
                <c:pt idx="97">
                  <c:v>15274.5</c:v>
                </c:pt>
                <c:pt idx="98">
                  <c:v>15315</c:v>
                </c:pt>
                <c:pt idx="99">
                  <c:v>15315.5</c:v>
                </c:pt>
                <c:pt idx="100">
                  <c:v>16512.5</c:v>
                </c:pt>
                <c:pt idx="101">
                  <c:v>16561.5</c:v>
                </c:pt>
                <c:pt idx="102">
                  <c:v>16572.5</c:v>
                </c:pt>
                <c:pt idx="103">
                  <c:v>16670</c:v>
                </c:pt>
                <c:pt idx="104">
                  <c:v>16715.5</c:v>
                </c:pt>
                <c:pt idx="105">
                  <c:v>16792.5</c:v>
                </c:pt>
                <c:pt idx="106">
                  <c:v>16814.5</c:v>
                </c:pt>
                <c:pt idx="107">
                  <c:v>16815</c:v>
                </c:pt>
                <c:pt idx="108">
                  <c:v>16837.5</c:v>
                </c:pt>
                <c:pt idx="109">
                  <c:v>16842</c:v>
                </c:pt>
                <c:pt idx="110">
                  <c:v>16842</c:v>
                </c:pt>
                <c:pt idx="111">
                  <c:v>16860</c:v>
                </c:pt>
                <c:pt idx="112">
                  <c:v>16860.5</c:v>
                </c:pt>
                <c:pt idx="113">
                  <c:v>16956.5</c:v>
                </c:pt>
                <c:pt idx="114">
                  <c:v>18083.5</c:v>
                </c:pt>
                <c:pt idx="115">
                  <c:v>18149</c:v>
                </c:pt>
                <c:pt idx="116">
                  <c:v>18315</c:v>
                </c:pt>
                <c:pt idx="117">
                  <c:v>18474.5</c:v>
                </c:pt>
                <c:pt idx="118">
                  <c:v>18478</c:v>
                </c:pt>
                <c:pt idx="119">
                  <c:v>18482.5</c:v>
                </c:pt>
                <c:pt idx="120">
                  <c:v>18618.5</c:v>
                </c:pt>
                <c:pt idx="121">
                  <c:v>18686.5</c:v>
                </c:pt>
                <c:pt idx="122">
                  <c:v>18713.5</c:v>
                </c:pt>
                <c:pt idx="123">
                  <c:v>18759</c:v>
                </c:pt>
                <c:pt idx="124">
                  <c:v>20032</c:v>
                </c:pt>
                <c:pt idx="125">
                  <c:v>20045.5</c:v>
                </c:pt>
                <c:pt idx="126">
                  <c:v>20106</c:v>
                </c:pt>
                <c:pt idx="127">
                  <c:v>20154.5</c:v>
                </c:pt>
                <c:pt idx="128">
                  <c:v>20160.5</c:v>
                </c:pt>
                <c:pt idx="129">
                  <c:v>20163.5</c:v>
                </c:pt>
                <c:pt idx="130">
                  <c:v>20186</c:v>
                </c:pt>
                <c:pt idx="131">
                  <c:v>20277</c:v>
                </c:pt>
                <c:pt idx="132">
                  <c:v>20317.5</c:v>
                </c:pt>
                <c:pt idx="133">
                  <c:v>20449</c:v>
                </c:pt>
                <c:pt idx="134">
                  <c:v>21506.5</c:v>
                </c:pt>
                <c:pt idx="135">
                  <c:v>21550.5</c:v>
                </c:pt>
                <c:pt idx="136">
                  <c:v>21551</c:v>
                </c:pt>
                <c:pt idx="137">
                  <c:v>21551.5</c:v>
                </c:pt>
                <c:pt idx="138">
                  <c:v>21763.5</c:v>
                </c:pt>
                <c:pt idx="139">
                  <c:v>21767.5</c:v>
                </c:pt>
                <c:pt idx="140">
                  <c:v>21777</c:v>
                </c:pt>
                <c:pt idx="141">
                  <c:v>21790</c:v>
                </c:pt>
                <c:pt idx="142">
                  <c:v>21790.5</c:v>
                </c:pt>
                <c:pt idx="143">
                  <c:v>21881</c:v>
                </c:pt>
                <c:pt idx="144">
                  <c:v>21921.5</c:v>
                </c:pt>
                <c:pt idx="145">
                  <c:v>21922</c:v>
                </c:pt>
                <c:pt idx="146">
                  <c:v>21926.5</c:v>
                </c:pt>
                <c:pt idx="147">
                  <c:v>22887</c:v>
                </c:pt>
                <c:pt idx="148">
                  <c:v>23278.5</c:v>
                </c:pt>
                <c:pt idx="149">
                  <c:v>23285.5</c:v>
                </c:pt>
                <c:pt idx="150">
                  <c:v>23612</c:v>
                </c:pt>
                <c:pt idx="151">
                  <c:v>23617.5</c:v>
                </c:pt>
                <c:pt idx="152">
                  <c:v>23671</c:v>
                </c:pt>
                <c:pt idx="153">
                  <c:v>23672.5</c:v>
                </c:pt>
                <c:pt idx="154">
                  <c:v>23686</c:v>
                </c:pt>
                <c:pt idx="155">
                  <c:v>24898.5</c:v>
                </c:pt>
                <c:pt idx="156">
                  <c:v>24971</c:v>
                </c:pt>
                <c:pt idx="157">
                  <c:v>25016.5</c:v>
                </c:pt>
                <c:pt idx="158">
                  <c:v>25116</c:v>
                </c:pt>
                <c:pt idx="159">
                  <c:v>25120.5</c:v>
                </c:pt>
                <c:pt idx="160">
                  <c:v>25225</c:v>
                </c:pt>
                <c:pt idx="161">
                  <c:v>25229.5</c:v>
                </c:pt>
                <c:pt idx="162">
                  <c:v>25238.5</c:v>
                </c:pt>
                <c:pt idx="163">
                  <c:v>25243</c:v>
                </c:pt>
                <c:pt idx="164">
                  <c:v>25293</c:v>
                </c:pt>
                <c:pt idx="165">
                  <c:v>25297.5</c:v>
                </c:pt>
                <c:pt idx="166">
                  <c:v>26570.5</c:v>
                </c:pt>
                <c:pt idx="167">
                  <c:v>26579.5</c:v>
                </c:pt>
                <c:pt idx="168">
                  <c:v>26580</c:v>
                </c:pt>
                <c:pt idx="169">
                  <c:v>26588.5</c:v>
                </c:pt>
                <c:pt idx="170">
                  <c:v>26602</c:v>
                </c:pt>
                <c:pt idx="171">
                  <c:v>26602.5</c:v>
                </c:pt>
                <c:pt idx="172">
                  <c:v>26661</c:v>
                </c:pt>
                <c:pt idx="173">
                  <c:v>26739</c:v>
                </c:pt>
                <c:pt idx="174">
                  <c:v>26743.5</c:v>
                </c:pt>
                <c:pt idx="175">
                  <c:v>26747</c:v>
                </c:pt>
                <c:pt idx="176">
                  <c:v>26761</c:v>
                </c:pt>
                <c:pt idx="177">
                  <c:v>26770</c:v>
                </c:pt>
                <c:pt idx="178">
                  <c:v>26776</c:v>
                </c:pt>
                <c:pt idx="179">
                  <c:v>26906</c:v>
                </c:pt>
                <c:pt idx="180">
                  <c:v>27019.5</c:v>
                </c:pt>
                <c:pt idx="181">
                  <c:v>27854.5</c:v>
                </c:pt>
                <c:pt idx="182">
                  <c:v>28242.5</c:v>
                </c:pt>
                <c:pt idx="183">
                  <c:v>28310.5</c:v>
                </c:pt>
                <c:pt idx="184">
                  <c:v>28442</c:v>
                </c:pt>
                <c:pt idx="185">
                  <c:v>28451</c:v>
                </c:pt>
                <c:pt idx="186">
                  <c:v>28451.5</c:v>
                </c:pt>
                <c:pt idx="187">
                  <c:v>28456</c:v>
                </c:pt>
                <c:pt idx="188">
                  <c:v>28460.5</c:v>
                </c:pt>
                <c:pt idx="189">
                  <c:v>28465</c:v>
                </c:pt>
                <c:pt idx="190">
                  <c:v>28465.5</c:v>
                </c:pt>
                <c:pt idx="191">
                  <c:v>28469.5</c:v>
                </c:pt>
                <c:pt idx="192">
                  <c:v>28496.5</c:v>
                </c:pt>
                <c:pt idx="193">
                  <c:v>28750.5</c:v>
                </c:pt>
                <c:pt idx="194">
                  <c:v>29820</c:v>
                </c:pt>
                <c:pt idx="195">
                  <c:v>29915</c:v>
                </c:pt>
                <c:pt idx="196">
                  <c:v>29919.5</c:v>
                </c:pt>
                <c:pt idx="197">
                  <c:v>29957</c:v>
                </c:pt>
                <c:pt idx="198">
                  <c:v>30060</c:v>
                </c:pt>
                <c:pt idx="199">
                  <c:v>30064.5</c:v>
                </c:pt>
                <c:pt idx="200">
                  <c:v>30087</c:v>
                </c:pt>
                <c:pt idx="201">
                  <c:v>30096</c:v>
                </c:pt>
                <c:pt idx="202">
                  <c:v>30101</c:v>
                </c:pt>
                <c:pt idx="203">
                  <c:v>30255</c:v>
                </c:pt>
                <c:pt idx="204">
                  <c:v>31334</c:v>
                </c:pt>
                <c:pt idx="205">
                  <c:v>31334</c:v>
                </c:pt>
                <c:pt idx="206">
                  <c:v>31334</c:v>
                </c:pt>
                <c:pt idx="207">
                  <c:v>31668.5</c:v>
                </c:pt>
                <c:pt idx="208">
                  <c:v>31668.5</c:v>
                </c:pt>
                <c:pt idx="209">
                  <c:v>31673</c:v>
                </c:pt>
                <c:pt idx="210">
                  <c:v>31673.5</c:v>
                </c:pt>
                <c:pt idx="211">
                  <c:v>31673.5</c:v>
                </c:pt>
                <c:pt idx="212">
                  <c:v>31727.5</c:v>
                </c:pt>
                <c:pt idx="213">
                  <c:v>31809</c:v>
                </c:pt>
                <c:pt idx="214">
                  <c:v>31841</c:v>
                </c:pt>
                <c:pt idx="215">
                  <c:v>31841</c:v>
                </c:pt>
                <c:pt idx="216">
                  <c:v>31841</c:v>
                </c:pt>
                <c:pt idx="217">
                  <c:v>31841</c:v>
                </c:pt>
                <c:pt idx="218">
                  <c:v>31841</c:v>
                </c:pt>
                <c:pt idx="219">
                  <c:v>31841</c:v>
                </c:pt>
                <c:pt idx="220">
                  <c:v>31854.5</c:v>
                </c:pt>
                <c:pt idx="221">
                  <c:v>31854.5</c:v>
                </c:pt>
                <c:pt idx="222">
                  <c:v>31899.5</c:v>
                </c:pt>
                <c:pt idx="223">
                  <c:v>33188</c:v>
                </c:pt>
                <c:pt idx="224">
                  <c:v>33345</c:v>
                </c:pt>
                <c:pt idx="225">
                  <c:v>33395</c:v>
                </c:pt>
                <c:pt idx="226">
                  <c:v>33417.5</c:v>
                </c:pt>
                <c:pt idx="227">
                  <c:v>33422</c:v>
                </c:pt>
                <c:pt idx="228">
                  <c:v>33426.5</c:v>
                </c:pt>
                <c:pt idx="229">
                  <c:v>33426.5</c:v>
                </c:pt>
                <c:pt idx="230">
                  <c:v>33450.5</c:v>
                </c:pt>
                <c:pt idx="231">
                  <c:v>33454</c:v>
                </c:pt>
                <c:pt idx="232">
                  <c:v>33458.5</c:v>
                </c:pt>
                <c:pt idx="233">
                  <c:v>33549</c:v>
                </c:pt>
                <c:pt idx="234">
                  <c:v>34850</c:v>
                </c:pt>
                <c:pt idx="235">
                  <c:v>34922</c:v>
                </c:pt>
                <c:pt idx="236">
                  <c:v>35021.5</c:v>
                </c:pt>
                <c:pt idx="237">
                  <c:v>35021.5</c:v>
                </c:pt>
                <c:pt idx="238">
                  <c:v>35026.5</c:v>
                </c:pt>
                <c:pt idx="239">
                  <c:v>35026.5</c:v>
                </c:pt>
                <c:pt idx="240">
                  <c:v>35035.5</c:v>
                </c:pt>
                <c:pt idx="241">
                  <c:v>35040</c:v>
                </c:pt>
                <c:pt idx="242">
                  <c:v>35040</c:v>
                </c:pt>
                <c:pt idx="243">
                  <c:v>35058</c:v>
                </c:pt>
                <c:pt idx="244">
                  <c:v>35139.5</c:v>
                </c:pt>
                <c:pt idx="245">
                  <c:v>35191</c:v>
                </c:pt>
                <c:pt idx="246">
                  <c:v>35207.5</c:v>
                </c:pt>
                <c:pt idx="247">
                  <c:v>35434</c:v>
                </c:pt>
                <c:pt idx="248">
                  <c:v>36367.5</c:v>
                </c:pt>
                <c:pt idx="249">
                  <c:v>36517</c:v>
                </c:pt>
                <c:pt idx="250">
                  <c:v>36607.5</c:v>
                </c:pt>
                <c:pt idx="251">
                  <c:v>36997.5</c:v>
                </c:pt>
                <c:pt idx="252">
                  <c:v>38012.5</c:v>
                </c:pt>
                <c:pt idx="253">
                  <c:v>38162</c:v>
                </c:pt>
                <c:pt idx="254">
                  <c:v>38416</c:v>
                </c:pt>
                <c:pt idx="255">
                  <c:v>38438.5</c:v>
                </c:pt>
                <c:pt idx="256">
                  <c:v>39329</c:v>
                </c:pt>
                <c:pt idx="257">
                  <c:v>39865.5</c:v>
                </c:pt>
                <c:pt idx="258">
                  <c:v>39885</c:v>
                </c:pt>
                <c:pt idx="259">
                  <c:v>39988</c:v>
                </c:pt>
                <c:pt idx="260">
                  <c:v>40350.5</c:v>
                </c:pt>
                <c:pt idx="261">
                  <c:v>41331.5</c:v>
                </c:pt>
                <c:pt idx="262">
                  <c:v>41483.5</c:v>
                </c:pt>
                <c:pt idx="263">
                  <c:v>41580</c:v>
                </c:pt>
                <c:pt idx="264">
                  <c:v>41648.5</c:v>
                </c:pt>
                <c:pt idx="265">
                  <c:v>41705.5</c:v>
                </c:pt>
                <c:pt idx="266">
                  <c:v>41714.5</c:v>
                </c:pt>
                <c:pt idx="267">
                  <c:v>41814</c:v>
                </c:pt>
                <c:pt idx="268">
                  <c:v>41995.5</c:v>
                </c:pt>
                <c:pt idx="269">
                  <c:v>42004.5</c:v>
                </c:pt>
                <c:pt idx="270">
                  <c:v>43160</c:v>
                </c:pt>
                <c:pt idx="271">
                  <c:v>43170.5</c:v>
                </c:pt>
                <c:pt idx="272">
                  <c:v>43171</c:v>
                </c:pt>
                <c:pt idx="273">
                  <c:v>43241.5</c:v>
                </c:pt>
                <c:pt idx="274">
                  <c:v>43305</c:v>
                </c:pt>
                <c:pt idx="275">
                  <c:v>43355</c:v>
                </c:pt>
                <c:pt idx="276">
                  <c:v>43369.5</c:v>
                </c:pt>
                <c:pt idx="277">
                  <c:v>43373</c:v>
                </c:pt>
                <c:pt idx="278">
                  <c:v>43423</c:v>
                </c:pt>
                <c:pt idx="279">
                  <c:v>43518</c:v>
                </c:pt>
                <c:pt idx="280">
                  <c:v>44597.5</c:v>
                </c:pt>
                <c:pt idx="281">
                  <c:v>44782</c:v>
                </c:pt>
                <c:pt idx="282">
                  <c:v>44918</c:v>
                </c:pt>
                <c:pt idx="283">
                  <c:v>44918</c:v>
                </c:pt>
                <c:pt idx="284">
                  <c:v>45031.5</c:v>
                </c:pt>
                <c:pt idx="285">
                  <c:v>45036</c:v>
                </c:pt>
                <c:pt idx="286">
                  <c:v>45068</c:v>
                </c:pt>
                <c:pt idx="287">
                  <c:v>45068</c:v>
                </c:pt>
                <c:pt idx="288">
                  <c:v>45072.5</c:v>
                </c:pt>
                <c:pt idx="289">
                  <c:v>45073.5</c:v>
                </c:pt>
                <c:pt idx="290">
                  <c:v>45074</c:v>
                </c:pt>
                <c:pt idx="291">
                  <c:v>45090.5</c:v>
                </c:pt>
                <c:pt idx="292">
                  <c:v>45253.5</c:v>
                </c:pt>
                <c:pt idx="293">
                  <c:v>45326</c:v>
                </c:pt>
                <c:pt idx="294">
                  <c:v>46419</c:v>
                </c:pt>
                <c:pt idx="295">
                  <c:v>46422.5</c:v>
                </c:pt>
                <c:pt idx="296">
                  <c:v>46463.5</c:v>
                </c:pt>
                <c:pt idx="297">
                  <c:v>46463.5</c:v>
                </c:pt>
                <c:pt idx="298">
                  <c:v>46463.5</c:v>
                </c:pt>
                <c:pt idx="299">
                  <c:v>46464</c:v>
                </c:pt>
                <c:pt idx="300">
                  <c:v>46464</c:v>
                </c:pt>
                <c:pt idx="301">
                  <c:v>46464</c:v>
                </c:pt>
                <c:pt idx="302">
                  <c:v>46467.5</c:v>
                </c:pt>
                <c:pt idx="303">
                  <c:v>46528</c:v>
                </c:pt>
                <c:pt idx="304">
                  <c:v>46576.5</c:v>
                </c:pt>
                <c:pt idx="305">
                  <c:v>46699</c:v>
                </c:pt>
                <c:pt idx="306">
                  <c:v>46708</c:v>
                </c:pt>
                <c:pt idx="307">
                  <c:v>46718.5</c:v>
                </c:pt>
                <c:pt idx="308">
                  <c:v>46850</c:v>
                </c:pt>
                <c:pt idx="309">
                  <c:v>46850</c:v>
                </c:pt>
                <c:pt idx="310">
                  <c:v>46876</c:v>
                </c:pt>
                <c:pt idx="311">
                  <c:v>47883</c:v>
                </c:pt>
                <c:pt idx="312">
                  <c:v>48119</c:v>
                </c:pt>
                <c:pt idx="313">
                  <c:v>48121.5</c:v>
                </c:pt>
                <c:pt idx="314">
                  <c:v>48140.5</c:v>
                </c:pt>
                <c:pt idx="315">
                  <c:v>48244</c:v>
                </c:pt>
                <c:pt idx="316">
                  <c:v>48248.5</c:v>
                </c:pt>
                <c:pt idx="317">
                  <c:v>48248.5</c:v>
                </c:pt>
                <c:pt idx="318">
                  <c:v>48280.5</c:v>
                </c:pt>
                <c:pt idx="319">
                  <c:v>48295</c:v>
                </c:pt>
                <c:pt idx="320">
                  <c:v>48303</c:v>
                </c:pt>
                <c:pt idx="321">
                  <c:v>48485.5</c:v>
                </c:pt>
                <c:pt idx="322">
                  <c:v>48557</c:v>
                </c:pt>
                <c:pt idx="323">
                  <c:v>48558</c:v>
                </c:pt>
                <c:pt idx="324">
                  <c:v>48566.5</c:v>
                </c:pt>
                <c:pt idx="325">
                  <c:v>48566.5</c:v>
                </c:pt>
                <c:pt idx="326">
                  <c:v>48747.5</c:v>
                </c:pt>
                <c:pt idx="327">
                  <c:v>48747.5</c:v>
                </c:pt>
                <c:pt idx="328">
                  <c:v>49640</c:v>
                </c:pt>
                <c:pt idx="329">
                  <c:v>49735</c:v>
                </c:pt>
                <c:pt idx="330">
                  <c:v>49800.5</c:v>
                </c:pt>
                <c:pt idx="331">
                  <c:v>49948</c:v>
                </c:pt>
                <c:pt idx="332">
                  <c:v>50016</c:v>
                </c:pt>
                <c:pt idx="333">
                  <c:v>50138.5</c:v>
                </c:pt>
                <c:pt idx="334">
                  <c:v>50143</c:v>
                </c:pt>
                <c:pt idx="335">
                  <c:v>50143</c:v>
                </c:pt>
                <c:pt idx="336">
                  <c:v>51276.5</c:v>
                </c:pt>
                <c:pt idx="337">
                  <c:v>51303.5</c:v>
                </c:pt>
                <c:pt idx="338">
                  <c:v>51304</c:v>
                </c:pt>
                <c:pt idx="339">
                  <c:v>51421</c:v>
                </c:pt>
                <c:pt idx="340">
                  <c:v>51460</c:v>
                </c:pt>
                <c:pt idx="341">
                  <c:v>51506.5</c:v>
                </c:pt>
                <c:pt idx="342">
                  <c:v>51593.5</c:v>
                </c:pt>
                <c:pt idx="343">
                  <c:v>51603.5</c:v>
                </c:pt>
                <c:pt idx="344">
                  <c:v>51620</c:v>
                </c:pt>
                <c:pt idx="345">
                  <c:v>51621</c:v>
                </c:pt>
                <c:pt idx="346">
                  <c:v>51674.5</c:v>
                </c:pt>
                <c:pt idx="347">
                  <c:v>51701.5</c:v>
                </c:pt>
                <c:pt idx="348">
                  <c:v>51715</c:v>
                </c:pt>
                <c:pt idx="349">
                  <c:v>52898.5</c:v>
                </c:pt>
                <c:pt idx="350">
                  <c:v>52972</c:v>
                </c:pt>
                <c:pt idx="351">
                  <c:v>53071</c:v>
                </c:pt>
                <c:pt idx="352">
                  <c:v>53085</c:v>
                </c:pt>
                <c:pt idx="353">
                  <c:v>53092.5</c:v>
                </c:pt>
                <c:pt idx="354">
                  <c:v>53093</c:v>
                </c:pt>
                <c:pt idx="355">
                  <c:v>53093</c:v>
                </c:pt>
                <c:pt idx="356">
                  <c:v>53121</c:v>
                </c:pt>
                <c:pt idx="357">
                  <c:v>53121</c:v>
                </c:pt>
                <c:pt idx="358">
                  <c:v>53144</c:v>
                </c:pt>
                <c:pt idx="359">
                  <c:v>53165.5</c:v>
                </c:pt>
                <c:pt idx="360">
                  <c:v>53183</c:v>
                </c:pt>
                <c:pt idx="361">
                  <c:v>53183</c:v>
                </c:pt>
                <c:pt idx="362">
                  <c:v>53193</c:v>
                </c:pt>
                <c:pt idx="363">
                  <c:v>53201.5</c:v>
                </c:pt>
                <c:pt idx="364">
                  <c:v>53207</c:v>
                </c:pt>
                <c:pt idx="365">
                  <c:v>53547</c:v>
                </c:pt>
                <c:pt idx="366">
                  <c:v>54643</c:v>
                </c:pt>
                <c:pt idx="367">
                  <c:v>54721</c:v>
                </c:pt>
                <c:pt idx="368">
                  <c:v>54730</c:v>
                </c:pt>
                <c:pt idx="369">
                  <c:v>54802</c:v>
                </c:pt>
                <c:pt idx="370">
                  <c:v>54812</c:v>
                </c:pt>
                <c:pt idx="371">
                  <c:v>54830</c:v>
                </c:pt>
                <c:pt idx="372">
                  <c:v>54857</c:v>
                </c:pt>
                <c:pt idx="373">
                  <c:v>54861</c:v>
                </c:pt>
                <c:pt idx="374">
                  <c:v>54875</c:v>
                </c:pt>
                <c:pt idx="375">
                  <c:v>54938</c:v>
                </c:pt>
                <c:pt idx="376">
                  <c:v>54950.5</c:v>
                </c:pt>
                <c:pt idx="377">
                  <c:v>54970</c:v>
                </c:pt>
                <c:pt idx="378">
                  <c:v>54996</c:v>
                </c:pt>
                <c:pt idx="379">
                  <c:v>54996</c:v>
                </c:pt>
                <c:pt idx="380">
                  <c:v>54996</c:v>
                </c:pt>
                <c:pt idx="381">
                  <c:v>55127.5</c:v>
                </c:pt>
                <c:pt idx="382">
                  <c:v>55127.5</c:v>
                </c:pt>
                <c:pt idx="383">
                  <c:v>55572</c:v>
                </c:pt>
                <c:pt idx="384">
                  <c:v>56043.5</c:v>
                </c:pt>
                <c:pt idx="385">
                  <c:v>56043.5</c:v>
                </c:pt>
                <c:pt idx="386">
                  <c:v>56293</c:v>
                </c:pt>
                <c:pt idx="387">
                  <c:v>56302.5</c:v>
                </c:pt>
                <c:pt idx="388">
                  <c:v>56342</c:v>
                </c:pt>
                <c:pt idx="389">
                  <c:v>56388</c:v>
                </c:pt>
                <c:pt idx="390">
                  <c:v>56429.5</c:v>
                </c:pt>
                <c:pt idx="391">
                  <c:v>56442.5</c:v>
                </c:pt>
                <c:pt idx="392">
                  <c:v>56474</c:v>
                </c:pt>
                <c:pt idx="393">
                  <c:v>56500</c:v>
                </c:pt>
                <c:pt idx="394">
                  <c:v>56500.5</c:v>
                </c:pt>
                <c:pt idx="395">
                  <c:v>56551</c:v>
                </c:pt>
                <c:pt idx="396">
                  <c:v>56578</c:v>
                </c:pt>
                <c:pt idx="397">
                  <c:v>56664.5</c:v>
                </c:pt>
                <c:pt idx="398">
                  <c:v>56668</c:v>
                </c:pt>
                <c:pt idx="399">
                  <c:v>56683</c:v>
                </c:pt>
                <c:pt idx="400">
                  <c:v>56683</c:v>
                </c:pt>
                <c:pt idx="401">
                  <c:v>56683</c:v>
                </c:pt>
                <c:pt idx="402">
                  <c:v>56841.5</c:v>
                </c:pt>
                <c:pt idx="403">
                  <c:v>57599</c:v>
                </c:pt>
                <c:pt idx="404">
                  <c:v>57757.5</c:v>
                </c:pt>
                <c:pt idx="405">
                  <c:v>57884</c:v>
                </c:pt>
                <c:pt idx="406">
                  <c:v>58055.5</c:v>
                </c:pt>
                <c:pt idx="407">
                  <c:v>58169</c:v>
                </c:pt>
                <c:pt idx="408">
                  <c:v>58169.5</c:v>
                </c:pt>
                <c:pt idx="409">
                  <c:v>58214</c:v>
                </c:pt>
                <c:pt idx="410">
                  <c:v>58214</c:v>
                </c:pt>
                <c:pt idx="411">
                  <c:v>58327.5</c:v>
                </c:pt>
                <c:pt idx="412">
                  <c:v>58327.5</c:v>
                </c:pt>
                <c:pt idx="413">
                  <c:v>58358.5</c:v>
                </c:pt>
                <c:pt idx="414">
                  <c:v>58358.5</c:v>
                </c:pt>
                <c:pt idx="415">
                  <c:v>58377</c:v>
                </c:pt>
                <c:pt idx="416">
                  <c:v>59321</c:v>
                </c:pt>
                <c:pt idx="417">
                  <c:v>59409</c:v>
                </c:pt>
                <c:pt idx="418">
                  <c:v>59430</c:v>
                </c:pt>
                <c:pt idx="419">
                  <c:v>59588.5</c:v>
                </c:pt>
                <c:pt idx="420">
                  <c:v>59696.5</c:v>
                </c:pt>
                <c:pt idx="421">
                  <c:v>59758</c:v>
                </c:pt>
                <c:pt idx="422">
                  <c:v>59767</c:v>
                </c:pt>
                <c:pt idx="423">
                  <c:v>59841.5</c:v>
                </c:pt>
                <c:pt idx="424">
                  <c:v>60114.5</c:v>
                </c:pt>
                <c:pt idx="425">
                  <c:v>60114.5</c:v>
                </c:pt>
                <c:pt idx="426">
                  <c:v>60114.5</c:v>
                </c:pt>
                <c:pt idx="427">
                  <c:v>60334</c:v>
                </c:pt>
                <c:pt idx="428">
                  <c:v>60334</c:v>
                </c:pt>
                <c:pt idx="429">
                  <c:v>61315</c:v>
                </c:pt>
                <c:pt idx="430">
                  <c:v>61331.5</c:v>
                </c:pt>
                <c:pt idx="431">
                  <c:v>61374.5</c:v>
                </c:pt>
                <c:pt idx="432">
                  <c:v>61375</c:v>
                </c:pt>
                <c:pt idx="433">
                  <c:v>61444</c:v>
                </c:pt>
                <c:pt idx="434">
                  <c:v>61444.5</c:v>
                </c:pt>
                <c:pt idx="435">
                  <c:v>61498.5</c:v>
                </c:pt>
                <c:pt idx="436">
                  <c:v>61503</c:v>
                </c:pt>
                <c:pt idx="437">
                  <c:v>61529</c:v>
                </c:pt>
                <c:pt idx="438">
                  <c:v>61548.5</c:v>
                </c:pt>
                <c:pt idx="439">
                  <c:v>61575</c:v>
                </c:pt>
                <c:pt idx="440">
                  <c:v>61602.5</c:v>
                </c:pt>
                <c:pt idx="441">
                  <c:v>61603</c:v>
                </c:pt>
                <c:pt idx="442">
                  <c:v>61607.5</c:v>
                </c:pt>
                <c:pt idx="443">
                  <c:v>61611.5</c:v>
                </c:pt>
                <c:pt idx="444">
                  <c:v>61612</c:v>
                </c:pt>
                <c:pt idx="445">
                  <c:v>61621</c:v>
                </c:pt>
                <c:pt idx="446">
                  <c:v>61634.5</c:v>
                </c:pt>
                <c:pt idx="447">
                  <c:v>61643.5</c:v>
                </c:pt>
                <c:pt idx="448">
                  <c:v>61644</c:v>
                </c:pt>
                <c:pt idx="449">
                  <c:v>61648</c:v>
                </c:pt>
                <c:pt idx="450">
                  <c:v>61648.5</c:v>
                </c:pt>
                <c:pt idx="451">
                  <c:v>61652.5</c:v>
                </c:pt>
                <c:pt idx="452">
                  <c:v>61653</c:v>
                </c:pt>
                <c:pt idx="453">
                  <c:v>61661.5</c:v>
                </c:pt>
                <c:pt idx="454">
                  <c:v>61662</c:v>
                </c:pt>
                <c:pt idx="455">
                  <c:v>61666</c:v>
                </c:pt>
                <c:pt idx="456">
                  <c:v>61666.5</c:v>
                </c:pt>
                <c:pt idx="457">
                  <c:v>61670.5</c:v>
                </c:pt>
                <c:pt idx="458">
                  <c:v>61671</c:v>
                </c:pt>
                <c:pt idx="459">
                  <c:v>61684</c:v>
                </c:pt>
                <c:pt idx="460">
                  <c:v>61684</c:v>
                </c:pt>
                <c:pt idx="461">
                  <c:v>61684.5</c:v>
                </c:pt>
                <c:pt idx="462">
                  <c:v>61699</c:v>
                </c:pt>
                <c:pt idx="463">
                  <c:v>61784</c:v>
                </c:pt>
                <c:pt idx="464">
                  <c:v>61788.5</c:v>
                </c:pt>
                <c:pt idx="465">
                  <c:v>61793</c:v>
                </c:pt>
                <c:pt idx="466">
                  <c:v>61797.5</c:v>
                </c:pt>
                <c:pt idx="467">
                  <c:v>61802</c:v>
                </c:pt>
                <c:pt idx="468">
                  <c:v>61806.5</c:v>
                </c:pt>
                <c:pt idx="469">
                  <c:v>61811</c:v>
                </c:pt>
                <c:pt idx="470">
                  <c:v>61880</c:v>
                </c:pt>
                <c:pt idx="471">
                  <c:v>61892.5</c:v>
                </c:pt>
                <c:pt idx="472">
                  <c:v>62092</c:v>
                </c:pt>
                <c:pt idx="473">
                  <c:v>62092</c:v>
                </c:pt>
                <c:pt idx="474">
                  <c:v>62561</c:v>
                </c:pt>
                <c:pt idx="475">
                  <c:v>63006</c:v>
                </c:pt>
                <c:pt idx="476">
                  <c:v>63006.5</c:v>
                </c:pt>
                <c:pt idx="477">
                  <c:v>63027.5</c:v>
                </c:pt>
                <c:pt idx="478">
                  <c:v>63043.5</c:v>
                </c:pt>
                <c:pt idx="479">
                  <c:v>63057</c:v>
                </c:pt>
                <c:pt idx="480">
                  <c:v>63066</c:v>
                </c:pt>
                <c:pt idx="481">
                  <c:v>63106</c:v>
                </c:pt>
                <c:pt idx="482">
                  <c:v>63106</c:v>
                </c:pt>
                <c:pt idx="483">
                  <c:v>63106.5</c:v>
                </c:pt>
                <c:pt idx="484">
                  <c:v>63106.5</c:v>
                </c:pt>
                <c:pt idx="485">
                  <c:v>63107.5</c:v>
                </c:pt>
                <c:pt idx="486">
                  <c:v>63116</c:v>
                </c:pt>
                <c:pt idx="487">
                  <c:v>63116</c:v>
                </c:pt>
                <c:pt idx="488">
                  <c:v>63116.5</c:v>
                </c:pt>
                <c:pt idx="489">
                  <c:v>63125.5</c:v>
                </c:pt>
                <c:pt idx="490">
                  <c:v>63154</c:v>
                </c:pt>
                <c:pt idx="491">
                  <c:v>63161.5</c:v>
                </c:pt>
                <c:pt idx="492">
                  <c:v>63220.5</c:v>
                </c:pt>
                <c:pt idx="493">
                  <c:v>63306</c:v>
                </c:pt>
                <c:pt idx="494">
                  <c:v>63306.5</c:v>
                </c:pt>
                <c:pt idx="495">
                  <c:v>63329</c:v>
                </c:pt>
                <c:pt idx="496">
                  <c:v>63367</c:v>
                </c:pt>
                <c:pt idx="497">
                  <c:v>63426</c:v>
                </c:pt>
                <c:pt idx="498">
                  <c:v>64489.5</c:v>
                </c:pt>
                <c:pt idx="499">
                  <c:v>64493</c:v>
                </c:pt>
                <c:pt idx="500">
                  <c:v>64644.5</c:v>
                </c:pt>
                <c:pt idx="501">
                  <c:v>64729</c:v>
                </c:pt>
                <c:pt idx="502">
                  <c:v>64753.5</c:v>
                </c:pt>
                <c:pt idx="503">
                  <c:v>64758</c:v>
                </c:pt>
                <c:pt idx="504">
                  <c:v>64783.5</c:v>
                </c:pt>
                <c:pt idx="505">
                  <c:v>64788</c:v>
                </c:pt>
                <c:pt idx="506">
                  <c:v>64792.5</c:v>
                </c:pt>
                <c:pt idx="507">
                  <c:v>64793</c:v>
                </c:pt>
                <c:pt idx="508">
                  <c:v>64797</c:v>
                </c:pt>
                <c:pt idx="509">
                  <c:v>64860.5</c:v>
                </c:pt>
                <c:pt idx="510">
                  <c:v>64862</c:v>
                </c:pt>
                <c:pt idx="511">
                  <c:v>64874</c:v>
                </c:pt>
                <c:pt idx="512">
                  <c:v>64874</c:v>
                </c:pt>
                <c:pt idx="513">
                  <c:v>64951</c:v>
                </c:pt>
                <c:pt idx="514">
                  <c:v>65250.5</c:v>
                </c:pt>
                <c:pt idx="515">
                  <c:v>65677</c:v>
                </c:pt>
                <c:pt idx="516">
                  <c:v>66008.5</c:v>
                </c:pt>
                <c:pt idx="517">
                  <c:v>66013</c:v>
                </c:pt>
                <c:pt idx="518">
                  <c:v>66022</c:v>
                </c:pt>
                <c:pt idx="519">
                  <c:v>66058</c:v>
                </c:pt>
                <c:pt idx="520">
                  <c:v>66071.5</c:v>
                </c:pt>
                <c:pt idx="521">
                  <c:v>66076.5</c:v>
                </c:pt>
                <c:pt idx="522">
                  <c:v>66090</c:v>
                </c:pt>
                <c:pt idx="523">
                  <c:v>66098.5</c:v>
                </c:pt>
                <c:pt idx="524">
                  <c:v>66099</c:v>
                </c:pt>
                <c:pt idx="525">
                  <c:v>66103.5</c:v>
                </c:pt>
                <c:pt idx="526">
                  <c:v>66108</c:v>
                </c:pt>
                <c:pt idx="527">
                  <c:v>66112.5</c:v>
                </c:pt>
                <c:pt idx="528">
                  <c:v>66189.5</c:v>
                </c:pt>
                <c:pt idx="529">
                  <c:v>66194</c:v>
                </c:pt>
                <c:pt idx="530">
                  <c:v>66194.5</c:v>
                </c:pt>
                <c:pt idx="531">
                  <c:v>66216</c:v>
                </c:pt>
                <c:pt idx="532">
                  <c:v>66216.5</c:v>
                </c:pt>
                <c:pt idx="533">
                  <c:v>66230.5</c:v>
                </c:pt>
                <c:pt idx="534">
                  <c:v>66234.5</c:v>
                </c:pt>
                <c:pt idx="535">
                  <c:v>66248.5</c:v>
                </c:pt>
                <c:pt idx="536">
                  <c:v>66253</c:v>
                </c:pt>
                <c:pt idx="537">
                  <c:v>66257.5</c:v>
                </c:pt>
                <c:pt idx="538">
                  <c:v>66261.5</c:v>
                </c:pt>
                <c:pt idx="539">
                  <c:v>66279.5</c:v>
                </c:pt>
                <c:pt idx="540">
                  <c:v>66280</c:v>
                </c:pt>
                <c:pt idx="541">
                  <c:v>66284</c:v>
                </c:pt>
                <c:pt idx="542">
                  <c:v>66284.5</c:v>
                </c:pt>
                <c:pt idx="543">
                  <c:v>66288</c:v>
                </c:pt>
                <c:pt idx="544">
                  <c:v>66288.5</c:v>
                </c:pt>
                <c:pt idx="545">
                  <c:v>66302.5</c:v>
                </c:pt>
                <c:pt idx="546">
                  <c:v>66307</c:v>
                </c:pt>
                <c:pt idx="547">
                  <c:v>66307.5</c:v>
                </c:pt>
                <c:pt idx="548">
                  <c:v>66311</c:v>
                </c:pt>
                <c:pt idx="549">
                  <c:v>66312</c:v>
                </c:pt>
                <c:pt idx="550">
                  <c:v>66325.5</c:v>
                </c:pt>
                <c:pt idx="551">
                  <c:v>66326.5</c:v>
                </c:pt>
                <c:pt idx="552">
                  <c:v>66329.5</c:v>
                </c:pt>
                <c:pt idx="553">
                  <c:v>66330</c:v>
                </c:pt>
                <c:pt idx="554">
                  <c:v>66347</c:v>
                </c:pt>
                <c:pt idx="555">
                  <c:v>66347.5</c:v>
                </c:pt>
                <c:pt idx="556">
                  <c:v>66423.5</c:v>
                </c:pt>
                <c:pt idx="557">
                  <c:v>66424</c:v>
                </c:pt>
                <c:pt idx="558">
                  <c:v>66433</c:v>
                </c:pt>
                <c:pt idx="559">
                  <c:v>66437.5</c:v>
                </c:pt>
                <c:pt idx="560">
                  <c:v>66438</c:v>
                </c:pt>
                <c:pt idx="561">
                  <c:v>66438.5</c:v>
                </c:pt>
                <c:pt idx="562">
                  <c:v>66443</c:v>
                </c:pt>
                <c:pt idx="563">
                  <c:v>66451</c:v>
                </c:pt>
                <c:pt idx="564">
                  <c:v>66469</c:v>
                </c:pt>
                <c:pt idx="565">
                  <c:v>66469.5</c:v>
                </c:pt>
                <c:pt idx="566">
                  <c:v>66473.5</c:v>
                </c:pt>
                <c:pt idx="567">
                  <c:v>66474</c:v>
                </c:pt>
                <c:pt idx="568">
                  <c:v>66478</c:v>
                </c:pt>
                <c:pt idx="569">
                  <c:v>66478.5</c:v>
                </c:pt>
                <c:pt idx="570">
                  <c:v>66483</c:v>
                </c:pt>
                <c:pt idx="571">
                  <c:v>66487</c:v>
                </c:pt>
                <c:pt idx="572">
                  <c:v>66487.5</c:v>
                </c:pt>
                <c:pt idx="573">
                  <c:v>66491.5</c:v>
                </c:pt>
                <c:pt idx="574">
                  <c:v>66492</c:v>
                </c:pt>
                <c:pt idx="575">
                  <c:v>66492.5</c:v>
                </c:pt>
                <c:pt idx="576">
                  <c:v>66501</c:v>
                </c:pt>
                <c:pt idx="577">
                  <c:v>66501.5</c:v>
                </c:pt>
                <c:pt idx="578">
                  <c:v>66505.5</c:v>
                </c:pt>
                <c:pt idx="579">
                  <c:v>66510</c:v>
                </c:pt>
                <c:pt idx="580">
                  <c:v>66514.5</c:v>
                </c:pt>
                <c:pt idx="581">
                  <c:v>66519</c:v>
                </c:pt>
                <c:pt idx="582">
                  <c:v>66519</c:v>
                </c:pt>
                <c:pt idx="583">
                  <c:v>66523.5</c:v>
                </c:pt>
                <c:pt idx="584">
                  <c:v>66528</c:v>
                </c:pt>
                <c:pt idx="585">
                  <c:v>66528.5</c:v>
                </c:pt>
                <c:pt idx="586">
                  <c:v>66532.5</c:v>
                </c:pt>
                <c:pt idx="587">
                  <c:v>66532.5</c:v>
                </c:pt>
                <c:pt idx="588">
                  <c:v>66533</c:v>
                </c:pt>
                <c:pt idx="589">
                  <c:v>66537.5</c:v>
                </c:pt>
                <c:pt idx="590">
                  <c:v>66551</c:v>
                </c:pt>
                <c:pt idx="591">
                  <c:v>66555.5</c:v>
                </c:pt>
                <c:pt idx="592">
                  <c:v>66564.5</c:v>
                </c:pt>
                <c:pt idx="593">
                  <c:v>66569</c:v>
                </c:pt>
                <c:pt idx="594">
                  <c:v>66573.5</c:v>
                </c:pt>
                <c:pt idx="595">
                  <c:v>66578</c:v>
                </c:pt>
                <c:pt idx="596">
                  <c:v>66582.5</c:v>
                </c:pt>
                <c:pt idx="597">
                  <c:v>66596</c:v>
                </c:pt>
                <c:pt idx="598">
                  <c:v>66600.5</c:v>
                </c:pt>
                <c:pt idx="599">
                  <c:v>66614.5</c:v>
                </c:pt>
                <c:pt idx="600">
                  <c:v>66619</c:v>
                </c:pt>
                <c:pt idx="601">
                  <c:v>66623.5</c:v>
                </c:pt>
                <c:pt idx="602">
                  <c:v>66659.5</c:v>
                </c:pt>
                <c:pt idx="603">
                  <c:v>66765</c:v>
                </c:pt>
                <c:pt idx="604">
                  <c:v>67914</c:v>
                </c:pt>
                <c:pt idx="605">
                  <c:v>67914</c:v>
                </c:pt>
                <c:pt idx="606">
                  <c:v>67914</c:v>
                </c:pt>
                <c:pt idx="607">
                  <c:v>67914</c:v>
                </c:pt>
                <c:pt idx="608">
                  <c:v>67974.5</c:v>
                </c:pt>
                <c:pt idx="609">
                  <c:v>67980</c:v>
                </c:pt>
                <c:pt idx="610">
                  <c:v>67980</c:v>
                </c:pt>
                <c:pt idx="611">
                  <c:v>68073</c:v>
                </c:pt>
                <c:pt idx="612">
                  <c:v>68128</c:v>
                </c:pt>
                <c:pt idx="613">
                  <c:v>68128</c:v>
                </c:pt>
                <c:pt idx="614">
                  <c:v>68128</c:v>
                </c:pt>
                <c:pt idx="615">
                  <c:v>68132.5</c:v>
                </c:pt>
                <c:pt idx="616">
                  <c:v>68132.5</c:v>
                </c:pt>
                <c:pt idx="617">
                  <c:v>68241</c:v>
                </c:pt>
                <c:pt idx="618">
                  <c:v>68250</c:v>
                </c:pt>
                <c:pt idx="619">
                  <c:v>68255.5</c:v>
                </c:pt>
                <c:pt idx="620">
                  <c:v>68341.5</c:v>
                </c:pt>
                <c:pt idx="621">
                  <c:v>68395</c:v>
                </c:pt>
                <c:pt idx="622">
                  <c:v>68395</c:v>
                </c:pt>
                <c:pt idx="623">
                  <c:v>68395</c:v>
                </c:pt>
                <c:pt idx="624">
                  <c:v>68485.5</c:v>
                </c:pt>
                <c:pt idx="625">
                  <c:v>69244.5</c:v>
                </c:pt>
                <c:pt idx="626">
                  <c:v>69263</c:v>
                </c:pt>
                <c:pt idx="627">
                  <c:v>69263.5</c:v>
                </c:pt>
                <c:pt idx="628">
                  <c:v>69475.5</c:v>
                </c:pt>
                <c:pt idx="629">
                  <c:v>69476</c:v>
                </c:pt>
                <c:pt idx="630">
                  <c:v>69573</c:v>
                </c:pt>
                <c:pt idx="631">
                  <c:v>69593.5</c:v>
                </c:pt>
                <c:pt idx="632">
                  <c:v>69692</c:v>
                </c:pt>
                <c:pt idx="633">
                  <c:v>69769</c:v>
                </c:pt>
                <c:pt idx="634">
                  <c:v>69786</c:v>
                </c:pt>
                <c:pt idx="635">
                  <c:v>69841.5</c:v>
                </c:pt>
                <c:pt idx="636">
                  <c:v>69887</c:v>
                </c:pt>
                <c:pt idx="637">
                  <c:v>69922</c:v>
                </c:pt>
                <c:pt idx="638">
                  <c:v>70902</c:v>
                </c:pt>
                <c:pt idx="639">
                  <c:v>71042.5</c:v>
                </c:pt>
                <c:pt idx="640">
                  <c:v>71051</c:v>
                </c:pt>
                <c:pt idx="641">
                  <c:v>71214.5</c:v>
                </c:pt>
                <c:pt idx="642">
                  <c:v>71337</c:v>
                </c:pt>
                <c:pt idx="643">
                  <c:v>71337.5</c:v>
                </c:pt>
                <c:pt idx="644">
                  <c:v>71350.5</c:v>
                </c:pt>
                <c:pt idx="645">
                  <c:v>71467</c:v>
                </c:pt>
                <c:pt idx="646">
                  <c:v>72625</c:v>
                </c:pt>
                <c:pt idx="647">
                  <c:v>72838</c:v>
                </c:pt>
                <c:pt idx="648">
                  <c:v>72904.5</c:v>
                </c:pt>
                <c:pt idx="649">
                  <c:v>73035.5</c:v>
                </c:pt>
                <c:pt idx="650">
                  <c:v>73040</c:v>
                </c:pt>
                <c:pt idx="651">
                  <c:v>73040.5</c:v>
                </c:pt>
                <c:pt idx="652">
                  <c:v>73053.5</c:v>
                </c:pt>
                <c:pt idx="653">
                  <c:v>73054</c:v>
                </c:pt>
                <c:pt idx="654">
                  <c:v>73062</c:v>
                </c:pt>
                <c:pt idx="655">
                  <c:v>73062.5</c:v>
                </c:pt>
                <c:pt idx="656">
                  <c:v>73067</c:v>
                </c:pt>
                <c:pt idx="657">
                  <c:v>73067.5</c:v>
                </c:pt>
                <c:pt idx="658">
                  <c:v>73076</c:v>
                </c:pt>
                <c:pt idx="659">
                  <c:v>73076.5</c:v>
                </c:pt>
                <c:pt idx="660">
                  <c:v>73077</c:v>
                </c:pt>
                <c:pt idx="661">
                  <c:v>73077</c:v>
                </c:pt>
                <c:pt idx="662">
                  <c:v>73077.5</c:v>
                </c:pt>
                <c:pt idx="663">
                  <c:v>73080.5</c:v>
                </c:pt>
                <c:pt idx="664">
                  <c:v>73081</c:v>
                </c:pt>
                <c:pt idx="665">
                  <c:v>73081.5</c:v>
                </c:pt>
                <c:pt idx="666">
                  <c:v>73085</c:v>
                </c:pt>
                <c:pt idx="667">
                  <c:v>73085.5</c:v>
                </c:pt>
                <c:pt idx="668">
                  <c:v>73089.5</c:v>
                </c:pt>
                <c:pt idx="669">
                  <c:v>73090</c:v>
                </c:pt>
                <c:pt idx="670">
                  <c:v>73090.5</c:v>
                </c:pt>
                <c:pt idx="671">
                  <c:v>73094</c:v>
                </c:pt>
                <c:pt idx="672">
                  <c:v>73094.5</c:v>
                </c:pt>
                <c:pt idx="673">
                  <c:v>73095</c:v>
                </c:pt>
                <c:pt idx="674">
                  <c:v>73095</c:v>
                </c:pt>
                <c:pt idx="675">
                  <c:v>73095</c:v>
                </c:pt>
                <c:pt idx="676">
                  <c:v>73098.5</c:v>
                </c:pt>
                <c:pt idx="677">
                  <c:v>73099</c:v>
                </c:pt>
                <c:pt idx="678">
                  <c:v>73099.5</c:v>
                </c:pt>
                <c:pt idx="679">
                  <c:v>73103.5</c:v>
                </c:pt>
                <c:pt idx="680">
                  <c:v>73135</c:v>
                </c:pt>
                <c:pt idx="681">
                  <c:v>73135.5</c:v>
                </c:pt>
                <c:pt idx="682">
                  <c:v>73144</c:v>
                </c:pt>
                <c:pt idx="683">
                  <c:v>73144.5</c:v>
                </c:pt>
                <c:pt idx="684">
                  <c:v>73148.5</c:v>
                </c:pt>
                <c:pt idx="685">
                  <c:v>73158</c:v>
                </c:pt>
                <c:pt idx="686">
                  <c:v>73185</c:v>
                </c:pt>
                <c:pt idx="687">
                  <c:v>73189</c:v>
                </c:pt>
                <c:pt idx="688">
                  <c:v>73189.5</c:v>
                </c:pt>
                <c:pt idx="689">
                  <c:v>73190</c:v>
                </c:pt>
                <c:pt idx="690">
                  <c:v>73194</c:v>
                </c:pt>
                <c:pt idx="691">
                  <c:v>73194.5</c:v>
                </c:pt>
                <c:pt idx="692">
                  <c:v>73207.5</c:v>
                </c:pt>
                <c:pt idx="693">
                  <c:v>73212</c:v>
                </c:pt>
                <c:pt idx="694">
                  <c:v>73212.5</c:v>
                </c:pt>
                <c:pt idx="695">
                  <c:v>73221</c:v>
                </c:pt>
                <c:pt idx="696">
                  <c:v>73221.5</c:v>
                </c:pt>
                <c:pt idx="697">
                  <c:v>73230</c:v>
                </c:pt>
                <c:pt idx="698">
                  <c:v>73230.5</c:v>
                </c:pt>
                <c:pt idx="699">
                  <c:v>73239</c:v>
                </c:pt>
                <c:pt idx="700">
                  <c:v>73243.5</c:v>
                </c:pt>
                <c:pt idx="701">
                  <c:v>73248</c:v>
                </c:pt>
                <c:pt idx="702">
                  <c:v>73248.5</c:v>
                </c:pt>
                <c:pt idx="703">
                  <c:v>73252.5</c:v>
                </c:pt>
                <c:pt idx="704">
                  <c:v>73253</c:v>
                </c:pt>
                <c:pt idx="705">
                  <c:v>73262</c:v>
                </c:pt>
                <c:pt idx="706">
                  <c:v>73271</c:v>
                </c:pt>
                <c:pt idx="707">
                  <c:v>73275.5</c:v>
                </c:pt>
                <c:pt idx="708">
                  <c:v>73280</c:v>
                </c:pt>
                <c:pt idx="709">
                  <c:v>73289</c:v>
                </c:pt>
                <c:pt idx="710">
                  <c:v>74310</c:v>
                </c:pt>
                <c:pt idx="711">
                  <c:v>74327.5</c:v>
                </c:pt>
                <c:pt idx="712">
                  <c:v>74328</c:v>
                </c:pt>
                <c:pt idx="713">
                  <c:v>74342.5</c:v>
                </c:pt>
                <c:pt idx="714">
                  <c:v>74355</c:v>
                </c:pt>
                <c:pt idx="715">
                  <c:v>74359.5</c:v>
                </c:pt>
                <c:pt idx="716">
                  <c:v>74368.5</c:v>
                </c:pt>
                <c:pt idx="717">
                  <c:v>74369</c:v>
                </c:pt>
                <c:pt idx="718">
                  <c:v>74373.5</c:v>
                </c:pt>
                <c:pt idx="719">
                  <c:v>74377.5</c:v>
                </c:pt>
                <c:pt idx="720">
                  <c:v>74378</c:v>
                </c:pt>
                <c:pt idx="721">
                  <c:v>74382</c:v>
                </c:pt>
                <c:pt idx="722">
                  <c:v>74382.5</c:v>
                </c:pt>
                <c:pt idx="723">
                  <c:v>74386.5</c:v>
                </c:pt>
                <c:pt idx="724">
                  <c:v>74387</c:v>
                </c:pt>
                <c:pt idx="725">
                  <c:v>74391</c:v>
                </c:pt>
                <c:pt idx="726">
                  <c:v>74404.5</c:v>
                </c:pt>
                <c:pt idx="727">
                  <c:v>74405</c:v>
                </c:pt>
                <c:pt idx="728">
                  <c:v>74409</c:v>
                </c:pt>
                <c:pt idx="729">
                  <c:v>74409.5</c:v>
                </c:pt>
                <c:pt idx="730">
                  <c:v>74413.5</c:v>
                </c:pt>
                <c:pt idx="731">
                  <c:v>74414</c:v>
                </c:pt>
                <c:pt idx="732">
                  <c:v>74431.5</c:v>
                </c:pt>
                <c:pt idx="733">
                  <c:v>74432</c:v>
                </c:pt>
                <c:pt idx="734">
                  <c:v>74435.5</c:v>
                </c:pt>
                <c:pt idx="735">
                  <c:v>74436</c:v>
                </c:pt>
                <c:pt idx="736">
                  <c:v>74436</c:v>
                </c:pt>
                <c:pt idx="737">
                  <c:v>74436.5</c:v>
                </c:pt>
                <c:pt idx="738">
                  <c:v>74437</c:v>
                </c:pt>
                <c:pt idx="739">
                  <c:v>74440.5</c:v>
                </c:pt>
                <c:pt idx="740">
                  <c:v>74441</c:v>
                </c:pt>
                <c:pt idx="741">
                  <c:v>74464</c:v>
                </c:pt>
                <c:pt idx="742">
                  <c:v>74472.5</c:v>
                </c:pt>
                <c:pt idx="743">
                  <c:v>74517.5</c:v>
                </c:pt>
                <c:pt idx="744">
                  <c:v>74518</c:v>
                </c:pt>
                <c:pt idx="745">
                  <c:v>74518.5</c:v>
                </c:pt>
                <c:pt idx="746">
                  <c:v>74522.5</c:v>
                </c:pt>
                <c:pt idx="747">
                  <c:v>74523</c:v>
                </c:pt>
                <c:pt idx="748">
                  <c:v>74528</c:v>
                </c:pt>
                <c:pt idx="749">
                  <c:v>74528.5</c:v>
                </c:pt>
                <c:pt idx="750">
                  <c:v>74536</c:v>
                </c:pt>
                <c:pt idx="751">
                  <c:v>74536.5</c:v>
                </c:pt>
                <c:pt idx="752">
                  <c:v>74540</c:v>
                </c:pt>
                <c:pt idx="753">
                  <c:v>74558.5</c:v>
                </c:pt>
                <c:pt idx="754">
                  <c:v>74559</c:v>
                </c:pt>
                <c:pt idx="755">
                  <c:v>74640</c:v>
                </c:pt>
                <c:pt idx="756">
                  <c:v>74794.5</c:v>
                </c:pt>
                <c:pt idx="757">
                  <c:v>74893</c:v>
                </c:pt>
                <c:pt idx="758">
                  <c:v>74907.5</c:v>
                </c:pt>
                <c:pt idx="759">
                  <c:v>74907.5</c:v>
                </c:pt>
                <c:pt idx="760">
                  <c:v>76050</c:v>
                </c:pt>
                <c:pt idx="761">
                  <c:v>76050</c:v>
                </c:pt>
                <c:pt idx="762">
                  <c:v>76357.5</c:v>
                </c:pt>
                <c:pt idx="763">
                  <c:v>76357.5</c:v>
                </c:pt>
                <c:pt idx="764">
                  <c:v>76643</c:v>
                </c:pt>
                <c:pt idx="765">
                  <c:v>76693</c:v>
                </c:pt>
                <c:pt idx="766">
                  <c:v>77623.5</c:v>
                </c:pt>
                <c:pt idx="767">
                  <c:v>77744</c:v>
                </c:pt>
                <c:pt idx="768">
                  <c:v>77768</c:v>
                </c:pt>
                <c:pt idx="769">
                  <c:v>77997.5</c:v>
                </c:pt>
                <c:pt idx="770">
                  <c:v>79452</c:v>
                </c:pt>
                <c:pt idx="771">
                  <c:v>79452.5</c:v>
                </c:pt>
                <c:pt idx="772">
                  <c:v>79471.5</c:v>
                </c:pt>
                <c:pt idx="773">
                  <c:v>79592</c:v>
                </c:pt>
                <c:pt idx="774">
                  <c:v>79592.5</c:v>
                </c:pt>
                <c:pt idx="775">
                  <c:v>79669</c:v>
                </c:pt>
                <c:pt idx="776">
                  <c:v>79675</c:v>
                </c:pt>
                <c:pt idx="777">
                  <c:v>79675.5</c:v>
                </c:pt>
                <c:pt idx="778">
                  <c:v>79755</c:v>
                </c:pt>
                <c:pt idx="779">
                  <c:v>81024.5</c:v>
                </c:pt>
                <c:pt idx="780">
                  <c:v>81166.5</c:v>
                </c:pt>
                <c:pt idx="781">
                  <c:v>81309.5</c:v>
                </c:pt>
                <c:pt idx="782">
                  <c:v>81387.5</c:v>
                </c:pt>
                <c:pt idx="783">
                  <c:v>81491.5</c:v>
                </c:pt>
                <c:pt idx="784">
                  <c:v>81559.5</c:v>
                </c:pt>
                <c:pt idx="785">
                  <c:v>82449</c:v>
                </c:pt>
                <c:pt idx="786">
                  <c:v>82551.5</c:v>
                </c:pt>
                <c:pt idx="787">
                  <c:v>82552</c:v>
                </c:pt>
                <c:pt idx="788">
                  <c:v>82797.5</c:v>
                </c:pt>
                <c:pt idx="789">
                  <c:v>82949.5</c:v>
                </c:pt>
                <c:pt idx="790">
                  <c:v>82977</c:v>
                </c:pt>
                <c:pt idx="791">
                  <c:v>83073</c:v>
                </c:pt>
                <c:pt idx="792">
                  <c:v>83268</c:v>
                </c:pt>
                <c:pt idx="793">
                  <c:v>84225.5</c:v>
                </c:pt>
                <c:pt idx="794">
                  <c:v>84288.5</c:v>
                </c:pt>
                <c:pt idx="795">
                  <c:v>84338.5</c:v>
                </c:pt>
                <c:pt idx="796">
                  <c:v>84370</c:v>
                </c:pt>
                <c:pt idx="797">
                  <c:v>84569</c:v>
                </c:pt>
                <c:pt idx="798">
                  <c:v>84569</c:v>
                </c:pt>
                <c:pt idx="799">
                  <c:v>84581.5</c:v>
                </c:pt>
                <c:pt idx="800">
                  <c:v>84582</c:v>
                </c:pt>
                <c:pt idx="801">
                  <c:v>84712.5</c:v>
                </c:pt>
                <c:pt idx="802">
                  <c:v>84726</c:v>
                </c:pt>
                <c:pt idx="803">
                  <c:v>84827</c:v>
                </c:pt>
                <c:pt idx="804">
                  <c:v>85915.5</c:v>
                </c:pt>
                <c:pt idx="805">
                  <c:v>86082.5</c:v>
                </c:pt>
                <c:pt idx="806">
                  <c:v>86083</c:v>
                </c:pt>
                <c:pt idx="807">
                  <c:v>86228</c:v>
                </c:pt>
                <c:pt idx="808">
                  <c:v>86266.5</c:v>
                </c:pt>
                <c:pt idx="809">
                  <c:v>86267</c:v>
                </c:pt>
                <c:pt idx="810">
                  <c:v>86294</c:v>
                </c:pt>
                <c:pt idx="811">
                  <c:v>86381</c:v>
                </c:pt>
                <c:pt idx="812">
                  <c:v>86521.5</c:v>
                </c:pt>
                <c:pt idx="813">
                  <c:v>87795.5</c:v>
                </c:pt>
                <c:pt idx="814">
                  <c:v>87795.5</c:v>
                </c:pt>
                <c:pt idx="815">
                  <c:v>87847</c:v>
                </c:pt>
                <c:pt idx="816">
                  <c:v>87858.5</c:v>
                </c:pt>
                <c:pt idx="817">
                  <c:v>88002</c:v>
                </c:pt>
                <c:pt idx="818">
                  <c:v>88002</c:v>
                </c:pt>
                <c:pt idx="819">
                  <c:v>88057.5</c:v>
                </c:pt>
                <c:pt idx="820">
                  <c:v>88057.5</c:v>
                </c:pt>
                <c:pt idx="821">
                  <c:v>88062</c:v>
                </c:pt>
                <c:pt idx="822">
                  <c:v>88108</c:v>
                </c:pt>
                <c:pt idx="823">
                  <c:v>88160.5</c:v>
                </c:pt>
                <c:pt idx="824">
                  <c:v>88160.5</c:v>
                </c:pt>
                <c:pt idx="825">
                  <c:v>88161</c:v>
                </c:pt>
                <c:pt idx="826">
                  <c:v>88161</c:v>
                </c:pt>
                <c:pt idx="827">
                  <c:v>88266</c:v>
                </c:pt>
                <c:pt idx="828">
                  <c:v>88266</c:v>
                </c:pt>
                <c:pt idx="829">
                  <c:v>89336.5</c:v>
                </c:pt>
                <c:pt idx="830">
                  <c:v>89336.5</c:v>
                </c:pt>
                <c:pt idx="831">
                  <c:v>89510</c:v>
                </c:pt>
                <c:pt idx="832">
                  <c:v>89626</c:v>
                </c:pt>
                <c:pt idx="833">
                  <c:v>89626</c:v>
                </c:pt>
                <c:pt idx="834">
                  <c:v>89751</c:v>
                </c:pt>
                <c:pt idx="835">
                  <c:v>89751</c:v>
                </c:pt>
                <c:pt idx="836">
                  <c:v>90981.5</c:v>
                </c:pt>
                <c:pt idx="837">
                  <c:v>91144</c:v>
                </c:pt>
                <c:pt idx="838">
                  <c:v>91194</c:v>
                </c:pt>
                <c:pt idx="839">
                  <c:v>91401</c:v>
                </c:pt>
                <c:pt idx="840">
                  <c:v>92874.5</c:v>
                </c:pt>
                <c:pt idx="841">
                  <c:v>92875</c:v>
                </c:pt>
                <c:pt idx="842">
                  <c:v>92875.5</c:v>
                </c:pt>
                <c:pt idx="843">
                  <c:v>93146</c:v>
                </c:pt>
                <c:pt idx="844">
                  <c:v>94429</c:v>
                </c:pt>
                <c:pt idx="845">
                  <c:v>94429.5</c:v>
                </c:pt>
                <c:pt idx="846">
                  <c:v>94546.5</c:v>
                </c:pt>
                <c:pt idx="847">
                  <c:v>94586.5</c:v>
                </c:pt>
                <c:pt idx="848">
                  <c:v>94722</c:v>
                </c:pt>
                <c:pt idx="849">
                  <c:v>94900</c:v>
                </c:pt>
              </c:numCache>
            </c:numRef>
          </c:xVal>
          <c:yVal>
            <c:numRef>
              <c:f>'Active 3'!$L$21:$L$989</c:f>
              <c:numCache>
                <c:formatCode>General</c:formatCode>
                <c:ptCount val="969"/>
                <c:pt idx="418">
                  <c:v>-1.0620400003972463E-2</c:v>
                </c:pt>
                <c:pt idx="496">
                  <c:v>-1.2204759994347114E-2</c:v>
                </c:pt>
                <c:pt idx="610">
                  <c:v>-1.6288969505694695E-2</c:v>
                </c:pt>
                <c:pt idx="626">
                  <c:v>-1.6011640000215266E-2</c:v>
                </c:pt>
                <c:pt idx="627">
                  <c:v>-1.6454780001367908E-2</c:v>
                </c:pt>
                <c:pt idx="713">
                  <c:v>-1.5970899992680643E-2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667-480E-AD4C-1DEE4E1F5077}"/>
            </c:ext>
          </c:extLst>
        </c:ser>
        <c:ser>
          <c:idx val="5"/>
          <c:order val="5"/>
          <c:tx>
            <c:strRef>
              <c:f>'Active 3'!$M$20</c:f>
              <c:strCache>
                <c:ptCount val="1"/>
                <c:pt idx="0">
                  <c:v>WASP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3'!$F$21:$F$989</c:f>
              <c:numCache>
                <c:formatCode>General</c:formatCode>
                <c:ptCount val="969"/>
                <c:pt idx="0">
                  <c:v>0</c:v>
                </c:pt>
                <c:pt idx="1">
                  <c:v>5278</c:v>
                </c:pt>
                <c:pt idx="2">
                  <c:v>5337</c:v>
                </c:pt>
                <c:pt idx="3">
                  <c:v>5337.5</c:v>
                </c:pt>
                <c:pt idx="4">
                  <c:v>5350.5</c:v>
                </c:pt>
                <c:pt idx="5">
                  <c:v>5351</c:v>
                </c:pt>
                <c:pt idx="6">
                  <c:v>5355</c:v>
                </c:pt>
                <c:pt idx="7">
                  <c:v>5468.5</c:v>
                </c:pt>
                <c:pt idx="8">
                  <c:v>5473</c:v>
                </c:pt>
                <c:pt idx="9">
                  <c:v>5477.5</c:v>
                </c:pt>
                <c:pt idx="10">
                  <c:v>6557.5</c:v>
                </c:pt>
                <c:pt idx="11">
                  <c:v>6891</c:v>
                </c:pt>
                <c:pt idx="12">
                  <c:v>8423</c:v>
                </c:pt>
                <c:pt idx="13">
                  <c:v>8441</c:v>
                </c:pt>
                <c:pt idx="14">
                  <c:v>8464.5</c:v>
                </c:pt>
                <c:pt idx="15">
                  <c:v>8509</c:v>
                </c:pt>
                <c:pt idx="16">
                  <c:v>8613</c:v>
                </c:pt>
                <c:pt idx="17">
                  <c:v>8640.5</c:v>
                </c:pt>
                <c:pt idx="18">
                  <c:v>8654</c:v>
                </c:pt>
                <c:pt idx="19">
                  <c:v>8667.5</c:v>
                </c:pt>
                <c:pt idx="20">
                  <c:v>8781</c:v>
                </c:pt>
                <c:pt idx="21">
                  <c:v>8781</c:v>
                </c:pt>
                <c:pt idx="22">
                  <c:v>8785.5</c:v>
                </c:pt>
                <c:pt idx="23">
                  <c:v>8790</c:v>
                </c:pt>
                <c:pt idx="24">
                  <c:v>8867</c:v>
                </c:pt>
                <c:pt idx="25">
                  <c:v>8885</c:v>
                </c:pt>
                <c:pt idx="26">
                  <c:v>8939.5</c:v>
                </c:pt>
                <c:pt idx="27">
                  <c:v>9846.5</c:v>
                </c:pt>
                <c:pt idx="28">
                  <c:v>9847</c:v>
                </c:pt>
                <c:pt idx="29">
                  <c:v>10154</c:v>
                </c:pt>
                <c:pt idx="30">
                  <c:v>10376</c:v>
                </c:pt>
                <c:pt idx="31">
                  <c:v>11297</c:v>
                </c:pt>
                <c:pt idx="32">
                  <c:v>11423.5</c:v>
                </c:pt>
                <c:pt idx="33">
                  <c:v>11654</c:v>
                </c:pt>
                <c:pt idx="34">
                  <c:v>11672</c:v>
                </c:pt>
                <c:pt idx="35">
                  <c:v>11712.5</c:v>
                </c:pt>
                <c:pt idx="36">
                  <c:v>11717</c:v>
                </c:pt>
                <c:pt idx="37">
                  <c:v>11731</c:v>
                </c:pt>
                <c:pt idx="38">
                  <c:v>11884.5</c:v>
                </c:pt>
                <c:pt idx="39">
                  <c:v>11889</c:v>
                </c:pt>
                <c:pt idx="40">
                  <c:v>11890</c:v>
                </c:pt>
                <c:pt idx="41">
                  <c:v>12007</c:v>
                </c:pt>
                <c:pt idx="42">
                  <c:v>12020.5</c:v>
                </c:pt>
                <c:pt idx="43">
                  <c:v>12815</c:v>
                </c:pt>
                <c:pt idx="44">
                  <c:v>12869.5</c:v>
                </c:pt>
                <c:pt idx="45">
                  <c:v>12874</c:v>
                </c:pt>
                <c:pt idx="46">
                  <c:v>12946</c:v>
                </c:pt>
                <c:pt idx="47">
                  <c:v>13260</c:v>
                </c:pt>
                <c:pt idx="48">
                  <c:v>13269</c:v>
                </c:pt>
                <c:pt idx="49">
                  <c:v>13291.5</c:v>
                </c:pt>
                <c:pt idx="50">
                  <c:v>13292</c:v>
                </c:pt>
                <c:pt idx="51">
                  <c:v>13296</c:v>
                </c:pt>
                <c:pt idx="52">
                  <c:v>13296.5</c:v>
                </c:pt>
                <c:pt idx="53">
                  <c:v>13373</c:v>
                </c:pt>
                <c:pt idx="54">
                  <c:v>13373.5</c:v>
                </c:pt>
                <c:pt idx="55">
                  <c:v>13373.5</c:v>
                </c:pt>
                <c:pt idx="56">
                  <c:v>13403.5</c:v>
                </c:pt>
                <c:pt idx="57">
                  <c:v>13452.5</c:v>
                </c:pt>
                <c:pt idx="58">
                  <c:v>13457</c:v>
                </c:pt>
                <c:pt idx="59">
                  <c:v>13457.5</c:v>
                </c:pt>
                <c:pt idx="60">
                  <c:v>13462</c:v>
                </c:pt>
                <c:pt idx="61">
                  <c:v>13485</c:v>
                </c:pt>
                <c:pt idx="62">
                  <c:v>13490</c:v>
                </c:pt>
                <c:pt idx="63">
                  <c:v>13571</c:v>
                </c:pt>
                <c:pt idx="64">
                  <c:v>13579.5</c:v>
                </c:pt>
                <c:pt idx="65">
                  <c:v>13598</c:v>
                </c:pt>
                <c:pt idx="66">
                  <c:v>13625</c:v>
                </c:pt>
                <c:pt idx="67">
                  <c:v>13638.5</c:v>
                </c:pt>
                <c:pt idx="68">
                  <c:v>13652</c:v>
                </c:pt>
                <c:pt idx="69">
                  <c:v>13720</c:v>
                </c:pt>
                <c:pt idx="70">
                  <c:v>13756.5</c:v>
                </c:pt>
                <c:pt idx="71">
                  <c:v>13765.5</c:v>
                </c:pt>
                <c:pt idx="72">
                  <c:v>14555</c:v>
                </c:pt>
                <c:pt idx="73">
                  <c:v>14573</c:v>
                </c:pt>
                <c:pt idx="74">
                  <c:v>14690.5</c:v>
                </c:pt>
                <c:pt idx="75">
                  <c:v>14736</c:v>
                </c:pt>
                <c:pt idx="76">
                  <c:v>14736</c:v>
                </c:pt>
                <c:pt idx="77">
                  <c:v>14831</c:v>
                </c:pt>
                <c:pt idx="78">
                  <c:v>14857.5</c:v>
                </c:pt>
                <c:pt idx="79">
                  <c:v>14858</c:v>
                </c:pt>
                <c:pt idx="80">
                  <c:v>14858</c:v>
                </c:pt>
                <c:pt idx="81">
                  <c:v>14871.5</c:v>
                </c:pt>
                <c:pt idx="82">
                  <c:v>14935</c:v>
                </c:pt>
                <c:pt idx="83">
                  <c:v>14989</c:v>
                </c:pt>
                <c:pt idx="84">
                  <c:v>15066</c:v>
                </c:pt>
                <c:pt idx="85">
                  <c:v>15102</c:v>
                </c:pt>
                <c:pt idx="86">
                  <c:v>15102.5</c:v>
                </c:pt>
                <c:pt idx="87">
                  <c:v>15106.5</c:v>
                </c:pt>
                <c:pt idx="88">
                  <c:v>15120</c:v>
                </c:pt>
                <c:pt idx="89">
                  <c:v>15129</c:v>
                </c:pt>
                <c:pt idx="90">
                  <c:v>15165.5</c:v>
                </c:pt>
                <c:pt idx="91">
                  <c:v>15192.5</c:v>
                </c:pt>
                <c:pt idx="92">
                  <c:v>15197</c:v>
                </c:pt>
                <c:pt idx="93">
                  <c:v>15197</c:v>
                </c:pt>
                <c:pt idx="94">
                  <c:v>15206.5</c:v>
                </c:pt>
                <c:pt idx="95">
                  <c:v>15247</c:v>
                </c:pt>
                <c:pt idx="96">
                  <c:v>15256</c:v>
                </c:pt>
                <c:pt idx="97">
                  <c:v>15274.5</c:v>
                </c:pt>
                <c:pt idx="98">
                  <c:v>15315</c:v>
                </c:pt>
                <c:pt idx="99">
                  <c:v>15315.5</c:v>
                </c:pt>
                <c:pt idx="100">
                  <c:v>16512.5</c:v>
                </c:pt>
                <c:pt idx="101">
                  <c:v>16561.5</c:v>
                </c:pt>
                <c:pt idx="102">
                  <c:v>16572.5</c:v>
                </c:pt>
                <c:pt idx="103">
                  <c:v>16670</c:v>
                </c:pt>
                <c:pt idx="104">
                  <c:v>16715.5</c:v>
                </c:pt>
                <c:pt idx="105">
                  <c:v>16792.5</c:v>
                </c:pt>
                <c:pt idx="106">
                  <c:v>16814.5</c:v>
                </c:pt>
                <c:pt idx="107">
                  <c:v>16815</c:v>
                </c:pt>
                <c:pt idx="108">
                  <c:v>16837.5</c:v>
                </c:pt>
                <c:pt idx="109">
                  <c:v>16842</c:v>
                </c:pt>
                <c:pt idx="110">
                  <c:v>16842</c:v>
                </c:pt>
                <c:pt idx="111">
                  <c:v>16860</c:v>
                </c:pt>
                <c:pt idx="112">
                  <c:v>16860.5</c:v>
                </c:pt>
                <c:pt idx="113">
                  <c:v>16956.5</c:v>
                </c:pt>
                <c:pt idx="114">
                  <c:v>18083.5</c:v>
                </c:pt>
                <c:pt idx="115">
                  <c:v>18149</c:v>
                </c:pt>
                <c:pt idx="116">
                  <c:v>18315</c:v>
                </c:pt>
                <c:pt idx="117">
                  <c:v>18474.5</c:v>
                </c:pt>
                <c:pt idx="118">
                  <c:v>18478</c:v>
                </c:pt>
                <c:pt idx="119">
                  <c:v>18482.5</c:v>
                </c:pt>
                <c:pt idx="120">
                  <c:v>18618.5</c:v>
                </c:pt>
                <c:pt idx="121">
                  <c:v>18686.5</c:v>
                </c:pt>
                <c:pt idx="122">
                  <c:v>18713.5</c:v>
                </c:pt>
                <c:pt idx="123">
                  <c:v>18759</c:v>
                </c:pt>
                <c:pt idx="124">
                  <c:v>20032</c:v>
                </c:pt>
                <c:pt idx="125">
                  <c:v>20045.5</c:v>
                </c:pt>
                <c:pt idx="126">
                  <c:v>20106</c:v>
                </c:pt>
                <c:pt idx="127">
                  <c:v>20154.5</c:v>
                </c:pt>
                <c:pt idx="128">
                  <c:v>20160.5</c:v>
                </c:pt>
                <c:pt idx="129">
                  <c:v>20163.5</c:v>
                </c:pt>
                <c:pt idx="130">
                  <c:v>20186</c:v>
                </c:pt>
                <c:pt idx="131">
                  <c:v>20277</c:v>
                </c:pt>
                <c:pt idx="132">
                  <c:v>20317.5</c:v>
                </c:pt>
                <c:pt idx="133">
                  <c:v>20449</c:v>
                </c:pt>
                <c:pt idx="134">
                  <c:v>21506.5</c:v>
                </c:pt>
                <c:pt idx="135">
                  <c:v>21550.5</c:v>
                </c:pt>
                <c:pt idx="136">
                  <c:v>21551</c:v>
                </c:pt>
                <c:pt idx="137">
                  <c:v>21551.5</c:v>
                </c:pt>
                <c:pt idx="138">
                  <c:v>21763.5</c:v>
                </c:pt>
                <c:pt idx="139">
                  <c:v>21767.5</c:v>
                </c:pt>
                <c:pt idx="140">
                  <c:v>21777</c:v>
                </c:pt>
                <c:pt idx="141">
                  <c:v>21790</c:v>
                </c:pt>
                <c:pt idx="142">
                  <c:v>21790.5</c:v>
                </c:pt>
                <c:pt idx="143">
                  <c:v>21881</c:v>
                </c:pt>
                <c:pt idx="144">
                  <c:v>21921.5</c:v>
                </c:pt>
                <c:pt idx="145">
                  <c:v>21922</c:v>
                </c:pt>
                <c:pt idx="146">
                  <c:v>21926.5</c:v>
                </c:pt>
                <c:pt idx="147">
                  <c:v>22887</c:v>
                </c:pt>
                <c:pt idx="148">
                  <c:v>23278.5</c:v>
                </c:pt>
                <c:pt idx="149">
                  <c:v>23285.5</c:v>
                </c:pt>
                <c:pt idx="150">
                  <c:v>23612</c:v>
                </c:pt>
                <c:pt idx="151">
                  <c:v>23617.5</c:v>
                </c:pt>
                <c:pt idx="152">
                  <c:v>23671</c:v>
                </c:pt>
                <c:pt idx="153">
                  <c:v>23672.5</c:v>
                </c:pt>
                <c:pt idx="154">
                  <c:v>23686</c:v>
                </c:pt>
                <c:pt idx="155">
                  <c:v>24898.5</c:v>
                </c:pt>
                <c:pt idx="156">
                  <c:v>24971</c:v>
                </c:pt>
                <c:pt idx="157">
                  <c:v>25016.5</c:v>
                </c:pt>
                <c:pt idx="158">
                  <c:v>25116</c:v>
                </c:pt>
                <c:pt idx="159">
                  <c:v>25120.5</c:v>
                </c:pt>
                <c:pt idx="160">
                  <c:v>25225</c:v>
                </c:pt>
                <c:pt idx="161">
                  <c:v>25229.5</c:v>
                </c:pt>
                <c:pt idx="162">
                  <c:v>25238.5</c:v>
                </c:pt>
                <c:pt idx="163">
                  <c:v>25243</c:v>
                </c:pt>
                <c:pt idx="164">
                  <c:v>25293</c:v>
                </c:pt>
                <c:pt idx="165">
                  <c:v>25297.5</c:v>
                </c:pt>
                <c:pt idx="166">
                  <c:v>26570.5</c:v>
                </c:pt>
                <c:pt idx="167">
                  <c:v>26579.5</c:v>
                </c:pt>
                <c:pt idx="168">
                  <c:v>26580</c:v>
                </c:pt>
                <c:pt idx="169">
                  <c:v>26588.5</c:v>
                </c:pt>
                <c:pt idx="170">
                  <c:v>26602</c:v>
                </c:pt>
                <c:pt idx="171">
                  <c:v>26602.5</c:v>
                </c:pt>
                <c:pt idx="172">
                  <c:v>26661</c:v>
                </c:pt>
                <c:pt idx="173">
                  <c:v>26739</c:v>
                </c:pt>
                <c:pt idx="174">
                  <c:v>26743.5</c:v>
                </c:pt>
                <c:pt idx="175">
                  <c:v>26747</c:v>
                </c:pt>
                <c:pt idx="176">
                  <c:v>26761</c:v>
                </c:pt>
                <c:pt idx="177">
                  <c:v>26770</c:v>
                </c:pt>
                <c:pt idx="178">
                  <c:v>26776</c:v>
                </c:pt>
                <c:pt idx="179">
                  <c:v>26906</c:v>
                </c:pt>
                <c:pt idx="180">
                  <c:v>27019.5</c:v>
                </c:pt>
                <c:pt idx="181">
                  <c:v>27854.5</c:v>
                </c:pt>
                <c:pt idx="182">
                  <c:v>28242.5</c:v>
                </c:pt>
                <c:pt idx="183">
                  <c:v>28310.5</c:v>
                </c:pt>
                <c:pt idx="184">
                  <c:v>28442</c:v>
                </c:pt>
                <c:pt idx="185">
                  <c:v>28451</c:v>
                </c:pt>
                <c:pt idx="186">
                  <c:v>28451.5</c:v>
                </c:pt>
                <c:pt idx="187">
                  <c:v>28456</c:v>
                </c:pt>
                <c:pt idx="188">
                  <c:v>28460.5</c:v>
                </c:pt>
                <c:pt idx="189">
                  <c:v>28465</c:v>
                </c:pt>
                <c:pt idx="190">
                  <c:v>28465.5</c:v>
                </c:pt>
                <c:pt idx="191">
                  <c:v>28469.5</c:v>
                </c:pt>
                <c:pt idx="192">
                  <c:v>28496.5</c:v>
                </c:pt>
                <c:pt idx="193">
                  <c:v>28750.5</c:v>
                </c:pt>
                <c:pt idx="194">
                  <c:v>29820</c:v>
                </c:pt>
                <c:pt idx="195">
                  <c:v>29915</c:v>
                </c:pt>
                <c:pt idx="196">
                  <c:v>29919.5</c:v>
                </c:pt>
                <c:pt idx="197">
                  <c:v>29957</c:v>
                </c:pt>
                <c:pt idx="198">
                  <c:v>30060</c:v>
                </c:pt>
                <c:pt idx="199">
                  <c:v>30064.5</c:v>
                </c:pt>
                <c:pt idx="200">
                  <c:v>30087</c:v>
                </c:pt>
                <c:pt idx="201">
                  <c:v>30096</c:v>
                </c:pt>
                <c:pt idx="202">
                  <c:v>30101</c:v>
                </c:pt>
                <c:pt idx="203">
                  <c:v>30255</c:v>
                </c:pt>
                <c:pt idx="204">
                  <c:v>31334</c:v>
                </c:pt>
                <c:pt idx="205">
                  <c:v>31334</c:v>
                </c:pt>
                <c:pt idx="206">
                  <c:v>31334</c:v>
                </c:pt>
                <c:pt idx="207">
                  <c:v>31668.5</c:v>
                </c:pt>
                <c:pt idx="208">
                  <c:v>31668.5</c:v>
                </c:pt>
                <c:pt idx="209">
                  <c:v>31673</c:v>
                </c:pt>
                <c:pt idx="210">
                  <c:v>31673.5</c:v>
                </c:pt>
                <c:pt idx="211">
                  <c:v>31673.5</c:v>
                </c:pt>
                <c:pt idx="212">
                  <c:v>31727.5</c:v>
                </c:pt>
                <c:pt idx="213">
                  <c:v>31809</c:v>
                </c:pt>
                <c:pt idx="214">
                  <c:v>31841</c:v>
                </c:pt>
                <c:pt idx="215">
                  <c:v>31841</c:v>
                </c:pt>
                <c:pt idx="216">
                  <c:v>31841</c:v>
                </c:pt>
                <c:pt idx="217">
                  <c:v>31841</c:v>
                </c:pt>
                <c:pt idx="218">
                  <c:v>31841</c:v>
                </c:pt>
                <c:pt idx="219">
                  <c:v>31841</c:v>
                </c:pt>
                <c:pt idx="220">
                  <c:v>31854.5</c:v>
                </c:pt>
                <c:pt idx="221">
                  <c:v>31854.5</c:v>
                </c:pt>
                <c:pt idx="222">
                  <c:v>31899.5</c:v>
                </c:pt>
                <c:pt idx="223">
                  <c:v>33188</c:v>
                </c:pt>
                <c:pt idx="224">
                  <c:v>33345</c:v>
                </c:pt>
                <c:pt idx="225">
                  <c:v>33395</c:v>
                </c:pt>
                <c:pt idx="226">
                  <c:v>33417.5</c:v>
                </c:pt>
                <c:pt idx="227">
                  <c:v>33422</c:v>
                </c:pt>
                <c:pt idx="228">
                  <c:v>33426.5</c:v>
                </c:pt>
                <c:pt idx="229">
                  <c:v>33426.5</c:v>
                </c:pt>
                <c:pt idx="230">
                  <c:v>33450.5</c:v>
                </c:pt>
                <c:pt idx="231">
                  <c:v>33454</c:v>
                </c:pt>
                <c:pt idx="232">
                  <c:v>33458.5</c:v>
                </c:pt>
                <c:pt idx="233">
                  <c:v>33549</c:v>
                </c:pt>
                <c:pt idx="234">
                  <c:v>34850</c:v>
                </c:pt>
                <c:pt idx="235">
                  <c:v>34922</c:v>
                </c:pt>
                <c:pt idx="236">
                  <c:v>35021.5</c:v>
                </c:pt>
                <c:pt idx="237">
                  <c:v>35021.5</c:v>
                </c:pt>
                <c:pt idx="238">
                  <c:v>35026.5</c:v>
                </c:pt>
                <c:pt idx="239">
                  <c:v>35026.5</c:v>
                </c:pt>
                <c:pt idx="240">
                  <c:v>35035.5</c:v>
                </c:pt>
                <c:pt idx="241">
                  <c:v>35040</c:v>
                </c:pt>
                <c:pt idx="242">
                  <c:v>35040</c:v>
                </c:pt>
                <c:pt idx="243">
                  <c:v>35058</c:v>
                </c:pt>
                <c:pt idx="244">
                  <c:v>35139.5</c:v>
                </c:pt>
                <c:pt idx="245">
                  <c:v>35191</c:v>
                </c:pt>
                <c:pt idx="246">
                  <c:v>35207.5</c:v>
                </c:pt>
                <c:pt idx="247">
                  <c:v>35434</c:v>
                </c:pt>
                <c:pt idx="248">
                  <c:v>36367.5</c:v>
                </c:pt>
                <c:pt idx="249">
                  <c:v>36517</c:v>
                </c:pt>
                <c:pt idx="250">
                  <c:v>36607.5</c:v>
                </c:pt>
                <c:pt idx="251">
                  <c:v>36997.5</c:v>
                </c:pt>
                <c:pt idx="252">
                  <c:v>38012.5</c:v>
                </c:pt>
                <c:pt idx="253">
                  <c:v>38162</c:v>
                </c:pt>
                <c:pt idx="254">
                  <c:v>38416</c:v>
                </c:pt>
                <c:pt idx="255">
                  <c:v>38438.5</c:v>
                </c:pt>
                <c:pt idx="256">
                  <c:v>39329</c:v>
                </c:pt>
                <c:pt idx="257">
                  <c:v>39865.5</c:v>
                </c:pt>
                <c:pt idx="258">
                  <c:v>39885</c:v>
                </c:pt>
                <c:pt idx="259">
                  <c:v>39988</c:v>
                </c:pt>
                <c:pt idx="260">
                  <c:v>40350.5</c:v>
                </c:pt>
                <c:pt idx="261">
                  <c:v>41331.5</c:v>
                </c:pt>
                <c:pt idx="262">
                  <c:v>41483.5</c:v>
                </c:pt>
                <c:pt idx="263">
                  <c:v>41580</c:v>
                </c:pt>
                <c:pt idx="264">
                  <c:v>41648.5</c:v>
                </c:pt>
                <c:pt idx="265">
                  <c:v>41705.5</c:v>
                </c:pt>
                <c:pt idx="266">
                  <c:v>41714.5</c:v>
                </c:pt>
                <c:pt idx="267">
                  <c:v>41814</c:v>
                </c:pt>
                <c:pt idx="268">
                  <c:v>41995.5</c:v>
                </c:pt>
                <c:pt idx="269">
                  <c:v>42004.5</c:v>
                </c:pt>
                <c:pt idx="270">
                  <c:v>43160</c:v>
                </c:pt>
                <c:pt idx="271">
                  <c:v>43170.5</c:v>
                </c:pt>
                <c:pt idx="272">
                  <c:v>43171</c:v>
                </c:pt>
                <c:pt idx="273">
                  <c:v>43241.5</c:v>
                </c:pt>
                <c:pt idx="274">
                  <c:v>43305</c:v>
                </c:pt>
                <c:pt idx="275">
                  <c:v>43355</c:v>
                </c:pt>
                <c:pt idx="276">
                  <c:v>43369.5</c:v>
                </c:pt>
                <c:pt idx="277">
                  <c:v>43373</c:v>
                </c:pt>
                <c:pt idx="278">
                  <c:v>43423</c:v>
                </c:pt>
                <c:pt idx="279">
                  <c:v>43518</c:v>
                </c:pt>
                <c:pt idx="280">
                  <c:v>44597.5</c:v>
                </c:pt>
                <c:pt idx="281">
                  <c:v>44782</c:v>
                </c:pt>
                <c:pt idx="282">
                  <c:v>44918</c:v>
                </c:pt>
                <c:pt idx="283">
                  <c:v>44918</c:v>
                </c:pt>
                <c:pt idx="284">
                  <c:v>45031.5</c:v>
                </c:pt>
                <c:pt idx="285">
                  <c:v>45036</c:v>
                </c:pt>
                <c:pt idx="286">
                  <c:v>45068</c:v>
                </c:pt>
                <c:pt idx="287">
                  <c:v>45068</c:v>
                </c:pt>
                <c:pt idx="288">
                  <c:v>45072.5</c:v>
                </c:pt>
                <c:pt idx="289">
                  <c:v>45073.5</c:v>
                </c:pt>
                <c:pt idx="290">
                  <c:v>45074</c:v>
                </c:pt>
                <c:pt idx="291">
                  <c:v>45090.5</c:v>
                </c:pt>
                <c:pt idx="292">
                  <c:v>45253.5</c:v>
                </c:pt>
                <c:pt idx="293">
                  <c:v>45326</c:v>
                </c:pt>
                <c:pt idx="294">
                  <c:v>46419</c:v>
                </c:pt>
                <c:pt idx="295">
                  <c:v>46422.5</c:v>
                </c:pt>
                <c:pt idx="296">
                  <c:v>46463.5</c:v>
                </c:pt>
                <c:pt idx="297">
                  <c:v>46463.5</c:v>
                </c:pt>
                <c:pt idx="298">
                  <c:v>46463.5</c:v>
                </c:pt>
                <c:pt idx="299">
                  <c:v>46464</c:v>
                </c:pt>
                <c:pt idx="300">
                  <c:v>46464</c:v>
                </c:pt>
                <c:pt idx="301">
                  <c:v>46464</c:v>
                </c:pt>
                <c:pt idx="302">
                  <c:v>46467.5</c:v>
                </c:pt>
                <c:pt idx="303">
                  <c:v>46528</c:v>
                </c:pt>
                <c:pt idx="304">
                  <c:v>46576.5</c:v>
                </c:pt>
                <c:pt idx="305">
                  <c:v>46699</c:v>
                </c:pt>
                <c:pt idx="306">
                  <c:v>46708</c:v>
                </c:pt>
                <c:pt idx="307">
                  <c:v>46718.5</c:v>
                </c:pt>
                <c:pt idx="308">
                  <c:v>46850</c:v>
                </c:pt>
                <c:pt idx="309">
                  <c:v>46850</c:v>
                </c:pt>
                <c:pt idx="310">
                  <c:v>46876</c:v>
                </c:pt>
                <c:pt idx="311">
                  <c:v>47883</c:v>
                </c:pt>
                <c:pt idx="312">
                  <c:v>48119</c:v>
                </c:pt>
                <c:pt idx="313">
                  <c:v>48121.5</c:v>
                </c:pt>
                <c:pt idx="314">
                  <c:v>48140.5</c:v>
                </c:pt>
                <c:pt idx="315">
                  <c:v>48244</c:v>
                </c:pt>
                <c:pt idx="316">
                  <c:v>48248.5</c:v>
                </c:pt>
                <c:pt idx="317">
                  <c:v>48248.5</c:v>
                </c:pt>
                <c:pt idx="318">
                  <c:v>48280.5</c:v>
                </c:pt>
                <c:pt idx="319">
                  <c:v>48295</c:v>
                </c:pt>
                <c:pt idx="320">
                  <c:v>48303</c:v>
                </c:pt>
                <c:pt idx="321">
                  <c:v>48485.5</c:v>
                </c:pt>
                <c:pt idx="322">
                  <c:v>48557</c:v>
                </c:pt>
                <c:pt idx="323">
                  <c:v>48558</c:v>
                </c:pt>
                <c:pt idx="324">
                  <c:v>48566.5</c:v>
                </c:pt>
                <c:pt idx="325">
                  <c:v>48566.5</c:v>
                </c:pt>
                <c:pt idx="326">
                  <c:v>48747.5</c:v>
                </c:pt>
                <c:pt idx="327">
                  <c:v>48747.5</c:v>
                </c:pt>
                <c:pt idx="328">
                  <c:v>49640</c:v>
                </c:pt>
                <c:pt idx="329">
                  <c:v>49735</c:v>
                </c:pt>
                <c:pt idx="330">
                  <c:v>49800.5</c:v>
                </c:pt>
                <c:pt idx="331">
                  <c:v>49948</c:v>
                </c:pt>
                <c:pt idx="332">
                  <c:v>50016</c:v>
                </c:pt>
                <c:pt idx="333">
                  <c:v>50138.5</c:v>
                </c:pt>
                <c:pt idx="334">
                  <c:v>50143</c:v>
                </c:pt>
                <c:pt idx="335">
                  <c:v>50143</c:v>
                </c:pt>
                <c:pt idx="336">
                  <c:v>51276.5</c:v>
                </c:pt>
                <c:pt idx="337">
                  <c:v>51303.5</c:v>
                </c:pt>
                <c:pt idx="338">
                  <c:v>51304</c:v>
                </c:pt>
                <c:pt idx="339">
                  <c:v>51421</c:v>
                </c:pt>
                <c:pt idx="340">
                  <c:v>51460</c:v>
                </c:pt>
                <c:pt idx="341">
                  <c:v>51506.5</c:v>
                </c:pt>
                <c:pt idx="342">
                  <c:v>51593.5</c:v>
                </c:pt>
                <c:pt idx="343">
                  <c:v>51603.5</c:v>
                </c:pt>
                <c:pt idx="344">
                  <c:v>51620</c:v>
                </c:pt>
                <c:pt idx="345">
                  <c:v>51621</c:v>
                </c:pt>
                <c:pt idx="346">
                  <c:v>51674.5</c:v>
                </c:pt>
                <c:pt idx="347">
                  <c:v>51701.5</c:v>
                </c:pt>
                <c:pt idx="348">
                  <c:v>51715</c:v>
                </c:pt>
                <c:pt idx="349">
                  <c:v>52898.5</c:v>
                </c:pt>
                <c:pt idx="350">
                  <c:v>52972</c:v>
                </c:pt>
                <c:pt idx="351">
                  <c:v>53071</c:v>
                </c:pt>
                <c:pt idx="352">
                  <c:v>53085</c:v>
                </c:pt>
                <c:pt idx="353">
                  <c:v>53092.5</c:v>
                </c:pt>
                <c:pt idx="354">
                  <c:v>53093</c:v>
                </c:pt>
                <c:pt idx="355">
                  <c:v>53093</c:v>
                </c:pt>
                <c:pt idx="356">
                  <c:v>53121</c:v>
                </c:pt>
                <c:pt idx="357">
                  <c:v>53121</c:v>
                </c:pt>
                <c:pt idx="358">
                  <c:v>53144</c:v>
                </c:pt>
                <c:pt idx="359">
                  <c:v>53165.5</c:v>
                </c:pt>
                <c:pt idx="360">
                  <c:v>53183</c:v>
                </c:pt>
                <c:pt idx="361">
                  <c:v>53183</c:v>
                </c:pt>
                <c:pt idx="362">
                  <c:v>53193</c:v>
                </c:pt>
                <c:pt idx="363">
                  <c:v>53201.5</c:v>
                </c:pt>
                <c:pt idx="364">
                  <c:v>53207</c:v>
                </c:pt>
                <c:pt idx="365">
                  <c:v>53547</c:v>
                </c:pt>
                <c:pt idx="366">
                  <c:v>54643</c:v>
                </c:pt>
                <c:pt idx="367">
                  <c:v>54721</c:v>
                </c:pt>
                <c:pt idx="368">
                  <c:v>54730</c:v>
                </c:pt>
                <c:pt idx="369">
                  <c:v>54802</c:v>
                </c:pt>
                <c:pt idx="370">
                  <c:v>54812</c:v>
                </c:pt>
                <c:pt idx="371">
                  <c:v>54830</c:v>
                </c:pt>
                <c:pt idx="372">
                  <c:v>54857</c:v>
                </c:pt>
                <c:pt idx="373">
                  <c:v>54861</c:v>
                </c:pt>
                <c:pt idx="374">
                  <c:v>54875</c:v>
                </c:pt>
                <c:pt idx="375">
                  <c:v>54938</c:v>
                </c:pt>
                <c:pt idx="376">
                  <c:v>54950.5</c:v>
                </c:pt>
                <c:pt idx="377">
                  <c:v>54970</c:v>
                </c:pt>
                <c:pt idx="378">
                  <c:v>54996</c:v>
                </c:pt>
                <c:pt idx="379">
                  <c:v>54996</c:v>
                </c:pt>
                <c:pt idx="380">
                  <c:v>54996</c:v>
                </c:pt>
                <c:pt idx="381">
                  <c:v>55127.5</c:v>
                </c:pt>
                <c:pt idx="382">
                  <c:v>55127.5</c:v>
                </c:pt>
                <c:pt idx="383">
                  <c:v>55572</c:v>
                </c:pt>
                <c:pt idx="384">
                  <c:v>56043.5</c:v>
                </c:pt>
                <c:pt idx="385">
                  <c:v>56043.5</c:v>
                </c:pt>
                <c:pt idx="386">
                  <c:v>56293</c:v>
                </c:pt>
                <c:pt idx="387">
                  <c:v>56302.5</c:v>
                </c:pt>
                <c:pt idx="388">
                  <c:v>56342</c:v>
                </c:pt>
                <c:pt idx="389">
                  <c:v>56388</c:v>
                </c:pt>
                <c:pt idx="390">
                  <c:v>56429.5</c:v>
                </c:pt>
                <c:pt idx="391">
                  <c:v>56442.5</c:v>
                </c:pt>
                <c:pt idx="392">
                  <c:v>56474</c:v>
                </c:pt>
                <c:pt idx="393">
                  <c:v>56500</c:v>
                </c:pt>
                <c:pt idx="394">
                  <c:v>56500.5</c:v>
                </c:pt>
                <c:pt idx="395">
                  <c:v>56551</c:v>
                </c:pt>
                <c:pt idx="396">
                  <c:v>56578</c:v>
                </c:pt>
                <c:pt idx="397">
                  <c:v>56664.5</c:v>
                </c:pt>
                <c:pt idx="398">
                  <c:v>56668</c:v>
                </c:pt>
                <c:pt idx="399">
                  <c:v>56683</c:v>
                </c:pt>
                <c:pt idx="400">
                  <c:v>56683</c:v>
                </c:pt>
                <c:pt idx="401">
                  <c:v>56683</c:v>
                </c:pt>
                <c:pt idx="402">
                  <c:v>56841.5</c:v>
                </c:pt>
                <c:pt idx="403">
                  <c:v>57599</c:v>
                </c:pt>
                <c:pt idx="404">
                  <c:v>57757.5</c:v>
                </c:pt>
                <c:pt idx="405">
                  <c:v>57884</c:v>
                </c:pt>
                <c:pt idx="406">
                  <c:v>58055.5</c:v>
                </c:pt>
                <c:pt idx="407">
                  <c:v>58169</c:v>
                </c:pt>
                <c:pt idx="408">
                  <c:v>58169.5</c:v>
                </c:pt>
                <c:pt idx="409">
                  <c:v>58214</c:v>
                </c:pt>
                <c:pt idx="410">
                  <c:v>58214</c:v>
                </c:pt>
                <c:pt idx="411">
                  <c:v>58327.5</c:v>
                </c:pt>
                <c:pt idx="412">
                  <c:v>58327.5</c:v>
                </c:pt>
                <c:pt idx="413">
                  <c:v>58358.5</c:v>
                </c:pt>
                <c:pt idx="414">
                  <c:v>58358.5</c:v>
                </c:pt>
                <c:pt idx="415">
                  <c:v>58377</c:v>
                </c:pt>
                <c:pt idx="416">
                  <c:v>59321</c:v>
                </c:pt>
                <c:pt idx="417">
                  <c:v>59409</c:v>
                </c:pt>
                <c:pt idx="418">
                  <c:v>59430</c:v>
                </c:pt>
                <c:pt idx="419">
                  <c:v>59588.5</c:v>
                </c:pt>
                <c:pt idx="420">
                  <c:v>59696.5</c:v>
                </c:pt>
                <c:pt idx="421">
                  <c:v>59758</c:v>
                </c:pt>
                <c:pt idx="422">
                  <c:v>59767</c:v>
                </c:pt>
                <c:pt idx="423">
                  <c:v>59841.5</c:v>
                </c:pt>
                <c:pt idx="424">
                  <c:v>60114.5</c:v>
                </c:pt>
                <c:pt idx="425">
                  <c:v>60114.5</c:v>
                </c:pt>
                <c:pt idx="426">
                  <c:v>60114.5</c:v>
                </c:pt>
                <c:pt idx="427">
                  <c:v>60334</c:v>
                </c:pt>
                <c:pt idx="428">
                  <c:v>60334</c:v>
                </c:pt>
                <c:pt idx="429">
                  <c:v>61315</c:v>
                </c:pt>
                <c:pt idx="430">
                  <c:v>61331.5</c:v>
                </c:pt>
                <c:pt idx="431">
                  <c:v>61374.5</c:v>
                </c:pt>
                <c:pt idx="432">
                  <c:v>61375</c:v>
                </c:pt>
                <c:pt idx="433">
                  <c:v>61444</c:v>
                </c:pt>
                <c:pt idx="434">
                  <c:v>61444.5</c:v>
                </c:pt>
                <c:pt idx="435">
                  <c:v>61498.5</c:v>
                </c:pt>
                <c:pt idx="436">
                  <c:v>61503</c:v>
                </c:pt>
                <c:pt idx="437">
                  <c:v>61529</c:v>
                </c:pt>
                <c:pt idx="438">
                  <c:v>61548.5</c:v>
                </c:pt>
                <c:pt idx="439">
                  <c:v>61575</c:v>
                </c:pt>
                <c:pt idx="440">
                  <c:v>61602.5</c:v>
                </c:pt>
                <c:pt idx="441">
                  <c:v>61603</c:v>
                </c:pt>
                <c:pt idx="442">
                  <c:v>61607.5</c:v>
                </c:pt>
                <c:pt idx="443">
                  <c:v>61611.5</c:v>
                </c:pt>
                <c:pt idx="444">
                  <c:v>61612</c:v>
                </c:pt>
                <c:pt idx="445">
                  <c:v>61621</c:v>
                </c:pt>
                <c:pt idx="446">
                  <c:v>61634.5</c:v>
                </c:pt>
                <c:pt idx="447">
                  <c:v>61643.5</c:v>
                </c:pt>
                <c:pt idx="448">
                  <c:v>61644</c:v>
                </c:pt>
                <c:pt idx="449">
                  <c:v>61648</c:v>
                </c:pt>
                <c:pt idx="450">
                  <c:v>61648.5</c:v>
                </c:pt>
                <c:pt idx="451">
                  <c:v>61652.5</c:v>
                </c:pt>
                <c:pt idx="452">
                  <c:v>61653</c:v>
                </c:pt>
                <c:pt idx="453">
                  <c:v>61661.5</c:v>
                </c:pt>
                <c:pt idx="454">
                  <c:v>61662</c:v>
                </c:pt>
                <c:pt idx="455">
                  <c:v>61666</c:v>
                </c:pt>
                <c:pt idx="456">
                  <c:v>61666.5</c:v>
                </c:pt>
                <c:pt idx="457">
                  <c:v>61670.5</c:v>
                </c:pt>
                <c:pt idx="458">
                  <c:v>61671</c:v>
                </c:pt>
                <c:pt idx="459">
                  <c:v>61684</c:v>
                </c:pt>
                <c:pt idx="460">
                  <c:v>61684</c:v>
                </c:pt>
                <c:pt idx="461">
                  <c:v>61684.5</c:v>
                </c:pt>
                <c:pt idx="462">
                  <c:v>61699</c:v>
                </c:pt>
                <c:pt idx="463">
                  <c:v>61784</c:v>
                </c:pt>
                <c:pt idx="464">
                  <c:v>61788.5</c:v>
                </c:pt>
                <c:pt idx="465">
                  <c:v>61793</c:v>
                </c:pt>
                <c:pt idx="466">
                  <c:v>61797.5</c:v>
                </c:pt>
                <c:pt idx="467">
                  <c:v>61802</c:v>
                </c:pt>
                <c:pt idx="468">
                  <c:v>61806.5</c:v>
                </c:pt>
                <c:pt idx="469">
                  <c:v>61811</c:v>
                </c:pt>
                <c:pt idx="470">
                  <c:v>61880</c:v>
                </c:pt>
                <c:pt idx="471">
                  <c:v>61892.5</c:v>
                </c:pt>
                <c:pt idx="472">
                  <c:v>62092</c:v>
                </c:pt>
                <c:pt idx="473">
                  <c:v>62092</c:v>
                </c:pt>
                <c:pt idx="474">
                  <c:v>62561</c:v>
                </c:pt>
                <c:pt idx="475">
                  <c:v>63006</c:v>
                </c:pt>
                <c:pt idx="476">
                  <c:v>63006.5</c:v>
                </c:pt>
                <c:pt idx="477">
                  <c:v>63027.5</c:v>
                </c:pt>
                <c:pt idx="478">
                  <c:v>63043.5</c:v>
                </c:pt>
                <c:pt idx="479">
                  <c:v>63057</c:v>
                </c:pt>
                <c:pt idx="480">
                  <c:v>63066</c:v>
                </c:pt>
                <c:pt idx="481">
                  <c:v>63106</c:v>
                </c:pt>
                <c:pt idx="482">
                  <c:v>63106</c:v>
                </c:pt>
                <c:pt idx="483">
                  <c:v>63106.5</c:v>
                </c:pt>
                <c:pt idx="484">
                  <c:v>63106.5</c:v>
                </c:pt>
                <c:pt idx="485">
                  <c:v>63107.5</c:v>
                </c:pt>
                <c:pt idx="486">
                  <c:v>63116</c:v>
                </c:pt>
                <c:pt idx="487">
                  <c:v>63116</c:v>
                </c:pt>
                <c:pt idx="488">
                  <c:v>63116.5</c:v>
                </c:pt>
                <c:pt idx="489">
                  <c:v>63125.5</c:v>
                </c:pt>
                <c:pt idx="490">
                  <c:v>63154</c:v>
                </c:pt>
                <c:pt idx="491">
                  <c:v>63161.5</c:v>
                </c:pt>
                <c:pt idx="492">
                  <c:v>63220.5</c:v>
                </c:pt>
                <c:pt idx="493">
                  <c:v>63306</c:v>
                </c:pt>
                <c:pt idx="494">
                  <c:v>63306.5</c:v>
                </c:pt>
                <c:pt idx="495">
                  <c:v>63329</c:v>
                </c:pt>
                <c:pt idx="496">
                  <c:v>63367</c:v>
                </c:pt>
                <c:pt idx="497">
                  <c:v>63426</c:v>
                </c:pt>
                <c:pt idx="498">
                  <c:v>64489.5</c:v>
                </c:pt>
                <c:pt idx="499">
                  <c:v>64493</c:v>
                </c:pt>
                <c:pt idx="500">
                  <c:v>64644.5</c:v>
                </c:pt>
                <c:pt idx="501">
                  <c:v>64729</c:v>
                </c:pt>
                <c:pt idx="502">
                  <c:v>64753.5</c:v>
                </c:pt>
                <c:pt idx="503">
                  <c:v>64758</c:v>
                </c:pt>
                <c:pt idx="504">
                  <c:v>64783.5</c:v>
                </c:pt>
                <c:pt idx="505">
                  <c:v>64788</c:v>
                </c:pt>
                <c:pt idx="506">
                  <c:v>64792.5</c:v>
                </c:pt>
                <c:pt idx="507">
                  <c:v>64793</c:v>
                </c:pt>
                <c:pt idx="508">
                  <c:v>64797</c:v>
                </c:pt>
                <c:pt idx="509">
                  <c:v>64860.5</c:v>
                </c:pt>
                <c:pt idx="510">
                  <c:v>64862</c:v>
                </c:pt>
                <c:pt idx="511">
                  <c:v>64874</c:v>
                </c:pt>
                <c:pt idx="512">
                  <c:v>64874</c:v>
                </c:pt>
                <c:pt idx="513">
                  <c:v>64951</c:v>
                </c:pt>
                <c:pt idx="514">
                  <c:v>65250.5</c:v>
                </c:pt>
                <c:pt idx="515">
                  <c:v>65677</c:v>
                </c:pt>
                <c:pt idx="516">
                  <c:v>66008.5</c:v>
                </c:pt>
                <c:pt idx="517">
                  <c:v>66013</c:v>
                </c:pt>
                <c:pt idx="518">
                  <c:v>66022</c:v>
                </c:pt>
                <c:pt idx="519">
                  <c:v>66058</c:v>
                </c:pt>
                <c:pt idx="520">
                  <c:v>66071.5</c:v>
                </c:pt>
                <c:pt idx="521">
                  <c:v>66076.5</c:v>
                </c:pt>
                <c:pt idx="522">
                  <c:v>66090</c:v>
                </c:pt>
                <c:pt idx="523">
                  <c:v>66098.5</c:v>
                </c:pt>
                <c:pt idx="524">
                  <c:v>66099</c:v>
                </c:pt>
                <c:pt idx="525">
                  <c:v>66103.5</c:v>
                </c:pt>
                <c:pt idx="526">
                  <c:v>66108</c:v>
                </c:pt>
                <c:pt idx="527">
                  <c:v>66112.5</c:v>
                </c:pt>
                <c:pt idx="528">
                  <c:v>66189.5</c:v>
                </c:pt>
                <c:pt idx="529">
                  <c:v>66194</c:v>
                </c:pt>
                <c:pt idx="530">
                  <c:v>66194.5</c:v>
                </c:pt>
                <c:pt idx="531">
                  <c:v>66216</c:v>
                </c:pt>
                <c:pt idx="532">
                  <c:v>66216.5</c:v>
                </c:pt>
                <c:pt idx="533">
                  <c:v>66230.5</c:v>
                </c:pt>
                <c:pt idx="534">
                  <c:v>66234.5</c:v>
                </c:pt>
                <c:pt idx="535">
                  <c:v>66248.5</c:v>
                </c:pt>
                <c:pt idx="536">
                  <c:v>66253</c:v>
                </c:pt>
                <c:pt idx="537">
                  <c:v>66257.5</c:v>
                </c:pt>
                <c:pt idx="538">
                  <c:v>66261.5</c:v>
                </c:pt>
                <c:pt idx="539">
                  <c:v>66279.5</c:v>
                </c:pt>
                <c:pt idx="540">
                  <c:v>66280</c:v>
                </c:pt>
                <c:pt idx="541">
                  <c:v>66284</c:v>
                </c:pt>
                <c:pt idx="542">
                  <c:v>66284.5</c:v>
                </c:pt>
                <c:pt idx="543">
                  <c:v>66288</c:v>
                </c:pt>
                <c:pt idx="544">
                  <c:v>66288.5</c:v>
                </c:pt>
                <c:pt idx="545">
                  <c:v>66302.5</c:v>
                </c:pt>
                <c:pt idx="546">
                  <c:v>66307</c:v>
                </c:pt>
                <c:pt idx="547">
                  <c:v>66307.5</c:v>
                </c:pt>
                <c:pt idx="548">
                  <c:v>66311</c:v>
                </c:pt>
                <c:pt idx="549">
                  <c:v>66312</c:v>
                </c:pt>
                <c:pt idx="550">
                  <c:v>66325.5</c:v>
                </c:pt>
                <c:pt idx="551">
                  <c:v>66326.5</c:v>
                </c:pt>
                <c:pt idx="552">
                  <c:v>66329.5</c:v>
                </c:pt>
                <c:pt idx="553">
                  <c:v>66330</c:v>
                </c:pt>
                <c:pt idx="554">
                  <c:v>66347</c:v>
                </c:pt>
                <c:pt idx="555">
                  <c:v>66347.5</c:v>
                </c:pt>
                <c:pt idx="556">
                  <c:v>66423.5</c:v>
                </c:pt>
                <c:pt idx="557">
                  <c:v>66424</c:v>
                </c:pt>
                <c:pt idx="558">
                  <c:v>66433</c:v>
                </c:pt>
                <c:pt idx="559">
                  <c:v>66437.5</c:v>
                </c:pt>
                <c:pt idx="560">
                  <c:v>66438</c:v>
                </c:pt>
                <c:pt idx="561">
                  <c:v>66438.5</c:v>
                </c:pt>
                <c:pt idx="562">
                  <c:v>66443</c:v>
                </c:pt>
                <c:pt idx="563">
                  <c:v>66451</c:v>
                </c:pt>
                <c:pt idx="564">
                  <c:v>66469</c:v>
                </c:pt>
                <c:pt idx="565">
                  <c:v>66469.5</c:v>
                </c:pt>
                <c:pt idx="566">
                  <c:v>66473.5</c:v>
                </c:pt>
                <c:pt idx="567">
                  <c:v>66474</c:v>
                </c:pt>
                <c:pt idx="568">
                  <c:v>66478</c:v>
                </c:pt>
                <c:pt idx="569">
                  <c:v>66478.5</c:v>
                </c:pt>
                <c:pt idx="570">
                  <c:v>66483</c:v>
                </c:pt>
                <c:pt idx="571">
                  <c:v>66487</c:v>
                </c:pt>
                <c:pt idx="572">
                  <c:v>66487.5</c:v>
                </c:pt>
                <c:pt idx="573">
                  <c:v>66491.5</c:v>
                </c:pt>
                <c:pt idx="574">
                  <c:v>66492</c:v>
                </c:pt>
                <c:pt idx="575">
                  <c:v>66492.5</c:v>
                </c:pt>
                <c:pt idx="576">
                  <c:v>66501</c:v>
                </c:pt>
                <c:pt idx="577">
                  <c:v>66501.5</c:v>
                </c:pt>
                <c:pt idx="578">
                  <c:v>66505.5</c:v>
                </c:pt>
                <c:pt idx="579">
                  <c:v>66510</c:v>
                </c:pt>
                <c:pt idx="580">
                  <c:v>66514.5</c:v>
                </c:pt>
                <c:pt idx="581">
                  <c:v>66519</c:v>
                </c:pt>
                <c:pt idx="582">
                  <c:v>66519</c:v>
                </c:pt>
                <c:pt idx="583">
                  <c:v>66523.5</c:v>
                </c:pt>
                <c:pt idx="584">
                  <c:v>66528</c:v>
                </c:pt>
                <c:pt idx="585">
                  <c:v>66528.5</c:v>
                </c:pt>
                <c:pt idx="586">
                  <c:v>66532.5</c:v>
                </c:pt>
                <c:pt idx="587">
                  <c:v>66532.5</c:v>
                </c:pt>
                <c:pt idx="588">
                  <c:v>66533</c:v>
                </c:pt>
                <c:pt idx="589">
                  <c:v>66537.5</c:v>
                </c:pt>
                <c:pt idx="590">
                  <c:v>66551</c:v>
                </c:pt>
                <c:pt idx="591">
                  <c:v>66555.5</c:v>
                </c:pt>
                <c:pt idx="592">
                  <c:v>66564.5</c:v>
                </c:pt>
                <c:pt idx="593">
                  <c:v>66569</c:v>
                </c:pt>
                <c:pt idx="594">
                  <c:v>66573.5</c:v>
                </c:pt>
                <c:pt idx="595">
                  <c:v>66578</c:v>
                </c:pt>
                <c:pt idx="596">
                  <c:v>66582.5</c:v>
                </c:pt>
                <c:pt idx="597">
                  <c:v>66596</c:v>
                </c:pt>
                <c:pt idx="598">
                  <c:v>66600.5</c:v>
                </c:pt>
                <c:pt idx="599">
                  <c:v>66614.5</c:v>
                </c:pt>
                <c:pt idx="600">
                  <c:v>66619</c:v>
                </c:pt>
                <c:pt idx="601">
                  <c:v>66623.5</c:v>
                </c:pt>
                <c:pt idx="602">
                  <c:v>66659.5</c:v>
                </c:pt>
                <c:pt idx="603">
                  <c:v>66765</c:v>
                </c:pt>
                <c:pt idx="604">
                  <c:v>67914</c:v>
                </c:pt>
                <c:pt idx="605">
                  <c:v>67914</c:v>
                </c:pt>
                <c:pt idx="606">
                  <c:v>67914</c:v>
                </c:pt>
                <c:pt idx="607">
                  <c:v>67914</c:v>
                </c:pt>
                <c:pt idx="608">
                  <c:v>67974.5</c:v>
                </c:pt>
                <c:pt idx="609">
                  <c:v>67980</c:v>
                </c:pt>
                <c:pt idx="610">
                  <c:v>67980</c:v>
                </c:pt>
                <c:pt idx="611">
                  <c:v>68073</c:v>
                </c:pt>
                <c:pt idx="612">
                  <c:v>68128</c:v>
                </c:pt>
                <c:pt idx="613">
                  <c:v>68128</c:v>
                </c:pt>
                <c:pt idx="614">
                  <c:v>68128</c:v>
                </c:pt>
                <c:pt idx="615">
                  <c:v>68132.5</c:v>
                </c:pt>
                <c:pt idx="616">
                  <c:v>68132.5</c:v>
                </c:pt>
                <c:pt idx="617">
                  <c:v>68241</c:v>
                </c:pt>
                <c:pt idx="618">
                  <c:v>68250</c:v>
                </c:pt>
                <c:pt idx="619">
                  <c:v>68255.5</c:v>
                </c:pt>
                <c:pt idx="620">
                  <c:v>68341.5</c:v>
                </c:pt>
                <c:pt idx="621">
                  <c:v>68395</c:v>
                </c:pt>
                <c:pt idx="622">
                  <c:v>68395</c:v>
                </c:pt>
                <c:pt idx="623">
                  <c:v>68395</c:v>
                </c:pt>
                <c:pt idx="624">
                  <c:v>68485.5</c:v>
                </c:pt>
                <c:pt idx="625">
                  <c:v>69244.5</c:v>
                </c:pt>
                <c:pt idx="626">
                  <c:v>69263</c:v>
                </c:pt>
                <c:pt idx="627">
                  <c:v>69263.5</c:v>
                </c:pt>
                <c:pt idx="628">
                  <c:v>69475.5</c:v>
                </c:pt>
                <c:pt idx="629">
                  <c:v>69476</c:v>
                </c:pt>
                <c:pt idx="630">
                  <c:v>69573</c:v>
                </c:pt>
                <c:pt idx="631">
                  <c:v>69593.5</c:v>
                </c:pt>
                <c:pt idx="632">
                  <c:v>69692</c:v>
                </c:pt>
                <c:pt idx="633">
                  <c:v>69769</c:v>
                </c:pt>
                <c:pt idx="634">
                  <c:v>69786</c:v>
                </c:pt>
                <c:pt idx="635">
                  <c:v>69841.5</c:v>
                </c:pt>
                <c:pt idx="636">
                  <c:v>69887</c:v>
                </c:pt>
                <c:pt idx="637">
                  <c:v>69922</c:v>
                </c:pt>
                <c:pt idx="638">
                  <c:v>70902</c:v>
                </c:pt>
                <c:pt idx="639">
                  <c:v>71042.5</c:v>
                </c:pt>
                <c:pt idx="640">
                  <c:v>71051</c:v>
                </c:pt>
                <c:pt idx="641">
                  <c:v>71214.5</c:v>
                </c:pt>
                <c:pt idx="642">
                  <c:v>71337</c:v>
                </c:pt>
                <c:pt idx="643">
                  <c:v>71337.5</c:v>
                </c:pt>
                <c:pt idx="644">
                  <c:v>71350.5</c:v>
                </c:pt>
                <c:pt idx="645">
                  <c:v>71467</c:v>
                </c:pt>
                <c:pt idx="646">
                  <c:v>72625</c:v>
                </c:pt>
                <c:pt idx="647">
                  <c:v>72838</c:v>
                </c:pt>
                <c:pt idx="648">
                  <c:v>72904.5</c:v>
                </c:pt>
                <c:pt idx="649">
                  <c:v>73035.5</c:v>
                </c:pt>
                <c:pt idx="650">
                  <c:v>73040</c:v>
                </c:pt>
                <c:pt idx="651">
                  <c:v>73040.5</c:v>
                </c:pt>
                <c:pt idx="652">
                  <c:v>73053.5</c:v>
                </c:pt>
                <c:pt idx="653">
                  <c:v>73054</c:v>
                </c:pt>
                <c:pt idx="654">
                  <c:v>73062</c:v>
                </c:pt>
                <c:pt idx="655">
                  <c:v>73062.5</c:v>
                </c:pt>
                <c:pt idx="656">
                  <c:v>73067</c:v>
                </c:pt>
                <c:pt idx="657">
                  <c:v>73067.5</c:v>
                </c:pt>
                <c:pt idx="658">
                  <c:v>73076</c:v>
                </c:pt>
                <c:pt idx="659">
                  <c:v>73076.5</c:v>
                </c:pt>
                <c:pt idx="660">
                  <c:v>73077</c:v>
                </c:pt>
                <c:pt idx="661">
                  <c:v>73077</c:v>
                </c:pt>
                <c:pt idx="662">
                  <c:v>73077.5</c:v>
                </c:pt>
                <c:pt idx="663">
                  <c:v>73080.5</c:v>
                </c:pt>
                <c:pt idx="664">
                  <c:v>73081</c:v>
                </c:pt>
                <c:pt idx="665">
                  <c:v>73081.5</c:v>
                </c:pt>
                <c:pt idx="666">
                  <c:v>73085</c:v>
                </c:pt>
                <c:pt idx="667">
                  <c:v>73085.5</c:v>
                </c:pt>
                <c:pt idx="668">
                  <c:v>73089.5</c:v>
                </c:pt>
                <c:pt idx="669">
                  <c:v>73090</c:v>
                </c:pt>
                <c:pt idx="670">
                  <c:v>73090.5</c:v>
                </c:pt>
                <c:pt idx="671">
                  <c:v>73094</c:v>
                </c:pt>
                <c:pt idx="672">
                  <c:v>73094.5</c:v>
                </c:pt>
                <c:pt idx="673">
                  <c:v>73095</c:v>
                </c:pt>
                <c:pt idx="674">
                  <c:v>73095</c:v>
                </c:pt>
                <c:pt idx="675">
                  <c:v>73095</c:v>
                </c:pt>
                <c:pt idx="676">
                  <c:v>73098.5</c:v>
                </c:pt>
                <c:pt idx="677">
                  <c:v>73099</c:v>
                </c:pt>
                <c:pt idx="678">
                  <c:v>73099.5</c:v>
                </c:pt>
                <c:pt idx="679">
                  <c:v>73103.5</c:v>
                </c:pt>
                <c:pt idx="680">
                  <c:v>73135</c:v>
                </c:pt>
                <c:pt idx="681">
                  <c:v>73135.5</c:v>
                </c:pt>
                <c:pt idx="682">
                  <c:v>73144</c:v>
                </c:pt>
                <c:pt idx="683">
                  <c:v>73144.5</c:v>
                </c:pt>
                <c:pt idx="684">
                  <c:v>73148.5</c:v>
                </c:pt>
                <c:pt idx="685">
                  <c:v>73158</c:v>
                </c:pt>
                <c:pt idx="686">
                  <c:v>73185</c:v>
                </c:pt>
                <c:pt idx="687">
                  <c:v>73189</c:v>
                </c:pt>
                <c:pt idx="688">
                  <c:v>73189.5</c:v>
                </c:pt>
                <c:pt idx="689">
                  <c:v>73190</c:v>
                </c:pt>
                <c:pt idx="690">
                  <c:v>73194</c:v>
                </c:pt>
                <c:pt idx="691">
                  <c:v>73194.5</c:v>
                </c:pt>
                <c:pt idx="692">
                  <c:v>73207.5</c:v>
                </c:pt>
                <c:pt idx="693">
                  <c:v>73212</c:v>
                </c:pt>
                <c:pt idx="694">
                  <c:v>73212.5</c:v>
                </c:pt>
                <c:pt idx="695">
                  <c:v>73221</c:v>
                </c:pt>
                <c:pt idx="696">
                  <c:v>73221.5</c:v>
                </c:pt>
                <c:pt idx="697">
                  <c:v>73230</c:v>
                </c:pt>
                <c:pt idx="698">
                  <c:v>73230.5</c:v>
                </c:pt>
                <c:pt idx="699">
                  <c:v>73239</c:v>
                </c:pt>
                <c:pt idx="700">
                  <c:v>73243.5</c:v>
                </c:pt>
                <c:pt idx="701">
                  <c:v>73248</c:v>
                </c:pt>
                <c:pt idx="702">
                  <c:v>73248.5</c:v>
                </c:pt>
                <c:pt idx="703">
                  <c:v>73252.5</c:v>
                </c:pt>
                <c:pt idx="704">
                  <c:v>73253</c:v>
                </c:pt>
                <c:pt idx="705">
                  <c:v>73262</c:v>
                </c:pt>
                <c:pt idx="706">
                  <c:v>73271</c:v>
                </c:pt>
                <c:pt idx="707">
                  <c:v>73275.5</c:v>
                </c:pt>
                <c:pt idx="708">
                  <c:v>73280</c:v>
                </c:pt>
                <c:pt idx="709">
                  <c:v>73289</c:v>
                </c:pt>
                <c:pt idx="710">
                  <c:v>74310</c:v>
                </c:pt>
                <c:pt idx="711">
                  <c:v>74327.5</c:v>
                </c:pt>
                <c:pt idx="712">
                  <c:v>74328</c:v>
                </c:pt>
                <c:pt idx="713">
                  <c:v>74342.5</c:v>
                </c:pt>
                <c:pt idx="714">
                  <c:v>74355</c:v>
                </c:pt>
                <c:pt idx="715">
                  <c:v>74359.5</c:v>
                </c:pt>
                <c:pt idx="716">
                  <c:v>74368.5</c:v>
                </c:pt>
                <c:pt idx="717">
                  <c:v>74369</c:v>
                </c:pt>
                <c:pt idx="718">
                  <c:v>74373.5</c:v>
                </c:pt>
                <c:pt idx="719">
                  <c:v>74377.5</c:v>
                </c:pt>
                <c:pt idx="720">
                  <c:v>74378</c:v>
                </c:pt>
                <c:pt idx="721">
                  <c:v>74382</c:v>
                </c:pt>
                <c:pt idx="722">
                  <c:v>74382.5</c:v>
                </c:pt>
                <c:pt idx="723">
                  <c:v>74386.5</c:v>
                </c:pt>
                <c:pt idx="724">
                  <c:v>74387</c:v>
                </c:pt>
                <c:pt idx="725">
                  <c:v>74391</c:v>
                </c:pt>
                <c:pt idx="726">
                  <c:v>74404.5</c:v>
                </c:pt>
                <c:pt idx="727">
                  <c:v>74405</c:v>
                </c:pt>
                <c:pt idx="728">
                  <c:v>74409</c:v>
                </c:pt>
                <c:pt idx="729">
                  <c:v>74409.5</c:v>
                </c:pt>
                <c:pt idx="730">
                  <c:v>74413.5</c:v>
                </c:pt>
                <c:pt idx="731">
                  <c:v>74414</c:v>
                </c:pt>
                <c:pt idx="732">
                  <c:v>74431.5</c:v>
                </c:pt>
                <c:pt idx="733">
                  <c:v>74432</c:v>
                </c:pt>
                <c:pt idx="734">
                  <c:v>74435.5</c:v>
                </c:pt>
                <c:pt idx="735">
                  <c:v>74436</c:v>
                </c:pt>
                <c:pt idx="736">
                  <c:v>74436</c:v>
                </c:pt>
                <c:pt idx="737">
                  <c:v>74436.5</c:v>
                </c:pt>
                <c:pt idx="738">
                  <c:v>74437</c:v>
                </c:pt>
                <c:pt idx="739">
                  <c:v>74440.5</c:v>
                </c:pt>
                <c:pt idx="740">
                  <c:v>74441</c:v>
                </c:pt>
                <c:pt idx="741">
                  <c:v>74464</c:v>
                </c:pt>
                <c:pt idx="742">
                  <c:v>74472.5</c:v>
                </c:pt>
                <c:pt idx="743">
                  <c:v>74517.5</c:v>
                </c:pt>
                <c:pt idx="744">
                  <c:v>74518</c:v>
                </c:pt>
                <c:pt idx="745">
                  <c:v>74518.5</c:v>
                </c:pt>
                <c:pt idx="746">
                  <c:v>74522.5</c:v>
                </c:pt>
                <c:pt idx="747">
                  <c:v>74523</c:v>
                </c:pt>
                <c:pt idx="748">
                  <c:v>74528</c:v>
                </c:pt>
                <c:pt idx="749">
                  <c:v>74528.5</c:v>
                </c:pt>
                <c:pt idx="750">
                  <c:v>74536</c:v>
                </c:pt>
                <c:pt idx="751">
                  <c:v>74536.5</c:v>
                </c:pt>
                <c:pt idx="752">
                  <c:v>74540</c:v>
                </c:pt>
                <c:pt idx="753">
                  <c:v>74558.5</c:v>
                </c:pt>
                <c:pt idx="754">
                  <c:v>74559</c:v>
                </c:pt>
                <c:pt idx="755">
                  <c:v>74640</c:v>
                </c:pt>
                <c:pt idx="756">
                  <c:v>74794.5</c:v>
                </c:pt>
                <c:pt idx="757">
                  <c:v>74893</c:v>
                </c:pt>
                <c:pt idx="758">
                  <c:v>74907.5</c:v>
                </c:pt>
                <c:pt idx="759">
                  <c:v>74907.5</c:v>
                </c:pt>
                <c:pt idx="760">
                  <c:v>76050</c:v>
                </c:pt>
                <c:pt idx="761">
                  <c:v>76050</c:v>
                </c:pt>
                <c:pt idx="762">
                  <c:v>76357.5</c:v>
                </c:pt>
                <c:pt idx="763">
                  <c:v>76357.5</c:v>
                </c:pt>
                <c:pt idx="764">
                  <c:v>76643</c:v>
                </c:pt>
                <c:pt idx="765">
                  <c:v>76693</c:v>
                </c:pt>
                <c:pt idx="766">
                  <c:v>77623.5</c:v>
                </c:pt>
                <c:pt idx="767">
                  <c:v>77744</c:v>
                </c:pt>
                <c:pt idx="768">
                  <c:v>77768</c:v>
                </c:pt>
                <c:pt idx="769">
                  <c:v>77997.5</c:v>
                </c:pt>
                <c:pt idx="770">
                  <c:v>79452</c:v>
                </c:pt>
                <c:pt idx="771">
                  <c:v>79452.5</c:v>
                </c:pt>
                <c:pt idx="772">
                  <c:v>79471.5</c:v>
                </c:pt>
                <c:pt idx="773">
                  <c:v>79592</c:v>
                </c:pt>
                <c:pt idx="774">
                  <c:v>79592.5</c:v>
                </c:pt>
                <c:pt idx="775">
                  <c:v>79669</c:v>
                </c:pt>
                <c:pt idx="776">
                  <c:v>79675</c:v>
                </c:pt>
                <c:pt idx="777">
                  <c:v>79675.5</c:v>
                </c:pt>
                <c:pt idx="778">
                  <c:v>79755</c:v>
                </c:pt>
                <c:pt idx="779">
                  <c:v>81024.5</c:v>
                </c:pt>
                <c:pt idx="780">
                  <c:v>81166.5</c:v>
                </c:pt>
                <c:pt idx="781">
                  <c:v>81309.5</c:v>
                </c:pt>
                <c:pt idx="782">
                  <c:v>81387.5</c:v>
                </c:pt>
                <c:pt idx="783">
                  <c:v>81491.5</c:v>
                </c:pt>
                <c:pt idx="784">
                  <c:v>81559.5</c:v>
                </c:pt>
                <c:pt idx="785">
                  <c:v>82449</c:v>
                </c:pt>
                <c:pt idx="786">
                  <c:v>82551.5</c:v>
                </c:pt>
                <c:pt idx="787">
                  <c:v>82552</c:v>
                </c:pt>
                <c:pt idx="788">
                  <c:v>82797.5</c:v>
                </c:pt>
                <c:pt idx="789">
                  <c:v>82949.5</c:v>
                </c:pt>
                <c:pt idx="790">
                  <c:v>82977</c:v>
                </c:pt>
                <c:pt idx="791">
                  <c:v>83073</c:v>
                </c:pt>
                <c:pt idx="792">
                  <c:v>83268</c:v>
                </c:pt>
                <c:pt idx="793">
                  <c:v>84225.5</c:v>
                </c:pt>
                <c:pt idx="794">
                  <c:v>84288.5</c:v>
                </c:pt>
                <c:pt idx="795">
                  <c:v>84338.5</c:v>
                </c:pt>
                <c:pt idx="796">
                  <c:v>84370</c:v>
                </c:pt>
                <c:pt idx="797">
                  <c:v>84569</c:v>
                </c:pt>
                <c:pt idx="798">
                  <c:v>84569</c:v>
                </c:pt>
                <c:pt idx="799">
                  <c:v>84581.5</c:v>
                </c:pt>
                <c:pt idx="800">
                  <c:v>84582</c:v>
                </c:pt>
                <c:pt idx="801">
                  <c:v>84712.5</c:v>
                </c:pt>
                <c:pt idx="802">
                  <c:v>84726</c:v>
                </c:pt>
                <c:pt idx="803">
                  <c:v>84827</c:v>
                </c:pt>
                <c:pt idx="804">
                  <c:v>85915.5</c:v>
                </c:pt>
                <c:pt idx="805">
                  <c:v>86082.5</c:v>
                </c:pt>
                <c:pt idx="806">
                  <c:v>86083</c:v>
                </c:pt>
                <c:pt idx="807">
                  <c:v>86228</c:v>
                </c:pt>
                <c:pt idx="808">
                  <c:v>86266.5</c:v>
                </c:pt>
                <c:pt idx="809">
                  <c:v>86267</c:v>
                </c:pt>
                <c:pt idx="810">
                  <c:v>86294</c:v>
                </c:pt>
                <c:pt idx="811">
                  <c:v>86381</c:v>
                </c:pt>
                <c:pt idx="812">
                  <c:v>86521.5</c:v>
                </c:pt>
                <c:pt idx="813">
                  <c:v>87795.5</c:v>
                </c:pt>
                <c:pt idx="814">
                  <c:v>87795.5</c:v>
                </c:pt>
                <c:pt idx="815">
                  <c:v>87847</c:v>
                </c:pt>
                <c:pt idx="816">
                  <c:v>87858.5</c:v>
                </c:pt>
                <c:pt idx="817">
                  <c:v>88002</c:v>
                </c:pt>
                <c:pt idx="818">
                  <c:v>88002</c:v>
                </c:pt>
                <c:pt idx="819">
                  <c:v>88057.5</c:v>
                </c:pt>
                <c:pt idx="820">
                  <c:v>88057.5</c:v>
                </c:pt>
                <c:pt idx="821">
                  <c:v>88062</c:v>
                </c:pt>
                <c:pt idx="822">
                  <c:v>88108</c:v>
                </c:pt>
                <c:pt idx="823">
                  <c:v>88160.5</c:v>
                </c:pt>
                <c:pt idx="824">
                  <c:v>88160.5</c:v>
                </c:pt>
                <c:pt idx="825">
                  <c:v>88161</c:v>
                </c:pt>
                <c:pt idx="826">
                  <c:v>88161</c:v>
                </c:pt>
                <c:pt idx="827">
                  <c:v>88266</c:v>
                </c:pt>
                <c:pt idx="828">
                  <c:v>88266</c:v>
                </c:pt>
                <c:pt idx="829">
                  <c:v>89336.5</c:v>
                </c:pt>
                <c:pt idx="830">
                  <c:v>89336.5</c:v>
                </c:pt>
                <c:pt idx="831">
                  <c:v>89510</c:v>
                </c:pt>
                <c:pt idx="832">
                  <c:v>89626</c:v>
                </c:pt>
                <c:pt idx="833">
                  <c:v>89626</c:v>
                </c:pt>
                <c:pt idx="834">
                  <c:v>89751</c:v>
                </c:pt>
                <c:pt idx="835">
                  <c:v>89751</c:v>
                </c:pt>
                <c:pt idx="836">
                  <c:v>90981.5</c:v>
                </c:pt>
                <c:pt idx="837">
                  <c:v>91144</c:v>
                </c:pt>
                <c:pt idx="838">
                  <c:v>91194</c:v>
                </c:pt>
                <c:pt idx="839">
                  <c:v>91401</c:v>
                </c:pt>
                <c:pt idx="840">
                  <c:v>92874.5</c:v>
                </c:pt>
                <c:pt idx="841">
                  <c:v>92875</c:v>
                </c:pt>
                <c:pt idx="842">
                  <c:v>92875.5</c:v>
                </c:pt>
                <c:pt idx="843">
                  <c:v>93146</c:v>
                </c:pt>
                <c:pt idx="844">
                  <c:v>94429</c:v>
                </c:pt>
                <c:pt idx="845">
                  <c:v>94429.5</c:v>
                </c:pt>
                <c:pt idx="846">
                  <c:v>94546.5</c:v>
                </c:pt>
                <c:pt idx="847">
                  <c:v>94586.5</c:v>
                </c:pt>
                <c:pt idx="848">
                  <c:v>94722</c:v>
                </c:pt>
                <c:pt idx="849">
                  <c:v>94900</c:v>
                </c:pt>
              </c:numCache>
            </c:numRef>
          </c:xVal>
          <c:yVal>
            <c:numRef>
              <c:f>'Active 3'!$M$21:$M$989</c:f>
              <c:numCache>
                <c:formatCode>General</c:formatCode>
                <c:ptCount val="969"/>
                <c:pt idx="440">
                  <c:v>-1.1763700080337003E-2</c:v>
                </c:pt>
                <c:pt idx="441">
                  <c:v>-1.1706839955877513E-2</c:v>
                </c:pt>
                <c:pt idx="442">
                  <c:v>-1.1195099796168506E-2</c:v>
                </c:pt>
                <c:pt idx="443">
                  <c:v>-1.1840220220619813E-2</c:v>
                </c:pt>
                <c:pt idx="444">
                  <c:v>-1.1383359844330698E-2</c:v>
                </c:pt>
                <c:pt idx="445">
                  <c:v>-1.1359880154486746E-2</c:v>
                </c:pt>
                <c:pt idx="446">
                  <c:v>-1.2324660070589744E-2</c:v>
                </c:pt>
                <c:pt idx="447">
                  <c:v>-1.1901180128916167E-2</c:v>
                </c:pt>
                <c:pt idx="448">
                  <c:v>-1.144432021828834E-2</c:v>
                </c:pt>
                <c:pt idx="449">
                  <c:v>-1.1789440221036784E-2</c:v>
                </c:pt>
                <c:pt idx="450">
                  <c:v>-1.1632579800789244E-2</c:v>
                </c:pt>
                <c:pt idx="451">
                  <c:v>-1.1677699847496115E-2</c:v>
                </c:pt>
                <c:pt idx="452">
                  <c:v>-1.0920839980826713E-2</c:v>
                </c:pt>
                <c:pt idx="453">
                  <c:v>-1.2054219936544541E-2</c:v>
                </c:pt>
                <c:pt idx="454">
                  <c:v>-1.1497360195789952E-2</c:v>
                </c:pt>
                <c:pt idx="455">
                  <c:v>-1.1642480072623584E-2</c:v>
                </c:pt>
                <c:pt idx="456">
                  <c:v>-1.1785620074078906E-2</c:v>
                </c:pt>
                <c:pt idx="457">
                  <c:v>-1.1530740157468244E-2</c:v>
                </c:pt>
                <c:pt idx="458">
                  <c:v>-1.1373880210157949E-2</c:v>
                </c:pt>
                <c:pt idx="459">
                  <c:v>-1.1495519924210384E-2</c:v>
                </c:pt>
                <c:pt idx="461">
                  <c:v>-1.1638659925665706E-2</c:v>
                </c:pt>
                <c:pt idx="463">
                  <c:v>-1.1923519821721129E-2</c:v>
                </c:pt>
                <c:pt idx="464">
                  <c:v>-1.1911780209629796E-2</c:v>
                </c:pt>
                <c:pt idx="465">
                  <c:v>-1.1600040175835602E-2</c:v>
                </c:pt>
                <c:pt idx="466">
                  <c:v>-1.2488299966207705E-2</c:v>
                </c:pt>
                <c:pt idx="467">
                  <c:v>-1.1976559806498699E-2</c:v>
                </c:pt>
                <c:pt idx="468">
                  <c:v>-1.2064820017258171E-2</c:v>
                </c:pt>
                <c:pt idx="469">
                  <c:v>-1.1853079813590739E-2</c:v>
                </c:pt>
                <c:pt idx="471">
                  <c:v>-1.1784899776102975E-2</c:v>
                </c:pt>
                <c:pt idx="504">
                  <c:v>-1.4020380040165037E-2</c:v>
                </c:pt>
                <c:pt idx="505">
                  <c:v>-1.4108639792539179E-2</c:v>
                </c:pt>
                <c:pt idx="506">
                  <c:v>-1.4396900136489421E-2</c:v>
                </c:pt>
                <c:pt idx="507">
                  <c:v>-1.5840039792237803E-2</c:v>
                </c:pt>
                <c:pt idx="508">
                  <c:v>-1.5585159882903099E-2</c:v>
                </c:pt>
                <c:pt idx="516">
                  <c:v>-1.5513380232732743E-2</c:v>
                </c:pt>
                <c:pt idx="517">
                  <c:v>-1.5601639977830928E-2</c:v>
                </c:pt>
                <c:pt idx="518">
                  <c:v>-1.5878159778367262E-2</c:v>
                </c:pt>
                <c:pt idx="519">
                  <c:v>-1.5884239895967767E-2</c:v>
                </c:pt>
                <c:pt idx="520">
                  <c:v>-1.5749019832583144E-2</c:v>
                </c:pt>
                <c:pt idx="521">
                  <c:v>-1.5280419844202697E-2</c:v>
                </c:pt>
                <c:pt idx="522">
                  <c:v>-1.5945199811540078E-2</c:v>
                </c:pt>
                <c:pt idx="523">
                  <c:v>-1.527858003100846E-2</c:v>
                </c:pt>
                <c:pt idx="524">
                  <c:v>-1.5921720114420168E-2</c:v>
                </c:pt>
                <c:pt idx="525">
                  <c:v>-1.5909980036667548E-2</c:v>
                </c:pt>
                <c:pt idx="526">
                  <c:v>-1.609824008482974E-2</c:v>
                </c:pt>
                <c:pt idx="527">
                  <c:v>-1.5886499881162308E-2</c:v>
                </c:pt>
                <c:pt idx="528">
                  <c:v>-1.5830059928703122E-2</c:v>
                </c:pt>
                <c:pt idx="529">
                  <c:v>-1.5918320139462594E-2</c:v>
                </c:pt>
                <c:pt idx="530">
                  <c:v>-1.5261460110195912E-2</c:v>
                </c:pt>
                <c:pt idx="531">
                  <c:v>-1.6116479993797839E-2</c:v>
                </c:pt>
                <c:pt idx="532">
                  <c:v>-1.5659620083170012E-2</c:v>
                </c:pt>
                <c:pt idx="533">
                  <c:v>-1.6067539807409048E-2</c:v>
                </c:pt>
                <c:pt idx="534">
                  <c:v>-1.5412660104630049E-2</c:v>
                </c:pt>
                <c:pt idx="535">
                  <c:v>-1.5720579991466366E-2</c:v>
                </c:pt>
                <c:pt idx="536">
                  <c:v>-1.6208839995670132E-2</c:v>
                </c:pt>
                <c:pt idx="537">
                  <c:v>-1.5797100131749175E-2</c:v>
                </c:pt>
                <c:pt idx="538">
                  <c:v>-1.5642220045265276E-2</c:v>
                </c:pt>
                <c:pt idx="539">
                  <c:v>-1.5795259852893651E-2</c:v>
                </c:pt>
                <c:pt idx="540">
                  <c:v>-1.6338400106178597E-2</c:v>
                </c:pt>
                <c:pt idx="541">
                  <c:v>-1.6183520026970655E-2</c:v>
                </c:pt>
                <c:pt idx="542">
                  <c:v>-1.6526660154340789E-2</c:v>
                </c:pt>
                <c:pt idx="545">
                  <c:v>-1.5079699885973241E-2</c:v>
                </c:pt>
                <c:pt idx="546">
                  <c:v>-1.6467960223963019E-2</c:v>
                </c:pt>
                <c:pt idx="547">
                  <c:v>-1.6211099980864674E-2</c:v>
                </c:pt>
                <c:pt idx="548">
                  <c:v>-1.6213079841691069E-2</c:v>
                </c:pt>
                <c:pt idx="549">
                  <c:v>-1.6199359895836096E-2</c:v>
                </c:pt>
                <c:pt idx="550">
                  <c:v>-1.5864140164921992E-2</c:v>
                </c:pt>
                <c:pt idx="552">
                  <c:v>-1.6409259827923961E-2</c:v>
                </c:pt>
                <c:pt idx="553">
                  <c:v>-1.6752399955294095E-2</c:v>
                </c:pt>
                <c:pt idx="558">
                  <c:v>-1.6239240154391155E-2</c:v>
                </c:pt>
                <c:pt idx="559">
                  <c:v>-1.6227500069362577E-2</c:v>
                </c:pt>
                <c:pt idx="560">
                  <c:v>-1.6070640122052282E-2</c:v>
                </c:pt>
                <c:pt idx="561">
                  <c:v>-1.5413780085509643E-2</c:v>
                </c:pt>
                <c:pt idx="565">
                  <c:v>-1.5988460028893314E-2</c:v>
                </c:pt>
                <c:pt idx="567">
                  <c:v>-1.5976719951140694E-2</c:v>
                </c:pt>
                <c:pt idx="569">
                  <c:v>-1.5664979910070542E-2</c:v>
                </c:pt>
                <c:pt idx="570">
                  <c:v>-1.6053240084147546E-2</c:v>
                </c:pt>
                <c:pt idx="572">
                  <c:v>-1.5741500043077394E-2</c:v>
                </c:pt>
                <c:pt idx="578">
                  <c:v>-1.5794540027854964E-2</c:v>
                </c:pt>
                <c:pt idx="579">
                  <c:v>-1.6082799898867961E-2</c:v>
                </c:pt>
                <c:pt idx="580">
                  <c:v>-1.6271059947030153E-2</c:v>
                </c:pt>
                <c:pt idx="581">
                  <c:v>-1.6459319995192345E-2</c:v>
                </c:pt>
                <c:pt idx="583">
                  <c:v>-1.5347579916124232E-2</c:v>
                </c:pt>
                <c:pt idx="584">
                  <c:v>-1.6535840128199197E-2</c:v>
                </c:pt>
                <c:pt idx="585">
                  <c:v>-1.5878980091656558E-2</c:v>
                </c:pt>
                <c:pt idx="586">
                  <c:v>-1.6024099968490191E-2</c:v>
                </c:pt>
                <c:pt idx="588">
                  <c:v>-1.6267239800072275E-2</c:v>
                </c:pt>
                <c:pt idx="589">
                  <c:v>-1.5955500231939368E-2</c:v>
                </c:pt>
                <c:pt idx="590">
                  <c:v>-1.7020279985445086E-2</c:v>
                </c:pt>
                <c:pt idx="591">
                  <c:v>-1.6208539869694505E-2</c:v>
                </c:pt>
                <c:pt idx="592">
                  <c:v>-1.6085059876786545E-2</c:v>
                </c:pt>
                <c:pt idx="593">
                  <c:v>-1.6073319799033925E-2</c:v>
                </c:pt>
                <c:pt idx="594">
                  <c:v>-1.5961579891154543E-2</c:v>
                </c:pt>
                <c:pt idx="595">
                  <c:v>-1.6449839895358309E-2</c:v>
                </c:pt>
                <c:pt idx="596">
                  <c:v>-1.6038100024161395E-2</c:v>
                </c:pt>
                <c:pt idx="597">
                  <c:v>-1.6402880035457201E-2</c:v>
                </c:pt>
                <c:pt idx="598">
                  <c:v>-1.5791140045621432E-2</c:v>
                </c:pt>
                <c:pt idx="599">
                  <c:v>-1.5899059813818894E-2</c:v>
                </c:pt>
                <c:pt idx="600">
                  <c:v>-1.6087319861981086E-2</c:v>
                </c:pt>
                <c:pt idx="601">
                  <c:v>-1.5975579946825746E-2</c:v>
                </c:pt>
                <c:pt idx="649">
                  <c:v>-1.3802940135065001E-2</c:v>
                </c:pt>
                <c:pt idx="650">
                  <c:v>-1.3691200227185618E-2</c:v>
                </c:pt>
                <c:pt idx="651">
                  <c:v>-1.4234340022085235E-2</c:v>
                </c:pt>
                <c:pt idx="652">
                  <c:v>-1.3855980112566613E-2</c:v>
                </c:pt>
                <c:pt idx="653">
                  <c:v>-1.3999120121297892E-2</c:v>
                </c:pt>
                <c:pt idx="655">
                  <c:v>-1.3632499831146561E-2</c:v>
                </c:pt>
                <c:pt idx="656">
                  <c:v>-1.372076004918199E-2</c:v>
                </c:pt>
                <c:pt idx="657">
                  <c:v>-1.36638999247225E-2</c:v>
                </c:pt>
                <c:pt idx="658">
                  <c:v>-1.3797280182188842E-2</c:v>
                </c:pt>
                <c:pt idx="659">
                  <c:v>-1.3740420057729352E-2</c:v>
                </c:pt>
                <c:pt idx="661">
                  <c:v>-1.2983560198335908E-2</c:v>
                </c:pt>
                <c:pt idx="663">
                  <c:v>-1.4085540053201839E-2</c:v>
                </c:pt>
                <c:pt idx="664">
                  <c:v>-1.3128680067893583E-2</c:v>
                </c:pt>
                <c:pt idx="665">
                  <c:v>-1.3571820032666437E-2</c:v>
                </c:pt>
                <c:pt idx="666">
                  <c:v>-1.3973800145322457E-2</c:v>
                </c:pt>
                <c:pt idx="667">
                  <c:v>-1.3916940028138924E-2</c:v>
                </c:pt>
                <c:pt idx="668">
                  <c:v>-1.3662060111528262E-2</c:v>
                </c:pt>
                <c:pt idx="669">
                  <c:v>-1.3905199943110347E-2</c:v>
                </c:pt>
                <c:pt idx="670">
                  <c:v>-1.4048339951841626E-2</c:v>
                </c:pt>
                <c:pt idx="671">
                  <c:v>-1.3750319863902405E-2</c:v>
                </c:pt>
                <c:pt idx="672">
                  <c:v>-1.4093459991272539E-2</c:v>
                </c:pt>
                <c:pt idx="673">
                  <c:v>-1.3936600043962244E-2</c:v>
                </c:pt>
                <c:pt idx="676">
                  <c:v>-1.3838580081937835E-2</c:v>
                </c:pt>
                <c:pt idx="677">
                  <c:v>-1.3881719787605107E-2</c:v>
                </c:pt>
                <c:pt idx="678">
                  <c:v>-1.3524860172765329E-2</c:v>
                </c:pt>
                <c:pt idx="679">
                  <c:v>-1.35699802194722E-2</c:v>
                </c:pt>
                <c:pt idx="680">
                  <c:v>-1.3987800208269618E-2</c:v>
                </c:pt>
                <c:pt idx="681">
                  <c:v>-1.3930940083810128E-2</c:v>
                </c:pt>
                <c:pt idx="682">
                  <c:v>-1.3564319793658797E-2</c:v>
                </c:pt>
                <c:pt idx="683">
                  <c:v>-1.3807460098178126E-2</c:v>
                </c:pt>
                <c:pt idx="684">
                  <c:v>-1.3652580011694226E-2</c:v>
                </c:pt>
                <c:pt idx="685">
                  <c:v>-1.4272239939600695E-2</c:v>
                </c:pt>
                <c:pt idx="686">
                  <c:v>-1.3101799930154812E-2</c:v>
                </c:pt>
                <c:pt idx="687">
                  <c:v>-1.3946920007583685E-2</c:v>
                </c:pt>
                <c:pt idx="688">
                  <c:v>-1.3890059890400153E-2</c:v>
                </c:pt>
                <c:pt idx="689">
                  <c:v>-1.3833199765940662E-2</c:v>
                </c:pt>
                <c:pt idx="690">
                  <c:v>-1.4178320234350394E-2</c:v>
                </c:pt>
                <c:pt idx="691">
                  <c:v>-1.4021459814102855E-2</c:v>
                </c:pt>
                <c:pt idx="692">
                  <c:v>-1.3943099867901765E-2</c:v>
                </c:pt>
                <c:pt idx="693">
                  <c:v>-1.4131359916063957E-2</c:v>
                </c:pt>
                <c:pt idx="694">
                  <c:v>-1.367450000543613E-2</c:v>
                </c:pt>
                <c:pt idx="695">
                  <c:v>-1.3907880093029235E-2</c:v>
                </c:pt>
                <c:pt idx="696">
                  <c:v>-1.4051020101760514E-2</c:v>
                </c:pt>
                <c:pt idx="697">
                  <c:v>-1.4484399842331186E-2</c:v>
                </c:pt>
                <c:pt idx="698">
                  <c:v>-1.4427540190808941E-2</c:v>
                </c:pt>
                <c:pt idx="699">
                  <c:v>-1.3860919774742797E-2</c:v>
                </c:pt>
                <c:pt idx="700">
                  <c:v>-1.3949179992778227E-2</c:v>
                </c:pt>
                <c:pt idx="701">
                  <c:v>-1.3837440084898844E-2</c:v>
                </c:pt>
                <c:pt idx="702">
                  <c:v>-1.348058000439778E-2</c:v>
                </c:pt>
                <c:pt idx="703">
                  <c:v>-1.4225699786038604E-2</c:v>
                </c:pt>
                <c:pt idx="704">
                  <c:v>-1.4068839838728309E-2</c:v>
                </c:pt>
                <c:pt idx="705">
                  <c:v>-1.4045360141608398E-2</c:v>
                </c:pt>
                <c:pt idx="706">
                  <c:v>-1.4021879978827201E-2</c:v>
                </c:pt>
                <c:pt idx="707">
                  <c:v>-1.4810139939072542E-2</c:v>
                </c:pt>
                <c:pt idx="708">
                  <c:v>-1.4498399905278347E-2</c:v>
                </c:pt>
                <c:pt idx="709">
                  <c:v>-1.4274920089519583E-2</c:v>
                </c:pt>
                <c:pt idx="710">
                  <c:v>-1.446680017397739E-2</c:v>
                </c:pt>
                <c:pt idx="711">
                  <c:v>-1.5876699922955595E-2</c:v>
                </c:pt>
                <c:pt idx="712">
                  <c:v>-1.5719839968369342E-2</c:v>
                </c:pt>
                <c:pt idx="714">
                  <c:v>-1.5949399916280527E-2</c:v>
                </c:pt>
                <c:pt idx="715">
                  <c:v>-1.6237659787293524E-2</c:v>
                </c:pt>
                <c:pt idx="716">
                  <c:v>-1.5914180141407996E-2</c:v>
                </c:pt>
                <c:pt idx="717">
                  <c:v>-1.6157319972990081E-2</c:v>
                </c:pt>
                <c:pt idx="718">
                  <c:v>-1.5945579769322649E-2</c:v>
                </c:pt>
                <c:pt idx="719">
                  <c:v>-1.6290699772071093E-2</c:v>
                </c:pt>
                <c:pt idx="720">
                  <c:v>-1.623384011327289E-2</c:v>
                </c:pt>
                <c:pt idx="721">
                  <c:v>-1.6078960034064949E-2</c:v>
                </c:pt>
                <c:pt idx="722">
                  <c:v>-1.6022099909605458E-2</c:v>
                </c:pt>
                <c:pt idx="723">
                  <c:v>-1.6367219905077945E-2</c:v>
                </c:pt>
                <c:pt idx="724">
                  <c:v>-1.621035995776765E-2</c:v>
                </c:pt>
                <c:pt idx="725">
                  <c:v>-1.6255479989922605E-2</c:v>
                </c:pt>
                <c:pt idx="726">
                  <c:v>-1.6220260222326033E-2</c:v>
                </c:pt>
                <c:pt idx="727">
                  <c:v>-1.6163400097866543E-2</c:v>
                </c:pt>
                <c:pt idx="728">
                  <c:v>-1.660851993074175E-2</c:v>
                </c:pt>
                <c:pt idx="729">
                  <c:v>-1.6251659850240685E-2</c:v>
                </c:pt>
                <c:pt idx="730">
                  <c:v>-1.6196780066820793E-2</c:v>
                </c:pt>
                <c:pt idx="731">
                  <c:v>-1.6239919772488065E-2</c:v>
                </c:pt>
                <c:pt idx="732">
                  <c:v>-1.634981986717321E-2</c:v>
                </c:pt>
                <c:pt idx="733">
                  <c:v>-1.6292960208375007E-2</c:v>
                </c:pt>
                <c:pt idx="735">
                  <c:v>-1.6538079915335402E-2</c:v>
                </c:pt>
                <c:pt idx="737">
                  <c:v>-1.6381219960749149E-2</c:v>
                </c:pt>
                <c:pt idx="738">
                  <c:v>-1.6524359969480429E-2</c:v>
                </c:pt>
                <c:pt idx="739">
                  <c:v>-1.5826340095372871E-2</c:v>
                </c:pt>
                <c:pt idx="740">
                  <c:v>-1.6269480052869767E-2</c:v>
                </c:pt>
                <c:pt idx="741">
                  <c:v>-1.6253919828159269E-2</c:v>
                </c:pt>
                <c:pt idx="742">
                  <c:v>-1.5987299833795987E-2</c:v>
                </c:pt>
                <c:pt idx="743">
                  <c:v>-1.6169899929082021E-2</c:v>
                </c:pt>
                <c:pt idx="744">
                  <c:v>-1.6513040056452155E-2</c:v>
                </c:pt>
                <c:pt idx="745">
                  <c:v>-1.6456179931992665E-2</c:v>
                </c:pt>
                <c:pt idx="746">
                  <c:v>-1.6301299852784723E-2</c:v>
                </c:pt>
                <c:pt idx="747">
                  <c:v>-1.6344440024113283E-2</c:v>
                </c:pt>
                <c:pt idx="750">
                  <c:v>-1.5766079995955806E-2</c:v>
                </c:pt>
                <c:pt idx="751">
                  <c:v>-1.6309219790855423E-2</c:v>
                </c:pt>
                <c:pt idx="752">
                  <c:v>-1.661120007338468E-2</c:v>
                </c:pt>
                <c:pt idx="753">
                  <c:v>-1.6707380229490809E-2</c:v>
                </c:pt>
                <c:pt idx="754">
                  <c:v>-1.6350520148989744E-2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667-480E-AD4C-1DEE4E1F5077}"/>
            </c:ext>
          </c:extLst>
        </c:ser>
        <c:ser>
          <c:idx val="6"/>
          <c:order val="6"/>
          <c:tx>
            <c:strRef>
              <c:f>'Active 3'!$N$20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3'!$F$21:$F$989</c:f>
              <c:numCache>
                <c:formatCode>General</c:formatCode>
                <c:ptCount val="969"/>
                <c:pt idx="0">
                  <c:v>0</c:v>
                </c:pt>
                <c:pt idx="1">
                  <c:v>5278</c:v>
                </c:pt>
                <c:pt idx="2">
                  <c:v>5337</c:v>
                </c:pt>
                <c:pt idx="3">
                  <c:v>5337.5</c:v>
                </c:pt>
                <c:pt idx="4">
                  <c:v>5350.5</c:v>
                </c:pt>
                <c:pt idx="5">
                  <c:v>5351</c:v>
                </c:pt>
                <c:pt idx="6">
                  <c:v>5355</c:v>
                </c:pt>
                <c:pt idx="7">
                  <c:v>5468.5</c:v>
                </c:pt>
                <c:pt idx="8">
                  <c:v>5473</c:v>
                </c:pt>
                <c:pt idx="9">
                  <c:v>5477.5</c:v>
                </c:pt>
                <c:pt idx="10">
                  <c:v>6557.5</c:v>
                </c:pt>
                <c:pt idx="11">
                  <c:v>6891</c:v>
                </c:pt>
                <c:pt idx="12">
                  <c:v>8423</c:v>
                </c:pt>
                <c:pt idx="13">
                  <c:v>8441</c:v>
                </c:pt>
                <c:pt idx="14">
                  <c:v>8464.5</c:v>
                </c:pt>
                <c:pt idx="15">
                  <c:v>8509</c:v>
                </c:pt>
                <c:pt idx="16">
                  <c:v>8613</c:v>
                </c:pt>
                <c:pt idx="17">
                  <c:v>8640.5</c:v>
                </c:pt>
                <c:pt idx="18">
                  <c:v>8654</c:v>
                </c:pt>
                <c:pt idx="19">
                  <c:v>8667.5</c:v>
                </c:pt>
                <c:pt idx="20">
                  <c:v>8781</c:v>
                </c:pt>
                <c:pt idx="21">
                  <c:v>8781</c:v>
                </c:pt>
                <c:pt idx="22">
                  <c:v>8785.5</c:v>
                </c:pt>
                <c:pt idx="23">
                  <c:v>8790</c:v>
                </c:pt>
                <c:pt idx="24">
                  <c:v>8867</c:v>
                </c:pt>
                <c:pt idx="25">
                  <c:v>8885</c:v>
                </c:pt>
                <c:pt idx="26">
                  <c:v>8939.5</c:v>
                </c:pt>
                <c:pt idx="27">
                  <c:v>9846.5</c:v>
                </c:pt>
                <c:pt idx="28">
                  <c:v>9847</c:v>
                </c:pt>
                <c:pt idx="29">
                  <c:v>10154</c:v>
                </c:pt>
                <c:pt idx="30">
                  <c:v>10376</c:v>
                </c:pt>
                <c:pt idx="31">
                  <c:v>11297</c:v>
                </c:pt>
                <c:pt idx="32">
                  <c:v>11423.5</c:v>
                </c:pt>
                <c:pt idx="33">
                  <c:v>11654</c:v>
                </c:pt>
                <c:pt idx="34">
                  <c:v>11672</c:v>
                </c:pt>
                <c:pt idx="35">
                  <c:v>11712.5</c:v>
                </c:pt>
                <c:pt idx="36">
                  <c:v>11717</c:v>
                </c:pt>
                <c:pt idx="37">
                  <c:v>11731</c:v>
                </c:pt>
                <c:pt idx="38">
                  <c:v>11884.5</c:v>
                </c:pt>
                <c:pt idx="39">
                  <c:v>11889</c:v>
                </c:pt>
                <c:pt idx="40">
                  <c:v>11890</c:v>
                </c:pt>
                <c:pt idx="41">
                  <c:v>12007</c:v>
                </c:pt>
                <c:pt idx="42">
                  <c:v>12020.5</c:v>
                </c:pt>
                <c:pt idx="43">
                  <c:v>12815</c:v>
                </c:pt>
                <c:pt idx="44">
                  <c:v>12869.5</c:v>
                </c:pt>
                <c:pt idx="45">
                  <c:v>12874</c:v>
                </c:pt>
                <c:pt idx="46">
                  <c:v>12946</c:v>
                </c:pt>
                <c:pt idx="47">
                  <c:v>13260</c:v>
                </c:pt>
                <c:pt idx="48">
                  <c:v>13269</c:v>
                </c:pt>
                <c:pt idx="49">
                  <c:v>13291.5</c:v>
                </c:pt>
                <c:pt idx="50">
                  <c:v>13292</c:v>
                </c:pt>
                <c:pt idx="51">
                  <c:v>13296</c:v>
                </c:pt>
                <c:pt idx="52">
                  <c:v>13296.5</c:v>
                </c:pt>
                <c:pt idx="53">
                  <c:v>13373</c:v>
                </c:pt>
                <c:pt idx="54">
                  <c:v>13373.5</c:v>
                </c:pt>
                <c:pt idx="55">
                  <c:v>13373.5</c:v>
                </c:pt>
                <c:pt idx="56">
                  <c:v>13403.5</c:v>
                </c:pt>
                <c:pt idx="57">
                  <c:v>13452.5</c:v>
                </c:pt>
                <c:pt idx="58">
                  <c:v>13457</c:v>
                </c:pt>
                <c:pt idx="59">
                  <c:v>13457.5</c:v>
                </c:pt>
                <c:pt idx="60">
                  <c:v>13462</c:v>
                </c:pt>
                <c:pt idx="61">
                  <c:v>13485</c:v>
                </c:pt>
                <c:pt idx="62">
                  <c:v>13490</c:v>
                </c:pt>
                <c:pt idx="63">
                  <c:v>13571</c:v>
                </c:pt>
                <c:pt idx="64">
                  <c:v>13579.5</c:v>
                </c:pt>
                <c:pt idx="65">
                  <c:v>13598</c:v>
                </c:pt>
                <c:pt idx="66">
                  <c:v>13625</c:v>
                </c:pt>
                <c:pt idx="67">
                  <c:v>13638.5</c:v>
                </c:pt>
                <c:pt idx="68">
                  <c:v>13652</c:v>
                </c:pt>
                <c:pt idx="69">
                  <c:v>13720</c:v>
                </c:pt>
                <c:pt idx="70">
                  <c:v>13756.5</c:v>
                </c:pt>
                <c:pt idx="71">
                  <c:v>13765.5</c:v>
                </c:pt>
                <c:pt idx="72">
                  <c:v>14555</c:v>
                </c:pt>
                <c:pt idx="73">
                  <c:v>14573</c:v>
                </c:pt>
                <c:pt idx="74">
                  <c:v>14690.5</c:v>
                </c:pt>
                <c:pt idx="75">
                  <c:v>14736</c:v>
                </c:pt>
                <c:pt idx="76">
                  <c:v>14736</c:v>
                </c:pt>
                <c:pt idx="77">
                  <c:v>14831</c:v>
                </c:pt>
                <c:pt idx="78">
                  <c:v>14857.5</c:v>
                </c:pt>
                <c:pt idx="79">
                  <c:v>14858</c:v>
                </c:pt>
                <c:pt idx="80">
                  <c:v>14858</c:v>
                </c:pt>
                <c:pt idx="81">
                  <c:v>14871.5</c:v>
                </c:pt>
                <c:pt idx="82">
                  <c:v>14935</c:v>
                </c:pt>
                <c:pt idx="83">
                  <c:v>14989</c:v>
                </c:pt>
                <c:pt idx="84">
                  <c:v>15066</c:v>
                </c:pt>
                <c:pt idx="85">
                  <c:v>15102</c:v>
                </c:pt>
                <c:pt idx="86">
                  <c:v>15102.5</c:v>
                </c:pt>
                <c:pt idx="87">
                  <c:v>15106.5</c:v>
                </c:pt>
                <c:pt idx="88">
                  <c:v>15120</c:v>
                </c:pt>
                <c:pt idx="89">
                  <c:v>15129</c:v>
                </c:pt>
                <c:pt idx="90">
                  <c:v>15165.5</c:v>
                </c:pt>
                <c:pt idx="91">
                  <c:v>15192.5</c:v>
                </c:pt>
                <c:pt idx="92">
                  <c:v>15197</c:v>
                </c:pt>
                <c:pt idx="93">
                  <c:v>15197</c:v>
                </c:pt>
                <c:pt idx="94">
                  <c:v>15206.5</c:v>
                </c:pt>
                <c:pt idx="95">
                  <c:v>15247</c:v>
                </c:pt>
                <c:pt idx="96">
                  <c:v>15256</c:v>
                </c:pt>
                <c:pt idx="97">
                  <c:v>15274.5</c:v>
                </c:pt>
                <c:pt idx="98">
                  <c:v>15315</c:v>
                </c:pt>
                <c:pt idx="99">
                  <c:v>15315.5</c:v>
                </c:pt>
                <c:pt idx="100">
                  <c:v>16512.5</c:v>
                </c:pt>
                <c:pt idx="101">
                  <c:v>16561.5</c:v>
                </c:pt>
                <c:pt idx="102">
                  <c:v>16572.5</c:v>
                </c:pt>
                <c:pt idx="103">
                  <c:v>16670</c:v>
                </c:pt>
                <c:pt idx="104">
                  <c:v>16715.5</c:v>
                </c:pt>
                <c:pt idx="105">
                  <c:v>16792.5</c:v>
                </c:pt>
                <c:pt idx="106">
                  <c:v>16814.5</c:v>
                </c:pt>
                <c:pt idx="107">
                  <c:v>16815</c:v>
                </c:pt>
                <c:pt idx="108">
                  <c:v>16837.5</c:v>
                </c:pt>
                <c:pt idx="109">
                  <c:v>16842</c:v>
                </c:pt>
                <c:pt idx="110">
                  <c:v>16842</c:v>
                </c:pt>
                <c:pt idx="111">
                  <c:v>16860</c:v>
                </c:pt>
                <c:pt idx="112">
                  <c:v>16860.5</c:v>
                </c:pt>
                <c:pt idx="113">
                  <c:v>16956.5</c:v>
                </c:pt>
                <c:pt idx="114">
                  <c:v>18083.5</c:v>
                </c:pt>
                <c:pt idx="115">
                  <c:v>18149</c:v>
                </c:pt>
                <c:pt idx="116">
                  <c:v>18315</c:v>
                </c:pt>
                <c:pt idx="117">
                  <c:v>18474.5</c:v>
                </c:pt>
                <c:pt idx="118">
                  <c:v>18478</c:v>
                </c:pt>
                <c:pt idx="119">
                  <c:v>18482.5</c:v>
                </c:pt>
                <c:pt idx="120">
                  <c:v>18618.5</c:v>
                </c:pt>
                <c:pt idx="121">
                  <c:v>18686.5</c:v>
                </c:pt>
                <c:pt idx="122">
                  <c:v>18713.5</c:v>
                </c:pt>
                <c:pt idx="123">
                  <c:v>18759</c:v>
                </c:pt>
                <c:pt idx="124">
                  <c:v>20032</c:v>
                </c:pt>
                <c:pt idx="125">
                  <c:v>20045.5</c:v>
                </c:pt>
                <c:pt idx="126">
                  <c:v>20106</c:v>
                </c:pt>
                <c:pt idx="127">
                  <c:v>20154.5</c:v>
                </c:pt>
                <c:pt idx="128">
                  <c:v>20160.5</c:v>
                </c:pt>
                <c:pt idx="129">
                  <c:v>20163.5</c:v>
                </c:pt>
                <c:pt idx="130">
                  <c:v>20186</c:v>
                </c:pt>
                <c:pt idx="131">
                  <c:v>20277</c:v>
                </c:pt>
                <c:pt idx="132">
                  <c:v>20317.5</c:v>
                </c:pt>
                <c:pt idx="133">
                  <c:v>20449</c:v>
                </c:pt>
                <c:pt idx="134">
                  <c:v>21506.5</c:v>
                </c:pt>
                <c:pt idx="135">
                  <c:v>21550.5</c:v>
                </c:pt>
                <c:pt idx="136">
                  <c:v>21551</c:v>
                </c:pt>
                <c:pt idx="137">
                  <c:v>21551.5</c:v>
                </c:pt>
                <c:pt idx="138">
                  <c:v>21763.5</c:v>
                </c:pt>
                <c:pt idx="139">
                  <c:v>21767.5</c:v>
                </c:pt>
                <c:pt idx="140">
                  <c:v>21777</c:v>
                </c:pt>
                <c:pt idx="141">
                  <c:v>21790</c:v>
                </c:pt>
                <c:pt idx="142">
                  <c:v>21790.5</c:v>
                </c:pt>
                <c:pt idx="143">
                  <c:v>21881</c:v>
                </c:pt>
                <c:pt idx="144">
                  <c:v>21921.5</c:v>
                </c:pt>
                <c:pt idx="145">
                  <c:v>21922</c:v>
                </c:pt>
                <c:pt idx="146">
                  <c:v>21926.5</c:v>
                </c:pt>
                <c:pt idx="147">
                  <c:v>22887</c:v>
                </c:pt>
                <c:pt idx="148">
                  <c:v>23278.5</c:v>
                </c:pt>
                <c:pt idx="149">
                  <c:v>23285.5</c:v>
                </c:pt>
                <c:pt idx="150">
                  <c:v>23612</c:v>
                </c:pt>
                <c:pt idx="151">
                  <c:v>23617.5</c:v>
                </c:pt>
                <c:pt idx="152">
                  <c:v>23671</c:v>
                </c:pt>
                <c:pt idx="153">
                  <c:v>23672.5</c:v>
                </c:pt>
                <c:pt idx="154">
                  <c:v>23686</c:v>
                </c:pt>
                <c:pt idx="155">
                  <c:v>24898.5</c:v>
                </c:pt>
                <c:pt idx="156">
                  <c:v>24971</c:v>
                </c:pt>
                <c:pt idx="157">
                  <c:v>25016.5</c:v>
                </c:pt>
                <c:pt idx="158">
                  <c:v>25116</c:v>
                </c:pt>
                <c:pt idx="159">
                  <c:v>25120.5</c:v>
                </c:pt>
                <c:pt idx="160">
                  <c:v>25225</c:v>
                </c:pt>
                <c:pt idx="161">
                  <c:v>25229.5</c:v>
                </c:pt>
                <c:pt idx="162">
                  <c:v>25238.5</c:v>
                </c:pt>
                <c:pt idx="163">
                  <c:v>25243</c:v>
                </c:pt>
                <c:pt idx="164">
                  <c:v>25293</c:v>
                </c:pt>
                <c:pt idx="165">
                  <c:v>25297.5</c:v>
                </c:pt>
                <c:pt idx="166">
                  <c:v>26570.5</c:v>
                </c:pt>
                <c:pt idx="167">
                  <c:v>26579.5</c:v>
                </c:pt>
                <c:pt idx="168">
                  <c:v>26580</c:v>
                </c:pt>
                <c:pt idx="169">
                  <c:v>26588.5</c:v>
                </c:pt>
                <c:pt idx="170">
                  <c:v>26602</c:v>
                </c:pt>
                <c:pt idx="171">
                  <c:v>26602.5</c:v>
                </c:pt>
                <c:pt idx="172">
                  <c:v>26661</c:v>
                </c:pt>
                <c:pt idx="173">
                  <c:v>26739</c:v>
                </c:pt>
                <c:pt idx="174">
                  <c:v>26743.5</c:v>
                </c:pt>
                <c:pt idx="175">
                  <c:v>26747</c:v>
                </c:pt>
                <c:pt idx="176">
                  <c:v>26761</c:v>
                </c:pt>
                <c:pt idx="177">
                  <c:v>26770</c:v>
                </c:pt>
                <c:pt idx="178">
                  <c:v>26776</c:v>
                </c:pt>
                <c:pt idx="179">
                  <c:v>26906</c:v>
                </c:pt>
                <c:pt idx="180">
                  <c:v>27019.5</c:v>
                </c:pt>
                <c:pt idx="181">
                  <c:v>27854.5</c:v>
                </c:pt>
                <c:pt idx="182">
                  <c:v>28242.5</c:v>
                </c:pt>
                <c:pt idx="183">
                  <c:v>28310.5</c:v>
                </c:pt>
                <c:pt idx="184">
                  <c:v>28442</c:v>
                </c:pt>
                <c:pt idx="185">
                  <c:v>28451</c:v>
                </c:pt>
                <c:pt idx="186">
                  <c:v>28451.5</c:v>
                </c:pt>
                <c:pt idx="187">
                  <c:v>28456</c:v>
                </c:pt>
                <c:pt idx="188">
                  <c:v>28460.5</c:v>
                </c:pt>
                <c:pt idx="189">
                  <c:v>28465</c:v>
                </c:pt>
                <c:pt idx="190">
                  <c:v>28465.5</c:v>
                </c:pt>
                <c:pt idx="191">
                  <c:v>28469.5</c:v>
                </c:pt>
                <c:pt idx="192">
                  <c:v>28496.5</c:v>
                </c:pt>
                <c:pt idx="193">
                  <c:v>28750.5</c:v>
                </c:pt>
                <c:pt idx="194">
                  <c:v>29820</c:v>
                </c:pt>
                <c:pt idx="195">
                  <c:v>29915</c:v>
                </c:pt>
                <c:pt idx="196">
                  <c:v>29919.5</c:v>
                </c:pt>
                <c:pt idx="197">
                  <c:v>29957</c:v>
                </c:pt>
                <c:pt idx="198">
                  <c:v>30060</c:v>
                </c:pt>
                <c:pt idx="199">
                  <c:v>30064.5</c:v>
                </c:pt>
                <c:pt idx="200">
                  <c:v>30087</c:v>
                </c:pt>
                <c:pt idx="201">
                  <c:v>30096</c:v>
                </c:pt>
                <c:pt idx="202">
                  <c:v>30101</c:v>
                </c:pt>
                <c:pt idx="203">
                  <c:v>30255</c:v>
                </c:pt>
                <c:pt idx="204">
                  <c:v>31334</c:v>
                </c:pt>
                <c:pt idx="205">
                  <c:v>31334</c:v>
                </c:pt>
                <c:pt idx="206">
                  <c:v>31334</c:v>
                </c:pt>
                <c:pt idx="207">
                  <c:v>31668.5</c:v>
                </c:pt>
                <c:pt idx="208">
                  <c:v>31668.5</c:v>
                </c:pt>
                <c:pt idx="209">
                  <c:v>31673</c:v>
                </c:pt>
                <c:pt idx="210">
                  <c:v>31673.5</c:v>
                </c:pt>
                <c:pt idx="211">
                  <c:v>31673.5</c:v>
                </c:pt>
                <c:pt idx="212">
                  <c:v>31727.5</c:v>
                </c:pt>
                <c:pt idx="213">
                  <c:v>31809</c:v>
                </c:pt>
                <c:pt idx="214">
                  <c:v>31841</c:v>
                </c:pt>
                <c:pt idx="215">
                  <c:v>31841</c:v>
                </c:pt>
                <c:pt idx="216">
                  <c:v>31841</c:v>
                </c:pt>
                <c:pt idx="217">
                  <c:v>31841</c:v>
                </c:pt>
                <c:pt idx="218">
                  <c:v>31841</c:v>
                </c:pt>
                <c:pt idx="219">
                  <c:v>31841</c:v>
                </c:pt>
                <c:pt idx="220">
                  <c:v>31854.5</c:v>
                </c:pt>
                <c:pt idx="221">
                  <c:v>31854.5</c:v>
                </c:pt>
                <c:pt idx="222">
                  <c:v>31899.5</c:v>
                </c:pt>
                <c:pt idx="223">
                  <c:v>33188</c:v>
                </c:pt>
                <c:pt idx="224">
                  <c:v>33345</c:v>
                </c:pt>
                <c:pt idx="225">
                  <c:v>33395</c:v>
                </c:pt>
                <c:pt idx="226">
                  <c:v>33417.5</c:v>
                </c:pt>
                <c:pt idx="227">
                  <c:v>33422</c:v>
                </c:pt>
                <c:pt idx="228">
                  <c:v>33426.5</c:v>
                </c:pt>
                <c:pt idx="229">
                  <c:v>33426.5</c:v>
                </c:pt>
                <c:pt idx="230">
                  <c:v>33450.5</c:v>
                </c:pt>
                <c:pt idx="231">
                  <c:v>33454</c:v>
                </c:pt>
                <c:pt idx="232">
                  <c:v>33458.5</c:v>
                </c:pt>
                <c:pt idx="233">
                  <c:v>33549</c:v>
                </c:pt>
                <c:pt idx="234">
                  <c:v>34850</c:v>
                </c:pt>
                <c:pt idx="235">
                  <c:v>34922</c:v>
                </c:pt>
                <c:pt idx="236">
                  <c:v>35021.5</c:v>
                </c:pt>
                <c:pt idx="237">
                  <c:v>35021.5</c:v>
                </c:pt>
                <c:pt idx="238">
                  <c:v>35026.5</c:v>
                </c:pt>
                <c:pt idx="239">
                  <c:v>35026.5</c:v>
                </c:pt>
                <c:pt idx="240">
                  <c:v>35035.5</c:v>
                </c:pt>
                <c:pt idx="241">
                  <c:v>35040</c:v>
                </c:pt>
                <c:pt idx="242">
                  <c:v>35040</c:v>
                </c:pt>
                <c:pt idx="243">
                  <c:v>35058</c:v>
                </c:pt>
                <c:pt idx="244">
                  <c:v>35139.5</c:v>
                </c:pt>
                <c:pt idx="245">
                  <c:v>35191</c:v>
                </c:pt>
                <c:pt idx="246">
                  <c:v>35207.5</c:v>
                </c:pt>
                <c:pt idx="247">
                  <c:v>35434</c:v>
                </c:pt>
                <c:pt idx="248">
                  <c:v>36367.5</c:v>
                </c:pt>
                <c:pt idx="249">
                  <c:v>36517</c:v>
                </c:pt>
                <c:pt idx="250">
                  <c:v>36607.5</c:v>
                </c:pt>
                <c:pt idx="251">
                  <c:v>36997.5</c:v>
                </c:pt>
                <c:pt idx="252">
                  <c:v>38012.5</c:v>
                </c:pt>
                <c:pt idx="253">
                  <c:v>38162</c:v>
                </c:pt>
                <c:pt idx="254">
                  <c:v>38416</c:v>
                </c:pt>
                <c:pt idx="255">
                  <c:v>38438.5</c:v>
                </c:pt>
                <c:pt idx="256">
                  <c:v>39329</c:v>
                </c:pt>
                <c:pt idx="257">
                  <c:v>39865.5</c:v>
                </c:pt>
                <c:pt idx="258">
                  <c:v>39885</c:v>
                </c:pt>
                <c:pt idx="259">
                  <c:v>39988</c:v>
                </c:pt>
                <c:pt idx="260">
                  <c:v>40350.5</c:v>
                </c:pt>
                <c:pt idx="261">
                  <c:v>41331.5</c:v>
                </c:pt>
                <c:pt idx="262">
                  <c:v>41483.5</c:v>
                </c:pt>
                <c:pt idx="263">
                  <c:v>41580</c:v>
                </c:pt>
                <c:pt idx="264">
                  <c:v>41648.5</c:v>
                </c:pt>
                <c:pt idx="265">
                  <c:v>41705.5</c:v>
                </c:pt>
                <c:pt idx="266">
                  <c:v>41714.5</c:v>
                </c:pt>
                <c:pt idx="267">
                  <c:v>41814</c:v>
                </c:pt>
                <c:pt idx="268">
                  <c:v>41995.5</c:v>
                </c:pt>
                <c:pt idx="269">
                  <c:v>42004.5</c:v>
                </c:pt>
                <c:pt idx="270">
                  <c:v>43160</c:v>
                </c:pt>
                <c:pt idx="271">
                  <c:v>43170.5</c:v>
                </c:pt>
                <c:pt idx="272">
                  <c:v>43171</c:v>
                </c:pt>
                <c:pt idx="273">
                  <c:v>43241.5</c:v>
                </c:pt>
                <c:pt idx="274">
                  <c:v>43305</c:v>
                </c:pt>
                <c:pt idx="275">
                  <c:v>43355</c:v>
                </c:pt>
                <c:pt idx="276">
                  <c:v>43369.5</c:v>
                </c:pt>
                <c:pt idx="277">
                  <c:v>43373</c:v>
                </c:pt>
                <c:pt idx="278">
                  <c:v>43423</c:v>
                </c:pt>
                <c:pt idx="279">
                  <c:v>43518</c:v>
                </c:pt>
                <c:pt idx="280">
                  <c:v>44597.5</c:v>
                </c:pt>
                <c:pt idx="281">
                  <c:v>44782</c:v>
                </c:pt>
                <c:pt idx="282">
                  <c:v>44918</c:v>
                </c:pt>
                <c:pt idx="283">
                  <c:v>44918</c:v>
                </c:pt>
                <c:pt idx="284">
                  <c:v>45031.5</c:v>
                </c:pt>
                <c:pt idx="285">
                  <c:v>45036</c:v>
                </c:pt>
                <c:pt idx="286">
                  <c:v>45068</c:v>
                </c:pt>
                <c:pt idx="287">
                  <c:v>45068</c:v>
                </c:pt>
                <c:pt idx="288">
                  <c:v>45072.5</c:v>
                </c:pt>
                <c:pt idx="289">
                  <c:v>45073.5</c:v>
                </c:pt>
                <c:pt idx="290">
                  <c:v>45074</c:v>
                </c:pt>
                <c:pt idx="291">
                  <c:v>45090.5</c:v>
                </c:pt>
                <c:pt idx="292">
                  <c:v>45253.5</c:v>
                </c:pt>
                <c:pt idx="293">
                  <c:v>45326</c:v>
                </c:pt>
                <c:pt idx="294">
                  <c:v>46419</c:v>
                </c:pt>
                <c:pt idx="295">
                  <c:v>46422.5</c:v>
                </c:pt>
                <c:pt idx="296">
                  <c:v>46463.5</c:v>
                </c:pt>
                <c:pt idx="297">
                  <c:v>46463.5</c:v>
                </c:pt>
                <c:pt idx="298">
                  <c:v>46463.5</c:v>
                </c:pt>
                <c:pt idx="299">
                  <c:v>46464</c:v>
                </c:pt>
                <c:pt idx="300">
                  <c:v>46464</c:v>
                </c:pt>
                <c:pt idx="301">
                  <c:v>46464</c:v>
                </c:pt>
                <c:pt idx="302">
                  <c:v>46467.5</c:v>
                </c:pt>
                <c:pt idx="303">
                  <c:v>46528</c:v>
                </c:pt>
                <c:pt idx="304">
                  <c:v>46576.5</c:v>
                </c:pt>
                <c:pt idx="305">
                  <c:v>46699</c:v>
                </c:pt>
                <c:pt idx="306">
                  <c:v>46708</c:v>
                </c:pt>
                <c:pt idx="307">
                  <c:v>46718.5</c:v>
                </c:pt>
                <c:pt idx="308">
                  <c:v>46850</c:v>
                </c:pt>
                <c:pt idx="309">
                  <c:v>46850</c:v>
                </c:pt>
                <c:pt idx="310">
                  <c:v>46876</c:v>
                </c:pt>
                <c:pt idx="311">
                  <c:v>47883</c:v>
                </c:pt>
                <c:pt idx="312">
                  <c:v>48119</c:v>
                </c:pt>
                <c:pt idx="313">
                  <c:v>48121.5</c:v>
                </c:pt>
                <c:pt idx="314">
                  <c:v>48140.5</c:v>
                </c:pt>
                <c:pt idx="315">
                  <c:v>48244</c:v>
                </c:pt>
                <c:pt idx="316">
                  <c:v>48248.5</c:v>
                </c:pt>
                <c:pt idx="317">
                  <c:v>48248.5</c:v>
                </c:pt>
                <c:pt idx="318">
                  <c:v>48280.5</c:v>
                </c:pt>
                <c:pt idx="319">
                  <c:v>48295</c:v>
                </c:pt>
                <c:pt idx="320">
                  <c:v>48303</c:v>
                </c:pt>
                <c:pt idx="321">
                  <c:v>48485.5</c:v>
                </c:pt>
                <c:pt idx="322">
                  <c:v>48557</c:v>
                </c:pt>
                <c:pt idx="323">
                  <c:v>48558</c:v>
                </c:pt>
                <c:pt idx="324">
                  <c:v>48566.5</c:v>
                </c:pt>
                <c:pt idx="325">
                  <c:v>48566.5</c:v>
                </c:pt>
                <c:pt idx="326">
                  <c:v>48747.5</c:v>
                </c:pt>
                <c:pt idx="327">
                  <c:v>48747.5</c:v>
                </c:pt>
                <c:pt idx="328">
                  <c:v>49640</c:v>
                </c:pt>
                <c:pt idx="329">
                  <c:v>49735</c:v>
                </c:pt>
                <c:pt idx="330">
                  <c:v>49800.5</c:v>
                </c:pt>
                <c:pt idx="331">
                  <c:v>49948</c:v>
                </c:pt>
                <c:pt idx="332">
                  <c:v>50016</c:v>
                </c:pt>
                <c:pt idx="333">
                  <c:v>50138.5</c:v>
                </c:pt>
                <c:pt idx="334">
                  <c:v>50143</c:v>
                </c:pt>
                <c:pt idx="335">
                  <c:v>50143</c:v>
                </c:pt>
                <c:pt idx="336">
                  <c:v>51276.5</c:v>
                </c:pt>
                <c:pt idx="337">
                  <c:v>51303.5</c:v>
                </c:pt>
                <c:pt idx="338">
                  <c:v>51304</c:v>
                </c:pt>
                <c:pt idx="339">
                  <c:v>51421</c:v>
                </c:pt>
                <c:pt idx="340">
                  <c:v>51460</c:v>
                </c:pt>
                <c:pt idx="341">
                  <c:v>51506.5</c:v>
                </c:pt>
                <c:pt idx="342">
                  <c:v>51593.5</c:v>
                </c:pt>
                <c:pt idx="343">
                  <c:v>51603.5</c:v>
                </c:pt>
                <c:pt idx="344">
                  <c:v>51620</c:v>
                </c:pt>
                <c:pt idx="345">
                  <c:v>51621</c:v>
                </c:pt>
                <c:pt idx="346">
                  <c:v>51674.5</c:v>
                </c:pt>
                <c:pt idx="347">
                  <c:v>51701.5</c:v>
                </c:pt>
                <c:pt idx="348">
                  <c:v>51715</c:v>
                </c:pt>
                <c:pt idx="349">
                  <c:v>52898.5</c:v>
                </c:pt>
                <c:pt idx="350">
                  <c:v>52972</c:v>
                </c:pt>
                <c:pt idx="351">
                  <c:v>53071</c:v>
                </c:pt>
                <c:pt idx="352">
                  <c:v>53085</c:v>
                </c:pt>
                <c:pt idx="353">
                  <c:v>53092.5</c:v>
                </c:pt>
                <c:pt idx="354">
                  <c:v>53093</c:v>
                </c:pt>
                <c:pt idx="355">
                  <c:v>53093</c:v>
                </c:pt>
                <c:pt idx="356">
                  <c:v>53121</c:v>
                </c:pt>
                <c:pt idx="357">
                  <c:v>53121</c:v>
                </c:pt>
                <c:pt idx="358">
                  <c:v>53144</c:v>
                </c:pt>
                <c:pt idx="359">
                  <c:v>53165.5</c:v>
                </c:pt>
                <c:pt idx="360">
                  <c:v>53183</c:v>
                </c:pt>
                <c:pt idx="361">
                  <c:v>53183</c:v>
                </c:pt>
                <c:pt idx="362">
                  <c:v>53193</c:v>
                </c:pt>
                <c:pt idx="363">
                  <c:v>53201.5</c:v>
                </c:pt>
                <c:pt idx="364">
                  <c:v>53207</c:v>
                </c:pt>
                <c:pt idx="365">
                  <c:v>53547</c:v>
                </c:pt>
                <c:pt idx="366">
                  <c:v>54643</c:v>
                </c:pt>
                <c:pt idx="367">
                  <c:v>54721</c:v>
                </c:pt>
                <c:pt idx="368">
                  <c:v>54730</c:v>
                </c:pt>
                <c:pt idx="369">
                  <c:v>54802</c:v>
                </c:pt>
                <c:pt idx="370">
                  <c:v>54812</c:v>
                </c:pt>
                <c:pt idx="371">
                  <c:v>54830</c:v>
                </c:pt>
                <c:pt idx="372">
                  <c:v>54857</c:v>
                </c:pt>
                <c:pt idx="373">
                  <c:v>54861</c:v>
                </c:pt>
                <c:pt idx="374">
                  <c:v>54875</c:v>
                </c:pt>
                <c:pt idx="375">
                  <c:v>54938</c:v>
                </c:pt>
                <c:pt idx="376">
                  <c:v>54950.5</c:v>
                </c:pt>
                <c:pt idx="377">
                  <c:v>54970</c:v>
                </c:pt>
                <c:pt idx="378">
                  <c:v>54996</c:v>
                </c:pt>
                <c:pt idx="379">
                  <c:v>54996</c:v>
                </c:pt>
                <c:pt idx="380">
                  <c:v>54996</c:v>
                </c:pt>
                <c:pt idx="381">
                  <c:v>55127.5</c:v>
                </c:pt>
                <c:pt idx="382">
                  <c:v>55127.5</c:v>
                </c:pt>
                <c:pt idx="383">
                  <c:v>55572</c:v>
                </c:pt>
                <c:pt idx="384">
                  <c:v>56043.5</c:v>
                </c:pt>
                <c:pt idx="385">
                  <c:v>56043.5</c:v>
                </c:pt>
                <c:pt idx="386">
                  <c:v>56293</c:v>
                </c:pt>
                <c:pt idx="387">
                  <c:v>56302.5</c:v>
                </c:pt>
                <c:pt idx="388">
                  <c:v>56342</c:v>
                </c:pt>
                <c:pt idx="389">
                  <c:v>56388</c:v>
                </c:pt>
                <c:pt idx="390">
                  <c:v>56429.5</c:v>
                </c:pt>
                <c:pt idx="391">
                  <c:v>56442.5</c:v>
                </c:pt>
                <c:pt idx="392">
                  <c:v>56474</c:v>
                </c:pt>
                <c:pt idx="393">
                  <c:v>56500</c:v>
                </c:pt>
                <c:pt idx="394">
                  <c:v>56500.5</c:v>
                </c:pt>
                <c:pt idx="395">
                  <c:v>56551</c:v>
                </c:pt>
                <c:pt idx="396">
                  <c:v>56578</c:v>
                </c:pt>
                <c:pt idx="397">
                  <c:v>56664.5</c:v>
                </c:pt>
                <c:pt idx="398">
                  <c:v>56668</c:v>
                </c:pt>
                <c:pt idx="399">
                  <c:v>56683</c:v>
                </c:pt>
                <c:pt idx="400">
                  <c:v>56683</c:v>
                </c:pt>
                <c:pt idx="401">
                  <c:v>56683</c:v>
                </c:pt>
                <c:pt idx="402">
                  <c:v>56841.5</c:v>
                </c:pt>
                <c:pt idx="403">
                  <c:v>57599</c:v>
                </c:pt>
                <c:pt idx="404">
                  <c:v>57757.5</c:v>
                </c:pt>
                <c:pt idx="405">
                  <c:v>57884</c:v>
                </c:pt>
                <c:pt idx="406">
                  <c:v>58055.5</c:v>
                </c:pt>
                <c:pt idx="407">
                  <c:v>58169</c:v>
                </c:pt>
                <c:pt idx="408">
                  <c:v>58169.5</c:v>
                </c:pt>
                <c:pt idx="409">
                  <c:v>58214</c:v>
                </c:pt>
                <c:pt idx="410">
                  <c:v>58214</c:v>
                </c:pt>
                <c:pt idx="411">
                  <c:v>58327.5</c:v>
                </c:pt>
                <c:pt idx="412">
                  <c:v>58327.5</c:v>
                </c:pt>
                <c:pt idx="413">
                  <c:v>58358.5</c:v>
                </c:pt>
                <c:pt idx="414">
                  <c:v>58358.5</c:v>
                </c:pt>
                <c:pt idx="415">
                  <c:v>58377</c:v>
                </c:pt>
                <c:pt idx="416">
                  <c:v>59321</c:v>
                </c:pt>
                <c:pt idx="417">
                  <c:v>59409</c:v>
                </c:pt>
                <c:pt idx="418">
                  <c:v>59430</c:v>
                </c:pt>
                <c:pt idx="419">
                  <c:v>59588.5</c:v>
                </c:pt>
                <c:pt idx="420">
                  <c:v>59696.5</c:v>
                </c:pt>
                <c:pt idx="421">
                  <c:v>59758</c:v>
                </c:pt>
                <c:pt idx="422">
                  <c:v>59767</c:v>
                </c:pt>
                <c:pt idx="423">
                  <c:v>59841.5</c:v>
                </c:pt>
                <c:pt idx="424">
                  <c:v>60114.5</c:v>
                </c:pt>
                <c:pt idx="425">
                  <c:v>60114.5</c:v>
                </c:pt>
                <c:pt idx="426">
                  <c:v>60114.5</c:v>
                </c:pt>
                <c:pt idx="427">
                  <c:v>60334</c:v>
                </c:pt>
                <c:pt idx="428">
                  <c:v>60334</c:v>
                </c:pt>
                <c:pt idx="429">
                  <c:v>61315</c:v>
                </c:pt>
                <c:pt idx="430">
                  <c:v>61331.5</c:v>
                </c:pt>
                <c:pt idx="431">
                  <c:v>61374.5</c:v>
                </c:pt>
                <c:pt idx="432">
                  <c:v>61375</c:v>
                </c:pt>
                <c:pt idx="433">
                  <c:v>61444</c:v>
                </c:pt>
                <c:pt idx="434">
                  <c:v>61444.5</c:v>
                </c:pt>
                <c:pt idx="435">
                  <c:v>61498.5</c:v>
                </c:pt>
                <c:pt idx="436">
                  <c:v>61503</c:v>
                </c:pt>
                <c:pt idx="437">
                  <c:v>61529</c:v>
                </c:pt>
                <c:pt idx="438">
                  <c:v>61548.5</c:v>
                </c:pt>
                <c:pt idx="439">
                  <c:v>61575</c:v>
                </c:pt>
                <c:pt idx="440">
                  <c:v>61602.5</c:v>
                </c:pt>
                <c:pt idx="441">
                  <c:v>61603</c:v>
                </c:pt>
                <c:pt idx="442">
                  <c:v>61607.5</c:v>
                </c:pt>
                <c:pt idx="443">
                  <c:v>61611.5</c:v>
                </c:pt>
                <c:pt idx="444">
                  <c:v>61612</c:v>
                </c:pt>
                <c:pt idx="445">
                  <c:v>61621</c:v>
                </c:pt>
                <c:pt idx="446">
                  <c:v>61634.5</c:v>
                </c:pt>
                <c:pt idx="447">
                  <c:v>61643.5</c:v>
                </c:pt>
                <c:pt idx="448">
                  <c:v>61644</c:v>
                </c:pt>
                <c:pt idx="449">
                  <c:v>61648</c:v>
                </c:pt>
                <c:pt idx="450">
                  <c:v>61648.5</c:v>
                </c:pt>
                <c:pt idx="451">
                  <c:v>61652.5</c:v>
                </c:pt>
                <c:pt idx="452">
                  <c:v>61653</c:v>
                </c:pt>
                <c:pt idx="453">
                  <c:v>61661.5</c:v>
                </c:pt>
                <c:pt idx="454">
                  <c:v>61662</c:v>
                </c:pt>
                <c:pt idx="455">
                  <c:v>61666</c:v>
                </c:pt>
                <c:pt idx="456">
                  <c:v>61666.5</c:v>
                </c:pt>
                <c:pt idx="457">
                  <c:v>61670.5</c:v>
                </c:pt>
                <c:pt idx="458">
                  <c:v>61671</c:v>
                </c:pt>
                <c:pt idx="459">
                  <c:v>61684</c:v>
                </c:pt>
                <c:pt idx="460">
                  <c:v>61684</c:v>
                </c:pt>
                <c:pt idx="461">
                  <c:v>61684.5</c:v>
                </c:pt>
                <c:pt idx="462">
                  <c:v>61699</c:v>
                </c:pt>
                <c:pt idx="463">
                  <c:v>61784</c:v>
                </c:pt>
                <c:pt idx="464">
                  <c:v>61788.5</c:v>
                </c:pt>
                <c:pt idx="465">
                  <c:v>61793</c:v>
                </c:pt>
                <c:pt idx="466">
                  <c:v>61797.5</c:v>
                </c:pt>
                <c:pt idx="467">
                  <c:v>61802</c:v>
                </c:pt>
                <c:pt idx="468">
                  <c:v>61806.5</c:v>
                </c:pt>
                <c:pt idx="469">
                  <c:v>61811</c:v>
                </c:pt>
                <c:pt idx="470">
                  <c:v>61880</c:v>
                </c:pt>
                <c:pt idx="471">
                  <c:v>61892.5</c:v>
                </c:pt>
                <c:pt idx="472">
                  <c:v>62092</c:v>
                </c:pt>
                <c:pt idx="473">
                  <c:v>62092</c:v>
                </c:pt>
                <c:pt idx="474">
                  <c:v>62561</c:v>
                </c:pt>
                <c:pt idx="475">
                  <c:v>63006</c:v>
                </c:pt>
                <c:pt idx="476">
                  <c:v>63006.5</c:v>
                </c:pt>
                <c:pt idx="477">
                  <c:v>63027.5</c:v>
                </c:pt>
                <c:pt idx="478">
                  <c:v>63043.5</c:v>
                </c:pt>
                <c:pt idx="479">
                  <c:v>63057</c:v>
                </c:pt>
                <c:pt idx="480">
                  <c:v>63066</c:v>
                </c:pt>
                <c:pt idx="481">
                  <c:v>63106</c:v>
                </c:pt>
                <c:pt idx="482">
                  <c:v>63106</c:v>
                </c:pt>
                <c:pt idx="483">
                  <c:v>63106.5</c:v>
                </c:pt>
                <c:pt idx="484">
                  <c:v>63106.5</c:v>
                </c:pt>
                <c:pt idx="485">
                  <c:v>63107.5</c:v>
                </c:pt>
                <c:pt idx="486">
                  <c:v>63116</c:v>
                </c:pt>
                <c:pt idx="487">
                  <c:v>63116</c:v>
                </c:pt>
                <c:pt idx="488">
                  <c:v>63116.5</c:v>
                </c:pt>
                <c:pt idx="489">
                  <c:v>63125.5</c:v>
                </c:pt>
                <c:pt idx="490">
                  <c:v>63154</c:v>
                </c:pt>
                <c:pt idx="491">
                  <c:v>63161.5</c:v>
                </c:pt>
                <c:pt idx="492">
                  <c:v>63220.5</c:v>
                </c:pt>
                <c:pt idx="493">
                  <c:v>63306</c:v>
                </c:pt>
                <c:pt idx="494">
                  <c:v>63306.5</c:v>
                </c:pt>
                <c:pt idx="495">
                  <c:v>63329</c:v>
                </c:pt>
                <c:pt idx="496">
                  <c:v>63367</c:v>
                </c:pt>
                <c:pt idx="497">
                  <c:v>63426</c:v>
                </c:pt>
                <c:pt idx="498">
                  <c:v>64489.5</c:v>
                </c:pt>
                <c:pt idx="499">
                  <c:v>64493</c:v>
                </c:pt>
                <c:pt idx="500">
                  <c:v>64644.5</c:v>
                </c:pt>
                <c:pt idx="501">
                  <c:v>64729</c:v>
                </c:pt>
                <c:pt idx="502">
                  <c:v>64753.5</c:v>
                </c:pt>
                <c:pt idx="503">
                  <c:v>64758</c:v>
                </c:pt>
                <c:pt idx="504">
                  <c:v>64783.5</c:v>
                </c:pt>
                <c:pt idx="505">
                  <c:v>64788</c:v>
                </c:pt>
                <c:pt idx="506">
                  <c:v>64792.5</c:v>
                </c:pt>
                <c:pt idx="507">
                  <c:v>64793</c:v>
                </c:pt>
                <c:pt idx="508">
                  <c:v>64797</c:v>
                </c:pt>
                <c:pt idx="509">
                  <c:v>64860.5</c:v>
                </c:pt>
                <c:pt idx="510">
                  <c:v>64862</c:v>
                </c:pt>
                <c:pt idx="511">
                  <c:v>64874</c:v>
                </c:pt>
                <c:pt idx="512">
                  <c:v>64874</c:v>
                </c:pt>
                <c:pt idx="513">
                  <c:v>64951</c:v>
                </c:pt>
                <c:pt idx="514">
                  <c:v>65250.5</c:v>
                </c:pt>
                <c:pt idx="515">
                  <c:v>65677</c:v>
                </c:pt>
                <c:pt idx="516">
                  <c:v>66008.5</c:v>
                </c:pt>
                <c:pt idx="517">
                  <c:v>66013</c:v>
                </c:pt>
                <c:pt idx="518">
                  <c:v>66022</c:v>
                </c:pt>
                <c:pt idx="519">
                  <c:v>66058</c:v>
                </c:pt>
                <c:pt idx="520">
                  <c:v>66071.5</c:v>
                </c:pt>
                <c:pt idx="521">
                  <c:v>66076.5</c:v>
                </c:pt>
                <c:pt idx="522">
                  <c:v>66090</c:v>
                </c:pt>
                <c:pt idx="523">
                  <c:v>66098.5</c:v>
                </c:pt>
                <c:pt idx="524">
                  <c:v>66099</c:v>
                </c:pt>
                <c:pt idx="525">
                  <c:v>66103.5</c:v>
                </c:pt>
                <c:pt idx="526">
                  <c:v>66108</c:v>
                </c:pt>
                <c:pt idx="527">
                  <c:v>66112.5</c:v>
                </c:pt>
                <c:pt idx="528">
                  <c:v>66189.5</c:v>
                </c:pt>
                <c:pt idx="529">
                  <c:v>66194</c:v>
                </c:pt>
                <c:pt idx="530">
                  <c:v>66194.5</c:v>
                </c:pt>
                <c:pt idx="531">
                  <c:v>66216</c:v>
                </c:pt>
                <c:pt idx="532">
                  <c:v>66216.5</c:v>
                </c:pt>
                <c:pt idx="533">
                  <c:v>66230.5</c:v>
                </c:pt>
                <c:pt idx="534">
                  <c:v>66234.5</c:v>
                </c:pt>
                <c:pt idx="535">
                  <c:v>66248.5</c:v>
                </c:pt>
                <c:pt idx="536">
                  <c:v>66253</c:v>
                </c:pt>
                <c:pt idx="537">
                  <c:v>66257.5</c:v>
                </c:pt>
                <c:pt idx="538">
                  <c:v>66261.5</c:v>
                </c:pt>
                <c:pt idx="539">
                  <c:v>66279.5</c:v>
                </c:pt>
                <c:pt idx="540">
                  <c:v>66280</c:v>
                </c:pt>
                <c:pt idx="541">
                  <c:v>66284</c:v>
                </c:pt>
                <c:pt idx="542">
                  <c:v>66284.5</c:v>
                </c:pt>
                <c:pt idx="543">
                  <c:v>66288</c:v>
                </c:pt>
                <c:pt idx="544">
                  <c:v>66288.5</c:v>
                </c:pt>
                <c:pt idx="545">
                  <c:v>66302.5</c:v>
                </c:pt>
                <c:pt idx="546">
                  <c:v>66307</c:v>
                </c:pt>
                <c:pt idx="547">
                  <c:v>66307.5</c:v>
                </c:pt>
                <c:pt idx="548">
                  <c:v>66311</c:v>
                </c:pt>
                <c:pt idx="549">
                  <c:v>66312</c:v>
                </c:pt>
                <c:pt idx="550">
                  <c:v>66325.5</c:v>
                </c:pt>
                <c:pt idx="551">
                  <c:v>66326.5</c:v>
                </c:pt>
                <c:pt idx="552">
                  <c:v>66329.5</c:v>
                </c:pt>
                <c:pt idx="553">
                  <c:v>66330</c:v>
                </c:pt>
                <c:pt idx="554">
                  <c:v>66347</c:v>
                </c:pt>
                <c:pt idx="555">
                  <c:v>66347.5</c:v>
                </c:pt>
                <c:pt idx="556">
                  <c:v>66423.5</c:v>
                </c:pt>
                <c:pt idx="557">
                  <c:v>66424</c:v>
                </c:pt>
                <c:pt idx="558">
                  <c:v>66433</c:v>
                </c:pt>
                <c:pt idx="559">
                  <c:v>66437.5</c:v>
                </c:pt>
                <c:pt idx="560">
                  <c:v>66438</c:v>
                </c:pt>
                <c:pt idx="561">
                  <c:v>66438.5</c:v>
                </c:pt>
                <c:pt idx="562">
                  <c:v>66443</c:v>
                </c:pt>
                <c:pt idx="563">
                  <c:v>66451</c:v>
                </c:pt>
                <c:pt idx="564">
                  <c:v>66469</c:v>
                </c:pt>
                <c:pt idx="565">
                  <c:v>66469.5</c:v>
                </c:pt>
                <c:pt idx="566">
                  <c:v>66473.5</c:v>
                </c:pt>
                <c:pt idx="567">
                  <c:v>66474</c:v>
                </c:pt>
                <c:pt idx="568">
                  <c:v>66478</c:v>
                </c:pt>
                <c:pt idx="569">
                  <c:v>66478.5</c:v>
                </c:pt>
                <c:pt idx="570">
                  <c:v>66483</c:v>
                </c:pt>
                <c:pt idx="571">
                  <c:v>66487</c:v>
                </c:pt>
                <c:pt idx="572">
                  <c:v>66487.5</c:v>
                </c:pt>
                <c:pt idx="573">
                  <c:v>66491.5</c:v>
                </c:pt>
                <c:pt idx="574">
                  <c:v>66492</c:v>
                </c:pt>
                <c:pt idx="575">
                  <c:v>66492.5</c:v>
                </c:pt>
                <c:pt idx="576">
                  <c:v>66501</c:v>
                </c:pt>
                <c:pt idx="577">
                  <c:v>66501.5</c:v>
                </c:pt>
                <c:pt idx="578">
                  <c:v>66505.5</c:v>
                </c:pt>
                <c:pt idx="579">
                  <c:v>66510</c:v>
                </c:pt>
                <c:pt idx="580">
                  <c:v>66514.5</c:v>
                </c:pt>
                <c:pt idx="581">
                  <c:v>66519</c:v>
                </c:pt>
                <c:pt idx="582">
                  <c:v>66519</c:v>
                </c:pt>
                <c:pt idx="583">
                  <c:v>66523.5</c:v>
                </c:pt>
                <c:pt idx="584">
                  <c:v>66528</c:v>
                </c:pt>
                <c:pt idx="585">
                  <c:v>66528.5</c:v>
                </c:pt>
                <c:pt idx="586">
                  <c:v>66532.5</c:v>
                </c:pt>
                <c:pt idx="587">
                  <c:v>66532.5</c:v>
                </c:pt>
                <c:pt idx="588">
                  <c:v>66533</c:v>
                </c:pt>
                <c:pt idx="589">
                  <c:v>66537.5</c:v>
                </c:pt>
                <c:pt idx="590">
                  <c:v>66551</c:v>
                </c:pt>
                <c:pt idx="591">
                  <c:v>66555.5</c:v>
                </c:pt>
                <c:pt idx="592">
                  <c:v>66564.5</c:v>
                </c:pt>
                <c:pt idx="593">
                  <c:v>66569</c:v>
                </c:pt>
                <c:pt idx="594">
                  <c:v>66573.5</c:v>
                </c:pt>
                <c:pt idx="595">
                  <c:v>66578</c:v>
                </c:pt>
                <c:pt idx="596">
                  <c:v>66582.5</c:v>
                </c:pt>
                <c:pt idx="597">
                  <c:v>66596</c:v>
                </c:pt>
                <c:pt idx="598">
                  <c:v>66600.5</c:v>
                </c:pt>
                <c:pt idx="599">
                  <c:v>66614.5</c:v>
                </c:pt>
                <c:pt idx="600">
                  <c:v>66619</c:v>
                </c:pt>
                <c:pt idx="601">
                  <c:v>66623.5</c:v>
                </c:pt>
                <c:pt idx="602">
                  <c:v>66659.5</c:v>
                </c:pt>
                <c:pt idx="603">
                  <c:v>66765</c:v>
                </c:pt>
                <c:pt idx="604">
                  <c:v>67914</c:v>
                </c:pt>
                <c:pt idx="605">
                  <c:v>67914</c:v>
                </c:pt>
                <c:pt idx="606">
                  <c:v>67914</c:v>
                </c:pt>
                <c:pt idx="607">
                  <c:v>67914</c:v>
                </c:pt>
                <c:pt idx="608">
                  <c:v>67974.5</c:v>
                </c:pt>
                <c:pt idx="609">
                  <c:v>67980</c:v>
                </c:pt>
                <c:pt idx="610">
                  <c:v>67980</c:v>
                </c:pt>
                <c:pt idx="611">
                  <c:v>68073</c:v>
                </c:pt>
                <c:pt idx="612">
                  <c:v>68128</c:v>
                </c:pt>
                <c:pt idx="613">
                  <c:v>68128</c:v>
                </c:pt>
                <c:pt idx="614">
                  <c:v>68128</c:v>
                </c:pt>
                <c:pt idx="615">
                  <c:v>68132.5</c:v>
                </c:pt>
                <c:pt idx="616">
                  <c:v>68132.5</c:v>
                </c:pt>
                <c:pt idx="617">
                  <c:v>68241</c:v>
                </c:pt>
                <c:pt idx="618">
                  <c:v>68250</c:v>
                </c:pt>
                <c:pt idx="619">
                  <c:v>68255.5</c:v>
                </c:pt>
                <c:pt idx="620">
                  <c:v>68341.5</c:v>
                </c:pt>
                <c:pt idx="621">
                  <c:v>68395</c:v>
                </c:pt>
                <c:pt idx="622">
                  <c:v>68395</c:v>
                </c:pt>
                <c:pt idx="623">
                  <c:v>68395</c:v>
                </c:pt>
                <c:pt idx="624">
                  <c:v>68485.5</c:v>
                </c:pt>
                <c:pt idx="625">
                  <c:v>69244.5</c:v>
                </c:pt>
                <c:pt idx="626">
                  <c:v>69263</c:v>
                </c:pt>
                <c:pt idx="627">
                  <c:v>69263.5</c:v>
                </c:pt>
                <c:pt idx="628">
                  <c:v>69475.5</c:v>
                </c:pt>
                <c:pt idx="629">
                  <c:v>69476</c:v>
                </c:pt>
                <c:pt idx="630">
                  <c:v>69573</c:v>
                </c:pt>
                <c:pt idx="631">
                  <c:v>69593.5</c:v>
                </c:pt>
                <c:pt idx="632">
                  <c:v>69692</c:v>
                </c:pt>
                <c:pt idx="633">
                  <c:v>69769</c:v>
                </c:pt>
                <c:pt idx="634">
                  <c:v>69786</c:v>
                </c:pt>
                <c:pt idx="635">
                  <c:v>69841.5</c:v>
                </c:pt>
                <c:pt idx="636">
                  <c:v>69887</c:v>
                </c:pt>
                <c:pt idx="637">
                  <c:v>69922</c:v>
                </c:pt>
                <c:pt idx="638">
                  <c:v>70902</c:v>
                </c:pt>
                <c:pt idx="639">
                  <c:v>71042.5</c:v>
                </c:pt>
                <c:pt idx="640">
                  <c:v>71051</c:v>
                </c:pt>
                <c:pt idx="641">
                  <c:v>71214.5</c:v>
                </c:pt>
                <c:pt idx="642">
                  <c:v>71337</c:v>
                </c:pt>
                <c:pt idx="643">
                  <c:v>71337.5</c:v>
                </c:pt>
                <c:pt idx="644">
                  <c:v>71350.5</c:v>
                </c:pt>
                <c:pt idx="645">
                  <c:v>71467</c:v>
                </c:pt>
                <c:pt idx="646">
                  <c:v>72625</c:v>
                </c:pt>
                <c:pt idx="647">
                  <c:v>72838</c:v>
                </c:pt>
                <c:pt idx="648">
                  <c:v>72904.5</c:v>
                </c:pt>
                <c:pt idx="649">
                  <c:v>73035.5</c:v>
                </c:pt>
                <c:pt idx="650">
                  <c:v>73040</c:v>
                </c:pt>
                <c:pt idx="651">
                  <c:v>73040.5</c:v>
                </c:pt>
                <c:pt idx="652">
                  <c:v>73053.5</c:v>
                </c:pt>
                <c:pt idx="653">
                  <c:v>73054</c:v>
                </c:pt>
                <c:pt idx="654">
                  <c:v>73062</c:v>
                </c:pt>
                <c:pt idx="655">
                  <c:v>73062.5</c:v>
                </c:pt>
                <c:pt idx="656">
                  <c:v>73067</c:v>
                </c:pt>
                <c:pt idx="657">
                  <c:v>73067.5</c:v>
                </c:pt>
                <c:pt idx="658">
                  <c:v>73076</c:v>
                </c:pt>
                <c:pt idx="659">
                  <c:v>73076.5</c:v>
                </c:pt>
                <c:pt idx="660">
                  <c:v>73077</c:v>
                </c:pt>
                <c:pt idx="661">
                  <c:v>73077</c:v>
                </c:pt>
                <c:pt idx="662">
                  <c:v>73077.5</c:v>
                </c:pt>
                <c:pt idx="663">
                  <c:v>73080.5</c:v>
                </c:pt>
                <c:pt idx="664">
                  <c:v>73081</c:v>
                </c:pt>
                <c:pt idx="665">
                  <c:v>73081.5</c:v>
                </c:pt>
                <c:pt idx="666">
                  <c:v>73085</c:v>
                </c:pt>
                <c:pt idx="667">
                  <c:v>73085.5</c:v>
                </c:pt>
                <c:pt idx="668">
                  <c:v>73089.5</c:v>
                </c:pt>
                <c:pt idx="669">
                  <c:v>73090</c:v>
                </c:pt>
                <c:pt idx="670">
                  <c:v>73090.5</c:v>
                </c:pt>
                <c:pt idx="671">
                  <c:v>73094</c:v>
                </c:pt>
                <c:pt idx="672">
                  <c:v>73094.5</c:v>
                </c:pt>
                <c:pt idx="673">
                  <c:v>73095</c:v>
                </c:pt>
                <c:pt idx="674">
                  <c:v>73095</c:v>
                </c:pt>
                <c:pt idx="675">
                  <c:v>73095</c:v>
                </c:pt>
                <c:pt idx="676">
                  <c:v>73098.5</c:v>
                </c:pt>
                <c:pt idx="677">
                  <c:v>73099</c:v>
                </c:pt>
                <c:pt idx="678">
                  <c:v>73099.5</c:v>
                </c:pt>
                <c:pt idx="679">
                  <c:v>73103.5</c:v>
                </c:pt>
                <c:pt idx="680">
                  <c:v>73135</c:v>
                </c:pt>
                <c:pt idx="681">
                  <c:v>73135.5</c:v>
                </c:pt>
                <c:pt idx="682">
                  <c:v>73144</c:v>
                </c:pt>
                <c:pt idx="683">
                  <c:v>73144.5</c:v>
                </c:pt>
                <c:pt idx="684">
                  <c:v>73148.5</c:v>
                </c:pt>
                <c:pt idx="685">
                  <c:v>73158</c:v>
                </c:pt>
                <c:pt idx="686">
                  <c:v>73185</c:v>
                </c:pt>
                <c:pt idx="687">
                  <c:v>73189</c:v>
                </c:pt>
                <c:pt idx="688">
                  <c:v>73189.5</c:v>
                </c:pt>
                <c:pt idx="689">
                  <c:v>73190</c:v>
                </c:pt>
                <c:pt idx="690">
                  <c:v>73194</c:v>
                </c:pt>
                <c:pt idx="691">
                  <c:v>73194.5</c:v>
                </c:pt>
                <c:pt idx="692">
                  <c:v>73207.5</c:v>
                </c:pt>
                <c:pt idx="693">
                  <c:v>73212</c:v>
                </c:pt>
                <c:pt idx="694">
                  <c:v>73212.5</c:v>
                </c:pt>
                <c:pt idx="695">
                  <c:v>73221</c:v>
                </c:pt>
                <c:pt idx="696">
                  <c:v>73221.5</c:v>
                </c:pt>
                <c:pt idx="697">
                  <c:v>73230</c:v>
                </c:pt>
                <c:pt idx="698">
                  <c:v>73230.5</c:v>
                </c:pt>
                <c:pt idx="699">
                  <c:v>73239</c:v>
                </c:pt>
                <c:pt idx="700">
                  <c:v>73243.5</c:v>
                </c:pt>
                <c:pt idx="701">
                  <c:v>73248</c:v>
                </c:pt>
                <c:pt idx="702">
                  <c:v>73248.5</c:v>
                </c:pt>
                <c:pt idx="703">
                  <c:v>73252.5</c:v>
                </c:pt>
                <c:pt idx="704">
                  <c:v>73253</c:v>
                </c:pt>
                <c:pt idx="705">
                  <c:v>73262</c:v>
                </c:pt>
                <c:pt idx="706">
                  <c:v>73271</c:v>
                </c:pt>
                <c:pt idx="707">
                  <c:v>73275.5</c:v>
                </c:pt>
                <c:pt idx="708">
                  <c:v>73280</c:v>
                </c:pt>
                <c:pt idx="709">
                  <c:v>73289</c:v>
                </c:pt>
                <c:pt idx="710">
                  <c:v>74310</c:v>
                </c:pt>
                <c:pt idx="711">
                  <c:v>74327.5</c:v>
                </c:pt>
                <c:pt idx="712">
                  <c:v>74328</c:v>
                </c:pt>
                <c:pt idx="713">
                  <c:v>74342.5</c:v>
                </c:pt>
                <c:pt idx="714">
                  <c:v>74355</c:v>
                </c:pt>
                <c:pt idx="715">
                  <c:v>74359.5</c:v>
                </c:pt>
                <c:pt idx="716">
                  <c:v>74368.5</c:v>
                </c:pt>
                <c:pt idx="717">
                  <c:v>74369</c:v>
                </c:pt>
                <c:pt idx="718">
                  <c:v>74373.5</c:v>
                </c:pt>
                <c:pt idx="719">
                  <c:v>74377.5</c:v>
                </c:pt>
                <c:pt idx="720">
                  <c:v>74378</c:v>
                </c:pt>
                <c:pt idx="721">
                  <c:v>74382</c:v>
                </c:pt>
                <c:pt idx="722">
                  <c:v>74382.5</c:v>
                </c:pt>
                <c:pt idx="723">
                  <c:v>74386.5</c:v>
                </c:pt>
                <c:pt idx="724">
                  <c:v>74387</c:v>
                </c:pt>
                <c:pt idx="725">
                  <c:v>74391</c:v>
                </c:pt>
                <c:pt idx="726">
                  <c:v>74404.5</c:v>
                </c:pt>
                <c:pt idx="727">
                  <c:v>74405</c:v>
                </c:pt>
                <c:pt idx="728">
                  <c:v>74409</c:v>
                </c:pt>
                <c:pt idx="729">
                  <c:v>74409.5</c:v>
                </c:pt>
                <c:pt idx="730">
                  <c:v>74413.5</c:v>
                </c:pt>
                <c:pt idx="731">
                  <c:v>74414</c:v>
                </c:pt>
                <c:pt idx="732">
                  <c:v>74431.5</c:v>
                </c:pt>
                <c:pt idx="733">
                  <c:v>74432</c:v>
                </c:pt>
                <c:pt idx="734">
                  <c:v>74435.5</c:v>
                </c:pt>
                <c:pt idx="735">
                  <c:v>74436</c:v>
                </c:pt>
                <c:pt idx="736">
                  <c:v>74436</c:v>
                </c:pt>
                <c:pt idx="737">
                  <c:v>74436.5</c:v>
                </c:pt>
                <c:pt idx="738">
                  <c:v>74437</c:v>
                </c:pt>
                <c:pt idx="739">
                  <c:v>74440.5</c:v>
                </c:pt>
                <c:pt idx="740">
                  <c:v>74441</c:v>
                </c:pt>
                <c:pt idx="741">
                  <c:v>74464</c:v>
                </c:pt>
                <c:pt idx="742">
                  <c:v>74472.5</c:v>
                </c:pt>
                <c:pt idx="743">
                  <c:v>74517.5</c:v>
                </c:pt>
                <c:pt idx="744">
                  <c:v>74518</c:v>
                </c:pt>
                <c:pt idx="745">
                  <c:v>74518.5</c:v>
                </c:pt>
                <c:pt idx="746">
                  <c:v>74522.5</c:v>
                </c:pt>
                <c:pt idx="747">
                  <c:v>74523</c:v>
                </c:pt>
                <c:pt idx="748">
                  <c:v>74528</c:v>
                </c:pt>
                <c:pt idx="749">
                  <c:v>74528.5</c:v>
                </c:pt>
                <c:pt idx="750">
                  <c:v>74536</c:v>
                </c:pt>
                <c:pt idx="751">
                  <c:v>74536.5</c:v>
                </c:pt>
                <c:pt idx="752">
                  <c:v>74540</c:v>
                </c:pt>
                <c:pt idx="753">
                  <c:v>74558.5</c:v>
                </c:pt>
                <c:pt idx="754">
                  <c:v>74559</c:v>
                </c:pt>
                <c:pt idx="755">
                  <c:v>74640</c:v>
                </c:pt>
                <c:pt idx="756">
                  <c:v>74794.5</c:v>
                </c:pt>
                <c:pt idx="757">
                  <c:v>74893</c:v>
                </c:pt>
                <c:pt idx="758">
                  <c:v>74907.5</c:v>
                </c:pt>
                <c:pt idx="759">
                  <c:v>74907.5</c:v>
                </c:pt>
                <c:pt idx="760">
                  <c:v>76050</c:v>
                </c:pt>
                <c:pt idx="761">
                  <c:v>76050</c:v>
                </c:pt>
                <c:pt idx="762">
                  <c:v>76357.5</c:v>
                </c:pt>
                <c:pt idx="763">
                  <c:v>76357.5</c:v>
                </c:pt>
                <c:pt idx="764">
                  <c:v>76643</c:v>
                </c:pt>
                <c:pt idx="765">
                  <c:v>76693</c:v>
                </c:pt>
                <c:pt idx="766">
                  <c:v>77623.5</c:v>
                </c:pt>
                <c:pt idx="767">
                  <c:v>77744</c:v>
                </c:pt>
                <c:pt idx="768">
                  <c:v>77768</c:v>
                </c:pt>
                <c:pt idx="769">
                  <c:v>77997.5</c:v>
                </c:pt>
                <c:pt idx="770">
                  <c:v>79452</c:v>
                </c:pt>
                <c:pt idx="771">
                  <c:v>79452.5</c:v>
                </c:pt>
                <c:pt idx="772">
                  <c:v>79471.5</c:v>
                </c:pt>
                <c:pt idx="773">
                  <c:v>79592</c:v>
                </c:pt>
                <c:pt idx="774">
                  <c:v>79592.5</c:v>
                </c:pt>
                <c:pt idx="775">
                  <c:v>79669</c:v>
                </c:pt>
                <c:pt idx="776">
                  <c:v>79675</c:v>
                </c:pt>
                <c:pt idx="777">
                  <c:v>79675.5</c:v>
                </c:pt>
                <c:pt idx="778">
                  <c:v>79755</c:v>
                </c:pt>
                <c:pt idx="779">
                  <c:v>81024.5</c:v>
                </c:pt>
                <c:pt idx="780">
                  <c:v>81166.5</c:v>
                </c:pt>
                <c:pt idx="781">
                  <c:v>81309.5</c:v>
                </c:pt>
                <c:pt idx="782">
                  <c:v>81387.5</c:v>
                </c:pt>
                <c:pt idx="783">
                  <c:v>81491.5</c:v>
                </c:pt>
                <c:pt idx="784">
                  <c:v>81559.5</c:v>
                </c:pt>
                <c:pt idx="785">
                  <c:v>82449</c:v>
                </c:pt>
                <c:pt idx="786">
                  <c:v>82551.5</c:v>
                </c:pt>
                <c:pt idx="787">
                  <c:v>82552</c:v>
                </c:pt>
                <c:pt idx="788">
                  <c:v>82797.5</c:v>
                </c:pt>
                <c:pt idx="789">
                  <c:v>82949.5</c:v>
                </c:pt>
                <c:pt idx="790">
                  <c:v>82977</c:v>
                </c:pt>
                <c:pt idx="791">
                  <c:v>83073</c:v>
                </c:pt>
                <c:pt idx="792">
                  <c:v>83268</c:v>
                </c:pt>
                <c:pt idx="793">
                  <c:v>84225.5</c:v>
                </c:pt>
                <c:pt idx="794">
                  <c:v>84288.5</c:v>
                </c:pt>
                <c:pt idx="795">
                  <c:v>84338.5</c:v>
                </c:pt>
                <c:pt idx="796">
                  <c:v>84370</c:v>
                </c:pt>
                <c:pt idx="797">
                  <c:v>84569</c:v>
                </c:pt>
                <c:pt idx="798">
                  <c:v>84569</c:v>
                </c:pt>
                <c:pt idx="799">
                  <c:v>84581.5</c:v>
                </c:pt>
                <c:pt idx="800">
                  <c:v>84582</c:v>
                </c:pt>
                <c:pt idx="801">
                  <c:v>84712.5</c:v>
                </c:pt>
                <c:pt idx="802">
                  <c:v>84726</c:v>
                </c:pt>
                <c:pt idx="803">
                  <c:v>84827</c:v>
                </c:pt>
                <c:pt idx="804">
                  <c:v>85915.5</c:v>
                </c:pt>
                <c:pt idx="805">
                  <c:v>86082.5</c:v>
                </c:pt>
                <c:pt idx="806">
                  <c:v>86083</c:v>
                </c:pt>
                <c:pt idx="807">
                  <c:v>86228</c:v>
                </c:pt>
                <c:pt idx="808">
                  <c:v>86266.5</c:v>
                </c:pt>
                <c:pt idx="809">
                  <c:v>86267</c:v>
                </c:pt>
                <c:pt idx="810">
                  <c:v>86294</c:v>
                </c:pt>
                <c:pt idx="811">
                  <c:v>86381</c:v>
                </c:pt>
                <c:pt idx="812">
                  <c:v>86521.5</c:v>
                </c:pt>
                <c:pt idx="813">
                  <c:v>87795.5</c:v>
                </c:pt>
                <c:pt idx="814">
                  <c:v>87795.5</c:v>
                </c:pt>
                <c:pt idx="815">
                  <c:v>87847</c:v>
                </c:pt>
                <c:pt idx="816">
                  <c:v>87858.5</c:v>
                </c:pt>
                <c:pt idx="817">
                  <c:v>88002</c:v>
                </c:pt>
                <c:pt idx="818">
                  <c:v>88002</c:v>
                </c:pt>
                <c:pt idx="819">
                  <c:v>88057.5</c:v>
                </c:pt>
                <c:pt idx="820">
                  <c:v>88057.5</c:v>
                </c:pt>
                <c:pt idx="821">
                  <c:v>88062</c:v>
                </c:pt>
                <c:pt idx="822">
                  <c:v>88108</c:v>
                </c:pt>
                <c:pt idx="823">
                  <c:v>88160.5</c:v>
                </c:pt>
                <c:pt idx="824">
                  <c:v>88160.5</c:v>
                </c:pt>
                <c:pt idx="825">
                  <c:v>88161</c:v>
                </c:pt>
                <c:pt idx="826">
                  <c:v>88161</c:v>
                </c:pt>
                <c:pt idx="827">
                  <c:v>88266</c:v>
                </c:pt>
                <c:pt idx="828">
                  <c:v>88266</c:v>
                </c:pt>
                <c:pt idx="829">
                  <c:v>89336.5</c:v>
                </c:pt>
                <c:pt idx="830">
                  <c:v>89336.5</c:v>
                </c:pt>
                <c:pt idx="831">
                  <c:v>89510</c:v>
                </c:pt>
                <c:pt idx="832">
                  <c:v>89626</c:v>
                </c:pt>
                <c:pt idx="833">
                  <c:v>89626</c:v>
                </c:pt>
                <c:pt idx="834">
                  <c:v>89751</c:v>
                </c:pt>
                <c:pt idx="835">
                  <c:v>89751</c:v>
                </c:pt>
                <c:pt idx="836">
                  <c:v>90981.5</c:v>
                </c:pt>
                <c:pt idx="837">
                  <c:v>91144</c:v>
                </c:pt>
                <c:pt idx="838">
                  <c:v>91194</c:v>
                </c:pt>
                <c:pt idx="839">
                  <c:v>91401</c:v>
                </c:pt>
                <c:pt idx="840">
                  <c:v>92874.5</c:v>
                </c:pt>
                <c:pt idx="841">
                  <c:v>92875</c:v>
                </c:pt>
                <c:pt idx="842">
                  <c:v>92875.5</c:v>
                </c:pt>
                <c:pt idx="843">
                  <c:v>93146</c:v>
                </c:pt>
                <c:pt idx="844">
                  <c:v>94429</c:v>
                </c:pt>
                <c:pt idx="845">
                  <c:v>94429.5</c:v>
                </c:pt>
                <c:pt idx="846">
                  <c:v>94546.5</c:v>
                </c:pt>
                <c:pt idx="847">
                  <c:v>94586.5</c:v>
                </c:pt>
                <c:pt idx="848">
                  <c:v>94722</c:v>
                </c:pt>
                <c:pt idx="849">
                  <c:v>94900</c:v>
                </c:pt>
              </c:numCache>
            </c:numRef>
          </c:xVal>
          <c:yVal>
            <c:numRef>
              <c:f>'Active 3'!$N$21:$N$989</c:f>
              <c:numCache>
                <c:formatCode>General</c:formatCode>
                <c:ptCount val="969"/>
                <c:pt idx="674">
                  <c:v>-1.3636600000609178E-2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667-480E-AD4C-1DEE4E1F5077}"/>
            </c:ext>
          </c:extLst>
        </c:ser>
        <c:ser>
          <c:idx val="7"/>
          <c:order val="7"/>
          <c:tx>
            <c:strRef>
              <c:f>'Active 3'!$O$20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3'!$F$21:$F$989</c:f>
              <c:numCache>
                <c:formatCode>General</c:formatCode>
                <c:ptCount val="969"/>
                <c:pt idx="0">
                  <c:v>0</c:v>
                </c:pt>
                <c:pt idx="1">
                  <c:v>5278</c:v>
                </c:pt>
                <c:pt idx="2">
                  <c:v>5337</c:v>
                </c:pt>
                <c:pt idx="3">
                  <c:v>5337.5</c:v>
                </c:pt>
                <c:pt idx="4">
                  <c:v>5350.5</c:v>
                </c:pt>
                <c:pt idx="5">
                  <c:v>5351</c:v>
                </c:pt>
                <c:pt idx="6">
                  <c:v>5355</c:v>
                </c:pt>
                <c:pt idx="7">
                  <c:v>5468.5</c:v>
                </c:pt>
                <c:pt idx="8">
                  <c:v>5473</c:v>
                </c:pt>
                <c:pt idx="9">
                  <c:v>5477.5</c:v>
                </c:pt>
                <c:pt idx="10">
                  <c:v>6557.5</c:v>
                </c:pt>
                <c:pt idx="11">
                  <c:v>6891</c:v>
                </c:pt>
                <c:pt idx="12">
                  <c:v>8423</c:v>
                </c:pt>
                <c:pt idx="13">
                  <c:v>8441</c:v>
                </c:pt>
                <c:pt idx="14">
                  <c:v>8464.5</c:v>
                </c:pt>
                <c:pt idx="15">
                  <c:v>8509</c:v>
                </c:pt>
                <c:pt idx="16">
                  <c:v>8613</c:v>
                </c:pt>
                <c:pt idx="17">
                  <c:v>8640.5</c:v>
                </c:pt>
                <c:pt idx="18">
                  <c:v>8654</c:v>
                </c:pt>
                <c:pt idx="19">
                  <c:v>8667.5</c:v>
                </c:pt>
                <c:pt idx="20">
                  <c:v>8781</c:v>
                </c:pt>
                <c:pt idx="21">
                  <c:v>8781</c:v>
                </c:pt>
                <c:pt idx="22">
                  <c:v>8785.5</c:v>
                </c:pt>
                <c:pt idx="23">
                  <c:v>8790</c:v>
                </c:pt>
                <c:pt idx="24">
                  <c:v>8867</c:v>
                </c:pt>
                <c:pt idx="25">
                  <c:v>8885</c:v>
                </c:pt>
                <c:pt idx="26">
                  <c:v>8939.5</c:v>
                </c:pt>
                <c:pt idx="27">
                  <c:v>9846.5</c:v>
                </c:pt>
                <c:pt idx="28">
                  <c:v>9847</c:v>
                </c:pt>
                <c:pt idx="29">
                  <c:v>10154</c:v>
                </c:pt>
                <c:pt idx="30">
                  <c:v>10376</c:v>
                </c:pt>
                <c:pt idx="31">
                  <c:v>11297</c:v>
                </c:pt>
                <c:pt idx="32">
                  <c:v>11423.5</c:v>
                </c:pt>
                <c:pt idx="33">
                  <c:v>11654</c:v>
                </c:pt>
                <c:pt idx="34">
                  <c:v>11672</c:v>
                </c:pt>
                <c:pt idx="35">
                  <c:v>11712.5</c:v>
                </c:pt>
                <c:pt idx="36">
                  <c:v>11717</c:v>
                </c:pt>
                <c:pt idx="37">
                  <c:v>11731</c:v>
                </c:pt>
                <c:pt idx="38">
                  <c:v>11884.5</c:v>
                </c:pt>
                <c:pt idx="39">
                  <c:v>11889</c:v>
                </c:pt>
                <c:pt idx="40">
                  <c:v>11890</c:v>
                </c:pt>
                <c:pt idx="41">
                  <c:v>12007</c:v>
                </c:pt>
                <c:pt idx="42">
                  <c:v>12020.5</c:v>
                </c:pt>
                <c:pt idx="43">
                  <c:v>12815</c:v>
                </c:pt>
                <c:pt idx="44">
                  <c:v>12869.5</c:v>
                </c:pt>
                <c:pt idx="45">
                  <c:v>12874</c:v>
                </c:pt>
                <c:pt idx="46">
                  <c:v>12946</c:v>
                </c:pt>
                <c:pt idx="47">
                  <c:v>13260</c:v>
                </c:pt>
                <c:pt idx="48">
                  <c:v>13269</c:v>
                </c:pt>
                <c:pt idx="49">
                  <c:v>13291.5</c:v>
                </c:pt>
                <c:pt idx="50">
                  <c:v>13292</c:v>
                </c:pt>
                <c:pt idx="51">
                  <c:v>13296</c:v>
                </c:pt>
                <c:pt idx="52">
                  <c:v>13296.5</c:v>
                </c:pt>
                <c:pt idx="53">
                  <c:v>13373</c:v>
                </c:pt>
                <c:pt idx="54">
                  <c:v>13373.5</c:v>
                </c:pt>
                <c:pt idx="55">
                  <c:v>13373.5</c:v>
                </c:pt>
                <c:pt idx="56">
                  <c:v>13403.5</c:v>
                </c:pt>
                <c:pt idx="57">
                  <c:v>13452.5</c:v>
                </c:pt>
                <c:pt idx="58">
                  <c:v>13457</c:v>
                </c:pt>
                <c:pt idx="59">
                  <c:v>13457.5</c:v>
                </c:pt>
                <c:pt idx="60">
                  <c:v>13462</c:v>
                </c:pt>
                <c:pt idx="61">
                  <c:v>13485</c:v>
                </c:pt>
                <c:pt idx="62">
                  <c:v>13490</c:v>
                </c:pt>
                <c:pt idx="63">
                  <c:v>13571</c:v>
                </c:pt>
                <c:pt idx="64">
                  <c:v>13579.5</c:v>
                </c:pt>
                <c:pt idx="65">
                  <c:v>13598</c:v>
                </c:pt>
                <c:pt idx="66">
                  <c:v>13625</c:v>
                </c:pt>
                <c:pt idx="67">
                  <c:v>13638.5</c:v>
                </c:pt>
                <c:pt idx="68">
                  <c:v>13652</c:v>
                </c:pt>
                <c:pt idx="69">
                  <c:v>13720</c:v>
                </c:pt>
                <c:pt idx="70">
                  <c:v>13756.5</c:v>
                </c:pt>
                <c:pt idx="71">
                  <c:v>13765.5</c:v>
                </c:pt>
                <c:pt idx="72">
                  <c:v>14555</c:v>
                </c:pt>
                <c:pt idx="73">
                  <c:v>14573</c:v>
                </c:pt>
                <c:pt idx="74">
                  <c:v>14690.5</c:v>
                </c:pt>
                <c:pt idx="75">
                  <c:v>14736</c:v>
                </c:pt>
                <c:pt idx="76">
                  <c:v>14736</c:v>
                </c:pt>
                <c:pt idx="77">
                  <c:v>14831</c:v>
                </c:pt>
                <c:pt idx="78">
                  <c:v>14857.5</c:v>
                </c:pt>
                <c:pt idx="79">
                  <c:v>14858</c:v>
                </c:pt>
                <c:pt idx="80">
                  <c:v>14858</c:v>
                </c:pt>
                <c:pt idx="81">
                  <c:v>14871.5</c:v>
                </c:pt>
                <c:pt idx="82">
                  <c:v>14935</c:v>
                </c:pt>
                <c:pt idx="83">
                  <c:v>14989</c:v>
                </c:pt>
                <c:pt idx="84">
                  <c:v>15066</c:v>
                </c:pt>
                <c:pt idx="85">
                  <c:v>15102</c:v>
                </c:pt>
                <c:pt idx="86">
                  <c:v>15102.5</c:v>
                </c:pt>
                <c:pt idx="87">
                  <c:v>15106.5</c:v>
                </c:pt>
                <c:pt idx="88">
                  <c:v>15120</c:v>
                </c:pt>
                <c:pt idx="89">
                  <c:v>15129</c:v>
                </c:pt>
                <c:pt idx="90">
                  <c:v>15165.5</c:v>
                </c:pt>
                <c:pt idx="91">
                  <c:v>15192.5</c:v>
                </c:pt>
                <c:pt idx="92">
                  <c:v>15197</c:v>
                </c:pt>
                <c:pt idx="93">
                  <c:v>15197</c:v>
                </c:pt>
                <c:pt idx="94">
                  <c:v>15206.5</c:v>
                </c:pt>
                <c:pt idx="95">
                  <c:v>15247</c:v>
                </c:pt>
                <c:pt idx="96">
                  <c:v>15256</c:v>
                </c:pt>
                <c:pt idx="97">
                  <c:v>15274.5</c:v>
                </c:pt>
                <c:pt idx="98">
                  <c:v>15315</c:v>
                </c:pt>
                <c:pt idx="99">
                  <c:v>15315.5</c:v>
                </c:pt>
                <c:pt idx="100">
                  <c:v>16512.5</c:v>
                </c:pt>
                <c:pt idx="101">
                  <c:v>16561.5</c:v>
                </c:pt>
                <c:pt idx="102">
                  <c:v>16572.5</c:v>
                </c:pt>
                <c:pt idx="103">
                  <c:v>16670</c:v>
                </c:pt>
                <c:pt idx="104">
                  <c:v>16715.5</c:v>
                </c:pt>
                <c:pt idx="105">
                  <c:v>16792.5</c:v>
                </c:pt>
                <c:pt idx="106">
                  <c:v>16814.5</c:v>
                </c:pt>
                <c:pt idx="107">
                  <c:v>16815</c:v>
                </c:pt>
                <c:pt idx="108">
                  <c:v>16837.5</c:v>
                </c:pt>
                <c:pt idx="109">
                  <c:v>16842</c:v>
                </c:pt>
                <c:pt idx="110">
                  <c:v>16842</c:v>
                </c:pt>
                <c:pt idx="111">
                  <c:v>16860</c:v>
                </c:pt>
                <c:pt idx="112">
                  <c:v>16860.5</c:v>
                </c:pt>
                <c:pt idx="113">
                  <c:v>16956.5</c:v>
                </c:pt>
                <c:pt idx="114">
                  <c:v>18083.5</c:v>
                </c:pt>
                <c:pt idx="115">
                  <c:v>18149</c:v>
                </c:pt>
                <c:pt idx="116">
                  <c:v>18315</c:v>
                </c:pt>
                <c:pt idx="117">
                  <c:v>18474.5</c:v>
                </c:pt>
                <c:pt idx="118">
                  <c:v>18478</c:v>
                </c:pt>
                <c:pt idx="119">
                  <c:v>18482.5</c:v>
                </c:pt>
                <c:pt idx="120">
                  <c:v>18618.5</c:v>
                </c:pt>
                <c:pt idx="121">
                  <c:v>18686.5</c:v>
                </c:pt>
                <c:pt idx="122">
                  <c:v>18713.5</c:v>
                </c:pt>
                <c:pt idx="123">
                  <c:v>18759</c:v>
                </c:pt>
                <c:pt idx="124">
                  <c:v>20032</c:v>
                </c:pt>
                <c:pt idx="125">
                  <c:v>20045.5</c:v>
                </c:pt>
                <c:pt idx="126">
                  <c:v>20106</c:v>
                </c:pt>
                <c:pt idx="127">
                  <c:v>20154.5</c:v>
                </c:pt>
                <c:pt idx="128">
                  <c:v>20160.5</c:v>
                </c:pt>
                <c:pt idx="129">
                  <c:v>20163.5</c:v>
                </c:pt>
                <c:pt idx="130">
                  <c:v>20186</c:v>
                </c:pt>
                <c:pt idx="131">
                  <c:v>20277</c:v>
                </c:pt>
                <c:pt idx="132">
                  <c:v>20317.5</c:v>
                </c:pt>
                <c:pt idx="133">
                  <c:v>20449</c:v>
                </c:pt>
                <c:pt idx="134">
                  <c:v>21506.5</c:v>
                </c:pt>
                <c:pt idx="135">
                  <c:v>21550.5</c:v>
                </c:pt>
                <c:pt idx="136">
                  <c:v>21551</c:v>
                </c:pt>
                <c:pt idx="137">
                  <c:v>21551.5</c:v>
                </c:pt>
                <c:pt idx="138">
                  <c:v>21763.5</c:v>
                </c:pt>
                <c:pt idx="139">
                  <c:v>21767.5</c:v>
                </c:pt>
                <c:pt idx="140">
                  <c:v>21777</c:v>
                </c:pt>
                <c:pt idx="141">
                  <c:v>21790</c:v>
                </c:pt>
                <c:pt idx="142">
                  <c:v>21790.5</c:v>
                </c:pt>
                <c:pt idx="143">
                  <c:v>21881</c:v>
                </c:pt>
                <c:pt idx="144">
                  <c:v>21921.5</c:v>
                </c:pt>
                <c:pt idx="145">
                  <c:v>21922</c:v>
                </c:pt>
                <c:pt idx="146">
                  <c:v>21926.5</c:v>
                </c:pt>
                <c:pt idx="147">
                  <c:v>22887</c:v>
                </c:pt>
                <c:pt idx="148">
                  <c:v>23278.5</c:v>
                </c:pt>
                <c:pt idx="149">
                  <c:v>23285.5</c:v>
                </c:pt>
                <c:pt idx="150">
                  <c:v>23612</c:v>
                </c:pt>
                <c:pt idx="151">
                  <c:v>23617.5</c:v>
                </c:pt>
                <c:pt idx="152">
                  <c:v>23671</c:v>
                </c:pt>
                <c:pt idx="153">
                  <c:v>23672.5</c:v>
                </c:pt>
                <c:pt idx="154">
                  <c:v>23686</c:v>
                </c:pt>
                <c:pt idx="155">
                  <c:v>24898.5</c:v>
                </c:pt>
                <c:pt idx="156">
                  <c:v>24971</c:v>
                </c:pt>
                <c:pt idx="157">
                  <c:v>25016.5</c:v>
                </c:pt>
                <c:pt idx="158">
                  <c:v>25116</c:v>
                </c:pt>
                <c:pt idx="159">
                  <c:v>25120.5</c:v>
                </c:pt>
                <c:pt idx="160">
                  <c:v>25225</c:v>
                </c:pt>
                <c:pt idx="161">
                  <c:v>25229.5</c:v>
                </c:pt>
                <c:pt idx="162">
                  <c:v>25238.5</c:v>
                </c:pt>
                <c:pt idx="163">
                  <c:v>25243</c:v>
                </c:pt>
                <c:pt idx="164">
                  <c:v>25293</c:v>
                </c:pt>
                <c:pt idx="165">
                  <c:v>25297.5</c:v>
                </c:pt>
                <c:pt idx="166">
                  <c:v>26570.5</c:v>
                </c:pt>
                <c:pt idx="167">
                  <c:v>26579.5</c:v>
                </c:pt>
                <c:pt idx="168">
                  <c:v>26580</c:v>
                </c:pt>
                <c:pt idx="169">
                  <c:v>26588.5</c:v>
                </c:pt>
                <c:pt idx="170">
                  <c:v>26602</c:v>
                </c:pt>
                <c:pt idx="171">
                  <c:v>26602.5</c:v>
                </c:pt>
                <c:pt idx="172">
                  <c:v>26661</c:v>
                </c:pt>
                <c:pt idx="173">
                  <c:v>26739</c:v>
                </c:pt>
                <c:pt idx="174">
                  <c:v>26743.5</c:v>
                </c:pt>
                <c:pt idx="175">
                  <c:v>26747</c:v>
                </c:pt>
                <c:pt idx="176">
                  <c:v>26761</c:v>
                </c:pt>
                <c:pt idx="177">
                  <c:v>26770</c:v>
                </c:pt>
                <c:pt idx="178">
                  <c:v>26776</c:v>
                </c:pt>
                <c:pt idx="179">
                  <c:v>26906</c:v>
                </c:pt>
                <c:pt idx="180">
                  <c:v>27019.5</c:v>
                </c:pt>
                <c:pt idx="181">
                  <c:v>27854.5</c:v>
                </c:pt>
                <c:pt idx="182">
                  <c:v>28242.5</c:v>
                </c:pt>
                <c:pt idx="183">
                  <c:v>28310.5</c:v>
                </c:pt>
                <c:pt idx="184">
                  <c:v>28442</c:v>
                </c:pt>
                <c:pt idx="185">
                  <c:v>28451</c:v>
                </c:pt>
                <c:pt idx="186">
                  <c:v>28451.5</c:v>
                </c:pt>
                <c:pt idx="187">
                  <c:v>28456</c:v>
                </c:pt>
                <c:pt idx="188">
                  <c:v>28460.5</c:v>
                </c:pt>
                <c:pt idx="189">
                  <c:v>28465</c:v>
                </c:pt>
                <c:pt idx="190">
                  <c:v>28465.5</c:v>
                </c:pt>
                <c:pt idx="191">
                  <c:v>28469.5</c:v>
                </c:pt>
                <c:pt idx="192">
                  <c:v>28496.5</c:v>
                </c:pt>
                <c:pt idx="193">
                  <c:v>28750.5</c:v>
                </c:pt>
                <c:pt idx="194">
                  <c:v>29820</c:v>
                </c:pt>
                <c:pt idx="195">
                  <c:v>29915</c:v>
                </c:pt>
                <c:pt idx="196">
                  <c:v>29919.5</c:v>
                </c:pt>
                <c:pt idx="197">
                  <c:v>29957</c:v>
                </c:pt>
                <c:pt idx="198">
                  <c:v>30060</c:v>
                </c:pt>
                <c:pt idx="199">
                  <c:v>30064.5</c:v>
                </c:pt>
                <c:pt idx="200">
                  <c:v>30087</c:v>
                </c:pt>
                <c:pt idx="201">
                  <c:v>30096</c:v>
                </c:pt>
                <c:pt idx="202">
                  <c:v>30101</c:v>
                </c:pt>
                <c:pt idx="203">
                  <c:v>30255</c:v>
                </c:pt>
                <c:pt idx="204">
                  <c:v>31334</c:v>
                </c:pt>
                <c:pt idx="205">
                  <c:v>31334</c:v>
                </c:pt>
                <c:pt idx="206">
                  <c:v>31334</c:v>
                </c:pt>
                <c:pt idx="207">
                  <c:v>31668.5</c:v>
                </c:pt>
                <c:pt idx="208">
                  <c:v>31668.5</c:v>
                </c:pt>
                <c:pt idx="209">
                  <c:v>31673</c:v>
                </c:pt>
                <c:pt idx="210">
                  <c:v>31673.5</c:v>
                </c:pt>
                <c:pt idx="211">
                  <c:v>31673.5</c:v>
                </c:pt>
                <c:pt idx="212">
                  <c:v>31727.5</c:v>
                </c:pt>
                <c:pt idx="213">
                  <c:v>31809</c:v>
                </c:pt>
                <c:pt idx="214">
                  <c:v>31841</c:v>
                </c:pt>
                <c:pt idx="215">
                  <c:v>31841</c:v>
                </c:pt>
                <c:pt idx="216">
                  <c:v>31841</c:v>
                </c:pt>
                <c:pt idx="217">
                  <c:v>31841</c:v>
                </c:pt>
                <c:pt idx="218">
                  <c:v>31841</c:v>
                </c:pt>
                <c:pt idx="219">
                  <c:v>31841</c:v>
                </c:pt>
                <c:pt idx="220">
                  <c:v>31854.5</c:v>
                </c:pt>
                <c:pt idx="221">
                  <c:v>31854.5</c:v>
                </c:pt>
                <c:pt idx="222">
                  <c:v>31899.5</c:v>
                </c:pt>
                <c:pt idx="223">
                  <c:v>33188</c:v>
                </c:pt>
                <c:pt idx="224">
                  <c:v>33345</c:v>
                </c:pt>
                <c:pt idx="225">
                  <c:v>33395</c:v>
                </c:pt>
                <c:pt idx="226">
                  <c:v>33417.5</c:v>
                </c:pt>
                <c:pt idx="227">
                  <c:v>33422</c:v>
                </c:pt>
                <c:pt idx="228">
                  <c:v>33426.5</c:v>
                </c:pt>
                <c:pt idx="229">
                  <c:v>33426.5</c:v>
                </c:pt>
                <c:pt idx="230">
                  <c:v>33450.5</c:v>
                </c:pt>
                <c:pt idx="231">
                  <c:v>33454</c:v>
                </c:pt>
                <c:pt idx="232">
                  <c:v>33458.5</c:v>
                </c:pt>
                <c:pt idx="233">
                  <c:v>33549</c:v>
                </c:pt>
                <c:pt idx="234">
                  <c:v>34850</c:v>
                </c:pt>
                <c:pt idx="235">
                  <c:v>34922</c:v>
                </c:pt>
                <c:pt idx="236">
                  <c:v>35021.5</c:v>
                </c:pt>
                <c:pt idx="237">
                  <c:v>35021.5</c:v>
                </c:pt>
                <c:pt idx="238">
                  <c:v>35026.5</c:v>
                </c:pt>
                <c:pt idx="239">
                  <c:v>35026.5</c:v>
                </c:pt>
                <c:pt idx="240">
                  <c:v>35035.5</c:v>
                </c:pt>
                <c:pt idx="241">
                  <c:v>35040</c:v>
                </c:pt>
                <c:pt idx="242">
                  <c:v>35040</c:v>
                </c:pt>
                <c:pt idx="243">
                  <c:v>35058</c:v>
                </c:pt>
                <c:pt idx="244">
                  <c:v>35139.5</c:v>
                </c:pt>
                <c:pt idx="245">
                  <c:v>35191</c:v>
                </c:pt>
                <c:pt idx="246">
                  <c:v>35207.5</c:v>
                </c:pt>
                <c:pt idx="247">
                  <c:v>35434</c:v>
                </c:pt>
                <c:pt idx="248">
                  <c:v>36367.5</c:v>
                </c:pt>
                <c:pt idx="249">
                  <c:v>36517</c:v>
                </c:pt>
                <c:pt idx="250">
                  <c:v>36607.5</c:v>
                </c:pt>
                <c:pt idx="251">
                  <c:v>36997.5</c:v>
                </c:pt>
                <c:pt idx="252">
                  <c:v>38012.5</c:v>
                </c:pt>
                <c:pt idx="253">
                  <c:v>38162</c:v>
                </c:pt>
                <c:pt idx="254">
                  <c:v>38416</c:v>
                </c:pt>
                <c:pt idx="255">
                  <c:v>38438.5</c:v>
                </c:pt>
                <c:pt idx="256">
                  <c:v>39329</c:v>
                </c:pt>
                <c:pt idx="257">
                  <c:v>39865.5</c:v>
                </c:pt>
                <c:pt idx="258">
                  <c:v>39885</c:v>
                </c:pt>
                <c:pt idx="259">
                  <c:v>39988</c:v>
                </c:pt>
                <c:pt idx="260">
                  <c:v>40350.5</c:v>
                </c:pt>
                <c:pt idx="261">
                  <c:v>41331.5</c:v>
                </c:pt>
                <c:pt idx="262">
                  <c:v>41483.5</c:v>
                </c:pt>
                <c:pt idx="263">
                  <c:v>41580</c:v>
                </c:pt>
                <c:pt idx="264">
                  <c:v>41648.5</c:v>
                </c:pt>
                <c:pt idx="265">
                  <c:v>41705.5</c:v>
                </c:pt>
                <c:pt idx="266">
                  <c:v>41714.5</c:v>
                </c:pt>
                <c:pt idx="267">
                  <c:v>41814</c:v>
                </c:pt>
                <c:pt idx="268">
                  <c:v>41995.5</c:v>
                </c:pt>
                <c:pt idx="269">
                  <c:v>42004.5</c:v>
                </c:pt>
                <c:pt idx="270">
                  <c:v>43160</c:v>
                </c:pt>
                <c:pt idx="271">
                  <c:v>43170.5</c:v>
                </c:pt>
                <c:pt idx="272">
                  <c:v>43171</c:v>
                </c:pt>
                <c:pt idx="273">
                  <c:v>43241.5</c:v>
                </c:pt>
                <c:pt idx="274">
                  <c:v>43305</c:v>
                </c:pt>
                <c:pt idx="275">
                  <c:v>43355</c:v>
                </c:pt>
                <c:pt idx="276">
                  <c:v>43369.5</c:v>
                </c:pt>
                <c:pt idx="277">
                  <c:v>43373</c:v>
                </c:pt>
                <c:pt idx="278">
                  <c:v>43423</c:v>
                </c:pt>
                <c:pt idx="279">
                  <c:v>43518</c:v>
                </c:pt>
                <c:pt idx="280">
                  <c:v>44597.5</c:v>
                </c:pt>
                <c:pt idx="281">
                  <c:v>44782</c:v>
                </c:pt>
                <c:pt idx="282">
                  <c:v>44918</c:v>
                </c:pt>
                <c:pt idx="283">
                  <c:v>44918</c:v>
                </c:pt>
                <c:pt idx="284">
                  <c:v>45031.5</c:v>
                </c:pt>
                <c:pt idx="285">
                  <c:v>45036</c:v>
                </c:pt>
                <c:pt idx="286">
                  <c:v>45068</c:v>
                </c:pt>
                <c:pt idx="287">
                  <c:v>45068</c:v>
                </c:pt>
                <c:pt idx="288">
                  <c:v>45072.5</c:v>
                </c:pt>
                <c:pt idx="289">
                  <c:v>45073.5</c:v>
                </c:pt>
                <c:pt idx="290">
                  <c:v>45074</c:v>
                </c:pt>
                <c:pt idx="291">
                  <c:v>45090.5</c:v>
                </c:pt>
                <c:pt idx="292">
                  <c:v>45253.5</c:v>
                </c:pt>
                <c:pt idx="293">
                  <c:v>45326</c:v>
                </c:pt>
                <c:pt idx="294">
                  <c:v>46419</c:v>
                </c:pt>
                <c:pt idx="295">
                  <c:v>46422.5</c:v>
                </c:pt>
                <c:pt idx="296">
                  <c:v>46463.5</c:v>
                </c:pt>
                <c:pt idx="297">
                  <c:v>46463.5</c:v>
                </c:pt>
                <c:pt idx="298">
                  <c:v>46463.5</c:v>
                </c:pt>
                <c:pt idx="299">
                  <c:v>46464</c:v>
                </c:pt>
                <c:pt idx="300">
                  <c:v>46464</c:v>
                </c:pt>
                <c:pt idx="301">
                  <c:v>46464</c:v>
                </c:pt>
                <c:pt idx="302">
                  <c:v>46467.5</c:v>
                </c:pt>
                <c:pt idx="303">
                  <c:v>46528</c:v>
                </c:pt>
                <c:pt idx="304">
                  <c:v>46576.5</c:v>
                </c:pt>
                <c:pt idx="305">
                  <c:v>46699</c:v>
                </c:pt>
                <c:pt idx="306">
                  <c:v>46708</c:v>
                </c:pt>
                <c:pt idx="307">
                  <c:v>46718.5</c:v>
                </c:pt>
                <c:pt idx="308">
                  <c:v>46850</c:v>
                </c:pt>
                <c:pt idx="309">
                  <c:v>46850</c:v>
                </c:pt>
                <c:pt idx="310">
                  <c:v>46876</c:v>
                </c:pt>
                <c:pt idx="311">
                  <c:v>47883</c:v>
                </c:pt>
                <c:pt idx="312">
                  <c:v>48119</c:v>
                </c:pt>
                <c:pt idx="313">
                  <c:v>48121.5</c:v>
                </c:pt>
                <c:pt idx="314">
                  <c:v>48140.5</c:v>
                </c:pt>
                <c:pt idx="315">
                  <c:v>48244</c:v>
                </c:pt>
                <c:pt idx="316">
                  <c:v>48248.5</c:v>
                </c:pt>
                <c:pt idx="317">
                  <c:v>48248.5</c:v>
                </c:pt>
                <c:pt idx="318">
                  <c:v>48280.5</c:v>
                </c:pt>
                <c:pt idx="319">
                  <c:v>48295</c:v>
                </c:pt>
                <c:pt idx="320">
                  <c:v>48303</c:v>
                </c:pt>
                <c:pt idx="321">
                  <c:v>48485.5</c:v>
                </c:pt>
                <c:pt idx="322">
                  <c:v>48557</c:v>
                </c:pt>
                <c:pt idx="323">
                  <c:v>48558</c:v>
                </c:pt>
                <c:pt idx="324">
                  <c:v>48566.5</c:v>
                </c:pt>
                <c:pt idx="325">
                  <c:v>48566.5</c:v>
                </c:pt>
                <c:pt idx="326">
                  <c:v>48747.5</c:v>
                </c:pt>
                <c:pt idx="327">
                  <c:v>48747.5</c:v>
                </c:pt>
                <c:pt idx="328">
                  <c:v>49640</c:v>
                </c:pt>
                <c:pt idx="329">
                  <c:v>49735</c:v>
                </c:pt>
                <c:pt idx="330">
                  <c:v>49800.5</c:v>
                </c:pt>
                <c:pt idx="331">
                  <c:v>49948</c:v>
                </c:pt>
                <c:pt idx="332">
                  <c:v>50016</c:v>
                </c:pt>
                <c:pt idx="333">
                  <c:v>50138.5</c:v>
                </c:pt>
                <c:pt idx="334">
                  <c:v>50143</c:v>
                </c:pt>
                <c:pt idx="335">
                  <c:v>50143</c:v>
                </c:pt>
                <c:pt idx="336">
                  <c:v>51276.5</c:v>
                </c:pt>
                <c:pt idx="337">
                  <c:v>51303.5</c:v>
                </c:pt>
                <c:pt idx="338">
                  <c:v>51304</c:v>
                </c:pt>
                <c:pt idx="339">
                  <c:v>51421</c:v>
                </c:pt>
                <c:pt idx="340">
                  <c:v>51460</c:v>
                </c:pt>
                <c:pt idx="341">
                  <c:v>51506.5</c:v>
                </c:pt>
                <c:pt idx="342">
                  <c:v>51593.5</c:v>
                </c:pt>
                <c:pt idx="343">
                  <c:v>51603.5</c:v>
                </c:pt>
                <c:pt idx="344">
                  <c:v>51620</c:v>
                </c:pt>
                <c:pt idx="345">
                  <c:v>51621</c:v>
                </c:pt>
                <c:pt idx="346">
                  <c:v>51674.5</c:v>
                </c:pt>
                <c:pt idx="347">
                  <c:v>51701.5</c:v>
                </c:pt>
                <c:pt idx="348">
                  <c:v>51715</c:v>
                </c:pt>
                <c:pt idx="349">
                  <c:v>52898.5</c:v>
                </c:pt>
                <c:pt idx="350">
                  <c:v>52972</c:v>
                </c:pt>
                <c:pt idx="351">
                  <c:v>53071</c:v>
                </c:pt>
                <c:pt idx="352">
                  <c:v>53085</c:v>
                </c:pt>
                <c:pt idx="353">
                  <c:v>53092.5</c:v>
                </c:pt>
                <c:pt idx="354">
                  <c:v>53093</c:v>
                </c:pt>
                <c:pt idx="355">
                  <c:v>53093</c:v>
                </c:pt>
                <c:pt idx="356">
                  <c:v>53121</c:v>
                </c:pt>
                <c:pt idx="357">
                  <c:v>53121</c:v>
                </c:pt>
                <c:pt idx="358">
                  <c:v>53144</c:v>
                </c:pt>
                <c:pt idx="359">
                  <c:v>53165.5</c:v>
                </c:pt>
                <c:pt idx="360">
                  <c:v>53183</c:v>
                </c:pt>
                <c:pt idx="361">
                  <c:v>53183</c:v>
                </c:pt>
                <c:pt idx="362">
                  <c:v>53193</c:v>
                </c:pt>
                <c:pt idx="363">
                  <c:v>53201.5</c:v>
                </c:pt>
                <c:pt idx="364">
                  <c:v>53207</c:v>
                </c:pt>
                <c:pt idx="365">
                  <c:v>53547</c:v>
                </c:pt>
                <c:pt idx="366">
                  <c:v>54643</c:v>
                </c:pt>
                <c:pt idx="367">
                  <c:v>54721</c:v>
                </c:pt>
                <c:pt idx="368">
                  <c:v>54730</c:v>
                </c:pt>
                <c:pt idx="369">
                  <c:v>54802</c:v>
                </c:pt>
                <c:pt idx="370">
                  <c:v>54812</c:v>
                </c:pt>
                <c:pt idx="371">
                  <c:v>54830</c:v>
                </c:pt>
                <c:pt idx="372">
                  <c:v>54857</c:v>
                </c:pt>
                <c:pt idx="373">
                  <c:v>54861</c:v>
                </c:pt>
                <c:pt idx="374">
                  <c:v>54875</c:v>
                </c:pt>
                <c:pt idx="375">
                  <c:v>54938</c:v>
                </c:pt>
                <c:pt idx="376">
                  <c:v>54950.5</c:v>
                </c:pt>
                <c:pt idx="377">
                  <c:v>54970</c:v>
                </c:pt>
                <c:pt idx="378">
                  <c:v>54996</c:v>
                </c:pt>
                <c:pt idx="379">
                  <c:v>54996</c:v>
                </c:pt>
                <c:pt idx="380">
                  <c:v>54996</c:v>
                </c:pt>
                <c:pt idx="381">
                  <c:v>55127.5</c:v>
                </c:pt>
                <c:pt idx="382">
                  <c:v>55127.5</c:v>
                </c:pt>
                <c:pt idx="383">
                  <c:v>55572</c:v>
                </c:pt>
                <c:pt idx="384">
                  <c:v>56043.5</c:v>
                </c:pt>
                <c:pt idx="385">
                  <c:v>56043.5</c:v>
                </c:pt>
                <c:pt idx="386">
                  <c:v>56293</c:v>
                </c:pt>
                <c:pt idx="387">
                  <c:v>56302.5</c:v>
                </c:pt>
                <c:pt idx="388">
                  <c:v>56342</c:v>
                </c:pt>
                <c:pt idx="389">
                  <c:v>56388</c:v>
                </c:pt>
                <c:pt idx="390">
                  <c:v>56429.5</c:v>
                </c:pt>
                <c:pt idx="391">
                  <c:v>56442.5</c:v>
                </c:pt>
                <c:pt idx="392">
                  <c:v>56474</c:v>
                </c:pt>
                <c:pt idx="393">
                  <c:v>56500</c:v>
                </c:pt>
                <c:pt idx="394">
                  <c:v>56500.5</c:v>
                </c:pt>
                <c:pt idx="395">
                  <c:v>56551</c:v>
                </c:pt>
                <c:pt idx="396">
                  <c:v>56578</c:v>
                </c:pt>
                <c:pt idx="397">
                  <c:v>56664.5</c:v>
                </c:pt>
                <c:pt idx="398">
                  <c:v>56668</c:v>
                </c:pt>
                <c:pt idx="399">
                  <c:v>56683</c:v>
                </c:pt>
                <c:pt idx="400">
                  <c:v>56683</c:v>
                </c:pt>
                <c:pt idx="401">
                  <c:v>56683</c:v>
                </c:pt>
                <c:pt idx="402">
                  <c:v>56841.5</c:v>
                </c:pt>
                <c:pt idx="403">
                  <c:v>57599</c:v>
                </c:pt>
                <c:pt idx="404">
                  <c:v>57757.5</c:v>
                </c:pt>
                <c:pt idx="405">
                  <c:v>57884</c:v>
                </c:pt>
                <c:pt idx="406">
                  <c:v>58055.5</c:v>
                </c:pt>
                <c:pt idx="407">
                  <c:v>58169</c:v>
                </c:pt>
                <c:pt idx="408">
                  <c:v>58169.5</c:v>
                </c:pt>
                <c:pt idx="409">
                  <c:v>58214</c:v>
                </c:pt>
                <c:pt idx="410">
                  <c:v>58214</c:v>
                </c:pt>
                <c:pt idx="411">
                  <c:v>58327.5</c:v>
                </c:pt>
                <c:pt idx="412">
                  <c:v>58327.5</c:v>
                </c:pt>
                <c:pt idx="413">
                  <c:v>58358.5</c:v>
                </c:pt>
                <c:pt idx="414">
                  <c:v>58358.5</c:v>
                </c:pt>
                <c:pt idx="415">
                  <c:v>58377</c:v>
                </c:pt>
                <c:pt idx="416">
                  <c:v>59321</c:v>
                </c:pt>
                <c:pt idx="417">
                  <c:v>59409</c:v>
                </c:pt>
                <c:pt idx="418">
                  <c:v>59430</c:v>
                </c:pt>
                <c:pt idx="419">
                  <c:v>59588.5</c:v>
                </c:pt>
                <c:pt idx="420">
                  <c:v>59696.5</c:v>
                </c:pt>
                <c:pt idx="421">
                  <c:v>59758</c:v>
                </c:pt>
                <c:pt idx="422">
                  <c:v>59767</c:v>
                </c:pt>
                <c:pt idx="423">
                  <c:v>59841.5</c:v>
                </c:pt>
                <c:pt idx="424">
                  <c:v>60114.5</c:v>
                </c:pt>
                <c:pt idx="425">
                  <c:v>60114.5</c:v>
                </c:pt>
                <c:pt idx="426">
                  <c:v>60114.5</c:v>
                </c:pt>
                <c:pt idx="427">
                  <c:v>60334</c:v>
                </c:pt>
                <c:pt idx="428">
                  <c:v>60334</c:v>
                </c:pt>
                <c:pt idx="429">
                  <c:v>61315</c:v>
                </c:pt>
                <c:pt idx="430">
                  <c:v>61331.5</c:v>
                </c:pt>
                <c:pt idx="431">
                  <c:v>61374.5</c:v>
                </c:pt>
                <c:pt idx="432">
                  <c:v>61375</c:v>
                </c:pt>
                <c:pt idx="433">
                  <c:v>61444</c:v>
                </c:pt>
                <c:pt idx="434">
                  <c:v>61444.5</c:v>
                </c:pt>
                <c:pt idx="435">
                  <c:v>61498.5</c:v>
                </c:pt>
                <c:pt idx="436">
                  <c:v>61503</c:v>
                </c:pt>
                <c:pt idx="437">
                  <c:v>61529</c:v>
                </c:pt>
                <c:pt idx="438">
                  <c:v>61548.5</c:v>
                </c:pt>
                <c:pt idx="439">
                  <c:v>61575</c:v>
                </c:pt>
                <c:pt idx="440">
                  <c:v>61602.5</c:v>
                </c:pt>
                <c:pt idx="441">
                  <c:v>61603</c:v>
                </c:pt>
                <c:pt idx="442">
                  <c:v>61607.5</c:v>
                </c:pt>
                <c:pt idx="443">
                  <c:v>61611.5</c:v>
                </c:pt>
                <c:pt idx="444">
                  <c:v>61612</c:v>
                </c:pt>
                <c:pt idx="445">
                  <c:v>61621</c:v>
                </c:pt>
                <c:pt idx="446">
                  <c:v>61634.5</c:v>
                </c:pt>
                <c:pt idx="447">
                  <c:v>61643.5</c:v>
                </c:pt>
                <c:pt idx="448">
                  <c:v>61644</c:v>
                </c:pt>
                <c:pt idx="449">
                  <c:v>61648</c:v>
                </c:pt>
                <c:pt idx="450">
                  <c:v>61648.5</c:v>
                </c:pt>
                <c:pt idx="451">
                  <c:v>61652.5</c:v>
                </c:pt>
                <c:pt idx="452">
                  <c:v>61653</c:v>
                </c:pt>
                <c:pt idx="453">
                  <c:v>61661.5</c:v>
                </c:pt>
                <c:pt idx="454">
                  <c:v>61662</c:v>
                </c:pt>
                <c:pt idx="455">
                  <c:v>61666</c:v>
                </c:pt>
                <c:pt idx="456">
                  <c:v>61666.5</c:v>
                </c:pt>
                <c:pt idx="457">
                  <c:v>61670.5</c:v>
                </c:pt>
                <c:pt idx="458">
                  <c:v>61671</c:v>
                </c:pt>
                <c:pt idx="459">
                  <c:v>61684</c:v>
                </c:pt>
                <c:pt idx="460">
                  <c:v>61684</c:v>
                </c:pt>
                <c:pt idx="461">
                  <c:v>61684.5</c:v>
                </c:pt>
                <c:pt idx="462">
                  <c:v>61699</c:v>
                </c:pt>
                <c:pt idx="463">
                  <c:v>61784</c:v>
                </c:pt>
                <c:pt idx="464">
                  <c:v>61788.5</c:v>
                </c:pt>
                <c:pt idx="465">
                  <c:v>61793</c:v>
                </c:pt>
                <c:pt idx="466">
                  <c:v>61797.5</c:v>
                </c:pt>
                <c:pt idx="467">
                  <c:v>61802</c:v>
                </c:pt>
                <c:pt idx="468">
                  <c:v>61806.5</c:v>
                </c:pt>
                <c:pt idx="469">
                  <c:v>61811</c:v>
                </c:pt>
                <c:pt idx="470">
                  <c:v>61880</c:v>
                </c:pt>
                <c:pt idx="471">
                  <c:v>61892.5</c:v>
                </c:pt>
                <c:pt idx="472">
                  <c:v>62092</c:v>
                </c:pt>
                <c:pt idx="473">
                  <c:v>62092</c:v>
                </c:pt>
                <c:pt idx="474">
                  <c:v>62561</c:v>
                </c:pt>
                <c:pt idx="475">
                  <c:v>63006</c:v>
                </c:pt>
                <c:pt idx="476">
                  <c:v>63006.5</c:v>
                </c:pt>
                <c:pt idx="477">
                  <c:v>63027.5</c:v>
                </c:pt>
                <c:pt idx="478">
                  <c:v>63043.5</c:v>
                </c:pt>
                <c:pt idx="479">
                  <c:v>63057</c:v>
                </c:pt>
                <c:pt idx="480">
                  <c:v>63066</c:v>
                </c:pt>
                <c:pt idx="481">
                  <c:v>63106</c:v>
                </c:pt>
                <c:pt idx="482">
                  <c:v>63106</c:v>
                </c:pt>
                <c:pt idx="483">
                  <c:v>63106.5</c:v>
                </c:pt>
                <c:pt idx="484">
                  <c:v>63106.5</c:v>
                </c:pt>
                <c:pt idx="485">
                  <c:v>63107.5</c:v>
                </c:pt>
                <c:pt idx="486">
                  <c:v>63116</c:v>
                </c:pt>
                <c:pt idx="487">
                  <c:v>63116</c:v>
                </c:pt>
                <c:pt idx="488">
                  <c:v>63116.5</c:v>
                </c:pt>
                <c:pt idx="489">
                  <c:v>63125.5</c:v>
                </c:pt>
                <c:pt idx="490">
                  <c:v>63154</c:v>
                </c:pt>
                <c:pt idx="491">
                  <c:v>63161.5</c:v>
                </c:pt>
                <c:pt idx="492">
                  <c:v>63220.5</c:v>
                </c:pt>
                <c:pt idx="493">
                  <c:v>63306</c:v>
                </c:pt>
                <c:pt idx="494">
                  <c:v>63306.5</c:v>
                </c:pt>
                <c:pt idx="495">
                  <c:v>63329</c:v>
                </c:pt>
                <c:pt idx="496">
                  <c:v>63367</c:v>
                </c:pt>
                <c:pt idx="497">
                  <c:v>63426</c:v>
                </c:pt>
                <c:pt idx="498">
                  <c:v>64489.5</c:v>
                </c:pt>
                <c:pt idx="499">
                  <c:v>64493</c:v>
                </c:pt>
                <c:pt idx="500">
                  <c:v>64644.5</c:v>
                </c:pt>
                <c:pt idx="501">
                  <c:v>64729</c:v>
                </c:pt>
                <c:pt idx="502">
                  <c:v>64753.5</c:v>
                </c:pt>
                <c:pt idx="503">
                  <c:v>64758</c:v>
                </c:pt>
                <c:pt idx="504">
                  <c:v>64783.5</c:v>
                </c:pt>
                <c:pt idx="505">
                  <c:v>64788</c:v>
                </c:pt>
                <c:pt idx="506">
                  <c:v>64792.5</c:v>
                </c:pt>
                <c:pt idx="507">
                  <c:v>64793</c:v>
                </c:pt>
                <c:pt idx="508">
                  <c:v>64797</c:v>
                </c:pt>
                <c:pt idx="509">
                  <c:v>64860.5</c:v>
                </c:pt>
                <c:pt idx="510">
                  <c:v>64862</c:v>
                </c:pt>
                <c:pt idx="511">
                  <c:v>64874</c:v>
                </c:pt>
                <c:pt idx="512">
                  <c:v>64874</c:v>
                </c:pt>
                <c:pt idx="513">
                  <c:v>64951</c:v>
                </c:pt>
                <c:pt idx="514">
                  <c:v>65250.5</c:v>
                </c:pt>
                <c:pt idx="515">
                  <c:v>65677</c:v>
                </c:pt>
                <c:pt idx="516">
                  <c:v>66008.5</c:v>
                </c:pt>
                <c:pt idx="517">
                  <c:v>66013</c:v>
                </c:pt>
                <c:pt idx="518">
                  <c:v>66022</c:v>
                </c:pt>
                <c:pt idx="519">
                  <c:v>66058</c:v>
                </c:pt>
                <c:pt idx="520">
                  <c:v>66071.5</c:v>
                </c:pt>
                <c:pt idx="521">
                  <c:v>66076.5</c:v>
                </c:pt>
                <c:pt idx="522">
                  <c:v>66090</c:v>
                </c:pt>
                <c:pt idx="523">
                  <c:v>66098.5</c:v>
                </c:pt>
                <c:pt idx="524">
                  <c:v>66099</c:v>
                </c:pt>
                <c:pt idx="525">
                  <c:v>66103.5</c:v>
                </c:pt>
                <c:pt idx="526">
                  <c:v>66108</c:v>
                </c:pt>
                <c:pt idx="527">
                  <c:v>66112.5</c:v>
                </c:pt>
                <c:pt idx="528">
                  <c:v>66189.5</c:v>
                </c:pt>
                <c:pt idx="529">
                  <c:v>66194</c:v>
                </c:pt>
                <c:pt idx="530">
                  <c:v>66194.5</c:v>
                </c:pt>
                <c:pt idx="531">
                  <c:v>66216</c:v>
                </c:pt>
                <c:pt idx="532">
                  <c:v>66216.5</c:v>
                </c:pt>
                <c:pt idx="533">
                  <c:v>66230.5</c:v>
                </c:pt>
                <c:pt idx="534">
                  <c:v>66234.5</c:v>
                </c:pt>
                <c:pt idx="535">
                  <c:v>66248.5</c:v>
                </c:pt>
                <c:pt idx="536">
                  <c:v>66253</c:v>
                </c:pt>
                <c:pt idx="537">
                  <c:v>66257.5</c:v>
                </c:pt>
                <c:pt idx="538">
                  <c:v>66261.5</c:v>
                </c:pt>
                <c:pt idx="539">
                  <c:v>66279.5</c:v>
                </c:pt>
                <c:pt idx="540">
                  <c:v>66280</c:v>
                </c:pt>
                <c:pt idx="541">
                  <c:v>66284</c:v>
                </c:pt>
                <c:pt idx="542">
                  <c:v>66284.5</c:v>
                </c:pt>
                <c:pt idx="543">
                  <c:v>66288</c:v>
                </c:pt>
                <c:pt idx="544">
                  <c:v>66288.5</c:v>
                </c:pt>
                <c:pt idx="545">
                  <c:v>66302.5</c:v>
                </c:pt>
                <c:pt idx="546">
                  <c:v>66307</c:v>
                </c:pt>
                <c:pt idx="547">
                  <c:v>66307.5</c:v>
                </c:pt>
                <c:pt idx="548">
                  <c:v>66311</c:v>
                </c:pt>
                <c:pt idx="549">
                  <c:v>66312</c:v>
                </c:pt>
                <c:pt idx="550">
                  <c:v>66325.5</c:v>
                </c:pt>
                <c:pt idx="551">
                  <c:v>66326.5</c:v>
                </c:pt>
                <c:pt idx="552">
                  <c:v>66329.5</c:v>
                </c:pt>
                <c:pt idx="553">
                  <c:v>66330</c:v>
                </c:pt>
                <c:pt idx="554">
                  <c:v>66347</c:v>
                </c:pt>
                <c:pt idx="555">
                  <c:v>66347.5</c:v>
                </c:pt>
                <c:pt idx="556">
                  <c:v>66423.5</c:v>
                </c:pt>
                <c:pt idx="557">
                  <c:v>66424</c:v>
                </c:pt>
                <c:pt idx="558">
                  <c:v>66433</c:v>
                </c:pt>
                <c:pt idx="559">
                  <c:v>66437.5</c:v>
                </c:pt>
                <c:pt idx="560">
                  <c:v>66438</c:v>
                </c:pt>
                <c:pt idx="561">
                  <c:v>66438.5</c:v>
                </c:pt>
                <c:pt idx="562">
                  <c:v>66443</c:v>
                </c:pt>
                <c:pt idx="563">
                  <c:v>66451</c:v>
                </c:pt>
                <c:pt idx="564">
                  <c:v>66469</c:v>
                </c:pt>
                <c:pt idx="565">
                  <c:v>66469.5</c:v>
                </c:pt>
                <c:pt idx="566">
                  <c:v>66473.5</c:v>
                </c:pt>
                <c:pt idx="567">
                  <c:v>66474</c:v>
                </c:pt>
                <c:pt idx="568">
                  <c:v>66478</c:v>
                </c:pt>
                <c:pt idx="569">
                  <c:v>66478.5</c:v>
                </c:pt>
                <c:pt idx="570">
                  <c:v>66483</c:v>
                </c:pt>
                <c:pt idx="571">
                  <c:v>66487</c:v>
                </c:pt>
                <c:pt idx="572">
                  <c:v>66487.5</c:v>
                </c:pt>
                <c:pt idx="573">
                  <c:v>66491.5</c:v>
                </c:pt>
                <c:pt idx="574">
                  <c:v>66492</c:v>
                </c:pt>
                <c:pt idx="575">
                  <c:v>66492.5</c:v>
                </c:pt>
                <c:pt idx="576">
                  <c:v>66501</c:v>
                </c:pt>
                <c:pt idx="577">
                  <c:v>66501.5</c:v>
                </c:pt>
                <c:pt idx="578">
                  <c:v>66505.5</c:v>
                </c:pt>
                <c:pt idx="579">
                  <c:v>66510</c:v>
                </c:pt>
                <c:pt idx="580">
                  <c:v>66514.5</c:v>
                </c:pt>
                <c:pt idx="581">
                  <c:v>66519</c:v>
                </c:pt>
                <c:pt idx="582">
                  <c:v>66519</c:v>
                </c:pt>
                <c:pt idx="583">
                  <c:v>66523.5</c:v>
                </c:pt>
                <c:pt idx="584">
                  <c:v>66528</c:v>
                </c:pt>
                <c:pt idx="585">
                  <c:v>66528.5</c:v>
                </c:pt>
                <c:pt idx="586">
                  <c:v>66532.5</c:v>
                </c:pt>
                <c:pt idx="587">
                  <c:v>66532.5</c:v>
                </c:pt>
                <c:pt idx="588">
                  <c:v>66533</c:v>
                </c:pt>
                <c:pt idx="589">
                  <c:v>66537.5</c:v>
                </c:pt>
                <c:pt idx="590">
                  <c:v>66551</c:v>
                </c:pt>
                <c:pt idx="591">
                  <c:v>66555.5</c:v>
                </c:pt>
                <c:pt idx="592">
                  <c:v>66564.5</c:v>
                </c:pt>
                <c:pt idx="593">
                  <c:v>66569</c:v>
                </c:pt>
                <c:pt idx="594">
                  <c:v>66573.5</c:v>
                </c:pt>
                <c:pt idx="595">
                  <c:v>66578</c:v>
                </c:pt>
                <c:pt idx="596">
                  <c:v>66582.5</c:v>
                </c:pt>
                <c:pt idx="597">
                  <c:v>66596</c:v>
                </c:pt>
                <c:pt idx="598">
                  <c:v>66600.5</c:v>
                </c:pt>
                <c:pt idx="599">
                  <c:v>66614.5</c:v>
                </c:pt>
                <c:pt idx="600">
                  <c:v>66619</c:v>
                </c:pt>
                <c:pt idx="601">
                  <c:v>66623.5</c:v>
                </c:pt>
                <c:pt idx="602">
                  <c:v>66659.5</c:v>
                </c:pt>
                <c:pt idx="603">
                  <c:v>66765</c:v>
                </c:pt>
                <c:pt idx="604">
                  <c:v>67914</c:v>
                </c:pt>
                <c:pt idx="605">
                  <c:v>67914</c:v>
                </c:pt>
                <c:pt idx="606">
                  <c:v>67914</c:v>
                </c:pt>
                <c:pt idx="607">
                  <c:v>67914</c:v>
                </c:pt>
                <c:pt idx="608">
                  <c:v>67974.5</c:v>
                </c:pt>
                <c:pt idx="609">
                  <c:v>67980</c:v>
                </c:pt>
                <c:pt idx="610">
                  <c:v>67980</c:v>
                </c:pt>
                <c:pt idx="611">
                  <c:v>68073</c:v>
                </c:pt>
                <c:pt idx="612">
                  <c:v>68128</c:v>
                </c:pt>
                <c:pt idx="613">
                  <c:v>68128</c:v>
                </c:pt>
                <c:pt idx="614">
                  <c:v>68128</c:v>
                </c:pt>
                <c:pt idx="615">
                  <c:v>68132.5</c:v>
                </c:pt>
                <c:pt idx="616">
                  <c:v>68132.5</c:v>
                </c:pt>
                <c:pt idx="617">
                  <c:v>68241</c:v>
                </c:pt>
                <c:pt idx="618">
                  <c:v>68250</c:v>
                </c:pt>
                <c:pt idx="619">
                  <c:v>68255.5</c:v>
                </c:pt>
                <c:pt idx="620">
                  <c:v>68341.5</c:v>
                </c:pt>
                <c:pt idx="621">
                  <c:v>68395</c:v>
                </c:pt>
                <c:pt idx="622">
                  <c:v>68395</c:v>
                </c:pt>
                <c:pt idx="623">
                  <c:v>68395</c:v>
                </c:pt>
                <c:pt idx="624">
                  <c:v>68485.5</c:v>
                </c:pt>
                <c:pt idx="625">
                  <c:v>69244.5</c:v>
                </c:pt>
                <c:pt idx="626">
                  <c:v>69263</c:v>
                </c:pt>
                <c:pt idx="627">
                  <c:v>69263.5</c:v>
                </c:pt>
                <c:pt idx="628">
                  <c:v>69475.5</c:v>
                </c:pt>
                <c:pt idx="629">
                  <c:v>69476</c:v>
                </c:pt>
                <c:pt idx="630">
                  <c:v>69573</c:v>
                </c:pt>
                <c:pt idx="631">
                  <c:v>69593.5</c:v>
                </c:pt>
                <c:pt idx="632">
                  <c:v>69692</c:v>
                </c:pt>
                <c:pt idx="633">
                  <c:v>69769</c:v>
                </c:pt>
                <c:pt idx="634">
                  <c:v>69786</c:v>
                </c:pt>
                <c:pt idx="635">
                  <c:v>69841.5</c:v>
                </c:pt>
                <c:pt idx="636">
                  <c:v>69887</c:v>
                </c:pt>
                <c:pt idx="637">
                  <c:v>69922</c:v>
                </c:pt>
                <c:pt idx="638">
                  <c:v>70902</c:v>
                </c:pt>
                <c:pt idx="639">
                  <c:v>71042.5</c:v>
                </c:pt>
                <c:pt idx="640">
                  <c:v>71051</c:v>
                </c:pt>
                <c:pt idx="641">
                  <c:v>71214.5</c:v>
                </c:pt>
                <c:pt idx="642">
                  <c:v>71337</c:v>
                </c:pt>
                <c:pt idx="643">
                  <c:v>71337.5</c:v>
                </c:pt>
                <c:pt idx="644">
                  <c:v>71350.5</c:v>
                </c:pt>
                <c:pt idx="645">
                  <c:v>71467</c:v>
                </c:pt>
                <c:pt idx="646">
                  <c:v>72625</c:v>
                </c:pt>
                <c:pt idx="647">
                  <c:v>72838</c:v>
                </c:pt>
                <c:pt idx="648">
                  <c:v>72904.5</c:v>
                </c:pt>
                <c:pt idx="649">
                  <c:v>73035.5</c:v>
                </c:pt>
                <c:pt idx="650">
                  <c:v>73040</c:v>
                </c:pt>
                <c:pt idx="651">
                  <c:v>73040.5</c:v>
                </c:pt>
                <c:pt idx="652">
                  <c:v>73053.5</c:v>
                </c:pt>
                <c:pt idx="653">
                  <c:v>73054</c:v>
                </c:pt>
                <c:pt idx="654">
                  <c:v>73062</c:v>
                </c:pt>
                <c:pt idx="655">
                  <c:v>73062.5</c:v>
                </c:pt>
                <c:pt idx="656">
                  <c:v>73067</c:v>
                </c:pt>
                <c:pt idx="657">
                  <c:v>73067.5</c:v>
                </c:pt>
                <c:pt idx="658">
                  <c:v>73076</c:v>
                </c:pt>
                <c:pt idx="659">
                  <c:v>73076.5</c:v>
                </c:pt>
                <c:pt idx="660">
                  <c:v>73077</c:v>
                </c:pt>
                <c:pt idx="661">
                  <c:v>73077</c:v>
                </c:pt>
                <c:pt idx="662">
                  <c:v>73077.5</c:v>
                </c:pt>
                <c:pt idx="663">
                  <c:v>73080.5</c:v>
                </c:pt>
                <c:pt idx="664">
                  <c:v>73081</c:v>
                </c:pt>
                <c:pt idx="665">
                  <c:v>73081.5</c:v>
                </c:pt>
                <c:pt idx="666">
                  <c:v>73085</c:v>
                </c:pt>
                <c:pt idx="667">
                  <c:v>73085.5</c:v>
                </c:pt>
                <c:pt idx="668">
                  <c:v>73089.5</c:v>
                </c:pt>
                <c:pt idx="669">
                  <c:v>73090</c:v>
                </c:pt>
                <c:pt idx="670">
                  <c:v>73090.5</c:v>
                </c:pt>
                <c:pt idx="671">
                  <c:v>73094</c:v>
                </c:pt>
                <c:pt idx="672">
                  <c:v>73094.5</c:v>
                </c:pt>
                <c:pt idx="673">
                  <c:v>73095</c:v>
                </c:pt>
                <c:pt idx="674">
                  <c:v>73095</c:v>
                </c:pt>
                <c:pt idx="675">
                  <c:v>73095</c:v>
                </c:pt>
                <c:pt idx="676">
                  <c:v>73098.5</c:v>
                </c:pt>
                <c:pt idx="677">
                  <c:v>73099</c:v>
                </c:pt>
                <c:pt idx="678">
                  <c:v>73099.5</c:v>
                </c:pt>
                <c:pt idx="679">
                  <c:v>73103.5</c:v>
                </c:pt>
                <c:pt idx="680">
                  <c:v>73135</c:v>
                </c:pt>
                <c:pt idx="681">
                  <c:v>73135.5</c:v>
                </c:pt>
                <c:pt idx="682">
                  <c:v>73144</c:v>
                </c:pt>
                <c:pt idx="683">
                  <c:v>73144.5</c:v>
                </c:pt>
                <c:pt idx="684">
                  <c:v>73148.5</c:v>
                </c:pt>
                <c:pt idx="685">
                  <c:v>73158</c:v>
                </c:pt>
                <c:pt idx="686">
                  <c:v>73185</c:v>
                </c:pt>
                <c:pt idx="687">
                  <c:v>73189</c:v>
                </c:pt>
                <c:pt idx="688">
                  <c:v>73189.5</c:v>
                </c:pt>
                <c:pt idx="689">
                  <c:v>73190</c:v>
                </c:pt>
                <c:pt idx="690">
                  <c:v>73194</c:v>
                </c:pt>
                <c:pt idx="691">
                  <c:v>73194.5</c:v>
                </c:pt>
                <c:pt idx="692">
                  <c:v>73207.5</c:v>
                </c:pt>
                <c:pt idx="693">
                  <c:v>73212</c:v>
                </c:pt>
                <c:pt idx="694">
                  <c:v>73212.5</c:v>
                </c:pt>
                <c:pt idx="695">
                  <c:v>73221</c:v>
                </c:pt>
                <c:pt idx="696">
                  <c:v>73221.5</c:v>
                </c:pt>
                <c:pt idx="697">
                  <c:v>73230</c:v>
                </c:pt>
                <c:pt idx="698">
                  <c:v>73230.5</c:v>
                </c:pt>
                <c:pt idx="699">
                  <c:v>73239</c:v>
                </c:pt>
                <c:pt idx="700">
                  <c:v>73243.5</c:v>
                </c:pt>
                <c:pt idx="701">
                  <c:v>73248</c:v>
                </c:pt>
                <c:pt idx="702">
                  <c:v>73248.5</c:v>
                </c:pt>
                <c:pt idx="703">
                  <c:v>73252.5</c:v>
                </c:pt>
                <c:pt idx="704">
                  <c:v>73253</c:v>
                </c:pt>
                <c:pt idx="705">
                  <c:v>73262</c:v>
                </c:pt>
                <c:pt idx="706">
                  <c:v>73271</c:v>
                </c:pt>
                <c:pt idx="707">
                  <c:v>73275.5</c:v>
                </c:pt>
                <c:pt idx="708">
                  <c:v>73280</c:v>
                </c:pt>
                <c:pt idx="709">
                  <c:v>73289</c:v>
                </c:pt>
                <c:pt idx="710">
                  <c:v>74310</c:v>
                </c:pt>
                <c:pt idx="711">
                  <c:v>74327.5</c:v>
                </c:pt>
                <c:pt idx="712">
                  <c:v>74328</c:v>
                </c:pt>
                <c:pt idx="713">
                  <c:v>74342.5</c:v>
                </c:pt>
                <c:pt idx="714">
                  <c:v>74355</c:v>
                </c:pt>
                <c:pt idx="715">
                  <c:v>74359.5</c:v>
                </c:pt>
                <c:pt idx="716">
                  <c:v>74368.5</c:v>
                </c:pt>
                <c:pt idx="717">
                  <c:v>74369</c:v>
                </c:pt>
                <c:pt idx="718">
                  <c:v>74373.5</c:v>
                </c:pt>
                <c:pt idx="719">
                  <c:v>74377.5</c:v>
                </c:pt>
                <c:pt idx="720">
                  <c:v>74378</c:v>
                </c:pt>
                <c:pt idx="721">
                  <c:v>74382</c:v>
                </c:pt>
                <c:pt idx="722">
                  <c:v>74382.5</c:v>
                </c:pt>
                <c:pt idx="723">
                  <c:v>74386.5</c:v>
                </c:pt>
                <c:pt idx="724">
                  <c:v>74387</c:v>
                </c:pt>
                <c:pt idx="725">
                  <c:v>74391</c:v>
                </c:pt>
                <c:pt idx="726">
                  <c:v>74404.5</c:v>
                </c:pt>
                <c:pt idx="727">
                  <c:v>74405</c:v>
                </c:pt>
                <c:pt idx="728">
                  <c:v>74409</c:v>
                </c:pt>
                <c:pt idx="729">
                  <c:v>74409.5</c:v>
                </c:pt>
                <c:pt idx="730">
                  <c:v>74413.5</c:v>
                </c:pt>
                <c:pt idx="731">
                  <c:v>74414</c:v>
                </c:pt>
                <c:pt idx="732">
                  <c:v>74431.5</c:v>
                </c:pt>
                <c:pt idx="733">
                  <c:v>74432</c:v>
                </c:pt>
                <c:pt idx="734">
                  <c:v>74435.5</c:v>
                </c:pt>
                <c:pt idx="735">
                  <c:v>74436</c:v>
                </c:pt>
                <c:pt idx="736">
                  <c:v>74436</c:v>
                </c:pt>
                <c:pt idx="737">
                  <c:v>74436.5</c:v>
                </c:pt>
                <c:pt idx="738">
                  <c:v>74437</c:v>
                </c:pt>
                <c:pt idx="739">
                  <c:v>74440.5</c:v>
                </c:pt>
                <c:pt idx="740">
                  <c:v>74441</c:v>
                </c:pt>
                <c:pt idx="741">
                  <c:v>74464</c:v>
                </c:pt>
                <c:pt idx="742">
                  <c:v>74472.5</c:v>
                </c:pt>
                <c:pt idx="743">
                  <c:v>74517.5</c:v>
                </c:pt>
                <c:pt idx="744">
                  <c:v>74518</c:v>
                </c:pt>
                <c:pt idx="745">
                  <c:v>74518.5</c:v>
                </c:pt>
                <c:pt idx="746">
                  <c:v>74522.5</c:v>
                </c:pt>
                <c:pt idx="747">
                  <c:v>74523</c:v>
                </c:pt>
                <c:pt idx="748">
                  <c:v>74528</c:v>
                </c:pt>
                <c:pt idx="749">
                  <c:v>74528.5</c:v>
                </c:pt>
                <c:pt idx="750">
                  <c:v>74536</c:v>
                </c:pt>
                <c:pt idx="751">
                  <c:v>74536.5</c:v>
                </c:pt>
                <c:pt idx="752">
                  <c:v>74540</c:v>
                </c:pt>
                <c:pt idx="753">
                  <c:v>74558.5</c:v>
                </c:pt>
                <c:pt idx="754">
                  <c:v>74559</c:v>
                </c:pt>
                <c:pt idx="755">
                  <c:v>74640</c:v>
                </c:pt>
                <c:pt idx="756">
                  <c:v>74794.5</c:v>
                </c:pt>
                <c:pt idx="757">
                  <c:v>74893</c:v>
                </c:pt>
                <c:pt idx="758">
                  <c:v>74907.5</c:v>
                </c:pt>
                <c:pt idx="759">
                  <c:v>74907.5</c:v>
                </c:pt>
                <c:pt idx="760">
                  <c:v>76050</c:v>
                </c:pt>
                <c:pt idx="761">
                  <c:v>76050</c:v>
                </c:pt>
                <c:pt idx="762">
                  <c:v>76357.5</c:v>
                </c:pt>
                <c:pt idx="763">
                  <c:v>76357.5</c:v>
                </c:pt>
                <c:pt idx="764">
                  <c:v>76643</c:v>
                </c:pt>
                <c:pt idx="765">
                  <c:v>76693</c:v>
                </c:pt>
                <c:pt idx="766">
                  <c:v>77623.5</c:v>
                </c:pt>
                <c:pt idx="767">
                  <c:v>77744</c:v>
                </c:pt>
                <c:pt idx="768">
                  <c:v>77768</c:v>
                </c:pt>
                <c:pt idx="769">
                  <c:v>77997.5</c:v>
                </c:pt>
                <c:pt idx="770">
                  <c:v>79452</c:v>
                </c:pt>
                <c:pt idx="771">
                  <c:v>79452.5</c:v>
                </c:pt>
                <c:pt idx="772">
                  <c:v>79471.5</c:v>
                </c:pt>
                <c:pt idx="773">
                  <c:v>79592</c:v>
                </c:pt>
                <c:pt idx="774">
                  <c:v>79592.5</c:v>
                </c:pt>
                <c:pt idx="775">
                  <c:v>79669</c:v>
                </c:pt>
                <c:pt idx="776">
                  <c:v>79675</c:v>
                </c:pt>
                <c:pt idx="777">
                  <c:v>79675.5</c:v>
                </c:pt>
                <c:pt idx="778">
                  <c:v>79755</c:v>
                </c:pt>
                <c:pt idx="779">
                  <c:v>81024.5</c:v>
                </c:pt>
                <c:pt idx="780">
                  <c:v>81166.5</c:v>
                </c:pt>
                <c:pt idx="781">
                  <c:v>81309.5</c:v>
                </c:pt>
                <c:pt idx="782">
                  <c:v>81387.5</c:v>
                </c:pt>
                <c:pt idx="783">
                  <c:v>81491.5</c:v>
                </c:pt>
                <c:pt idx="784">
                  <c:v>81559.5</c:v>
                </c:pt>
                <c:pt idx="785">
                  <c:v>82449</c:v>
                </c:pt>
                <c:pt idx="786">
                  <c:v>82551.5</c:v>
                </c:pt>
                <c:pt idx="787">
                  <c:v>82552</c:v>
                </c:pt>
                <c:pt idx="788">
                  <c:v>82797.5</c:v>
                </c:pt>
                <c:pt idx="789">
                  <c:v>82949.5</c:v>
                </c:pt>
                <c:pt idx="790">
                  <c:v>82977</c:v>
                </c:pt>
                <c:pt idx="791">
                  <c:v>83073</c:v>
                </c:pt>
                <c:pt idx="792">
                  <c:v>83268</c:v>
                </c:pt>
                <c:pt idx="793">
                  <c:v>84225.5</c:v>
                </c:pt>
                <c:pt idx="794">
                  <c:v>84288.5</c:v>
                </c:pt>
                <c:pt idx="795">
                  <c:v>84338.5</c:v>
                </c:pt>
                <c:pt idx="796">
                  <c:v>84370</c:v>
                </c:pt>
                <c:pt idx="797">
                  <c:v>84569</c:v>
                </c:pt>
                <c:pt idx="798">
                  <c:v>84569</c:v>
                </c:pt>
                <c:pt idx="799">
                  <c:v>84581.5</c:v>
                </c:pt>
                <c:pt idx="800">
                  <c:v>84582</c:v>
                </c:pt>
                <c:pt idx="801">
                  <c:v>84712.5</c:v>
                </c:pt>
                <c:pt idx="802">
                  <c:v>84726</c:v>
                </c:pt>
                <c:pt idx="803">
                  <c:v>84827</c:v>
                </c:pt>
                <c:pt idx="804">
                  <c:v>85915.5</c:v>
                </c:pt>
                <c:pt idx="805">
                  <c:v>86082.5</c:v>
                </c:pt>
                <c:pt idx="806">
                  <c:v>86083</c:v>
                </c:pt>
                <c:pt idx="807">
                  <c:v>86228</c:v>
                </c:pt>
                <c:pt idx="808">
                  <c:v>86266.5</c:v>
                </c:pt>
                <c:pt idx="809">
                  <c:v>86267</c:v>
                </c:pt>
                <c:pt idx="810">
                  <c:v>86294</c:v>
                </c:pt>
                <c:pt idx="811">
                  <c:v>86381</c:v>
                </c:pt>
                <c:pt idx="812">
                  <c:v>86521.5</c:v>
                </c:pt>
                <c:pt idx="813">
                  <c:v>87795.5</c:v>
                </c:pt>
                <c:pt idx="814">
                  <c:v>87795.5</c:v>
                </c:pt>
                <c:pt idx="815">
                  <c:v>87847</c:v>
                </c:pt>
                <c:pt idx="816">
                  <c:v>87858.5</c:v>
                </c:pt>
                <c:pt idx="817">
                  <c:v>88002</c:v>
                </c:pt>
                <c:pt idx="818">
                  <c:v>88002</c:v>
                </c:pt>
                <c:pt idx="819">
                  <c:v>88057.5</c:v>
                </c:pt>
                <c:pt idx="820">
                  <c:v>88057.5</c:v>
                </c:pt>
                <c:pt idx="821">
                  <c:v>88062</c:v>
                </c:pt>
                <c:pt idx="822">
                  <c:v>88108</c:v>
                </c:pt>
                <c:pt idx="823">
                  <c:v>88160.5</c:v>
                </c:pt>
                <c:pt idx="824">
                  <c:v>88160.5</c:v>
                </c:pt>
                <c:pt idx="825">
                  <c:v>88161</c:v>
                </c:pt>
                <c:pt idx="826">
                  <c:v>88161</c:v>
                </c:pt>
                <c:pt idx="827">
                  <c:v>88266</c:v>
                </c:pt>
                <c:pt idx="828">
                  <c:v>88266</c:v>
                </c:pt>
                <c:pt idx="829">
                  <c:v>89336.5</c:v>
                </c:pt>
                <c:pt idx="830">
                  <c:v>89336.5</c:v>
                </c:pt>
                <c:pt idx="831">
                  <c:v>89510</c:v>
                </c:pt>
                <c:pt idx="832">
                  <c:v>89626</c:v>
                </c:pt>
                <c:pt idx="833">
                  <c:v>89626</c:v>
                </c:pt>
                <c:pt idx="834">
                  <c:v>89751</c:v>
                </c:pt>
                <c:pt idx="835">
                  <c:v>89751</c:v>
                </c:pt>
                <c:pt idx="836">
                  <c:v>90981.5</c:v>
                </c:pt>
                <c:pt idx="837">
                  <c:v>91144</c:v>
                </c:pt>
                <c:pt idx="838">
                  <c:v>91194</c:v>
                </c:pt>
                <c:pt idx="839">
                  <c:v>91401</c:v>
                </c:pt>
                <c:pt idx="840">
                  <c:v>92874.5</c:v>
                </c:pt>
                <c:pt idx="841">
                  <c:v>92875</c:v>
                </c:pt>
                <c:pt idx="842">
                  <c:v>92875.5</c:v>
                </c:pt>
                <c:pt idx="843">
                  <c:v>93146</c:v>
                </c:pt>
                <c:pt idx="844">
                  <c:v>94429</c:v>
                </c:pt>
                <c:pt idx="845">
                  <c:v>94429.5</c:v>
                </c:pt>
                <c:pt idx="846">
                  <c:v>94546.5</c:v>
                </c:pt>
                <c:pt idx="847">
                  <c:v>94586.5</c:v>
                </c:pt>
                <c:pt idx="848">
                  <c:v>94722</c:v>
                </c:pt>
                <c:pt idx="849">
                  <c:v>94900</c:v>
                </c:pt>
              </c:numCache>
            </c:numRef>
          </c:xVal>
          <c:yVal>
            <c:numRef>
              <c:f>'Active 3'!$O$21:$O$989</c:f>
              <c:numCache>
                <c:formatCode>General</c:formatCode>
                <c:ptCount val="969"/>
                <c:pt idx="440">
                  <c:v>-6.2710469799501165E-3</c:v>
                </c:pt>
                <c:pt idx="441">
                  <c:v>-6.2715487366470299E-3</c:v>
                </c:pt>
                <c:pt idx="442">
                  <c:v>-6.2760645469192716E-3</c:v>
                </c:pt>
                <c:pt idx="443">
                  <c:v>-6.2800786004945999E-3</c:v>
                </c:pt>
                <c:pt idx="444">
                  <c:v>-6.2805803571915134E-3</c:v>
                </c:pt>
                <c:pt idx="445">
                  <c:v>-6.2896119777360038E-3</c:v>
                </c:pt>
                <c:pt idx="446">
                  <c:v>-6.303159408552729E-3</c:v>
                </c:pt>
                <c:pt idx="447">
                  <c:v>-6.3121910290972125E-3</c:v>
                </c:pt>
                <c:pt idx="448">
                  <c:v>-6.3126927857941328E-3</c:v>
                </c:pt>
                <c:pt idx="449">
                  <c:v>-6.3167068393694542E-3</c:v>
                </c:pt>
                <c:pt idx="450">
                  <c:v>-6.3172085960663746E-3</c:v>
                </c:pt>
                <c:pt idx="451">
                  <c:v>-6.3212226496416959E-3</c:v>
                </c:pt>
                <c:pt idx="452">
                  <c:v>-6.3217244063386163E-3</c:v>
                </c:pt>
                <c:pt idx="453">
                  <c:v>-6.3302542701861864E-3</c:v>
                </c:pt>
                <c:pt idx="454">
                  <c:v>-6.3307560268830998E-3</c:v>
                </c:pt>
                <c:pt idx="455">
                  <c:v>-6.3347700804584281E-3</c:v>
                </c:pt>
                <c:pt idx="456">
                  <c:v>-6.3352718371553415E-3</c:v>
                </c:pt>
                <c:pt idx="457">
                  <c:v>-6.3392858907306698E-3</c:v>
                </c:pt>
                <c:pt idx="458">
                  <c:v>-6.3397876474275833E-3</c:v>
                </c:pt>
                <c:pt idx="459">
                  <c:v>-6.3528333215473951E-3</c:v>
                </c:pt>
                <c:pt idx="461">
                  <c:v>-6.3533350782443085E-3</c:v>
                </c:pt>
                <c:pt idx="463">
                  <c:v>-6.453184660930561E-3</c:v>
                </c:pt>
                <c:pt idx="464">
                  <c:v>-6.4577004712028027E-3</c:v>
                </c:pt>
                <c:pt idx="465">
                  <c:v>-6.4622162814750445E-3</c:v>
                </c:pt>
                <c:pt idx="466">
                  <c:v>-6.4667320917472862E-3</c:v>
                </c:pt>
                <c:pt idx="467">
                  <c:v>-6.4712479020195279E-3</c:v>
                </c:pt>
                <c:pt idx="468">
                  <c:v>-6.4757637122917766E-3</c:v>
                </c:pt>
                <c:pt idx="469">
                  <c:v>-6.4802795225640183E-3</c:v>
                </c:pt>
                <c:pt idx="471">
                  <c:v>-6.5620658641612969E-3</c:v>
                </c:pt>
                <c:pt idx="504">
                  <c:v>-9.4632230857286184E-3</c:v>
                </c:pt>
                <c:pt idx="505">
                  <c:v>-9.4677388960008532E-3</c:v>
                </c:pt>
                <c:pt idx="506">
                  <c:v>-9.4722547062731019E-3</c:v>
                </c:pt>
                <c:pt idx="507">
                  <c:v>-9.4727564629700153E-3</c:v>
                </c:pt>
                <c:pt idx="508">
                  <c:v>-9.4767705165453367E-3</c:v>
                </c:pt>
                <c:pt idx="516">
                  <c:v>-1.0692526993172392E-2</c:v>
                </c:pt>
                <c:pt idx="517">
                  <c:v>-1.0697042803444627E-2</c:v>
                </c:pt>
                <c:pt idx="518">
                  <c:v>-1.0706074423989125E-2</c:v>
                </c:pt>
                <c:pt idx="519">
                  <c:v>-1.0742200906167058E-2</c:v>
                </c:pt>
                <c:pt idx="520">
                  <c:v>-1.0755748336983791E-2</c:v>
                </c:pt>
                <c:pt idx="521">
                  <c:v>-1.0760765903952939E-2</c:v>
                </c:pt>
                <c:pt idx="522">
                  <c:v>-1.0774313334769671E-2</c:v>
                </c:pt>
                <c:pt idx="523">
                  <c:v>-1.0782843198617241E-2</c:v>
                </c:pt>
                <c:pt idx="524">
                  <c:v>-1.0783344955314154E-2</c:v>
                </c:pt>
                <c:pt idx="525">
                  <c:v>-1.0787860765586403E-2</c:v>
                </c:pt>
                <c:pt idx="526">
                  <c:v>-1.0792376575858638E-2</c:v>
                </c:pt>
                <c:pt idx="527">
                  <c:v>-1.0796892386130887E-2</c:v>
                </c:pt>
                <c:pt idx="528">
                  <c:v>-1.0874162917455917E-2</c:v>
                </c:pt>
                <c:pt idx="529">
                  <c:v>-1.0878678727728165E-2</c:v>
                </c:pt>
                <c:pt idx="530">
                  <c:v>-1.0879180484425079E-2</c:v>
                </c:pt>
                <c:pt idx="531">
                  <c:v>-1.0900756022392454E-2</c:v>
                </c:pt>
                <c:pt idx="532">
                  <c:v>-1.0901257779089381E-2</c:v>
                </c:pt>
                <c:pt idx="533">
                  <c:v>-1.0915306966603013E-2</c:v>
                </c:pt>
                <c:pt idx="534">
                  <c:v>-1.0919321020178348E-2</c:v>
                </c:pt>
                <c:pt idx="535">
                  <c:v>-1.0933370207691993E-2</c:v>
                </c:pt>
                <c:pt idx="536">
                  <c:v>-1.0937886017964228E-2</c:v>
                </c:pt>
                <c:pt idx="537">
                  <c:v>-1.0942401828236477E-2</c:v>
                </c:pt>
                <c:pt idx="538">
                  <c:v>-1.0946415881811798E-2</c:v>
                </c:pt>
                <c:pt idx="539">
                  <c:v>-1.0964479122900765E-2</c:v>
                </c:pt>
                <c:pt idx="540">
                  <c:v>-1.0964980879597679E-2</c:v>
                </c:pt>
                <c:pt idx="541">
                  <c:v>-1.0968994933173014E-2</c:v>
                </c:pt>
                <c:pt idx="542">
                  <c:v>-1.0969496689869927E-2</c:v>
                </c:pt>
                <c:pt idx="545">
                  <c:v>-1.0987559930958894E-2</c:v>
                </c:pt>
                <c:pt idx="546">
                  <c:v>-1.0992075741231143E-2</c:v>
                </c:pt>
                <c:pt idx="547">
                  <c:v>-1.0992577497928056E-2</c:v>
                </c:pt>
                <c:pt idx="548">
                  <c:v>-1.0996089794806464E-2</c:v>
                </c:pt>
                <c:pt idx="549">
                  <c:v>-1.0997093308200305E-2</c:v>
                </c:pt>
                <c:pt idx="550">
                  <c:v>-1.1010640739017023E-2</c:v>
                </c:pt>
                <c:pt idx="552">
                  <c:v>-1.1014654792592359E-2</c:v>
                </c:pt>
                <c:pt idx="553">
                  <c:v>-1.1015156549289272E-2</c:v>
                </c:pt>
                <c:pt idx="558">
                  <c:v>-1.1118518428853925E-2</c:v>
                </c:pt>
                <c:pt idx="559">
                  <c:v>-1.1123034239126174E-2</c:v>
                </c:pt>
                <c:pt idx="560">
                  <c:v>-1.1123535995823088E-2</c:v>
                </c:pt>
                <c:pt idx="561">
                  <c:v>-1.1124037752520001E-2</c:v>
                </c:pt>
                <c:pt idx="565">
                  <c:v>-1.1155146667728787E-2</c:v>
                </c:pt>
                <c:pt idx="567">
                  <c:v>-1.1159662478001021E-2</c:v>
                </c:pt>
                <c:pt idx="569">
                  <c:v>-1.116417828827327E-2</c:v>
                </c:pt>
                <c:pt idx="570">
                  <c:v>-1.1168694098545505E-2</c:v>
                </c:pt>
                <c:pt idx="572">
                  <c:v>-1.1173209908817754E-2</c:v>
                </c:pt>
                <c:pt idx="578">
                  <c:v>-1.1191273149906721E-2</c:v>
                </c:pt>
                <c:pt idx="579">
                  <c:v>-1.1195788960178969E-2</c:v>
                </c:pt>
                <c:pt idx="580">
                  <c:v>-1.1200304770451204E-2</c:v>
                </c:pt>
                <c:pt idx="581">
                  <c:v>-1.1204820580723453E-2</c:v>
                </c:pt>
                <c:pt idx="583">
                  <c:v>-1.1209336390995688E-2</c:v>
                </c:pt>
                <c:pt idx="584">
                  <c:v>-1.1213852201267936E-2</c:v>
                </c:pt>
                <c:pt idx="585">
                  <c:v>-1.121435395796485E-2</c:v>
                </c:pt>
                <c:pt idx="586">
                  <c:v>-1.1218368011540185E-2</c:v>
                </c:pt>
                <c:pt idx="588">
                  <c:v>-1.1218869768237098E-2</c:v>
                </c:pt>
                <c:pt idx="589">
                  <c:v>-1.1223385578509333E-2</c:v>
                </c:pt>
                <c:pt idx="590">
                  <c:v>-1.1236933009326065E-2</c:v>
                </c:pt>
                <c:pt idx="591">
                  <c:v>-1.12414488195983E-2</c:v>
                </c:pt>
                <c:pt idx="592">
                  <c:v>-1.1250480440142797E-2</c:v>
                </c:pt>
                <c:pt idx="593">
                  <c:v>-1.1254996250415032E-2</c:v>
                </c:pt>
                <c:pt idx="594">
                  <c:v>-1.1259512060687281E-2</c:v>
                </c:pt>
                <c:pt idx="595">
                  <c:v>-1.1264027870959516E-2</c:v>
                </c:pt>
                <c:pt idx="596">
                  <c:v>-1.1268543681231764E-2</c:v>
                </c:pt>
                <c:pt idx="597">
                  <c:v>-1.1282091112048483E-2</c:v>
                </c:pt>
                <c:pt idx="598">
                  <c:v>-1.1286606922320731E-2</c:v>
                </c:pt>
                <c:pt idx="599">
                  <c:v>-1.1300656109834377E-2</c:v>
                </c:pt>
                <c:pt idx="600">
                  <c:v>-1.1305171920106612E-2</c:v>
                </c:pt>
                <c:pt idx="601">
                  <c:v>-1.130968773037886E-2</c:v>
                </c:pt>
                <c:pt idx="617">
                  <c:v>-1.2932870644901569E-2</c:v>
                </c:pt>
                <c:pt idx="618">
                  <c:v>-1.2941902265446052E-2</c:v>
                </c:pt>
                <c:pt idx="619">
                  <c:v>-1.2947421589112128E-2</c:v>
                </c:pt>
                <c:pt idx="620">
                  <c:v>-1.3033723740981641E-2</c:v>
                </c:pt>
                <c:pt idx="621">
                  <c:v>-1.3087411707551642E-2</c:v>
                </c:pt>
                <c:pt idx="622">
                  <c:v>-1.3087411707551642E-2</c:v>
                </c:pt>
                <c:pt idx="623">
                  <c:v>-1.3087411707551642E-2</c:v>
                </c:pt>
                <c:pt idx="624">
                  <c:v>-1.3178229669693405E-2</c:v>
                </c:pt>
                <c:pt idx="625">
                  <c:v>-1.3939896335611622E-2</c:v>
                </c:pt>
                <c:pt idx="626">
                  <c:v>-1.3958461333397516E-2</c:v>
                </c:pt>
                <c:pt idx="627">
                  <c:v>-1.395896309009443E-2</c:v>
                </c:pt>
                <c:pt idx="628">
                  <c:v>-1.417170792958674E-2</c:v>
                </c:pt>
                <c:pt idx="629">
                  <c:v>-1.4172209686283653E-2</c:v>
                </c:pt>
                <c:pt idx="630">
                  <c:v>-1.4269550485485331E-2</c:v>
                </c:pt>
                <c:pt idx="631">
                  <c:v>-1.4290122510058879E-2</c:v>
                </c:pt>
                <c:pt idx="632">
                  <c:v>-1.4388968579351298E-2</c:v>
                </c:pt>
                <c:pt idx="633">
                  <c:v>-1.4466239110676328E-2</c:v>
                </c:pt>
                <c:pt idx="634">
                  <c:v>-1.4483298838371468E-2</c:v>
                </c:pt>
                <c:pt idx="635">
                  <c:v>-1.4538993831729123E-2</c:v>
                </c:pt>
                <c:pt idx="636">
                  <c:v>-1.4584653691148468E-2</c:v>
                </c:pt>
                <c:pt idx="637">
                  <c:v>-1.4619776659932575E-2</c:v>
                </c:pt>
                <c:pt idx="638">
                  <c:v>-1.56032197858876E-2</c:v>
                </c:pt>
                <c:pt idx="639">
                  <c:v>-1.5744213417720941E-2</c:v>
                </c:pt>
                <c:pt idx="640">
                  <c:v>-1.5752743281568511E-2</c:v>
                </c:pt>
                <c:pt idx="641">
                  <c:v>-1.5916817721459996E-2</c:v>
                </c:pt>
                <c:pt idx="642">
                  <c:v>-1.603974811220437E-2</c:v>
                </c:pt>
                <c:pt idx="643">
                  <c:v>-1.6040249868901284E-2</c:v>
                </c:pt>
                <c:pt idx="644">
                  <c:v>-1.6053295543021102E-2</c:v>
                </c:pt>
                <c:pt idx="645">
                  <c:v>-1.6170204853402488E-2</c:v>
                </c:pt>
                <c:pt idx="646">
                  <c:v>-1.7332273363459542E-2</c:v>
                </c:pt>
                <c:pt idx="647">
                  <c:v>-1.7546021716345679E-2</c:v>
                </c:pt>
                <c:pt idx="648">
                  <c:v>-1.7612755357035485E-2</c:v>
                </c:pt>
                <c:pt idx="649">
                  <c:v>-1.774421561162743E-2</c:v>
                </c:pt>
                <c:pt idx="650">
                  <c:v>-1.7748731421899679E-2</c:v>
                </c:pt>
                <c:pt idx="651">
                  <c:v>-1.7749233178596592E-2</c:v>
                </c:pt>
                <c:pt idx="652">
                  <c:v>-1.7762278852716411E-2</c:v>
                </c:pt>
                <c:pt idx="653">
                  <c:v>-1.7762780609413324E-2</c:v>
                </c:pt>
                <c:pt idx="654">
                  <c:v>-1.7770808716563981E-2</c:v>
                </c:pt>
                <c:pt idx="655">
                  <c:v>-1.7771310473260894E-2</c:v>
                </c:pt>
                <c:pt idx="656">
                  <c:v>-1.7775826283533129E-2</c:v>
                </c:pt>
                <c:pt idx="657">
                  <c:v>-1.7776328040230042E-2</c:v>
                </c:pt>
                <c:pt idx="658">
                  <c:v>-1.7784857904077613E-2</c:v>
                </c:pt>
                <c:pt idx="659">
                  <c:v>-1.778535966077454E-2</c:v>
                </c:pt>
                <c:pt idx="660">
                  <c:v>-1.7785861417471453E-2</c:v>
                </c:pt>
                <c:pt idx="661">
                  <c:v>-1.7785861417471453E-2</c:v>
                </c:pt>
                <c:pt idx="662">
                  <c:v>-1.7786363174168367E-2</c:v>
                </c:pt>
                <c:pt idx="663">
                  <c:v>-1.7789373714349861E-2</c:v>
                </c:pt>
                <c:pt idx="664">
                  <c:v>-1.7789875471046775E-2</c:v>
                </c:pt>
                <c:pt idx="665">
                  <c:v>-1.7790377227743688E-2</c:v>
                </c:pt>
                <c:pt idx="666">
                  <c:v>-1.7793889524622096E-2</c:v>
                </c:pt>
                <c:pt idx="667">
                  <c:v>-1.7794391281319023E-2</c:v>
                </c:pt>
                <c:pt idx="668">
                  <c:v>-1.7798405334894345E-2</c:v>
                </c:pt>
                <c:pt idx="669">
                  <c:v>-1.7798907091591258E-2</c:v>
                </c:pt>
                <c:pt idx="670">
                  <c:v>-1.7799408848288172E-2</c:v>
                </c:pt>
                <c:pt idx="671">
                  <c:v>-1.7802921145166593E-2</c:v>
                </c:pt>
                <c:pt idx="672">
                  <c:v>-1.7803422901863507E-2</c:v>
                </c:pt>
                <c:pt idx="673">
                  <c:v>-1.780392465856042E-2</c:v>
                </c:pt>
                <c:pt idx="674">
                  <c:v>-1.780392465856042E-2</c:v>
                </c:pt>
                <c:pt idx="675">
                  <c:v>-1.780392465856042E-2</c:v>
                </c:pt>
                <c:pt idx="676">
                  <c:v>-1.7807436955438828E-2</c:v>
                </c:pt>
                <c:pt idx="677">
                  <c:v>-1.7807938712135742E-2</c:v>
                </c:pt>
                <c:pt idx="678">
                  <c:v>-1.7808440468832655E-2</c:v>
                </c:pt>
                <c:pt idx="679">
                  <c:v>-1.781245452240799E-2</c:v>
                </c:pt>
                <c:pt idx="680">
                  <c:v>-1.7844065194313689E-2</c:v>
                </c:pt>
                <c:pt idx="681">
                  <c:v>-1.7844566951010603E-2</c:v>
                </c:pt>
                <c:pt idx="682">
                  <c:v>-1.7853096814858173E-2</c:v>
                </c:pt>
                <c:pt idx="683">
                  <c:v>-1.7853598571555086E-2</c:v>
                </c:pt>
                <c:pt idx="684">
                  <c:v>-1.7857612625130408E-2</c:v>
                </c:pt>
                <c:pt idx="685">
                  <c:v>-1.7867146002371818E-2</c:v>
                </c:pt>
                <c:pt idx="686">
                  <c:v>-1.7894240864005269E-2</c:v>
                </c:pt>
                <c:pt idx="687">
                  <c:v>-1.789825491758059E-2</c:v>
                </c:pt>
                <c:pt idx="688">
                  <c:v>-1.7898756674277504E-2</c:v>
                </c:pt>
                <c:pt idx="689">
                  <c:v>-1.7899258430974431E-2</c:v>
                </c:pt>
                <c:pt idx="690">
                  <c:v>-1.7903272484549752E-2</c:v>
                </c:pt>
                <c:pt idx="691">
                  <c:v>-1.7903774241246666E-2</c:v>
                </c:pt>
                <c:pt idx="692">
                  <c:v>-1.7916819915366484E-2</c:v>
                </c:pt>
                <c:pt idx="693">
                  <c:v>-1.7921335725638719E-2</c:v>
                </c:pt>
                <c:pt idx="694">
                  <c:v>-1.7921837482335633E-2</c:v>
                </c:pt>
                <c:pt idx="695">
                  <c:v>-1.7930367346183203E-2</c:v>
                </c:pt>
                <c:pt idx="696">
                  <c:v>-1.793086910288013E-2</c:v>
                </c:pt>
                <c:pt idx="697">
                  <c:v>-1.7939398966727686E-2</c:v>
                </c:pt>
                <c:pt idx="698">
                  <c:v>-1.7939900723424614E-2</c:v>
                </c:pt>
                <c:pt idx="699">
                  <c:v>-1.7948430587272184E-2</c:v>
                </c:pt>
                <c:pt idx="700">
                  <c:v>-1.7952946397544418E-2</c:v>
                </c:pt>
                <c:pt idx="701">
                  <c:v>-1.7957462207816667E-2</c:v>
                </c:pt>
                <c:pt idx="702">
                  <c:v>-1.7957963964513581E-2</c:v>
                </c:pt>
                <c:pt idx="703">
                  <c:v>-1.7961978018088902E-2</c:v>
                </c:pt>
                <c:pt idx="704">
                  <c:v>-1.7962479774785815E-2</c:v>
                </c:pt>
                <c:pt idx="705">
                  <c:v>-1.7971511395330299E-2</c:v>
                </c:pt>
                <c:pt idx="706">
                  <c:v>-1.7980543015874796E-2</c:v>
                </c:pt>
                <c:pt idx="707">
                  <c:v>-1.7985058826147031E-2</c:v>
                </c:pt>
                <c:pt idx="708">
                  <c:v>-1.798957463641928E-2</c:v>
                </c:pt>
                <c:pt idx="709">
                  <c:v>-1.7998606256963763E-2</c:v>
                </c:pt>
                <c:pt idx="710">
                  <c:v>-1.9023193432065884E-2</c:v>
                </c:pt>
                <c:pt idx="711">
                  <c:v>-1.9040754916457937E-2</c:v>
                </c:pt>
                <c:pt idx="712">
                  <c:v>-1.9041256673154851E-2</c:v>
                </c:pt>
                <c:pt idx="713">
                  <c:v>-1.905580761736541E-2</c:v>
                </c:pt>
                <c:pt idx="714">
                  <c:v>-1.9068351534788301E-2</c:v>
                </c:pt>
                <c:pt idx="715">
                  <c:v>-1.907286734506055E-2</c:v>
                </c:pt>
                <c:pt idx="716">
                  <c:v>-1.9081898965605033E-2</c:v>
                </c:pt>
                <c:pt idx="717">
                  <c:v>-1.9082400722301947E-2</c:v>
                </c:pt>
                <c:pt idx="718">
                  <c:v>-1.9086916532574195E-2</c:v>
                </c:pt>
                <c:pt idx="719">
                  <c:v>-1.9090930586149517E-2</c:v>
                </c:pt>
                <c:pt idx="720">
                  <c:v>-1.909143234284643E-2</c:v>
                </c:pt>
                <c:pt idx="721">
                  <c:v>-1.9095446396421766E-2</c:v>
                </c:pt>
                <c:pt idx="722">
                  <c:v>-1.9095948153118679E-2</c:v>
                </c:pt>
                <c:pt idx="723">
                  <c:v>-1.9099962206694E-2</c:v>
                </c:pt>
                <c:pt idx="724">
                  <c:v>-1.9100463963390914E-2</c:v>
                </c:pt>
                <c:pt idx="725">
                  <c:v>-1.9104478016966249E-2</c:v>
                </c:pt>
                <c:pt idx="726">
                  <c:v>-1.9118025447782967E-2</c:v>
                </c:pt>
                <c:pt idx="727">
                  <c:v>-1.9118527204479895E-2</c:v>
                </c:pt>
                <c:pt idx="728">
                  <c:v>-1.9122541258055216E-2</c:v>
                </c:pt>
                <c:pt idx="729">
                  <c:v>-1.9123043014752129E-2</c:v>
                </c:pt>
                <c:pt idx="730">
                  <c:v>-1.9127057068327451E-2</c:v>
                </c:pt>
                <c:pt idx="731">
                  <c:v>-1.9127558825024378E-2</c:v>
                </c:pt>
                <c:pt idx="732">
                  <c:v>-1.9145120309416432E-2</c:v>
                </c:pt>
                <c:pt idx="733">
                  <c:v>-1.9145622066113345E-2</c:v>
                </c:pt>
                <c:pt idx="734">
                  <c:v>-1.9149134362991753E-2</c:v>
                </c:pt>
                <c:pt idx="735">
                  <c:v>-1.9149636119688666E-2</c:v>
                </c:pt>
                <c:pt idx="736">
                  <c:v>-1.9149636119688666E-2</c:v>
                </c:pt>
                <c:pt idx="737">
                  <c:v>-1.915013787638558E-2</c:v>
                </c:pt>
                <c:pt idx="738">
                  <c:v>-1.9150639633082507E-2</c:v>
                </c:pt>
                <c:pt idx="739">
                  <c:v>-1.9154151929960915E-2</c:v>
                </c:pt>
                <c:pt idx="740">
                  <c:v>-1.9154653686657828E-2</c:v>
                </c:pt>
                <c:pt idx="741">
                  <c:v>-1.9177734494715958E-2</c:v>
                </c:pt>
                <c:pt idx="742">
                  <c:v>-1.9186264358563528E-2</c:v>
                </c:pt>
                <c:pt idx="743">
                  <c:v>-1.9231422461285945E-2</c:v>
                </c:pt>
                <c:pt idx="744">
                  <c:v>-1.9231924217982858E-2</c:v>
                </c:pt>
                <c:pt idx="745">
                  <c:v>-1.9232425974679786E-2</c:v>
                </c:pt>
                <c:pt idx="746">
                  <c:v>-1.9236440028255107E-2</c:v>
                </c:pt>
                <c:pt idx="747">
                  <c:v>-1.9236941784952021E-2</c:v>
                </c:pt>
                <c:pt idx="748">
                  <c:v>-1.9241959351921183E-2</c:v>
                </c:pt>
                <c:pt idx="749">
                  <c:v>-1.9242461108618096E-2</c:v>
                </c:pt>
                <c:pt idx="750">
                  <c:v>-1.9249987459071839E-2</c:v>
                </c:pt>
                <c:pt idx="751">
                  <c:v>-1.9250489215768753E-2</c:v>
                </c:pt>
                <c:pt idx="752">
                  <c:v>-1.9254001512647161E-2</c:v>
                </c:pt>
                <c:pt idx="753">
                  <c:v>-1.9272566510433041E-2</c:v>
                </c:pt>
                <c:pt idx="754">
                  <c:v>-1.9273068267129968E-2</c:v>
                </c:pt>
                <c:pt idx="755">
                  <c:v>-1.9354352852030333E-2</c:v>
                </c:pt>
                <c:pt idx="756">
                  <c:v>-1.9509395671377321E-2</c:v>
                </c:pt>
                <c:pt idx="757">
                  <c:v>-1.9608241740669739E-2</c:v>
                </c:pt>
                <c:pt idx="758">
                  <c:v>-1.9622792684880298E-2</c:v>
                </c:pt>
                <c:pt idx="759">
                  <c:v>-1.9622792684880298E-2</c:v>
                </c:pt>
                <c:pt idx="760">
                  <c:v>-2.0769306737332967E-2</c:v>
                </c:pt>
                <c:pt idx="761">
                  <c:v>-2.0769306737332967E-2</c:v>
                </c:pt>
                <c:pt idx="762">
                  <c:v>-2.1077887105936201E-2</c:v>
                </c:pt>
                <c:pt idx="763">
                  <c:v>-2.1077887105936201E-2</c:v>
                </c:pt>
                <c:pt idx="764">
                  <c:v>-2.1364390179875133E-2</c:v>
                </c:pt>
                <c:pt idx="765">
                  <c:v>-2.1414565849566712E-2</c:v>
                </c:pt>
                <c:pt idx="766">
                  <c:v>-2.2348335062527071E-2</c:v>
                </c:pt>
                <c:pt idx="767">
                  <c:v>-2.2469258426483792E-2</c:v>
                </c:pt>
                <c:pt idx="768">
                  <c:v>-2.2493342747935748E-2</c:v>
                </c:pt>
                <c:pt idx="769">
                  <c:v>-2.2723649071820111E-2</c:v>
                </c:pt>
                <c:pt idx="770">
                  <c:v>-2.4183259303148248E-2</c:v>
                </c:pt>
                <c:pt idx="771">
                  <c:v>-2.4183761059845175E-2</c:v>
                </c:pt>
                <c:pt idx="772">
                  <c:v>-2.4202827814327969E-2</c:v>
                </c:pt>
                <c:pt idx="773">
                  <c:v>-2.432375117828469E-2</c:v>
                </c:pt>
                <c:pt idx="774">
                  <c:v>-2.4324252934981604E-2</c:v>
                </c:pt>
                <c:pt idx="775">
                  <c:v>-2.440102170960972E-2</c:v>
                </c:pt>
                <c:pt idx="776">
                  <c:v>-2.4407042789972709E-2</c:v>
                </c:pt>
                <c:pt idx="777">
                  <c:v>-2.4407544546669623E-2</c:v>
                </c:pt>
                <c:pt idx="778">
                  <c:v>-2.4487323861479247E-2</c:v>
                </c:pt>
                <c:pt idx="779">
                  <c:v>-2.5761284114948539E-2</c:v>
                </c:pt>
                <c:pt idx="780">
                  <c:v>-2.5903783016872621E-2</c:v>
                </c:pt>
                <c:pt idx="781">
                  <c:v>-2.6047285432190558E-2</c:v>
                </c:pt>
                <c:pt idx="782">
                  <c:v>-2.6125559476909428E-2</c:v>
                </c:pt>
                <c:pt idx="783">
                  <c:v>-2.6229924869867922E-2</c:v>
                </c:pt>
                <c:pt idx="784">
                  <c:v>-2.6298163780648469E-2</c:v>
                </c:pt>
                <c:pt idx="785">
                  <c:v>-2.7190788944461732E-2</c:v>
                </c:pt>
                <c:pt idx="786">
                  <c:v>-2.7293649067329472E-2</c:v>
                </c:pt>
                <c:pt idx="787">
                  <c:v>-2.7294150824026385E-2</c:v>
                </c:pt>
                <c:pt idx="788">
                  <c:v>-2.7540513362212062E-2</c:v>
                </c:pt>
                <c:pt idx="789">
                  <c:v>-2.7693047398074468E-2</c:v>
                </c:pt>
                <c:pt idx="790">
                  <c:v>-2.7720644016404845E-2</c:v>
                </c:pt>
                <c:pt idx="791">
                  <c:v>-2.7816981302212683E-2</c:v>
                </c:pt>
                <c:pt idx="792">
                  <c:v>-2.8012666414009853E-2</c:v>
                </c:pt>
                <c:pt idx="793">
                  <c:v>-2.8973530488603662E-2</c:v>
                </c:pt>
                <c:pt idx="794">
                  <c:v>-2.903675183241506E-2</c:v>
                </c:pt>
                <c:pt idx="795">
                  <c:v>-2.908692750210664E-2</c:v>
                </c:pt>
                <c:pt idx="796">
                  <c:v>-2.9118538174012339E-2</c:v>
                </c:pt>
                <c:pt idx="797">
                  <c:v>-2.931823733938483E-2</c:v>
                </c:pt>
                <c:pt idx="798">
                  <c:v>-2.931823733938483E-2</c:v>
                </c:pt>
                <c:pt idx="799">
                  <c:v>-2.9330781256807735E-2</c:v>
                </c:pt>
                <c:pt idx="800">
                  <c:v>-2.9331283013504648E-2</c:v>
                </c:pt>
                <c:pt idx="801">
                  <c:v>-2.946224151139968E-2</c:v>
                </c:pt>
                <c:pt idx="802">
                  <c:v>-2.9475788942216412E-2</c:v>
                </c:pt>
                <c:pt idx="803">
                  <c:v>-2.9577143794993398E-2</c:v>
                </c:pt>
                <c:pt idx="804">
                  <c:v>-3.0669468124179165E-2</c:v>
                </c:pt>
                <c:pt idx="805">
                  <c:v>-3.0837054860949044E-2</c:v>
                </c:pt>
                <c:pt idx="806">
                  <c:v>-3.0837556617645957E-2</c:v>
                </c:pt>
                <c:pt idx="807">
                  <c:v>-3.0983066059751548E-2</c:v>
                </c:pt>
                <c:pt idx="808">
                  <c:v>-3.1021701325414076E-2</c:v>
                </c:pt>
                <c:pt idx="809">
                  <c:v>-3.102220308211099E-2</c:v>
                </c:pt>
                <c:pt idx="810">
                  <c:v>-3.104929794374444E-2</c:v>
                </c:pt>
                <c:pt idx="811">
                  <c:v>-3.1136603609007794E-2</c:v>
                </c:pt>
                <c:pt idx="812">
                  <c:v>-3.127759724084115E-2</c:v>
                </c:pt>
                <c:pt idx="813">
                  <c:v>-3.2556073304582676E-2</c:v>
                </c:pt>
                <c:pt idx="814">
                  <c:v>-3.2556073304582676E-2</c:v>
                </c:pt>
                <c:pt idx="815">
                  <c:v>-3.260775424436501E-2</c:v>
                </c:pt>
                <c:pt idx="816">
                  <c:v>-3.2619294648394061E-2</c:v>
                </c:pt>
                <c:pt idx="817">
                  <c:v>-3.2763298820408911E-2</c:v>
                </c:pt>
                <c:pt idx="818">
                  <c:v>-3.2763298820408911E-2</c:v>
                </c:pt>
                <c:pt idx="819">
                  <c:v>-3.2818993813766566E-2</c:v>
                </c:pt>
                <c:pt idx="820">
                  <c:v>-3.2818993813766566E-2</c:v>
                </c:pt>
                <c:pt idx="821">
                  <c:v>-3.2823509624038814E-2</c:v>
                </c:pt>
                <c:pt idx="822">
                  <c:v>-3.2869671240155073E-2</c:v>
                </c:pt>
                <c:pt idx="823">
                  <c:v>-3.2922355693331233E-2</c:v>
                </c:pt>
                <c:pt idx="824">
                  <c:v>-3.2922355693331233E-2</c:v>
                </c:pt>
                <c:pt idx="825">
                  <c:v>-3.2922857450028147E-2</c:v>
                </c:pt>
                <c:pt idx="826">
                  <c:v>-3.2922857450028147E-2</c:v>
                </c:pt>
                <c:pt idx="827">
                  <c:v>-3.3028226356380468E-2</c:v>
                </c:pt>
                <c:pt idx="828">
                  <c:v>-3.3028226356380468E-2</c:v>
                </c:pt>
                <c:pt idx="829">
                  <c:v>-3.4102487444477254E-2</c:v>
                </c:pt>
                <c:pt idx="830">
                  <c:v>-3.4102487444477254E-2</c:v>
                </c:pt>
                <c:pt idx="831">
                  <c:v>-3.4276597018307049E-2</c:v>
                </c:pt>
                <c:pt idx="832">
                  <c:v>-3.4393004571991521E-2</c:v>
                </c:pt>
                <c:pt idx="833">
                  <c:v>-3.4393004571991521E-2</c:v>
                </c:pt>
                <c:pt idx="834">
                  <c:v>-3.4518443746220477E-2</c:v>
                </c:pt>
                <c:pt idx="835">
                  <c:v>-3.4518443746220477E-2</c:v>
                </c:pt>
                <c:pt idx="836">
                  <c:v>-3.5753266977330327E-2</c:v>
                </c:pt>
                <c:pt idx="837">
                  <c:v>-3.591633790382797E-2</c:v>
                </c:pt>
                <c:pt idx="838">
                  <c:v>-3.596651357351955E-2</c:v>
                </c:pt>
                <c:pt idx="839">
                  <c:v>-3.6174240846042711E-2</c:v>
                </c:pt>
                <c:pt idx="840">
                  <c:v>-3.7652917831853656E-2</c:v>
                </c:pt>
                <c:pt idx="841">
                  <c:v>-3.765341958855057E-2</c:v>
                </c:pt>
                <c:pt idx="842">
                  <c:v>-3.7653921345247483E-2</c:v>
                </c:pt>
                <c:pt idx="843">
                  <c:v>-3.7925371718278943E-2</c:v>
                </c:pt>
                <c:pt idx="844">
                  <c:v>-3.9212879402564967E-2</c:v>
                </c:pt>
                <c:pt idx="845">
                  <c:v>-3.921338115926188E-2</c:v>
                </c:pt>
                <c:pt idx="846">
                  <c:v>-3.9330792226340179E-2</c:v>
                </c:pt>
                <c:pt idx="847">
                  <c:v>-3.9370932762093448E-2</c:v>
                </c:pt>
                <c:pt idx="848">
                  <c:v>-3.9506908826957642E-2</c:v>
                </c:pt>
                <c:pt idx="849">
                  <c:v>-3.9685534211059671E-2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667-480E-AD4C-1DEE4E1F5077}"/>
            </c:ext>
          </c:extLst>
        </c:ser>
        <c:ser>
          <c:idx val="8"/>
          <c:order val="8"/>
          <c:tx>
            <c:strRef>
              <c:f>'Active 3'!$P$20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3'!$F$21:$F$989</c:f>
              <c:numCache>
                <c:formatCode>General</c:formatCode>
                <c:ptCount val="969"/>
                <c:pt idx="0">
                  <c:v>0</c:v>
                </c:pt>
                <c:pt idx="1">
                  <c:v>5278</c:v>
                </c:pt>
                <c:pt idx="2">
                  <c:v>5337</c:v>
                </c:pt>
                <c:pt idx="3">
                  <c:v>5337.5</c:v>
                </c:pt>
                <c:pt idx="4">
                  <c:v>5350.5</c:v>
                </c:pt>
                <c:pt idx="5">
                  <c:v>5351</c:v>
                </c:pt>
                <c:pt idx="6">
                  <c:v>5355</c:v>
                </c:pt>
                <c:pt idx="7">
                  <c:v>5468.5</c:v>
                </c:pt>
                <c:pt idx="8">
                  <c:v>5473</c:v>
                </c:pt>
                <c:pt idx="9">
                  <c:v>5477.5</c:v>
                </c:pt>
                <c:pt idx="10">
                  <c:v>6557.5</c:v>
                </c:pt>
                <c:pt idx="11">
                  <c:v>6891</c:v>
                </c:pt>
                <c:pt idx="12">
                  <c:v>8423</c:v>
                </c:pt>
                <c:pt idx="13">
                  <c:v>8441</c:v>
                </c:pt>
                <c:pt idx="14">
                  <c:v>8464.5</c:v>
                </c:pt>
                <c:pt idx="15">
                  <c:v>8509</c:v>
                </c:pt>
                <c:pt idx="16">
                  <c:v>8613</c:v>
                </c:pt>
                <c:pt idx="17">
                  <c:v>8640.5</c:v>
                </c:pt>
                <c:pt idx="18">
                  <c:v>8654</c:v>
                </c:pt>
                <c:pt idx="19">
                  <c:v>8667.5</c:v>
                </c:pt>
                <c:pt idx="20">
                  <c:v>8781</c:v>
                </c:pt>
                <c:pt idx="21">
                  <c:v>8781</c:v>
                </c:pt>
                <c:pt idx="22">
                  <c:v>8785.5</c:v>
                </c:pt>
                <c:pt idx="23">
                  <c:v>8790</c:v>
                </c:pt>
                <c:pt idx="24">
                  <c:v>8867</c:v>
                </c:pt>
                <c:pt idx="25">
                  <c:v>8885</c:v>
                </c:pt>
                <c:pt idx="26">
                  <c:v>8939.5</c:v>
                </c:pt>
                <c:pt idx="27">
                  <c:v>9846.5</c:v>
                </c:pt>
                <c:pt idx="28">
                  <c:v>9847</c:v>
                </c:pt>
                <c:pt idx="29">
                  <c:v>10154</c:v>
                </c:pt>
                <c:pt idx="30">
                  <c:v>10376</c:v>
                </c:pt>
                <c:pt idx="31">
                  <c:v>11297</c:v>
                </c:pt>
                <c:pt idx="32">
                  <c:v>11423.5</c:v>
                </c:pt>
                <c:pt idx="33">
                  <c:v>11654</c:v>
                </c:pt>
                <c:pt idx="34">
                  <c:v>11672</c:v>
                </c:pt>
                <c:pt idx="35">
                  <c:v>11712.5</c:v>
                </c:pt>
                <c:pt idx="36">
                  <c:v>11717</c:v>
                </c:pt>
                <c:pt idx="37">
                  <c:v>11731</c:v>
                </c:pt>
                <c:pt idx="38">
                  <c:v>11884.5</c:v>
                </c:pt>
                <c:pt idx="39">
                  <c:v>11889</c:v>
                </c:pt>
                <c:pt idx="40">
                  <c:v>11890</c:v>
                </c:pt>
                <c:pt idx="41">
                  <c:v>12007</c:v>
                </c:pt>
                <c:pt idx="42">
                  <c:v>12020.5</c:v>
                </c:pt>
                <c:pt idx="43">
                  <c:v>12815</c:v>
                </c:pt>
                <c:pt idx="44">
                  <c:v>12869.5</c:v>
                </c:pt>
                <c:pt idx="45">
                  <c:v>12874</c:v>
                </c:pt>
                <c:pt idx="46">
                  <c:v>12946</c:v>
                </c:pt>
                <c:pt idx="47">
                  <c:v>13260</c:v>
                </c:pt>
                <c:pt idx="48">
                  <c:v>13269</c:v>
                </c:pt>
                <c:pt idx="49">
                  <c:v>13291.5</c:v>
                </c:pt>
                <c:pt idx="50">
                  <c:v>13292</c:v>
                </c:pt>
                <c:pt idx="51">
                  <c:v>13296</c:v>
                </c:pt>
                <c:pt idx="52">
                  <c:v>13296.5</c:v>
                </c:pt>
                <c:pt idx="53">
                  <c:v>13373</c:v>
                </c:pt>
                <c:pt idx="54">
                  <c:v>13373.5</c:v>
                </c:pt>
                <c:pt idx="55">
                  <c:v>13373.5</c:v>
                </c:pt>
                <c:pt idx="56">
                  <c:v>13403.5</c:v>
                </c:pt>
                <c:pt idx="57">
                  <c:v>13452.5</c:v>
                </c:pt>
                <c:pt idx="58">
                  <c:v>13457</c:v>
                </c:pt>
                <c:pt idx="59">
                  <c:v>13457.5</c:v>
                </c:pt>
                <c:pt idx="60">
                  <c:v>13462</c:v>
                </c:pt>
                <c:pt idx="61">
                  <c:v>13485</c:v>
                </c:pt>
                <c:pt idx="62">
                  <c:v>13490</c:v>
                </c:pt>
                <c:pt idx="63">
                  <c:v>13571</c:v>
                </c:pt>
                <c:pt idx="64">
                  <c:v>13579.5</c:v>
                </c:pt>
                <c:pt idx="65">
                  <c:v>13598</c:v>
                </c:pt>
                <c:pt idx="66">
                  <c:v>13625</c:v>
                </c:pt>
                <c:pt idx="67">
                  <c:v>13638.5</c:v>
                </c:pt>
                <c:pt idx="68">
                  <c:v>13652</c:v>
                </c:pt>
                <c:pt idx="69">
                  <c:v>13720</c:v>
                </c:pt>
                <c:pt idx="70">
                  <c:v>13756.5</c:v>
                </c:pt>
                <c:pt idx="71">
                  <c:v>13765.5</c:v>
                </c:pt>
                <c:pt idx="72">
                  <c:v>14555</c:v>
                </c:pt>
                <c:pt idx="73">
                  <c:v>14573</c:v>
                </c:pt>
                <c:pt idx="74">
                  <c:v>14690.5</c:v>
                </c:pt>
                <c:pt idx="75">
                  <c:v>14736</c:v>
                </c:pt>
                <c:pt idx="76">
                  <c:v>14736</c:v>
                </c:pt>
                <c:pt idx="77">
                  <c:v>14831</c:v>
                </c:pt>
                <c:pt idx="78">
                  <c:v>14857.5</c:v>
                </c:pt>
                <c:pt idx="79">
                  <c:v>14858</c:v>
                </c:pt>
                <c:pt idx="80">
                  <c:v>14858</c:v>
                </c:pt>
                <c:pt idx="81">
                  <c:v>14871.5</c:v>
                </c:pt>
                <c:pt idx="82">
                  <c:v>14935</c:v>
                </c:pt>
                <c:pt idx="83">
                  <c:v>14989</c:v>
                </c:pt>
                <c:pt idx="84">
                  <c:v>15066</c:v>
                </c:pt>
                <c:pt idx="85">
                  <c:v>15102</c:v>
                </c:pt>
                <c:pt idx="86">
                  <c:v>15102.5</c:v>
                </c:pt>
                <c:pt idx="87">
                  <c:v>15106.5</c:v>
                </c:pt>
                <c:pt idx="88">
                  <c:v>15120</c:v>
                </c:pt>
                <c:pt idx="89">
                  <c:v>15129</c:v>
                </c:pt>
                <c:pt idx="90">
                  <c:v>15165.5</c:v>
                </c:pt>
                <c:pt idx="91">
                  <c:v>15192.5</c:v>
                </c:pt>
                <c:pt idx="92">
                  <c:v>15197</c:v>
                </c:pt>
                <c:pt idx="93">
                  <c:v>15197</c:v>
                </c:pt>
                <c:pt idx="94">
                  <c:v>15206.5</c:v>
                </c:pt>
                <c:pt idx="95">
                  <c:v>15247</c:v>
                </c:pt>
                <c:pt idx="96">
                  <c:v>15256</c:v>
                </c:pt>
                <c:pt idx="97">
                  <c:v>15274.5</c:v>
                </c:pt>
                <c:pt idx="98">
                  <c:v>15315</c:v>
                </c:pt>
                <c:pt idx="99">
                  <c:v>15315.5</c:v>
                </c:pt>
                <c:pt idx="100">
                  <c:v>16512.5</c:v>
                </c:pt>
                <c:pt idx="101">
                  <c:v>16561.5</c:v>
                </c:pt>
                <c:pt idx="102">
                  <c:v>16572.5</c:v>
                </c:pt>
                <c:pt idx="103">
                  <c:v>16670</c:v>
                </c:pt>
                <c:pt idx="104">
                  <c:v>16715.5</c:v>
                </c:pt>
                <c:pt idx="105">
                  <c:v>16792.5</c:v>
                </c:pt>
                <c:pt idx="106">
                  <c:v>16814.5</c:v>
                </c:pt>
                <c:pt idx="107">
                  <c:v>16815</c:v>
                </c:pt>
                <c:pt idx="108">
                  <c:v>16837.5</c:v>
                </c:pt>
                <c:pt idx="109">
                  <c:v>16842</c:v>
                </c:pt>
                <c:pt idx="110">
                  <c:v>16842</c:v>
                </c:pt>
                <c:pt idx="111">
                  <c:v>16860</c:v>
                </c:pt>
                <c:pt idx="112">
                  <c:v>16860.5</c:v>
                </c:pt>
                <c:pt idx="113">
                  <c:v>16956.5</c:v>
                </c:pt>
                <c:pt idx="114">
                  <c:v>18083.5</c:v>
                </c:pt>
                <c:pt idx="115">
                  <c:v>18149</c:v>
                </c:pt>
                <c:pt idx="116">
                  <c:v>18315</c:v>
                </c:pt>
                <c:pt idx="117">
                  <c:v>18474.5</c:v>
                </c:pt>
                <c:pt idx="118">
                  <c:v>18478</c:v>
                </c:pt>
                <c:pt idx="119">
                  <c:v>18482.5</c:v>
                </c:pt>
                <c:pt idx="120">
                  <c:v>18618.5</c:v>
                </c:pt>
                <c:pt idx="121">
                  <c:v>18686.5</c:v>
                </c:pt>
                <c:pt idx="122">
                  <c:v>18713.5</c:v>
                </c:pt>
                <c:pt idx="123">
                  <c:v>18759</c:v>
                </c:pt>
                <c:pt idx="124">
                  <c:v>20032</c:v>
                </c:pt>
                <c:pt idx="125">
                  <c:v>20045.5</c:v>
                </c:pt>
                <c:pt idx="126">
                  <c:v>20106</c:v>
                </c:pt>
                <c:pt idx="127">
                  <c:v>20154.5</c:v>
                </c:pt>
                <c:pt idx="128">
                  <c:v>20160.5</c:v>
                </c:pt>
                <c:pt idx="129">
                  <c:v>20163.5</c:v>
                </c:pt>
                <c:pt idx="130">
                  <c:v>20186</c:v>
                </c:pt>
                <c:pt idx="131">
                  <c:v>20277</c:v>
                </c:pt>
                <c:pt idx="132">
                  <c:v>20317.5</c:v>
                </c:pt>
                <c:pt idx="133">
                  <c:v>20449</c:v>
                </c:pt>
                <c:pt idx="134">
                  <c:v>21506.5</c:v>
                </c:pt>
                <c:pt idx="135">
                  <c:v>21550.5</c:v>
                </c:pt>
                <c:pt idx="136">
                  <c:v>21551</c:v>
                </c:pt>
                <c:pt idx="137">
                  <c:v>21551.5</c:v>
                </c:pt>
                <c:pt idx="138">
                  <c:v>21763.5</c:v>
                </c:pt>
                <c:pt idx="139">
                  <c:v>21767.5</c:v>
                </c:pt>
                <c:pt idx="140">
                  <c:v>21777</c:v>
                </c:pt>
                <c:pt idx="141">
                  <c:v>21790</c:v>
                </c:pt>
                <c:pt idx="142">
                  <c:v>21790.5</c:v>
                </c:pt>
                <c:pt idx="143">
                  <c:v>21881</c:v>
                </c:pt>
                <c:pt idx="144">
                  <c:v>21921.5</c:v>
                </c:pt>
                <c:pt idx="145">
                  <c:v>21922</c:v>
                </c:pt>
                <c:pt idx="146">
                  <c:v>21926.5</c:v>
                </c:pt>
                <c:pt idx="147">
                  <c:v>22887</c:v>
                </c:pt>
                <c:pt idx="148">
                  <c:v>23278.5</c:v>
                </c:pt>
                <c:pt idx="149">
                  <c:v>23285.5</c:v>
                </c:pt>
                <c:pt idx="150">
                  <c:v>23612</c:v>
                </c:pt>
                <c:pt idx="151">
                  <c:v>23617.5</c:v>
                </c:pt>
                <c:pt idx="152">
                  <c:v>23671</c:v>
                </c:pt>
                <c:pt idx="153">
                  <c:v>23672.5</c:v>
                </c:pt>
                <c:pt idx="154">
                  <c:v>23686</c:v>
                </c:pt>
                <c:pt idx="155">
                  <c:v>24898.5</c:v>
                </c:pt>
                <c:pt idx="156">
                  <c:v>24971</c:v>
                </c:pt>
                <c:pt idx="157">
                  <c:v>25016.5</c:v>
                </c:pt>
                <c:pt idx="158">
                  <c:v>25116</c:v>
                </c:pt>
                <c:pt idx="159">
                  <c:v>25120.5</c:v>
                </c:pt>
                <c:pt idx="160">
                  <c:v>25225</c:v>
                </c:pt>
                <c:pt idx="161">
                  <c:v>25229.5</c:v>
                </c:pt>
                <c:pt idx="162">
                  <c:v>25238.5</c:v>
                </c:pt>
                <c:pt idx="163">
                  <c:v>25243</c:v>
                </c:pt>
                <c:pt idx="164">
                  <c:v>25293</c:v>
                </c:pt>
                <c:pt idx="165">
                  <c:v>25297.5</c:v>
                </c:pt>
                <c:pt idx="166">
                  <c:v>26570.5</c:v>
                </c:pt>
                <c:pt idx="167">
                  <c:v>26579.5</c:v>
                </c:pt>
                <c:pt idx="168">
                  <c:v>26580</c:v>
                </c:pt>
                <c:pt idx="169">
                  <c:v>26588.5</c:v>
                </c:pt>
                <c:pt idx="170">
                  <c:v>26602</c:v>
                </c:pt>
                <c:pt idx="171">
                  <c:v>26602.5</c:v>
                </c:pt>
                <c:pt idx="172">
                  <c:v>26661</c:v>
                </c:pt>
                <c:pt idx="173">
                  <c:v>26739</c:v>
                </c:pt>
                <c:pt idx="174">
                  <c:v>26743.5</c:v>
                </c:pt>
                <c:pt idx="175">
                  <c:v>26747</c:v>
                </c:pt>
                <c:pt idx="176">
                  <c:v>26761</c:v>
                </c:pt>
                <c:pt idx="177">
                  <c:v>26770</c:v>
                </c:pt>
                <c:pt idx="178">
                  <c:v>26776</c:v>
                </c:pt>
                <c:pt idx="179">
                  <c:v>26906</c:v>
                </c:pt>
                <c:pt idx="180">
                  <c:v>27019.5</c:v>
                </c:pt>
                <c:pt idx="181">
                  <c:v>27854.5</c:v>
                </c:pt>
                <c:pt idx="182">
                  <c:v>28242.5</c:v>
                </c:pt>
                <c:pt idx="183">
                  <c:v>28310.5</c:v>
                </c:pt>
                <c:pt idx="184">
                  <c:v>28442</c:v>
                </c:pt>
                <c:pt idx="185">
                  <c:v>28451</c:v>
                </c:pt>
                <c:pt idx="186">
                  <c:v>28451.5</c:v>
                </c:pt>
                <c:pt idx="187">
                  <c:v>28456</c:v>
                </c:pt>
                <c:pt idx="188">
                  <c:v>28460.5</c:v>
                </c:pt>
                <c:pt idx="189">
                  <c:v>28465</c:v>
                </c:pt>
                <c:pt idx="190">
                  <c:v>28465.5</c:v>
                </c:pt>
                <c:pt idx="191">
                  <c:v>28469.5</c:v>
                </c:pt>
                <c:pt idx="192">
                  <c:v>28496.5</c:v>
                </c:pt>
                <c:pt idx="193">
                  <c:v>28750.5</c:v>
                </c:pt>
                <c:pt idx="194">
                  <c:v>29820</c:v>
                </c:pt>
                <c:pt idx="195">
                  <c:v>29915</c:v>
                </c:pt>
                <c:pt idx="196">
                  <c:v>29919.5</c:v>
                </c:pt>
                <c:pt idx="197">
                  <c:v>29957</c:v>
                </c:pt>
                <c:pt idx="198">
                  <c:v>30060</c:v>
                </c:pt>
                <c:pt idx="199">
                  <c:v>30064.5</c:v>
                </c:pt>
                <c:pt idx="200">
                  <c:v>30087</c:v>
                </c:pt>
                <c:pt idx="201">
                  <c:v>30096</c:v>
                </c:pt>
                <c:pt idx="202">
                  <c:v>30101</c:v>
                </c:pt>
                <c:pt idx="203">
                  <c:v>30255</c:v>
                </c:pt>
                <c:pt idx="204">
                  <c:v>31334</c:v>
                </c:pt>
                <c:pt idx="205">
                  <c:v>31334</c:v>
                </c:pt>
                <c:pt idx="206">
                  <c:v>31334</c:v>
                </c:pt>
                <c:pt idx="207">
                  <c:v>31668.5</c:v>
                </c:pt>
                <c:pt idx="208">
                  <c:v>31668.5</c:v>
                </c:pt>
                <c:pt idx="209">
                  <c:v>31673</c:v>
                </c:pt>
                <c:pt idx="210">
                  <c:v>31673.5</c:v>
                </c:pt>
                <c:pt idx="211">
                  <c:v>31673.5</c:v>
                </c:pt>
                <c:pt idx="212">
                  <c:v>31727.5</c:v>
                </c:pt>
                <c:pt idx="213">
                  <c:v>31809</c:v>
                </c:pt>
                <c:pt idx="214">
                  <c:v>31841</c:v>
                </c:pt>
                <c:pt idx="215">
                  <c:v>31841</c:v>
                </c:pt>
                <c:pt idx="216">
                  <c:v>31841</c:v>
                </c:pt>
                <c:pt idx="217">
                  <c:v>31841</c:v>
                </c:pt>
                <c:pt idx="218">
                  <c:v>31841</c:v>
                </c:pt>
                <c:pt idx="219">
                  <c:v>31841</c:v>
                </c:pt>
                <c:pt idx="220">
                  <c:v>31854.5</c:v>
                </c:pt>
                <c:pt idx="221">
                  <c:v>31854.5</c:v>
                </c:pt>
                <c:pt idx="222">
                  <c:v>31899.5</c:v>
                </c:pt>
                <c:pt idx="223">
                  <c:v>33188</c:v>
                </c:pt>
                <c:pt idx="224">
                  <c:v>33345</c:v>
                </c:pt>
                <c:pt idx="225">
                  <c:v>33395</c:v>
                </c:pt>
                <c:pt idx="226">
                  <c:v>33417.5</c:v>
                </c:pt>
                <c:pt idx="227">
                  <c:v>33422</c:v>
                </c:pt>
                <c:pt idx="228">
                  <c:v>33426.5</c:v>
                </c:pt>
                <c:pt idx="229">
                  <c:v>33426.5</c:v>
                </c:pt>
                <c:pt idx="230">
                  <c:v>33450.5</c:v>
                </c:pt>
                <c:pt idx="231">
                  <c:v>33454</c:v>
                </c:pt>
                <c:pt idx="232">
                  <c:v>33458.5</c:v>
                </c:pt>
                <c:pt idx="233">
                  <c:v>33549</c:v>
                </c:pt>
                <c:pt idx="234">
                  <c:v>34850</c:v>
                </c:pt>
                <c:pt idx="235">
                  <c:v>34922</c:v>
                </c:pt>
                <c:pt idx="236">
                  <c:v>35021.5</c:v>
                </c:pt>
                <c:pt idx="237">
                  <c:v>35021.5</c:v>
                </c:pt>
                <c:pt idx="238">
                  <c:v>35026.5</c:v>
                </c:pt>
                <c:pt idx="239">
                  <c:v>35026.5</c:v>
                </c:pt>
                <c:pt idx="240">
                  <c:v>35035.5</c:v>
                </c:pt>
                <c:pt idx="241">
                  <c:v>35040</c:v>
                </c:pt>
                <c:pt idx="242">
                  <c:v>35040</c:v>
                </c:pt>
                <c:pt idx="243">
                  <c:v>35058</c:v>
                </c:pt>
                <c:pt idx="244">
                  <c:v>35139.5</c:v>
                </c:pt>
                <c:pt idx="245">
                  <c:v>35191</c:v>
                </c:pt>
                <c:pt idx="246">
                  <c:v>35207.5</c:v>
                </c:pt>
                <c:pt idx="247">
                  <c:v>35434</c:v>
                </c:pt>
                <c:pt idx="248">
                  <c:v>36367.5</c:v>
                </c:pt>
                <c:pt idx="249">
                  <c:v>36517</c:v>
                </c:pt>
                <c:pt idx="250">
                  <c:v>36607.5</c:v>
                </c:pt>
                <c:pt idx="251">
                  <c:v>36997.5</c:v>
                </c:pt>
                <c:pt idx="252">
                  <c:v>38012.5</c:v>
                </c:pt>
                <c:pt idx="253">
                  <c:v>38162</c:v>
                </c:pt>
                <c:pt idx="254">
                  <c:v>38416</c:v>
                </c:pt>
                <c:pt idx="255">
                  <c:v>38438.5</c:v>
                </c:pt>
                <c:pt idx="256">
                  <c:v>39329</c:v>
                </c:pt>
                <c:pt idx="257">
                  <c:v>39865.5</c:v>
                </c:pt>
                <c:pt idx="258">
                  <c:v>39885</c:v>
                </c:pt>
                <c:pt idx="259">
                  <c:v>39988</c:v>
                </c:pt>
                <c:pt idx="260">
                  <c:v>40350.5</c:v>
                </c:pt>
                <c:pt idx="261">
                  <c:v>41331.5</c:v>
                </c:pt>
                <c:pt idx="262">
                  <c:v>41483.5</c:v>
                </c:pt>
                <c:pt idx="263">
                  <c:v>41580</c:v>
                </c:pt>
                <c:pt idx="264">
                  <c:v>41648.5</c:v>
                </c:pt>
                <c:pt idx="265">
                  <c:v>41705.5</c:v>
                </c:pt>
                <c:pt idx="266">
                  <c:v>41714.5</c:v>
                </c:pt>
                <c:pt idx="267">
                  <c:v>41814</c:v>
                </c:pt>
                <c:pt idx="268">
                  <c:v>41995.5</c:v>
                </c:pt>
                <c:pt idx="269">
                  <c:v>42004.5</c:v>
                </c:pt>
                <c:pt idx="270">
                  <c:v>43160</c:v>
                </c:pt>
                <c:pt idx="271">
                  <c:v>43170.5</c:v>
                </c:pt>
                <c:pt idx="272">
                  <c:v>43171</c:v>
                </c:pt>
                <c:pt idx="273">
                  <c:v>43241.5</c:v>
                </c:pt>
                <c:pt idx="274">
                  <c:v>43305</c:v>
                </c:pt>
                <c:pt idx="275">
                  <c:v>43355</c:v>
                </c:pt>
                <c:pt idx="276">
                  <c:v>43369.5</c:v>
                </c:pt>
                <c:pt idx="277">
                  <c:v>43373</c:v>
                </c:pt>
                <c:pt idx="278">
                  <c:v>43423</c:v>
                </c:pt>
                <c:pt idx="279">
                  <c:v>43518</c:v>
                </c:pt>
                <c:pt idx="280">
                  <c:v>44597.5</c:v>
                </c:pt>
                <c:pt idx="281">
                  <c:v>44782</c:v>
                </c:pt>
                <c:pt idx="282">
                  <c:v>44918</c:v>
                </c:pt>
                <c:pt idx="283">
                  <c:v>44918</c:v>
                </c:pt>
                <c:pt idx="284">
                  <c:v>45031.5</c:v>
                </c:pt>
                <c:pt idx="285">
                  <c:v>45036</c:v>
                </c:pt>
                <c:pt idx="286">
                  <c:v>45068</c:v>
                </c:pt>
                <c:pt idx="287">
                  <c:v>45068</c:v>
                </c:pt>
                <c:pt idx="288">
                  <c:v>45072.5</c:v>
                </c:pt>
                <c:pt idx="289">
                  <c:v>45073.5</c:v>
                </c:pt>
                <c:pt idx="290">
                  <c:v>45074</c:v>
                </c:pt>
                <c:pt idx="291">
                  <c:v>45090.5</c:v>
                </c:pt>
                <c:pt idx="292">
                  <c:v>45253.5</c:v>
                </c:pt>
                <c:pt idx="293">
                  <c:v>45326</c:v>
                </c:pt>
                <c:pt idx="294">
                  <c:v>46419</c:v>
                </c:pt>
                <c:pt idx="295">
                  <c:v>46422.5</c:v>
                </c:pt>
                <c:pt idx="296">
                  <c:v>46463.5</c:v>
                </c:pt>
                <c:pt idx="297">
                  <c:v>46463.5</c:v>
                </c:pt>
                <c:pt idx="298">
                  <c:v>46463.5</c:v>
                </c:pt>
                <c:pt idx="299">
                  <c:v>46464</c:v>
                </c:pt>
                <c:pt idx="300">
                  <c:v>46464</c:v>
                </c:pt>
                <c:pt idx="301">
                  <c:v>46464</c:v>
                </c:pt>
                <c:pt idx="302">
                  <c:v>46467.5</c:v>
                </c:pt>
                <c:pt idx="303">
                  <c:v>46528</c:v>
                </c:pt>
                <c:pt idx="304">
                  <c:v>46576.5</c:v>
                </c:pt>
                <c:pt idx="305">
                  <c:v>46699</c:v>
                </c:pt>
                <c:pt idx="306">
                  <c:v>46708</c:v>
                </c:pt>
                <c:pt idx="307">
                  <c:v>46718.5</c:v>
                </c:pt>
                <c:pt idx="308">
                  <c:v>46850</c:v>
                </c:pt>
                <c:pt idx="309">
                  <c:v>46850</c:v>
                </c:pt>
                <c:pt idx="310">
                  <c:v>46876</c:v>
                </c:pt>
                <c:pt idx="311">
                  <c:v>47883</c:v>
                </c:pt>
                <c:pt idx="312">
                  <c:v>48119</c:v>
                </c:pt>
                <c:pt idx="313">
                  <c:v>48121.5</c:v>
                </c:pt>
                <c:pt idx="314">
                  <c:v>48140.5</c:v>
                </c:pt>
                <c:pt idx="315">
                  <c:v>48244</c:v>
                </c:pt>
                <c:pt idx="316">
                  <c:v>48248.5</c:v>
                </c:pt>
                <c:pt idx="317">
                  <c:v>48248.5</c:v>
                </c:pt>
                <c:pt idx="318">
                  <c:v>48280.5</c:v>
                </c:pt>
                <c:pt idx="319">
                  <c:v>48295</c:v>
                </c:pt>
                <c:pt idx="320">
                  <c:v>48303</c:v>
                </c:pt>
                <c:pt idx="321">
                  <c:v>48485.5</c:v>
                </c:pt>
                <c:pt idx="322">
                  <c:v>48557</c:v>
                </c:pt>
                <c:pt idx="323">
                  <c:v>48558</c:v>
                </c:pt>
                <c:pt idx="324">
                  <c:v>48566.5</c:v>
                </c:pt>
                <c:pt idx="325">
                  <c:v>48566.5</c:v>
                </c:pt>
                <c:pt idx="326">
                  <c:v>48747.5</c:v>
                </c:pt>
                <c:pt idx="327">
                  <c:v>48747.5</c:v>
                </c:pt>
                <c:pt idx="328">
                  <c:v>49640</c:v>
                </c:pt>
                <c:pt idx="329">
                  <c:v>49735</c:v>
                </c:pt>
                <c:pt idx="330">
                  <c:v>49800.5</c:v>
                </c:pt>
                <c:pt idx="331">
                  <c:v>49948</c:v>
                </c:pt>
                <c:pt idx="332">
                  <c:v>50016</c:v>
                </c:pt>
                <c:pt idx="333">
                  <c:v>50138.5</c:v>
                </c:pt>
                <c:pt idx="334">
                  <c:v>50143</c:v>
                </c:pt>
                <c:pt idx="335">
                  <c:v>50143</c:v>
                </c:pt>
                <c:pt idx="336">
                  <c:v>51276.5</c:v>
                </c:pt>
                <c:pt idx="337">
                  <c:v>51303.5</c:v>
                </c:pt>
                <c:pt idx="338">
                  <c:v>51304</c:v>
                </c:pt>
                <c:pt idx="339">
                  <c:v>51421</c:v>
                </c:pt>
                <c:pt idx="340">
                  <c:v>51460</c:v>
                </c:pt>
                <c:pt idx="341">
                  <c:v>51506.5</c:v>
                </c:pt>
                <c:pt idx="342">
                  <c:v>51593.5</c:v>
                </c:pt>
                <c:pt idx="343">
                  <c:v>51603.5</c:v>
                </c:pt>
                <c:pt idx="344">
                  <c:v>51620</c:v>
                </c:pt>
                <c:pt idx="345">
                  <c:v>51621</c:v>
                </c:pt>
                <c:pt idx="346">
                  <c:v>51674.5</c:v>
                </c:pt>
                <c:pt idx="347">
                  <c:v>51701.5</c:v>
                </c:pt>
                <c:pt idx="348">
                  <c:v>51715</c:v>
                </c:pt>
                <c:pt idx="349">
                  <c:v>52898.5</c:v>
                </c:pt>
                <c:pt idx="350">
                  <c:v>52972</c:v>
                </c:pt>
                <c:pt idx="351">
                  <c:v>53071</c:v>
                </c:pt>
                <c:pt idx="352">
                  <c:v>53085</c:v>
                </c:pt>
                <c:pt idx="353">
                  <c:v>53092.5</c:v>
                </c:pt>
                <c:pt idx="354">
                  <c:v>53093</c:v>
                </c:pt>
                <c:pt idx="355">
                  <c:v>53093</c:v>
                </c:pt>
                <c:pt idx="356">
                  <c:v>53121</c:v>
                </c:pt>
                <c:pt idx="357">
                  <c:v>53121</c:v>
                </c:pt>
                <c:pt idx="358">
                  <c:v>53144</c:v>
                </c:pt>
                <c:pt idx="359">
                  <c:v>53165.5</c:v>
                </c:pt>
                <c:pt idx="360">
                  <c:v>53183</c:v>
                </c:pt>
                <c:pt idx="361">
                  <c:v>53183</c:v>
                </c:pt>
                <c:pt idx="362">
                  <c:v>53193</c:v>
                </c:pt>
                <c:pt idx="363">
                  <c:v>53201.5</c:v>
                </c:pt>
                <c:pt idx="364">
                  <c:v>53207</c:v>
                </c:pt>
                <c:pt idx="365">
                  <c:v>53547</c:v>
                </c:pt>
                <c:pt idx="366">
                  <c:v>54643</c:v>
                </c:pt>
                <c:pt idx="367">
                  <c:v>54721</c:v>
                </c:pt>
                <c:pt idx="368">
                  <c:v>54730</c:v>
                </c:pt>
                <c:pt idx="369">
                  <c:v>54802</c:v>
                </c:pt>
                <c:pt idx="370">
                  <c:v>54812</c:v>
                </c:pt>
                <c:pt idx="371">
                  <c:v>54830</c:v>
                </c:pt>
                <c:pt idx="372">
                  <c:v>54857</c:v>
                </c:pt>
                <c:pt idx="373">
                  <c:v>54861</c:v>
                </c:pt>
                <c:pt idx="374">
                  <c:v>54875</c:v>
                </c:pt>
                <c:pt idx="375">
                  <c:v>54938</c:v>
                </c:pt>
                <c:pt idx="376">
                  <c:v>54950.5</c:v>
                </c:pt>
                <c:pt idx="377">
                  <c:v>54970</c:v>
                </c:pt>
                <c:pt idx="378">
                  <c:v>54996</c:v>
                </c:pt>
                <c:pt idx="379">
                  <c:v>54996</c:v>
                </c:pt>
                <c:pt idx="380">
                  <c:v>54996</c:v>
                </c:pt>
                <c:pt idx="381">
                  <c:v>55127.5</c:v>
                </c:pt>
                <c:pt idx="382">
                  <c:v>55127.5</c:v>
                </c:pt>
                <c:pt idx="383">
                  <c:v>55572</c:v>
                </c:pt>
                <c:pt idx="384">
                  <c:v>56043.5</c:v>
                </c:pt>
                <c:pt idx="385">
                  <c:v>56043.5</c:v>
                </c:pt>
                <c:pt idx="386">
                  <c:v>56293</c:v>
                </c:pt>
                <c:pt idx="387">
                  <c:v>56302.5</c:v>
                </c:pt>
                <c:pt idx="388">
                  <c:v>56342</c:v>
                </c:pt>
                <c:pt idx="389">
                  <c:v>56388</c:v>
                </c:pt>
                <c:pt idx="390">
                  <c:v>56429.5</c:v>
                </c:pt>
                <c:pt idx="391">
                  <c:v>56442.5</c:v>
                </c:pt>
                <c:pt idx="392">
                  <c:v>56474</c:v>
                </c:pt>
                <c:pt idx="393">
                  <c:v>56500</c:v>
                </c:pt>
                <c:pt idx="394">
                  <c:v>56500.5</c:v>
                </c:pt>
                <c:pt idx="395">
                  <c:v>56551</c:v>
                </c:pt>
                <c:pt idx="396">
                  <c:v>56578</c:v>
                </c:pt>
                <c:pt idx="397">
                  <c:v>56664.5</c:v>
                </c:pt>
                <c:pt idx="398">
                  <c:v>56668</c:v>
                </c:pt>
                <c:pt idx="399">
                  <c:v>56683</c:v>
                </c:pt>
                <c:pt idx="400">
                  <c:v>56683</c:v>
                </c:pt>
                <c:pt idx="401">
                  <c:v>56683</c:v>
                </c:pt>
                <c:pt idx="402">
                  <c:v>56841.5</c:v>
                </c:pt>
                <c:pt idx="403">
                  <c:v>57599</c:v>
                </c:pt>
                <c:pt idx="404">
                  <c:v>57757.5</c:v>
                </c:pt>
                <c:pt idx="405">
                  <c:v>57884</c:v>
                </c:pt>
                <c:pt idx="406">
                  <c:v>58055.5</c:v>
                </c:pt>
                <c:pt idx="407">
                  <c:v>58169</c:v>
                </c:pt>
                <c:pt idx="408">
                  <c:v>58169.5</c:v>
                </c:pt>
                <c:pt idx="409">
                  <c:v>58214</c:v>
                </c:pt>
                <c:pt idx="410">
                  <c:v>58214</c:v>
                </c:pt>
                <c:pt idx="411">
                  <c:v>58327.5</c:v>
                </c:pt>
                <c:pt idx="412">
                  <c:v>58327.5</c:v>
                </c:pt>
                <c:pt idx="413">
                  <c:v>58358.5</c:v>
                </c:pt>
                <c:pt idx="414">
                  <c:v>58358.5</c:v>
                </c:pt>
                <c:pt idx="415">
                  <c:v>58377</c:v>
                </c:pt>
                <c:pt idx="416">
                  <c:v>59321</c:v>
                </c:pt>
                <c:pt idx="417">
                  <c:v>59409</c:v>
                </c:pt>
                <c:pt idx="418">
                  <c:v>59430</c:v>
                </c:pt>
                <c:pt idx="419">
                  <c:v>59588.5</c:v>
                </c:pt>
                <c:pt idx="420">
                  <c:v>59696.5</c:v>
                </c:pt>
                <c:pt idx="421">
                  <c:v>59758</c:v>
                </c:pt>
                <c:pt idx="422">
                  <c:v>59767</c:v>
                </c:pt>
                <c:pt idx="423">
                  <c:v>59841.5</c:v>
                </c:pt>
                <c:pt idx="424">
                  <c:v>60114.5</c:v>
                </c:pt>
                <c:pt idx="425">
                  <c:v>60114.5</c:v>
                </c:pt>
                <c:pt idx="426">
                  <c:v>60114.5</c:v>
                </c:pt>
                <c:pt idx="427">
                  <c:v>60334</c:v>
                </c:pt>
                <c:pt idx="428">
                  <c:v>60334</c:v>
                </c:pt>
                <c:pt idx="429">
                  <c:v>61315</c:v>
                </c:pt>
                <c:pt idx="430">
                  <c:v>61331.5</c:v>
                </c:pt>
                <c:pt idx="431">
                  <c:v>61374.5</c:v>
                </c:pt>
                <c:pt idx="432">
                  <c:v>61375</c:v>
                </c:pt>
                <c:pt idx="433">
                  <c:v>61444</c:v>
                </c:pt>
                <c:pt idx="434">
                  <c:v>61444.5</c:v>
                </c:pt>
                <c:pt idx="435">
                  <c:v>61498.5</c:v>
                </c:pt>
                <c:pt idx="436">
                  <c:v>61503</c:v>
                </c:pt>
                <c:pt idx="437">
                  <c:v>61529</c:v>
                </c:pt>
                <c:pt idx="438">
                  <c:v>61548.5</c:v>
                </c:pt>
                <c:pt idx="439">
                  <c:v>61575</c:v>
                </c:pt>
                <c:pt idx="440">
                  <c:v>61602.5</c:v>
                </c:pt>
                <c:pt idx="441">
                  <c:v>61603</c:v>
                </c:pt>
                <c:pt idx="442">
                  <c:v>61607.5</c:v>
                </c:pt>
                <c:pt idx="443">
                  <c:v>61611.5</c:v>
                </c:pt>
                <c:pt idx="444">
                  <c:v>61612</c:v>
                </c:pt>
                <c:pt idx="445">
                  <c:v>61621</c:v>
                </c:pt>
                <c:pt idx="446">
                  <c:v>61634.5</c:v>
                </c:pt>
                <c:pt idx="447">
                  <c:v>61643.5</c:v>
                </c:pt>
                <c:pt idx="448">
                  <c:v>61644</c:v>
                </c:pt>
                <c:pt idx="449">
                  <c:v>61648</c:v>
                </c:pt>
                <c:pt idx="450">
                  <c:v>61648.5</c:v>
                </c:pt>
                <c:pt idx="451">
                  <c:v>61652.5</c:v>
                </c:pt>
                <c:pt idx="452">
                  <c:v>61653</c:v>
                </c:pt>
                <c:pt idx="453">
                  <c:v>61661.5</c:v>
                </c:pt>
                <c:pt idx="454">
                  <c:v>61662</c:v>
                </c:pt>
                <c:pt idx="455">
                  <c:v>61666</c:v>
                </c:pt>
                <c:pt idx="456">
                  <c:v>61666.5</c:v>
                </c:pt>
                <c:pt idx="457">
                  <c:v>61670.5</c:v>
                </c:pt>
                <c:pt idx="458">
                  <c:v>61671</c:v>
                </c:pt>
                <c:pt idx="459">
                  <c:v>61684</c:v>
                </c:pt>
                <c:pt idx="460">
                  <c:v>61684</c:v>
                </c:pt>
                <c:pt idx="461">
                  <c:v>61684.5</c:v>
                </c:pt>
                <c:pt idx="462">
                  <c:v>61699</c:v>
                </c:pt>
                <c:pt idx="463">
                  <c:v>61784</c:v>
                </c:pt>
                <c:pt idx="464">
                  <c:v>61788.5</c:v>
                </c:pt>
                <c:pt idx="465">
                  <c:v>61793</c:v>
                </c:pt>
                <c:pt idx="466">
                  <c:v>61797.5</c:v>
                </c:pt>
                <c:pt idx="467">
                  <c:v>61802</c:v>
                </c:pt>
                <c:pt idx="468">
                  <c:v>61806.5</c:v>
                </c:pt>
                <c:pt idx="469">
                  <c:v>61811</c:v>
                </c:pt>
                <c:pt idx="470">
                  <c:v>61880</c:v>
                </c:pt>
                <c:pt idx="471">
                  <c:v>61892.5</c:v>
                </c:pt>
                <c:pt idx="472">
                  <c:v>62092</c:v>
                </c:pt>
                <c:pt idx="473">
                  <c:v>62092</c:v>
                </c:pt>
                <c:pt idx="474">
                  <c:v>62561</c:v>
                </c:pt>
                <c:pt idx="475">
                  <c:v>63006</c:v>
                </c:pt>
                <c:pt idx="476">
                  <c:v>63006.5</c:v>
                </c:pt>
                <c:pt idx="477">
                  <c:v>63027.5</c:v>
                </c:pt>
                <c:pt idx="478">
                  <c:v>63043.5</c:v>
                </c:pt>
                <c:pt idx="479">
                  <c:v>63057</c:v>
                </c:pt>
                <c:pt idx="480">
                  <c:v>63066</c:v>
                </c:pt>
                <c:pt idx="481">
                  <c:v>63106</c:v>
                </c:pt>
                <c:pt idx="482">
                  <c:v>63106</c:v>
                </c:pt>
                <c:pt idx="483">
                  <c:v>63106.5</c:v>
                </c:pt>
                <c:pt idx="484">
                  <c:v>63106.5</c:v>
                </c:pt>
                <c:pt idx="485">
                  <c:v>63107.5</c:v>
                </c:pt>
                <c:pt idx="486">
                  <c:v>63116</c:v>
                </c:pt>
                <c:pt idx="487">
                  <c:v>63116</c:v>
                </c:pt>
                <c:pt idx="488">
                  <c:v>63116.5</c:v>
                </c:pt>
                <c:pt idx="489">
                  <c:v>63125.5</c:v>
                </c:pt>
                <c:pt idx="490">
                  <c:v>63154</c:v>
                </c:pt>
                <c:pt idx="491">
                  <c:v>63161.5</c:v>
                </c:pt>
                <c:pt idx="492">
                  <c:v>63220.5</c:v>
                </c:pt>
                <c:pt idx="493">
                  <c:v>63306</c:v>
                </c:pt>
                <c:pt idx="494">
                  <c:v>63306.5</c:v>
                </c:pt>
                <c:pt idx="495">
                  <c:v>63329</c:v>
                </c:pt>
                <c:pt idx="496">
                  <c:v>63367</c:v>
                </c:pt>
                <c:pt idx="497">
                  <c:v>63426</c:v>
                </c:pt>
                <c:pt idx="498">
                  <c:v>64489.5</c:v>
                </c:pt>
                <c:pt idx="499">
                  <c:v>64493</c:v>
                </c:pt>
                <c:pt idx="500">
                  <c:v>64644.5</c:v>
                </c:pt>
                <c:pt idx="501">
                  <c:v>64729</c:v>
                </c:pt>
                <c:pt idx="502">
                  <c:v>64753.5</c:v>
                </c:pt>
                <c:pt idx="503">
                  <c:v>64758</c:v>
                </c:pt>
                <c:pt idx="504">
                  <c:v>64783.5</c:v>
                </c:pt>
                <c:pt idx="505">
                  <c:v>64788</c:v>
                </c:pt>
                <c:pt idx="506">
                  <c:v>64792.5</c:v>
                </c:pt>
                <c:pt idx="507">
                  <c:v>64793</c:v>
                </c:pt>
                <c:pt idx="508">
                  <c:v>64797</c:v>
                </c:pt>
                <c:pt idx="509">
                  <c:v>64860.5</c:v>
                </c:pt>
                <c:pt idx="510">
                  <c:v>64862</c:v>
                </c:pt>
                <c:pt idx="511">
                  <c:v>64874</c:v>
                </c:pt>
                <c:pt idx="512">
                  <c:v>64874</c:v>
                </c:pt>
                <c:pt idx="513">
                  <c:v>64951</c:v>
                </c:pt>
                <c:pt idx="514">
                  <c:v>65250.5</c:v>
                </c:pt>
                <c:pt idx="515">
                  <c:v>65677</c:v>
                </c:pt>
                <c:pt idx="516">
                  <c:v>66008.5</c:v>
                </c:pt>
                <c:pt idx="517">
                  <c:v>66013</c:v>
                </c:pt>
                <c:pt idx="518">
                  <c:v>66022</c:v>
                </c:pt>
                <c:pt idx="519">
                  <c:v>66058</c:v>
                </c:pt>
                <c:pt idx="520">
                  <c:v>66071.5</c:v>
                </c:pt>
                <c:pt idx="521">
                  <c:v>66076.5</c:v>
                </c:pt>
                <c:pt idx="522">
                  <c:v>66090</c:v>
                </c:pt>
                <c:pt idx="523">
                  <c:v>66098.5</c:v>
                </c:pt>
                <c:pt idx="524">
                  <c:v>66099</c:v>
                </c:pt>
                <c:pt idx="525">
                  <c:v>66103.5</c:v>
                </c:pt>
                <c:pt idx="526">
                  <c:v>66108</c:v>
                </c:pt>
                <c:pt idx="527">
                  <c:v>66112.5</c:v>
                </c:pt>
                <c:pt idx="528">
                  <c:v>66189.5</c:v>
                </c:pt>
                <c:pt idx="529">
                  <c:v>66194</c:v>
                </c:pt>
                <c:pt idx="530">
                  <c:v>66194.5</c:v>
                </c:pt>
                <c:pt idx="531">
                  <c:v>66216</c:v>
                </c:pt>
                <c:pt idx="532">
                  <c:v>66216.5</c:v>
                </c:pt>
                <c:pt idx="533">
                  <c:v>66230.5</c:v>
                </c:pt>
                <c:pt idx="534">
                  <c:v>66234.5</c:v>
                </c:pt>
                <c:pt idx="535">
                  <c:v>66248.5</c:v>
                </c:pt>
                <c:pt idx="536">
                  <c:v>66253</c:v>
                </c:pt>
                <c:pt idx="537">
                  <c:v>66257.5</c:v>
                </c:pt>
                <c:pt idx="538">
                  <c:v>66261.5</c:v>
                </c:pt>
                <c:pt idx="539">
                  <c:v>66279.5</c:v>
                </c:pt>
                <c:pt idx="540">
                  <c:v>66280</c:v>
                </c:pt>
                <c:pt idx="541">
                  <c:v>66284</c:v>
                </c:pt>
                <c:pt idx="542">
                  <c:v>66284.5</c:v>
                </c:pt>
                <c:pt idx="543">
                  <c:v>66288</c:v>
                </c:pt>
                <c:pt idx="544">
                  <c:v>66288.5</c:v>
                </c:pt>
                <c:pt idx="545">
                  <c:v>66302.5</c:v>
                </c:pt>
                <c:pt idx="546">
                  <c:v>66307</c:v>
                </c:pt>
                <c:pt idx="547">
                  <c:v>66307.5</c:v>
                </c:pt>
                <c:pt idx="548">
                  <c:v>66311</c:v>
                </c:pt>
                <c:pt idx="549">
                  <c:v>66312</c:v>
                </c:pt>
                <c:pt idx="550">
                  <c:v>66325.5</c:v>
                </c:pt>
                <c:pt idx="551">
                  <c:v>66326.5</c:v>
                </c:pt>
                <c:pt idx="552">
                  <c:v>66329.5</c:v>
                </c:pt>
                <c:pt idx="553">
                  <c:v>66330</c:v>
                </c:pt>
                <c:pt idx="554">
                  <c:v>66347</c:v>
                </c:pt>
                <c:pt idx="555">
                  <c:v>66347.5</c:v>
                </c:pt>
                <c:pt idx="556">
                  <c:v>66423.5</c:v>
                </c:pt>
                <c:pt idx="557">
                  <c:v>66424</c:v>
                </c:pt>
                <c:pt idx="558">
                  <c:v>66433</c:v>
                </c:pt>
                <c:pt idx="559">
                  <c:v>66437.5</c:v>
                </c:pt>
                <c:pt idx="560">
                  <c:v>66438</c:v>
                </c:pt>
                <c:pt idx="561">
                  <c:v>66438.5</c:v>
                </c:pt>
                <c:pt idx="562">
                  <c:v>66443</c:v>
                </c:pt>
                <c:pt idx="563">
                  <c:v>66451</c:v>
                </c:pt>
                <c:pt idx="564">
                  <c:v>66469</c:v>
                </c:pt>
                <c:pt idx="565">
                  <c:v>66469.5</c:v>
                </c:pt>
                <c:pt idx="566">
                  <c:v>66473.5</c:v>
                </c:pt>
                <c:pt idx="567">
                  <c:v>66474</c:v>
                </c:pt>
                <c:pt idx="568">
                  <c:v>66478</c:v>
                </c:pt>
                <c:pt idx="569">
                  <c:v>66478.5</c:v>
                </c:pt>
                <c:pt idx="570">
                  <c:v>66483</c:v>
                </c:pt>
                <c:pt idx="571">
                  <c:v>66487</c:v>
                </c:pt>
                <c:pt idx="572">
                  <c:v>66487.5</c:v>
                </c:pt>
                <c:pt idx="573">
                  <c:v>66491.5</c:v>
                </c:pt>
                <c:pt idx="574">
                  <c:v>66492</c:v>
                </c:pt>
                <c:pt idx="575">
                  <c:v>66492.5</c:v>
                </c:pt>
                <c:pt idx="576">
                  <c:v>66501</c:v>
                </c:pt>
                <c:pt idx="577">
                  <c:v>66501.5</c:v>
                </c:pt>
                <c:pt idx="578">
                  <c:v>66505.5</c:v>
                </c:pt>
                <c:pt idx="579">
                  <c:v>66510</c:v>
                </c:pt>
                <c:pt idx="580">
                  <c:v>66514.5</c:v>
                </c:pt>
                <c:pt idx="581">
                  <c:v>66519</c:v>
                </c:pt>
                <c:pt idx="582">
                  <c:v>66519</c:v>
                </c:pt>
                <c:pt idx="583">
                  <c:v>66523.5</c:v>
                </c:pt>
                <c:pt idx="584">
                  <c:v>66528</c:v>
                </c:pt>
                <c:pt idx="585">
                  <c:v>66528.5</c:v>
                </c:pt>
                <c:pt idx="586">
                  <c:v>66532.5</c:v>
                </c:pt>
                <c:pt idx="587">
                  <c:v>66532.5</c:v>
                </c:pt>
                <c:pt idx="588">
                  <c:v>66533</c:v>
                </c:pt>
                <c:pt idx="589">
                  <c:v>66537.5</c:v>
                </c:pt>
                <c:pt idx="590">
                  <c:v>66551</c:v>
                </c:pt>
                <c:pt idx="591">
                  <c:v>66555.5</c:v>
                </c:pt>
                <c:pt idx="592">
                  <c:v>66564.5</c:v>
                </c:pt>
                <c:pt idx="593">
                  <c:v>66569</c:v>
                </c:pt>
                <c:pt idx="594">
                  <c:v>66573.5</c:v>
                </c:pt>
                <c:pt idx="595">
                  <c:v>66578</c:v>
                </c:pt>
                <c:pt idx="596">
                  <c:v>66582.5</c:v>
                </c:pt>
                <c:pt idx="597">
                  <c:v>66596</c:v>
                </c:pt>
                <c:pt idx="598">
                  <c:v>66600.5</c:v>
                </c:pt>
                <c:pt idx="599">
                  <c:v>66614.5</c:v>
                </c:pt>
                <c:pt idx="600">
                  <c:v>66619</c:v>
                </c:pt>
                <c:pt idx="601">
                  <c:v>66623.5</c:v>
                </c:pt>
                <c:pt idx="602">
                  <c:v>66659.5</c:v>
                </c:pt>
                <c:pt idx="603">
                  <c:v>66765</c:v>
                </c:pt>
                <c:pt idx="604">
                  <c:v>67914</c:v>
                </c:pt>
                <c:pt idx="605">
                  <c:v>67914</c:v>
                </c:pt>
                <c:pt idx="606">
                  <c:v>67914</c:v>
                </c:pt>
                <c:pt idx="607">
                  <c:v>67914</c:v>
                </c:pt>
                <c:pt idx="608">
                  <c:v>67974.5</c:v>
                </c:pt>
                <c:pt idx="609">
                  <c:v>67980</c:v>
                </c:pt>
                <c:pt idx="610">
                  <c:v>67980</c:v>
                </c:pt>
                <c:pt idx="611">
                  <c:v>68073</c:v>
                </c:pt>
                <c:pt idx="612">
                  <c:v>68128</c:v>
                </c:pt>
                <c:pt idx="613">
                  <c:v>68128</c:v>
                </c:pt>
                <c:pt idx="614">
                  <c:v>68128</c:v>
                </c:pt>
                <c:pt idx="615">
                  <c:v>68132.5</c:v>
                </c:pt>
                <c:pt idx="616">
                  <c:v>68132.5</c:v>
                </c:pt>
                <c:pt idx="617">
                  <c:v>68241</c:v>
                </c:pt>
                <c:pt idx="618">
                  <c:v>68250</c:v>
                </c:pt>
                <c:pt idx="619">
                  <c:v>68255.5</c:v>
                </c:pt>
                <c:pt idx="620">
                  <c:v>68341.5</c:v>
                </c:pt>
                <c:pt idx="621">
                  <c:v>68395</c:v>
                </c:pt>
                <c:pt idx="622">
                  <c:v>68395</c:v>
                </c:pt>
                <c:pt idx="623">
                  <c:v>68395</c:v>
                </c:pt>
                <c:pt idx="624">
                  <c:v>68485.5</c:v>
                </c:pt>
                <c:pt idx="625">
                  <c:v>69244.5</c:v>
                </c:pt>
                <c:pt idx="626">
                  <c:v>69263</c:v>
                </c:pt>
                <c:pt idx="627">
                  <c:v>69263.5</c:v>
                </c:pt>
                <c:pt idx="628">
                  <c:v>69475.5</c:v>
                </c:pt>
                <c:pt idx="629">
                  <c:v>69476</c:v>
                </c:pt>
                <c:pt idx="630">
                  <c:v>69573</c:v>
                </c:pt>
                <c:pt idx="631">
                  <c:v>69593.5</c:v>
                </c:pt>
                <c:pt idx="632">
                  <c:v>69692</c:v>
                </c:pt>
                <c:pt idx="633">
                  <c:v>69769</c:v>
                </c:pt>
                <c:pt idx="634">
                  <c:v>69786</c:v>
                </c:pt>
                <c:pt idx="635">
                  <c:v>69841.5</c:v>
                </c:pt>
                <c:pt idx="636">
                  <c:v>69887</c:v>
                </c:pt>
                <c:pt idx="637">
                  <c:v>69922</c:v>
                </c:pt>
                <c:pt idx="638">
                  <c:v>70902</c:v>
                </c:pt>
                <c:pt idx="639">
                  <c:v>71042.5</c:v>
                </c:pt>
                <c:pt idx="640">
                  <c:v>71051</c:v>
                </c:pt>
                <c:pt idx="641">
                  <c:v>71214.5</c:v>
                </c:pt>
                <c:pt idx="642">
                  <c:v>71337</c:v>
                </c:pt>
                <c:pt idx="643">
                  <c:v>71337.5</c:v>
                </c:pt>
                <c:pt idx="644">
                  <c:v>71350.5</c:v>
                </c:pt>
                <c:pt idx="645">
                  <c:v>71467</c:v>
                </c:pt>
                <c:pt idx="646">
                  <c:v>72625</c:v>
                </c:pt>
                <c:pt idx="647">
                  <c:v>72838</c:v>
                </c:pt>
                <c:pt idx="648">
                  <c:v>72904.5</c:v>
                </c:pt>
                <c:pt idx="649">
                  <c:v>73035.5</c:v>
                </c:pt>
                <c:pt idx="650">
                  <c:v>73040</c:v>
                </c:pt>
                <c:pt idx="651">
                  <c:v>73040.5</c:v>
                </c:pt>
                <c:pt idx="652">
                  <c:v>73053.5</c:v>
                </c:pt>
                <c:pt idx="653">
                  <c:v>73054</c:v>
                </c:pt>
                <c:pt idx="654">
                  <c:v>73062</c:v>
                </c:pt>
                <c:pt idx="655">
                  <c:v>73062.5</c:v>
                </c:pt>
                <c:pt idx="656">
                  <c:v>73067</c:v>
                </c:pt>
                <c:pt idx="657">
                  <c:v>73067.5</c:v>
                </c:pt>
                <c:pt idx="658">
                  <c:v>73076</c:v>
                </c:pt>
                <c:pt idx="659">
                  <c:v>73076.5</c:v>
                </c:pt>
                <c:pt idx="660">
                  <c:v>73077</c:v>
                </c:pt>
                <c:pt idx="661">
                  <c:v>73077</c:v>
                </c:pt>
                <c:pt idx="662">
                  <c:v>73077.5</c:v>
                </c:pt>
                <c:pt idx="663">
                  <c:v>73080.5</c:v>
                </c:pt>
                <c:pt idx="664">
                  <c:v>73081</c:v>
                </c:pt>
                <c:pt idx="665">
                  <c:v>73081.5</c:v>
                </c:pt>
                <c:pt idx="666">
                  <c:v>73085</c:v>
                </c:pt>
                <c:pt idx="667">
                  <c:v>73085.5</c:v>
                </c:pt>
                <c:pt idx="668">
                  <c:v>73089.5</c:v>
                </c:pt>
                <c:pt idx="669">
                  <c:v>73090</c:v>
                </c:pt>
                <c:pt idx="670">
                  <c:v>73090.5</c:v>
                </c:pt>
                <c:pt idx="671">
                  <c:v>73094</c:v>
                </c:pt>
                <c:pt idx="672">
                  <c:v>73094.5</c:v>
                </c:pt>
                <c:pt idx="673">
                  <c:v>73095</c:v>
                </c:pt>
                <c:pt idx="674">
                  <c:v>73095</c:v>
                </c:pt>
                <c:pt idx="675">
                  <c:v>73095</c:v>
                </c:pt>
                <c:pt idx="676">
                  <c:v>73098.5</c:v>
                </c:pt>
                <c:pt idx="677">
                  <c:v>73099</c:v>
                </c:pt>
                <c:pt idx="678">
                  <c:v>73099.5</c:v>
                </c:pt>
                <c:pt idx="679">
                  <c:v>73103.5</c:v>
                </c:pt>
                <c:pt idx="680">
                  <c:v>73135</c:v>
                </c:pt>
                <c:pt idx="681">
                  <c:v>73135.5</c:v>
                </c:pt>
                <c:pt idx="682">
                  <c:v>73144</c:v>
                </c:pt>
                <c:pt idx="683">
                  <c:v>73144.5</c:v>
                </c:pt>
                <c:pt idx="684">
                  <c:v>73148.5</c:v>
                </c:pt>
                <c:pt idx="685">
                  <c:v>73158</c:v>
                </c:pt>
                <c:pt idx="686">
                  <c:v>73185</c:v>
                </c:pt>
                <c:pt idx="687">
                  <c:v>73189</c:v>
                </c:pt>
                <c:pt idx="688">
                  <c:v>73189.5</c:v>
                </c:pt>
                <c:pt idx="689">
                  <c:v>73190</c:v>
                </c:pt>
                <c:pt idx="690">
                  <c:v>73194</c:v>
                </c:pt>
                <c:pt idx="691">
                  <c:v>73194.5</c:v>
                </c:pt>
                <c:pt idx="692">
                  <c:v>73207.5</c:v>
                </c:pt>
                <c:pt idx="693">
                  <c:v>73212</c:v>
                </c:pt>
                <c:pt idx="694">
                  <c:v>73212.5</c:v>
                </c:pt>
                <c:pt idx="695">
                  <c:v>73221</c:v>
                </c:pt>
                <c:pt idx="696">
                  <c:v>73221.5</c:v>
                </c:pt>
                <c:pt idx="697">
                  <c:v>73230</c:v>
                </c:pt>
                <c:pt idx="698">
                  <c:v>73230.5</c:v>
                </c:pt>
                <c:pt idx="699">
                  <c:v>73239</c:v>
                </c:pt>
                <c:pt idx="700">
                  <c:v>73243.5</c:v>
                </c:pt>
                <c:pt idx="701">
                  <c:v>73248</c:v>
                </c:pt>
                <c:pt idx="702">
                  <c:v>73248.5</c:v>
                </c:pt>
                <c:pt idx="703">
                  <c:v>73252.5</c:v>
                </c:pt>
                <c:pt idx="704">
                  <c:v>73253</c:v>
                </c:pt>
                <c:pt idx="705">
                  <c:v>73262</c:v>
                </c:pt>
                <c:pt idx="706">
                  <c:v>73271</c:v>
                </c:pt>
                <c:pt idx="707">
                  <c:v>73275.5</c:v>
                </c:pt>
                <c:pt idx="708">
                  <c:v>73280</c:v>
                </c:pt>
                <c:pt idx="709">
                  <c:v>73289</c:v>
                </c:pt>
                <c:pt idx="710">
                  <c:v>74310</c:v>
                </c:pt>
                <c:pt idx="711">
                  <c:v>74327.5</c:v>
                </c:pt>
                <c:pt idx="712">
                  <c:v>74328</c:v>
                </c:pt>
                <c:pt idx="713">
                  <c:v>74342.5</c:v>
                </c:pt>
                <c:pt idx="714">
                  <c:v>74355</c:v>
                </c:pt>
                <c:pt idx="715">
                  <c:v>74359.5</c:v>
                </c:pt>
                <c:pt idx="716">
                  <c:v>74368.5</c:v>
                </c:pt>
                <c:pt idx="717">
                  <c:v>74369</c:v>
                </c:pt>
                <c:pt idx="718">
                  <c:v>74373.5</c:v>
                </c:pt>
                <c:pt idx="719">
                  <c:v>74377.5</c:v>
                </c:pt>
                <c:pt idx="720">
                  <c:v>74378</c:v>
                </c:pt>
                <c:pt idx="721">
                  <c:v>74382</c:v>
                </c:pt>
                <c:pt idx="722">
                  <c:v>74382.5</c:v>
                </c:pt>
                <c:pt idx="723">
                  <c:v>74386.5</c:v>
                </c:pt>
                <c:pt idx="724">
                  <c:v>74387</c:v>
                </c:pt>
                <c:pt idx="725">
                  <c:v>74391</c:v>
                </c:pt>
                <c:pt idx="726">
                  <c:v>74404.5</c:v>
                </c:pt>
                <c:pt idx="727">
                  <c:v>74405</c:v>
                </c:pt>
                <c:pt idx="728">
                  <c:v>74409</c:v>
                </c:pt>
                <c:pt idx="729">
                  <c:v>74409.5</c:v>
                </c:pt>
                <c:pt idx="730">
                  <c:v>74413.5</c:v>
                </c:pt>
                <c:pt idx="731">
                  <c:v>74414</c:v>
                </c:pt>
                <c:pt idx="732">
                  <c:v>74431.5</c:v>
                </c:pt>
                <c:pt idx="733">
                  <c:v>74432</c:v>
                </c:pt>
                <c:pt idx="734">
                  <c:v>74435.5</c:v>
                </c:pt>
                <c:pt idx="735">
                  <c:v>74436</c:v>
                </c:pt>
                <c:pt idx="736">
                  <c:v>74436</c:v>
                </c:pt>
                <c:pt idx="737">
                  <c:v>74436.5</c:v>
                </c:pt>
                <c:pt idx="738">
                  <c:v>74437</c:v>
                </c:pt>
                <c:pt idx="739">
                  <c:v>74440.5</c:v>
                </c:pt>
                <c:pt idx="740">
                  <c:v>74441</c:v>
                </c:pt>
                <c:pt idx="741">
                  <c:v>74464</c:v>
                </c:pt>
                <c:pt idx="742">
                  <c:v>74472.5</c:v>
                </c:pt>
                <c:pt idx="743">
                  <c:v>74517.5</c:v>
                </c:pt>
                <c:pt idx="744">
                  <c:v>74518</c:v>
                </c:pt>
                <c:pt idx="745">
                  <c:v>74518.5</c:v>
                </c:pt>
                <c:pt idx="746">
                  <c:v>74522.5</c:v>
                </c:pt>
                <c:pt idx="747">
                  <c:v>74523</c:v>
                </c:pt>
                <c:pt idx="748">
                  <c:v>74528</c:v>
                </c:pt>
                <c:pt idx="749">
                  <c:v>74528.5</c:v>
                </c:pt>
                <c:pt idx="750">
                  <c:v>74536</c:v>
                </c:pt>
                <c:pt idx="751">
                  <c:v>74536.5</c:v>
                </c:pt>
                <c:pt idx="752">
                  <c:v>74540</c:v>
                </c:pt>
                <c:pt idx="753">
                  <c:v>74558.5</c:v>
                </c:pt>
                <c:pt idx="754">
                  <c:v>74559</c:v>
                </c:pt>
                <c:pt idx="755">
                  <c:v>74640</c:v>
                </c:pt>
                <c:pt idx="756">
                  <c:v>74794.5</c:v>
                </c:pt>
                <c:pt idx="757">
                  <c:v>74893</c:v>
                </c:pt>
                <c:pt idx="758">
                  <c:v>74907.5</c:v>
                </c:pt>
                <c:pt idx="759">
                  <c:v>74907.5</c:v>
                </c:pt>
                <c:pt idx="760">
                  <c:v>76050</c:v>
                </c:pt>
                <c:pt idx="761">
                  <c:v>76050</c:v>
                </c:pt>
                <c:pt idx="762">
                  <c:v>76357.5</c:v>
                </c:pt>
                <c:pt idx="763">
                  <c:v>76357.5</c:v>
                </c:pt>
                <c:pt idx="764">
                  <c:v>76643</c:v>
                </c:pt>
                <c:pt idx="765">
                  <c:v>76693</c:v>
                </c:pt>
                <c:pt idx="766">
                  <c:v>77623.5</c:v>
                </c:pt>
                <c:pt idx="767">
                  <c:v>77744</c:v>
                </c:pt>
                <c:pt idx="768">
                  <c:v>77768</c:v>
                </c:pt>
                <c:pt idx="769">
                  <c:v>77997.5</c:v>
                </c:pt>
                <c:pt idx="770">
                  <c:v>79452</c:v>
                </c:pt>
                <c:pt idx="771">
                  <c:v>79452.5</c:v>
                </c:pt>
                <c:pt idx="772">
                  <c:v>79471.5</c:v>
                </c:pt>
                <c:pt idx="773">
                  <c:v>79592</c:v>
                </c:pt>
                <c:pt idx="774">
                  <c:v>79592.5</c:v>
                </c:pt>
                <c:pt idx="775">
                  <c:v>79669</c:v>
                </c:pt>
                <c:pt idx="776">
                  <c:v>79675</c:v>
                </c:pt>
                <c:pt idx="777">
                  <c:v>79675.5</c:v>
                </c:pt>
                <c:pt idx="778">
                  <c:v>79755</c:v>
                </c:pt>
                <c:pt idx="779">
                  <c:v>81024.5</c:v>
                </c:pt>
                <c:pt idx="780">
                  <c:v>81166.5</c:v>
                </c:pt>
                <c:pt idx="781">
                  <c:v>81309.5</c:v>
                </c:pt>
                <c:pt idx="782">
                  <c:v>81387.5</c:v>
                </c:pt>
                <c:pt idx="783">
                  <c:v>81491.5</c:v>
                </c:pt>
                <c:pt idx="784">
                  <c:v>81559.5</c:v>
                </c:pt>
                <c:pt idx="785">
                  <c:v>82449</c:v>
                </c:pt>
                <c:pt idx="786">
                  <c:v>82551.5</c:v>
                </c:pt>
                <c:pt idx="787">
                  <c:v>82552</c:v>
                </c:pt>
                <c:pt idx="788">
                  <c:v>82797.5</c:v>
                </c:pt>
                <c:pt idx="789">
                  <c:v>82949.5</c:v>
                </c:pt>
                <c:pt idx="790">
                  <c:v>82977</c:v>
                </c:pt>
                <c:pt idx="791">
                  <c:v>83073</c:v>
                </c:pt>
                <c:pt idx="792">
                  <c:v>83268</c:v>
                </c:pt>
                <c:pt idx="793">
                  <c:v>84225.5</c:v>
                </c:pt>
                <c:pt idx="794">
                  <c:v>84288.5</c:v>
                </c:pt>
                <c:pt idx="795">
                  <c:v>84338.5</c:v>
                </c:pt>
                <c:pt idx="796">
                  <c:v>84370</c:v>
                </c:pt>
                <c:pt idx="797">
                  <c:v>84569</c:v>
                </c:pt>
                <c:pt idx="798">
                  <c:v>84569</c:v>
                </c:pt>
                <c:pt idx="799">
                  <c:v>84581.5</c:v>
                </c:pt>
                <c:pt idx="800">
                  <c:v>84582</c:v>
                </c:pt>
                <c:pt idx="801">
                  <c:v>84712.5</c:v>
                </c:pt>
                <c:pt idx="802">
                  <c:v>84726</c:v>
                </c:pt>
                <c:pt idx="803">
                  <c:v>84827</c:v>
                </c:pt>
                <c:pt idx="804">
                  <c:v>85915.5</c:v>
                </c:pt>
                <c:pt idx="805">
                  <c:v>86082.5</c:v>
                </c:pt>
                <c:pt idx="806">
                  <c:v>86083</c:v>
                </c:pt>
                <c:pt idx="807">
                  <c:v>86228</c:v>
                </c:pt>
                <c:pt idx="808">
                  <c:v>86266.5</c:v>
                </c:pt>
                <c:pt idx="809">
                  <c:v>86267</c:v>
                </c:pt>
                <c:pt idx="810">
                  <c:v>86294</c:v>
                </c:pt>
                <c:pt idx="811">
                  <c:v>86381</c:v>
                </c:pt>
                <c:pt idx="812">
                  <c:v>86521.5</c:v>
                </c:pt>
                <c:pt idx="813">
                  <c:v>87795.5</c:v>
                </c:pt>
                <c:pt idx="814">
                  <c:v>87795.5</c:v>
                </c:pt>
                <c:pt idx="815">
                  <c:v>87847</c:v>
                </c:pt>
                <c:pt idx="816">
                  <c:v>87858.5</c:v>
                </c:pt>
                <c:pt idx="817">
                  <c:v>88002</c:v>
                </c:pt>
                <c:pt idx="818">
                  <c:v>88002</c:v>
                </c:pt>
                <c:pt idx="819">
                  <c:v>88057.5</c:v>
                </c:pt>
                <c:pt idx="820">
                  <c:v>88057.5</c:v>
                </c:pt>
                <c:pt idx="821">
                  <c:v>88062</c:v>
                </c:pt>
                <c:pt idx="822">
                  <c:v>88108</c:v>
                </c:pt>
                <c:pt idx="823">
                  <c:v>88160.5</c:v>
                </c:pt>
                <c:pt idx="824">
                  <c:v>88160.5</c:v>
                </c:pt>
                <c:pt idx="825">
                  <c:v>88161</c:v>
                </c:pt>
                <c:pt idx="826">
                  <c:v>88161</c:v>
                </c:pt>
                <c:pt idx="827">
                  <c:v>88266</c:v>
                </c:pt>
                <c:pt idx="828">
                  <c:v>88266</c:v>
                </c:pt>
                <c:pt idx="829">
                  <c:v>89336.5</c:v>
                </c:pt>
                <c:pt idx="830">
                  <c:v>89336.5</c:v>
                </c:pt>
                <c:pt idx="831">
                  <c:v>89510</c:v>
                </c:pt>
                <c:pt idx="832">
                  <c:v>89626</c:v>
                </c:pt>
                <c:pt idx="833">
                  <c:v>89626</c:v>
                </c:pt>
                <c:pt idx="834">
                  <c:v>89751</c:v>
                </c:pt>
                <c:pt idx="835">
                  <c:v>89751</c:v>
                </c:pt>
                <c:pt idx="836">
                  <c:v>90981.5</c:v>
                </c:pt>
                <c:pt idx="837">
                  <c:v>91144</c:v>
                </c:pt>
                <c:pt idx="838">
                  <c:v>91194</c:v>
                </c:pt>
                <c:pt idx="839">
                  <c:v>91401</c:v>
                </c:pt>
                <c:pt idx="840">
                  <c:v>92874.5</c:v>
                </c:pt>
                <c:pt idx="841">
                  <c:v>92875</c:v>
                </c:pt>
                <c:pt idx="842">
                  <c:v>92875.5</c:v>
                </c:pt>
                <c:pt idx="843">
                  <c:v>93146</c:v>
                </c:pt>
                <c:pt idx="844">
                  <c:v>94429</c:v>
                </c:pt>
                <c:pt idx="845">
                  <c:v>94429.5</c:v>
                </c:pt>
                <c:pt idx="846">
                  <c:v>94546.5</c:v>
                </c:pt>
                <c:pt idx="847">
                  <c:v>94586.5</c:v>
                </c:pt>
                <c:pt idx="848">
                  <c:v>94722</c:v>
                </c:pt>
                <c:pt idx="849">
                  <c:v>94900</c:v>
                </c:pt>
              </c:numCache>
            </c:numRef>
          </c:xVal>
          <c:yVal>
            <c:numRef>
              <c:f>'Active 3'!$P$21:$P$989</c:f>
              <c:numCache>
                <c:formatCode>General</c:formatCode>
                <c:ptCount val="969"/>
                <c:pt idx="0">
                  <c:v>9.4999999999999998E-3</c:v>
                </c:pt>
                <c:pt idx="1">
                  <c:v>7.4434660192037776E-3</c:v>
                </c:pt>
                <c:pt idx="2">
                  <c:v>7.4206504467091063E-3</c:v>
                </c:pt>
                <c:pt idx="3">
                  <c:v>7.4204571107773544E-3</c:v>
                </c:pt>
                <c:pt idx="4">
                  <c:v>7.4154304731654545E-3</c:v>
                </c:pt>
                <c:pt idx="5">
                  <c:v>7.4152371446655208E-3</c:v>
                </c:pt>
                <c:pt idx="6">
                  <c:v>7.4136905265751469E-3</c:v>
                </c:pt>
                <c:pt idx="7">
                  <c:v>7.3698125799338231E-3</c:v>
                </c:pt>
                <c:pt idx="8">
                  <c:v>7.3680732179798852E-3</c:v>
                </c:pt>
                <c:pt idx="9">
                  <c:v>7.3663338783214018E-3</c:v>
                </c:pt>
                <c:pt idx="10">
                  <c:v>6.9495371448375278E-3</c:v>
                </c:pt>
                <c:pt idx="11">
                  <c:v>6.8210913665514416E-3</c:v>
                </c:pt>
                <c:pt idx="12">
                  <c:v>6.2326229041599901E-3</c:v>
                </c:pt>
                <c:pt idx="13">
                  <c:v>6.2257241429357537E-3</c:v>
                </c:pt>
                <c:pt idx="14">
                  <c:v>6.216717963773058E-3</c:v>
                </c:pt>
                <c:pt idx="15">
                  <c:v>6.1996653754422086E-3</c:v>
                </c:pt>
                <c:pt idx="16">
                  <c:v>6.1598206372982887E-3</c:v>
                </c:pt>
                <c:pt idx="17">
                  <c:v>6.1492867598029882E-3</c:v>
                </c:pt>
                <c:pt idx="18">
                  <c:v>6.1441158882825711E-3</c:v>
                </c:pt>
                <c:pt idx="19">
                  <c:v>6.1389452174212466E-3</c:v>
                </c:pt>
                <c:pt idx="20">
                  <c:v>6.0954812161756198E-3</c:v>
                </c:pt>
                <c:pt idx="21">
                  <c:v>6.0954812161756198E-3</c:v>
                </c:pt>
                <c:pt idx="22">
                  <c:v>6.0937582661536689E-3</c:v>
                </c:pt>
                <c:pt idx="23">
                  <c:v>6.0920353384271743E-3</c:v>
                </c:pt>
                <c:pt idx="24">
                  <c:v>6.0625575853571782E-3</c:v>
                </c:pt>
                <c:pt idx="25">
                  <c:v>6.05566762340576E-3</c:v>
                </c:pt>
                <c:pt idx="26">
                  <c:v>6.0348085249026249E-3</c:v>
                </c:pt>
                <c:pt idx="27">
                  <c:v>5.6881472822448457E-3</c:v>
                </c:pt>
                <c:pt idx="28">
                  <c:v>5.6879564288156445E-3</c:v>
                </c:pt>
                <c:pt idx="29">
                  <c:v>5.5708243923400886E-3</c:v>
                </c:pt>
                <c:pt idx="30">
                  <c:v>5.4861877002155045E-3</c:v>
                </c:pt>
                <c:pt idx="31">
                  <c:v>5.1356393201309348E-3</c:v>
                </c:pt>
                <c:pt idx="32">
                  <c:v>5.0875641994620477E-3</c:v>
                </c:pt>
                <c:pt idx="33">
                  <c:v>5.0000101691504992E-3</c:v>
                </c:pt>
                <c:pt idx="34">
                  <c:v>4.9931754404723798E-3</c:v>
                </c:pt>
                <c:pt idx="35">
                  <c:v>4.9777986052307157E-3</c:v>
                </c:pt>
                <c:pt idx="36">
                  <c:v>4.9760901794589163E-3</c:v>
                </c:pt>
                <c:pt idx="37">
                  <c:v>4.9707752196385705E-3</c:v>
                </c:pt>
                <c:pt idx="38">
                  <c:v>4.9125146357814758E-3</c:v>
                </c:pt>
                <c:pt idx="39">
                  <c:v>4.9108070621915025E-3</c:v>
                </c:pt>
                <c:pt idx="40">
                  <c:v>4.9104276044215096E-3</c:v>
                </c:pt>
                <c:pt idx="41">
                  <c:v>4.8660386456050222E-3</c:v>
                </c:pt>
                <c:pt idx="42">
                  <c:v>4.8609178125169402E-3</c:v>
                </c:pt>
                <c:pt idx="43">
                  <c:v>4.5599007022829856E-3</c:v>
                </c:pt>
                <c:pt idx="44">
                  <c:v>4.5392774236307741E-3</c:v>
                </c:pt>
                <c:pt idx="45">
                  <c:v>4.5375747302681254E-3</c:v>
                </c:pt>
                <c:pt idx="46">
                  <c:v>4.5103346686475787E-3</c:v>
                </c:pt>
                <c:pt idx="47">
                  <c:v>4.391604456661694E-3</c:v>
                </c:pt>
                <c:pt idx="48">
                  <c:v>4.3882029617318885E-3</c:v>
                </c:pt>
                <c:pt idx="49">
                  <c:v>4.3796996145778356E-3</c:v>
                </c:pt>
                <c:pt idx="50">
                  <c:v>4.3795106576385535E-3</c:v>
                </c:pt>
                <c:pt idx="51">
                  <c:v>4.3779990120333895E-3</c:v>
                </c:pt>
                <c:pt idx="52">
                  <c:v>4.377810057571381E-3</c:v>
                </c:pt>
                <c:pt idx="53">
                  <c:v>4.3489032676340108E-3</c:v>
                </c:pt>
                <c:pt idx="54">
                  <c:v>4.3487143555608915E-3</c:v>
                </c:pt>
                <c:pt idx="55">
                  <c:v>4.3487143555608915E-3</c:v>
                </c:pt>
                <c:pt idx="56">
                  <c:v>4.3373801348858265E-3</c:v>
                </c:pt>
                <c:pt idx="57">
                  <c:v>4.3188697054549613E-3</c:v>
                </c:pt>
                <c:pt idx="58">
                  <c:v>4.3171699005923412E-3</c:v>
                </c:pt>
                <c:pt idx="59">
                  <c:v>4.3169810347616459E-3</c:v>
                </c:pt>
                <c:pt idx="60">
                  <c:v>4.315281254671754E-3</c:v>
                </c:pt>
                <c:pt idx="61">
                  <c:v>4.3065938379623081E-3</c:v>
                </c:pt>
                <c:pt idx="62">
                  <c:v>4.3047053461831367E-3</c:v>
                </c:pt>
                <c:pt idx="63">
                  <c:v>4.2741156141787758E-3</c:v>
                </c:pt>
                <c:pt idx="64">
                  <c:v>4.2709059993701008E-3</c:v>
                </c:pt>
                <c:pt idx="65">
                  <c:v>4.2639206421167322E-3</c:v>
                </c:pt>
                <c:pt idx="66">
                  <c:v>4.2537264726910618E-3</c:v>
                </c:pt>
                <c:pt idx="67">
                  <c:v>4.2486296889668656E-3</c:v>
                </c:pt>
                <c:pt idx="68">
                  <c:v>4.2435331059017629E-3</c:v>
                </c:pt>
                <c:pt idx="69">
                  <c:v>4.2178644791395241E-3</c:v>
                </c:pt>
                <c:pt idx="70">
                  <c:v>4.2040885660089974E-3</c:v>
                </c:pt>
                <c:pt idx="71">
                  <c:v>4.2006919909428802E-3</c:v>
                </c:pt>
                <c:pt idx="72">
                  <c:v>3.9030839252563489E-3</c:v>
                </c:pt>
                <c:pt idx="73">
                  <c:v>3.8963066891242785E-3</c:v>
                </c:pt>
                <c:pt idx="74">
                  <c:v>3.8520751624352232E-3</c:v>
                </c:pt>
                <c:pt idx="75">
                  <c:v>3.8349512923678709E-3</c:v>
                </c:pt>
                <c:pt idx="76">
                  <c:v>3.8349512923678709E-3</c:v>
                </c:pt>
                <c:pt idx="77">
                  <c:v>3.7992055049286461E-3</c:v>
                </c:pt>
                <c:pt idx="78">
                  <c:v>3.7892360840789908E-3</c:v>
                </c:pt>
                <c:pt idx="79">
                  <c:v>3.7890479892306269E-3</c:v>
                </c:pt>
                <c:pt idx="80">
                  <c:v>3.7890479892306269E-3</c:v>
                </c:pt>
                <c:pt idx="81">
                  <c:v>3.7839695323702571E-3</c:v>
                </c:pt>
                <c:pt idx="82">
                  <c:v>3.7600846677215073E-3</c:v>
                </c:pt>
                <c:pt idx="83">
                  <c:v>3.7397766222346317E-3</c:v>
                </c:pt>
                <c:pt idx="84">
                  <c:v>3.7108244066145148E-3</c:v>
                </c:pt>
                <c:pt idx="85">
                  <c:v>3.6972905452596783E-3</c:v>
                </c:pt>
                <c:pt idx="86">
                  <c:v>3.6971025850098013E-3</c:v>
                </c:pt>
                <c:pt idx="87">
                  <c:v>3.6955989129198704E-3</c:v>
                </c:pt>
                <c:pt idx="88">
                  <c:v>3.6905241496731755E-3</c:v>
                </c:pt>
                <c:pt idx="89">
                  <c:v>3.6871410856526522E-3</c:v>
                </c:pt>
                <c:pt idx="90">
                  <c:v>3.6734217958206911E-3</c:v>
                </c:pt>
                <c:pt idx="91">
                  <c:v>3.6632742238955017E-3</c:v>
                </c:pt>
                <c:pt idx="92">
                  <c:v>3.6615830399420622E-3</c:v>
                </c:pt>
                <c:pt idx="93">
                  <c:v>3.6615830399420622E-3</c:v>
                </c:pt>
                <c:pt idx="94">
                  <c:v>3.6580128359241953E-3</c:v>
                </c:pt>
                <c:pt idx="95">
                  <c:v>3.6427936072523427E-3</c:v>
                </c:pt>
                <c:pt idx="96">
                  <c:v>3.6394118016863783E-3</c:v>
                </c:pt>
                <c:pt idx="97">
                  <c:v>3.6324605925368977E-3</c:v>
                </c:pt>
                <c:pt idx="98">
                  <c:v>3.6172443960468949E-3</c:v>
                </c:pt>
                <c:pt idx="99">
                  <c:v>3.6170565530545939E-3</c:v>
                </c:pt>
                <c:pt idx="100">
                  <c:v>3.1681495275630491E-3</c:v>
                </c:pt>
                <c:pt idx="101">
                  <c:v>3.1498068271137154E-3</c:v>
                </c:pt>
                <c:pt idx="102">
                  <c:v>3.1456894413665905E-3</c:v>
                </c:pt>
                <c:pt idx="103">
                  <c:v>3.1092002549906149E-3</c:v>
                </c:pt>
                <c:pt idx="104">
                  <c:v>3.0921755498763081E-3</c:v>
                </c:pt>
                <c:pt idx="105">
                  <c:v>3.0633697030910388E-3</c:v>
                </c:pt>
                <c:pt idx="106">
                  <c:v>3.0551406601524033E-3</c:v>
                </c:pt>
                <c:pt idx="107">
                  <c:v>3.0549536426424341E-3</c:v>
                </c:pt>
                <c:pt idx="108">
                  <c:v>3.0465381395801982E-3</c:v>
                </c:pt>
                <c:pt idx="109">
                  <c:v>3.0448551058541158E-3</c:v>
                </c:pt>
                <c:pt idx="110">
                  <c:v>3.0448551058541158E-3</c:v>
                </c:pt>
                <c:pt idx="111">
                  <c:v>3.038123193904332E-3</c:v>
                </c:pt>
                <c:pt idx="112">
                  <c:v>3.037936201442343E-3</c:v>
                </c:pt>
                <c:pt idx="113">
                  <c:v>3.0020387486193196E-3</c:v>
                </c:pt>
                <c:pt idx="114">
                  <c:v>2.5813763824285929E-3</c:v>
                </c:pt>
                <c:pt idx="115">
                  <c:v>2.5569709478079762E-3</c:v>
                </c:pt>
                <c:pt idx="116">
                  <c:v>2.4951401619908685E-3</c:v>
                </c:pt>
                <c:pt idx="117">
                  <c:v>2.435759041869203E-3</c:v>
                </c:pt>
                <c:pt idx="118">
                  <c:v>2.4344563219484763E-3</c:v>
                </c:pt>
                <c:pt idx="119">
                  <c:v>2.4327814161542965E-3</c:v>
                </c:pt>
                <c:pt idx="120">
                  <c:v>2.3821725600918988E-3</c:v>
                </c:pt>
                <c:pt idx="121">
                  <c:v>2.3568757686668394E-3</c:v>
                </c:pt>
                <c:pt idx="122">
                  <c:v>2.3468328664700052E-3</c:v>
                </c:pt>
                <c:pt idx="123">
                  <c:v>2.3299105324501917E-3</c:v>
                </c:pt>
                <c:pt idx="124">
                  <c:v>1.8573810948112406E-3</c:v>
                </c:pt>
                <c:pt idx="125">
                  <c:v>1.8523795424062099E-3</c:v>
                </c:pt>
                <c:pt idx="126">
                  <c:v>1.8299676425355491E-3</c:v>
                </c:pt>
                <c:pt idx="127">
                  <c:v>1.8120039884214042E-3</c:v>
                </c:pt>
                <c:pt idx="128">
                  <c:v>1.809781860711096E-3</c:v>
                </c:pt>
                <c:pt idx="129">
                  <c:v>1.8086708117195779E-3</c:v>
                </c:pt>
                <c:pt idx="130">
                  <c:v>1.8003382601354742E-3</c:v>
                </c:pt>
                <c:pt idx="131">
                  <c:v>1.7666434040645668E-3</c:v>
                </c:pt>
                <c:pt idx="132">
                  <c:v>1.7516502735995994E-3</c:v>
                </c:pt>
                <c:pt idx="133">
                  <c:v>1.7029813260058405E-3</c:v>
                </c:pt>
                <c:pt idx="134">
                  <c:v>1.3122863490625835E-3</c:v>
                </c:pt>
                <c:pt idx="135">
                  <c:v>1.2960571631876799E-3</c:v>
                </c:pt>
                <c:pt idx="136">
                  <c:v>1.2958727528696562E-3</c:v>
                </c:pt>
                <c:pt idx="137">
                  <c:v>1.2956883428268866E-3</c:v>
                </c:pt>
                <c:pt idx="138">
                  <c:v>1.2175232849450826E-3</c:v>
                </c:pt>
                <c:pt idx="139">
                  <c:v>1.2160489481685874E-3</c:v>
                </c:pt>
                <c:pt idx="140">
                  <c:v>1.2125474689266835E-3</c:v>
                </c:pt>
                <c:pt idx="141">
                  <c:v>1.2077561320394383E-3</c:v>
                </c:pt>
                <c:pt idx="142">
                  <c:v>1.2075718535673756E-3</c:v>
                </c:pt>
                <c:pt idx="143">
                  <c:v>1.1742219838085772E-3</c:v>
                </c:pt>
                <c:pt idx="144">
                  <c:v>1.1593003771625311E-3</c:v>
                </c:pt>
                <c:pt idx="145">
                  <c:v>1.1591161710818832E-3</c:v>
                </c:pt>
                <c:pt idx="146">
                  <c:v>1.157458328742426E-3</c:v>
                </c:pt>
                <c:pt idx="147">
                  <c:v>8.0411134512296269E-4</c:v>
                </c:pt>
                <c:pt idx="148">
                  <c:v>6.6037842775432164E-4</c:v>
                </c:pt>
                <c:pt idx="149">
                  <c:v>6.5781002616830189E-4</c:v>
                </c:pt>
                <c:pt idx="150">
                  <c:v>5.3807238116305078E-4</c:v>
                </c:pt>
                <c:pt idx="151">
                  <c:v>5.3605636633159714E-4</c:v>
                </c:pt>
                <c:pt idx="152">
                  <c:v>5.164477779130202E-4</c:v>
                </c:pt>
                <c:pt idx="153">
                  <c:v>5.1589804982262485E-4</c:v>
                </c:pt>
                <c:pt idx="154">
                  <c:v>5.1095060848633752E-4</c:v>
                </c:pt>
                <c:pt idx="155">
                  <c:v>6.7415420589158042E-5</c:v>
                </c:pt>
                <c:pt idx="156">
                  <c:v>4.0946046296831261E-5</c:v>
                </c:pt>
                <c:pt idx="157">
                  <c:v>2.4337187747430918E-5</c:v>
                </c:pt>
                <c:pt idx="158">
                  <c:v>-1.1975340734614141E-5</c:v>
                </c:pt>
                <c:pt idx="159">
                  <c:v>-1.3617358255727712E-5</c:v>
                </c:pt>
                <c:pt idx="160">
                  <c:v>-5.1742383495954468E-5</c:v>
                </c:pt>
                <c:pt idx="161">
                  <c:v>-5.3383860971607919E-5</c:v>
                </c:pt>
                <c:pt idx="162">
                  <c:v>-5.666674903654869E-5</c:v>
                </c:pt>
                <c:pt idx="163">
                  <c:v>-5.8308159625837801E-5</c:v>
                </c:pt>
                <c:pt idx="164">
                  <c:v>-7.6544554936100874E-5</c:v>
                </c:pt>
                <c:pt idx="165">
                  <c:v>-7.8185695502658162E-5</c:v>
                </c:pt>
                <c:pt idx="166">
                  <c:v>-5.4155086391046228E-4</c:v>
                </c:pt>
                <c:pt idx="167">
                  <c:v>-5.448204638843565E-4</c:v>
                </c:pt>
                <c:pt idx="168">
                  <c:v>-5.4500210571245262E-4</c:v>
                </c:pt>
                <c:pt idx="169">
                  <c:v>-5.480899746764334E-4</c:v>
                </c:pt>
                <c:pt idx="170">
                  <c:v>-5.5299407364863614E-4</c:v>
                </c:pt>
                <c:pt idx="171">
                  <c:v>-5.5317570309036679E-4</c:v>
                </c:pt>
                <c:pt idx="172">
                  <c:v>-5.7442444770473854E-4</c:v>
                </c:pt>
                <c:pt idx="173">
                  <c:v>-6.0275024596323197E-4</c:v>
                </c:pt>
                <c:pt idx="174">
                  <c:v>-6.0438422225698963E-4</c:v>
                </c:pt>
                <c:pt idx="175">
                  <c:v>-6.0565507729354838E-4</c:v>
                </c:pt>
                <c:pt idx="176">
                  <c:v>-6.1073836256604402E-4</c:v>
                </c:pt>
                <c:pt idx="177">
                  <c:v>-6.1400607485810068E-4</c:v>
                </c:pt>
                <c:pt idx="178">
                  <c:v>-6.1618450017401709E-4</c:v>
                </c:pt>
                <c:pt idx="179">
                  <c:v>-6.6337398242281484E-4</c:v>
                </c:pt>
                <c:pt idx="180">
                  <c:v>-7.0455881594032343E-4</c:v>
                </c:pt>
                <c:pt idx="181">
                  <c:v>-1.0071125616919871E-3</c:v>
                </c:pt>
                <c:pt idx="182">
                  <c:v>-1.1474391821560234E-3</c:v>
                </c:pt>
                <c:pt idx="183">
                  <c:v>-1.1720154373312051E-3</c:v>
                </c:pt>
                <c:pt idx="184">
                  <c:v>-1.2195271357665317E-3</c:v>
                </c:pt>
                <c:pt idx="185">
                  <c:v>-1.2227781908765978E-3</c:v>
                </c:pt>
                <c:pt idx="186">
                  <c:v>-1.2229588024344794E-3</c:v>
                </c:pt>
                <c:pt idx="187">
                  <c:v>-1.2245842940690585E-3</c:v>
                </c:pt>
                <c:pt idx="188">
                  <c:v>-1.2262097634081826E-3</c:v>
                </c:pt>
                <c:pt idx="189">
                  <c:v>-1.2278352104518522E-3</c:v>
                </c:pt>
                <c:pt idx="190">
                  <c:v>-1.2280158143026631E-3</c:v>
                </c:pt>
                <c:pt idx="191">
                  <c:v>-1.229460635200065E-3</c:v>
                </c:pt>
                <c:pt idx="192">
                  <c:v>-1.2392127154848009E-3</c:v>
                </c:pt>
                <c:pt idx="193">
                  <c:v>-1.3309152160451672E-3</c:v>
                </c:pt>
                <c:pt idx="194">
                  <c:v>-1.7162612780729E-3</c:v>
                </c:pt>
                <c:pt idx="195">
                  <c:v>-1.7504293400412607E-3</c:v>
                </c:pt>
                <c:pt idx="196">
                  <c:v>-1.7520475806984904E-3</c:v>
                </c:pt>
                <c:pt idx="197">
                  <c:v>-1.7655320524632852E-3</c:v>
                </c:pt>
                <c:pt idx="198">
                  <c:v>-1.8025614349433288E-3</c:v>
                </c:pt>
                <c:pt idx="199">
                  <c:v>-1.8041789571914618E-3</c:v>
                </c:pt>
                <c:pt idx="200">
                  <c:v>-1.8122662340003012E-3</c:v>
                </c:pt>
                <c:pt idx="201">
                  <c:v>-1.815500988655655E-3</c:v>
                </c:pt>
                <c:pt idx="202">
                  <c:v>-1.8172980360399412E-3</c:v>
                </c:pt>
                <c:pt idx="203">
                  <c:v>-1.8726336158091609E-3</c:v>
                </c:pt>
                <c:pt idx="204">
                  <c:v>-2.259609600359945E-3</c:v>
                </c:pt>
                <c:pt idx="205">
                  <c:v>-2.259609600359945E-3</c:v>
                </c:pt>
                <c:pt idx="206">
                  <c:v>-2.259609600359945E-3</c:v>
                </c:pt>
                <c:pt idx="207">
                  <c:v>-2.3793154545414022E-3</c:v>
                </c:pt>
                <c:pt idx="208">
                  <c:v>-2.3793154545414022E-3</c:v>
                </c:pt>
                <c:pt idx="209">
                  <c:v>-2.3809250074030871E-3</c:v>
                </c:pt>
                <c:pt idx="210">
                  <c:v>-2.3811038452336798E-3</c:v>
                </c:pt>
                <c:pt idx="211">
                  <c:v>-2.3811038452336798E-3</c:v>
                </c:pt>
                <c:pt idx="212">
                  <c:v>-2.4004167108011712E-3</c:v>
                </c:pt>
                <c:pt idx="213">
                  <c:v>-2.4295587526167737E-3</c:v>
                </c:pt>
                <c:pt idx="214">
                  <c:v>-2.4409990272695184E-3</c:v>
                </c:pt>
                <c:pt idx="215">
                  <c:v>-2.4409990272695184E-3</c:v>
                </c:pt>
                <c:pt idx="216">
                  <c:v>-2.4409990272695184E-3</c:v>
                </c:pt>
                <c:pt idx="217">
                  <c:v>-2.4409990272695184E-3</c:v>
                </c:pt>
                <c:pt idx="218">
                  <c:v>-2.4409990272695184E-3</c:v>
                </c:pt>
                <c:pt idx="219">
                  <c:v>-2.4409990272695184E-3</c:v>
                </c:pt>
                <c:pt idx="220">
                  <c:v>-2.4458250549909142E-3</c:v>
                </c:pt>
                <c:pt idx="221">
                  <c:v>-2.4458250549909142E-3</c:v>
                </c:pt>
                <c:pt idx="222">
                  <c:v>-2.4619103648576717E-3</c:v>
                </c:pt>
                <c:pt idx="223">
                  <c:v>-2.9215405181350074E-3</c:v>
                </c:pt>
                <c:pt idx="224">
                  <c:v>-2.9774201899959423E-3</c:v>
                </c:pt>
                <c:pt idx="225">
                  <c:v>-2.9952105661096712E-3</c:v>
                </c:pt>
                <c:pt idx="226">
                  <c:v>-3.0032153373494774E-3</c:v>
                </c:pt>
                <c:pt idx="227">
                  <c:v>-3.0048162247110744E-3</c:v>
                </c:pt>
                <c:pt idx="228">
                  <c:v>-3.0064170897772151E-3</c:v>
                </c:pt>
                <c:pt idx="229">
                  <c:v>-3.0064170897772151E-3</c:v>
                </c:pt>
                <c:pt idx="230">
                  <c:v>-3.0149546602511808E-3</c:v>
                </c:pt>
                <c:pt idx="231">
                  <c:v>-3.0161996696258559E-3</c:v>
                </c:pt>
                <c:pt idx="232">
                  <c:v>-3.017800376146542E-3</c:v>
                </c:pt>
                <c:pt idx="233">
                  <c:v>-3.0499876298731138E-3</c:v>
                </c:pt>
                <c:pt idx="234">
                  <c:v>-3.5117050288097735E-3</c:v>
                </c:pt>
                <c:pt idx="235">
                  <c:v>-3.5372029929577548E-3</c:v>
                </c:pt>
                <c:pt idx="236">
                  <c:v>-3.5724303689007985E-3</c:v>
                </c:pt>
                <c:pt idx="237">
                  <c:v>-3.5724303689007985E-3</c:v>
                </c:pt>
                <c:pt idx="238">
                  <c:v>-3.5742003011585417E-3</c:v>
                </c:pt>
                <c:pt idx="239">
                  <c:v>-3.5742003011585417E-3</c:v>
                </c:pt>
                <c:pt idx="240">
                  <c:v>-3.5773861098588422E-3</c:v>
                </c:pt>
                <c:pt idx="241">
                  <c:v>-3.578978980765811E-3</c:v>
                </c:pt>
                <c:pt idx="242">
                  <c:v>-3.578978980765811E-3</c:v>
                </c:pt>
                <c:pt idx="243">
                  <c:v>-3.5853502414391371E-3</c:v>
                </c:pt>
                <c:pt idx="244">
                  <c:v>-3.6141934297491251E-3</c:v>
                </c:pt>
                <c:pt idx="245">
                  <c:v>-3.6324157228434448E-3</c:v>
                </c:pt>
                <c:pt idx="246">
                  <c:v>-3.6382533155856324E-3</c:v>
                </c:pt>
                <c:pt idx="247">
                  <c:v>-3.7183572437053426E-3</c:v>
                </c:pt>
                <c:pt idx="248">
                  <c:v>-4.0479024787659695E-3</c:v>
                </c:pt>
                <c:pt idx="249">
                  <c:v>-4.1005900078875087E-3</c:v>
                </c:pt>
                <c:pt idx="250">
                  <c:v>-4.1324725083457768E-3</c:v>
                </c:pt>
                <c:pt idx="251">
                  <c:v>-4.2697635473206543E-3</c:v>
                </c:pt>
                <c:pt idx="252">
                  <c:v>-4.6262872154623855E-3</c:v>
                </c:pt>
                <c:pt idx="253">
                  <c:v>-4.6787039759195077E-3</c:v>
                </c:pt>
                <c:pt idx="254">
                  <c:v>-4.7677034559165613E-3</c:v>
                </c:pt>
                <c:pt idx="255">
                  <c:v>-4.7755838432914453E-3</c:v>
                </c:pt>
                <c:pt idx="256">
                  <c:v>-5.0870244884182831E-3</c:v>
                </c:pt>
                <c:pt idx="257">
                  <c:v>-5.2742368378267731E-3</c:v>
                </c:pt>
                <c:pt idx="258">
                  <c:v>-5.2810354187634682E-3</c:v>
                </c:pt>
                <c:pt idx="259">
                  <c:v>-5.3169389259187377E-3</c:v>
                </c:pt>
                <c:pt idx="260">
                  <c:v>-5.4432054621533438E-3</c:v>
                </c:pt>
                <c:pt idx="261">
                  <c:v>-5.7841832822394445E-3</c:v>
                </c:pt>
                <c:pt idx="262">
                  <c:v>-5.8369209215708671E-3</c:v>
                </c:pt>
                <c:pt idx="263">
                  <c:v>-5.8703891821343746E-3</c:v>
                </c:pt>
                <c:pt idx="264">
                  <c:v>-5.8941402227307739E-3</c:v>
                </c:pt>
                <c:pt idx="265">
                  <c:v>-5.9138999243132174E-3</c:v>
                </c:pt>
                <c:pt idx="266">
                  <c:v>-5.9170195501946528E-3</c:v>
                </c:pt>
                <c:pt idx="267">
                  <c:v>-5.9515028043244413E-3</c:v>
                </c:pt>
                <c:pt idx="268">
                  <c:v>-6.0143763420579741E-3</c:v>
                </c:pt>
                <c:pt idx="269">
                  <c:v>-6.0174930943030164E-3</c:v>
                </c:pt>
                <c:pt idx="270">
                  <c:v>-6.4169087035299442E-3</c:v>
                </c:pt>
                <c:pt idx="271">
                  <c:v>-6.4205314434861412E-3</c:v>
                </c:pt>
                <c:pt idx="272">
                  <c:v>-6.4207039518848468E-3</c:v>
                </c:pt>
                <c:pt idx="273">
                  <c:v>-6.4450248805495826E-3</c:v>
                </c:pt>
                <c:pt idx="274">
                  <c:v>-6.4669262809858991E-3</c:v>
                </c:pt>
                <c:pt idx="275">
                  <c:v>-6.4841683540636554E-3</c:v>
                </c:pt>
                <c:pt idx="276">
                  <c:v>-6.4891680403963495E-3</c:v>
                </c:pt>
                <c:pt idx="277">
                  <c:v>-6.4903748265534578E-3</c:v>
                </c:pt>
                <c:pt idx="278">
                  <c:v>-6.5076131561968321E-3</c:v>
                </c:pt>
                <c:pt idx="279">
                  <c:v>-6.5403583993120917E-3</c:v>
                </c:pt>
                <c:pt idx="280">
                  <c:v>-6.9117497967728543E-3</c:v>
                </c:pt>
                <c:pt idx="281">
                  <c:v>-6.9750968317564615E-3</c:v>
                </c:pt>
                <c:pt idx="282">
                  <c:v>-7.021767669717521E-3</c:v>
                </c:pt>
                <c:pt idx="283">
                  <c:v>-7.021767669717521E-3</c:v>
                </c:pt>
                <c:pt idx="284">
                  <c:v>-7.0607016399996296E-3</c:v>
                </c:pt>
                <c:pt idx="285">
                  <c:v>-7.0622449852697205E-3</c:v>
                </c:pt>
                <c:pt idx="286">
                  <c:v>-7.0732192419782503E-3</c:v>
                </c:pt>
                <c:pt idx="287">
                  <c:v>-7.0732192419782503E-3</c:v>
                </c:pt>
                <c:pt idx="288">
                  <c:v>-7.0747624064074338E-3</c:v>
                </c:pt>
                <c:pt idx="289">
                  <c:v>-7.0751053288083616E-3</c:v>
                </c:pt>
                <c:pt idx="290">
                  <c:v>-7.0752767895959478E-3</c:v>
                </c:pt>
                <c:pt idx="291">
                  <c:v>-7.0809348411696102E-3</c:v>
                </c:pt>
                <c:pt idx="292">
                  <c:v>-7.1368134255208882E-3</c:v>
                </c:pt>
                <c:pt idx="293">
                  <c:v>-7.1616579979024691E-3</c:v>
                </c:pt>
                <c:pt idx="294">
                  <c:v>-7.5355100605778392E-3</c:v>
                </c:pt>
                <c:pt idx="295">
                  <c:v>-7.5367050953787651E-3</c:v>
                </c:pt>
                <c:pt idx="296">
                  <c:v>-7.5507030700788496E-3</c:v>
                </c:pt>
                <c:pt idx="297">
                  <c:v>-7.5507030700788496E-3</c:v>
                </c:pt>
                <c:pt idx="298">
                  <c:v>-7.5507030700788496E-3</c:v>
                </c:pt>
                <c:pt idx="299">
                  <c:v>-7.5508737656644082E-3</c:v>
                </c:pt>
                <c:pt idx="300">
                  <c:v>-7.5508737656644082E-3</c:v>
                </c:pt>
                <c:pt idx="301">
                  <c:v>-7.5508737656644082E-3</c:v>
                </c:pt>
                <c:pt idx="302">
                  <c:v>-7.5520686270562415E-3</c:v>
                </c:pt>
                <c:pt idx="303">
                  <c:v>-7.572720528130919E-3</c:v>
                </c:pt>
                <c:pt idx="304">
                  <c:v>-7.5892732741193614E-3</c:v>
                </c:pt>
                <c:pt idx="305">
                  <c:v>-7.6310702245504496E-3</c:v>
                </c:pt>
                <c:pt idx="306">
                  <c:v>-7.6341403693859196E-3</c:v>
                </c:pt>
                <c:pt idx="307">
                  <c:v>-7.637722092311389E-3</c:v>
                </c:pt>
                <c:pt idx="308">
                  <c:v>-7.6825686284161185E-3</c:v>
                </c:pt>
                <c:pt idx="309">
                  <c:v>-7.6825686284161185E-3</c:v>
                </c:pt>
                <c:pt idx="310">
                  <c:v>-7.6914333698296471E-3</c:v>
                </c:pt>
                <c:pt idx="311">
                  <c:v>-8.0341989713823402E-3</c:v>
                </c:pt>
                <c:pt idx="312">
                  <c:v>-8.1143678512058861E-3</c:v>
                </c:pt>
                <c:pt idx="313">
                  <c:v>-8.1152167695755471E-3</c:v>
                </c:pt>
                <c:pt idx="314">
                  <c:v>-8.1216683243036519E-3</c:v>
                </c:pt>
                <c:pt idx="315">
                  <c:v>-8.1568053400802379E-3</c:v>
                </c:pt>
                <c:pt idx="316">
                  <c:v>-8.1583327688728932E-3</c:v>
                </c:pt>
                <c:pt idx="317">
                  <c:v>-8.1583327688728932E-3</c:v>
                </c:pt>
                <c:pt idx="318">
                  <c:v>-8.1691938417418706E-3</c:v>
                </c:pt>
                <c:pt idx="319">
                  <c:v>-8.1741148942075896E-3</c:v>
                </c:pt>
                <c:pt idx="320">
                  <c:v>-8.1768298585460451E-3</c:v>
                </c:pt>
                <c:pt idx="321">
                  <c:v>-8.2387458435205906E-3</c:v>
                </c:pt>
                <c:pt idx="322">
                  <c:v>-8.2629933412814421E-3</c:v>
                </c:pt>
                <c:pt idx="323">
                  <c:v>-8.2633324272126333E-3</c:v>
                </c:pt>
                <c:pt idx="324">
                  <c:v>-8.266214613174486E-3</c:v>
                </c:pt>
                <c:pt idx="325">
                  <c:v>-8.266214613174486E-3</c:v>
                </c:pt>
                <c:pt idx="326">
                  <c:v>-8.3275693380787195E-3</c:v>
                </c:pt>
                <c:pt idx="327">
                  <c:v>-8.3275693380787195E-3</c:v>
                </c:pt>
                <c:pt idx="328">
                  <c:v>-8.629578319635095E-3</c:v>
                </c:pt>
                <c:pt idx="329">
                  <c:v>-8.6616732896628249E-3</c:v>
                </c:pt>
                <c:pt idx="330">
                  <c:v>-8.6837961395704356E-3</c:v>
                </c:pt>
                <c:pt idx="331">
                  <c:v>-8.7335974755491774E-3</c:v>
                </c:pt>
                <c:pt idx="332">
                  <c:v>-8.756548668424723E-3</c:v>
                </c:pt>
                <c:pt idx="333">
                  <c:v>-8.7978817206313207E-3</c:v>
                </c:pt>
                <c:pt idx="334">
                  <c:v>-8.7993997630375128E-3</c:v>
                </c:pt>
                <c:pt idx="335">
                  <c:v>-8.7993997630375128E-3</c:v>
                </c:pt>
                <c:pt idx="336">
                  <c:v>-9.1810676688864456E-3</c:v>
                </c:pt>
                <c:pt idx="337">
                  <c:v>-9.1901417592550761E-3</c:v>
                </c:pt>
                <c:pt idx="338">
                  <c:v>-9.1903097903961624E-3</c:v>
                </c:pt>
                <c:pt idx="339">
                  <c:v>-9.2296215093419526E-3</c:v>
                </c:pt>
                <c:pt idx="340">
                  <c:v>-9.2427220663844536E-3</c:v>
                </c:pt>
                <c:pt idx="341">
                  <c:v>-9.2583397726492683E-3</c:v>
                </c:pt>
                <c:pt idx="342">
                  <c:v>-9.2875536034327834E-3</c:v>
                </c:pt>
                <c:pt idx="343">
                  <c:v>-9.2909109810271895E-3</c:v>
                </c:pt>
                <c:pt idx="344">
                  <c:v>-9.2964504133496283E-3</c:v>
                </c:pt>
                <c:pt idx="345">
                  <c:v>-9.2967861268868461E-3</c:v>
                </c:pt>
                <c:pt idx="346">
                  <c:v>-9.3147451959929069E-3</c:v>
                </c:pt>
                <c:pt idx="347">
                  <c:v>-9.3238074549068708E-3</c:v>
                </c:pt>
                <c:pt idx="348">
                  <c:v>-9.3283382833752124E-3</c:v>
                </c:pt>
                <c:pt idx="349">
                  <c:v>-9.7247610397206211E-3</c:v>
                </c:pt>
                <c:pt idx="350">
                  <c:v>-9.7493295895573363E-3</c:v>
                </c:pt>
                <c:pt idx="351">
                  <c:v>-9.7824125207403665E-3</c:v>
                </c:pt>
                <c:pt idx="352">
                  <c:v>-9.787090044150076E-3</c:v>
                </c:pt>
                <c:pt idx="353">
                  <c:v>-9.7895957714934836E-3</c:v>
                </c:pt>
                <c:pt idx="354">
                  <c:v>-9.7897628177810239E-3</c:v>
                </c:pt>
                <c:pt idx="355">
                  <c:v>-9.7897628177810239E-3</c:v>
                </c:pt>
                <c:pt idx="356">
                  <c:v>-9.799116970580236E-3</c:v>
                </c:pt>
                <c:pt idx="357">
                  <c:v>-9.799116970580236E-3</c:v>
                </c:pt>
                <c:pt idx="358">
                  <c:v>-9.8068000932085894E-3</c:v>
                </c:pt>
                <c:pt idx="359">
                  <c:v>-9.8139816159263336E-3</c:v>
                </c:pt>
                <c:pt idx="360">
                  <c:v>-9.8198266656745678E-3</c:v>
                </c:pt>
                <c:pt idx="361">
                  <c:v>-9.8198266656745678E-3</c:v>
                </c:pt>
                <c:pt idx="362">
                  <c:v>-9.8231665427132384E-3</c:v>
                </c:pt>
                <c:pt idx="363">
                  <c:v>-9.8260053516291881E-3</c:v>
                </c:pt>
                <c:pt idx="364">
                  <c:v>-9.8278421855976794E-3</c:v>
                </c:pt>
                <c:pt idx="365">
                  <c:v>-9.9413272540026694E-3</c:v>
                </c:pt>
                <c:pt idx="366">
                  <c:v>-1.030628329411656E-2</c:v>
                </c:pt>
                <c:pt idx="367">
                  <c:v>-1.0332206032107775E-2</c:v>
                </c:pt>
                <c:pt idx="368">
                  <c:v>-1.0335196686215149E-2</c:v>
                </c:pt>
                <c:pt idx="369">
                  <c:v>-1.0359118708528649E-2</c:v>
                </c:pt>
                <c:pt idx="370">
                  <c:v>-1.0362440760213601E-2</c:v>
                </c:pt>
                <c:pt idx="371">
                  <c:v>-1.0368420175791962E-2</c:v>
                </c:pt>
                <c:pt idx="372">
                  <c:v>-1.0377388630295869E-2</c:v>
                </c:pt>
                <c:pt idx="373">
                  <c:v>-1.0378717221959743E-2</c:v>
                </c:pt>
                <c:pt idx="374">
                  <c:v>-1.038336715405604E-2</c:v>
                </c:pt>
                <c:pt idx="375">
                  <c:v>-1.0404289177989343E-2</c:v>
                </c:pt>
                <c:pt idx="376">
                  <c:v>-1.0408439853675058E-2</c:v>
                </c:pt>
                <c:pt idx="377">
                  <c:v>-1.0414914564229617E-2</c:v>
                </c:pt>
                <c:pt idx="378">
                  <c:v>-1.0423546860388216E-2</c:v>
                </c:pt>
                <c:pt idx="379">
                  <c:v>-1.0423546860388216E-2</c:v>
                </c:pt>
                <c:pt idx="380">
                  <c:v>-1.0423546860388216E-2</c:v>
                </c:pt>
                <c:pt idx="381">
                  <c:v>-1.0467194956619439E-2</c:v>
                </c:pt>
                <c:pt idx="382">
                  <c:v>-1.0467194956619439E-2</c:v>
                </c:pt>
                <c:pt idx="383">
                  <c:v>-1.0614594532711009E-2</c:v>
                </c:pt>
                <c:pt idx="384">
                  <c:v>-1.0770709754043763E-2</c:v>
                </c:pt>
                <c:pt idx="385">
                  <c:v>-1.0770709754043763E-2</c:v>
                </c:pt>
                <c:pt idx="386">
                  <c:v>-1.085322100545443E-2</c:v>
                </c:pt>
                <c:pt idx="387">
                  <c:v>-1.0856361361912297E-2</c:v>
                </c:pt>
                <c:pt idx="388">
                  <c:v>-1.086941756799773E-2</c:v>
                </c:pt>
                <c:pt idx="389">
                  <c:v>-1.0884620098555769E-2</c:v>
                </c:pt>
                <c:pt idx="390">
                  <c:v>-1.0898333426015993E-2</c:v>
                </c:pt>
                <c:pt idx="391">
                  <c:v>-1.0902628777115281E-2</c:v>
                </c:pt>
                <c:pt idx="392">
                  <c:v>-1.091303597157001E-2</c:v>
                </c:pt>
                <c:pt idx="393">
                  <c:v>-1.0921625213829174E-2</c:v>
                </c:pt>
                <c:pt idx="394">
                  <c:v>-1.0921790384270737E-2</c:v>
                </c:pt>
                <c:pt idx="395">
                  <c:v>-1.0938471181042639E-2</c:v>
                </c:pt>
                <c:pt idx="396">
                  <c:v>-1.0947388474909652E-2</c:v>
                </c:pt>
                <c:pt idx="397">
                  <c:v>-1.0975951437577389E-2</c:v>
                </c:pt>
                <c:pt idx="398">
                  <c:v>-1.0977106990981441E-2</c:v>
                </c:pt>
                <c:pt idx="399">
                  <c:v>-1.0982059209947943E-2</c:v>
                </c:pt>
                <c:pt idx="400">
                  <c:v>-1.0982059209947943E-2</c:v>
                </c:pt>
                <c:pt idx="401">
                  <c:v>-1.0982059209947943E-2</c:v>
                </c:pt>
                <c:pt idx="402">
                  <c:v>-1.103437251827589E-2</c:v>
                </c:pt>
                <c:pt idx="403">
                  <c:v>-1.1284005246325739E-2</c:v>
                </c:pt>
                <c:pt idx="404">
                  <c:v>-1.1336158703399508E-2</c:v>
                </c:pt>
                <c:pt idx="405">
                  <c:v>-1.1377762908807022E-2</c:v>
                </c:pt>
                <c:pt idx="406">
                  <c:v>-1.1434138894519731E-2</c:v>
                </c:pt>
                <c:pt idx="407">
                  <c:v>-1.147143114174193E-2</c:v>
                </c:pt>
                <c:pt idx="408">
                  <c:v>-1.1471595393390549E-2</c:v>
                </c:pt>
                <c:pt idx="409">
                  <c:v>-1.1486212687731564E-2</c:v>
                </c:pt>
                <c:pt idx="410">
                  <c:v>-1.1486212687731564E-2</c:v>
                </c:pt>
                <c:pt idx="411">
                  <c:v>-1.1523485128057093E-2</c:v>
                </c:pt>
                <c:pt idx="412">
                  <c:v>-1.1523485128057093E-2</c:v>
                </c:pt>
                <c:pt idx="413">
                  <c:v>-1.1533662799955963E-2</c:v>
                </c:pt>
                <c:pt idx="414">
                  <c:v>-1.1533662799955963E-2</c:v>
                </c:pt>
                <c:pt idx="415">
                  <c:v>-1.1539736067770603E-2</c:v>
                </c:pt>
                <c:pt idx="416">
                  <c:v>-1.1849136679796654E-2</c:v>
                </c:pt>
                <c:pt idx="417">
                  <c:v>-1.1877929115064099E-2</c:v>
                </c:pt>
                <c:pt idx="418">
                  <c:v>-1.1884798777010487E-2</c:v>
                </c:pt>
                <c:pt idx="419">
                  <c:v>-1.1936632706086001E-2</c:v>
                </c:pt>
                <c:pt idx="420">
                  <c:v>-1.1971935879368439E-2</c:v>
                </c:pt>
                <c:pt idx="421">
                  <c:v>-1.1992033336663047E-2</c:v>
                </c:pt>
                <c:pt idx="422">
                  <c:v>-1.1994974078678998E-2</c:v>
                </c:pt>
                <c:pt idx="423">
                  <c:v>-1.2019313463034462E-2</c:v>
                </c:pt>
                <c:pt idx="424">
                  <c:v>-1.210845119677513E-2</c:v>
                </c:pt>
                <c:pt idx="425">
                  <c:v>-1.210845119677513E-2</c:v>
                </c:pt>
                <c:pt idx="426">
                  <c:v>-1.210845119677513E-2</c:v>
                </c:pt>
                <c:pt idx="427">
                  <c:v>-1.2180061035136422E-2</c:v>
                </c:pt>
                <c:pt idx="428">
                  <c:v>-1.2180061035136422E-2</c:v>
                </c:pt>
                <c:pt idx="429">
                  <c:v>-1.2499454858317464E-2</c:v>
                </c:pt>
                <c:pt idx="430">
                  <c:v>-1.2504817865054741E-2</c:v>
                </c:pt>
                <c:pt idx="431">
                  <c:v>-1.2518792777175615E-2</c:v>
                </c:pt>
                <c:pt idx="432">
                  <c:v>-1.251895526418028E-2</c:v>
                </c:pt>
                <c:pt idx="433">
                  <c:v>-1.2541375830877012E-2</c:v>
                </c:pt>
                <c:pt idx="434">
                  <c:v>-1.2541538279621576E-2</c:v>
                </c:pt>
                <c:pt idx="435">
                  <c:v>-1.255908112389803E-2</c:v>
                </c:pt>
                <c:pt idx="436">
                  <c:v>-1.2560542882667282E-2</c:v>
                </c:pt>
                <c:pt idx="437">
                  <c:v>-1.256898816345021E-2</c:v>
                </c:pt>
                <c:pt idx="438">
                  <c:v>-1.2575321635601792E-2</c:v>
                </c:pt>
                <c:pt idx="439">
                  <c:v>-1.2583927990793413E-2</c:v>
                </c:pt>
                <c:pt idx="440">
                  <c:v>-1.2592858296605461E-2</c:v>
                </c:pt>
                <c:pt idx="441">
                  <c:v>-1.2593020658094969E-2</c:v>
                </c:pt>
                <c:pt idx="442">
                  <c:v>-1.2594481899114215E-2</c:v>
                </c:pt>
                <c:pt idx="443">
                  <c:v>-1.2595780761303035E-2</c:v>
                </c:pt>
                <c:pt idx="444">
                  <c:v>-1.2595943117838002E-2</c:v>
                </c:pt>
                <c:pt idx="445">
                  <c:v>-1.2598865488399216E-2</c:v>
                </c:pt>
                <c:pt idx="446">
                  <c:v>-1.2603248877025124E-2</c:v>
                </c:pt>
                <c:pt idx="447">
                  <c:v>-1.2606171024631789E-2</c:v>
                </c:pt>
                <c:pt idx="448">
                  <c:v>-1.2606333363550591E-2</c:v>
                </c:pt>
                <c:pt idx="449">
                  <c:v>-1.2607632064991939E-2</c:v>
                </c:pt>
                <c:pt idx="450">
                  <c:v>-1.2607794401433472E-2</c:v>
                </c:pt>
                <c:pt idx="451">
                  <c:v>-1.2609093083056633E-2</c:v>
                </c:pt>
                <c:pt idx="452">
                  <c:v>-1.2609255417020893E-2</c:v>
                </c:pt>
                <c:pt idx="453">
                  <c:v>-1.2612015052299662E-2</c:v>
                </c:pt>
                <c:pt idx="454">
                  <c:v>-1.2612177381309375E-2</c:v>
                </c:pt>
                <c:pt idx="455">
                  <c:v>-1.2613476003477991E-2</c:v>
                </c:pt>
                <c:pt idx="456">
                  <c:v>-1.2613638330010432E-2</c:v>
                </c:pt>
                <c:pt idx="457">
                  <c:v>-1.2614936932360869E-2</c:v>
                </c:pt>
                <c:pt idx="458">
                  <c:v>-1.2615099256416039E-2</c:v>
                </c:pt>
                <c:pt idx="459">
                  <c:v>-1.2619319585236769E-2</c:v>
                </c:pt>
                <c:pt idx="460">
                  <c:v>-1.2619319585236769E-2</c:v>
                </c:pt>
                <c:pt idx="461">
                  <c:v>-1.2619481901860121E-2</c:v>
                </c:pt>
                <c:pt idx="462">
                  <c:v>-1.2624188964202414E-2</c:v>
                </c:pt>
                <c:pt idx="463">
                  <c:v>-1.2651777432381424E-2</c:v>
                </c:pt>
                <c:pt idx="464">
                  <c:v>-1.2653237776627932E-2</c:v>
                </c:pt>
                <c:pt idx="465">
                  <c:v>-1.2654698098578982E-2</c:v>
                </c:pt>
                <c:pt idx="466">
                  <c:v>-1.2656158398234581E-2</c:v>
                </c:pt>
                <c:pt idx="467">
                  <c:v>-1.2657618675594723E-2</c:v>
                </c:pt>
                <c:pt idx="468">
                  <c:v>-1.265907893065941E-2</c:v>
                </c:pt>
                <c:pt idx="469">
                  <c:v>-1.2660539163428644E-2</c:v>
                </c:pt>
                <c:pt idx="470">
                  <c:v>-1.2682926607337155E-2</c:v>
                </c:pt>
                <c:pt idx="471">
                  <c:v>-1.2686981742870368E-2</c:v>
                </c:pt>
                <c:pt idx="472">
                  <c:v>-1.2751678422919578E-2</c:v>
                </c:pt>
                <c:pt idx="473">
                  <c:v>-1.2751678422919578E-2</c:v>
                </c:pt>
                <c:pt idx="474">
                  <c:v>-1.2903599774585451E-2</c:v>
                </c:pt>
                <c:pt idx="475">
                  <c:v>-1.3047522992378895E-2</c:v>
                </c:pt>
                <c:pt idx="476">
                  <c:v>-1.3047684581234561E-2</c:v>
                </c:pt>
                <c:pt idx="477">
                  <c:v>-1.3054471064619481E-2</c:v>
                </c:pt>
                <c:pt idx="478">
                  <c:v>-1.3059641392728045E-2</c:v>
                </c:pt>
                <c:pt idx="479">
                  <c:v>-1.306400363783101E-2</c:v>
                </c:pt>
                <c:pt idx="480">
                  <c:v>-1.3066911689755708E-2</c:v>
                </c:pt>
                <c:pt idx="481">
                  <c:v>-1.3079835285986692E-2</c:v>
                </c:pt>
                <c:pt idx="482">
                  <c:v>-1.3079835285986692E-2</c:v>
                </c:pt>
                <c:pt idx="483">
                  <c:v>-1.3079996819791854E-2</c:v>
                </c:pt>
                <c:pt idx="484">
                  <c:v>-1.3079996819791854E-2</c:v>
                </c:pt>
                <c:pt idx="485">
                  <c:v>-1.3080319886576415E-2</c:v>
                </c:pt>
                <c:pt idx="486">
                  <c:v>-1.308306590979191E-2</c:v>
                </c:pt>
                <c:pt idx="487">
                  <c:v>-1.308306590979191E-2</c:v>
                </c:pt>
                <c:pt idx="488">
                  <c:v>-1.308322743809202E-2</c:v>
                </c:pt>
                <c:pt idx="489">
                  <c:v>-1.3086134900425804E-2</c:v>
                </c:pt>
                <c:pt idx="490">
                  <c:v>-1.3095341276130516E-2</c:v>
                </c:pt>
                <c:pt idx="491">
                  <c:v>-1.3097763857942757E-2</c:v>
                </c:pt>
                <c:pt idx="492">
                  <c:v>-1.3116819341625813E-2</c:v>
                </c:pt>
                <c:pt idx="493">
                  <c:v>-1.3144426842898913E-2</c:v>
                </c:pt>
                <c:pt idx="494">
                  <c:v>-1.3144588266603061E-2</c:v>
                </c:pt>
                <c:pt idx="495">
                  <c:v>-1.3151852048403382E-2</c:v>
                </c:pt>
                <c:pt idx="496">
                  <c:v>-1.316411850316614E-2</c:v>
                </c:pt>
                <c:pt idx="497">
                  <c:v>-1.3183160637652087E-2</c:v>
                </c:pt>
                <c:pt idx="498">
                  <c:v>-1.3525745999224466E-2</c:v>
                </c:pt>
                <c:pt idx="499">
                  <c:v>-1.3526871398714066E-2</c:v>
                </c:pt>
                <c:pt idx="500">
                  <c:v>-1.3575572192243179E-2</c:v>
                </c:pt>
                <c:pt idx="501">
                  <c:v>-1.3602724362937416E-2</c:v>
                </c:pt>
                <c:pt idx="502">
                  <c:v>-1.3610595415677676E-2</c:v>
                </c:pt>
                <c:pt idx="503">
                  <c:v>-1.3612041047401298E-2</c:v>
                </c:pt>
                <c:pt idx="504">
                  <c:v>-1.3620232539365489E-2</c:v>
                </c:pt>
                <c:pt idx="505">
                  <c:v>-1.3621678022452753E-2</c:v>
                </c:pt>
                <c:pt idx="506">
                  <c:v>-1.3623123483244556E-2</c:v>
                </c:pt>
                <c:pt idx="507">
                  <c:v>-1.362328408862294E-2</c:v>
                </c:pt>
                <c:pt idx="508">
                  <c:v>-1.3624568921740911E-2</c:v>
                </c:pt>
                <c:pt idx="509">
                  <c:v>-1.3644963287886384E-2</c:v>
                </c:pt>
                <c:pt idx="510">
                  <c:v>-1.3645444990892746E-2</c:v>
                </c:pt>
                <c:pt idx="511">
                  <c:v>-1.3649298525761794E-2</c:v>
                </c:pt>
                <c:pt idx="512">
                  <c:v>-1.3649298525761794E-2</c:v>
                </c:pt>
                <c:pt idx="513">
                  <c:v>-1.3674021601893727E-2</c:v>
                </c:pt>
                <c:pt idx="514">
                  <c:v>-1.377012265976609E-2</c:v>
                </c:pt>
                <c:pt idx="515">
                  <c:v>-1.3906803958800987E-2</c:v>
                </c:pt>
                <c:pt idx="516">
                  <c:v>-1.4012902090573801E-2</c:v>
                </c:pt>
                <c:pt idx="517">
                  <c:v>-1.4014341504342814E-2</c:v>
                </c:pt>
                <c:pt idx="518">
                  <c:v>-1.4017220264994489E-2</c:v>
                </c:pt>
                <c:pt idx="519">
                  <c:v>-1.4028734415782979E-2</c:v>
                </c:pt>
                <c:pt idx="520">
                  <c:v>-1.4033051854453658E-2</c:v>
                </c:pt>
                <c:pt idx="521">
                  <c:v>-1.4034650854891455E-2</c:v>
                </c:pt>
                <c:pt idx="522">
                  <c:v>-1.403896801858486E-2</c:v>
                </c:pt>
                <c:pt idx="523">
                  <c:v>-1.4041686129817741E-2</c:v>
                </c:pt>
                <c:pt idx="524">
                  <c:v>-1.4041846016236521E-2</c:v>
                </c:pt>
                <c:pt idx="525">
                  <c:v>-1.4043284981619173E-2</c:v>
                </c:pt>
                <c:pt idx="526">
                  <c:v>-1.4044723924706362E-2</c:v>
                </c:pt>
                <c:pt idx="527">
                  <c:v>-1.4046162845498103E-2</c:v>
                </c:pt>
                <c:pt idx="528">
                  <c:v>-1.4070780924351173E-2</c:v>
                </c:pt>
                <c:pt idx="529">
                  <c:v>-1.407221944134745E-2</c:v>
                </c:pt>
                <c:pt idx="530">
                  <c:v>-1.4072379275192998E-2</c:v>
                </c:pt>
                <c:pt idx="531">
                  <c:v>-1.4079251870162603E-2</c:v>
                </c:pt>
                <c:pt idx="532">
                  <c:v>-1.4079411691897038E-2</c:v>
                </c:pt>
                <c:pt idx="533">
                  <c:v>-1.4083886588708697E-2</c:v>
                </c:pt>
                <c:pt idx="534">
                  <c:v>-1.4085165091018514E-2</c:v>
                </c:pt>
                <c:pt idx="535">
                  <c:v>-1.4089639710375624E-2</c:v>
                </c:pt>
                <c:pt idx="536">
                  <c:v>-1.4091077935053722E-2</c:v>
                </c:pt>
                <c:pt idx="537">
                  <c:v>-1.4092516137436365E-2</c:v>
                </c:pt>
                <c:pt idx="538">
                  <c:v>-1.4093794520837092E-2</c:v>
                </c:pt>
                <c:pt idx="539">
                  <c:v>-1.4099547028140383E-2</c:v>
                </c:pt>
                <c:pt idx="540">
                  <c:v>-1.4099706814917748E-2</c:v>
                </c:pt>
                <c:pt idx="541">
                  <c:v>-1.4100985099227571E-2</c:v>
                </c:pt>
                <c:pt idx="542">
                  <c:v>-1.4101144883527664E-2</c:v>
                </c:pt>
                <c:pt idx="543">
                  <c:v>-1.4102263365921231E-2</c:v>
                </c:pt>
                <c:pt idx="544">
                  <c:v>-1.4102423148019303E-2</c:v>
                </c:pt>
                <c:pt idx="545">
                  <c:v>-1.4106896935012761E-2</c:v>
                </c:pt>
                <c:pt idx="546">
                  <c:v>-1.4108334892145403E-2</c:v>
                </c:pt>
                <c:pt idx="547">
                  <c:v>-1.4108494663783878E-2</c:v>
                </c:pt>
                <c:pt idx="548">
                  <c:v>-1.4109613057546133E-2</c:v>
                </c:pt>
                <c:pt idx="549">
                  <c:v>-1.4109932596143791E-2</c:v>
                </c:pt>
                <c:pt idx="550">
                  <c:v>-1.4114246259450796E-2</c:v>
                </c:pt>
                <c:pt idx="551">
                  <c:v>-1.4114565782083803E-2</c:v>
                </c:pt>
                <c:pt idx="552">
                  <c:v>-1.4115524343376779E-2</c:v>
                </c:pt>
                <c:pt idx="553">
                  <c:v>-1.4115684102628884E-2</c:v>
                </c:pt>
                <c:pt idx="554">
                  <c:v>-1.4121115753425412E-2</c:v>
                </c:pt>
                <c:pt idx="555">
                  <c:v>-1.4121275503043686E-2</c:v>
                </c:pt>
                <c:pt idx="556">
                  <c:v>-1.4145554244384751E-2</c:v>
                </c:pt>
                <c:pt idx="557">
                  <c:v>-1.4145713951889387E-2</c:v>
                </c:pt>
                <c:pt idx="558">
                  <c:v>-1.414858863990465E-2</c:v>
                </c:pt>
                <c:pt idx="559">
                  <c:v>-1.4150025950469103E-2</c:v>
                </c:pt>
                <c:pt idx="560">
                  <c:v>-1.415018565026667E-2</c:v>
                </c:pt>
                <c:pt idx="561">
                  <c:v>-1.4150345349788982E-2</c:v>
                </c:pt>
                <c:pt idx="562">
                  <c:v>-1.4151782633103429E-2</c:v>
                </c:pt>
                <c:pt idx="563">
                  <c:v>-1.4154337748389725E-2</c:v>
                </c:pt>
                <c:pt idx="564">
                  <c:v>-1.4160086500147523E-2</c:v>
                </c:pt>
                <c:pt idx="565">
                  <c:v>-1.416024618260418E-2</c:v>
                </c:pt>
                <c:pt idx="566">
                  <c:v>-1.416152363234833E-2</c:v>
                </c:pt>
                <c:pt idx="567">
                  <c:v>-1.4161683312327715E-2</c:v>
                </c:pt>
                <c:pt idx="568">
                  <c:v>-1.416296074225369E-2</c:v>
                </c:pt>
                <c:pt idx="569">
                  <c:v>-1.4163120419755801E-2</c:v>
                </c:pt>
                <c:pt idx="570">
                  <c:v>-1.4164557504888434E-2</c:v>
                </c:pt>
                <c:pt idx="571">
                  <c:v>-1.4165834895178045E-2</c:v>
                </c:pt>
                <c:pt idx="572">
                  <c:v>-1.4165994567725604E-2</c:v>
                </c:pt>
                <c:pt idx="573">
                  <c:v>-1.4167271938197033E-2</c:v>
                </c:pt>
                <c:pt idx="574">
                  <c:v>-1.4167431608267327E-2</c:v>
                </c:pt>
                <c:pt idx="575">
                  <c:v>-1.4167591278062367E-2</c:v>
                </c:pt>
                <c:pt idx="576">
                  <c:v>-1.4170305622464401E-2</c:v>
                </c:pt>
                <c:pt idx="577">
                  <c:v>-1.4170465287304895E-2</c:v>
                </c:pt>
                <c:pt idx="578">
                  <c:v>-1.4171742596119759E-2</c:v>
                </c:pt>
                <c:pt idx="579">
                  <c:v>-1.4173179547479662E-2</c:v>
                </c:pt>
                <c:pt idx="580">
                  <c:v>-1.4174616476544104E-2</c:v>
                </c:pt>
                <c:pt idx="581">
                  <c:v>-1.4176053383313098E-2</c:v>
                </c:pt>
                <c:pt idx="582">
                  <c:v>-1.4176053383313098E-2</c:v>
                </c:pt>
                <c:pt idx="583">
                  <c:v>-1.4177490267786636E-2</c:v>
                </c:pt>
                <c:pt idx="584">
                  <c:v>-1.417892712996472E-2</c:v>
                </c:pt>
                <c:pt idx="585">
                  <c:v>-1.4179086779941572E-2</c:v>
                </c:pt>
                <c:pt idx="586">
                  <c:v>-1.4180363969847343E-2</c:v>
                </c:pt>
                <c:pt idx="587">
                  <c:v>-1.4180363969847343E-2</c:v>
                </c:pt>
                <c:pt idx="588">
                  <c:v>-1.4180523617346929E-2</c:v>
                </c:pt>
                <c:pt idx="589">
                  <c:v>-1.4181960432456831E-2</c:v>
                </c:pt>
                <c:pt idx="590">
                  <c:v>-1.4186270744013801E-2</c:v>
                </c:pt>
                <c:pt idx="591">
                  <c:v>-1.4187707469941878E-2</c:v>
                </c:pt>
                <c:pt idx="592">
                  <c:v>-1.4190580854911679E-2</c:v>
                </c:pt>
                <c:pt idx="593">
                  <c:v>-1.4192017513953398E-2</c:v>
                </c:pt>
                <c:pt idx="594">
                  <c:v>-1.4193454150699654E-2</c:v>
                </c:pt>
                <c:pt idx="595">
                  <c:v>-1.4194890765150464E-2</c:v>
                </c:pt>
                <c:pt idx="596">
                  <c:v>-1.4196327357305817E-2</c:v>
                </c:pt>
                <c:pt idx="597">
                  <c:v>-1.4200636999999145E-2</c:v>
                </c:pt>
                <c:pt idx="598">
                  <c:v>-1.4202073502972673E-2</c:v>
                </c:pt>
                <c:pt idx="599">
                  <c:v>-1.4206542480753967E-2</c:v>
                </c:pt>
                <c:pt idx="600">
                  <c:v>-1.420797889206841E-2</c:v>
                </c:pt>
                <c:pt idx="601">
                  <c:v>-1.4209415281087398E-2</c:v>
                </c:pt>
                <c:pt idx="602">
                  <c:v>-1.4220905590602913E-2</c:v>
                </c:pt>
                <c:pt idx="603">
                  <c:v>-1.4254570362911563E-2</c:v>
                </c:pt>
                <c:pt idx="604">
                  <c:v>-1.4620419729303029E-2</c:v>
                </c:pt>
                <c:pt idx="605">
                  <c:v>-1.4620419729303029E-2</c:v>
                </c:pt>
                <c:pt idx="606">
                  <c:v>-1.4620419729303029E-2</c:v>
                </c:pt>
                <c:pt idx="607">
                  <c:v>-1.4620419729303029E-2</c:v>
                </c:pt>
                <c:pt idx="608">
                  <c:v>-1.4639643055168485E-2</c:v>
                </c:pt>
                <c:pt idx="609">
                  <c:v>-1.4641390430413834E-2</c:v>
                </c:pt>
                <c:pt idx="610">
                  <c:v>-1.4641390430413834E-2</c:v>
                </c:pt>
                <c:pt idx="611">
                  <c:v>-1.4670931914388063E-2</c:v>
                </c:pt>
                <c:pt idx="612">
                  <c:v>-1.4688398203369184E-2</c:v>
                </c:pt>
                <c:pt idx="613">
                  <c:v>-1.4688398203369184E-2</c:v>
                </c:pt>
                <c:pt idx="614">
                  <c:v>-1.4688398203369184E-2</c:v>
                </c:pt>
                <c:pt idx="615">
                  <c:v>-1.4689827115979005E-2</c:v>
                </c:pt>
                <c:pt idx="616">
                  <c:v>-1.4689827115979005E-2</c:v>
                </c:pt>
                <c:pt idx="617">
                  <c:v>-1.4724273037215152E-2</c:v>
                </c:pt>
                <c:pt idx="618">
                  <c:v>-1.4727129720412055E-2</c:v>
                </c:pt>
                <c:pt idx="619">
                  <c:v>-1.4728875427351821E-2</c:v>
                </c:pt>
                <c:pt idx="620">
                  <c:v>-1.4756167603940301E-2</c:v>
                </c:pt>
                <c:pt idx="621">
                  <c:v>-1.4773141768028597E-2</c:v>
                </c:pt>
                <c:pt idx="622">
                  <c:v>-1.4773141768028597E-2</c:v>
                </c:pt>
                <c:pt idx="623">
                  <c:v>-1.4773141768028597E-2</c:v>
                </c:pt>
                <c:pt idx="624">
                  <c:v>-1.4801847899454016E-2</c:v>
                </c:pt>
                <c:pt idx="625">
                  <c:v>-1.504224382022031E-2</c:v>
                </c:pt>
                <c:pt idx="626">
                  <c:v>-1.5048095354507404E-2</c:v>
                </c:pt>
                <c:pt idx="627">
                  <c:v>-1.5048253498852932E-2</c:v>
                </c:pt>
                <c:pt idx="628">
                  <c:v>-1.5115281901104399E-2</c:v>
                </c:pt>
                <c:pt idx="629">
                  <c:v>-1.5115439928467604E-2</c:v>
                </c:pt>
                <c:pt idx="630">
                  <c:v>-1.5146092030527702E-2</c:v>
                </c:pt>
                <c:pt idx="631">
                  <c:v>-1.5152568726068048E-2</c:v>
                </c:pt>
                <c:pt idx="632">
                  <c:v>-1.5183682005553478E-2</c:v>
                </c:pt>
                <c:pt idx="633">
                  <c:v>-1.5207996622347848E-2</c:v>
                </c:pt>
                <c:pt idx="634">
                  <c:v>-1.5213363904790174E-2</c:v>
                </c:pt>
                <c:pt idx="635">
                  <c:v>-1.5230884288257172E-2</c:v>
                </c:pt>
                <c:pt idx="636">
                  <c:v>-1.5245245316028274E-2</c:v>
                </c:pt>
                <c:pt idx="637">
                  <c:v>-1.5256290709419588E-2</c:v>
                </c:pt>
                <c:pt idx="638">
                  <c:v>-1.5565014136996923E-2</c:v>
                </c:pt>
                <c:pt idx="639">
                  <c:v>-1.5609188329597908E-2</c:v>
                </c:pt>
                <c:pt idx="640">
                  <c:v>-1.5611860092433844E-2</c:v>
                </c:pt>
                <c:pt idx="641">
                  <c:v>-1.5663236755092548E-2</c:v>
                </c:pt>
                <c:pt idx="642">
                  <c:v>-1.5701710686347861E-2</c:v>
                </c:pt>
                <c:pt idx="643">
                  <c:v>-1.5701867688945898E-2</c:v>
                </c:pt>
                <c:pt idx="644">
                  <c:v>-1.5705949659881365E-2</c:v>
                </c:pt>
                <c:pt idx="645">
                  <c:v>-1.5742522094086248E-2</c:v>
                </c:pt>
                <c:pt idx="646">
                  <c:v>-1.6105236476370213E-2</c:v>
                </c:pt>
                <c:pt idx="647">
                  <c:v>-1.617179261038286E-2</c:v>
                </c:pt>
                <c:pt idx="648">
                  <c:v>-1.6192561640779916E-2</c:v>
                </c:pt>
                <c:pt idx="649">
                  <c:v>-1.6233460826138815E-2</c:v>
                </c:pt>
                <c:pt idx="650">
                  <c:v>-1.6234865424316559E-2</c:v>
                </c:pt>
                <c:pt idx="651">
                  <c:v>-1.6235021489404491E-2</c:v>
                </c:pt>
                <c:pt idx="652">
                  <c:v>-1.6239079085077074E-2</c:v>
                </c:pt>
                <c:pt idx="653">
                  <c:v>-1.6239235142733191E-2</c:v>
                </c:pt>
                <c:pt idx="654">
                  <c:v>-1.6241732027796663E-2</c:v>
                </c:pt>
                <c:pt idx="655">
                  <c:v>-1.6241888080773485E-2</c:v>
                </c:pt>
                <c:pt idx="656">
                  <c:v>-1.6243292545178499E-2</c:v>
                </c:pt>
                <c:pt idx="657">
                  <c:v>-1.6243448595402794E-2</c:v>
                </c:pt>
                <c:pt idx="658">
                  <c:v>-1.6246101407102177E-2</c:v>
                </c:pt>
                <c:pt idx="659">
                  <c:v>-1.6246257452371928E-2</c:v>
                </c:pt>
                <c:pt idx="660">
                  <c:v>-1.6246413497366427E-2</c:v>
                </c:pt>
                <c:pt idx="661">
                  <c:v>-1.6246413497366427E-2</c:v>
                </c:pt>
                <c:pt idx="662">
                  <c:v>-1.6246569542085667E-2</c:v>
                </c:pt>
                <c:pt idx="663">
                  <c:v>-1.6247505804620831E-2</c:v>
                </c:pt>
                <c:pt idx="664">
                  <c:v>-1.6247661847413306E-2</c:v>
                </c:pt>
                <c:pt idx="665">
                  <c:v>-1.6247817889930533E-2</c:v>
                </c:pt>
                <c:pt idx="666">
                  <c:v>-1.624891017984403E-2</c:v>
                </c:pt>
                <c:pt idx="667">
                  <c:v>-1.6249066220159238E-2</c:v>
                </c:pt>
                <c:pt idx="668">
                  <c:v>-1.625031453277178E-2</c:v>
                </c:pt>
                <c:pt idx="669">
                  <c:v>-1.6250470570609712E-2</c:v>
                </c:pt>
                <c:pt idx="670">
                  <c:v>-1.6250626608172392E-2</c:v>
                </c:pt>
                <c:pt idx="671">
                  <c:v>-1.6251718863404072E-2</c:v>
                </c:pt>
                <c:pt idx="672">
                  <c:v>-1.6251874898764725E-2</c:v>
                </c:pt>
                <c:pt idx="673">
                  <c:v>-1.6252030933850133E-2</c:v>
                </c:pt>
                <c:pt idx="674">
                  <c:v>-1.6252030933850133E-2</c:v>
                </c:pt>
                <c:pt idx="675">
                  <c:v>-1.6252030933850133E-2</c:v>
                </c:pt>
                <c:pt idx="676">
                  <c:v>-1.6253123171740904E-2</c:v>
                </c:pt>
                <c:pt idx="677">
                  <c:v>-1.6253279204624292E-2</c:v>
                </c:pt>
                <c:pt idx="678">
                  <c:v>-1.6253435237232425E-2</c:v>
                </c:pt>
                <c:pt idx="679">
                  <c:v>-1.6254683488188402E-2</c:v>
                </c:pt>
                <c:pt idx="680">
                  <c:v>-1.6264512848864432E-2</c:v>
                </c:pt>
                <c:pt idx="681">
                  <c:v>-1.6264668861654376E-2</c:v>
                </c:pt>
                <c:pt idx="682">
                  <c:v>-1.6267321036969914E-2</c:v>
                </c:pt>
                <c:pt idx="683">
                  <c:v>-1.6267477044805322E-2</c:v>
                </c:pt>
                <c:pt idx="684">
                  <c:v>-1.6268725097579477E-2</c:v>
                </c:pt>
                <c:pt idx="685">
                  <c:v>-1.6271689152315822E-2</c:v>
                </c:pt>
                <c:pt idx="686">
                  <c:v>-1.6280112765359542E-2</c:v>
                </c:pt>
                <c:pt idx="687">
                  <c:v>-1.6281360639770062E-2</c:v>
                </c:pt>
                <c:pt idx="688">
                  <c:v>-1.628151662283274E-2</c:v>
                </c:pt>
                <c:pt idx="689">
                  <c:v>-1.6281672605620162E-2</c:v>
                </c:pt>
                <c:pt idx="690">
                  <c:v>-1.6282920458010476E-2</c:v>
                </c:pt>
                <c:pt idx="691">
                  <c:v>-1.628307643832063E-2</c:v>
                </c:pt>
                <c:pt idx="692">
                  <c:v>-1.6287131829770971E-2</c:v>
                </c:pt>
                <c:pt idx="693">
                  <c:v>-1.6288535575766892E-2</c:v>
                </c:pt>
                <c:pt idx="694">
                  <c:v>-1.6288691546167956E-2</c:v>
                </c:pt>
                <c:pt idx="695">
                  <c:v>-1.6291343000872368E-2</c:v>
                </c:pt>
                <c:pt idx="696">
                  <c:v>-1.6291498966318887E-2</c:v>
                </c:pt>
                <c:pt idx="697">
                  <c:v>-1.6294150336796032E-2</c:v>
                </c:pt>
                <c:pt idx="698">
                  <c:v>-1.6294306297288005E-2</c:v>
                </c:pt>
                <c:pt idx="699">
                  <c:v>-1.6296957583537872E-2</c:v>
                </c:pt>
                <c:pt idx="700">
                  <c:v>-1.6298361173465611E-2</c:v>
                </c:pt>
                <c:pt idx="701">
                  <c:v>-1.6299764741097889E-2</c:v>
                </c:pt>
                <c:pt idx="702">
                  <c:v>-1.6299920691680771E-2</c:v>
                </c:pt>
                <c:pt idx="703">
                  <c:v>-1.6301168286434721E-2</c:v>
                </c:pt>
                <c:pt idx="704">
                  <c:v>-1.6301324234540327E-2</c:v>
                </c:pt>
                <c:pt idx="705">
                  <c:v>-1.6304131253373072E-2</c:v>
                </c:pt>
                <c:pt idx="706">
                  <c:v>-1.6306938183024006E-2</c:v>
                </c:pt>
                <c:pt idx="707">
                  <c:v>-1.630834161440628E-2</c:v>
                </c:pt>
                <c:pt idx="708">
                  <c:v>-1.6309745023493111E-2</c:v>
                </c:pt>
                <c:pt idx="709">
                  <c:v>-1.6312551774780398E-2</c:v>
                </c:pt>
                <c:pt idx="710">
                  <c:v>-1.6630383187628456E-2</c:v>
                </c:pt>
                <c:pt idx="711">
                  <c:v>-1.6635820831981063E-2</c:v>
                </c:pt>
                <c:pt idx="712">
                  <c:v>-1.6635976188293735E-2</c:v>
                </c:pt>
                <c:pt idx="713">
                  <c:v>-1.6640481401626363E-2</c:v>
                </c:pt>
                <c:pt idx="714">
                  <c:v>-1.6644365020428008E-2</c:v>
                </c:pt>
                <c:pt idx="715">
                  <c:v>-1.6645763081082954E-2</c:v>
                </c:pt>
                <c:pt idx="716">
                  <c:v>-1.6648559135506502E-2</c:v>
                </c:pt>
                <c:pt idx="717">
                  <c:v>-1.6648714469248468E-2</c:v>
                </c:pt>
                <c:pt idx="718">
                  <c:v>-1.6650112460539782E-2</c:v>
                </c:pt>
                <c:pt idx="719">
                  <c:v>-1.6651355100748222E-2</c:v>
                </c:pt>
                <c:pt idx="720">
                  <c:v>-1.6651510429535644E-2</c:v>
                </c:pt>
                <c:pt idx="721">
                  <c:v>-1.6652753049925906E-2</c:v>
                </c:pt>
                <c:pt idx="722">
                  <c:v>-1.6652908376236054E-2</c:v>
                </c:pt>
                <c:pt idx="723">
                  <c:v>-1.6654150976808127E-2</c:v>
                </c:pt>
                <c:pt idx="724">
                  <c:v>-1.6654306300640999E-2</c:v>
                </c:pt>
                <c:pt idx="725">
                  <c:v>-1.6655548881394897E-2</c:v>
                </c:pt>
                <c:pt idx="726">
                  <c:v>-1.6659742461382479E-2</c:v>
                </c:pt>
                <c:pt idx="727">
                  <c:v>-1.6659897775306264E-2</c:v>
                </c:pt>
                <c:pt idx="728">
                  <c:v>-1.6661140276787431E-2</c:v>
                </c:pt>
                <c:pt idx="729">
                  <c:v>-1.6661295588233944E-2</c:v>
                </c:pt>
                <c:pt idx="730">
                  <c:v>-1.666253806989693E-2</c:v>
                </c:pt>
                <c:pt idx="731">
                  <c:v>-1.666269337886616E-2</c:v>
                </c:pt>
                <c:pt idx="732">
                  <c:v>-1.6668129019380362E-2</c:v>
                </c:pt>
                <c:pt idx="733">
                  <c:v>-1.6668284318440509E-2</c:v>
                </c:pt>
                <c:pt idx="734">
                  <c:v>-1.6669371404154462E-2</c:v>
                </c:pt>
                <c:pt idx="735">
                  <c:v>-1.6669526701012585E-2</c:v>
                </c:pt>
                <c:pt idx="736">
                  <c:v>-1.6669526701012585E-2</c:v>
                </c:pt>
                <c:pt idx="737">
                  <c:v>-1.666968199759546E-2</c:v>
                </c:pt>
                <c:pt idx="738">
                  <c:v>-1.6669837293903082E-2</c:v>
                </c:pt>
                <c:pt idx="739">
                  <c:v>-1.6670924360349358E-2</c:v>
                </c:pt>
                <c:pt idx="740">
                  <c:v>-1.667107965445495E-2</c:v>
                </c:pt>
                <c:pt idx="741">
                  <c:v>-1.6678222885764593E-2</c:v>
                </c:pt>
                <c:pt idx="742">
                  <c:v>-1.6680862628198682E-2</c:v>
                </c:pt>
                <c:pt idx="743">
                  <c:v>-1.6694836409861784E-2</c:v>
                </c:pt>
                <c:pt idx="744">
                  <c:v>-1.6694991661578496E-2</c:v>
                </c:pt>
                <c:pt idx="745">
                  <c:v>-1.6695146913019956E-2</c:v>
                </c:pt>
                <c:pt idx="746">
                  <c:v>-1.6696388914642535E-2</c:v>
                </c:pt>
                <c:pt idx="747">
                  <c:v>-1.6696544163606716E-2</c:v>
                </c:pt>
                <c:pt idx="748">
                  <c:v>-1.6698096638109686E-2</c:v>
                </c:pt>
                <c:pt idx="749">
                  <c:v>-1.6698251884046098E-2</c:v>
                </c:pt>
                <c:pt idx="750">
                  <c:v>-1.6700580540061915E-2</c:v>
                </c:pt>
                <c:pt idx="751">
                  <c:v>-1.6700735781594284E-2</c:v>
                </c:pt>
                <c:pt idx="752">
                  <c:v>-1.6701822464613783E-2</c:v>
                </c:pt>
                <c:pt idx="753">
                  <c:v>-1.6707566136518449E-2</c:v>
                </c:pt>
                <c:pt idx="754">
                  <c:v>-1.6707721365664452E-2</c:v>
                </c:pt>
                <c:pt idx="755">
                  <c:v>-1.6732864853157937E-2</c:v>
                </c:pt>
                <c:pt idx="756">
                  <c:v>-1.6780803697462224E-2</c:v>
                </c:pt>
                <c:pt idx="757">
                  <c:v>-1.6811352931118587E-2</c:v>
                </c:pt>
                <c:pt idx="758">
                  <c:v>-1.6815849124425873E-2</c:v>
                </c:pt>
                <c:pt idx="759">
                  <c:v>-1.6815849124425873E-2</c:v>
                </c:pt>
                <c:pt idx="760">
                  <c:v>-1.7169390451315387E-2</c:v>
                </c:pt>
                <c:pt idx="761">
                  <c:v>-1.7169390451315387E-2</c:v>
                </c:pt>
                <c:pt idx="762">
                  <c:v>-1.7264299443904986E-2</c:v>
                </c:pt>
                <c:pt idx="763">
                  <c:v>-1.7264299443904986E-2</c:v>
                </c:pt>
                <c:pt idx="764">
                  <c:v>-1.7352324998294612E-2</c:v>
                </c:pt>
                <c:pt idx="765">
                  <c:v>-1.7367731797616016E-2</c:v>
                </c:pt>
                <c:pt idx="766">
                  <c:v>-1.7653950076809088E-2</c:v>
                </c:pt>
                <c:pt idx="767">
                  <c:v>-1.7690945701875554E-2</c:v>
                </c:pt>
                <c:pt idx="768">
                  <c:v>-1.7698312215973771E-2</c:v>
                </c:pt>
                <c:pt idx="769">
                  <c:v>-1.7768722479617187E-2</c:v>
                </c:pt>
                <c:pt idx="770">
                  <c:v>-1.8213612552919662E-2</c:v>
                </c:pt>
                <c:pt idx="771">
                  <c:v>-1.8213765088169173E-2</c:v>
                </c:pt>
                <c:pt idx="772">
                  <c:v>-1.8219561223688483E-2</c:v>
                </c:pt>
                <c:pt idx="773">
                  <c:v>-1.825631167141907E-2</c:v>
                </c:pt>
                <c:pt idx="774">
                  <c:v>-1.8256464129597874E-2</c:v>
                </c:pt>
                <c:pt idx="775">
                  <c:v>-1.8279786988204767E-2</c:v>
                </c:pt>
                <c:pt idx="776">
                  <c:v>-1.8281615959517068E-2</c:v>
                </c:pt>
                <c:pt idx="777">
                  <c:v>-1.8281768372003952E-2</c:v>
                </c:pt>
                <c:pt idx="778">
                  <c:v>-1.8305998456206313E-2</c:v>
                </c:pt>
                <c:pt idx="779">
                  <c:v>-1.8691975080648859E-2</c:v>
                </c:pt>
                <c:pt idx="780">
                  <c:v>-1.8735038180158922E-2</c:v>
                </c:pt>
                <c:pt idx="781">
                  <c:v>-1.8778382105099571E-2</c:v>
                </c:pt>
                <c:pt idx="782">
                  <c:v>-1.8802014756370132E-2</c:v>
                </c:pt>
                <c:pt idx="783">
                  <c:v>-1.8833514538104501E-2</c:v>
                </c:pt>
                <c:pt idx="784">
                  <c:v>-1.8854104110531386E-2</c:v>
                </c:pt>
                <c:pt idx="785">
                  <c:v>-1.9122965022052761E-2</c:v>
                </c:pt>
                <c:pt idx="786">
                  <c:v>-1.9153890770623259E-2</c:v>
                </c:pt>
                <c:pt idx="787">
                  <c:v>-1.9154041599582349E-2</c:v>
                </c:pt>
                <c:pt idx="788">
                  <c:v>-1.9228065371843475E-2</c:v>
                </c:pt>
                <c:pt idx="789">
                  <c:v>-1.9273863529406157E-2</c:v>
                </c:pt>
                <c:pt idx="790">
                  <c:v>-1.92821466628504E-2</c:v>
                </c:pt>
                <c:pt idx="791">
                  <c:v>-1.9311055801904176E-2</c:v>
                </c:pt>
                <c:pt idx="792">
                  <c:v>-1.9369746252197742E-2</c:v>
                </c:pt>
                <c:pt idx="793">
                  <c:v>-1.9657323919321075E-2</c:v>
                </c:pt>
                <c:pt idx="794">
                  <c:v>-1.9676210085824226E-2</c:v>
                </c:pt>
                <c:pt idx="795">
                  <c:v>-1.9691195996504915E-2</c:v>
                </c:pt>
                <c:pt idx="796">
                  <c:v>-1.9700635706949632E-2</c:v>
                </c:pt>
                <c:pt idx="797">
                  <c:v>-1.9760245451700825E-2</c:v>
                </c:pt>
                <c:pt idx="798">
                  <c:v>-1.9760245451700825E-2</c:v>
                </c:pt>
                <c:pt idx="799">
                  <c:v>-1.9763988327003532E-2</c:v>
                </c:pt>
                <c:pt idx="800">
                  <c:v>-1.9764138038437358E-2</c:v>
                </c:pt>
                <c:pt idx="801">
                  <c:v>-1.9803203311506628E-2</c:v>
                </c:pt>
                <c:pt idx="802">
                  <c:v>-1.9807243476469893E-2</c:v>
                </c:pt>
                <c:pt idx="803">
                  <c:v>-1.9837463529508992E-2</c:v>
                </c:pt>
                <c:pt idx="804">
                  <c:v>-2.0162439145061065E-2</c:v>
                </c:pt>
                <c:pt idx="805">
                  <c:v>-2.0212182176059624E-2</c:v>
                </c:pt>
                <c:pt idx="806">
                  <c:v>-2.0212331061185362E-2</c:v>
                </c:pt>
                <c:pt idx="807">
                  <c:v>-2.0255496133368425E-2</c:v>
                </c:pt>
                <c:pt idx="808">
                  <c:v>-2.0266953315077808E-2</c:v>
                </c:pt>
                <c:pt idx="809">
                  <c:v>-2.0267102098910614E-2</c:v>
                </c:pt>
                <c:pt idx="810">
                  <c:v>-2.0275136017132125E-2</c:v>
                </c:pt>
                <c:pt idx="811">
                  <c:v>-2.0301017627047845E-2</c:v>
                </c:pt>
                <c:pt idx="812">
                  <c:v>-2.0342797343406892E-2</c:v>
                </c:pt>
                <c:pt idx="813">
                  <c:v>-2.0720647703368004E-2</c:v>
                </c:pt>
                <c:pt idx="814">
                  <c:v>-2.0720647703368004E-2</c:v>
                </c:pt>
                <c:pt idx="815">
                  <c:v>-2.0735884294855688E-2</c:v>
                </c:pt>
                <c:pt idx="816">
                  <c:v>-2.0739286241686784E-2</c:v>
                </c:pt>
                <c:pt idx="817">
                  <c:v>-2.0781724377100848E-2</c:v>
                </c:pt>
                <c:pt idx="818">
                  <c:v>-2.0781724377100848E-2</c:v>
                </c:pt>
                <c:pt idx="819">
                  <c:v>-2.0798131652556333E-2</c:v>
                </c:pt>
                <c:pt idx="820">
                  <c:v>-2.0798131652556333E-2</c:v>
                </c:pt>
                <c:pt idx="821">
                  <c:v>-2.0799461823551489E-2</c:v>
                </c:pt>
                <c:pt idx="822">
                  <c:v>-2.0813057848234329E-2</c:v>
                </c:pt>
                <c:pt idx="823">
                  <c:v>-2.082857220351873E-2</c:v>
                </c:pt>
                <c:pt idx="824">
                  <c:v>-2.082857220351873E-2</c:v>
                </c:pt>
                <c:pt idx="825">
                  <c:v>-2.082871994469496E-2</c:v>
                </c:pt>
                <c:pt idx="826">
                  <c:v>-2.082871994469496E-2</c:v>
                </c:pt>
                <c:pt idx="827">
                  <c:v>-2.0859739493483371E-2</c:v>
                </c:pt>
                <c:pt idx="828">
                  <c:v>-2.0859739493483371E-2</c:v>
                </c:pt>
                <c:pt idx="829">
                  <c:v>-2.1175298438426578E-2</c:v>
                </c:pt>
                <c:pt idx="830">
                  <c:v>-2.1175298438426578E-2</c:v>
                </c:pt>
                <c:pt idx="831">
                  <c:v>-2.1226323457194367E-2</c:v>
                </c:pt>
                <c:pt idx="832">
                  <c:v>-2.1260419680087822E-2</c:v>
                </c:pt>
                <c:pt idx="833">
                  <c:v>-2.1260419680087822E-2</c:v>
                </c:pt>
                <c:pt idx="834">
                  <c:v>-2.1297144715620261E-2</c:v>
                </c:pt>
                <c:pt idx="835">
                  <c:v>-2.1297144715620261E-2</c:v>
                </c:pt>
                <c:pt idx="836">
                  <c:v>-2.1657747754484279E-2</c:v>
                </c:pt>
                <c:pt idx="837">
                  <c:v>-2.1705244427915073E-2</c:v>
                </c:pt>
                <c:pt idx="838">
                  <c:v>-2.1719852939854477E-2</c:v>
                </c:pt>
                <c:pt idx="839">
                  <c:v>-2.178030289296513E-2</c:v>
                </c:pt>
                <c:pt idx="840">
                  <c:v>-2.2209244099493826E-2</c:v>
                </c:pt>
                <c:pt idx="841">
                  <c:v>-2.2209389245589219E-2</c:v>
                </c:pt>
                <c:pt idx="842">
                  <c:v>-2.2209534391409363E-2</c:v>
                </c:pt>
                <c:pt idx="843">
                  <c:v>-2.2288017925057746E-2</c:v>
                </c:pt>
                <c:pt idx="844">
                  <c:v>-2.2659173458864437E-2</c:v>
                </c:pt>
                <c:pt idx="845">
                  <c:v>-2.2659317749199725E-2</c:v>
                </c:pt>
                <c:pt idx="846">
                  <c:v>-2.2693074119588059E-2</c:v>
                </c:pt>
                <c:pt idx="847">
                  <c:v>-2.2704611301865307E-2</c:v>
                </c:pt>
                <c:pt idx="848">
                  <c:v>-2.2743680415681634E-2</c:v>
                </c:pt>
                <c:pt idx="849">
                  <c:v>-2.2794972959754294E-2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7667-480E-AD4C-1DEE4E1F5077}"/>
            </c:ext>
          </c:extLst>
        </c:ser>
        <c:ser>
          <c:idx val="9"/>
          <c:order val="9"/>
          <c:tx>
            <c:strRef>
              <c:f>'Active 3'!$U$20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3'!$F$21:$F$989</c:f>
              <c:numCache>
                <c:formatCode>General</c:formatCode>
                <c:ptCount val="969"/>
                <c:pt idx="0">
                  <c:v>0</c:v>
                </c:pt>
                <c:pt idx="1">
                  <c:v>5278</c:v>
                </c:pt>
                <c:pt idx="2">
                  <c:v>5337</c:v>
                </c:pt>
                <c:pt idx="3">
                  <c:v>5337.5</c:v>
                </c:pt>
                <c:pt idx="4">
                  <c:v>5350.5</c:v>
                </c:pt>
                <c:pt idx="5">
                  <c:v>5351</c:v>
                </c:pt>
                <c:pt idx="6">
                  <c:v>5355</c:v>
                </c:pt>
                <c:pt idx="7">
                  <c:v>5468.5</c:v>
                </c:pt>
                <c:pt idx="8">
                  <c:v>5473</c:v>
                </c:pt>
                <c:pt idx="9">
                  <c:v>5477.5</c:v>
                </c:pt>
                <c:pt idx="10">
                  <c:v>6557.5</c:v>
                </c:pt>
                <c:pt idx="11">
                  <c:v>6891</c:v>
                </c:pt>
                <c:pt idx="12">
                  <c:v>8423</c:v>
                </c:pt>
                <c:pt idx="13">
                  <c:v>8441</c:v>
                </c:pt>
                <c:pt idx="14">
                  <c:v>8464.5</c:v>
                </c:pt>
                <c:pt idx="15">
                  <c:v>8509</c:v>
                </c:pt>
                <c:pt idx="16">
                  <c:v>8613</c:v>
                </c:pt>
                <c:pt idx="17">
                  <c:v>8640.5</c:v>
                </c:pt>
                <c:pt idx="18">
                  <c:v>8654</c:v>
                </c:pt>
                <c:pt idx="19">
                  <c:v>8667.5</c:v>
                </c:pt>
                <c:pt idx="20">
                  <c:v>8781</c:v>
                </c:pt>
                <c:pt idx="21">
                  <c:v>8781</c:v>
                </c:pt>
                <c:pt idx="22">
                  <c:v>8785.5</c:v>
                </c:pt>
                <c:pt idx="23">
                  <c:v>8790</c:v>
                </c:pt>
                <c:pt idx="24">
                  <c:v>8867</c:v>
                </c:pt>
                <c:pt idx="25">
                  <c:v>8885</c:v>
                </c:pt>
                <c:pt idx="26">
                  <c:v>8939.5</c:v>
                </c:pt>
                <c:pt idx="27">
                  <c:v>9846.5</c:v>
                </c:pt>
                <c:pt idx="28">
                  <c:v>9847</c:v>
                </c:pt>
                <c:pt idx="29">
                  <c:v>10154</c:v>
                </c:pt>
                <c:pt idx="30">
                  <c:v>10376</c:v>
                </c:pt>
                <c:pt idx="31">
                  <c:v>11297</c:v>
                </c:pt>
                <c:pt idx="32">
                  <c:v>11423.5</c:v>
                </c:pt>
                <c:pt idx="33">
                  <c:v>11654</c:v>
                </c:pt>
                <c:pt idx="34">
                  <c:v>11672</c:v>
                </c:pt>
                <c:pt idx="35">
                  <c:v>11712.5</c:v>
                </c:pt>
                <c:pt idx="36">
                  <c:v>11717</c:v>
                </c:pt>
                <c:pt idx="37">
                  <c:v>11731</c:v>
                </c:pt>
                <c:pt idx="38">
                  <c:v>11884.5</c:v>
                </c:pt>
                <c:pt idx="39">
                  <c:v>11889</c:v>
                </c:pt>
                <c:pt idx="40">
                  <c:v>11890</c:v>
                </c:pt>
                <c:pt idx="41">
                  <c:v>12007</c:v>
                </c:pt>
                <c:pt idx="42">
                  <c:v>12020.5</c:v>
                </c:pt>
                <c:pt idx="43">
                  <c:v>12815</c:v>
                </c:pt>
                <c:pt idx="44">
                  <c:v>12869.5</c:v>
                </c:pt>
                <c:pt idx="45">
                  <c:v>12874</c:v>
                </c:pt>
                <c:pt idx="46">
                  <c:v>12946</c:v>
                </c:pt>
                <c:pt idx="47">
                  <c:v>13260</c:v>
                </c:pt>
                <c:pt idx="48">
                  <c:v>13269</c:v>
                </c:pt>
                <c:pt idx="49">
                  <c:v>13291.5</c:v>
                </c:pt>
                <c:pt idx="50">
                  <c:v>13292</c:v>
                </c:pt>
                <c:pt idx="51">
                  <c:v>13296</c:v>
                </c:pt>
                <c:pt idx="52">
                  <c:v>13296.5</c:v>
                </c:pt>
                <c:pt idx="53">
                  <c:v>13373</c:v>
                </c:pt>
                <c:pt idx="54">
                  <c:v>13373.5</c:v>
                </c:pt>
                <c:pt idx="55">
                  <c:v>13373.5</c:v>
                </c:pt>
                <c:pt idx="56">
                  <c:v>13403.5</c:v>
                </c:pt>
                <c:pt idx="57">
                  <c:v>13452.5</c:v>
                </c:pt>
                <c:pt idx="58">
                  <c:v>13457</c:v>
                </c:pt>
                <c:pt idx="59">
                  <c:v>13457.5</c:v>
                </c:pt>
                <c:pt idx="60">
                  <c:v>13462</c:v>
                </c:pt>
                <c:pt idx="61">
                  <c:v>13485</c:v>
                </c:pt>
                <c:pt idx="62">
                  <c:v>13490</c:v>
                </c:pt>
                <c:pt idx="63">
                  <c:v>13571</c:v>
                </c:pt>
                <c:pt idx="64">
                  <c:v>13579.5</c:v>
                </c:pt>
                <c:pt idx="65">
                  <c:v>13598</c:v>
                </c:pt>
                <c:pt idx="66">
                  <c:v>13625</c:v>
                </c:pt>
                <c:pt idx="67">
                  <c:v>13638.5</c:v>
                </c:pt>
                <c:pt idx="68">
                  <c:v>13652</c:v>
                </c:pt>
                <c:pt idx="69">
                  <c:v>13720</c:v>
                </c:pt>
                <c:pt idx="70">
                  <c:v>13756.5</c:v>
                </c:pt>
                <c:pt idx="71">
                  <c:v>13765.5</c:v>
                </c:pt>
                <c:pt idx="72">
                  <c:v>14555</c:v>
                </c:pt>
                <c:pt idx="73">
                  <c:v>14573</c:v>
                </c:pt>
                <c:pt idx="74">
                  <c:v>14690.5</c:v>
                </c:pt>
                <c:pt idx="75">
                  <c:v>14736</c:v>
                </c:pt>
                <c:pt idx="76">
                  <c:v>14736</c:v>
                </c:pt>
                <c:pt idx="77">
                  <c:v>14831</c:v>
                </c:pt>
                <c:pt idx="78">
                  <c:v>14857.5</c:v>
                </c:pt>
                <c:pt idx="79">
                  <c:v>14858</c:v>
                </c:pt>
                <c:pt idx="80">
                  <c:v>14858</c:v>
                </c:pt>
                <c:pt idx="81">
                  <c:v>14871.5</c:v>
                </c:pt>
                <c:pt idx="82">
                  <c:v>14935</c:v>
                </c:pt>
                <c:pt idx="83">
                  <c:v>14989</c:v>
                </c:pt>
                <c:pt idx="84">
                  <c:v>15066</c:v>
                </c:pt>
                <c:pt idx="85">
                  <c:v>15102</c:v>
                </c:pt>
                <c:pt idx="86">
                  <c:v>15102.5</c:v>
                </c:pt>
                <c:pt idx="87">
                  <c:v>15106.5</c:v>
                </c:pt>
                <c:pt idx="88">
                  <c:v>15120</c:v>
                </c:pt>
                <c:pt idx="89">
                  <c:v>15129</c:v>
                </c:pt>
                <c:pt idx="90">
                  <c:v>15165.5</c:v>
                </c:pt>
                <c:pt idx="91">
                  <c:v>15192.5</c:v>
                </c:pt>
                <c:pt idx="92">
                  <c:v>15197</c:v>
                </c:pt>
                <c:pt idx="93">
                  <c:v>15197</c:v>
                </c:pt>
                <c:pt idx="94">
                  <c:v>15206.5</c:v>
                </c:pt>
                <c:pt idx="95">
                  <c:v>15247</c:v>
                </c:pt>
                <c:pt idx="96">
                  <c:v>15256</c:v>
                </c:pt>
                <c:pt idx="97">
                  <c:v>15274.5</c:v>
                </c:pt>
                <c:pt idx="98">
                  <c:v>15315</c:v>
                </c:pt>
                <c:pt idx="99">
                  <c:v>15315.5</c:v>
                </c:pt>
                <c:pt idx="100">
                  <c:v>16512.5</c:v>
                </c:pt>
                <c:pt idx="101">
                  <c:v>16561.5</c:v>
                </c:pt>
                <c:pt idx="102">
                  <c:v>16572.5</c:v>
                </c:pt>
                <c:pt idx="103">
                  <c:v>16670</c:v>
                </c:pt>
                <c:pt idx="104">
                  <c:v>16715.5</c:v>
                </c:pt>
                <c:pt idx="105">
                  <c:v>16792.5</c:v>
                </c:pt>
                <c:pt idx="106">
                  <c:v>16814.5</c:v>
                </c:pt>
                <c:pt idx="107">
                  <c:v>16815</c:v>
                </c:pt>
                <c:pt idx="108">
                  <c:v>16837.5</c:v>
                </c:pt>
                <c:pt idx="109">
                  <c:v>16842</c:v>
                </c:pt>
                <c:pt idx="110">
                  <c:v>16842</c:v>
                </c:pt>
                <c:pt idx="111">
                  <c:v>16860</c:v>
                </c:pt>
                <c:pt idx="112">
                  <c:v>16860.5</c:v>
                </c:pt>
                <c:pt idx="113">
                  <c:v>16956.5</c:v>
                </c:pt>
                <c:pt idx="114">
                  <c:v>18083.5</c:v>
                </c:pt>
                <c:pt idx="115">
                  <c:v>18149</c:v>
                </c:pt>
                <c:pt idx="116">
                  <c:v>18315</c:v>
                </c:pt>
                <c:pt idx="117">
                  <c:v>18474.5</c:v>
                </c:pt>
                <c:pt idx="118">
                  <c:v>18478</c:v>
                </c:pt>
                <c:pt idx="119">
                  <c:v>18482.5</c:v>
                </c:pt>
                <c:pt idx="120">
                  <c:v>18618.5</c:v>
                </c:pt>
                <c:pt idx="121">
                  <c:v>18686.5</c:v>
                </c:pt>
                <c:pt idx="122">
                  <c:v>18713.5</c:v>
                </c:pt>
                <c:pt idx="123">
                  <c:v>18759</c:v>
                </c:pt>
                <c:pt idx="124">
                  <c:v>20032</c:v>
                </c:pt>
                <c:pt idx="125">
                  <c:v>20045.5</c:v>
                </c:pt>
                <c:pt idx="126">
                  <c:v>20106</c:v>
                </c:pt>
                <c:pt idx="127">
                  <c:v>20154.5</c:v>
                </c:pt>
                <c:pt idx="128">
                  <c:v>20160.5</c:v>
                </c:pt>
                <c:pt idx="129">
                  <c:v>20163.5</c:v>
                </c:pt>
                <c:pt idx="130">
                  <c:v>20186</c:v>
                </c:pt>
                <c:pt idx="131">
                  <c:v>20277</c:v>
                </c:pt>
                <c:pt idx="132">
                  <c:v>20317.5</c:v>
                </c:pt>
                <c:pt idx="133">
                  <c:v>20449</c:v>
                </c:pt>
                <c:pt idx="134">
                  <c:v>21506.5</c:v>
                </c:pt>
                <c:pt idx="135">
                  <c:v>21550.5</c:v>
                </c:pt>
                <c:pt idx="136">
                  <c:v>21551</c:v>
                </c:pt>
                <c:pt idx="137">
                  <c:v>21551.5</c:v>
                </c:pt>
                <c:pt idx="138">
                  <c:v>21763.5</c:v>
                </c:pt>
                <c:pt idx="139">
                  <c:v>21767.5</c:v>
                </c:pt>
                <c:pt idx="140">
                  <c:v>21777</c:v>
                </c:pt>
                <c:pt idx="141">
                  <c:v>21790</c:v>
                </c:pt>
                <c:pt idx="142">
                  <c:v>21790.5</c:v>
                </c:pt>
                <c:pt idx="143">
                  <c:v>21881</c:v>
                </c:pt>
                <c:pt idx="144">
                  <c:v>21921.5</c:v>
                </c:pt>
                <c:pt idx="145">
                  <c:v>21922</c:v>
                </c:pt>
                <c:pt idx="146">
                  <c:v>21926.5</c:v>
                </c:pt>
                <c:pt idx="147">
                  <c:v>22887</c:v>
                </c:pt>
                <c:pt idx="148">
                  <c:v>23278.5</c:v>
                </c:pt>
                <c:pt idx="149">
                  <c:v>23285.5</c:v>
                </c:pt>
                <c:pt idx="150">
                  <c:v>23612</c:v>
                </c:pt>
                <c:pt idx="151">
                  <c:v>23617.5</c:v>
                </c:pt>
                <c:pt idx="152">
                  <c:v>23671</c:v>
                </c:pt>
                <c:pt idx="153">
                  <c:v>23672.5</c:v>
                </c:pt>
                <c:pt idx="154">
                  <c:v>23686</c:v>
                </c:pt>
                <c:pt idx="155">
                  <c:v>24898.5</c:v>
                </c:pt>
                <c:pt idx="156">
                  <c:v>24971</c:v>
                </c:pt>
                <c:pt idx="157">
                  <c:v>25016.5</c:v>
                </c:pt>
                <c:pt idx="158">
                  <c:v>25116</c:v>
                </c:pt>
                <c:pt idx="159">
                  <c:v>25120.5</c:v>
                </c:pt>
                <c:pt idx="160">
                  <c:v>25225</c:v>
                </c:pt>
                <c:pt idx="161">
                  <c:v>25229.5</c:v>
                </c:pt>
                <c:pt idx="162">
                  <c:v>25238.5</c:v>
                </c:pt>
                <c:pt idx="163">
                  <c:v>25243</c:v>
                </c:pt>
                <c:pt idx="164">
                  <c:v>25293</c:v>
                </c:pt>
                <c:pt idx="165">
                  <c:v>25297.5</c:v>
                </c:pt>
                <c:pt idx="166">
                  <c:v>26570.5</c:v>
                </c:pt>
                <c:pt idx="167">
                  <c:v>26579.5</c:v>
                </c:pt>
                <c:pt idx="168">
                  <c:v>26580</c:v>
                </c:pt>
                <c:pt idx="169">
                  <c:v>26588.5</c:v>
                </c:pt>
                <c:pt idx="170">
                  <c:v>26602</c:v>
                </c:pt>
                <c:pt idx="171">
                  <c:v>26602.5</c:v>
                </c:pt>
                <c:pt idx="172">
                  <c:v>26661</c:v>
                </c:pt>
                <c:pt idx="173">
                  <c:v>26739</c:v>
                </c:pt>
                <c:pt idx="174">
                  <c:v>26743.5</c:v>
                </c:pt>
                <c:pt idx="175">
                  <c:v>26747</c:v>
                </c:pt>
                <c:pt idx="176">
                  <c:v>26761</c:v>
                </c:pt>
                <c:pt idx="177">
                  <c:v>26770</c:v>
                </c:pt>
                <c:pt idx="178">
                  <c:v>26776</c:v>
                </c:pt>
                <c:pt idx="179">
                  <c:v>26906</c:v>
                </c:pt>
                <c:pt idx="180">
                  <c:v>27019.5</c:v>
                </c:pt>
                <c:pt idx="181">
                  <c:v>27854.5</c:v>
                </c:pt>
                <c:pt idx="182">
                  <c:v>28242.5</c:v>
                </c:pt>
                <c:pt idx="183">
                  <c:v>28310.5</c:v>
                </c:pt>
                <c:pt idx="184">
                  <c:v>28442</c:v>
                </c:pt>
                <c:pt idx="185">
                  <c:v>28451</c:v>
                </c:pt>
                <c:pt idx="186">
                  <c:v>28451.5</c:v>
                </c:pt>
                <c:pt idx="187">
                  <c:v>28456</c:v>
                </c:pt>
                <c:pt idx="188">
                  <c:v>28460.5</c:v>
                </c:pt>
                <c:pt idx="189">
                  <c:v>28465</c:v>
                </c:pt>
                <c:pt idx="190">
                  <c:v>28465.5</c:v>
                </c:pt>
                <c:pt idx="191">
                  <c:v>28469.5</c:v>
                </c:pt>
                <c:pt idx="192">
                  <c:v>28496.5</c:v>
                </c:pt>
                <c:pt idx="193">
                  <c:v>28750.5</c:v>
                </c:pt>
                <c:pt idx="194">
                  <c:v>29820</c:v>
                </c:pt>
                <c:pt idx="195">
                  <c:v>29915</c:v>
                </c:pt>
                <c:pt idx="196">
                  <c:v>29919.5</c:v>
                </c:pt>
                <c:pt idx="197">
                  <c:v>29957</c:v>
                </c:pt>
                <c:pt idx="198">
                  <c:v>30060</c:v>
                </c:pt>
                <c:pt idx="199">
                  <c:v>30064.5</c:v>
                </c:pt>
                <c:pt idx="200">
                  <c:v>30087</c:v>
                </c:pt>
                <c:pt idx="201">
                  <c:v>30096</c:v>
                </c:pt>
                <c:pt idx="202">
                  <c:v>30101</c:v>
                </c:pt>
                <c:pt idx="203">
                  <c:v>30255</c:v>
                </c:pt>
                <c:pt idx="204">
                  <c:v>31334</c:v>
                </c:pt>
                <c:pt idx="205">
                  <c:v>31334</c:v>
                </c:pt>
                <c:pt idx="206">
                  <c:v>31334</c:v>
                </c:pt>
                <c:pt idx="207">
                  <c:v>31668.5</c:v>
                </c:pt>
                <c:pt idx="208">
                  <c:v>31668.5</c:v>
                </c:pt>
                <c:pt idx="209">
                  <c:v>31673</c:v>
                </c:pt>
                <c:pt idx="210">
                  <c:v>31673.5</c:v>
                </c:pt>
                <c:pt idx="211">
                  <c:v>31673.5</c:v>
                </c:pt>
                <c:pt idx="212">
                  <c:v>31727.5</c:v>
                </c:pt>
                <c:pt idx="213">
                  <c:v>31809</c:v>
                </c:pt>
                <c:pt idx="214">
                  <c:v>31841</c:v>
                </c:pt>
                <c:pt idx="215">
                  <c:v>31841</c:v>
                </c:pt>
                <c:pt idx="216">
                  <c:v>31841</c:v>
                </c:pt>
                <c:pt idx="217">
                  <c:v>31841</c:v>
                </c:pt>
                <c:pt idx="218">
                  <c:v>31841</c:v>
                </c:pt>
                <c:pt idx="219">
                  <c:v>31841</c:v>
                </c:pt>
                <c:pt idx="220">
                  <c:v>31854.5</c:v>
                </c:pt>
                <c:pt idx="221">
                  <c:v>31854.5</c:v>
                </c:pt>
                <c:pt idx="222">
                  <c:v>31899.5</c:v>
                </c:pt>
                <c:pt idx="223">
                  <c:v>33188</c:v>
                </c:pt>
                <c:pt idx="224">
                  <c:v>33345</c:v>
                </c:pt>
                <c:pt idx="225">
                  <c:v>33395</c:v>
                </c:pt>
                <c:pt idx="226">
                  <c:v>33417.5</c:v>
                </c:pt>
                <c:pt idx="227">
                  <c:v>33422</c:v>
                </c:pt>
                <c:pt idx="228">
                  <c:v>33426.5</c:v>
                </c:pt>
                <c:pt idx="229">
                  <c:v>33426.5</c:v>
                </c:pt>
                <c:pt idx="230">
                  <c:v>33450.5</c:v>
                </c:pt>
                <c:pt idx="231">
                  <c:v>33454</c:v>
                </c:pt>
                <c:pt idx="232">
                  <c:v>33458.5</c:v>
                </c:pt>
                <c:pt idx="233">
                  <c:v>33549</c:v>
                </c:pt>
                <c:pt idx="234">
                  <c:v>34850</c:v>
                </c:pt>
                <c:pt idx="235">
                  <c:v>34922</c:v>
                </c:pt>
                <c:pt idx="236">
                  <c:v>35021.5</c:v>
                </c:pt>
                <c:pt idx="237">
                  <c:v>35021.5</c:v>
                </c:pt>
                <c:pt idx="238">
                  <c:v>35026.5</c:v>
                </c:pt>
                <c:pt idx="239">
                  <c:v>35026.5</c:v>
                </c:pt>
                <c:pt idx="240">
                  <c:v>35035.5</c:v>
                </c:pt>
                <c:pt idx="241">
                  <c:v>35040</c:v>
                </c:pt>
                <c:pt idx="242">
                  <c:v>35040</c:v>
                </c:pt>
                <c:pt idx="243">
                  <c:v>35058</c:v>
                </c:pt>
                <c:pt idx="244">
                  <c:v>35139.5</c:v>
                </c:pt>
                <c:pt idx="245">
                  <c:v>35191</c:v>
                </c:pt>
                <c:pt idx="246">
                  <c:v>35207.5</c:v>
                </c:pt>
                <c:pt idx="247">
                  <c:v>35434</c:v>
                </c:pt>
                <c:pt idx="248">
                  <c:v>36367.5</c:v>
                </c:pt>
                <c:pt idx="249">
                  <c:v>36517</c:v>
                </c:pt>
                <c:pt idx="250">
                  <c:v>36607.5</c:v>
                </c:pt>
                <c:pt idx="251">
                  <c:v>36997.5</c:v>
                </c:pt>
                <c:pt idx="252">
                  <c:v>38012.5</c:v>
                </c:pt>
                <c:pt idx="253">
                  <c:v>38162</c:v>
                </c:pt>
                <c:pt idx="254">
                  <c:v>38416</c:v>
                </c:pt>
                <c:pt idx="255">
                  <c:v>38438.5</c:v>
                </c:pt>
                <c:pt idx="256">
                  <c:v>39329</c:v>
                </c:pt>
                <c:pt idx="257">
                  <c:v>39865.5</c:v>
                </c:pt>
                <c:pt idx="258">
                  <c:v>39885</c:v>
                </c:pt>
                <c:pt idx="259">
                  <c:v>39988</c:v>
                </c:pt>
                <c:pt idx="260">
                  <c:v>40350.5</c:v>
                </c:pt>
                <c:pt idx="261">
                  <c:v>41331.5</c:v>
                </c:pt>
                <c:pt idx="262">
                  <c:v>41483.5</c:v>
                </c:pt>
                <c:pt idx="263">
                  <c:v>41580</c:v>
                </c:pt>
                <c:pt idx="264">
                  <c:v>41648.5</c:v>
                </c:pt>
                <c:pt idx="265">
                  <c:v>41705.5</c:v>
                </c:pt>
                <c:pt idx="266">
                  <c:v>41714.5</c:v>
                </c:pt>
                <c:pt idx="267">
                  <c:v>41814</c:v>
                </c:pt>
                <c:pt idx="268">
                  <c:v>41995.5</c:v>
                </c:pt>
                <c:pt idx="269">
                  <c:v>42004.5</c:v>
                </c:pt>
                <c:pt idx="270">
                  <c:v>43160</c:v>
                </c:pt>
                <c:pt idx="271">
                  <c:v>43170.5</c:v>
                </c:pt>
                <c:pt idx="272">
                  <c:v>43171</c:v>
                </c:pt>
                <c:pt idx="273">
                  <c:v>43241.5</c:v>
                </c:pt>
                <c:pt idx="274">
                  <c:v>43305</c:v>
                </c:pt>
                <c:pt idx="275">
                  <c:v>43355</c:v>
                </c:pt>
                <c:pt idx="276">
                  <c:v>43369.5</c:v>
                </c:pt>
                <c:pt idx="277">
                  <c:v>43373</c:v>
                </c:pt>
                <c:pt idx="278">
                  <c:v>43423</c:v>
                </c:pt>
                <c:pt idx="279">
                  <c:v>43518</c:v>
                </c:pt>
                <c:pt idx="280">
                  <c:v>44597.5</c:v>
                </c:pt>
                <c:pt idx="281">
                  <c:v>44782</c:v>
                </c:pt>
                <c:pt idx="282">
                  <c:v>44918</c:v>
                </c:pt>
                <c:pt idx="283">
                  <c:v>44918</c:v>
                </c:pt>
                <c:pt idx="284">
                  <c:v>45031.5</c:v>
                </c:pt>
                <c:pt idx="285">
                  <c:v>45036</c:v>
                </c:pt>
                <c:pt idx="286">
                  <c:v>45068</c:v>
                </c:pt>
                <c:pt idx="287">
                  <c:v>45068</c:v>
                </c:pt>
                <c:pt idx="288">
                  <c:v>45072.5</c:v>
                </c:pt>
                <c:pt idx="289">
                  <c:v>45073.5</c:v>
                </c:pt>
                <c:pt idx="290">
                  <c:v>45074</c:v>
                </c:pt>
                <c:pt idx="291">
                  <c:v>45090.5</c:v>
                </c:pt>
                <c:pt idx="292">
                  <c:v>45253.5</c:v>
                </c:pt>
                <c:pt idx="293">
                  <c:v>45326</c:v>
                </c:pt>
                <c:pt idx="294">
                  <c:v>46419</c:v>
                </c:pt>
                <c:pt idx="295">
                  <c:v>46422.5</c:v>
                </c:pt>
                <c:pt idx="296">
                  <c:v>46463.5</c:v>
                </c:pt>
                <c:pt idx="297">
                  <c:v>46463.5</c:v>
                </c:pt>
                <c:pt idx="298">
                  <c:v>46463.5</c:v>
                </c:pt>
                <c:pt idx="299">
                  <c:v>46464</c:v>
                </c:pt>
                <c:pt idx="300">
                  <c:v>46464</c:v>
                </c:pt>
                <c:pt idx="301">
                  <c:v>46464</c:v>
                </c:pt>
                <c:pt idx="302">
                  <c:v>46467.5</c:v>
                </c:pt>
                <c:pt idx="303">
                  <c:v>46528</c:v>
                </c:pt>
                <c:pt idx="304">
                  <c:v>46576.5</c:v>
                </c:pt>
                <c:pt idx="305">
                  <c:v>46699</c:v>
                </c:pt>
                <c:pt idx="306">
                  <c:v>46708</c:v>
                </c:pt>
                <c:pt idx="307">
                  <c:v>46718.5</c:v>
                </c:pt>
                <c:pt idx="308">
                  <c:v>46850</c:v>
                </c:pt>
                <c:pt idx="309">
                  <c:v>46850</c:v>
                </c:pt>
                <c:pt idx="310">
                  <c:v>46876</c:v>
                </c:pt>
                <c:pt idx="311">
                  <c:v>47883</c:v>
                </c:pt>
                <c:pt idx="312">
                  <c:v>48119</c:v>
                </c:pt>
                <c:pt idx="313">
                  <c:v>48121.5</c:v>
                </c:pt>
                <c:pt idx="314">
                  <c:v>48140.5</c:v>
                </c:pt>
                <c:pt idx="315">
                  <c:v>48244</c:v>
                </c:pt>
                <c:pt idx="316">
                  <c:v>48248.5</c:v>
                </c:pt>
                <c:pt idx="317">
                  <c:v>48248.5</c:v>
                </c:pt>
                <c:pt idx="318">
                  <c:v>48280.5</c:v>
                </c:pt>
                <c:pt idx="319">
                  <c:v>48295</c:v>
                </c:pt>
                <c:pt idx="320">
                  <c:v>48303</c:v>
                </c:pt>
                <c:pt idx="321">
                  <c:v>48485.5</c:v>
                </c:pt>
                <c:pt idx="322">
                  <c:v>48557</c:v>
                </c:pt>
                <c:pt idx="323">
                  <c:v>48558</c:v>
                </c:pt>
                <c:pt idx="324">
                  <c:v>48566.5</c:v>
                </c:pt>
                <c:pt idx="325">
                  <c:v>48566.5</c:v>
                </c:pt>
                <c:pt idx="326">
                  <c:v>48747.5</c:v>
                </c:pt>
                <c:pt idx="327">
                  <c:v>48747.5</c:v>
                </c:pt>
                <c:pt idx="328">
                  <c:v>49640</c:v>
                </c:pt>
                <c:pt idx="329">
                  <c:v>49735</c:v>
                </c:pt>
                <c:pt idx="330">
                  <c:v>49800.5</c:v>
                </c:pt>
                <c:pt idx="331">
                  <c:v>49948</c:v>
                </c:pt>
                <c:pt idx="332">
                  <c:v>50016</c:v>
                </c:pt>
                <c:pt idx="333">
                  <c:v>50138.5</c:v>
                </c:pt>
                <c:pt idx="334">
                  <c:v>50143</c:v>
                </c:pt>
                <c:pt idx="335">
                  <c:v>50143</c:v>
                </c:pt>
                <c:pt idx="336">
                  <c:v>51276.5</c:v>
                </c:pt>
                <c:pt idx="337">
                  <c:v>51303.5</c:v>
                </c:pt>
                <c:pt idx="338">
                  <c:v>51304</c:v>
                </c:pt>
                <c:pt idx="339">
                  <c:v>51421</c:v>
                </c:pt>
                <c:pt idx="340">
                  <c:v>51460</c:v>
                </c:pt>
                <c:pt idx="341">
                  <c:v>51506.5</c:v>
                </c:pt>
                <c:pt idx="342">
                  <c:v>51593.5</c:v>
                </c:pt>
                <c:pt idx="343">
                  <c:v>51603.5</c:v>
                </c:pt>
                <c:pt idx="344">
                  <c:v>51620</c:v>
                </c:pt>
                <c:pt idx="345">
                  <c:v>51621</c:v>
                </c:pt>
                <c:pt idx="346">
                  <c:v>51674.5</c:v>
                </c:pt>
                <c:pt idx="347">
                  <c:v>51701.5</c:v>
                </c:pt>
                <c:pt idx="348">
                  <c:v>51715</c:v>
                </c:pt>
                <c:pt idx="349">
                  <c:v>52898.5</c:v>
                </c:pt>
                <c:pt idx="350">
                  <c:v>52972</c:v>
                </c:pt>
                <c:pt idx="351">
                  <c:v>53071</c:v>
                </c:pt>
                <c:pt idx="352">
                  <c:v>53085</c:v>
                </c:pt>
                <c:pt idx="353">
                  <c:v>53092.5</c:v>
                </c:pt>
                <c:pt idx="354">
                  <c:v>53093</c:v>
                </c:pt>
                <c:pt idx="355">
                  <c:v>53093</c:v>
                </c:pt>
                <c:pt idx="356">
                  <c:v>53121</c:v>
                </c:pt>
                <c:pt idx="357">
                  <c:v>53121</c:v>
                </c:pt>
                <c:pt idx="358">
                  <c:v>53144</c:v>
                </c:pt>
                <c:pt idx="359">
                  <c:v>53165.5</c:v>
                </c:pt>
                <c:pt idx="360">
                  <c:v>53183</c:v>
                </c:pt>
                <c:pt idx="361">
                  <c:v>53183</c:v>
                </c:pt>
                <c:pt idx="362">
                  <c:v>53193</c:v>
                </c:pt>
                <c:pt idx="363">
                  <c:v>53201.5</c:v>
                </c:pt>
                <c:pt idx="364">
                  <c:v>53207</c:v>
                </c:pt>
                <c:pt idx="365">
                  <c:v>53547</c:v>
                </c:pt>
                <c:pt idx="366">
                  <c:v>54643</c:v>
                </c:pt>
                <c:pt idx="367">
                  <c:v>54721</c:v>
                </c:pt>
                <c:pt idx="368">
                  <c:v>54730</c:v>
                </c:pt>
                <c:pt idx="369">
                  <c:v>54802</c:v>
                </c:pt>
                <c:pt idx="370">
                  <c:v>54812</c:v>
                </c:pt>
                <c:pt idx="371">
                  <c:v>54830</c:v>
                </c:pt>
                <c:pt idx="372">
                  <c:v>54857</c:v>
                </c:pt>
                <c:pt idx="373">
                  <c:v>54861</c:v>
                </c:pt>
                <c:pt idx="374">
                  <c:v>54875</c:v>
                </c:pt>
                <c:pt idx="375">
                  <c:v>54938</c:v>
                </c:pt>
                <c:pt idx="376">
                  <c:v>54950.5</c:v>
                </c:pt>
                <c:pt idx="377">
                  <c:v>54970</c:v>
                </c:pt>
                <c:pt idx="378">
                  <c:v>54996</c:v>
                </c:pt>
                <c:pt idx="379">
                  <c:v>54996</c:v>
                </c:pt>
                <c:pt idx="380">
                  <c:v>54996</c:v>
                </c:pt>
                <c:pt idx="381">
                  <c:v>55127.5</c:v>
                </c:pt>
                <c:pt idx="382">
                  <c:v>55127.5</c:v>
                </c:pt>
                <c:pt idx="383">
                  <c:v>55572</c:v>
                </c:pt>
                <c:pt idx="384">
                  <c:v>56043.5</c:v>
                </c:pt>
                <c:pt idx="385">
                  <c:v>56043.5</c:v>
                </c:pt>
                <c:pt idx="386">
                  <c:v>56293</c:v>
                </c:pt>
                <c:pt idx="387">
                  <c:v>56302.5</c:v>
                </c:pt>
                <c:pt idx="388">
                  <c:v>56342</c:v>
                </c:pt>
                <c:pt idx="389">
                  <c:v>56388</c:v>
                </c:pt>
                <c:pt idx="390">
                  <c:v>56429.5</c:v>
                </c:pt>
                <c:pt idx="391">
                  <c:v>56442.5</c:v>
                </c:pt>
                <c:pt idx="392">
                  <c:v>56474</c:v>
                </c:pt>
                <c:pt idx="393">
                  <c:v>56500</c:v>
                </c:pt>
                <c:pt idx="394">
                  <c:v>56500.5</c:v>
                </c:pt>
                <c:pt idx="395">
                  <c:v>56551</c:v>
                </c:pt>
                <c:pt idx="396">
                  <c:v>56578</c:v>
                </c:pt>
                <c:pt idx="397">
                  <c:v>56664.5</c:v>
                </c:pt>
                <c:pt idx="398">
                  <c:v>56668</c:v>
                </c:pt>
                <c:pt idx="399">
                  <c:v>56683</c:v>
                </c:pt>
                <c:pt idx="400">
                  <c:v>56683</c:v>
                </c:pt>
                <c:pt idx="401">
                  <c:v>56683</c:v>
                </c:pt>
                <c:pt idx="402">
                  <c:v>56841.5</c:v>
                </c:pt>
                <c:pt idx="403">
                  <c:v>57599</c:v>
                </c:pt>
                <c:pt idx="404">
                  <c:v>57757.5</c:v>
                </c:pt>
                <c:pt idx="405">
                  <c:v>57884</c:v>
                </c:pt>
                <c:pt idx="406">
                  <c:v>58055.5</c:v>
                </c:pt>
                <c:pt idx="407">
                  <c:v>58169</c:v>
                </c:pt>
                <c:pt idx="408">
                  <c:v>58169.5</c:v>
                </c:pt>
                <c:pt idx="409">
                  <c:v>58214</c:v>
                </c:pt>
                <c:pt idx="410">
                  <c:v>58214</c:v>
                </c:pt>
                <c:pt idx="411">
                  <c:v>58327.5</c:v>
                </c:pt>
                <c:pt idx="412">
                  <c:v>58327.5</c:v>
                </c:pt>
                <c:pt idx="413">
                  <c:v>58358.5</c:v>
                </c:pt>
                <c:pt idx="414">
                  <c:v>58358.5</c:v>
                </c:pt>
                <c:pt idx="415">
                  <c:v>58377</c:v>
                </c:pt>
                <c:pt idx="416">
                  <c:v>59321</c:v>
                </c:pt>
                <c:pt idx="417">
                  <c:v>59409</c:v>
                </c:pt>
                <c:pt idx="418">
                  <c:v>59430</c:v>
                </c:pt>
                <c:pt idx="419">
                  <c:v>59588.5</c:v>
                </c:pt>
                <c:pt idx="420">
                  <c:v>59696.5</c:v>
                </c:pt>
                <c:pt idx="421">
                  <c:v>59758</c:v>
                </c:pt>
                <c:pt idx="422">
                  <c:v>59767</c:v>
                </c:pt>
                <c:pt idx="423">
                  <c:v>59841.5</c:v>
                </c:pt>
                <c:pt idx="424">
                  <c:v>60114.5</c:v>
                </c:pt>
                <c:pt idx="425">
                  <c:v>60114.5</c:v>
                </c:pt>
                <c:pt idx="426">
                  <c:v>60114.5</c:v>
                </c:pt>
                <c:pt idx="427">
                  <c:v>60334</c:v>
                </c:pt>
                <c:pt idx="428">
                  <c:v>60334</c:v>
                </c:pt>
                <c:pt idx="429">
                  <c:v>61315</c:v>
                </c:pt>
                <c:pt idx="430">
                  <c:v>61331.5</c:v>
                </c:pt>
                <c:pt idx="431">
                  <c:v>61374.5</c:v>
                </c:pt>
                <c:pt idx="432">
                  <c:v>61375</c:v>
                </c:pt>
                <c:pt idx="433">
                  <c:v>61444</c:v>
                </c:pt>
                <c:pt idx="434">
                  <c:v>61444.5</c:v>
                </c:pt>
                <c:pt idx="435">
                  <c:v>61498.5</c:v>
                </c:pt>
                <c:pt idx="436">
                  <c:v>61503</c:v>
                </c:pt>
                <c:pt idx="437">
                  <c:v>61529</c:v>
                </c:pt>
                <c:pt idx="438">
                  <c:v>61548.5</c:v>
                </c:pt>
                <c:pt idx="439">
                  <c:v>61575</c:v>
                </c:pt>
                <c:pt idx="440">
                  <c:v>61602.5</c:v>
                </c:pt>
                <c:pt idx="441">
                  <c:v>61603</c:v>
                </c:pt>
                <c:pt idx="442">
                  <c:v>61607.5</c:v>
                </c:pt>
                <c:pt idx="443">
                  <c:v>61611.5</c:v>
                </c:pt>
                <c:pt idx="444">
                  <c:v>61612</c:v>
                </c:pt>
                <c:pt idx="445">
                  <c:v>61621</c:v>
                </c:pt>
                <c:pt idx="446">
                  <c:v>61634.5</c:v>
                </c:pt>
                <c:pt idx="447">
                  <c:v>61643.5</c:v>
                </c:pt>
                <c:pt idx="448">
                  <c:v>61644</c:v>
                </c:pt>
                <c:pt idx="449">
                  <c:v>61648</c:v>
                </c:pt>
                <c:pt idx="450">
                  <c:v>61648.5</c:v>
                </c:pt>
                <c:pt idx="451">
                  <c:v>61652.5</c:v>
                </c:pt>
                <c:pt idx="452">
                  <c:v>61653</c:v>
                </c:pt>
                <c:pt idx="453">
                  <c:v>61661.5</c:v>
                </c:pt>
                <c:pt idx="454">
                  <c:v>61662</c:v>
                </c:pt>
                <c:pt idx="455">
                  <c:v>61666</c:v>
                </c:pt>
                <c:pt idx="456">
                  <c:v>61666.5</c:v>
                </c:pt>
                <c:pt idx="457">
                  <c:v>61670.5</c:v>
                </c:pt>
                <c:pt idx="458">
                  <c:v>61671</c:v>
                </c:pt>
                <c:pt idx="459">
                  <c:v>61684</c:v>
                </c:pt>
                <c:pt idx="460">
                  <c:v>61684</c:v>
                </c:pt>
                <c:pt idx="461">
                  <c:v>61684.5</c:v>
                </c:pt>
                <c:pt idx="462">
                  <c:v>61699</c:v>
                </c:pt>
                <c:pt idx="463">
                  <c:v>61784</c:v>
                </c:pt>
                <c:pt idx="464">
                  <c:v>61788.5</c:v>
                </c:pt>
                <c:pt idx="465">
                  <c:v>61793</c:v>
                </c:pt>
                <c:pt idx="466">
                  <c:v>61797.5</c:v>
                </c:pt>
                <c:pt idx="467">
                  <c:v>61802</c:v>
                </c:pt>
                <c:pt idx="468">
                  <c:v>61806.5</c:v>
                </c:pt>
                <c:pt idx="469">
                  <c:v>61811</c:v>
                </c:pt>
                <c:pt idx="470">
                  <c:v>61880</c:v>
                </c:pt>
                <c:pt idx="471">
                  <c:v>61892.5</c:v>
                </c:pt>
                <c:pt idx="472">
                  <c:v>62092</c:v>
                </c:pt>
                <c:pt idx="473">
                  <c:v>62092</c:v>
                </c:pt>
                <c:pt idx="474">
                  <c:v>62561</c:v>
                </c:pt>
                <c:pt idx="475">
                  <c:v>63006</c:v>
                </c:pt>
                <c:pt idx="476">
                  <c:v>63006.5</c:v>
                </c:pt>
                <c:pt idx="477">
                  <c:v>63027.5</c:v>
                </c:pt>
                <c:pt idx="478">
                  <c:v>63043.5</c:v>
                </c:pt>
                <c:pt idx="479">
                  <c:v>63057</c:v>
                </c:pt>
                <c:pt idx="480">
                  <c:v>63066</c:v>
                </c:pt>
                <c:pt idx="481">
                  <c:v>63106</c:v>
                </c:pt>
                <c:pt idx="482">
                  <c:v>63106</c:v>
                </c:pt>
                <c:pt idx="483">
                  <c:v>63106.5</c:v>
                </c:pt>
                <c:pt idx="484">
                  <c:v>63106.5</c:v>
                </c:pt>
                <c:pt idx="485">
                  <c:v>63107.5</c:v>
                </c:pt>
                <c:pt idx="486">
                  <c:v>63116</c:v>
                </c:pt>
                <c:pt idx="487">
                  <c:v>63116</c:v>
                </c:pt>
                <c:pt idx="488">
                  <c:v>63116.5</c:v>
                </c:pt>
                <c:pt idx="489">
                  <c:v>63125.5</c:v>
                </c:pt>
                <c:pt idx="490">
                  <c:v>63154</c:v>
                </c:pt>
                <c:pt idx="491">
                  <c:v>63161.5</c:v>
                </c:pt>
                <c:pt idx="492">
                  <c:v>63220.5</c:v>
                </c:pt>
                <c:pt idx="493">
                  <c:v>63306</c:v>
                </c:pt>
                <c:pt idx="494">
                  <c:v>63306.5</c:v>
                </c:pt>
                <c:pt idx="495">
                  <c:v>63329</c:v>
                </c:pt>
                <c:pt idx="496">
                  <c:v>63367</c:v>
                </c:pt>
                <c:pt idx="497">
                  <c:v>63426</c:v>
                </c:pt>
                <c:pt idx="498">
                  <c:v>64489.5</c:v>
                </c:pt>
                <c:pt idx="499">
                  <c:v>64493</c:v>
                </c:pt>
                <c:pt idx="500">
                  <c:v>64644.5</c:v>
                </c:pt>
                <c:pt idx="501">
                  <c:v>64729</c:v>
                </c:pt>
                <c:pt idx="502">
                  <c:v>64753.5</c:v>
                </c:pt>
                <c:pt idx="503">
                  <c:v>64758</c:v>
                </c:pt>
                <c:pt idx="504">
                  <c:v>64783.5</c:v>
                </c:pt>
                <c:pt idx="505">
                  <c:v>64788</c:v>
                </c:pt>
                <c:pt idx="506">
                  <c:v>64792.5</c:v>
                </c:pt>
                <c:pt idx="507">
                  <c:v>64793</c:v>
                </c:pt>
                <c:pt idx="508">
                  <c:v>64797</c:v>
                </c:pt>
                <c:pt idx="509">
                  <c:v>64860.5</c:v>
                </c:pt>
                <c:pt idx="510">
                  <c:v>64862</c:v>
                </c:pt>
                <c:pt idx="511">
                  <c:v>64874</c:v>
                </c:pt>
                <c:pt idx="512">
                  <c:v>64874</c:v>
                </c:pt>
                <c:pt idx="513">
                  <c:v>64951</c:v>
                </c:pt>
                <c:pt idx="514">
                  <c:v>65250.5</c:v>
                </c:pt>
                <c:pt idx="515">
                  <c:v>65677</c:v>
                </c:pt>
                <c:pt idx="516">
                  <c:v>66008.5</c:v>
                </c:pt>
                <c:pt idx="517">
                  <c:v>66013</c:v>
                </c:pt>
                <c:pt idx="518">
                  <c:v>66022</c:v>
                </c:pt>
                <c:pt idx="519">
                  <c:v>66058</c:v>
                </c:pt>
                <c:pt idx="520">
                  <c:v>66071.5</c:v>
                </c:pt>
                <c:pt idx="521">
                  <c:v>66076.5</c:v>
                </c:pt>
                <c:pt idx="522">
                  <c:v>66090</c:v>
                </c:pt>
                <c:pt idx="523">
                  <c:v>66098.5</c:v>
                </c:pt>
                <c:pt idx="524">
                  <c:v>66099</c:v>
                </c:pt>
                <c:pt idx="525">
                  <c:v>66103.5</c:v>
                </c:pt>
                <c:pt idx="526">
                  <c:v>66108</c:v>
                </c:pt>
                <c:pt idx="527">
                  <c:v>66112.5</c:v>
                </c:pt>
                <c:pt idx="528">
                  <c:v>66189.5</c:v>
                </c:pt>
                <c:pt idx="529">
                  <c:v>66194</c:v>
                </c:pt>
                <c:pt idx="530">
                  <c:v>66194.5</c:v>
                </c:pt>
                <c:pt idx="531">
                  <c:v>66216</c:v>
                </c:pt>
                <c:pt idx="532">
                  <c:v>66216.5</c:v>
                </c:pt>
                <c:pt idx="533">
                  <c:v>66230.5</c:v>
                </c:pt>
                <c:pt idx="534">
                  <c:v>66234.5</c:v>
                </c:pt>
                <c:pt idx="535">
                  <c:v>66248.5</c:v>
                </c:pt>
                <c:pt idx="536">
                  <c:v>66253</c:v>
                </c:pt>
                <c:pt idx="537">
                  <c:v>66257.5</c:v>
                </c:pt>
                <c:pt idx="538">
                  <c:v>66261.5</c:v>
                </c:pt>
                <c:pt idx="539">
                  <c:v>66279.5</c:v>
                </c:pt>
                <c:pt idx="540">
                  <c:v>66280</c:v>
                </c:pt>
                <c:pt idx="541">
                  <c:v>66284</c:v>
                </c:pt>
                <c:pt idx="542">
                  <c:v>66284.5</c:v>
                </c:pt>
                <c:pt idx="543">
                  <c:v>66288</c:v>
                </c:pt>
                <c:pt idx="544">
                  <c:v>66288.5</c:v>
                </c:pt>
                <c:pt idx="545">
                  <c:v>66302.5</c:v>
                </c:pt>
                <c:pt idx="546">
                  <c:v>66307</c:v>
                </c:pt>
                <c:pt idx="547">
                  <c:v>66307.5</c:v>
                </c:pt>
                <c:pt idx="548">
                  <c:v>66311</c:v>
                </c:pt>
                <c:pt idx="549">
                  <c:v>66312</c:v>
                </c:pt>
                <c:pt idx="550">
                  <c:v>66325.5</c:v>
                </c:pt>
                <c:pt idx="551">
                  <c:v>66326.5</c:v>
                </c:pt>
                <c:pt idx="552">
                  <c:v>66329.5</c:v>
                </c:pt>
                <c:pt idx="553">
                  <c:v>66330</c:v>
                </c:pt>
                <c:pt idx="554">
                  <c:v>66347</c:v>
                </c:pt>
                <c:pt idx="555">
                  <c:v>66347.5</c:v>
                </c:pt>
                <c:pt idx="556">
                  <c:v>66423.5</c:v>
                </c:pt>
                <c:pt idx="557">
                  <c:v>66424</c:v>
                </c:pt>
                <c:pt idx="558">
                  <c:v>66433</c:v>
                </c:pt>
                <c:pt idx="559">
                  <c:v>66437.5</c:v>
                </c:pt>
                <c:pt idx="560">
                  <c:v>66438</c:v>
                </c:pt>
                <c:pt idx="561">
                  <c:v>66438.5</c:v>
                </c:pt>
                <c:pt idx="562">
                  <c:v>66443</c:v>
                </c:pt>
                <c:pt idx="563">
                  <c:v>66451</c:v>
                </c:pt>
                <c:pt idx="564">
                  <c:v>66469</c:v>
                </c:pt>
                <c:pt idx="565">
                  <c:v>66469.5</c:v>
                </c:pt>
                <c:pt idx="566">
                  <c:v>66473.5</c:v>
                </c:pt>
                <c:pt idx="567">
                  <c:v>66474</c:v>
                </c:pt>
                <c:pt idx="568">
                  <c:v>66478</c:v>
                </c:pt>
                <c:pt idx="569">
                  <c:v>66478.5</c:v>
                </c:pt>
                <c:pt idx="570">
                  <c:v>66483</c:v>
                </c:pt>
                <c:pt idx="571">
                  <c:v>66487</c:v>
                </c:pt>
                <c:pt idx="572">
                  <c:v>66487.5</c:v>
                </c:pt>
                <c:pt idx="573">
                  <c:v>66491.5</c:v>
                </c:pt>
                <c:pt idx="574">
                  <c:v>66492</c:v>
                </c:pt>
                <c:pt idx="575">
                  <c:v>66492.5</c:v>
                </c:pt>
                <c:pt idx="576">
                  <c:v>66501</c:v>
                </c:pt>
                <c:pt idx="577">
                  <c:v>66501.5</c:v>
                </c:pt>
                <c:pt idx="578">
                  <c:v>66505.5</c:v>
                </c:pt>
                <c:pt idx="579">
                  <c:v>66510</c:v>
                </c:pt>
                <c:pt idx="580">
                  <c:v>66514.5</c:v>
                </c:pt>
                <c:pt idx="581">
                  <c:v>66519</c:v>
                </c:pt>
                <c:pt idx="582">
                  <c:v>66519</c:v>
                </c:pt>
                <c:pt idx="583">
                  <c:v>66523.5</c:v>
                </c:pt>
                <c:pt idx="584">
                  <c:v>66528</c:v>
                </c:pt>
                <c:pt idx="585">
                  <c:v>66528.5</c:v>
                </c:pt>
                <c:pt idx="586">
                  <c:v>66532.5</c:v>
                </c:pt>
                <c:pt idx="587">
                  <c:v>66532.5</c:v>
                </c:pt>
                <c:pt idx="588">
                  <c:v>66533</c:v>
                </c:pt>
                <c:pt idx="589">
                  <c:v>66537.5</c:v>
                </c:pt>
                <c:pt idx="590">
                  <c:v>66551</c:v>
                </c:pt>
                <c:pt idx="591">
                  <c:v>66555.5</c:v>
                </c:pt>
                <c:pt idx="592">
                  <c:v>66564.5</c:v>
                </c:pt>
                <c:pt idx="593">
                  <c:v>66569</c:v>
                </c:pt>
                <c:pt idx="594">
                  <c:v>66573.5</c:v>
                </c:pt>
                <c:pt idx="595">
                  <c:v>66578</c:v>
                </c:pt>
                <c:pt idx="596">
                  <c:v>66582.5</c:v>
                </c:pt>
                <c:pt idx="597">
                  <c:v>66596</c:v>
                </c:pt>
                <c:pt idx="598">
                  <c:v>66600.5</c:v>
                </c:pt>
                <c:pt idx="599">
                  <c:v>66614.5</c:v>
                </c:pt>
                <c:pt idx="600">
                  <c:v>66619</c:v>
                </c:pt>
                <c:pt idx="601">
                  <c:v>66623.5</c:v>
                </c:pt>
                <c:pt idx="602">
                  <c:v>66659.5</c:v>
                </c:pt>
                <c:pt idx="603">
                  <c:v>66765</c:v>
                </c:pt>
                <c:pt idx="604">
                  <c:v>67914</c:v>
                </c:pt>
                <c:pt idx="605">
                  <c:v>67914</c:v>
                </c:pt>
                <c:pt idx="606">
                  <c:v>67914</c:v>
                </c:pt>
                <c:pt idx="607">
                  <c:v>67914</c:v>
                </c:pt>
                <c:pt idx="608">
                  <c:v>67974.5</c:v>
                </c:pt>
                <c:pt idx="609">
                  <c:v>67980</c:v>
                </c:pt>
                <c:pt idx="610">
                  <c:v>67980</c:v>
                </c:pt>
                <c:pt idx="611">
                  <c:v>68073</c:v>
                </c:pt>
                <c:pt idx="612">
                  <c:v>68128</c:v>
                </c:pt>
                <c:pt idx="613">
                  <c:v>68128</c:v>
                </c:pt>
                <c:pt idx="614">
                  <c:v>68128</c:v>
                </c:pt>
                <c:pt idx="615">
                  <c:v>68132.5</c:v>
                </c:pt>
                <c:pt idx="616">
                  <c:v>68132.5</c:v>
                </c:pt>
                <c:pt idx="617">
                  <c:v>68241</c:v>
                </c:pt>
                <c:pt idx="618">
                  <c:v>68250</c:v>
                </c:pt>
                <c:pt idx="619">
                  <c:v>68255.5</c:v>
                </c:pt>
                <c:pt idx="620">
                  <c:v>68341.5</c:v>
                </c:pt>
                <c:pt idx="621">
                  <c:v>68395</c:v>
                </c:pt>
                <c:pt idx="622">
                  <c:v>68395</c:v>
                </c:pt>
                <c:pt idx="623">
                  <c:v>68395</c:v>
                </c:pt>
                <c:pt idx="624">
                  <c:v>68485.5</c:v>
                </c:pt>
                <c:pt idx="625">
                  <c:v>69244.5</c:v>
                </c:pt>
                <c:pt idx="626">
                  <c:v>69263</c:v>
                </c:pt>
                <c:pt idx="627">
                  <c:v>69263.5</c:v>
                </c:pt>
                <c:pt idx="628">
                  <c:v>69475.5</c:v>
                </c:pt>
                <c:pt idx="629">
                  <c:v>69476</c:v>
                </c:pt>
                <c:pt idx="630">
                  <c:v>69573</c:v>
                </c:pt>
                <c:pt idx="631">
                  <c:v>69593.5</c:v>
                </c:pt>
                <c:pt idx="632">
                  <c:v>69692</c:v>
                </c:pt>
                <c:pt idx="633">
                  <c:v>69769</c:v>
                </c:pt>
                <c:pt idx="634">
                  <c:v>69786</c:v>
                </c:pt>
                <c:pt idx="635">
                  <c:v>69841.5</c:v>
                </c:pt>
                <c:pt idx="636">
                  <c:v>69887</c:v>
                </c:pt>
                <c:pt idx="637">
                  <c:v>69922</c:v>
                </c:pt>
                <c:pt idx="638">
                  <c:v>70902</c:v>
                </c:pt>
                <c:pt idx="639">
                  <c:v>71042.5</c:v>
                </c:pt>
                <c:pt idx="640">
                  <c:v>71051</c:v>
                </c:pt>
                <c:pt idx="641">
                  <c:v>71214.5</c:v>
                </c:pt>
                <c:pt idx="642">
                  <c:v>71337</c:v>
                </c:pt>
                <c:pt idx="643">
                  <c:v>71337.5</c:v>
                </c:pt>
                <c:pt idx="644">
                  <c:v>71350.5</c:v>
                </c:pt>
                <c:pt idx="645">
                  <c:v>71467</c:v>
                </c:pt>
                <c:pt idx="646">
                  <c:v>72625</c:v>
                </c:pt>
                <c:pt idx="647">
                  <c:v>72838</c:v>
                </c:pt>
                <c:pt idx="648">
                  <c:v>72904.5</c:v>
                </c:pt>
                <c:pt idx="649">
                  <c:v>73035.5</c:v>
                </c:pt>
                <c:pt idx="650">
                  <c:v>73040</c:v>
                </c:pt>
                <c:pt idx="651">
                  <c:v>73040.5</c:v>
                </c:pt>
                <c:pt idx="652">
                  <c:v>73053.5</c:v>
                </c:pt>
                <c:pt idx="653">
                  <c:v>73054</c:v>
                </c:pt>
                <c:pt idx="654">
                  <c:v>73062</c:v>
                </c:pt>
                <c:pt idx="655">
                  <c:v>73062.5</c:v>
                </c:pt>
                <c:pt idx="656">
                  <c:v>73067</c:v>
                </c:pt>
                <c:pt idx="657">
                  <c:v>73067.5</c:v>
                </c:pt>
                <c:pt idx="658">
                  <c:v>73076</c:v>
                </c:pt>
                <c:pt idx="659">
                  <c:v>73076.5</c:v>
                </c:pt>
                <c:pt idx="660">
                  <c:v>73077</c:v>
                </c:pt>
                <c:pt idx="661">
                  <c:v>73077</c:v>
                </c:pt>
                <c:pt idx="662">
                  <c:v>73077.5</c:v>
                </c:pt>
                <c:pt idx="663">
                  <c:v>73080.5</c:v>
                </c:pt>
                <c:pt idx="664">
                  <c:v>73081</c:v>
                </c:pt>
                <c:pt idx="665">
                  <c:v>73081.5</c:v>
                </c:pt>
                <c:pt idx="666">
                  <c:v>73085</c:v>
                </c:pt>
                <c:pt idx="667">
                  <c:v>73085.5</c:v>
                </c:pt>
                <c:pt idx="668">
                  <c:v>73089.5</c:v>
                </c:pt>
                <c:pt idx="669">
                  <c:v>73090</c:v>
                </c:pt>
                <c:pt idx="670">
                  <c:v>73090.5</c:v>
                </c:pt>
                <c:pt idx="671">
                  <c:v>73094</c:v>
                </c:pt>
                <c:pt idx="672">
                  <c:v>73094.5</c:v>
                </c:pt>
                <c:pt idx="673">
                  <c:v>73095</c:v>
                </c:pt>
                <c:pt idx="674">
                  <c:v>73095</c:v>
                </c:pt>
                <c:pt idx="675">
                  <c:v>73095</c:v>
                </c:pt>
                <c:pt idx="676">
                  <c:v>73098.5</c:v>
                </c:pt>
                <c:pt idx="677">
                  <c:v>73099</c:v>
                </c:pt>
                <c:pt idx="678">
                  <c:v>73099.5</c:v>
                </c:pt>
                <c:pt idx="679">
                  <c:v>73103.5</c:v>
                </c:pt>
                <c:pt idx="680">
                  <c:v>73135</c:v>
                </c:pt>
                <c:pt idx="681">
                  <c:v>73135.5</c:v>
                </c:pt>
                <c:pt idx="682">
                  <c:v>73144</c:v>
                </c:pt>
                <c:pt idx="683">
                  <c:v>73144.5</c:v>
                </c:pt>
                <c:pt idx="684">
                  <c:v>73148.5</c:v>
                </c:pt>
                <c:pt idx="685">
                  <c:v>73158</c:v>
                </c:pt>
                <c:pt idx="686">
                  <c:v>73185</c:v>
                </c:pt>
                <c:pt idx="687">
                  <c:v>73189</c:v>
                </c:pt>
                <c:pt idx="688">
                  <c:v>73189.5</c:v>
                </c:pt>
                <c:pt idx="689">
                  <c:v>73190</c:v>
                </c:pt>
                <c:pt idx="690">
                  <c:v>73194</c:v>
                </c:pt>
                <c:pt idx="691">
                  <c:v>73194.5</c:v>
                </c:pt>
                <c:pt idx="692">
                  <c:v>73207.5</c:v>
                </c:pt>
                <c:pt idx="693">
                  <c:v>73212</c:v>
                </c:pt>
                <c:pt idx="694">
                  <c:v>73212.5</c:v>
                </c:pt>
                <c:pt idx="695">
                  <c:v>73221</c:v>
                </c:pt>
                <c:pt idx="696">
                  <c:v>73221.5</c:v>
                </c:pt>
                <c:pt idx="697">
                  <c:v>73230</c:v>
                </c:pt>
                <c:pt idx="698">
                  <c:v>73230.5</c:v>
                </c:pt>
                <c:pt idx="699">
                  <c:v>73239</c:v>
                </c:pt>
                <c:pt idx="700">
                  <c:v>73243.5</c:v>
                </c:pt>
                <c:pt idx="701">
                  <c:v>73248</c:v>
                </c:pt>
                <c:pt idx="702">
                  <c:v>73248.5</c:v>
                </c:pt>
                <c:pt idx="703">
                  <c:v>73252.5</c:v>
                </c:pt>
                <c:pt idx="704">
                  <c:v>73253</c:v>
                </c:pt>
                <c:pt idx="705">
                  <c:v>73262</c:v>
                </c:pt>
                <c:pt idx="706">
                  <c:v>73271</c:v>
                </c:pt>
                <c:pt idx="707">
                  <c:v>73275.5</c:v>
                </c:pt>
                <c:pt idx="708">
                  <c:v>73280</c:v>
                </c:pt>
                <c:pt idx="709">
                  <c:v>73289</c:v>
                </c:pt>
                <c:pt idx="710">
                  <c:v>74310</c:v>
                </c:pt>
                <c:pt idx="711">
                  <c:v>74327.5</c:v>
                </c:pt>
                <c:pt idx="712">
                  <c:v>74328</c:v>
                </c:pt>
                <c:pt idx="713">
                  <c:v>74342.5</c:v>
                </c:pt>
                <c:pt idx="714">
                  <c:v>74355</c:v>
                </c:pt>
                <c:pt idx="715">
                  <c:v>74359.5</c:v>
                </c:pt>
                <c:pt idx="716">
                  <c:v>74368.5</c:v>
                </c:pt>
                <c:pt idx="717">
                  <c:v>74369</c:v>
                </c:pt>
                <c:pt idx="718">
                  <c:v>74373.5</c:v>
                </c:pt>
                <c:pt idx="719">
                  <c:v>74377.5</c:v>
                </c:pt>
                <c:pt idx="720">
                  <c:v>74378</c:v>
                </c:pt>
                <c:pt idx="721">
                  <c:v>74382</c:v>
                </c:pt>
                <c:pt idx="722">
                  <c:v>74382.5</c:v>
                </c:pt>
                <c:pt idx="723">
                  <c:v>74386.5</c:v>
                </c:pt>
                <c:pt idx="724">
                  <c:v>74387</c:v>
                </c:pt>
                <c:pt idx="725">
                  <c:v>74391</c:v>
                </c:pt>
                <c:pt idx="726">
                  <c:v>74404.5</c:v>
                </c:pt>
                <c:pt idx="727">
                  <c:v>74405</c:v>
                </c:pt>
                <c:pt idx="728">
                  <c:v>74409</c:v>
                </c:pt>
                <c:pt idx="729">
                  <c:v>74409.5</c:v>
                </c:pt>
                <c:pt idx="730">
                  <c:v>74413.5</c:v>
                </c:pt>
                <c:pt idx="731">
                  <c:v>74414</c:v>
                </c:pt>
                <c:pt idx="732">
                  <c:v>74431.5</c:v>
                </c:pt>
                <c:pt idx="733">
                  <c:v>74432</c:v>
                </c:pt>
                <c:pt idx="734">
                  <c:v>74435.5</c:v>
                </c:pt>
                <c:pt idx="735">
                  <c:v>74436</c:v>
                </c:pt>
                <c:pt idx="736">
                  <c:v>74436</c:v>
                </c:pt>
                <c:pt idx="737">
                  <c:v>74436.5</c:v>
                </c:pt>
                <c:pt idx="738">
                  <c:v>74437</c:v>
                </c:pt>
                <c:pt idx="739">
                  <c:v>74440.5</c:v>
                </c:pt>
                <c:pt idx="740">
                  <c:v>74441</c:v>
                </c:pt>
                <c:pt idx="741">
                  <c:v>74464</c:v>
                </c:pt>
                <c:pt idx="742">
                  <c:v>74472.5</c:v>
                </c:pt>
                <c:pt idx="743">
                  <c:v>74517.5</c:v>
                </c:pt>
                <c:pt idx="744">
                  <c:v>74518</c:v>
                </c:pt>
                <c:pt idx="745">
                  <c:v>74518.5</c:v>
                </c:pt>
                <c:pt idx="746">
                  <c:v>74522.5</c:v>
                </c:pt>
                <c:pt idx="747">
                  <c:v>74523</c:v>
                </c:pt>
                <c:pt idx="748">
                  <c:v>74528</c:v>
                </c:pt>
                <c:pt idx="749">
                  <c:v>74528.5</c:v>
                </c:pt>
                <c:pt idx="750">
                  <c:v>74536</c:v>
                </c:pt>
                <c:pt idx="751">
                  <c:v>74536.5</c:v>
                </c:pt>
                <c:pt idx="752">
                  <c:v>74540</c:v>
                </c:pt>
                <c:pt idx="753">
                  <c:v>74558.5</c:v>
                </c:pt>
                <c:pt idx="754">
                  <c:v>74559</c:v>
                </c:pt>
                <c:pt idx="755">
                  <c:v>74640</c:v>
                </c:pt>
                <c:pt idx="756">
                  <c:v>74794.5</c:v>
                </c:pt>
                <c:pt idx="757">
                  <c:v>74893</c:v>
                </c:pt>
                <c:pt idx="758">
                  <c:v>74907.5</c:v>
                </c:pt>
                <c:pt idx="759">
                  <c:v>74907.5</c:v>
                </c:pt>
                <c:pt idx="760">
                  <c:v>76050</c:v>
                </c:pt>
                <c:pt idx="761">
                  <c:v>76050</c:v>
                </c:pt>
                <c:pt idx="762">
                  <c:v>76357.5</c:v>
                </c:pt>
                <c:pt idx="763">
                  <c:v>76357.5</c:v>
                </c:pt>
                <c:pt idx="764">
                  <c:v>76643</c:v>
                </c:pt>
                <c:pt idx="765">
                  <c:v>76693</c:v>
                </c:pt>
                <c:pt idx="766">
                  <c:v>77623.5</c:v>
                </c:pt>
                <c:pt idx="767">
                  <c:v>77744</c:v>
                </c:pt>
                <c:pt idx="768">
                  <c:v>77768</c:v>
                </c:pt>
                <c:pt idx="769">
                  <c:v>77997.5</c:v>
                </c:pt>
                <c:pt idx="770">
                  <c:v>79452</c:v>
                </c:pt>
                <c:pt idx="771">
                  <c:v>79452.5</c:v>
                </c:pt>
                <c:pt idx="772">
                  <c:v>79471.5</c:v>
                </c:pt>
                <c:pt idx="773">
                  <c:v>79592</c:v>
                </c:pt>
                <c:pt idx="774">
                  <c:v>79592.5</c:v>
                </c:pt>
                <c:pt idx="775">
                  <c:v>79669</c:v>
                </c:pt>
                <c:pt idx="776">
                  <c:v>79675</c:v>
                </c:pt>
                <c:pt idx="777">
                  <c:v>79675.5</c:v>
                </c:pt>
                <c:pt idx="778">
                  <c:v>79755</c:v>
                </c:pt>
                <c:pt idx="779">
                  <c:v>81024.5</c:v>
                </c:pt>
                <c:pt idx="780">
                  <c:v>81166.5</c:v>
                </c:pt>
                <c:pt idx="781">
                  <c:v>81309.5</c:v>
                </c:pt>
                <c:pt idx="782">
                  <c:v>81387.5</c:v>
                </c:pt>
                <c:pt idx="783">
                  <c:v>81491.5</c:v>
                </c:pt>
                <c:pt idx="784">
                  <c:v>81559.5</c:v>
                </c:pt>
                <c:pt idx="785">
                  <c:v>82449</c:v>
                </c:pt>
                <c:pt idx="786">
                  <c:v>82551.5</c:v>
                </c:pt>
                <c:pt idx="787">
                  <c:v>82552</c:v>
                </c:pt>
                <c:pt idx="788">
                  <c:v>82797.5</c:v>
                </c:pt>
                <c:pt idx="789">
                  <c:v>82949.5</c:v>
                </c:pt>
                <c:pt idx="790">
                  <c:v>82977</c:v>
                </c:pt>
                <c:pt idx="791">
                  <c:v>83073</c:v>
                </c:pt>
                <c:pt idx="792">
                  <c:v>83268</c:v>
                </c:pt>
                <c:pt idx="793">
                  <c:v>84225.5</c:v>
                </c:pt>
                <c:pt idx="794">
                  <c:v>84288.5</c:v>
                </c:pt>
                <c:pt idx="795">
                  <c:v>84338.5</c:v>
                </c:pt>
                <c:pt idx="796">
                  <c:v>84370</c:v>
                </c:pt>
                <c:pt idx="797">
                  <c:v>84569</c:v>
                </c:pt>
                <c:pt idx="798">
                  <c:v>84569</c:v>
                </c:pt>
                <c:pt idx="799">
                  <c:v>84581.5</c:v>
                </c:pt>
                <c:pt idx="800">
                  <c:v>84582</c:v>
                </c:pt>
                <c:pt idx="801">
                  <c:v>84712.5</c:v>
                </c:pt>
                <c:pt idx="802">
                  <c:v>84726</c:v>
                </c:pt>
                <c:pt idx="803">
                  <c:v>84827</c:v>
                </c:pt>
                <c:pt idx="804">
                  <c:v>85915.5</c:v>
                </c:pt>
                <c:pt idx="805">
                  <c:v>86082.5</c:v>
                </c:pt>
                <c:pt idx="806">
                  <c:v>86083</c:v>
                </c:pt>
                <c:pt idx="807">
                  <c:v>86228</c:v>
                </c:pt>
                <c:pt idx="808">
                  <c:v>86266.5</c:v>
                </c:pt>
                <c:pt idx="809">
                  <c:v>86267</c:v>
                </c:pt>
                <c:pt idx="810">
                  <c:v>86294</c:v>
                </c:pt>
                <c:pt idx="811">
                  <c:v>86381</c:v>
                </c:pt>
                <c:pt idx="812">
                  <c:v>86521.5</c:v>
                </c:pt>
                <c:pt idx="813">
                  <c:v>87795.5</c:v>
                </c:pt>
                <c:pt idx="814">
                  <c:v>87795.5</c:v>
                </c:pt>
                <c:pt idx="815">
                  <c:v>87847</c:v>
                </c:pt>
                <c:pt idx="816">
                  <c:v>87858.5</c:v>
                </c:pt>
                <c:pt idx="817">
                  <c:v>88002</c:v>
                </c:pt>
                <c:pt idx="818">
                  <c:v>88002</c:v>
                </c:pt>
                <c:pt idx="819">
                  <c:v>88057.5</c:v>
                </c:pt>
                <c:pt idx="820">
                  <c:v>88057.5</c:v>
                </c:pt>
                <c:pt idx="821">
                  <c:v>88062</c:v>
                </c:pt>
                <c:pt idx="822">
                  <c:v>88108</c:v>
                </c:pt>
                <c:pt idx="823">
                  <c:v>88160.5</c:v>
                </c:pt>
                <c:pt idx="824">
                  <c:v>88160.5</c:v>
                </c:pt>
                <c:pt idx="825">
                  <c:v>88161</c:v>
                </c:pt>
                <c:pt idx="826">
                  <c:v>88161</c:v>
                </c:pt>
                <c:pt idx="827">
                  <c:v>88266</c:v>
                </c:pt>
                <c:pt idx="828">
                  <c:v>88266</c:v>
                </c:pt>
                <c:pt idx="829">
                  <c:v>89336.5</c:v>
                </c:pt>
                <c:pt idx="830">
                  <c:v>89336.5</c:v>
                </c:pt>
                <c:pt idx="831">
                  <c:v>89510</c:v>
                </c:pt>
                <c:pt idx="832">
                  <c:v>89626</c:v>
                </c:pt>
                <c:pt idx="833">
                  <c:v>89626</c:v>
                </c:pt>
                <c:pt idx="834">
                  <c:v>89751</c:v>
                </c:pt>
                <c:pt idx="835">
                  <c:v>89751</c:v>
                </c:pt>
                <c:pt idx="836">
                  <c:v>90981.5</c:v>
                </c:pt>
                <c:pt idx="837">
                  <c:v>91144</c:v>
                </c:pt>
                <c:pt idx="838">
                  <c:v>91194</c:v>
                </c:pt>
                <c:pt idx="839">
                  <c:v>91401</c:v>
                </c:pt>
                <c:pt idx="840">
                  <c:v>92874.5</c:v>
                </c:pt>
                <c:pt idx="841">
                  <c:v>92875</c:v>
                </c:pt>
                <c:pt idx="842">
                  <c:v>92875.5</c:v>
                </c:pt>
                <c:pt idx="843">
                  <c:v>93146</c:v>
                </c:pt>
                <c:pt idx="844">
                  <c:v>94429</c:v>
                </c:pt>
                <c:pt idx="845">
                  <c:v>94429.5</c:v>
                </c:pt>
                <c:pt idx="846">
                  <c:v>94546.5</c:v>
                </c:pt>
                <c:pt idx="847">
                  <c:v>94586.5</c:v>
                </c:pt>
                <c:pt idx="848">
                  <c:v>94722</c:v>
                </c:pt>
                <c:pt idx="849">
                  <c:v>94900</c:v>
                </c:pt>
              </c:numCache>
            </c:numRef>
          </c:xVal>
          <c:yVal>
            <c:numRef>
              <c:f>'Active 3'!$U$21:$U$989</c:f>
              <c:numCache>
                <c:formatCode>General</c:formatCode>
                <c:ptCount val="969"/>
                <c:pt idx="12">
                  <c:v>4.4522399984998628E-3</c:v>
                </c:pt>
                <c:pt idx="13">
                  <c:v>1.2092240001948085E-2</c:v>
                </c:pt>
                <c:pt idx="23">
                  <c:v>2.0240079997165594E-2</c:v>
                </c:pt>
                <c:pt idx="24">
                  <c:v>2.064008000161266E-2</c:v>
                </c:pt>
                <c:pt idx="25">
                  <c:v>2.064008000161266E-2</c:v>
                </c:pt>
                <c:pt idx="26">
                  <c:v>-5.4700600005162414E-2</c:v>
                </c:pt>
                <c:pt idx="35">
                  <c:v>3.342247999535175E-2</c:v>
                </c:pt>
                <c:pt idx="36">
                  <c:v>3.9052480002283119E-2</c:v>
                </c:pt>
                <c:pt idx="74">
                  <c:v>4.8273959997459315E-2</c:v>
                </c:pt>
                <c:pt idx="87">
                  <c:v>1.0676859994418919E-2</c:v>
                </c:pt>
                <c:pt idx="88">
                  <c:v>-4.8891559999901801E-2</c:v>
                </c:pt>
                <c:pt idx="100">
                  <c:v>2.245007999590598E-2</c:v>
                </c:pt>
                <c:pt idx="105">
                  <c:v>2.6215600082650781E-3</c:v>
                </c:pt>
                <c:pt idx="109">
                  <c:v>4.868616000021575E-2</c:v>
                </c:pt>
                <c:pt idx="111">
                  <c:v>4.8996160003298428E-2</c:v>
                </c:pt>
                <c:pt idx="112">
                  <c:v>4.9586159999307711E-2</c:v>
                </c:pt>
                <c:pt idx="116">
                  <c:v>-3.810209999937797E-2</c:v>
                </c:pt>
                <c:pt idx="123">
                  <c:v>-5.4890600004000589E-2</c:v>
                </c:pt>
                <c:pt idx="124">
                  <c:v>-5.3330600007029716E-2</c:v>
                </c:pt>
                <c:pt idx="319">
                  <c:v>-3.4417619994201232E-2</c:v>
                </c:pt>
                <c:pt idx="321">
                  <c:v>-3.4217619999253657E-2</c:v>
                </c:pt>
                <c:pt idx="382">
                  <c:v>3.7061579998407979E-2</c:v>
                </c:pt>
                <c:pt idx="404">
                  <c:v>-4.4714280003972817E-2</c:v>
                </c:pt>
                <c:pt idx="414">
                  <c:v>-2.2371380000549834E-2</c:v>
                </c:pt>
                <c:pt idx="428">
                  <c:v>-5.3857999992033001E-2</c:v>
                </c:pt>
                <c:pt idx="632">
                  <c:v>3.994550000061281E-2</c:v>
                </c:pt>
                <c:pt idx="847">
                  <c:v>5.4276779999781866E-2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7667-480E-AD4C-1DEE4E1F50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8032848"/>
        <c:axId val="1"/>
      </c:scatterChart>
      <c:valAx>
        <c:axId val="788032848"/>
        <c:scaling>
          <c:orientation val="minMax"/>
          <c:max val="100000"/>
          <c:min val="5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821316614420066"/>
              <c:y val="0.854840967459712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0156739811912224E-2"/>
              <c:y val="0.387097903084695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803284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2.037617554858934E-2"/>
          <c:y val="0.93011006688680042"/>
          <c:w val="0.97335423197492166"/>
          <c:h val="5.37637230830017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CC Com - O-C Diagr.</a:t>
            </a:r>
          </a:p>
        </c:rich>
      </c:tx>
      <c:layout>
        <c:manualLayout>
          <c:xMode val="edge"/>
          <c:yMode val="edge"/>
          <c:x val="0.37400984147979915"/>
          <c:y val="3.30330330330330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946128065979152"/>
          <c:y val="0.14414456686540114"/>
          <c:w val="0.81141108747515067"/>
          <c:h val="0.6366385036555216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3'!$H$20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3'!$F$21:$F$989</c:f>
              <c:numCache>
                <c:formatCode>General</c:formatCode>
                <c:ptCount val="969"/>
                <c:pt idx="0">
                  <c:v>0</c:v>
                </c:pt>
                <c:pt idx="1">
                  <c:v>5278</c:v>
                </c:pt>
                <c:pt idx="2">
                  <c:v>5337</c:v>
                </c:pt>
                <c:pt idx="3">
                  <c:v>5337.5</c:v>
                </c:pt>
                <c:pt idx="4">
                  <c:v>5350.5</c:v>
                </c:pt>
                <c:pt idx="5">
                  <c:v>5351</c:v>
                </c:pt>
                <c:pt idx="6">
                  <c:v>5355</c:v>
                </c:pt>
                <c:pt idx="7">
                  <c:v>5468.5</c:v>
                </c:pt>
                <c:pt idx="8">
                  <c:v>5473</c:v>
                </c:pt>
                <c:pt idx="9">
                  <c:v>5477.5</c:v>
                </c:pt>
                <c:pt idx="10">
                  <c:v>6557.5</c:v>
                </c:pt>
                <c:pt idx="11">
                  <c:v>6891</c:v>
                </c:pt>
                <c:pt idx="12">
                  <c:v>8423</c:v>
                </c:pt>
                <c:pt idx="13">
                  <c:v>8441</c:v>
                </c:pt>
                <c:pt idx="14">
                  <c:v>8464.5</c:v>
                </c:pt>
                <c:pt idx="15">
                  <c:v>8509</c:v>
                </c:pt>
                <c:pt idx="16">
                  <c:v>8613</c:v>
                </c:pt>
                <c:pt idx="17">
                  <c:v>8640.5</c:v>
                </c:pt>
                <c:pt idx="18">
                  <c:v>8654</c:v>
                </c:pt>
                <c:pt idx="19">
                  <c:v>8667.5</c:v>
                </c:pt>
                <c:pt idx="20">
                  <c:v>8781</c:v>
                </c:pt>
                <c:pt idx="21">
                  <c:v>8781</c:v>
                </c:pt>
                <c:pt idx="22">
                  <c:v>8785.5</c:v>
                </c:pt>
                <c:pt idx="23">
                  <c:v>8790</c:v>
                </c:pt>
                <c:pt idx="24">
                  <c:v>8867</c:v>
                </c:pt>
                <c:pt idx="25">
                  <c:v>8885</c:v>
                </c:pt>
                <c:pt idx="26">
                  <c:v>8939.5</c:v>
                </c:pt>
                <c:pt idx="27">
                  <c:v>9846.5</c:v>
                </c:pt>
                <c:pt idx="28">
                  <c:v>9847</c:v>
                </c:pt>
                <c:pt idx="29">
                  <c:v>10154</c:v>
                </c:pt>
                <c:pt idx="30">
                  <c:v>10376</c:v>
                </c:pt>
                <c:pt idx="31">
                  <c:v>11297</c:v>
                </c:pt>
                <c:pt idx="32">
                  <c:v>11423.5</c:v>
                </c:pt>
                <c:pt idx="33">
                  <c:v>11654</c:v>
                </c:pt>
                <c:pt idx="34">
                  <c:v>11672</c:v>
                </c:pt>
                <c:pt idx="35">
                  <c:v>11712.5</c:v>
                </c:pt>
                <c:pt idx="36">
                  <c:v>11717</c:v>
                </c:pt>
                <c:pt idx="37">
                  <c:v>11731</c:v>
                </c:pt>
                <c:pt idx="38">
                  <c:v>11884.5</c:v>
                </c:pt>
                <c:pt idx="39">
                  <c:v>11889</c:v>
                </c:pt>
                <c:pt idx="40">
                  <c:v>11890</c:v>
                </c:pt>
                <c:pt idx="41">
                  <c:v>12007</c:v>
                </c:pt>
                <c:pt idx="42">
                  <c:v>12020.5</c:v>
                </c:pt>
                <c:pt idx="43">
                  <c:v>12815</c:v>
                </c:pt>
                <c:pt idx="44">
                  <c:v>12869.5</c:v>
                </c:pt>
                <c:pt idx="45">
                  <c:v>12874</c:v>
                </c:pt>
                <c:pt idx="46">
                  <c:v>12946</c:v>
                </c:pt>
                <c:pt idx="47">
                  <c:v>13260</c:v>
                </c:pt>
                <c:pt idx="48">
                  <c:v>13269</c:v>
                </c:pt>
                <c:pt idx="49">
                  <c:v>13291.5</c:v>
                </c:pt>
                <c:pt idx="50">
                  <c:v>13292</c:v>
                </c:pt>
                <c:pt idx="51">
                  <c:v>13296</c:v>
                </c:pt>
                <c:pt idx="52">
                  <c:v>13296.5</c:v>
                </c:pt>
                <c:pt idx="53">
                  <c:v>13373</c:v>
                </c:pt>
                <c:pt idx="54">
                  <c:v>13373.5</c:v>
                </c:pt>
                <c:pt idx="55">
                  <c:v>13373.5</c:v>
                </c:pt>
                <c:pt idx="56">
                  <c:v>13403.5</c:v>
                </c:pt>
                <c:pt idx="57">
                  <c:v>13452.5</c:v>
                </c:pt>
                <c:pt idx="58">
                  <c:v>13457</c:v>
                </c:pt>
                <c:pt idx="59">
                  <c:v>13457.5</c:v>
                </c:pt>
                <c:pt idx="60">
                  <c:v>13462</c:v>
                </c:pt>
                <c:pt idx="61">
                  <c:v>13485</c:v>
                </c:pt>
                <c:pt idx="62">
                  <c:v>13490</c:v>
                </c:pt>
                <c:pt idx="63">
                  <c:v>13571</c:v>
                </c:pt>
                <c:pt idx="64">
                  <c:v>13579.5</c:v>
                </c:pt>
                <c:pt idx="65">
                  <c:v>13598</c:v>
                </c:pt>
                <c:pt idx="66">
                  <c:v>13625</c:v>
                </c:pt>
                <c:pt idx="67">
                  <c:v>13638.5</c:v>
                </c:pt>
                <c:pt idx="68">
                  <c:v>13652</c:v>
                </c:pt>
                <c:pt idx="69">
                  <c:v>13720</c:v>
                </c:pt>
                <c:pt idx="70">
                  <c:v>13756.5</c:v>
                </c:pt>
                <c:pt idx="71">
                  <c:v>13765.5</c:v>
                </c:pt>
                <c:pt idx="72">
                  <c:v>14555</c:v>
                </c:pt>
                <c:pt idx="73">
                  <c:v>14573</c:v>
                </c:pt>
                <c:pt idx="74">
                  <c:v>14690.5</c:v>
                </c:pt>
                <c:pt idx="75">
                  <c:v>14736</c:v>
                </c:pt>
                <c:pt idx="76">
                  <c:v>14736</c:v>
                </c:pt>
                <c:pt idx="77">
                  <c:v>14831</c:v>
                </c:pt>
                <c:pt idx="78">
                  <c:v>14857.5</c:v>
                </c:pt>
                <c:pt idx="79">
                  <c:v>14858</c:v>
                </c:pt>
                <c:pt idx="80">
                  <c:v>14858</c:v>
                </c:pt>
                <c:pt idx="81">
                  <c:v>14871.5</c:v>
                </c:pt>
                <c:pt idx="82">
                  <c:v>14935</c:v>
                </c:pt>
                <c:pt idx="83">
                  <c:v>14989</c:v>
                </c:pt>
                <c:pt idx="84">
                  <c:v>15066</c:v>
                </c:pt>
                <c:pt idx="85">
                  <c:v>15102</c:v>
                </c:pt>
                <c:pt idx="86">
                  <c:v>15102.5</c:v>
                </c:pt>
                <c:pt idx="87">
                  <c:v>15106.5</c:v>
                </c:pt>
                <c:pt idx="88">
                  <c:v>15120</c:v>
                </c:pt>
                <c:pt idx="89">
                  <c:v>15129</c:v>
                </c:pt>
                <c:pt idx="90">
                  <c:v>15165.5</c:v>
                </c:pt>
                <c:pt idx="91">
                  <c:v>15192.5</c:v>
                </c:pt>
                <c:pt idx="92">
                  <c:v>15197</c:v>
                </c:pt>
                <c:pt idx="93">
                  <c:v>15197</c:v>
                </c:pt>
                <c:pt idx="94">
                  <c:v>15206.5</c:v>
                </c:pt>
                <c:pt idx="95">
                  <c:v>15247</c:v>
                </c:pt>
                <c:pt idx="96">
                  <c:v>15256</c:v>
                </c:pt>
                <c:pt idx="97">
                  <c:v>15274.5</c:v>
                </c:pt>
                <c:pt idx="98">
                  <c:v>15315</c:v>
                </c:pt>
                <c:pt idx="99">
                  <c:v>15315.5</c:v>
                </c:pt>
                <c:pt idx="100">
                  <c:v>16512.5</c:v>
                </c:pt>
                <c:pt idx="101">
                  <c:v>16561.5</c:v>
                </c:pt>
                <c:pt idx="102">
                  <c:v>16572.5</c:v>
                </c:pt>
                <c:pt idx="103">
                  <c:v>16670</c:v>
                </c:pt>
                <c:pt idx="104">
                  <c:v>16715.5</c:v>
                </c:pt>
                <c:pt idx="105">
                  <c:v>16792.5</c:v>
                </c:pt>
                <c:pt idx="106">
                  <c:v>16814.5</c:v>
                </c:pt>
                <c:pt idx="107">
                  <c:v>16815</c:v>
                </c:pt>
                <c:pt idx="108">
                  <c:v>16837.5</c:v>
                </c:pt>
                <c:pt idx="109">
                  <c:v>16842</c:v>
                </c:pt>
                <c:pt idx="110">
                  <c:v>16842</c:v>
                </c:pt>
                <c:pt idx="111">
                  <c:v>16860</c:v>
                </c:pt>
                <c:pt idx="112">
                  <c:v>16860.5</c:v>
                </c:pt>
                <c:pt idx="113">
                  <c:v>16956.5</c:v>
                </c:pt>
                <c:pt idx="114">
                  <c:v>18083.5</c:v>
                </c:pt>
                <c:pt idx="115">
                  <c:v>18149</c:v>
                </c:pt>
                <c:pt idx="116">
                  <c:v>18315</c:v>
                </c:pt>
                <c:pt idx="117">
                  <c:v>18474.5</c:v>
                </c:pt>
                <c:pt idx="118">
                  <c:v>18478</c:v>
                </c:pt>
                <c:pt idx="119">
                  <c:v>18482.5</c:v>
                </c:pt>
                <c:pt idx="120">
                  <c:v>18618.5</c:v>
                </c:pt>
                <c:pt idx="121">
                  <c:v>18686.5</c:v>
                </c:pt>
                <c:pt idx="122">
                  <c:v>18713.5</c:v>
                </c:pt>
                <c:pt idx="123">
                  <c:v>18759</c:v>
                </c:pt>
                <c:pt idx="124">
                  <c:v>20032</c:v>
                </c:pt>
                <c:pt idx="125">
                  <c:v>20045.5</c:v>
                </c:pt>
                <c:pt idx="126">
                  <c:v>20106</c:v>
                </c:pt>
                <c:pt idx="127">
                  <c:v>20154.5</c:v>
                </c:pt>
                <c:pt idx="128">
                  <c:v>20160.5</c:v>
                </c:pt>
                <c:pt idx="129">
                  <c:v>20163.5</c:v>
                </c:pt>
                <c:pt idx="130">
                  <c:v>20186</c:v>
                </c:pt>
                <c:pt idx="131">
                  <c:v>20277</c:v>
                </c:pt>
                <c:pt idx="132">
                  <c:v>20317.5</c:v>
                </c:pt>
                <c:pt idx="133">
                  <c:v>20449</c:v>
                </c:pt>
                <c:pt idx="134">
                  <c:v>21506.5</c:v>
                </c:pt>
                <c:pt idx="135">
                  <c:v>21550.5</c:v>
                </c:pt>
                <c:pt idx="136">
                  <c:v>21551</c:v>
                </c:pt>
                <c:pt idx="137">
                  <c:v>21551.5</c:v>
                </c:pt>
                <c:pt idx="138">
                  <c:v>21763.5</c:v>
                </c:pt>
                <c:pt idx="139">
                  <c:v>21767.5</c:v>
                </c:pt>
                <c:pt idx="140">
                  <c:v>21777</c:v>
                </c:pt>
                <c:pt idx="141">
                  <c:v>21790</c:v>
                </c:pt>
                <c:pt idx="142">
                  <c:v>21790.5</c:v>
                </c:pt>
                <c:pt idx="143">
                  <c:v>21881</c:v>
                </c:pt>
                <c:pt idx="144">
                  <c:v>21921.5</c:v>
                </c:pt>
                <c:pt idx="145">
                  <c:v>21922</c:v>
                </c:pt>
                <c:pt idx="146">
                  <c:v>21926.5</c:v>
                </c:pt>
                <c:pt idx="147">
                  <c:v>22887</c:v>
                </c:pt>
                <c:pt idx="148">
                  <c:v>23278.5</c:v>
                </c:pt>
                <c:pt idx="149">
                  <c:v>23285.5</c:v>
                </c:pt>
                <c:pt idx="150">
                  <c:v>23612</c:v>
                </c:pt>
                <c:pt idx="151">
                  <c:v>23617.5</c:v>
                </c:pt>
                <c:pt idx="152">
                  <c:v>23671</c:v>
                </c:pt>
                <c:pt idx="153">
                  <c:v>23672.5</c:v>
                </c:pt>
                <c:pt idx="154">
                  <c:v>23686</c:v>
                </c:pt>
                <c:pt idx="155">
                  <c:v>24898.5</c:v>
                </c:pt>
                <c:pt idx="156">
                  <c:v>24971</c:v>
                </c:pt>
                <c:pt idx="157">
                  <c:v>25016.5</c:v>
                </c:pt>
                <c:pt idx="158">
                  <c:v>25116</c:v>
                </c:pt>
                <c:pt idx="159">
                  <c:v>25120.5</c:v>
                </c:pt>
                <c:pt idx="160">
                  <c:v>25225</c:v>
                </c:pt>
                <c:pt idx="161">
                  <c:v>25229.5</c:v>
                </c:pt>
                <c:pt idx="162">
                  <c:v>25238.5</c:v>
                </c:pt>
                <c:pt idx="163">
                  <c:v>25243</c:v>
                </c:pt>
                <c:pt idx="164">
                  <c:v>25293</c:v>
                </c:pt>
                <c:pt idx="165">
                  <c:v>25297.5</c:v>
                </c:pt>
                <c:pt idx="166">
                  <c:v>26570.5</c:v>
                </c:pt>
                <c:pt idx="167">
                  <c:v>26579.5</c:v>
                </c:pt>
                <c:pt idx="168">
                  <c:v>26580</c:v>
                </c:pt>
                <c:pt idx="169">
                  <c:v>26588.5</c:v>
                </c:pt>
                <c:pt idx="170">
                  <c:v>26602</c:v>
                </c:pt>
                <c:pt idx="171">
                  <c:v>26602.5</c:v>
                </c:pt>
                <c:pt idx="172">
                  <c:v>26661</c:v>
                </c:pt>
                <c:pt idx="173">
                  <c:v>26739</c:v>
                </c:pt>
                <c:pt idx="174">
                  <c:v>26743.5</c:v>
                </c:pt>
                <c:pt idx="175">
                  <c:v>26747</c:v>
                </c:pt>
                <c:pt idx="176">
                  <c:v>26761</c:v>
                </c:pt>
                <c:pt idx="177">
                  <c:v>26770</c:v>
                </c:pt>
                <c:pt idx="178">
                  <c:v>26776</c:v>
                </c:pt>
                <c:pt idx="179">
                  <c:v>26906</c:v>
                </c:pt>
                <c:pt idx="180">
                  <c:v>27019.5</c:v>
                </c:pt>
                <c:pt idx="181">
                  <c:v>27854.5</c:v>
                </c:pt>
                <c:pt idx="182">
                  <c:v>28242.5</c:v>
                </c:pt>
                <c:pt idx="183">
                  <c:v>28310.5</c:v>
                </c:pt>
                <c:pt idx="184">
                  <c:v>28442</c:v>
                </c:pt>
                <c:pt idx="185">
                  <c:v>28451</c:v>
                </c:pt>
                <c:pt idx="186">
                  <c:v>28451.5</c:v>
                </c:pt>
                <c:pt idx="187">
                  <c:v>28456</c:v>
                </c:pt>
                <c:pt idx="188">
                  <c:v>28460.5</c:v>
                </c:pt>
                <c:pt idx="189">
                  <c:v>28465</c:v>
                </c:pt>
                <c:pt idx="190">
                  <c:v>28465.5</c:v>
                </c:pt>
                <c:pt idx="191">
                  <c:v>28469.5</c:v>
                </c:pt>
                <c:pt idx="192">
                  <c:v>28496.5</c:v>
                </c:pt>
                <c:pt idx="193">
                  <c:v>28750.5</c:v>
                </c:pt>
                <c:pt idx="194">
                  <c:v>29820</c:v>
                </c:pt>
                <c:pt idx="195">
                  <c:v>29915</c:v>
                </c:pt>
                <c:pt idx="196">
                  <c:v>29919.5</c:v>
                </c:pt>
                <c:pt idx="197">
                  <c:v>29957</c:v>
                </c:pt>
                <c:pt idx="198">
                  <c:v>30060</c:v>
                </c:pt>
                <c:pt idx="199">
                  <c:v>30064.5</c:v>
                </c:pt>
                <c:pt idx="200">
                  <c:v>30087</c:v>
                </c:pt>
                <c:pt idx="201">
                  <c:v>30096</c:v>
                </c:pt>
                <c:pt idx="202">
                  <c:v>30101</c:v>
                </c:pt>
                <c:pt idx="203">
                  <c:v>30255</c:v>
                </c:pt>
                <c:pt idx="204">
                  <c:v>31334</c:v>
                </c:pt>
                <c:pt idx="205">
                  <c:v>31334</c:v>
                </c:pt>
                <c:pt idx="206">
                  <c:v>31334</c:v>
                </c:pt>
                <c:pt idx="207">
                  <c:v>31668.5</c:v>
                </c:pt>
                <c:pt idx="208">
                  <c:v>31668.5</c:v>
                </c:pt>
                <c:pt idx="209">
                  <c:v>31673</c:v>
                </c:pt>
                <c:pt idx="210">
                  <c:v>31673.5</c:v>
                </c:pt>
                <c:pt idx="211">
                  <c:v>31673.5</c:v>
                </c:pt>
                <c:pt idx="212">
                  <c:v>31727.5</c:v>
                </c:pt>
                <c:pt idx="213">
                  <c:v>31809</c:v>
                </c:pt>
                <c:pt idx="214">
                  <c:v>31841</c:v>
                </c:pt>
                <c:pt idx="215">
                  <c:v>31841</c:v>
                </c:pt>
                <c:pt idx="216">
                  <c:v>31841</c:v>
                </c:pt>
                <c:pt idx="217">
                  <c:v>31841</c:v>
                </c:pt>
                <c:pt idx="218">
                  <c:v>31841</c:v>
                </c:pt>
                <c:pt idx="219">
                  <c:v>31841</c:v>
                </c:pt>
                <c:pt idx="220">
                  <c:v>31854.5</c:v>
                </c:pt>
                <c:pt idx="221">
                  <c:v>31854.5</c:v>
                </c:pt>
                <c:pt idx="222">
                  <c:v>31899.5</c:v>
                </c:pt>
                <c:pt idx="223">
                  <c:v>33188</c:v>
                </c:pt>
                <c:pt idx="224">
                  <c:v>33345</c:v>
                </c:pt>
                <c:pt idx="225">
                  <c:v>33395</c:v>
                </c:pt>
                <c:pt idx="226">
                  <c:v>33417.5</c:v>
                </c:pt>
                <c:pt idx="227">
                  <c:v>33422</c:v>
                </c:pt>
                <c:pt idx="228">
                  <c:v>33426.5</c:v>
                </c:pt>
                <c:pt idx="229">
                  <c:v>33426.5</c:v>
                </c:pt>
                <c:pt idx="230">
                  <c:v>33450.5</c:v>
                </c:pt>
                <c:pt idx="231">
                  <c:v>33454</c:v>
                </c:pt>
                <c:pt idx="232">
                  <c:v>33458.5</c:v>
                </c:pt>
                <c:pt idx="233">
                  <c:v>33549</c:v>
                </c:pt>
                <c:pt idx="234">
                  <c:v>34850</c:v>
                </c:pt>
                <c:pt idx="235">
                  <c:v>34922</c:v>
                </c:pt>
                <c:pt idx="236">
                  <c:v>35021.5</c:v>
                </c:pt>
                <c:pt idx="237">
                  <c:v>35021.5</c:v>
                </c:pt>
                <c:pt idx="238">
                  <c:v>35026.5</c:v>
                </c:pt>
                <c:pt idx="239">
                  <c:v>35026.5</c:v>
                </c:pt>
                <c:pt idx="240">
                  <c:v>35035.5</c:v>
                </c:pt>
                <c:pt idx="241">
                  <c:v>35040</c:v>
                </c:pt>
                <c:pt idx="242">
                  <c:v>35040</c:v>
                </c:pt>
                <c:pt idx="243">
                  <c:v>35058</c:v>
                </c:pt>
                <c:pt idx="244">
                  <c:v>35139.5</c:v>
                </c:pt>
                <c:pt idx="245">
                  <c:v>35191</c:v>
                </c:pt>
                <c:pt idx="246">
                  <c:v>35207.5</c:v>
                </c:pt>
                <c:pt idx="247">
                  <c:v>35434</c:v>
                </c:pt>
                <c:pt idx="248">
                  <c:v>36367.5</c:v>
                </c:pt>
                <c:pt idx="249">
                  <c:v>36517</c:v>
                </c:pt>
                <c:pt idx="250">
                  <c:v>36607.5</c:v>
                </c:pt>
                <c:pt idx="251">
                  <c:v>36997.5</c:v>
                </c:pt>
                <c:pt idx="252">
                  <c:v>38012.5</c:v>
                </c:pt>
                <c:pt idx="253">
                  <c:v>38162</c:v>
                </c:pt>
                <c:pt idx="254">
                  <c:v>38416</c:v>
                </c:pt>
                <c:pt idx="255">
                  <c:v>38438.5</c:v>
                </c:pt>
                <c:pt idx="256">
                  <c:v>39329</c:v>
                </c:pt>
                <c:pt idx="257">
                  <c:v>39865.5</c:v>
                </c:pt>
                <c:pt idx="258">
                  <c:v>39885</c:v>
                </c:pt>
                <c:pt idx="259">
                  <c:v>39988</c:v>
                </c:pt>
                <c:pt idx="260">
                  <c:v>40350.5</c:v>
                </c:pt>
                <c:pt idx="261">
                  <c:v>41331.5</c:v>
                </c:pt>
                <c:pt idx="262">
                  <c:v>41483.5</c:v>
                </c:pt>
                <c:pt idx="263">
                  <c:v>41580</c:v>
                </c:pt>
                <c:pt idx="264">
                  <c:v>41648.5</c:v>
                </c:pt>
                <c:pt idx="265">
                  <c:v>41705.5</c:v>
                </c:pt>
                <c:pt idx="266">
                  <c:v>41714.5</c:v>
                </c:pt>
                <c:pt idx="267">
                  <c:v>41814</c:v>
                </c:pt>
                <c:pt idx="268">
                  <c:v>41995.5</c:v>
                </c:pt>
                <c:pt idx="269">
                  <c:v>42004.5</c:v>
                </c:pt>
                <c:pt idx="270">
                  <c:v>43160</c:v>
                </c:pt>
                <c:pt idx="271">
                  <c:v>43170.5</c:v>
                </c:pt>
                <c:pt idx="272">
                  <c:v>43171</c:v>
                </c:pt>
                <c:pt idx="273">
                  <c:v>43241.5</c:v>
                </c:pt>
                <c:pt idx="274">
                  <c:v>43305</c:v>
                </c:pt>
                <c:pt idx="275">
                  <c:v>43355</c:v>
                </c:pt>
                <c:pt idx="276">
                  <c:v>43369.5</c:v>
                </c:pt>
                <c:pt idx="277">
                  <c:v>43373</c:v>
                </c:pt>
                <c:pt idx="278">
                  <c:v>43423</c:v>
                </c:pt>
                <c:pt idx="279">
                  <c:v>43518</c:v>
                </c:pt>
                <c:pt idx="280">
                  <c:v>44597.5</c:v>
                </c:pt>
                <c:pt idx="281">
                  <c:v>44782</c:v>
                </c:pt>
                <c:pt idx="282">
                  <c:v>44918</c:v>
                </c:pt>
                <c:pt idx="283">
                  <c:v>44918</c:v>
                </c:pt>
                <c:pt idx="284">
                  <c:v>45031.5</c:v>
                </c:pt>
                <c:pt idx="285">
                  <c:v>45036</c:v>
                </c:pt>
                <c:pt idx="286">
                  <c:v>45068</c:v>
                </c:pt>
                <c:pt idx="287">
                  <c:v>45068</c:v>
                </c:pt>
                <c:pt idx="288">
                  <c:v>45072.5</c:v>
                </c:pt>
                <c:pt idx="289">
                  <c:v>45073.5</c:v>
                </c:pt>
                <c:pt idx="290">
                  <c:v>45074</c:v>
                </c:pt>
                <c:pt idx="291">
                  <c:v>45090.5</c:v>
                </c:pt>
                <c:pt idx="292">
                  <c:v>45253.5</c:v>
                </c:pt>
                <c:pt idx="293">
                  <c:v>45326</c:v>
                </c:pt>
                <c:pt idx="294">
                  <c:v>46419</c:v>
                </c:pt>
                <c:pt idx="295">
                  <c:v>46422.5</c:v>
                </c:pt>
                <c:pt idx="296">
                  <c:v>46463.5</c:v>
                </c:pt>
                <c:pt idx="297">
                  <c:v>46463.5</c:v>
                </c:pt>
                <c:pt idx="298">
                  <c:v>46463.5</c:v>
                </c:pt>
                <c:pt idx="299">
                  <c:v>46464</c:v>
                </c:pt>
                <c:pt idx="300">
                  <c:v>46464</c:v>
                </c:pt>
                <c:pt idx="301">
                  <c:v>46464</c:v>
                </c:pt>
                <c:pt idx="302">
                  <c:v>46467.5</c:v>
                </c:pt>
                <c:pt idx="303">
                  <c:v>46528</c:v>
                </c:pt>
                <c:pt idx="304">
                  <c:v>46576.5</c:v>
                </c:pt>
                <c:pt idx="305">
                  <c:v>46699</c:v>
                </c:pt>
                <c:pt idx="306">
                  <c:v>46708</c:v>
                </c:pt>
                <c:pt idx="307">
                  <c:v>46718.5</c:v>
                </c:pt>
                <c:pt idx="308">
                  <c:v>46850</c:v>
                </c:pt>
                <c:pt idx="309">
                  <c:v>46850</c:v>
                </c:pt>
                <c:pt idx="310">
                  <c:v>46876</c:v>
                </c:pt>
                <c:pt idx="311">
                  <c:v>47883</c:v>
                </c:pt>
                <c:pt idx="312">
                  <c:v>48119</c:v>
                </c:pt>
                <c:pt idx="313">
                  <c:v>48121.5</c:v>
                </c:pt>
                <c:pt idx="314">
                  <c:v>48140.5</c:v>
                </c:pt>
                <c:pt idx="315">
                  <c:v>48244</c:v>
                </c:pt>
                <c:pt idx="316">
                  <c:v>48248.5</c:v>
                </c:pt>
                <c:pt idx="317">
                  <c:v>48248.5</c:v>
                </c:pt>
                <c:pt idx="318">
                  <c:v>48280.5</c:v>
                </c:pt>
                <c:pt idx="319">
                  <c:v>48295</c:v>
                </c:pt>
                <c:pt idx="320">
                  <c:v>48303</c:v>
                </c:pt>
                <c:pt idx="321">
                  <c:v>48485.5</c:v>
                </c:pt>
                <c:pt idx="322">
                  <c:v>48557</c:v>
                </c:pt>
                <c:pt idx="323">
                  <c:v>48558</c:v>
                </c:pt>
                <c:pt idx="324">
                  <c:v>48566.5</c:v>
                </c:pt>
                <c:pt idx="325">
                  <c:v>48566.5</c:v>
                </c:pt>
                <c:pt idx="326">
                  <c:v>48747.5</c:v>
                </c:pt>
                <c:pt idx="327">
                  <c:v>48747.5</c:v>
                </c:pt>
                <c:pt idx="328">
                  <c:v>49640</c:v>
                </c:pt>
                <c:pt idx="329">
                  <c:v>49735</c:v>
                </c:pt>
                <c:pt idx="330">
                  <c:v>49800.5</c:v>
                </c:pt>
                <c:pt idx="331">
                  <c:v>49948</c:v>
                </c:pt>
                <c:pt idx="332">
                  <c:v>50016</c:v>
                </c:pt>
                <c:pt idx="333">
                  <c:v>50138.5</c:v>
                </c:pt>
                <c:pt idx="334">
                  <c:v>50143</c:v>
                </c:pt>
                <c:pt idx="335">
                  <c:v>50143</c:v>
                </c:pt>
                <c:pt idx="336">
                  <c:v>51276.5</c:v>
                </c:pt>
                <c:pt idx="337">
                  <c:v>51303.5</c:v>
                </c:pt>
                <c:pt idx="338">
                  <c:v>51304</c:v>
                </c:pt>
                <c:pt idx="339">
                  <c:v>51421</c:v>
                </c:pt>
                <c:pt idx="340">
                  <c:v>51460</c:v>
                </c:pt>
                <c:pt idx="341">
                  <c:v>51506.5</c:v>
                </c:pt>
                <c:pt idx="342">
                  <c:v>51593.5</c:v>
                </c:pt>
                <c:pt idx="343">
                  <c:v>51603.5</c:v>
                </c:pt>
                <c:pt idx="344">
                  <c:v>51620</c:v>
                </c:pt>
                <c:pt idx="345">
                  <c:v>51621</c:v>
                </c:pt>
                <c:pt idx="346">
                  <c:v>51674.5</c:v>
                </c:pt>
                <c:pt idx="347">
                  <c:v>51701.5</c:v>
                </c:pt>
                <c:pt idx="348">
                  <c:v>51715</c:v>
                </c:pt>
                <c:pt idx="349">
                  <c:v>52898.5</c:v>
                </c:pt>
                <c:pt idx="350">
                  <c:v>52972</c:v>
                </c:pt>
                <c:pt idx="351">
                  <c:v>53071</c:v>
                </c:pt>
                <c:pt idx="352">
                  <c:v>53085</c:v>
                </c:pt>
                <c:pt idx="353">
                  <c:v>53092.5</c:v>
                </c:pt>
                <c:pt idx="354">
                  <c:v>53093</c:v>
                </c:pt>
                <c:pt idx="355">
                  <c:v>53093</c:v>
                </c:pt>
                <c:pt idx="356">
                  <c:v>53121</c:v>
                </c:pt>
                <c:pt idx="357">
                  <c:v>53121</c:v>
                </c:pt>
                <c:pt idx="358">
                  <c:v>53144</c:v>
                </c:pt>
                <c:pt idx="359">
                  <c:v>53165.5</c:v>
                </c:pt>
                <c:pt idx="360">
                  <c:v>53183</c:v>
                </c:pt>
                <c:pt idx="361">
                  <c:v>53183</c:v>
                </c:pt>
                <c:pt idx="362">
                  <c:v>53193</c:v>
                </c:pt>
                <c:pt idx="363">
                  <c:v>53201.5</c:v>
                </c:pt>
                <c:pt idx="364">
                  <c:v>53207</c:v>
                </c:pt>
                <c:pt idx="365">
                  <c:v>53547</c:v>
                </c:pt>
                <c:pt idx="366">
                  <c:v>54643</c:v>
                </c:pt>
                <c:pt idx="367">
                  <c:v>54721</c:v>
                </c:pt>
                <c:pt idx="368">
                  <c:v>54730</c:v>
                </c:pt>
                <c:pt idx="369">
                  <c:v>54802</c:v>
                </c:pt>
                <c:pt idx="370">
                  <c:v>54812</c:v>
                </c:pt>
                <c:pt idx="371">
                  <c:v>54830</c:v>
                </c:pt>
                <c:pt idx="372">
                  <c:v>54857</c:v>
                </c:pt>
                <c:pt idx="373">
                  <c:v>54861</c:v>
                </c:pt>
                <c:pt idx="374">
                  <c:v>54875</c:v>
                </c:pt>
                <c:pt idx="375">
                  <c:v>54938</c:v>
                </c:pt>
                <c:pt idx="376">
                  <c:v>54950.5</c:v>
                </c:pt>
                <c:pt idx="377">
                  <c:v>54970</c:v>
                </c:pt>
                <c:pt idx="378">
                  <c:v>54996</c:v>
                </c:pt>
                <c:pt idx="379">
                  <c:v>54996</c:v>
                </c:pt>
                <c:pt idx="380">
                  <c:v>54996</c:v>
                </c:pt>
                <c:pt idx="381">
                  <c:v>55127.5</c:v>
                </c:pt>
                <c:pt idx="382">
                  <c:v>55127.5</c:v>
                </c:pt>
                <c:pt idx="383">
                  <c:v>55572</c:v>
                </c:pt>
                <c:pt idx="384">
                  <c:v>56043.5</c:v>
                </c:pt>
                <c:pt idx="385">
                  <c:v>56043.5</c:v>
                </c:pt>
                <c:pt idx="386">
                  <c:v>56293</c:v>
                </c:pt>
                <c:pt idx="387">
                  <c:v>56302.5</c:v>
                </c:pt>
                <c:pt idx="388">
                  <c:v>56342</c:v>
                </c:pt>
                <c:pt idx="389">
                  <c:v>56388</c:v>
                </c:pt>
                <c:pt idx="390">
                  <c:v>56429.5</c:v>
                </c:pt>
                <c:pt idx="391">
                  <c:v>56442.5</c:v>
                </c:pt>
                <c:pt idx="392">
                  <c:v>56474</c:v>
                </c:pt>
                <c:pt idx="393">
                  <c:v>56500</c:v>
                </c:pt>
                <c:pt idx="394">
                  <c:v>56500.5</c:v>
                </c:pt>
                <c:pt idx="395">
                  <c:v>56551</c:v>
                </c:pt>
                <c:pt idx="396">
                  <c:v>56578</c:v>
                </c:pt>
                <c:pt idx="397">
                  <c:v>56664.5</c:v>
                </c:pt>
                <c:pt idx="398">
                  <c:v>56668</c:v>
                </c:pt>
                <c:pt idx="399">
                  <c:v>56683</c:v>
                </c:pt>
                <c:pt idx="400">
                  <c:v>56683</c:v>
                </c:pt>
                <c:pt idx="401">
                  <c:v>56683</c:v>
                </c:pt>
                <c:pt idx="402">
                  <c:v>56841.5</c:v>
                </c:pt>
                <c:pt idx="403">
                  <c:v>57599</c:v>
                </c:pt>
                <c:pt idx="404">
                  <c:v>57757.5</c:v>
                </c:pt>
                <c:pt idx="405">
                  <c:v>57884</c:v>
                </c:pt>
                <c:pt idx="406">
                  <c:v>58055.5</c:v>
                </c:pt>
                <c:pt idx="407">
                  <c:v>58169</c:v>
                </c:pt>
                <c:pt idx="408">
                  <c:v>58169.5</c:v>
                </c:pt>
                <c:pt idx="409">
                  <c:v>58214</c:v>
                </c:pt>
                <c:pt idx="410">
                  <c:v>58214</c:v>
                </c:pt>
                <c:pt idx="411">
                  <c:v>58327.5</c:v>
                </c:pt>
                <c:pt idx="412">
                  <c:v>58327.5</c:v>
                </c:pt>
                <c:pt idx="413">
                  <c:v>58358.5</c:v>
                </c:pt>
                <c:pt idx="414">
                  <c:v>58358.5</c:v>
                </c:pt>
                <c:pt idx="415">
                  <c:v>58377</c:v>
                </c:pt>
                <c:pt idx="416">
                  <c:v>59321</c:v>
                </c:pt>
                <c:pt idx="417">
                  <c:v>59409</c:v>
                </c:pt>
                <c:pt idx="418">
                  <c:v>59430</c:v>
                </c:pt>
                <c:pt idx="419">
                  <c:v>59588.5</c:v>
                </c:pt>
                <c:pt idx="420">
                  <c:v>59696.5</c:v>
                </c:pt>
                <c:pt idx="421">
                  <c:v>59758</c:v>
                </c:pt>
                <c:pt idx="422">
                  <c:v>59767</c:v>
                </c:pt>
                <c:pt idx="423">
                  <c:v>59841.5</c:v>
                </c:pt>
                <c:pt idx="424">
                  <c:v>60114.5</c:v>
                </c:pt>
                <c:pt idx="425">
                  <c:v>60114.5</c:v>
                </c:pt>
                <c:pt idx="426">
                  <c:v>60114.5</c:v>
                </c:pt>
                <c:pt idx="427">
                  <c:v>60334</c:v>
                </c:pt>
                <c:pt idx="428">
                  <c:v>60334</c:v>
                </c:pt>
                <c:pt idx="429">
                  <c:v>61315</c:v>
                </c:pt>
                <c:pt idx="430">
                  <c:v>61331.5</c:v>
                </c:pt>
                <c:pt idx="431">
                  <c:v>61374.5</c:v>
                </c:pt>
                <c:pt idx="432">
                  <c:v>61375</c:v>
                </c:pt>
                <c:pt idx="433">
                  <c:v>61444</c:v>
                </c:pt>
                <c:pt idx="434">
                  <c:v>61444.5</c:v>
                </c:pt>
                <c:pt idx="435">
                  <c:v>61498.5</c:v>
                </c:pt>
                <c:pt idx="436">
                  <c:v>61503</c:v>
                </c:pt>
                <c:pt idx="437">
                  <c:v>61529</c:v>
                </c:pt>
                <c:pt idx="438">
                  <c:v>61548.5</c:v>
                </c:pt>
                <c:pt idx="439">
                  <c:v>61575</c:v>
                </c:pt>
                <c:pt idx="440">
                  <c:v>61602.5</c:v>
                </c:pt>
                <c:pt idx="441">
                  <c:v>61603</c:v>
                </c:pt>
                <c:pt idx="442">
                  <c:v>61607.5</c:v>
                </c:pt>
                <c:pt idx="443">
                  <c:v>61611.5</c:v>
                </c:pt>
                <c:pt idx="444">
                  <c:v>61612</c:v>
                </c:pt>
                <c:pt idx="445">
                  <c:v>61621</c:v>
                </c:pt>
                <c:pt idx="446">
                  <c:v>61634.5</c:v>
                </c:pt>
                <c:pt idx="447">
                  <c:v>61643.5</c:v>
                </c:pt>
                <c:pt idx="448">
                  <c:v>61644</c:v>
                </c:pt>
                <c:pt idx="449">
                  <c:v>61648</c:v>
                </c:pt>
                <c:pt idx="450">
                  <c:v>61648.5</c:v>
                </c:pt>
                <c:pt idx="451">
                  <c:v>61652.5</c:v>
                </c:pt>
                <c:pt idx="452">
                  <c:v>61653</c:v>
                </c:pt>
                <c:pt idx="453">
                  <c:v>61661.5</c:v>
                </c:pt>
                <c:pt idx="454">
                  <c:v>61662</c:v>
                </c:pt>
                <c:pt idx="455">
                  <c:v>61666</c:v>
                </c:pt>
                <c:pt idx="456">
                  <c:v>61666.5</c:v>
                </c:pt>
                <c:pt idx="457">
                  <c:v>61670.5</c:v>
                </c:pt>
                <c:pt idx="458">
                  <c:v>61671</c:v>
                </c:pt>
                <c:pt idx="459">
                  <c:v>61684</c:v>
                </c:pt>
                <c:pt idx="460">
                  <c:v>61684</c:v>
                </c:pt>
                <c:pt idx="461">
                  <c:v>61684.5</c:v>
                </c:pt>
                <c:pt idx="462">
                  <c:v>61699</c:v>
                </c:pt>
                <c:pt idx="463">
                  <c:v>61784</c:v>
                </c:pt>
                <c:pt idx="464">
                  <c:v>61788.5</c:v>
                </c:pt>
                <c:pt idx="465">
                  <c:v>61793</c:v>
                </c:pt>
                <c:pt idx="466">
                  <c:v>61797.5</c:v>
                </c:pt>
                <c:pt idx="467">
                  <c:v>61802</c:v>
                </c:pt>
                <c:pt idx="468">
                  <c:v>61806.5</c:v>
                </c:pt>
                <c:pt idx="469">
                  <c:v>61811</c:v>
                </c:pt>
                <c:pt idx="470">
                  <c:v>61880</c:v>
                </c:pt>
                <c:pt idx="471">
                  <c:v>61892.5</c:v>
                </c:pt>
                <c:pt idx="472">
                  <c:v>62092</c:v>
                </c:pt>
                <c:pt idx="473">
                  <c:v>62092</c:v>
                </c:pt>
                <c:pt idx="474">
                  <c:v>62561</c:v>
                </c:pt>
                <c:pt idx="475">
                  <c:v>63006</c:v>
                </c:pt>
                <c:pt idx="476">
                  <c:v>63006.5</c:v>
                </c:pt>
                <c:pt idx="477">
                  <c:v>63027.5</c:v>
                </c:pt>
                <c:pt idx="478">
                  <c:v>63043.5</c:v>
                </c:pt>
                <c:pt idx="479">
                  <c:v>63057</c:v>
                </c:pt>
                <c:pt idx="480">
                  <c:v>63066</c:v>
                </c:pt>
                <c:pt idx="481">
                  <c:v>63106</c:v>
                </c:pt>
                <c:pt idx="482">
                  <c:v>63106</c:v>
                </c:pt>
                <c:pt idx="483">
                  <c:v>63106.5</c:v>
                </c:pt>
                <c:pt idx="484">
                  <c:v>63106.5</c:v>
                </c:pt>
                <c:pt idx="485">
                  <c:v>63107.5</c:v>
                </c:pt>
                <c:pt idx="486">
                  <c:v>63116</c:v>
                </c:pt>
                <c:pt idx="487">
                  <c:v>63116</c:v>
                </c:pt>
                <c:pt idx="488">
                  <c:v>63116.5</c:v>
                </c:pt>
                <c:pt idx="489">
                  <c:v>63125.5</c:v>
                </c:pt>
                <c:pt idx="490">
                  <c:v>63154</c:v>
                </c:pt>
                <c:pt idx="491">
                  <c:v>63161.5</c:v>
                </c:pt>
                <c:pt idx="492">
                  <c:v>63220.5</c:v>
                </c:pt>
                <c:pt idx="493">
                  <c:v>63306</c:v>
                </c:pt>
                <c:pt idx="494">
                  <c:v>63306.5</c:v>
                </c:pt>
                <c:pt idx="495">
                  <c:v>63329</c:v>
                </c:pt>
                <c:pt idx="496">
                  <c:v>63367</c:v>
                </c:pt>
                <c:pt idx="497">
                  <c:v>63426</c:v>
                </c:pt>
                <c:pt idx="498">
                  <c:v>64489.5</c:v>
                </c:pt>
                <c:pt idx="499">
                  <c:v>64493</c:v>
                </c:pt>
                <c:pt idx="500">
                  <c:v>64644.5</c:v>
                </c:pt>
                <c:pt idx="501">
                  <c:v>64729</c:v>
                </c:pt>
                <c:pt idx="502">
                  <c:v>64753.5</c:v>
                </c:pt>
                <c:pt idx="503">
                  <c:v>64758</c:v>
                </c:pt>
                <c:pt idx="504">
                  <c:v>64783.5</c:v>
                </c:pt>
                <c:pt idx="505">
                  <c:v>64788</c:v>
                </c:pt>
                <c:pt idx="506">
                  <c:v>64792.5</c:v>
                </c:pt>
                <c:pt idx="507">
                  <c:v>64793</c:v>
                </c:pt>
                <c:pt idx="508">
                  <c:v>64797</c:v>
                </c:pt>
                <c:pt idx="509">
                  <c:v>64860.5</c:v>
                </c:pt>
                <c:pt idx="510">
                  <c:v>64862</c:v>
                </c:pt>
                <c:pt idx="511">
                  <c:v>64874</c:v>
                </c:pt>
                <c:pt idx="512">
                  <c:v>64874</c:v>
                </c:pt>
                <c:pt idx="513">
                  <c:v>64951</c:v>
                </c:pt>
                <c:pt idx="514">
                  <c:v>65250.5</c:v>
                </c:pt>
                <c:pt idx="515">
                  <c:v>65677</c:v>
                </c:pt>
                <c:pt idx="516">
                  <c:v>66008.5</c:v>
                </c:pt>
                <c:pt idx="517">
                  <c:v>66013</c:v>
                </c:pt>
                <c:pt idx="518">
                  <c:v>66022</c:v>
                </c:pt>
                <c:pt idx="519">
                  <c:v>66058</c:v>
                </c:pt>
                <c:pt idx="520">
                  <c:v>66071.5</c:v>
                </c:pt>
                <c:pt idx="521">
                  <c:v>66076.5</c:v>
                </c:pt>
                <c:pt idx="522">
                  <c:v>66090</c:v>
                </c:pt>
                <c:pt idx="523">
                  <c:v>66098.5</c:v>
                </c:pt>
                <c:pt idx="524">
                  <c:v>66099</c:v>
                </c:pt>
                <c:pt idx="525">
                  <c:v>66103.5</c:v>
                </c:pt>
                <c:pt idx="526">
                  <c:v>66108</c:v>
                </c:pt>
                <c:pt idx="527">
                  <c:v>66112.5</c:v>
                </c:pt>
                <c:pt idx="528">
                  <c:v>66189.5</c:v>
                </c:pt>
                <c:pt idx="529">
                  <c:v>66194</c:v>
                </c:pt>
                <c:pt idx="530">
                  <c:v>66194.5</c:v>
                </c:pt>
                <c:pt idx="531">
                  <c:v>66216</c:v>
                </c:pt>
                <c:pt idx="532">
                  <c:v>66216.5</c:v>
                </c:pt>
                <c:pt idx="533">
                  <c:v>66230.5</c:v>
                </c:pt>
                <c:pt idx="534">
                  <c:v>66234.5</c:v>
                </c:pt>
                <c:pt idx="535">
                  <c:v>66248.5</c:v>
                </c:pt>
                <c:pt idx="536">
                  <c:v>66253</c:v>
                </c:pt>
                <c:pt idx="537">
                  <c:v>66257.5</c:v>
                </c:pt>
                <c:pt idx="538">
                  <c:v>66261.5</c:v>
                </c:pt>
                <c:pt idx="539">
                  <c:v>66279.5</c:v>
                </c:pt>
                <c:pt idx="540">
                  <c:v>66280</c:v>
                </c:pt>
                <c:pt idx="541">
                  <c:v>66284</c:v>
                </c:pt>
                <c:pt idx="542">
                  <c:v>66284.5</c:v>
                </c:pt>
                <c:pt idx="543">
                  <c:v>66288</c:v>
                </c:pt>
                <c:pt idx="544">
                  <c:v>66288.5</c:v>
                </c:pt>
                <c:pt idx="545">
                  <c:v>66302.5</c:v>
                </c:pt>
                <c:pt idx="546">
                  <c:v>66307</c:v>
                </c:pt>
                <c:pt idx="547">
                  <c:v>66307.5</c:v>
                </c:pt>
                <c:pt idx="548">
                  <c:v>66311</c:v>
                </c:pt>
                <c:pt idx="549">
                  <c:v>66312</c:v>
                </c:pt>
                <c:pt idx="550">
                  <c:v>66325.5</c:v>
                </c:pt>
                <c:pt idx="551">
                  <c:v>66326.5</c:v>
                </c:pt>
                <c:pt idx="552">
                  <c:v>66329.5</c:v>
                </c:pt>
                <c:pt idx="553">
                  <c:v>66330</c:v>
                </c:pt>
                <c:pt idx="554">
                  <c:v>66347</c:v>
                </c:pt>
                <c:pt idx="555">
                  <c:v>66347.5</c:v>
                </c:pt>
                <c:pt idx="556">
                  <c:v>66423.5</c:v>
                </c:pt>
                <c:pt idx="557">
                  <c:v>66424</c:v>
                </c:pt>
                <c:pt idx="558">
                  <c:v>66433</c:v>
                </c:pt>
                <c:pt idx="559">
                  <c:v>66437.5</c:v>
                </c:pt>
                <c:pt idx="560">
                  <c:v>66438</c:v>
                </c:pt>
                <c:pt idx="561">
                  <c:v>66438.5</c:v>
                </c:pt>
                <c:pt idx="562">
                  <c:v>66443</c:v>
                </c:pt>
                <c:pt idx="563">
                  <c:v>66451</c:v>
                </c:pt>
                <c:pt idx="564">
                  <c:v>66469</c:v>
                </c:pt>
                <c:pt idx="565">
                  <c:v>66469.5</c:v>
                </c:pt>
                <c:pt idx="566">
                  <c:v>66473.5</c:v>
                </c:pt>
                <c:pt idx="567">
                  <c:v>66474</c:v>
                </c:pt>
                <c:pt idx="568">
                  <c:v>66478</c:v>
                </c:pt>
                <c:pt idx="569">
                  <c:v>66478.5</c:v>
                </c:pt>
                <c:pt idx="570">
                  <c:v>66483</c:v>
                </c:pt>
                <c:pt idx="571">
                  <c:v>66487</c:v>
                </c:pt>
                <c:pt idx="572">
                  <c:v>66487.5</c:v>
                </c:pt>
                <c:pt idx="573">
                  <c:v>66491.5</c:v>
                </c:pt>
                <c:pt idx="574">
                  <c:v>66492</c:v>
                </c:pt>
                <c:pt idx="575">
                  <c:v>66492.5</c:v>
                </c:pt>
                <c:pt idx="576">
                  <c:v>66501</c:v>
                </c:pt>
                <c:pt idx="577">
                  <c:v>66501.5</c:v>
                </c:pt>
                <c:pt idx="578">
                  <c:v>66505.5</c:v>
                </c:pt>
                <c:pt idx="579">
                  <c:v>66510</c:v>
                </c:pt>
                <c:pt idx="580">
                  <c:v>66514.5</c:v>
                </c:pt>
                <c:pt idx="581">
                  <c:v>66519</c:v>
                </c:pt>
                <c:pt idx="582">
                  <c:v>66519</c:v>
                </c:pt>
                <c:pt idx="583">
                  <c:v>66523.5</c:v>
                </c:pt>
                <c:pt idx="584">
                  <c:v>66528</c:v>
                </c:pt>
                <c:pt idx="585">
                  <c:v>66528.5</c:v>
                </c:pt>
                <c:pt idx="586">
                  <c:v>66532.5</c:v>
                </c:pt>
                <c:pt idx="587">
                  <c:v>66532.5</c:v>
                </c:pt>
                <c:pt idx="588">
                  <c:v>66533</c:v>
                </c:pt>
                <c:pt idx="589">
                  <c:v>66537.5</c:v>
                </c:pt>
                <c:pt idx="590">
                  <c:v>66551</c:v>
                </c:pt>
                <c:pt idx="591">
                  <c:v>66555.5</c:v>
                </c:pt>
                <c:pt idx="592">
                  <c:v>66564.5</c:v>
                </c:pt>
                <c:pt idx="593">
                  <c:v>66569</c:v>
                </c:pt>
                <c:pt idx="594">
                  <c:v>66573.5</c:v>
                </c:pt>
                <c:pt idx="595">
                  <c:v>66578</c:v>
                </c:pt>
                <c:pt idx="596">
                  <c:v>66582.5</c:v>
                </c:pt>
                <c:pt idx="597">
                  <c:v>66596</c:v>
                </c:pt>
                <c:pt idx="598">
                  <c:v>66600.5</c:v>
                </c:pt>
                <c:pt idx="599">
                  <c:v>66614.5</c:v>
                </c:pt>
                <c:pt idx="600">
                  <c:v>66619</c:v>
                </c:pt>
                <c:pt idx="601">
                  <c:v>66623.5</c:v>
                </c:pt>
                <c:pt idx="602">
                  <c:v>66659.5</c:v>
                </c:pt>
                <c:pt idx="603">
                  <c:v>66765</c:v>
                </c:pt>
                <c:pt idx="604">
                  <c:v>67914</c:v>
                </c:pt>
                <c:pt idx="605">
                  <c:v>67914</c:v>
                </c:pt>
                <c:pt idx="606">
                  <c:v>67914</c:v>
                </c:pt>
                <c:pt idx="607">
                  <c:v>67914</c:v>
                </c:pt>
                <c:pt idx="608">
                  <c:v>67974.5</c:v>
                </c:pt>
                <c:pt idx="609">
                  <c:v>67980</c:v>
                </c:pt>
                <c:pt idx="610">
                  <c:v>67980</c:v>
                </c:pt>
                <c:pt idx="611">
                  <c:v>68073</c:v>
                </c:pt>
                <c:pt idx="612">
                  <c:v>68128</c:v>
                </c:pt>
                <c:pt idx="613">
                  <c:v>68128</c:v>
                </c:pt>
                <c:pt idx="614">
                  <c:v>68128</c:v>
                </c:pt>
                <c:pt idx="615">
                  <c:v>68132.5</c:v>
                </c:pt>
                <c:pt idx="616">
                  <c:v>68132.5</c:v>
                </c:pt>
                <c:pt idx="617">
                  <c:v>68241</c:v>
                </c:pt>
                <c:pt idx="618">
                  <c:v>68250</c:v>
                </c:pt>
                <c:pt idx="619">
                  <c:v>68255.5</c:v>
                </c:pt>
                <c:pt idx="620">
                  <c:v>68341.5</c:v>
                </c:pt>
                <c:pt idx="621">
                  <c:v>68395</c:v>
                </c:pt>
                <c:pt idx="622">
                  <c:v>68395</c:v>
                </c:pt>
                <c:pt idx="623">
                  <c:v>68395</c:v>
                </c:pt>
                <c:pt idx="624">
                  <c:v>68485.5</c:v>
                </c:pt>
                <c:pt idx="625">
                  <c:v>69244.5</c:v>
                </c:pt>
                <c:pt idx="626">
                  <c:v>69263</c:v>
                </c:pt>
                <c:pt idx="627">
                  <c:v>69263.5</c:v>
                </c:pt>
                <c:pt idx="628">
                  <c:v>69475.5</c:v>
                </c:pt>
                <c:pt idx="629">
                  <c:v>69476</c:v>
                </c:pt>
                <c:pt idx="630">
                  <c:v>69573</c:v>
                </c:pt>
                <c:pt idx="631">
                  <c:v>69593.5</c:v>
                </c:pt>
                <c:pt idx="632">
                  <c:v>69692</c:v>
                </c:pt>
                <c:pt idx="633">
                  <c:v>69769</c:v>
                </c:pt>
                <c:pt idx="634">
                  <c:v>69786</c:v>
                </c:pt>
                <c:pt idx="635">
                  <c:v>69841.5</c:v>
                </c:pt>
                <c:pt idx="636">
                  <c:v>69887</c:v>
                </c:pt>
                <c:pt idx="637">
                  <c:v>69922</c:v>
                </c:pt>
                <c:pt idx="638">
                  <c:v>70902</c:v>
                </c:pt>
                <c:pt idx="639">
                  <c:v>71042.5</c:v>
                </c:pt>
                <c:pt idx="640">
                  <c:v>71051</c:v>
                </c:pt>
                <c:pt idx="641">
                  <c:v>71214.5</c:v>
                </c:pt>
                <c:pt idx="642">
                  <c:v>71337</c:v>
                </c:pt>
                <c:pt idx="643">
                  <c:v>71337.5</c:v>
                </c:pt>
                <c:pt idx="644">
                  <c:v>71350.5</c:v>
                </c:pt>
                <c:pt idx="645">
                  <c:v>71467</c:v>
                </c:pt>
                <c:pt idx="646">
                  <c:v>72625</c:v>
                </c:pt>
                <c:pt idx="647">
                  <c:v>72838</c:v>
                </c:pt>
                <c:pt idx="648">
                  <c:v>72904.5</c:v>
                </c:pt>
                <c:pt idx="649">
                  <c:v>73035.5</c:v>
                </c:pt>
                <c:pt idx="650">
                  <c:v>73040</c:v>
                </c:pt>
                <c:pt idx="651">
                  <c:v>73040.5</c:v>
                </c:pt>
                <c:pt idx="652">
                  <c:v>73053.5</c:v>
                </c:pt>
                <c:pt idx="653">
                  <c:v>73054</c:v>
                </c:pt>
                <c:pt idx="654">
                  <c:v>73062</c:v>
                </c:pt>
                <c:pt idx="655">
                  <c:v>73062.5</c:v>
                </c:pt>
                <c:pt idx="656">
                  <c:v>73067</c:v>
                </c:pt>
                <c:pt idx="657">
                  <c:v>73067.5</c:v>
                </c:pt>
                <c:pt idx="658">
                  <c:v>73076</c:v>
                </c:pt>
                <c:pt idx="659">
                  <c:v>73076.5</c:v>
                </c:pt>
                <c:pt idx="660">
                  <c:v>73077</c:v>
                </c:pt>
                <c:pt idx="661">
                  <c:v>73077</c:v>
                </c:pt>
                <c:pt idx="662">
                  <c:v>73077.5</c:v>
                </c:pt>
                <c:pt idx="663">
                  <c:v>73080.5</c:v>
                </c:pt>
                <c:pt idx="664">
                  <c:v>73081</c:v>
                </c:pt>
                <c:pt idx="665">
                  <c:v>73081.5</c:v>
                </c:pt>
                <c:pt idx="666">
                  <c:v>73085</c:v>
                </c:pt>
                <c:pt idx="667">
                  <c:v>73085.5</c:v>
                </c:pt>
                <c:pt idx="668">
                  <c:v>73089.5</c:v>
                </c:pt>
                <c:pt idx="669">
                  <c:v>73090</c:v>
                </c:pt>
                <c:pt idx="670">
                  <c:v>73090.5</c:v>
                </c:pt>
                <c:pt idx="671">
                  <c:v>73094</c:v>
                </c:pt>
                <c:pt idx="672">
                  <c:v>73094.5</c:v>
                </c:pt>
                <c:pt idx="673">
                  <c:v>73095</c:v>
                </c:pt>
                <c:pt idx="674">
                  <c:v>73095</c:v>
                </c:pt>
                <c:pt idx="675">
                  <c:v>73095</c:v>
                </c:pt>
                <c:pt idx="676">
                  <c:v>73098.5</c:v>
                </c:pt>
                <c:pt idx="677">
                  <c:v>73099</c:v>
                </c:pt>
                <c:pt idx="678">
                  <c:v>73099.5</c:v>
                </c:pt>
                <c:pt idx="679">
                  <c:v>73103.5</c:v>
                </c:pt>
                <c:pt idx="680">
                  <c:v>73135</c:v>
                </c:pt>
                <c:pt idx="681">
                  <c:v>73135.5</c:v>
                </c:pt>
                <c:pt idx="682">
                  <c:v>73144</c:v>
                </c:pt>
                <c:pt idx="683">
                  <c:v>73144.5</c:v>
                </c:pt>
                <c:pt idx="684">
                  <c:v>73148.5</c:v>
                </c:pt>
                <c:pt idx="685">
                  <c:v>73158</c:v>
                </c:pt>
                <c:pt idx="686">
                  <c:v>73185</c:v>
                </c:pt>
                <c:pt idx="687">
                  <c:v>73189</c:v>
                </c:pt>
                <c:pt idx="688">
                  <c:v>73189.5</c:v>
                </c:pt>
                <c:pt idx="689">
                  <c:v>73190</c:v>
                </c:pt>
                <c:pt idx="690">
                  <c:v>73194</c:v>
                </c:pt>
                <c:pt idx="691">
                  <c:v>73194.5</c:v>
                </c:pt>
                <c:pt idx="692">
                  <c:v>73207.5</c:v>
                </c:pt>
                <c:pt idx="693">
                  <c:v>73212</c:v>
                </c:pt>
                <c:pt idx="694">
                  <c:v>73212.5</c:v>
                </c:pt>
                <c:pt idx="695">
                  <c:v>73221</c:v>
                </c:pt>
                <c:pt idx="696">
                  <c:v>73221.5</c:v>
                </c:pt>
                <c:pt idx="697">
                  <c:v>73230</c:v>
                </c:pt>
                <c:pt idx="698">
                  <c:v>73230.5</c:v>
                </c:pt>
                <c:pt idx="699">
                  <c:v>73239</c:v>
                </c:pt>
                <c:pt idx="700">
                  <c:v>73243.5</c:v>
                </c:pt>
                <c:pt idx="701">
                  <c:v>73248</c:v>
                </c:pt>
                <c:pt idx="702">
                  <c:v>73248.5</c:v>
                </c:pt>
                <c:pt idx="703">
                  <c:v>73252.5</c:v>
                </c:pt>
                <c:pt idx="704">
                  <c:v>73253</c:v>
                </c:pt>
                <c:pt idx="705">
                  <c:v>73262</c:v>
                </c:pt>
                <c:pt idx="706">
                  <c:v>73271</c:v>
                </c:pt>
                <c:pt idx="707">
                  <c:v>73275.5</c:v>
                </c:pt>
                <c:pt idx="708">
                  <c:v>73280</c:v>
                </c:pt>
                <c:pt idx="709">
                  <c:v>73289</c:v>
                </c:pt>
                <c:pt idx="710">
                  <c:v>74310</c:v>
                </c:pt>
                <c:pt idx="711">
                  <c:v>74327.5</c:v>
                </c:pt>
                <c:pt idx="712">
                  <c:v>74328</c:v>
                </c:pt>
                <c:pt idx="713">
                  <c:v>74342.5</c:v>
                </c:pt>
                <c:pt idx="714">
                  <c:v>74355</c:v>
                </c:pt>
                <c:pt idx="715">
                  <c:v>74359.5</c:v>
                </c:pt>
                <c:pt idx="716">
                  <c:v>74368.5</c:v>
                </c:pt>
                <c:pt idx="717">
                  <c:v>74369</c:v>
                </c:pt>
                <c:pt idx="718">
                  <c:v>74373.5</c:v>
                </c:pt>
                <c:pt idx="719">
                  <c:v>74377.5</c:v>
                </c:pt>
                <c:pt idx="720">
                  <c:v>74378</c:v>
                </c:pt>
                <c:pt idx="721">
                  <c:v>74382</c:v>
                </c:pt>
                <c:pt idx="722">
                  <c:v>74382.5</c:v>
                </c:pt>
                <c:pt idx="723">
                  <c:v>74386.5</c:v>
                </c:pt>
                <c:pt idx="724">
                  <c:v>74387</c:v>
                </c:pt>
                <c:pt idx="725">
                  <c:v>74391</c:v>
                </c:pt>
                <c:pt idx="726">
                  <c:v>74404.5</c:v>
                </c:pt>
                <c:pt idx="727">
                  <c:v>74405</c:v>
                </c:pt>
                <c:pt idx="728">
                  <c:v>74409</c:v>
                </c:pt>
                <c:pt idx="729">
                  <c:v>74409.5</c:v>
                </c:pt>
                <c:pt idx="730">
                  <c:v>74413.5</c:v>
                </c:pt>
                <c:pt idx="731">
                  <c:v>74414</c:v>
                </c:pt>
                <c:pt idx="732">
                  <c:v>74431.5</c:v>
                </c:pt>
                <c:pt idx="733">
                  <c:v>74432</c:v>
                </c:pt>
                <c:pt idx="734">
                  <c:v>74435.5</c:v>
                </c:pt>
                <c:pt idx="735">
                  <c:v>74436</c:v>
                </c:pt>
                <c:pt idx="736">
                  <c:v>74436</c:v>
                </c:pt>
                <c:pt idx="737">
                  <c:v>74436.5</c:v>
                </c:pt>
                <c:pt idx="738">
                  <c:v>74437</c:v>
                </c:pt>
                <c:pt idx="739">
                  <c:v>74440.5</c:v>
                </c:pt>
                <c:pt idx="740">
                  <c:v>74441</c:v>
                </c:pt>
                <c:pt idx="741">
                  <c:v>74464</c:v>
                </c:pt>
                <c:pt idx="742">
                  <c:v>74472.5</c:v>
                </c:pt>
                <c:pt idx="743">
                  <c:v>74517.5</c:v>
                </c:pt>
                <c:pt idx="744">
                  <c:v>74518</c:v>
                </c:pt>
                <c:pt idx="745">
                  <c:v>74518.5</c:v>
                </c:pt>
                <c:pt idx="746">
                  <c:v>74522.5</c:v>
                </c:pt>
                <c:pt idx="747">
                  <c:v>74523</c:v>
                </c:pt>
                <c:pt idx="748">
                  <c:v>74528</c:v>
                </c:pt>
                <c:pt idx="749">
                  <c:v>74528.5</c:v>
                </c:pt>
                <c:pt idx="750">
                  <c:v>74536</c:v>
                </c:pt>
                <c:pt idx="751">
                  <c:v>74536.5</c:v>
                </c:pt>
                <c:pt idx="752">
                  <c:v>74540</c:v>
                </c:pt>
                <c:pt idx="753">
                  <c:v>74558.5</c:v>
                </c:pt>
                <c:pt idx="754">
                  <c:v>74559</c:v>
                </c:pt>
                <c:pt idx="755">
                  <c:v>74640</c:v>
                </c:pt>
                <c:pt idx="756">
                  <c:v>74794.5</c:v>
                </c:pt>
                <c:pt idx="757">
                  <c:v>74893</c:v>
                </c:pt>
                <c:pt idx="758">
                  <c:v>74907.5</c:v>
                </c:pt>
                <c:pt idx="759">
                  <c:v>74907.5</c:v>
                </c:pt>
                <c:pt idx="760">
                  <c:v>76050</c:v>
                </c:pt>
                <c:pt idx="761">
                  <c:v>76050</c:v>
                </c:pt>
                <c:pt idx="762">
                  <c:v>76357.5</c:v>
                </c:pt>
                <c:pt idx="763">
                  <c:v>76357.5</c:v>
                </c:pt>
                <c:pt idx="764">
                  <c:v>76643</c:v>
                </c:pt>
                <c:pt idx="765">
                  <c:v>76693</c:v>
                </c:pt>
                <c:pt idx="766">
                  <c:v>77623.5</c:v>
                </c:pt>
                <c:pt idx="767">
                  <c:v>77744</c:v>
                </c:pt>
                <c:pt idx="768">
                  <c:v>77768</c:v>
                </c:pt>
                <c:pt idx="769">
                  <c:v>77997.5</c:v>
                </c:pt>
                <c:pt idx="770">
                  <c:v>79452</c:v>
                </c:pt>
                <c:pt idx="771">
                  <c:v>79452.5</c:v>
                </c:pt>
                <c:pt idx="772">
                  <c:v>79471.5</c:v>
                </c:pt>
                <c:pt idx="773">
                  <c:v>79592</c:v>
                </c:pt>
                <c:pt idx="774">
                  <c:v>79592.5</c:v>
                </c:pt>
                <c:pt idx="775">
                  <c:v>79669</c:v>
                </c:pt>
                <c:pt idx="776">
                  <c:v>79675</c:v>
                </c:pt>
                <c:pt idx="777">
                  <c:v>79675.5</c:v>
                </c:pt>
                <c:pt idx="778">
                  <c:v>79755</c:v>
                </c:pt>
                <c:pt idx="779">
                  <c:v>81024.5</c:v>
                </c:pt>
                <c:pt idx="780">
                  <c:v>81166.5</c:v>
                </c:pt>
                <c:pt idx="781">
                  <c:v>81309.5</c:v>
                </c:pt>
                <c:pt idx="782">
                  <c:v>81387.5</c:v>
                </c:pt>
                <c:pt idx="783">
                  <c:v>81491.5</c:v>
                </c:pt>
                <c:pt idx="784">
                  <c:v>81559.5</c:v>
                </c:pt>
                <c:pt idx="785">
                  <c:v>82449</c:v>
                </c:pt>
                <c:pt idx="786">
                  <c:v>82551.5</c:v>
                </c:pt>
                <c:pt idx="787">
                  <c:v>82552</c:v>
                </c:pt>
                <c:pt idx="788">
                  <c:v>82797.5</c:v>
                </c:pt>
                <c:pt idx="789">
                  <c:v>82949.5</c:v>
                </c:pt>
                <c:pt idx="790">
                  <c:v>82977</c:v>
                </c:pt>
                <c:pt idx="791">
                  <c:v>83073</c:v>
                </c:pt>
                <c:pt idx="792">
                  <c:v>83268</c:v>
                </c:pt>
                <c:pt idx="793">
                  <c:v>84225.5</c:v>
                </c:pt>
                <c:pt idx="794">
                  <c:v>84288.5</c:v>
                </c:pt>
                <c:pt idx="795">
                  <c:v>84338.5</c:v>
                </c:pt>
                <c:pt idx="796">
                  <c:v>84370</c:v>
                </c:pt>
                <c:pt idx="797">
                  <c:v>84569</c:v>
                </c:pt>
                <c:pt idx="798">
                  <c:v>84569</c:v>
                </c:pt>
                <c:pt idx="799">
                  <c:v>84581.5</c:v>
                </c:pt>
                <c:pt idx="800">
                  <c:v>84582</c:v>
                </c:pt>
                <c:pt idx="801">
                  <c:v>84712.5</c:v>
                </c:pt>
                <c:pt idx="802">
                  <c:v>84726</c:v>
                </c:pt>
                <c:pt idx="803">
                  <c:v>84827</c:v>
                </c:pt>
                <c:pt idx="804">
                  <c:v>85915.5</c:v>
                </c:pt>
                <c:pt idx="805">
                  <c:v>86082.5</c:v>
                </c:pt>
                <c:pt idx="806">
                  <c:v>86083</c:v>
                </c:pt>
                <c:pt idx="807">
                  <c:v>86228</c:v>
                </c:pt>
                <c:pt idx="808">
                  <c:v>86266.5</c:v>
                </c:pt>
                <c:pt idx="809">
                  <c:v>86267</c:v>
                </c:pt>
                <c:pt idx="810">
                  <c:v>86294</c:v>
                </c:pt>
                <c:pt idx="811">
                  <c:v>86381</c:v>
                </c:pt>
                <c:pt idx="812">
                  <c:v>86521.5</c:v>
                </c:pt>
                <c:pt idx="813">
                  <c:v>87795.5</c:v>
                </c:pt>
                <c:pt idx="814">
                  <c:v>87795.5</c:v>
                </c:pt>
                <c:pt idx="815">
                  <c:v>87847</c:v>
                </c:pt>
                <c:pt idx="816">
                  <c:v>87858.5</c:v>
                </c:pt>
                <c:pt idx="817">
                  <c:v>88002</c:v>
                </c:pt>
                <c:pt idx="818">
                  <c:v>88002</c:v>
                </c:pt>
                <c:pt idx="819">
                  <c:v>88057.5</c:v>
                </c:pt>
                <c:pt idx="820">
                  <c:v>88057.5</c:v>
                </c:pt>
                <c:pt idx="821">
                  <c:v>88062</c:v>
                </c:pt>
                <c:pt idx="822">
                  <c:v>88108</c:v>
                </c:pt>
                <c:pt idx="823">
                  <c:v>88160.5</c:v>
                </c:pt>
                <c:pt idx="824">
                  <c:v>88160.5</c:v>
                </c:pt>
                <c:pt idx="825">
                  <c:v>88161</c:v>
                </c:pt>
                <c:pt idx="826">
                  <c:v>88161</c:v>
                </c:pt>
                <c:pt idx="827">
                  <c:v>88266</c:v>
                </c:pt>
                <c:pt idx="828">
                  <c:v>88266</c:v>
                </c:pt>
                <c:pt idx="829">
                  <c:v>89336.5</c:v>
                </c:pt>
                <c:pt idx="830">
                  <c:v>89336.5</c:v>
                </c:pt>
                <c:pt idx="831">
                  <c:v>89510</c:v>
                </c:pt>
                <c:pt idx="832">
                  <c:v>89626</c:v>
                </c:pt>
                <c:pt idx="833">
                  <c:v>89626</c:v>
                </c:pt>
                <c:pt idx="834">
                  <c:v>89751</c:v>
                </c:pt>
                <c:pt idx="835">
                  <c:v>89751</c:v>
                </c:pt>
                <c:pt idx="836">
                  <c:v>90981.5</c:v>
                </c:pt>
                <c:pt idx="837">
                  <c:v>91144</c:v>
                </c:pt>
                <c:pt idx="838">
                  <c:v>91194</c:v>
                </c:pt>
                <c:pt idx="839">
                  <c:v>91401</c:v>
                </c:pt>
                <c:pt idx="840">
                  <c:v>92874.5</c:v>
                </c:pt>
                <c:pt idx="841">
                  <c:v>92875</c:v>
                </c:pt>
                <c:pt idx="842">
                  <c:v>92875.5</c:v>
                </c:pt>
                <c:pt idx="843">
                  <c:v>93146</c:v>
                </c:pt>
                <c:pt idx="844">
                  <c:v>94429</c:v>
                </c:pt>
                <c:pt idx="845">
                  <c:v>94429.5</c:v>
                </c:pt>
                <c:pt idx="846">
                  <c:v>94546.5</c:v>
                </c:pt>
                <c:pt idx="847">
                  <c:v>94586.5</c:v>
                </c:pt>
                <c:pt idx="848">
                  <c:v>94722</c:v>
                </c:pt>
                <c:pt idx="849">
                  <c:v>94900</c:v>
                </c:pt>
              </c:numCache>
            </c:numRef>
          </c:xVal>
          <c:yVal>
            <c:numRef>
              <c:f>'Active 3'!$H$21:$H$989</c:f>
              <c:numCache>
                <c:formatCode>General</c:formatCode>
                <c:ptCount val="969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860-400B-99D5-B7FB5CC52E79}"/>
            </c:ext>
          </c:extLst>
        </c:ser>
        <c:ser>
          <c:idx val="1"/>
          <c:order val="1"/>
          <c:tx>
            <c:strRef>
              <c:f>'Active 3'!$I$20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3'!$D$22:$D$47</c:f>
                <c:numCache>
                  <c:formatCode>General</c:formatCode>
                  <c:ptCount val="26"/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3'!$F$21:$F$989</c:f>
              <c:numCache>
                <c:formatCode>General</c:formatCode>
                <c:ptCount val="969"/>
                <c:pt idx="0">
                  <c:v>0</c:v>
                </c:pt>
                <c:pt idx="1">
                  <c:v>5278</c:v>
                </c:pt>
                <c:pt idx="2">
                  <c:v>5337</c:v>
                </c:pt>
                <c:pt idx="3">
                  <c:v>5337.5</c:v>
                </c:pt>
                <c:pt idx="4">
                  <c:v>5350.5</c:v>
                </c:pt>
                <c:pt idx="5">
                  <c:v>5351</c:v>
                </c:pt>
                <c:pt idx="6">
                  <c:v>5355</c:v>
                </c:pt>
                <c:pt idx="7">
                  <c:v>5468.5</c:v>
                </c:pt>
                <c:pt idx="8">
                  <c:v>5473</c:v>
                </c:pt>
                <c:pt idx="9">
                  <c:v>5477.5</c:v>
                </c:pt>
                <c:pt idx="10">
                  <c:v>6557.5</c:v>
                </c:pt>
                <c:pt idx="11">
                  <c:v>6891</c:v>
                </c:pt>
                <c:pt idx="12">
                  <c:v>8423</c:v>
                </c:pt>
                <c:pt idx="13">
                  <c:v>8441</c:v>
                </c:pt>
                <c:pt idx="14">
                  <c:v>8464.5</c:v>
                </c:pt>
                <c:pt idx="15">
                  <c:v>8509</c:v>
                </c:pt>
                <c:pt idx="16">
                  <c:v>8613</c:v>
                </c:pt>
                <c:pt idx="17">
                  <c:v>8640.5</c:v>
                </c:pt>
                <c:pt idx="18">
                  <c:v>8654</c:v>
                </c:pt>
                <c:pt idx="19">
                  <c:v>8667.5</c:v>
                </c:pt>
                <c:pt idx="20">
                  <c:v>8781</c:v>
                </c:pt>
                <c:pt idx="21">
                  <c:v>8781</c:v>
                </c:pt>
                <c:pt idx="22">
                  <c:v>8785.5</c:v>
                </c:pt>
                <c:pt idx="23">
                  <c:v>8790</c:v>
                </c:pt>
                <c:pt idx="24">
                  <c:v>8867</c:v>
                </c:pt>
                <c:pt idx="25">
                  <c:v>8885</c:v>
                </c:pt>
                <c:pt idx="26">
                  <c:v>8939.5</c:v>
                </c:pt>
                <c:pt idx="27">
                  <c:v>9846.5</c:v>
                </c:pt>
                <c:pt idx="28">
                  <c:v>9847</c:v>
                </c:pt>
                <c:pt idx="29">
                  <c:v>10154</c:v>
                </c:pt>
                <c:pt idx="30">
                  <c:v>10376</c:v>
                </c:pt>
                <c:pt idx="31">
                  <c:v>11297</c:v>
                </c:pt>
                <c:pt idx="32">
                  <c:v>11423.5</c:v>
                </c:pt>
                <c:pt idx="33">
                  <c:v>11654</c:v>
                </c:pt>
                <c:pt idx="34">
                  <c:v>11672</c:v>
                </c:pt>
                <c:pt idx="35">
                  <c:v>11712.5</c:v>
                </c:pt>
                <c:pt idx="36">
                  <c:v>11717</c:v>
                </c:pt>
                <c:pt idx="37">
                  <c:v>11731</c:v>
                </c:pt>
                <c:pt idx="38">
                  <c:v>11884.5</c:v>
                </c:pt>
                <c:pt idx="39">
                  <c:v>11889</c:v>
                </c:pt>
                <c:pt idx="40">
                  <c:v>11890</c:v>
                </c:pt>
                <c:pt idx="41">
                  <c:v>12007</c:v>
                </c:pt>
                <c:pt idx="42">
                  <c:v>12020.5</c:v>
                </c:pt>
                <c:pt idx="43">
                  <c:v>12815</c:v>
                </c:pt>
                <c:pt idx="44">
                  <c:v>12869.5</c:v>
                </c:pt>
                <c:pt idx="45">
                  <c:v>12874</c:v>
                </c:pt>
                <c:pt idx="46">
                  <c:v>12946</c:v>
                </c:pt>
                <c:pt idx="47">
                  <c:v>13260</c:v>
                </c:pt>
                <c:pt idx="48">
                  <c:v>13269</c:v>
                </c:pt>
                <c:pt idx="49">
                  <c:v>13291.5</c:v>
                </c:pt>
                <c:pt idx="50">
                  <c:v>13292</c:v>
                </c:pt>
                <c:pt idx="51">
                  <c:v>13296</c:v>
                </c:pt>
                <c:pt idx="52">
                  <c:v>13296.5</c:v>
                </c:pt>
                <c:pt idx="53">
                  <c:v>13373</c:v>
                </c:pt>
                <c:pt idx="54">
                  <c:v>13373.5</c:v>
                </c:pt>
                <c:pt idx="55">
                  <c:v>13373.5</c:v>
                </c:pt>
                <c:pt idx="56">
                  <c:v>13403.5</c:v>
                </c:pt>
                <c:pt idx="57">
                  <c:v>13452.5</c:v>
                </c:pt>
                <c:pt idx="58">
                  <c:v>13457</c:v>
                </c:pt>
                <c:pt idx="59">
                  <c:v>13457.5</c:v>
                </c:pt>
                <c:pt idx="60">
                  <c:v>13462</c:v>
                </c:pt>
                <c:pt idx="61">
                  <c:v>13485</c:v>
                </c:pt>
                <c:pt idx="62">
                  <c:v>13490</c:v>
                </c:pt>
                <c:pt idx="63">
                  <c:v>13571</c:v>
                </c:pt>
                <c:pt idx="64">
                  <c:v>13579.5</c:v>
                </c:pt>
                <c:pt idx="65">
                  <c:v>13598</c:v>
                </c:pt>
                <c:pt idx="66">
                  <c:v>13625</c:v>
                </c:pt>
                <c:pt idx="67">
                  <c:v>13638.5</c:v>
                </c:pt>
                <c:pt idx="68">
                  <c:v>13652</c:v>
                </c:pt>
                <c:pt idx="69">
                  <c:v>13720</c:v>
                </c:pt>
                <c:pt idx="70">
                  <c:v>13756.5</c:v>
                </c:pt>
                <c:pt idx="71">
                  <c:v>13765.5</c:v>
                </c:pt>
                <c:pt idx="72">
                  <c:v>14555</c:v>
                </c:pt>
                <c:pt idx="73">
                  <c:v>14573</c:v>
                </c:pt>
                <c:pt idx="74">
                  <c:v>14690.5</c:v>
                </c:pt>
                <c:pt idx="75">
                  <c:v>14736</c:v>
                </c:pt>
                <c:pt idx="76">
                  <c:v>14736</c:v>
                </c:pt>
                <c:pt idx="77">
                  <c:v>14831</c:v>
                </c:pt>
                <c:pt idx="78">
                  <c:v>14857.5</c:v>
                </c:pt>
                <c:pt idx="79">
                  <c:v>14858</c:v>
                </c:pt>
                <c:pt idx="80">
                  <c:v>14858</c:v>
                </c:pt>
                <c:pt idx="81">
                  <c:v>14871.5</c:v>
                </c:pt>
                <c:pt idx="82">
                  <c:v>14935</c:v>
                </c:pt>
                <c:pt idx="83">
                  <c:v>14989</c:v>
                </c:pt>
                <c:pt idx="84">
                  <c:v>15066</c:v>
                </c:pt>
                <c:pt idx="85">
                  <c:v>15102</c:v>
                </c:pt>
                <c:pt idx="86">
                  <c:v>15102.5</c:v>
                </c:pt>
                <c:pt idx="87">
                  <c:v>15106.5</c:v>
                </c:pt>
                <c:pt idx="88">
                  <c:v>15120</c:v>
                </c:pt>
                <c:pt idx="89">
                  <c:v>15129</c:v>
                </c:pt>
                <c:pt idx="90">
                  <c:v>15165.5</c:v>
                </c:pt>
                <c:pt idx="91">
                  <c:v>15192.5</c:v>
                </c:pt>
                <c:pt idx="92">
                  <c:v>15197</c:v>
                </c:pt>
                <c:pt idx="93">
                  <c:v>15197</c:v>
                </c:pt>
                <c:pt idx="94">
                  <c:v>15206.5</c:v>
                </c:pt>
                <c:pt idx="95">
                  <c:v>15247</c:v>
                </c:pt>
                <c:pt idx="96">
                  <c:v>15256</c:v>
                </c:pt>
                <c:pt idx="97">
                  <c:v>15274.5</c:v>
                </c:pt>
                <c:pt idx="98">
                  <c:v>15315</c:v>
                </c:pt>
                <c:pt idx="99">
                  <c:v>15315.5</c:v>
                </c:pt>
                <c:pt idx="100">
                  <c:v>16512.5</c:v>
                </c:pt>
                <c:pt idx="101">
                  <c:v>16561.5</c:v>
                </c:pt>
                <c:pt idx="102">
                  <c:v>16572.5</c:v>
                </c:pt>
                <c:pt idx="103">
                  <c:v>16670</c:v>
                </c:pt>
                <c:pt idx="104">
                  <c:v>16715.5</c:v>
                </c:pt>
                <c:pt idx="105">
                  <c:v>16792.5</c:v>
                </c:pt>
                <c:pt idx="106">
                  <c:v>16814.5</c:v>
                </c:pt>
                <c:pt idx="107">
                  <c:v>16815</c:v>
                </c:pt>
                <c:pt idx="108">
                  <c:v>16837.5</c:v>
                </c:pt>
                <c:pt idx="109">
                  <c:v>16842</c:v>
                </c:pt>
                <c:pt idx="110">
                  <c:v>16842</c:v>
                </c:pt>
                <c:pt idx="111">
                  <c:v>16860</c:v>
                </c:pt>
                <c:pt idx="112">
                  <c:v>16860.5</c:v>
                </c:pt>
                <c:pt idx="113">
                  <c:v>16956.5</c:v>
                </c:pt>
                <c:pt idx="114">
                  <c:v>18083.5</c:v>
                </c:pt>
                <c:pt idx="115">
                  <c:v>18149</c:v>
                </c:pt>
                <c:pt idx="116">
                  <c:v>18315</c:v>
                </c:pt>
                <c:pt idx="117">
                  <c:v>18474.5</c:v>
                </c:pt>
                <c:pt idx="118">
                  <c:v>18478</c:v>
                </c:pt>
                <c:pt idx="119">
                  <c:v>18482.5</c:v>
                </c:pt>
                <c:pt idx="120">
                  <c:v>18618.5</c:v>
                </c:pt>
                <c:pt idx="121">
                  <c:v>18686.5</c:v>
                </c:pt>
                <c:pt idx="122">
                  <c:v>18713.5</c:v>
                </c:pt>
                <c:pt idx="123">
                  <c:v>18759</c:v>
                </c:pt>
                <c:pt idx="124">
                  <c:v>20032</c:v>
                </c:pt>
                <c:pt idx="125">
                  <c:v>20045.5</c:v>
                </c:pt>
                <c:pt idx="126">
                  <c:v>20106</c:v>
                </c:pt>
                <c:pt idx="127">
                  <c:v>20154.5</c:v>
                </c:pt>
                <c:pt idx="128">
                  <c:v>20160.5</c:v>
                </c:pt>
                <c:pt idx="129">
                  <c:v>20163.5</c:v>
                </c:pt>
                <c:pt idx="130">
                  <c:v>20186</c:v>
                </c:pt>
                <c:pt idx="131">
                  <c:v>20277</c:v>
                </c:pt>
                <c:pt idx="132">
                  <c:v>20317.5</c:v>
                </c:pt>
                <c:pt idx="133">
                  <c:v>20449</c:v>
                </c:pt>
                <c:pt idx="134">
                  <c:v>21506.5</c:v>
                </c:pt>
                <c:pt idx="135">
                  <c:v>21550.5</c:v>
                </c:pt>
                <c:pt idx="136">
                  <c:v>21551</c:v>
                </c:pt>
                <c:pt idx="137">
                  <c:v>21551.5</c:v>
                </c:pt>
                <c:pt idx="138">
                  <c:v>21763.5</c:v>
                </c:pt>
                <c:pt idx="139">
                  <c:v>21767.5</c:v>
                </c:pt>
                <c:pt idx="140">
                  <c:v>21777</c:v>
                </c:pt>
                <c:pt idx="141">
                  <c:v>21790</c:v>
                </c:pt>
                <c:pt idx="142">
                  <c:v>21790.5</c:v>
                </c:pt>
                <c:pt idx="143">
                  <c:v>21881</c:v>
                </c:pt>
                <c:pt idx="144">
                  <c:v>21921.5</c:v>
                </c:pt>
                <c:pt idx="145">
                  <c:v>21922</c:v>
                </c:pt>
                <c:pt idx="146">
                  <c:v>21926.5</c:v>
                </c:pt>
                <c:pt idx="147">
                  <c:v>22887</c:v>
                </c:pt>
                <c:pt idx="148">
                  <c:v>23278.5</c:v>
                </c:pt>
                <c:pt idx="149">
                  <c:v>23285.5</c:v>
                </c:pt>
                <c:pt idx="150">
                  <c:v>23612</c:v>
                </c:pt>
                <c:pt idx="151">
                  <c:v>23617.5</c:v>
                </c:pt>
                <c:pt idx="152">
                  <c:v>23671</c:v>
                </c:pt>
                <c:pt idx="153">
                  <c:v>23672.5</c:v>
                </c:pt>
                <c:pt idx="154">
                  <c:v>23686</c:v>
                </c:pt>
                <c:pt idx="155">
                  <c:v>24898.5</c:v>
                </c:pt>
                <c:pt idx="156">
                  <c:v>24971</c:v>
                </c:pt>
                <c:pt idx="157">
                  <c:v>25016.5</c:v>
                </c:pt>
                <c:pt idx="158">
                  <c:v>25116</c:v>
                </c:pt>
                <c:pt idx="159">
                  <c:v>25120.5</c:v>
                </c:pt>
                <c:pt idx="160">
                  <c:v>25225</c:v>
                </c:pt>
                <c:pt idx="161">
                  <c:v>25229.5</c:v>
                </c:pt>
                <c:pt idx="162">
                  <c:v>25238.5</c:v>
                </c:pt>
                <c:pt idx="163">
                  <c:v>25243</c:v>
                </c:pt>
                <c:pt idx="164">
                  <c:v>25293</c:v>
                </c:pt>
                <c:pt idx="165">
                  <c:v>25297.5</c:v>
                </c:pt>
                <c:pt idx="166">
                  <c:v>26570.5</c:v>
                </c:pt>
                <c:pt idx="167">
                  <c:v>26579.5</c:v>
                </c:pt>
                <c:pt idx="168">
                  <c:v>26580</c:v>
                </c:pt>
                <c:pt idx="169">
                  <c:v>26588.5</c:v>
                </c:pt>
                <c:pt idx="170">
                  <c:v>26602</c:v>
                </c:pt>
                <c:pt idx="171">
                  <c:v>26602.5</c:v>
                </c:pt>
                <c:pt idx="172">
                  <c:v>26661</c:v>
                </c:pt>
                <c:pt idx="173">
                  <c:v>26739</c:v>
                </c:pt>
                <c:pt idx="174">
                  <c:v>26743.5</c:v>
                </c:pt>
                <c:pt idx="175">
                  <c:v>26747</c:v>
                </c:pt>
                <c:pt idx="176">
                  <c:v>26761</c:v>
                </c:pt>
                <c:pt idx="177">
                  <c:v>26770</c:v>
                </c:pt>
                <c:pt idx="178">
                  <c:v>26776</c:v>
                </c:pt>
                <c:pt idx="179">
                  <c:v>26906</c:v>
                </c:pt>
                <c:pt idx="180">
                  <c:v>27019.5</c:v>
                </c:pt>
                <c:pt idx="181">
                  <c:v>27854.5</c:v>
                </c:pt>
                <c:pt idx="182">
                  <c:v>28242.5</c:v>
                </c:pt>
                <c:pt idx="183">
                  <c:v>28310.5</c:v>
                </c:pt>
                <c:pt idx="184">
                  <c:v>28442</c:v>
                </c:pt>
                <c:pt idx="185">
                  <c:v>28451</c:v>
                </c:pt>
                <c:pt idx="186">
                  <c:v>28451.5</c:v>
                </c:pt>
                <c:pt idx="187">
                  <c:v>28456</c:v>
                </c:pt>
                <c:pt idx="188">
                  <c:v>28460.5</c:v>
                </c:pt>
                <c:pt idx="189">
                  <c:v>28465</c:v>
                </c:pt>
                <c:pt idx="190">
                  <c:v>28465.5</c:v>
                </c:pt>
                <c:pt idx="191">
                  <c:v>28469.5</c:v>
                </c:pt>
                <c:pt idx="192">
                  <c:v>28496.5</c:v>
                </c:pt>
                <c:pt idx="193">
                  <c:v>28750.5</c:v>
                </c:pt>
                <c:pt idx="194">
                  <c:v>29820</c:v>
                </c:pt>
                <c:pt idx="195">
                  <c:v>29915</c:v>
                </c:pt>
                <c:pt idx="196">
                  <c:v>29919.5</c:v>
                </c:pt>
                <c:pt idx="197">
                  <c:v>29957</c:v>
                </c:pt>
                <c:pt idx="198">
                  <c:v>30060</c:v>
                </c:pt>
                <c:pt idx="199">
                  <c:v>30064.5</c:v>
                </c:pt>
                <c:pt idx="200">
                  <c:v>30087</c:v>
                </c:pt>
                <c:pt idx="201">
                  <c:v>30096</c:v>
                </c:pt>
                <c:pt idx="202">
                  <c:v>30101</c:v>
                </c:pt>
                <c:pt idx="203">
                  <c:v>30255</c:v>
                </c:pt>
                <c:pt idx="204">
                  <c:v>31334</c:v>
                </c:pt>
                <c:pt idx="205">
                  <c:v>31334</c:v>
                </c:pt>
                <c:pt idx="206">
                  <c:v>31334</c:v>
                </c:pt>
                <c:pt idx="207">
                  <c:v>31668.5</c:v>
                </c:pt>
                <c:pt idx="208">
                  <c:v>31668.5</c:v>
                </c:pt>
                <c:pt idx="209">
                  <c:v>31673</c:v>
                </c:pt>
                <c:pt idx="210">
                  <c:v>31673.5</c:v>
                </c:pt>
                <c:pt idx="211">
                  <c:v>31673.5</c:v>
                </c:pt>
                <c:pt idx="212">
                  <c:v>31727.5</c:v>
                </c:pt>
                <c:pt idx="213">
                  <c:v>31809</c:v>
                </c:pt>
                <c:pt idx="214">
                  <c:v>31841</c:v>
                </c:pt>
                <c:pt idx="215">
                  <c:v>31841</c:v>
                </c:pt>
                <c:pt idx="216">
                  <c:v>31841</c:v>
                </c:pt>
                <c:pt idx="217">
                  <c:v>31841</c:v>
                </c:pt>
                <c:pt idx="218">
                  <c:v>31841</c:v>
                </c:pt>
                <c:pt idx="219">
                  <c:v>31841</c:v>
                </c:pt>
                <c:pt idx="220">
                  <c:v>31854.5</c:v>
                </c:pt>
                <c:pt idx="221">
                  <c:v>31854.5</c:v>
                </c:pt>
                <c:pt idx="222">
                  <c:v>31899.5</c:v>
                </c:pt>
                <c:pt idx="223">
                  <c:v>33188</c:v>
                </c:pt>
                <c:pt idx="224">
                  <c:v>33345</c:v>
                </c:pt>
                <c:pt idx="225">
                  <c:v>33395</c:v>
                </c:pt>
                <c:pt idx="226">
                  <c:v>33417.5</c:v>
                </c:pt>
                <c:pt idx="227">
                  <c:v>33422</c:v>
                </c:pt>
                <c:pt idx="228">
                  <c:v>33426.5</c:v>
                </c:pt>
                <c:pt idx="229">
                  <c:v>33426.5</c:v>
                </c:pt>
                <c:pt idx="230">
                  <c:v>33450.5</c:v>
                </c:pt>
                <c:pt idx="231">
                  <c:v>33454</c:v>
                </c:pt>
                <c:pt idx="232">
                  <c:v>33458.5</c:v>
                </c:pt>
                <c:pt idx="233">
                  <c:v>33549</c:v>
                </c:pt>
                <c:pt idx="234">
                  <c:v>34850</c:v>
                </c:pt>
                <c:pt idx="235">
                  <c:v>34922</c:v>
                </c:pt>
                <c:pt idx="236">
                  <c:v>35021.5</c:v>
                </c:pt>
                <c:pt idx="237">
                  <c:v>35021.5</c:v>
                </c:pt>
                <c:pt idx="238">
                  <c:v>35026.5</c:v>
                </c:pt>
                <c:pt idx="239">
                  <c:v>35026.5</c:v>
                </c:pt>
                <c:pt idx="240">
                  <c:v>35035.5</c:v>
                </c:pt>
                <c:pt idx="241">
                  <c:v>35040</c:v>
                </c:pt>
                <c:pt idx="242">
                  <c:v>35040</c:v>
                </c:pt>
                <c:pt idx="243">
                  <c:v>35058</c:v>
                </c:pt>
                <c:pt idx="244">
                  <c:v>35139.5</c:v>
                </c:pt>
                <c:pt idx="245">
                  <c:v>35191</c:v>
                </c:pt>
                <c:pt idx="246">
                  <c:v>35207.5</c:v>
                </c:pt>
                <c:pt idx="247">
                  <c:v>35434</c:v>
                </c:pt>
                <c:pt idx="248">
                  <c:v>36367.5</c:v>
                </c:pt>
                <c:pt idx="249">
                  <c:v>36517</c:v>
                </c:pt>
                <c:pt idx="250">
                  <c:v>36607.5</c:v>
                </c:pt>
                <c:pt idx="251">
                  <c:v>36997.5</c:v>
                </c:pt>
                <c:pt idx="252">
                  <c:v>38012.5</c:v>
                </c:pt>
                <c:pt idx="253">
                  <c:v>38162</c:v>
                </c:pt>
                <c:pt idx="254">
                  <c:v>38416</c:v>
                </c:pt>
                <c:pt idx="255">
                  <c:v>38438.5</c:v>
                </c:pt>
                <c:pt idx="256">
                  <c:v>39329</c:v>
                </c:pt>
                <c:pt idx="257">
                  <c:v>39865.5</c:v>
                </c:pt>
                <c:pt idx="258">
                  <c:v>39885</c:v>
                </c:pt>
                <c:pt idx="259">
                  <c:v>39988</c:v>
                </c:pt>
                <c:pt idx="260">
                  <c:v>40350.5</c:v>
                </c:pt>
                <c:pt idx="261">
                  <c:v>41331.5</c:v>
                </c:pt>
                <c:pt idx="262">
                  <c:v>41483.5</c:v>
                </c:pt>
                <c:pt idx="263">
                  <c:v>41580</c:v>
                </c:pt>
                <c:pt idx="264">
                  <c:v>41648.5</c:v>
                </c:pt>
                <c:pt idx="265">
                  <c:v>41705.5</c:v>
                </c:pt>
                <c:pt idx="266">
                  <c:v>41714.5</c:v>
                </c:pt>
                <c:pt idx="267">
                  <c:v>41814</c:v>
                </c:pt>
                <c:pt idx="268">
                  <c:v>41995.5</c:v>
                </c:pt>
                <c:pt idx="269">
                  <c:v>42004.5</c:v>
                </c:pt>
                <c:pt idx="270">
                  <c:v>43160</c:v>
                </c:pt>
                <c:pt idx="271">
                  <c:v>43170.5</c:v>
                </c:pt>
                <c:pt idx="272">
                  <c:v>43171</c:v>
                </c:pt>
                <c:pt idx="273">
                  <c:v>43241.5</c:v>
                </c:pt>
                <c:pt idx="274">
                  <c:v>43305</c:v>
                </c:pt>
                <c:pt idx="275">
                  <c:v>43355</c:v>
                </c:pt>
                <c:pt idx="276">
                  <c:v>43369.5</c:v>
                </c:pt>
                <c:pt idx="277">
                  <c:v>43373</c:v>
                </c:pt>
                <c:pt idx="278">
                  <c:v>43423</c:v>
                </c:pt>
                <c:pt idx="279">
                  <c:v>43518</c:v>
                </c:pt>
                <c:pt idx="280">
                  <c:v>44597.5</c:v>
                </c:pt>
                <c:pt idx="281">
                  <c:v>44782</c:v>
                </c:pt>
                <c:pt idx="282">
                  <c:v>44918</c:v>
                </c:pt>
                <c:pt idx="283">
                  <c:v>44918</c:v>
                </c:pt>
                <c:pt idx="284">
                  <c:v>45031.5</c:v>
                </c:pt>
                <c:pt idx="285">
                  <c:v>45036</c:v>
                </c:pt>
                <c:pt idx="286">
                  <c:v>45068</c:v>
                </c:pt>
                <c:pt idx="287">
                  <c:v>45068</c:v>
                </c:pt>
                <c:pt idx="288">
                  <c:v>45072.5</c:v>
                </c:pt>
                <c:pt idx="289">
                  <c:v>45073.5</c:v>
                </c:pt>
                <c:pt idx="290">
                  <c:v>45074</c:v>
                </c:pt>
                <c:pt idx="291">
                  <c:v>45090.5</c:v>
                </c:pt>
                <c:pt idx="292">
                  <c:v>45253.5</c:v>
                </c:pt>
                <c:pt idx="293">
                  <c:v>45326</c:v>
                </c:pt>
                <c:pt idx="294">
                  <c:v>46419</c:v>
                </c:pt>
                <c:pt idx="295">
                  <c:v>46422.5</c:v>
                </c:pt>
                <c:pt idx="296">
                  <c:v>46463.5</c:v>
                </c:pt>
                <c:pt idx="297">
                  <c:v>46463.5</c:v>
                </c:pt>
                <c:pt idx="298">
                  <c:v>46463.5</c:v>
                </c:pt>
                <c:pt idx="299">
                  <c:v>46464</c:v>
                </c:pt>
                <c:pt idx="300">
                  <c:v>46464</c:v>
                </c:pt>
                <c:pt idx="301">
                  <c:v>46464</c:v>
                </c:pt>
                <c:pt idx="302">
                  <c:v>46467.5</c:v>
                </c:pt>
                <c:pt idx="303">
                  <c:v>46528</c:v>
                </c:pt>
                <c:pt idx="304">
                  <c:v>46576.5</c:v>
                </c:pt>
                <c:pt idx="305">
                  <c:v>46699</c:v>
                </c:pt>
                <c:pt idx="306">
                  <c:v>46708</c:v>
                </c:pt>
                <c:pt idx="307">
                  <c:v>46718.5</c:v>
                </c:pt>
                <c:pt idx="308">
                  <c:v>46850</c:v>
                </c:pt>
                <c:pt idx="309">
                  <c:v>46850</c:v>
                </c:pt>
                <c:pt idx="310">
                  <c:v>46876</c:v>
                </c:pt>
                <c:pt idx="311">
                  <c:v>47883</c:v>
                </c:pt>
                <c:pt idx="312">
                  <c:v>48119</c:v>
                </c:pt>
                <c:pt idx="313">
                  <c:v>48121.5</c:v>
                </c:pt>
                <c:pt idx="314">
                  <c:v>48140.5</c:v>
                </c:pt>
                <c:pt idx="315">
                  <c:v>48244</c:v>
                </c:pt>
                <c:pt idx="316">
                  <c:v>48248.5</c:v>
                </c:pt>
                <c:pt idx="317">
                  <c:v>48248.5</c:v>
                </c:pt>
                <c:pt idx="318">
                  <c:v>48280.5</c:v>
                </c:pt>
                <c:pt idx="319">
                  <c:v>48295</c:v>
                </c:pt>
                <c:pt idx="320">
                  <c:v>48303</c:v>
                </c:pt>
                <c:pt idx="321">
                  <c:v>48485.5</c:v>
                </c:pt>
                <c:pt idx="322">
                  <c:v>48557</c:v>
                </c:pt>
                <c:pt idx="323">
                  <c:v>48558</c:v>
                </c:pt>
                <c:pt idx="324">
                  <c:v>48566.5</c:v>
                </c:pt>
                <c:pt idx="325">
                  <c:v>48566.5</c:v>
                </c:pt>
                <c:pt idx="326">
                  <c:v>48747.5</c:v>
                </c:pt>
                <c:pt idx="327">
                  <c:v>48747.5</c:v>
                </c:pt>
                <c:pt idx="328">
                  <c:v>49640</c:v>
                </c:pt>
                <c:pt idx="329">
                  <c:v>49735</c:v>
                </c:pt>
                <c:pt idx="330">
                  <c:v>49800.5</c:v>
                </c:pt>
                <c:pt idx="331">
                  <c:v>49948</c:v>
                </c:pt>
                <c:pt idx="332">
                  <c:v>50016</c:v>
                </c:pt>
                <c:pt idx="333">
                  <c:v>50138.5</c:v>
                </c:pt>
                <c:pt idx="334">
                  <c:v>50143</c:v>
                </c:pt>
                <c:pt idx="335">
                  <c:v>50143</c:v>
                </c:pt>
                <c:pt idx="336">
                  <c:v>51276.5</c:v>
                </c:pt>
                <c:pt idx="337">
                  <c:v>51303.5</c:v>
                </c:pt>
                <c:pt idx="338">
                  <c:v>51304</c:v>
                </c:pt>
                <c:pt idx="339">
                  <c:v>51421</c:v>
                </c:pt>
                <c:pt idx="340">
                  <c:v>51460</c:v>
                </c:pt>
                <c:pt idx="341">
                  <c:v>51506.5</c:v>
                </c:pt>
                <c:pt idx="342">
                  <c:v>51593.5</c:v>
                </c:pt>
                <c:pt idx="343">
                  <c:v>51603.5</c:v>
                </c:pt>
                <c:pt idx="344">
                  <c:v>51620</c:v>
                </c:pt>
                <c:pt idx="345">
                  <c:v>51621</c:v>
                </c:pt>
                <c:pt idx="346">
                  <c:v>51674.5</c:v>
                </c:pt>
                <c:pt idx="347">
                  <c:v>51701.5</c:v>
                </c:pt>
                <c:pt idx="348">
                  <c:v>51715</c:v>
                </c:pt>
                <c:pt idx="349">
                  <c:v>52898.5</c:v>
                </c:pt>
                <c:pt idx="350">
                  <c:v>52972</c:v>
                </c:pt>
                <c:pt idx="351">
                  <c:v>53071</c:v>
                </c:pt>
                <c:pt idx="352">
                  <c:v>53085</c:v>
                </c:pt>
                <c:pt idx="353">
                  <c:v>53092.5</c:v>
                </c:pt>
                <c:pt idx="354">
                  <c:v>53093</c:v>
                </c:pt>
                <c:pt idx="355">
                  <c:v>53093</c:v>
                </c:pt>
                <c:pt idx="356">
                  <c:v>53121</c:v>
                </c:pt>
                <c:pt idx="357">
                  <c:v>53121</c:v>
                </c:pt>
                <c:pt idx="358">
                  <c:v>53144</c:v>
                </c:pt>
                <c:pt idx="359">
                  <c:v>53165.5</c:v>
                </c:pt>
                <c:pt idx="360">
                  <c:v>53183</c:v>
                </c:pt>
                <c:pt idx="361">
                  <c:v>53183</c:v>
                </c:pt>
                <c:pt idx="362">
                  <c:v>53193</c:v>
                </c:pt>
                <c:pt idx="363">
                  <c:v>53201.5</c:v>
                </c:pt>
                <c:pt idx="364">
                  <c:v>53207</c:v>
                </c:pt>
                <c:pt idx="365">
                  <c:v>53547</c:v>
                </c:pt>
                <c:pt idx="366">
                  <c:v>54643</c:v>
                </c:pt>
                <c:pt idx="367">
                  <c:v>54721</c:v>
                </c:pt>
                <c:pt idx="368">
                  <c:v>54730</c:v>
                </c:pt>
                <c:pt idx="369">
                  <c:v>54802</c:v>
                </c:pt>
                <c:pt idx="370">
                  <c:v>54812</c:v>
                </c:pt>
                <c:pt idx="371">
                  <c:v>54830</c:v>
                </c:pt>
                <c:pt idx="372">
                  <c:v>54857</c:v>
                </c:pt>
                <c:pt idx="373">
                  <c:v>54861</c:v>
                </c:pt>
                <c:pt idx="374">
                  <c:v>54875</c:v>
                </c:pt>
                <c:pt idx="375">
                  <c:v>54938</c:v>
                </c:pt>
                <c:pt idx="376">
                  <c:v>54950.5</c:v>
                </c:pt>
                <c:pt idx="377">
                  <c:v>54970</c:v>
                </c:pt>
                <c:pt idx="378">
                  <c:v>54996</c:v>
                </c:pt>
                <c:pt idx="379">
                  <c:v>54996</c:v>
                </c:pt>
                <c:pt idx="380">
                  <c:v>54996</c:v>
                </c:pt>
                <c:pt idx="381">
                  <c:v>55127.5</c:v>
                </c:pt>
                <c:pt idx="382">
                  <c:v>55127.5</c:v>
                </c:pt>
                <c:pt idx="383">
                  <c:v>55572</c:v>
                </c:pt>
                <c:pt idx="384">
                  <c:v>56043.5</c:v>
                </c:pt>
                <c:pt idx="385">
                  <c:v>56043.5</c:v>
                </c:pt>
                <c:pt idx="386">
                  <c:v>56293</c:v>
                </c:pt>
                <c:pt idx="387">
                  <c:v>56302.5</c:v>
                </c:pt>
                <c:pt idx="388">
                  <c:v>56342</c:v>
                </c:pt>
                <c:pt idx="389">
                  <c:v>56388</c:v>
                </c:pt>
                <c:pt idx="390">
                  <c:v>56429.5</c:v>
                </c:pt>
                <c:pt idx="391">
                  <c:v>56442.5</c:v>
                </c:pt>
                <c:pt idx="392">
                  <c:v>56474</c:v>
                </c:pt>
                <c:pt idx="393">
                  <c:v>56500</c:v>
                </c:pt>
                <c:pt idx="394">
                  <c:v>56500.5</c:v>
                </c:pt>
                <c:pt idx="395">
                  <c:v>56551</c:v>
                </c:pt>
                <c:pt idx="396">
                  <c:v>56578</c:v>
                </c:pt>
                <c:pt idx="397">
                  <c:v>56664.5</c:v>
                </c:pt>
                <c:pt idx="398">
                  <c:v>56668</c:v>
                </c:pt>
                <c:pt idx="399">
                  <c:v>56683</c:v>
                </c:pt>
                <c:pt idx="400">
                  <c:v>56683</c:v>
                </c:pt>
                <c:pt idx="401">
                  <c:v>56683</c:v>
                </c:pt>
                <c:pt idx="402">
                  <c:v>56841.5</c:v>
                </c:pt>
                <c:pt idx="403">
                  <c:v>57599</c:v>
                </c:pt>
                <c:pt idx="404">
                  <c:v>57757.5</c:v>
                </c:pt>
                <c:pt idx="405">
                  <c:v>57884</c:v>
                </c:pt>
                <c:pt idx="406">
                  <c:v>58055.5</c:v>
                </c:pt>
                <c:pt idx="407">
                  <c:v>58169</c:v>
                </c:pt>
                <c:pt idx="408">
                  <c:v>58169.5</c:v>
                </c:pt>
                <c:pt idx="409">
                  <c:v>58214</c:v>
                </c:pt>
                <c:pt idx="410">
                  <c:v>58214</c:v>
                </c:pt>
                <c:pt idx="411">
                  <c:v>58327.5</c:v>
                </c:pt>
                <c:pt idx="412">
                  <c:v>58327.5</c:v>
                </c:pt>
                <c:pt idx="413">
                  <c:v>58358.5</c:v>
                </c:pt>
                <c:pt idx="414">
                  <c:v>58358.5</c:v>
                </c:pt>
                <c:pt idx="415">
                  <c:v>58377</c:v>
                </c:pt>
                <c:pt idx="416">
                  <c:v>59321</c:v>
                </c:pt>
                <c:pt idx="417">
                  <c:v>59409</c:v>
                </c:pt>
                <c:pt idx="418">
                  <c:v>59430</c:v>
                </c:pt>
                <c:pt idx="419">
                  <c:v>59588.5</c:v>
                </c:pt>
                <c:pt idx="420">
                  <c:v>59696.5</c:v>
                </c:pt>
                <c:pt idx="421">
                  <c:v>59758</c:v>
                </c:pt>
                <c:pt idx="422">
                  <c:v>59767</c:v>
                </c:pt>
                <c:pt idx="423">
                  <c:v>59841.5</c:v>
                </c:pt>
                <c:pt idx="424">
                  <c:v>60114.5</c:v>
                </c:pt>
                <c:pt idx="425">
                  <c:v>60114.5</c:v>
                </c:pt>
                <c:pt idx="426">
                  <c:v>60114.5</c:v>
                </c:pt>
                <c:pt idx="427">
                  <c:v>60334</c:v>
                </c:pt>
                <c:pt idx="428">
                  <c:v>60334</c:v>
                </c:pt>
                <c:pt idx="429">
                  <c:v>61315</c:v>
                </c:pt>
                <c:pt idx="430">
                  <c:v>61331.5</c:v>
                </c:pt>
                <c:pt idx="431">
                  <c:v>61374.5</c:v>
                </c:pt>
                <c:pt idx="432">
                  <c:v>61375</c:v>
                </c:pt>
                <c:pt idx="433">
                  <c:v>61444</c:v>
                </c:pt>
                <c:pt idx="434">
                  <c:v>61444.5</c:v>
                </c:pt>
                <c:pt idx="435">
                  <c:v>61498.5</c:v>
                </c:pt>
                <c:pt idx="436">
                  <c:v>61503</c:v>
                </c:pt>
                <c:pt idx="437">
                  <c:v>61529</c:v>
                </c:pt>
                <c:pt idx="438">
                  <c:v>61548.5</c:v>
                </c:pt>
                <c:pt idx="439">
                  <c:v>61575</c:v>
                </c:pt>
                <c:pt idx="440">
                  <c:v>61602.5</c:v>
                </c:pt>
                <c:pt idx="441">
                  <c:v>61603</c:v>
                </c:pt>
                <c:pt idx="442">
                  <c:v>61607.5</c:v>
                </c:pt>
                <c:pt idx="443">
                  <c:v>61611.5</c:v>
                </c:pt>
                <c:pt idx="444">
                  <c:v>61612</c:v>
                </c:pt>
                <c:pt idx="445">
                  <c:v>61621</c:v>
                </c:pt>
                <c:pt idx="446">
                  <c:v>61634.5</c:v>
                </c:pt>
                <c:pt idx="447">
                  <c:v>61643.5</c:v>
                </c:pt>
                <c:pt idx="448">
                  <c:v>61644</c:v>
                </c:pt>
                <c:pt idx="449">
                  <c:v>61648</c:v>
                </c:pt>
                <c:pt idx="450">
                  <c:v>61648.5</c:v>
                </c:pt>
                <c:pt idx="451">
                  <c:v>61652.5</c:v>
                </c:pt>
                <c:pt idx="452">
                  <c:v>61653</c:v>
                </c:pt>
                <c:pt idx="453">
                  <c:v>61661.5</c:v>
                </c:pt>
                <c:pt idx="454">
                  <c:v>61662</c:v>
                </c:pt>
                <c:pt idx="455">
                  <c:v>61666</c:v>
                </c:pt>
                <c:pt idx="456">
                  <c:v>61666.5</c:v>
                </c:pt>
                <c:pt idx="457">
                  <c:v>61670.5</c:v>
                </c:pt>
                <c:pt idx="458">
                  <c:v>61671</c:v>
                </c:pt>
                <c:pt idx="459">
                  <c:v>61684</c:v>
                </c:pt>
                <c:pt idx="460">
                  <c:v>61684</c:v>
                </c:pt>
                <c:pt idx="461">
                  <c:v>61684.5</c:v>
                </c:pt>
                <c:pt idx="462">
                  <c:v>61699</c:v>
                </c:pt>
                <c:pt idx="463">
                  <c:v>61784</c:v>
                </c:pt>
                <c:pt idx="464">
                  <c:v>61788.5</c:v>
                </c:pt>
                <c:pt idx="465">
                  <c:v>61793</c:v>
                </c:pt>
                <c:pt idx="466">
                  <c:v>61797.5</c:v>
                </c:pt>
                <c:pt idx="467">
                  <c:v>61802</c:v>
                </c:pt>
                <c:pt idx="468">
                  <c:v>61806.5</c:v>
                </c:pt>
                <c:pt idx="469">
                  <c:v>61811</c:v>
                </c:pt>
                <c:pt idx="470">
                  <c:v>61880</c:v>
                </c:pt>
                <c:pt idx="471">
                  <c:v>61892.5</c:v>
                </c:pt>
                <c:pt idx="472">
                  <c:v>62092</c:v>
                </c:pt>
                <c:pt idx="473">
                  <c:v>62092</c:v>
                </c:pt>
                <c:pt idx="474">
                  <c:v>62561</c:v>
                </c:pt>
                <c:pt idx="475">
                  <c:v>63006</c:v>
                </c:pt>
                <c:pt idx="476">
                  <c:v>63006.5</c:v>
                </c:pt>
                <c:pt idx="477">
                  <c:v>63027.5</c:v>
                </c:pt>
                <c:pt idx="478">
                  <c:v>63043.5</c:v>
                </c:pt>
                <c:pt idx="479">
                  <c:v>63057</c:v>
                </c:pt>
                <c:pt idx="480">
                  <c:v>63066</c:v>
                </c:pt>
                <c:pt idx="481">
                  <c:v>63106</c:v>
                </c:pt>
                <c:pt idx="482">
                  <c:v>63106</c:v>
                </c:pt>
                <c:pt idx="483">
                  <c:v>63106.5</c:v>
                </c:pt>
                <c:pt idx="484">
                  <c:v>63106.5</c:v>
                </c:pt>
                <c:pt idx="485">
                  <c:v>63107.5</c:v>
                </c:pt>
                <c:pt idx="486">
                  <c:v>63116</c:v>
                </c:pt>
                <c:pt idx="487">
                  <c:v>63116</c:v>
                </c:pt>
                <c:pt idx="488">
                  <c:v>63116.5</c:v>
                </c:pt>
                <c:pt idx="489">
                  <c:v>63125.5</c:v>
                </c:pt>
                <c:pt idx="490">
                  <c:v>63154</c:v>
                </c:pt>
                <c:pt idx="491">
                  <c:v>63161.5</c:v>
                </c:pt>
                <c:pt idx="492">
                  <c:v>63220.5</c:v>
                </c:pt>
                <c:pt idx="493">
                  <c:v>63306</c:v>
                </c:pt>
                <c:pt idx="494">
                  <c:v>63306.5</c:v>
                </c:pt>
                <c:pt idx="495">
                  <c:v>63329</c:v>
                </c:pt>
                <c:pt idx="496">
                  <c:v>63367</c:v>
                </c:pt>
                <c:pt idx="497">
                  <c:v>63426</c:v>
                </c:pt>
                <c:pt idx="498">
                  <c:v>64489.5</c:v>
                </c:pt>
                <c:pt idx="499">
                  <c:v>64493</c:v>
                </c:pt>
                <c:pt idx="500">
                  <c:v>64644.5</c:v>
                </c:pt>
                <c:pt idx="501">
                  <c:v>64729</c:v>
                </c:pt>
                <c:pt idx="502">
                  <c:v>64753.5</c:v>
                </c:pt>
                <c:pt idx="503">
                  <c:v>64758</c:v>
                </c:pt>
                <c:pt idx="504">
                  <c:v>64783.5</c:v>
                </c:pt>
                <c:pt idx="505">
                  <c:v>64788</c:v>
                </c:pt>
                <c:pt idx="506">
                  <c:v>64792.5</c:v>
                </c:pt>
                <c:pt idx="507">
                  <c:v>64793</c:v>
                </c:pt>
                <c:pt idx="508">
                  <c:v>64797</c:v>
                </c:pt>
                <c:pt idx="509">
                  <c:v>64860.5</c:v>
                </c:pt>
                <c:pt idx="510">
                  <c:v>64862</c:v>
                </c:pt>
                <c:pt idx="511">
                  <c:v>64874</c:v>
                </c:pt>
                <c:pt idx="512">
                  <c:v>64874</c:v>
                </c:pt>
                <c:pt idx="513">
                  <c:v>64951</c:v>
                </c:pt>
                <c:pt idx="514">
                  <c:v>65250.5</c:v>
                </c:pt>
                <c:pt idx="515">
                  <c:v>65677</c:v>
                </c:pt>
                <c:pt idx="516">
                  <c:v>66008.5</c:v>
                </c:pt>
                <c:pt idx="517">
                  <c:v>66013</c:v>
                </c:pt>
                <c:pt idx="518">
                  <c:v>66022</c:v>
                </c:pt>
                <c:pt idx="519">
                  <c:v>66058</c:v>
                </c:pt>
                <c:pt idx="520">
                  <c:v>66071.5</c:v>
                </c:pt>
                <c:pt idx="521">
                  <c:v>66076.5</c:v>
                </c:pt>
                <c:pt idx="522">
                  <c:v>66090</c:v>
                </c:pt>
                <c:pt idx="523">
                  <c:v>66098.5</c:v>
                </c:pt>
                <c:pt idx="524">
                  <c:v>66099</c:v>
                </c:pt>
                <c:pt idx="525">
                  <c:v>66103.5</c:v>
                </c:pt>
                <c:pt idx="526">
                  <c:v>66108</c:v>
                </c:pt>
                <c:pt idx="527">
                  <c:v>66112.5</c:v>
                </c:pt>
                <c:pt idx="528">
                  <c:v>66189.5</c:v>
                </c:pt>
                <c:pt idx="529">
                  <c:v>66194</c:v>
                </c:pt>
                <c:pt idx="530">
                  <c:v>66194.5</c:v>
                </c:pt>
                <c:pt idx="531">
                  <c:v>66216</c:v>
                </c:pt>
                <c:pt idx="532">
                  <c:v>66216.5</c:v>
                </c:pt>
                <c:pt idx="533">
                  <c:v>66230.5</c:v>
                </c:pt>
                <c:pt idx="534">
                  <c:v>66234.5</c:v>
                </c:pt>
                <c:pt idx="535">
                  <c:v>66248.5</c:v>
                </c:pt>
                <c:pt idx="536">
                  <c:v>66253</c:v>
                </c:pt>
                <c:pt idx="537">
                  <c:v>66257.5</c:v>
                </c:pt>
                <c:pt idx="538">
                  <c:v>66261.5</c:v>
                </c:pt>
                <c:pt idx="539">
                  <c:v>66279.5</c:v>
                </c:pt>
                <c:pt idx="540">
                  <c:v>66280</c:v>
                </c:pt>
                <c:pt idx="541">
                  <c:v>66284</c:v>
                </c:pt>
                <c:pt idx="542">
                  <c:v>66284.5</c:v>
                </c:pt>
                <c:pt idx="543">
                  <c:v>66288</c:v>
                </c:pt>
                <c:pt idx="544">
                  <c:v>66288.5</c:v>
                </c:pt>
                <c:pt idx="545">
                  <c:v>66302.5</c:v>
                </c:pt>
                <c:pt idx="546">
                  <c:v>66307</c:v>
                </c:pt>
                <c:pt idx="547">
                  <c:v>66307.5</c:v>
                </c:pt>
                <c:pt idx="548">
                  <c:v>66311</c:v>
                </c:pt>
                <c:pt idx="549">
                  <c:v>66312</c:v>
                </c:pt>
                <c:pt idx="550">
                  <c:v>66325.5</c:v>
                </c:pt>
                <c:pt idx="551">
                  <c:v>66326.5</c:v>
                </c:pt>
                <c:pt idx="552">
                  <c:v>66329.5</c:v>
                </c:pt>
                <c:pt idx="553">
                  <c:v>66330</c:v>
                </c:pt>
                <c:pt idx="554">
                  <c:v>66347</c:v>
                </c:pt>
                <c:pt idx="555">
                  <c:v>66347.5</c:v>
                </c:pt>
                <c:pt idx="556">
                  <c:v>66423.5</c:v>
                </c:pt>
                <c:pt idx="557">
                  <c:v>66424</c:v>
                </c:pt>
                <c:pt idx="558">
                  <c:v>66433</c:v>
                </c:pt>
                <c:pt idx="559">
                  <c:v>66437.5</c:v>
                </c:pt>
                <c:pt idx="560">
                  <c:v>66438</c:v>
                </c:pt>
                <c:pt idx="561">
                  <c:v>66438.5</c:v>
                </c:pt>
                <c:pt idx="562">
                  <c:v>66443</c:v>
                </c:pt>
                <c:pt idx="563">
                  <c:v>66451</c:v>
                </c:pt>
                <c:pt idx="564">
                  <c:v>66469</c:v>
                </c:pt>
                <c:pt idx="565">
                  <c:v>66469.5</c:v>
                </c:pt>
                <c:pt idx="566">
                  <c:v>66473.5</c:v>
                </c:pt>
                <c:pt idx="567">
                  <c:v>66474</c:v>
                </c:pt>
                <c:pt idx="568">
                  <c:v>66478</c:v>
                </c:pt>
                <c:pt idx="569">
                  <c:v>66478.5</c:v>
                </c:pt>
                <c:pt idx="570">
                  <c:v>66483</c:v>
                </c:pt>
                <c:pt idx="571">
                  <c:v>66487</c:v>
                </c:pt>
                <c:pt idx="572">
                  <c:v>66487.5</c:v>
                </c:pt>
                <c:pt idx="573">
                  <c:v>66491.5</c:v>
                </c:pt>
                <c:pt idx="574">
                  <c:v>66492</c:v>
                </c:pt>
                <c:pt idx="575">
                  <c:v>66492.5</c:v>
                </c:pt>
                <c:pt idx="576">
                  <c:v>66501</c:v>
                </c:pt>
                <c:pt idx="577">
                  <c:v>66501.5</c:v>
                </c:pt>
                <c:pt idx="578">
                  <c:v>66505.5</c:v>
                </c:pt>
                <c:pt idx="579">
                  <c:v>66510</c:v>
                </c:pt>
                <c:pt idx="580">
                  <c:v>66514.5</c:v>
                </c:pt>
                <c:pt idx="581">
                  <c:v>66519</c:v>
                </c:pt>
                <c:pt idx="582">
                  <c:v>66519</c:v>
                </c:pt>
                <c:pt idx="583">
                  <c:v>66523.5</c:v>
                </c:pt>
                <c:pt idx="584">
                  <c:v>66528</c:v>
                </c:pt>
                <c:pt idx="585">
                  <c:v>66528.5</c:v>
                </c:pt>
                <c:pt idx="586">
                  <c:v>66532.5</c:v>
                </c:pt>
                <c:pt idx="587">
                  <c:v>66532.5</c:v>
                </c:pt>
                <c:pt idx="588">
                  <c:v>66533</c:v>
                </c:pt>
                <c:pt idx="589">
                  <c:v>66537.5</c:v>
                </c:pt>
                <c:pt idx="590">
                  <c:v>66551</c:v>
                </c:pt>
                <c:pt idx="591">
                  <c:v>66555.5</c:v>
                </c:pt>
                <c:pt idx="592">
                  <c:v>66564.5</c:v>
                </c:pt>
                <c:pt idx="593">
                  <c:v>66569</c:v>
                </c:pt>
                <c:pt idx="594">
                  <c:v>66573.5</c:v>
                </c:pt>
                <c:pt idx="595">
                  <c:v>66578</c:v>
                </c:pt>
                <c:pt idx="596">
                  <c:v>66582.5</c:v>
                </c:pt>
                <c:pt idx="597">
                  <c:v>66596</c:v>
                </c:pt>
                <c:pt idx="598">
                  <c:v>66600.5</c:v>
                </c:pt>
                <c:pt idx="599">
                  <c:v>66614.5</c:v>
                </c:pt>
                <c:pt idx="600">
                  <c:v>66619</c:v>
                </c:pt>
                <c:pt idx="601">
                  <c:v>66623.5</c:v>
                </c:pt>
                <c:pt idx="602">
                  <c:v>66659.5</c:v>
                </c:pt>
                <c:pt idx="603">
                  <c:v>66765</c:v>
                </c:pt>
                <c:pt idx="604">
                  <c:v>67914</c:v>
                </c:pt>
                <c:pt idx="605">
                  <c:v>67914</c:v>
                </c:pt>
                <c:pt idx="606">
                  <c:v>67914</c:v>
                </c:pt>
                <c:pt idx="607">
                  <c:v>67914</c:v>
                </c:pt>
                <c:pt idx="608">
                  <c:v>67974.5</c:v>
                </c:pt>
                <c:pt idx="609">
                  <c:v>67980</c:v>
                </c:pt>
                <c:pt idx="610">
                  <c:v>67980</c:v>
                </c:pt>
                <c:pt idx="611">
                  <c:v>68073</c:v>
                </c:pt>
                <c:pt idx="612">
                  <c:v>68128</c:v>
                </c:pt>
                <c:pt idx="613">
                  <c:v>68128</c:v>
                </c:pt>
                <c:pt idx="614">
                  <c:v>68128</c:v>
                </c:pt>
                <c:pt idx="615">
                  <c:v>68132.5</c:v>
                </c:pt>
                <c:pt idx="616">
                  <c:v>68132.5</c:v>
                </c:pt>
                <c:pt idx="617">
                  <c:v>68241</c:v>
                </c:pt>
                <c:pt idx="618">
                  <c:v>68250</c:v>
                </c:pt>
                <c:pt idx="619">
                  <c:v>68255.5</c:v>
                </c:pt>
                <c:pt idx="620">
                  <c:v>68341.5</c:v>
                </c:pt>
                <c:pt idx="621">
                  <c:v>68395</c:v>
                </c:pt>
                <c:pt idx="622">
                  <c:v>68395</c:v>
                </c:pt>
                <c:pt idx="623">
                  <c:v>68395</c:v>
                </c:pt>
                <c:pt idx="624">
                  <c:v>68485.5</c:v>
                </c:pt>
                <c:pt idx="625">
                  <c:v>69244.5</c:v>
                </c:pt>
                <c:pt idx="626">
                  <c:v>69263</c:v>
                </c:pt>
                <c:pt idx="627">
                  <c:v>69263.5</c:v>
                </c:pt>
                <c:pt idx="628">
                  <c:v>69475.5</c:v>
                </c:pt>
                <c:pt idx="629">
                  <c:v>69476</c:v>
                </c:pt>
                <c:pt idx="630">
                  <c:v>69573</c:v>
                </c:pt>
                <c:pt idx="631">
                  <c:v>69593.5</c:v>
                </c:pt>
                <c:pt idx="632">
                  <c:v>69692</c:v>
                </c:pt>
                <c:pt idx="633">
                  <c:v>69769</c:v>
                </c:pt>
                <c:pt idx="634">
                  <c:v>69786</c:v>
                </c:pt>
                <c:pt idx="635">
                  <c:v>69841.5</c:v>
                </c:pt>
                <c:pt idx="636">
                  <c:v>69887</c:v>
                </c:pt>
                <c:pt idx="637">
                  <c:v>69922</c:v>
                </c:pt>
                <c:pt idx="638">
                  <c:v>70902</c:v>
                </c:pt>
                <c:pt idx="639">
                  <c:v>71042.5</c:v>
                </c:pt>
                <c:pt idx="640">
                  <c:v>71051</c:v>
                </c:pt>
                <c:pt idx="641">
                  <c:v>71214.5</c:v>
                </c:pt>
                <c:pt idx="642">
                  <c:v>71337</c:v>
                </c:pt>
                <c:pt idx="643">
                  <c:v>71337.5</c:v>
                </c:pt>
                <c:pt idx="644">
                  <c:v>71350.5</c:v>
                </c:pt>
                <c:pt idx="645">
                  <c:v>71467</c:v>
                </c:pt>
                <c:pt idx="646">
                  <c:v>72625</c:v>
                </c:pt>
                <c:pt idx="647">
                  <c:v>72838</c:v>
                </c:pt>
                <c:pt idx="648">
                  <c:v>72904.5</c:v>
                </c:pt>
                <c:pt idx="649">
                  <c:v>73035.5</c:v>
                </c:pt>
                <c:pt idx="650">
                  <c:v>73040</c:v>
                </c:pt>
                <c:pt idx="651">
                  <c:v>73040.5</c:v>
                </c:pt>
                <c:pt idx="652">
                  <c:v>73053.5</c:v>
                </c:pt>
                <c:pt idx="653">
                  <c:v>73054</c:v>
                </c:pt>
                <c:pt idx="654">
                  <c:v>73062</c:v>
                </c:pt>
                <c:pt idx="655">
                  <c:v>73062.5</c:v>
                </c:pt>
                <c:pt idx="656">
                  <c:v>73067</c:v>
                </c:pt>
                <c:pt idx="657">
                  <c:v>73067.5</c:v>
                </c:pt>
                <c:pt idx="658">
                  <c:v>73076</c:v>
                </c:pt>
                <c:pt idx="659">
                  <c:v>73076.5</c:v>
                </c:pt>
                <c:pt idx="660">
                  <c:v>73077</c:v>
                </c:pt>
                <c:pt idx="661">
                  <c:v>73077</c:v>
                </c:pt>
                <c:pt idx="662">
                  <c:v>73077.5</c:v>
                </c:pt>
                <c:pt idx="663">
                  <c:v>73080.5</c:v>
                </c:pt>
                <c:pt idx="664">
                  <c:v>73081</c:v>
                </c:pt>
                <c:pt idx="665">
                  <c:v>73081.5</c:v>
                </c:pt>
                <c:pt idx="666">
                  <c:v>73085</c:v>
                </c:pt>
                <c:pt idx="667">
                  <c:v>73085.5</c:v>
                </c:pt>
                <c:pt idx="668">
                  <c:v>73089.5</c:v>
                </c:pt>
                <c:pt idx="669">
                  <c:v>73090</c:v>
                </c:pt>
                <c:pt idx="670">
                  <c:v>73090.5</c:v>
                </c:pt>
                <c:pt idx="671">
                  <c:v>73094</c:v>
                </c:pt>
                <c:pt idx="672">
                  <c:v>73094.5</c:v>
                </c:pt>
                <c:pt idx="673">
                  <c:v>73095</c:v>
                </c:pt>
                <c:pt idx="674">
                  <c:v>73095</c:v>
                </c:pt>
                <c:pt idx="675">
                  <c:v>73095</c:v>
                </c:pt>
                <c:pt idx="676">
                  <c:v>73098.5</c:v>
                </c:pt>
                <c:pt idx="677">
                  <c:v>73099</c:v>
                </c:pt>
                <c:pt idx="678">
                  <c:v>73099.5</c:v>
                </c:pt>
                <c:pt idx="679">
                  <c:v>73103.5</c:v>
                </c:pt>
                <c:pt idx="680">
                  <c:v>73135</c:v>
                </c:pt>
                <c:pt idx="681">
                  <c:v>73135.5</c:v>
                </c:pt>
                <c:pt idx="682">
                  <c:v>73144</c:v>
                </c:pt>
                <c:pt idx="683">
                  <c:v>73144.5</c:v>
                </c:pt>
                <c:pt idx="684">
                  <c:v>73148.5</c:v>
                </c:pt>
                <c:pt idx="685">
                  <c:v>73158</c:v>
                </c:pt>
                <c:pt idx="686">
                  <c:v>73185</c:v>
                </c:pt>
                <c:pt idx="687">
                  <c:v>73189</c:v>
                </c:pt>
                <c:pt idx="688">
                  <c:v>73189.5</c:v>
                </c:pt>
                <c:pt idx="689">
                  <c:v>73190</c:v>
                </c:pt>
                <c:pt idx="690">
                  <c:v>73194</c:v>
                </c:pt>
                <c:pt idx="691">
                  <c:v>73194.5</c:v>
                </c:pt>
                <c:pt idx="692">
                  <c:v>73207.5</c:v>
                </c:pt>
                <c:pt idx="693">
                  <c:v>73212</c:v>
                </c:pt>
                <c:pt idx="694">
                  <c:v>73212.5</c:v>
                </c:pt>
                <c:pt idx="695">
                  <c:v>73221</c:v>
                </c:pt>
                <c:pt idx="696">
                  <c:v>73221.5</c:v>
                </c:pt>
                <c:pt idx="697">
                  <c:v>73230</c:v>
                </c:pt>
                <c:pt idx="698">
                  <c:v>73230.5</c:v>
                </c:pt>
                <c:pt idx="699">
                  <c:v>73239</c:v>
                </c:pt>
                <c:pt idx="700">
                  <c:v>73243.5</c:v>
                </c:pt>
                <c:pt idx="701">
                  <c:v>73248</c:v>
                </c:pt>
                <c:pt idx="702">
                  <c:v>73248.5</c:v>
                </c:pt>
                <c:pt idx="703">
                  <c:v>73252.5</c:v>
                </c:pt>
                <c:pt idx="704">
                  <c:v>73253</c:v>
                </c:pt>
                <c:pt idx="705">
                  <c:v>73262</c:v>
                </c:pt>
                <c:pt idx="706">
                  <c:v>73271</c:v>
                </c:pt>
                <c:pt idx="707">
                  <c:v>73275.5</c:v>
                </c:pt>
                <c:pt idx="708">
                  <c:v>73280</c:v>
                </c:pt>
                <c:pt idx="709">
                  <c:v>73289</c:v>
                </c:pt>
                <c:pt idx="710">
                  <c:v>74310</c:v>
                </c:pt>
                <c:pt idx="711">
                  <c:v>74327.5</c:v>
                </c:pt>
                <c:pt idx="712">
                  <c:v>74328</c:v>
                </c:pt>
                <c:pt idx="713">
                  <c:v>74342.5</c:v>
                </c:pt>
                <c:pt idx="714">
                  <c:v>74355</c:v>
                </c:pt>
                <c:pt idx="715">
                  <c:v>74359.5</c:v>
                </c:pt>
                <c:pt idx="716">
                  <c:v>74368.5</c:v>
                </c:pt>
                <c:pt idx="717">
                  <c:v>74369</c:v>
                </c:pt>
                <c:pt idx="718">
                  <c:v>74373.5</c:v>
                </c:pt>
                <c:pt idx="719">
                  <c:v>74377.5</c:v>
                </c:pt>
                <c:pt idx="720">
                  <c:v>74378</c:v>
                </c:pt>
                <c:pt idx="721">
                  <c:v>74382</c:v>
                </c:pt>
                <c:pt idx="722">
                  <c:v>74382.5</c:v>
                </c:pt>
                <c:pt idx="723">
                  <c:v>74386.5</c:v>
                </c:pt>
                <c:pt idx="724">
                  <c:v>74387</c:v>
                </c:pt>
                <c:pt idx="725">
                  <c:v>74391</c:v>
                </c:pt>
                <c:pt idx="726">
                  <c:v>74404.5</c:v>
                </c:pt>
                <c:pt idx="727">
                  <c:v>74405</c:v>
                </c:pt>
                <c:pt idx="728">
                  <c:v>74409</c:v>
                </c:pt>
                <c:pt idx="729">
                  <c:v>74409.5</c:v>
                </c:pt>
                <c:pt idx="730">
                  <c:v>74413.5</c:v>
                </c:pt>
                <c:pt idx="731">
                  <c:v>74414</c:v>
                </c:pt>
                <c:pt idx="732">
                  <c:v>74431.5</c:v>
                </c:pt>
                <c:pt idx="733">
                  <c:v>74432</c:v>
                </c:pt>
                <c:pt idx="734">
                  <c:v>74435.5</c:v>
                </c:pt>
                <c:pt idx="735">
                  <c:v>74436</c:v>
                </c:pt>
                <c:pt idx="736">
                  <c:v>74436</c:v>
                </c:pt>
                <c:pt idx="737">
                  <c:v>74436.5</c:v>
                </c:pt>
                <c:pt idx="738">
                  <c:v>74437</c:v>
                </c:pt>
                <c:pt idx="739">
                  <c:v>74440.5</c:v>
                </c:pt>
                <c:pt idx="740">
                  <c:v>74441</c:v>
                </c:pt>
                <c:pt idx="741">
                  <c:v>74464</c:v>
                </c:pt>
                <c:pt idx="742">
                  <c:v>74472.5</c:v>
                </c:pt>
                <c:pt idx="743">
                  <c:v>74517.5</c:v>
                </c:pt>
                <c:pt idx="744">
                  <c:v>74518</c:v>
                </c:pt>
                <c:pt idx="745">
                  <c:v>74518.5</c:v>
                </c:pt>
                <c:pt idx="746">
                  <c:v>74522.5</c:v>
                </c:pt>
                <c:pt idx="747">
                  <c:v>74523</c:v>
                </c:pt>
                <c:pt idx="748">
                  <c:v>74528</c:v>
                </c:pt>
                <c:pt idx="749">
                  <c:v>74528.5</c:v>
                </c:pt>
                <c:pt idx="750">
                  <c:v>74536</c:v>
                </c:pt>
                <c:pt idx="751">
                  <c:v>74536.5</c:v>
                </c:pt>
                <c:pt idx="752">
                  <c:v>74540</c:v>
                </c:pt>
                <c:pt idx="753">
                  <c:v>74558.5</c:v>
                </c:pt>
                <c:pt idx="754">
                  <c:v>74559</c:v>
                </c:pt>
                <c:pt idx="755">
                  <c:v>74640</c:v>
                </c:pt>
                <c:pt idx="756">
                  <c:v>74794.5</c:v>
                </c:pt>
                <c:pt idx="757">
                  <c:v>74893</c:v>
                </c:pt>
                <c:pt idx="758">
                  <c:v>74907.5</c:v>
                </c:pt>
                <c:pt idx="759">
                  <c:v>74907.5</c:v>
                </c:pt>
                <c:pt idx="760">
                  <c:v>76050</c:v>
                </c:pt>
                <c:pt idx="761">
                  <c:v>76050</c:v>
                </c:pt>
                <c:pt idx="762">
                  <c:v>76357.5</c:v>
                </c:pt>
                <c:pt idx="763">
                  <c:v>76357.5</c:v>
                </c:pt>
                <c:pt idx="764">
                  <c:v>76643</c:v>
                </c:pt>
                <c:pt idx="765">
                  <c:v>76693</c:v>
                </c:pt>
                <c:pt idx="766">
                  <c:v>77623.5</c:v>
                </c:pt>
                <c:pt idx="767">
                  <c:v>77744</c:v>
                </c:pt>
                <c:pt idx="768">
                  <c:v>77768</c:v>
                </c:pt>
                <c:pt idx="769">
                  <c:v>77997.5</c:v>
                </c:pt>
                <c:pt idx="770">
                  <c:v>79452</c:v>
                </c:pt>
                <c:pt idx="771">
                  <c:v>79452.5</c:v>
                </c:pt>
                <c:pt idx="772">
                  <c:v>79471.5</c:v>
                </c:pt>
                <c:pt idx="773">
                  <c:v>79592</c:v>
                </c:pt>
                <c:pt idx="774">
                  <c:v>79592.5</c:v>
                </c:pt>
                <c:pt idx="775">
                  <c:v>79669</c:v>
                </c:pt>
                <c:pt idx="776">
                  <c:v>79675</c:v>
                </c:pt>
                <c:pt idx="777">
                  <c:v>79675.5</c:v>
                </c:pt>
                <c:pt idx="778">
                  <c:v>79755</c:v>
                </c:pt>
                <c:pt idx="779">
                  <c:v>81024.5</c:v>
                </c:pt>
                <c:pt idx="780">
                  <c:v>81166.5</c:v>
                </c:pt>
                <c:pt idx="781">
                  <c:v>81309.5</c:v>
                </c:pt>
                <c:pt idx="782">
                  <c:v>81387.5</c:v>
                </c:pt>
                <c:pt idx="783">
                  <c:v>81491.5</c:v>
                </c:pt>
                <c:pt idx="784">
                  <c:v>81559.5</c:v>
                </c:pt>
                <c:pt idx="785">
                  <c:v>82449</c:v>
                </c:pt>
                <c:pt idx="786">
                  <c:v>82551.5</c:v>
                </c:pt>
                <c:pt idx="787">
                  <c:v>82552</c:v>
                </c:pt>
                <c:pt idx="788">
                  <c:v>82797.5</c:v>
                </c:pt>
                <c:pt idx="789">
                  <c:v>82949.5</c:v>
                </c:pt>
                <c:pt idx="790">
                  <c:v>82977</c:v>
                </c:pt>
                <c:pt idx="791">
                  <c:v>83073</c:v>
                </c:pt>
                <c:pt idx="792">
                  <c:v>83268</c:v>
                </c:pt>
                <c:pt idx="793">
                  <c:v>84225.5</c:v>
                </c:pt>
                <c:pt idx="794">
                  <c:v>84288.5</c:v>
                </c:pt>
                <c:pt idx="795">
                  <c:v>84338.5</c:v>
                </c:pt>
                <c:pt idx="796">
                  <c:v>84370</c:v>
                </c:pt>
                <c:pt idx="797">
                  <c:v>84569</c:v>
                </c:pt>
                <c:pt idx="798">
                  <c:v>84569</c:v>
                </c:pt>
                <c:pt idx="799">
                  <c:v>84581.5</c:v>
                </c:pt>
                <c:pt idx="800">
                  <c:v>84582</c:v>
                </c:pt>
                <c:pt idx="801">
                  <c:v>84712.5</c:v>
                </c:pt>
                <c:pt idx="802">
                  <c:v>84726</c:v>
                </c:pt>
                <c:pt idx="803">
                  <c:v>84827</c:v>
                </c:pt>
                <c:pt idx="804">
                  <c:v>85915.5</c:v>
                </c:pt>
                <c:pt idx="805">
                  <c:v>86082.5</c:v>
                </c:pt>
                <c:pt idx="806">
                  <c:v>86083</c:v>
                </c:pt>
                <c:pt idx="807">
                  <c:v>86228</c:v>
                </c:pt>
                <c:pt idx="808">
                  <c:v>86266.5</c:v>
                </c:pt>
                <c:pt idx="809">
                  <c:v>86267</c:v>
                </c:pt>
                <c:pt idx="810">
                  <c:v>86294</c:v>
                </c:pt>
                <c:pt idx="811">
                  <c:v>86381</c:v>
                </c:pt>
                <c:pt idx="812">
                  <c:v>86521.5</c:v>
                </c:pt>
                <c:pt idx="813">
                  <c:v>87795.5</c:v>
                </c:pt>
                <c:pt idx="814">
                  <c:v>87795.5</c:v>
                </c:pt>
                <c:pt idx="815">
                  <c:v>87847</c:v>
                </c:pt>
                <c:pt idx="816">
                  <c:v>87858.5</c:v>
                </c:pt>
                <c:pt idx="817">
                  <c:v>88002</c:v>
                </c:pt>
                <c:pt idx="818">
                  <c:v>88002</c:v>
                </c:pt>
                <c:pt idx="819">
                  <c:v>88057.5</c:v>
                </c:pt>
                <c:pt idx="820">
                  <c:v>88057.5</c:v>
                </c:pt>
                <c:pt idx="821">
                  <c:v>88062</c:v>
                </c:pt>
                <c:pt idx="822">
                  <c:v>88108</c:v>
                </c:pt>
                <c:pt idx="823">
                  <c:v>88160.5</c:v>
                </c:pt>
                <c:pt idx="824">
                  <c:v>88160.5</c:v>
                </c:pt>
                <c:pt idx="825">
                  <c:v>88161</c:v>
                </c:pt>
                <c:pt idx="826">
                  <c:v>88161</c:v>
                </c:pt>
                <c:pt idx="827">
                  <c:v>88266</c:v>
                </c:pt>
                <c:pt idx="828">
                  <c:v>88266</c:v>
                </c:pt>
                <c:pt idx="829">
                  <c:v>89336.5</c:v>
                </c:pt>
                <c:pt idx="830">
                  <c:v>89336.5</c:v>
                </c:pt>
                <c:pt idx="831">
                  <c:v>89510</c:v>
                </c:pt>
                <c:pt idx="832">
                  <c:v>89626</c:v>
                </c:pt>
                <c:pt idx="833">
                  <c:v>89626</c:v>
                </c:pt>
                <c:pt idx="834">
                  <c:v>89751</c:v>
                </c:pt>
                <c:pt idx="835">
                  <c:v>89751</c:v>
                </c:pt>
                <c:pt idx="836">
                  <c:v>90981.5</c:v>
                </c:pt>
                <c:pt idx="837">
                  <c:v>91144</c:v>
                </c:pt>
                <c:pt idx="838">
                  <c:v>91194</c:v>
                </c:pt>
                <c:pt idx="839">
                  <c:v>91401</c:v>
                </c:pt>
                <c:pt idx="840">
                  <c:v>92874.5</c:v>
                </c:pt>
                <c:pt idx="841">
                  <c:v>92875</c:v>
                </c:pt>
                <c:pt idx="842">
                  <c:v>92875.5</c:v>
                </c:pt>
                <c:pt idx="843">
                  <c:v>93146</c:v>
                </c:pt>
                <c:pt idx="844">
                  <c:v>94429</c:v>
                </c:pt>
                <c:pt idx="845">
                  <c:v>94429.5</c:v>
                </c:pt>
                <c:pt idx="846">
                  <c:v>94546.5</c:v>
                </c:pt>
                <c:pt idx="847">
                  <c:v>94586.5</c:v>
                </c:pt>
                <c:pt idx="848">
                  <c:v>94722</c:v>
                </c:pt>
                <c:pt idx="849">
                  <c:v>94900</c:v>
                </c:pt>
              </c:numCache>
            </c:numRef>
          </c:xVal>
          <c:yVal>
            <c:numRef>
              <c:f>'Active 3'!$I$21:$I$989</c:f>
              <c:numCache>
                <c:formatCode>General</c:formatCode>
                <c:ptCount val="969"/>
                <c:pt idx="1">
                  <c:v>4.8141600054805167E-3</c:v>
                </c:pt>
                <c:pt idx="2">
                  <c:v>2.3236400011228397E-3</c:v>
                </c:pt>
                <c:pt idx="3">
                  <c:v>1.6980499996861909E-2</c:v>
                </c:pt>
                <c:pt idx="4">
                  <c:v>1.1058860000048298E-2</c:v>
                </c:pt>
                <c:pt idx="5">
                  <c:v>6.7157200028304942E-3</c:v>
                </c:pt>
                <c:pt idx="6">
                  <c:v>-4.0293999991263263E-3</c:v>
                </c:pt>
                <c:pt idx="7">
                  <c:v>1.1077820003265515E-2</c:v>
                </c:pt>
                <c:pt idx="8">
                  <c:v>2.9895600018789992E-3</c:v>
                </c:pt>
                <c:pt idx="9">
                  <c:v>4.9012999952537939E-3</c:v>
                </c:pt>
                <c:pt idx="10">
                  <c:v>6.7188999964855611E-3</c:v>
                </c:pt>
                <c:pt idx="11">
                  <c:v>3.8445200043497607E-3</c:v>
                </c:pt>
                <c:pt idx="14">
                  <c:v>5.9829400051967241E-3</c:v>
                </c:pt>
                <c:pt idx="15">
                  <c:v>6.4434800005983561E-3</c:v>
                </c:pt>
                <c:pt idx="16">
                  <c:v>1.0703600055421703E-3</c:v>
                </c:pt>
                <c:pt idx="17">
                  <c:v>-9.8023399987141602E-3</c:v>
                </c:pt>
                <c:pt idx="18">
                  <c:v>-6.7119995946995914E-5</c:v>
                </c:pt>
                <c:pt idx="19">
                  <c:v>3.6681000055978075E-3</c:v>
                </c:pt>
                <c:pt idx="20">
                  <c:v>7.7532000432256609E-4</c:v>
                </c:pt>
                <c:pt idx="21">
                  <c:v>1.7753200008883141E-3</c:v>
                </c:pt>
                <c:pt idx="22">
                  <c:v>9.6870600027614273E-3</c:v>
                </c:pt>
                <c:pt idx="27">
                  <c:v>5.5439800053136423E-3</c:v>
                </c:pt>
                <c:pt idx="28">
                  <c:v>4.2008399977930821E-3</c:v>
                </c:pt>
                <c:pt idx="29">
                  <c:v>1.6512879999936558E-2</c:v>
                </c:pt>
                <c:pt idx="30">
                  <c:v>2.0158720006293152E-2</c:v>
                </c:pt>
                <c:pt idx="31">
                  <c:v>4.0948399982880801E-3</c:v>
                </c:pt>
                <c:pt idx="32">
                  <c:v>7.2804200026439503E-3</c:v>
                </c:pt>
                <c:pt idx="33">
                  <c:v>1.3092880006297491E-2</c:v>
                </c:pt>
                <c:pt idx="34">
                  <c:v>6.7398400060483254E-3</c:v>
                </c:pt>
                <c:pt idx="37">
                  <c:v>1.0249320002913009E-2</c:v>
                </c:pt>
                <c:pt idx="38">
                  <c:v>7.9053400040720589E-3</c:v>
                </c:pt>
                <c:pt idx="39">
                  <c:v>4.8170800000661984E-3</c:v>
                </c:pt>
                <c:pt idx="40">
                  <c:v>2.1307999995769933E-3</c:v>
                </c:pt>
                <c:pt idx="41">
                  <c:v>8.3604000246850774E-4</c:v>
                </c:pt>
                <c:pt idx="42">
                  <c:v>8.5712600048282184E-3</c:v>
                </c:pt>
                <c:pt idx="43">
                  <c:v>6.3217999995686114E-3</c:v>
                </c:pt>
                <c:pt idx="44">
                  <c:v>9.1953999799443409E-4</c:v>
                </c:pt>
                <c:pt idx="45">
                  <c:v>7.8312799960258417E-3</c:v>
                </c:pt>
                <c:pt idx="46">
                  <c:v>3.4191200029454194E-3</c:v>
                </c:pt>
                <c:pt idx="56">
                  <c:v>9.4460200052708387E-3</c:v>
                </c:pt>
                <c:pt idx="57">
                  <c:v>5.8183000001008622E-3</c:v>
                </c:pt>
                <c:pt idx="58">
                  <c:v>7.7300400007516146E-3</c:v>
                </c:pt>
                <c:pt idx="59">
                  <c:v>6.386900000507012E-3</c:v>
                </c:pt>
                <c:pt idx="60">
                  <c:v>8.2986400011577643E-3</c:v>
                </c:pt>
                <c:pt idx="61">
                  <c:v>1.5514200000325218E-2</c:v>
                </c:pt>
                <c:pt idx="62">
                  <c:v>9.0828000029432587E-3</c:v>
                </c:pt>
                <c:pt idx="63">
                  <c:v>1.1494120000861585E-2</c:v>
                </c:pt>
                <c:pt idx="64">
                  <c:v>6.6607400003704242E-3</c:v>
                </c:pt>
                <c:pt idx="65">
                  <c:v>1.1964559998887125E-2</c:v>
                </c:pt>
                <c:pt idx="66">
                  <c:v>3.4349999987171032E-3</c:v>
                </c:pt>
                <c:pt idx="67">
                  <c:v>2.1702200028812513E-3</c:v>
                </c:pt>
                <c:pt idx="68">
                  <c:v>5.9054400044260547E-3</c:v>
                </c:pt>
                <c:pt idx="69">
                  <c:v>1.0238399998343084E-2</c:v>
                </c:pt>
                <c:pt idx="70">
                  <c:v>2.1891799988225102E-3</c:v>
                </c:pt>
                <c:pt idx="71">
                  <c:v>3.0126600031508133E-3</c:v>
                </c:pt>
                <c:pt idx="72">
                  <c:v>1.3194599996495526E-2</c:v>
                </c:pt>
                <c:pt idx="77">
                  <c:v>-2.1867999748792499E-4</c:v>
                </c:pt>
                <c:pt idx="82">
                  <c:v>7.4081999991904013E-3</c:v>
                </c:pt>
                <c:pt idx="83">
                  <c:v>-1.6509199995198287E-3</c:v>
                </c:pt>
                <c:pt idx="84">
                  <c:v>4.5055200025672093E-3</c:v>
                </c:pt>
                <c:pt idx="85">
                  <c:v>1.979944000049727E-2</c:v>
                </c:pt>
                <c:pt idx="86">
                  <c:v>6.4563000050839037E-3</c:v>
                </c:pt>
                <c:pt idx="89">
                  <c:v>8.2698800033540465E-3</c:v>
                </c:pt>
                <c:pt idx="90">
                  <c:v>5.220660001214128E-3</c:v>
                </c:pt>
                <c:pt idx="91">
                  <c:v>1.1691100000462029E-2</c:v>
                </c:pt>
                <c:pt idx="92">
                  <c:v>-3.9716000173939392E-4</c:v>
                </c:pt>
                <c:pt idx="93">
                  <c:v>7.6028399998904206E-3</c:v>
                </c:pt>
                <c:pt idx="94">
                  <c:v>-9.1682000493165106E-4</c:v>
                </c:pt>
                <c:pt idx="95">
                  <c:v>2.2888400053489022E-3</c:v>
                </c:pt>
                <c:pt idx="96">
                  <c:v>-8.8767999841365963E-4</c:v>
                </c:pt>
                <c:pt idx="97">
                  <c:v>6.4161400005104952E-3</c:v>
                </c:pt>
                <c:pt idx="98">
                  <c:v>8.6217999996733852E-3</c:v>
                </c:pt>
                <c:pt idx="99">
                  <c:v>2.7866000164067373E-4</c:v>
                </c:pt>
                <c:pt idx="101">
                  <c:v>6.1737799987895414E-3</c:v>
                </c:pt>
                <c:pt idx="102">
                  <c:v>1.1624699996900745E-2</c:v>
                </c:pt>
                <c:pt idx="103">
                  <c:v>3.7124000009498559E-3</c:v>
                </c:pt>
                <c:pt idx="104">
                  <c:v>3.4866600035456941E-3</c:v>
                </c:pt>
                <c:pt idx="106">
                  <c:v>1.4544940000632778E-2</c:v>
                </c:pt>
                <c:pt idx="107">
                  <c:v>1.0201799996139016E-2</c:v>
                </c:pt>
                <c:pt idx="108">
                  <c:v>1.2760500001604669E-2</c:v>
                </c:pt>
                <c:pt idx="110">
                  <c:v>1.1672239998006262E-2</c:v>
                </c:pt>
                <c:pt idx="113">
                  <c:v>1.5093180001713336E-2</c:v>
                </c:pt>
                <c:pt idx="114">
                  <c:v>-7.344379999267403E-3</c:v>
                </c:pt>
                <c:pt idx="115">
                  <c:v>4.7042799997143447E-3</c:v>
                </c:pt>
                <c:pt idx="117">
                  <c:v>1.2320139998337254E-2</c:v>
                </c:pt>
                <c:pt idx="118">
                  <c:v>1.4918159999069758E-2</c:v>
                </c:pt>
                <c:pt idx="119">
                  <c:v>1.8299000003025867E-3</c:v>
                </c:pt>
                <c:pt idx="120">
                  <c:v>5.4958200053079054E-3</c:v>
                </c:pt>
                <c:pt idx="121">
                  <c:v>3.8287799980025738E-3</c:v>
                </c:pt>
                <c:pt idx="122">
                  <c:v>2.9922000248916447E-4</c:v>
                </c:pt>
                <c:pt idx="125">
                  <c:v>9.1742599979625084E-3</c:v>
                </c:pt>
                <c:pt idx="126">
                  <c:v>1.3654319998749997E-2</c:v>
                </c:pt>
                <c:pt idx="127">
                  <c:v>6.3697400037199259E-3</c:v>
                </c:pt>
                <c:pt idx="128">
                  <c:v>1.0252060004859231E-2</c:v>
                </c:pt>
                <c:pt idx="129">
                  <c:v>3.1932199999573641E-3</c:v>
                </c:pt>
                <c:pt idx="130">
                  <c:v>3.7519199977396056E-3</c:v>
                </c:pt>
                <c:pt idx="131">
                  <c:v>3.3004400029312819E-3</c:v>
                </c:pt>
                <c:pt idx="132">
                  <c:v>1.0506100006750785E-2</c:v>
                </c:pt>
                <c:pt idx="133">
                  <c:v>-2.7397199955885299E-3</c:v>
                </c:pt>
                <c:pt idx="134">
                  <c:v>9.5191799991880544E-3</c:v>
                </c:pt>
                <c:pt idx="138">
                  <c:v>5.1452199986670166E-3</c:v>
                </c:pt>
                <c:pt idx="139">
                  <c:v>7.4001000029966235E-3</c:v>
                </c:pt>
                <c:pt idx="140">
                  <c:v>3.8804400028311647E-3</c:v>
                </c:pt>
                <c:pt idx="141">
                  <c:v>4.9587999965297058E-3</c:v>
                </c:pt>
                <c:pt idx="142">
                  <c:v>-8.3843399988836609E-3</c:v>
                </c:pt>
                <c:pt idx="143">
                  <c:v>4.5073200017213821E-3</c:v>
                </c:pt>
                <c:pt idx="144">
                  <c:v>7.1297999966191128E-4</c:v>
                </c:pt>
                <c:pt idx="145">
                  <c:v>-6.3016000058269128E-4</c:v>
                </c:pt>
                <c:pt idx="146">
                  <c:v>2.2815800039097667E-3</c:v>
                </c:pt>
                <c:pt idx="148">
                  <c:v>3.4310200062463991E-3</c:v>
                </c:pt>
                <c:pt idx="150">
                  <c:v>-1.4433600008487701E-3</c:v>
                </c:pt>
                <c:pt idx="151">
                  <c:v>9.7821000017574988E-3</c:v>
                </c:pt>
                <c:pt idx="152">
                  <c:v>-7.9338799987453967E-3</c:v>
                </c:pt>
                <c:pt idx="155">
                  <c:v>-3.4258000232512131E-4</c:v>
                </c:pt>
                <c:pt idx="156">
                  <c:v>3.9021199991111644E-3</c:v>
                </c:pt>
                <c:pt idx="157">
                  <c:v>3.6763800017070025E-3</c:v>
                </c:pt>
                <c:pt idx="158">
                  <c:v>1.0391520001576282E-2</c:v>
                </c:pt>
                <c:pt idx="159">
                  <c:v>-6.6967399980057962E-3</c:v>
                </c:pt>
                <c:pt idx="160">
                  <c:v>6.5869999962160364E-3</c:v>
                </c:pt>
                <c:pt idx="161">
                  <c:v>2.4987400029203855E-3</c:v>
                </c:pt>
                <c:pt idx="162">
                  <c:v>-5.6777799982228316E-3</c:v>
                </c:pt>
                <c:pt idx="163">
                  <c:v>2.3396000324282795E-4</c:v>
                </c:pt>
                <c:pt idx="164">
                  <c:v>-3.0800399981671944E-3</c:v>
                </c:pt>
                <c:pt idx="165">
                  <c:v>-1.0168300002987962E-2</c:v>
                </c:pt>
                <c:pt idx="166">
                  <c:v>7.1972599980654195E-3</c:v>
                </c:pt>
                <c:pt idx="167">
                  <c:v>1.4020740003616083E-2</c:v>
                </c:pt>
                <c:pt idx="168">
                  <c:v>1.6775999974925071E-3</c:v>
                </c:pt>
                <c:pt idx="169">
                  <c:v>-3.1557800029986538E-3</c:v>
                </c:pt>
                <c:pt idx="170">
                  <c:v>1.2579440000990871E-2</c:v>
                </c:pt>
                <c:pt idx="171">
                  <c:v>6.2363000033656135E-3</c:v>
                </c:pt>
                <c:pt idx="172">
                  <c:v>5.0889199992525391E-3</c:v>
                </c:pt>
                <c:pt idx="176">
                  <c:v>1.246091999928467E-2</c:v>
                </c:pt>
                <c:pt idx="177">
                  <c:v>1.5284400004020426E-2</c:v>
                </c:pt>
                <c:pt idx="178">
                  <c:v>1.7166720004752278E-2</c:v>
                </c:pt>
                <c:pt idx="179">
                  <c:v>5.9503200027393177E-3</c:v>
                </c:pt>
                <c:pt idx="180">
                  <c:v>7.0575400022789836E-3</c:v>
                </c:pt>
                <c:pt idx="181">
                  <c:v>1.3739998394157737E-5</c:v>
                </c:pt>
                <c:pt idx="182">
                  <c:v>-1.2628999975277111E-3</c:v>
                </c:pt>
                <c:pt idx="183">
                  <c:v>-3.9299400013987906E-3</c:v>
                </c:pt>
                <c:pt idx="184">
                  <c:v>-4.1757599974516779E-3</c:v>
                </c:pt>
                <c:pt idx="185">
                  <c:v>4.647720001230482E-3</c:v>
                </c:pt>
                <c:pt idx="186">
                  <c:v>3.3045800009858795E-3</c:v>
                </c:pt>
                <c:pt idx="187">
                  <c:v>1.2163200008217245E-3</c:v>
                </c:pt>
                <c:pt idx="188">
                  <c:v>-7.8719399971305393E-3</c:v>
                </c:pt>
                <c:pt idx="189">
                  <c:v>5.0398000021232292E-3</c:v>
                </c:pt>
                <c:pt idx="190">
                  <c:v>8.6966599992592819E-3</c:v>
                </c:pt>
                <c:pt idx="191">
                  <c:v>9.5154000155162066E-4</c:v>
                </c:pt>
                <c:pt idx="192">
                  <c:v>2.4219800034188665E-3</c:v>
                </c:pt>
                <c:pt idx="193">
                  <c:v>4.1068600039579906E-3</c:v>
                </c:pt>
                <c:pt idx="194">
                  <c:v>8.1303999977535568E-3</c:v>
                </c:pt>
                <c:pt idx="195">
                  <c:v>1.9338000056450255E-3</c:v>
                </c:pt>
                <c:pt idx="196">
                  <c:v>8.4554000204661861E-4</c:v>
                </c:pt>
                <c:pt idx="197">
                  <c:v>5.1100400014547631E-3</c:v>
                </c:pt>
                <c:pt idx="198">
                  <c:v>3.4231999961775728E-3</c:v>
                </c:pt>
                <c:pt idx="199">
                  <c:v>-3.6650599940912798E-3</c:v>
                </c:pt>
                <c:pt idx="200">
                  <c:v>-5.1063599967164919E-3</c:v>
                </c:pt>
                <c:pt idx="201">
                  <c:v>1.1717120003595483E-2</c:v>
                </c:pt>
                <c:pt idx="202">
                  <c:v>0</c:v>
                </c:pt>
                <c:pt idx="203">
                  <c:v>6.5986000045086257E-3</c:v>
                </c:pt>
                <c:pt idx="204">
                  <c:v>1.1102480006229598E-2</c:v>
                </c:pt>
                <c:pt idx="205">
                  <c:v>1.8102480004017707E-2</c:v>
                </c:pt>
                <c:pt idx="206">
                  <c:v>1.9102480007859413E-2</c:v>
                </c:pt>
                <c:pt idx="207">
                  <c:v>-1.4581799987354316E-3</c:v>
                </c:pt>
                <c:pt idx="208">
                  <c:v>-1.4581799987354316E-3</c:v>
                </c:pt>
                <c:pt idx="209">
                  <c:v>1.0453559996676631E-2</c:v>
                </c:pt>
                <c:pt idx="210">
                  <c:v>5.1104200028930791E-3</c:v>
                </c:pt>
                <c:pt idx="211">
                  <c:v>1.1110419996839482E-2</c:v>
                </c:pt>
                <c:pt idx="212">
                  <c:v>4.051299998536706E-3</c:v>
                </c:pt>
                <c:pt idx="213">
                  <c:v>3.1194800030789338E-3</c:v>
                </c:pt>
                <c:pt idx="214">
                  <c:v>5.1585199980763718E-3</c:v>
                </c:pt>
                <c:pt idx="215">
                  <c:v>8.1585200023255311E-3</c:v>
                </c:pt>
                <c:pt idx="216">
                  <c:v>1.0158519995457027E-2</c:v>
                </c:pt>
                <c:pt idx="217">
                  <c:v>1.0158519995457027E-2</c:v>
                </c:pt>
                <c:pt idx="218">
                  <c:v>1.8158519902499393E-2</c:v>
                </c:pt>
                <c:pt idx="219">
                  <c:v>1.8158519997086842E-2</c:v>
                </c:pt>
                <c:pt idx="220">
                  <c:v>2.8937399983988144E-3</c:v>
                </c:pt>
                <c:pt idx="221">
                  <c:v>3.89374000224052E-3</c:v>
                </c:pt>
                <c:pt idx="222">
                  <c:v>6.0111400016467087E-3</c:v>
                </c:pt>
                <c:pt idx="223">
                  <c:v>8.7393600042560138E-3</c:v>
                </c:pt>
                <c:pt idx="224">
                  <c:v>6.9934000057401136E-3</c:v>
                </c:pt>
                <c:pt idx="225">
                  <c:v>1.2679399995249696E-2</c:v>
                </c:pt>
                <c:pt idx="226">
                  <c:v>9.238099999492988E-3</c:v>
                </c:pt>
                <c:pt idx="227">
                  <c:v>3.1498399985139258E-3</c:v>
                </c:pt>
                <c:pt idx="228">
                  <c:v>6.0615799957304262E-3</c:v>
                </c:pt>
                <c:pt idx="230">
                  <c:v>3.5908599966205657E-3</c:v>
                </c:pt>
                <c:pt idx="231">
                  <c:v>1.8887999613070861E-4</c:v>
                </c:pt>
                <c:pt idx="232">
                  <c:v>-6.899379994138144E-3</c:v>
                </c:pt>
                <c:pt idx="233">
                  <c:v>-2.0077199951629154E-3</c:v>
                </c:pt>
                <c:pt idx="235">
                  <c:v>4.7298400022555143E-3</c:v>
                </c:pt>
                <c:pt idx="236">
                  <c:v>-2.5550200007273816E-3</c:v>
                </c:pt>
                <c:pt idx="237">
                  <c:v>5.4449800009024329E-3</c:v>
                </c:pt>
                <c:pt idx="238">
                  <c:v>-2.9864200041629374E-3</c:v>
                </c:pt>
                <c:pt idx="239">
                  <c:v>6.0135800013085827E-3</c:v>
                </c:pt>
                <c:pt idx="240">
                  <c:v>1.8370600009802729E-3</c:v>
                </c:pt>
                <c:pt idx="241">
                  <c:v>7.4879999738186598E-4</c:v>
                </c:pt>
                <c:pt idx="242">
                  <c:v>5.7488000020384789E-3</c:v>
                </c:pt>
                <c:pt idx="243">
                  <c:v>-6.0423999821068719E-4</c:v>
                </c:pt>
                <c:pt idx="244">
                  <c:v>-1.5360599936684594E-3</c:v>
                </c:pt>
                <c:pt idx="245">
                  <c:v>3.1205199993564747E-3</c:v>
                </c:pt>
                <c:pt idx="246">
                  <c:v>7.9689999984111637E-4</c:v>
                </c:pt>
                <c:pt idx="247">
                  <c:v>-6.4551999821560457E-4</c:v>
                </c:pt>
                <c:pt idx="248">
                  <c:v>7.1210000169230625E-4</c:v>
                </c:pt>
                <c:pt idx="249">
                  <c:v>-5.8867600018857047E-3</c:v>
                </c:pt>
                <c:pt idx="250">
                  <c:v>8.0049000025610439E-3</c:v>
                </c:pt>
                <c:pt idx="251">
                  <c:v>-6.4429999474668875E-4</c:v>
                </c:pt>
                <c:pt idx="252">
                  <c:v>-4.2185000056633726E-3</c:v>
                </c:pt>
                <c:pt idx="253">
                  <c:v>-3.8173599969013594E-3</c:v>
                </c:pt>
                <c:pt idx="254">
                  <c:v>-4.132479996769689E-3</c:v>
                </c:pt>
                <c:pt idx="255">
                  <c:v>7.4262200068915263E-3</c:v>
                </c:pt>
                <c:pt idx="256">
                  <c:v>-1.0706119996029884E-2</c:v>
                </c:pt>
                <c:pt idx="257">
                  <c:v>6.104660002165474E-3</c:v>
                </c:pt>
                <c:pt idx="258">
                  <c:v>-3.2777999949757941E-3</c:v>
                </c:pt>
                <c:pt idx="259">
                  <c:v>-3.9646400036872365E-3</c:v>
                </c:pt>
                <c:pt idx="260">
                  <c:v>4.2588600044837222E-3</c:v>
                </c:pt>
                <c:pt idx="261">
                  <c:v>-9.9818199960282072E-3</c:v>
                </c:pt>
                <c:pt idx="262">
                  <c:v>-6.296380001003854E-3</c:v>
                </c:pt>
                <c:pt idx="263">
                  <c:v>-4.5223999986774288E-3</c:v>
                </c:pt>
                <c:pt idx="264">
                  <c:v>-8.5325800027931109E-3</c:v>
                </c:pt>
                <c:pt idx="265">
                  <c:v>-2.6505400019232184E-3</c:v>
                </c:pt>
                <c:pt idx="266">
                  <c:v>1.1729399993782863E-3</c:v>
                </c:pt>
                <c:pt idx="267">
                  <c:v>6.8880800026818179E-3</c:v>
                </c:pt>
                <c:pt idx="268">
                  <c:v>-7.6717399933841079E-3</c:v>
                </c:pt>
                <c:pt idx="269">
                  <c:v>-6.8482600036077201E-3</c:v>
                </c:pt>
                <c:pt idx="270">
                  <c:v>-2.8448000011849217E-3</c:v>
                </c:pt>
                <c:pt idx="271">
                  <c:v>-1.2050739998812787E-2</c:v>
                </c:pt>
                <c:pt idx="272">
                  <c:v>-1.5393879999464843E-2</c:v>
                </c:pt>
                <c:pt idx="273">
                  <c:v>-6.7766200008918531E-3</c:v>
                </c:pt>
                <c:pt idx="274">
                  <c:v>-5.3554000041913241E-3</c:v>
                </c:pt>
                <c:pt idx="275">
                  <c:v>3.3059999987017363E-4</c:v>
                </c:pt>
                <c:pt idx="276">
                  <c:v>-8.6204600011114962E-3</c:v>
                </c:pt>
                <c:pt idx="277">
                  <c:v>-7.0224399969447404E-3</c:v>
                </c:pt>
                <c:pt idx="278">
                  <c:v>-1.033644000563072E-2</c:v>
                </c:pt>
                <c:pt idx="279">
                  <c:v>-1.5330399983213283E-3</c:v>
                </c:pt>
                <c:pt idx="280">
                  <c:v>-8.3722999988822266E-3</c:v>
                </c:pt>
                <c:pt idx="281">
                  <c:v>1.0090400028275326E-3</c:v>
                </c:pt>
                <c:pt idx="282">
                  <c:v>2.6749600074253976E-3</c:v>
                </c:pt>
                <c:pt idx="283">
                  <c:v>9.6749600052135065E-3</c:v>
                </c:pt>
                <c:pt idx="284">
                  <c:v>-5.2178199985064566E-3</c:v>
                </c:pt>
                <c:pt idx="285">
                  <c:v>6.6939200041815639E-3</c:v>
                </c:pt>
                <c:pt idx="286">
                  <c:v>-7.2670400040806271E-3</c:v>
                </c:pt>
                <c:pt idx="287">
                  <c:v>-5.2670400036731735E-3</c:v>
                </c:pt>
                <c:pt idx="288">
                  <c:v>1.0644700007105712E-2</c:v>
                </c:pt>
                <c:pt idx="289">
                  <c:v>-4.0415800031041726E-3</c:v>
                </c:pt>
                <c:pt idx="290">
                  <c:v>-4.3847199995070696E-3</c:v>
                </c:pt>
                <c:pt idx="291">
                  <c:v>-6.7083400062983856E-3</c:v>
                </c:pt>
                <c:pt idx="292">
                  <c:v>1.4280200048233382E-3</c:v>
                </c:pt>
                <c:pt idx="293">
                  <c:v>-1.1327280000841711E-2</c:v>
                </c:pt>
                <c:pt idx="294">
                  <c:v>-1.1431319995608646E-2</c:v>
                </c:pt>
                <c:pt idx="295">
                  <c:v>-8.333000005222857E-4</c:v>
                </c:pt>
                <c:pt idx="302">
                  <c:v>-1.7158999980892986E-3</c:v>
                </c:pt>
                <c:pt idx="303">
                  <c:v>-1.9235840001783799E-2</c:v>
                </c:pt>
                <c:pt idx="304">
                  <c:v>-5.2041999879293144E-4</c:v>
                </c:pt>
                <c:pt idx="306">
                  <c:v>-7.7662399999098852E-3</c:v>
                </c:pt>
                <c:pt idx="307">
                  <c:v>-6.9721800027764402E-3</c:v>
                </c:pt>
                <c:pt idx="308">
                  <c:v>-1.2218000098073389E-2</c:v>
                </c:pt>
                <c:pt idx="309">
                  <c:v>-1.221800000348594E-2</c:v>
                </c:pt>
                <c:pt idx="310">
                  <c:v>-4.0612800003145821E-3</c:v>
                </c:pt>
                <c:pt idx="311">
                  <c:v>-5.145240000274498E-3</c:v>
                </c:pt>
                <c:pt idx="312">
                  <c:v>-1.6107320006994996E-2</c:v>
                </c:pt>
                <c:pt idx="313">
                  <c:v>-1.8230200003017671E-3</c:v>
                </c:pt>
                <c:pt idx="315">
                  <c:v>-4.8923200010904111E-3</c:v>
                </c:pt>
                <c:pt idx="316">
                  <c:v>-6.980580001254566E-3</c:v>
                </c:pt>
                <c:pt idx="320">
                  <c:v>-9.3828399985795841E-3</c:v>
                </c:pt>
                <c:pt idx="322">
                  <c:v>-4.6979599937913008E-3</c:v>
                </c:pt>
                <c:pt idx="323">
                  <c:v>-5.3842400011490099E-3</c:v>
                </c:pt>
                <c:pt idx="328">
                  <c:v>-4.9392000000807457E-3</c:v>
                </c:pt>
                <c:pt idx="329">
                  <c:v>-9.135799999057781E-3</c:v>
                </c:pt>
                <c:pt idx="330">
                  <c:v>-1.0087139999086503E-2</c:v>
                </c:pt>
                <c:pt idx="332">
                  <c:v>-1.0980480001308024E-2</c:v>
                </c:pt>
                <c:pt idx="333">
                  <c:v>-5.0497799966251478E-3</c:v>
                </c:pt>
                <c:pt idx="334">
                  <c:v>-1.0138040001038462E-2</c:v>
                </c:pt>
                <c:pt idx="340">
                  <c:v>-1.0968799993861467E-2</c:v>
                </c:pt>
                <c:pt idx="341">
                  <c:v>-1.5880819999438245E-2</c:v>
                </c:pt>
                <c:pt idx="343">
                  <c:v>-9.4499799961340614E-3</c:v>
                </c:pt>
                <c:pt idx="345">
                  <c:v>-9.4598799987579696E-3</c:v>
                </c:pt>
                <c:pt idx="347">
                  <c:v>-1.0705419997975696E-2</c:v>
                </c:pt>
                <c:pt idx="350">
                  <c:v>-1.7624160005652811E-2</c:v>
                </c:pt>
                <c:pt idx="351">
                  <c:v>-5.6588000006740913E-4</c:v>
                </c:pt>
                <c:pt idx="352">
                  <c:v>-8.1738000008044764E-3</c:v>
                </c:pt>
                <c:pt idx="356">
                  <c:v>-5.8798800018848851E-3</c:v>
                </c:pt>
                <c:pt idx="357">
                  <c:v>-4.8798799980431795E-3</c:v>
                </c:pt>
                <c:pt idx="358">
                  <c:v>-2.6643199962563813E-3</c:v>
                </c:pt>
                <c:pt idx="364">
                  <c:v>-1.2899959998321719E-2</c:v>
                </c:pt>
                <c:pt idx="365">
                  <c:v>-1.6235160001087934E-2</c:v>
                </c:pt>
                <c:pt idx="367">
                  <c:v>-1.9278800027677789E-3</c:v>
                </c:pt>
                <c:pt idx="368">
                  <c:v>-8.1043999962275848E-3</c:v>
                </c:pt>
                <c:pt idx="369">
                  <c:v>-3.5165599983884022E-3</c:v>
                </c:pt>
                <c:pt idx="370">
                  <c:v>-3.7935999716864899E-4</c:v>
                </c:pt>
                <c:pt idx="371">
                  <c:v>-6.732399997417815E-3</c:v>
                </c:pt>
                <c:pt idx="372">
                  <c:v>-3.2619600024190731E-3</c:v>
                </c:pt>
                <c:pt idx="374">
                  <c:v>-4.6149999980116263E-3</c:v>
                </c:pt>
                <c:pt idx="375">
                  <c:v>-7.8506400022888556E-3</c:v>
                </c:pt>
                <c:pt idx="377">
                  <c:v>-1.1811599993961863E-2</c:v>
                </c:pt>
                <c:pt idx="378">
                  <c:v>-2.065487999789184E-2</c:v>
                </c:pt>
                <c:pt idx="381">
                  <c:v>-3.9007000013953075E-3</c:v>
                </c:pt>
                <c:pt idx="384">
                  <c:v>-7.5331799962441437E-3</c:v>
                </c:pt>
                <c:pt idx="385">
                  <c:v>-6.9331799968495034E-3</c:v>
                </c:pt>
                <c:pt idx="387">
                  <c:v>-8.2796999995480292E-3</c:v>
                </c:pt>
                <c:pt idx="390">
                  <c:v>-5.4372599988710135E-3</c:v>
                </c:pt>
                <c:pt idx="391">
                  <c:v>-7.3589000021456741E-3</c:v>
                </c:pt>
                <c:pt idx="392">
                  <c:v>-9.9767200008500367E-3</c:v>
                </c:pt>
                <c:pt idx="395">
                  <c:v>-3.8202800060389563E-3</c:v>
                </c:pt>
                <c:pt idx="397">
                  <c:v>-1.2713060001260601E-2</c:v>
                </c:pt>
                <c:pt idx="399">
                  <c:v>-1.1409239996282849E-2</c:v>
                </c:pt>
                <c:pt idx="400">
                  <c:v>-1.0409239999717101E-2</c:v>
                </c:pt>
                <c:pt idx="401">
                  <c:v>-8.4092399993096478E-3</c:v>
                </c:pt>
                <c:pt idx="402">
                  <c:v>-2.184619996114634E-3</c:v>
                </c:pt>
                <c:pt idx="405">
                  <c:v>-9.531519994197879E-3</c:v>
                </c:pt>
                <c:pt idx="407">
                  <c:v>-5.221319996053353E-3</c:v>
                </c:pt>
                <c:pt idx="408">
                  <c:v>-7.5644600001396611E-3</c:v>
                </c:pt>
                <c:pt idx="410">
                  <c:v>-6.1039200008963235E-3</c:v>
                </c:pt>
                <c:pt idx="411">
                  <c:v>-6.9967000017641112E-3</c:v>
                </c:pt>
                <c:pt idx="412">
                  <c:v>-6.9967000017641112E-3</c:v>
                </c:pt>
                <c:pt idx="413">
                  <c:v>-2.3271379999641795E-2</c:v>
                </c:pt>
                <c:pt idx="462">
                  <c:v>-3.789720001805108E-3</c:v>
                </c:pt>
                <c:pt idx="497">
                  <c:v>-1.1995279994152952E-2</c:v>
                </c:pt>
                <c:pt idx="510">
                  <c:v>-1.3493360005668364E-2</c:v>
                </c:pt>
                <c:pt idx="562">
                  <c:v>-1.550204000523081E-2</c:v>
                </c:pt>
                <c:pt idx="755">
                  <c:v>-1.293920000171056E-2</c:v>
                </c:pt>
                <c:pt idx="764">
                  <c:v>-1.555804000236094E-2</c:v>
                </c:pt>
                <c:pt idx="765">
                  <c:v>-1.8872039996495005E-2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860-400B-99D5-B7FB5CC52E79}"/>
            </c:ext>
          </c:extLst>
        </c:ser>
        <c:ser>
          <c:idx val="3"/>
          <c:order val="2"/>
          <c:tx>
            <c:strRef>
              <c:f>'Active 3'!$J$20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3'!$D$21:$D$47</c:f>
                <c:numCache>
                  <c:formatCode>General</c:formatCode>
                  <c:ptCount val="27"/>
                  <c:pt idx="0">
                    <c:v>0</c:v>
                  </c:pt>
                </c:numCache>
              </c:numRef>
            </c:plus>
            <c:minus>
              <c:numRef>
                <c:f>'Active 3'!$D$21:$D$47</c:f>
                <c:numCache>
                  <c:formatCode>General</c:formatCode>
                  <c:ptCount val="27"/>
                  <c:pt idx="0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3'!$F$21:$F$989</c:f>
              <c:numCache>
                <c:formatCode>General</c:formatCode>
                <c:ptCount val="969"/>
                <c:pt idx="0">
                  <c:v>0</c:v>
                </c:pt>
                <c:pt idx="1">
                  <c:v>5278</c:v>
                </c:pt>
                <c:pt idx="2">
                  <c:v>5337</c:v>
                </c:pt>
                <c:pt idx="3">
                  <c:v>5337.5</c:v>
                </c:pt>
                <c:pt idx="4">
                  <c:v>5350.5</c:v>
                </c:pt>
                <c:pt idx="5">
                  <c:v>5351</c:v>
                </c:pt>
                <c:pt idx="6">
                  <c:v>5355</c:v>
                </c:pt>
                <c:pt idx="7">
                  <c:v>5468.5</c:v>
                </c:pt>
                <c:pt idx="8">
                  <c:v>5473</c:v>
                </c:pt>
                <c:pt idx="9">
                  <c:v>5477.5</c:v>
                </c:pt>
                <c:pt idx="10">
                  <c:v>6557.5</c:v>
                </c:pt>
                <c:pt idx="11">
                  <c:v>6891</c:v>
                </c:pt>
                <c:pt idx="12">
                  <c:v>8423</c:v>
                </c:pt>
                <c:pt idx="13">
                  <c:v>8441</c:v>
                </c:pt>
                <c:pt idx="14">
                  <c:v>8464.5</c:v>
                </c:pt>
                <c:pt idx="15">
                  <c:v>8509</c:v>
                </c:pt>
                <c:pt idx="16">
                  <c:v>8613</c:v>
                </c:pt>
                <c:pt idx="17">
                  <c:v>8640.5</c:v>
                </c:pt>
                <c:pt idx="18">
                  <c:v>8654</c:v>
                </c:pt>
                <c:pt idx="19">
                  <c:v>8667.5</c:v>
                </c:pt>
                <c:pt idx="20">
                  <c:v>8781</c:v>
                </c:pt>
                <c:pt idx="21">
                  <c:v>8781</c:v>
                </c:pt>
                <c:pt idx="22">
                  <c:v>8785.5</c:v>
                </c:pt>
                <c:pt idx="23">
                  <c:v>8790</c:v>
                </c:pt>
                <c:pt idx="24">
                  <c:v>8867</c:v>
                </c:pt>
                <c:pt idx="25">
                  <c:v>8885</c:v>
                </c:pt>
                <c:pt idx="26">
                  <c:v>8939.5</c:v>
                </c:pt>
                <c:pt idx="27">
                  <c:v>9846.5</c:v>
                </c:pt>
                <c:pt idx="28">
                  <c:v>9847</c:v>
                </c:pt>
                <c:pt idx="29">
                  <c:v>10154</c:v>
                </c:pt>
                <c:pt idx="30">
                  <c:v>10376</c:v>
                </c:pt>
                <c:pt idx="31">
                  <c:v>11297</c:v>
                </c:pt>
                <c:pt idx="32">
                  <c:v>11423.5</c:v>
                </c:pt>
                <c:pt idx="33">
                  <c:v>11654</c:v>
                </c:pt>
                <c:pt idx="34">
                  <c:v>11672</c:v>
                </c:pt>
                <c:pt idx="35">
                  <c:v>11712.5</c:v>
                </c:pt>
                <c:pt idx="36">
                  <c:v>11717</c:v>
                </c:pt>
                <c:pt idx="37">
                  <c:v>11731</c:v>
                </c:pt>
                <c:pt idx="38">
                  <c:v>11884.5</c:v>
                </c:pt>
                <c:pt idx="39">
                  <c:v>11889</c:v>
                </c:pt>
                <c:pt idx="40">
                  <c:v>11890</c:v>
                </c:pt>
                <c:pt idx="41">
                  <c:v>12007</c:v>
                </c:pt>
                <c:pt idx="42">
                  <c:v>12020.5</c:v>
                </c:pt>
                <c:pt idx="43">
                  <c:v>12815</c:v>
                </c:pt>
                <c:pt idx="44">
                  <c:v>12869.5</c:v>
                </c:pt>
                <c:pt idx="45">
                  <c:v>12874</c:v>
                </c:pt>
                <c:pt idx="46">
                  <c:v>12946</c:v>
                </c:pt>
                <c:pt idx="47">
                  <c:v>13260</c:v>
                </c:pt>
                <c:pt idx="48">
                  <c:v>13269</c:v>
                </c:pt>
                <c:pt idx="49">
                  <c:v>13291.5</c:v>
                </c:pt>
                <c:pt idx="50">
                  <c:v>13292</c:v>
                </c:pt>
                <c:pt idx="51">
                  <c:v>13296</c:v>
                </c:pt>
                <c:pt idx="52">
                  <c:v>13296.5</c:v>
                </c:pt>
                <c:pt idx="53">
                  <c:v>13373</c:v>
                </c:pt>
                <c:pt idx="54">
                  <c:v>13373.5</c:v>
                </c:pt>
                <c:pt idx="55">
                  <c:v>13373.5</c:v>
                </c:pt>
                <c:pt idx="56">
                  <c:v>13403.5</c:v>
                </c:pt>
                <c:pt idx="57">
                  <c:v>13452.5</c:v>
                </c:pt>
                <c:pt idx="58">
                  <c:v>13457</c:v>
                </c:pt>
                <c:pt idx="59">
                  <c:v>13457.5</c:v>
                </c:pt>
                <c:pt idx="60">
                  <c:v>13462</c:v>
                </c:pt>
                <c:pt idx="61">
                  <c:v>13485</c:v>
                </c:pt>
                <c:pt idx="62">
                  <c:v>13490</c:v>
                </c:pt>
                <c:pt idx="63">
                  <c:v>13571</c:v>
                </c:pt>
                <c:pt idx="64">
                  <c:v>13579.5</c:v>
                </c:pt>
                <c:pt idx="65">
                  <c:v>13598</c:v>
                </c:pt>
                <c:pt idx="66">
                  <c:v>13625</c:v>
                </c:pt>
                <c:pt idx="67">
                  <c:v>13638.5</c:v>
                </c:pt>
                <c:pt idx="68">
                  <c:v>13652</c:v>
                </c:pt>
                <c:pt idx="69">
                  <c:v>13720</c:v>
                </c:pt>
                <c:pt idx="70">
                  <c:v>13756.5</c:v>
                </c:pt>
                <c:pt idx="71">
                  <c:v>13765.5</c:v>
                </c:pt>
                <c:pt idx="72">
                  <c:v>14555</c:v>
                </c:pt>
                <c:pt idx="73">
                  <c:v>14573</c:v>
                </c:pt>
                <c:pt idx="74">
                  <c:v>14690.5</c:v>
                </c:pt>
                <c:pt idx="75">
                  <c:v>14736</c:v>
                </c:pt>
                <c:pt idx="76">
                  <c:v>14736</c:v>
                </c:pt>
                <c:pt idx="77">
                  <c:v>14831</c:v>
                </c:pt>
                <c:pt idx="78">
                  <c:v>14857.5</c:v>
                </c:pt>
                <c:pt idx="79">
                  <c:v>14858</c:v>
                </c:pt>
                <c:pt idx="80">
                  <c:v>14858</c:v>
                </c:pt>
                <c:pt idx="81">
                  <c:v>14871.5</c:v>
                </c:pt>
                <c:pt idx="82">
                  <c:v>14935</c:v>
                </c:pt>
                <c:pt idx="83">
                  <c:v>14989</c:v>
                </c:pt>
                <c:pt idx="84">
                  <c:v>15066</c:v>
                </c:pt>
                <c:pt idx="85">
                  <c:v>15102</c:v>
                </c:pt>
                <c:pt idx="86">
                  <c:v>15102.5</c:v>
                </c:pt>
                <c:pt idx="87">
                  <c:v>15106.5</c:v>
                </c:pt>
                <c:pt idx="88">
                  <c:v>15120</c:v>
                </c:pt>
                <c:pt idx="89">
                  <c:v>15129</c:v>
                </c:pt>
                <c:pt idx="90">
                  <c:v>15165.5</c:v>
                </c:pt>
                <c:pt idx="91">
                  <c:v>15192.5</c:v>
                </c:pt>
                <c:pt idx="92">
                  <c:v>15197</c:v>
                </c:pt>
                <c:pt idx="93">
                  <c:v>15197</c:v>
                </c:pt>
                <c:pt idx="94">
                  <c:v>15206.5</c:v>
                </c:pt>
                <c:pt idx="95">
                  <c:v>15247</c:v>
                </c:pt>
                <c:pt idx="96">
                  <c:v>15256</c:v>
                </c:pt>
                <c:pt idx="97">
                  <c:v>15274.5</c:v>
                </c:pt>
                <c:pt idx="98">
                  <c:v>15315</c:v>
                </c:pt>
                <c:pt idx="99">
                  <c:v>15315.5</c:v>
                </c:pt>
                <c:pt idx="100">
                  <c:v>16512.5</c:v>
                </c:pt>
                <c:pt idx="101">
                  <c:v>16561.5</c:v>
                </c:pt>
                <c:pt idx="102">
                  <c:v>16572.5</c:v>
                </c:pt>
                <c:pt idx="103">
                  <c:v>16670</c:v>
                </c:pt>
                <c:pt idx="104">
                  <c:v>16715.5</c:v>
                </c:pt>
                <c:pt idx="105">
                  <c:v>16792.5</c:v>
                </c:pt>
                <c:pt idx="106">
                  <c:v>16814.5</c:v>
                </c:pt>
                <c:pt idx="107">
                  <c:v>16815</c:v>
                </c:pt>
                <c:pt idx="108">
                  <c:v>16837.5</c:v>
                </c:pt>
                <c:pt idx="109">
                  <c:v>16842</c:v>
                </c:pt>
                <c:pt idx="110">
                  <c:v>16842</c:v>
                </c:pt>
                <c:pt idx="111">
                  <c:v>16860</c:v>
                </c:pt>
                <c:pt idx="112">
                  <c:v>16860.5</c:v>
                </c:pt>
                <c:pt idx="113">
                  <c:v>16956.5</c:v>
                </c:pt>
                <c:pt idx="114">
                  <c:v>18083.5</c:v>
                </c:pt>
                <c:pt idx="115">
                  <c:v>18149</c:v>
                </c:pt>
                <c:pt idx="116">
                  <c:v>18315</c:v>
                </c:pt>
                <c:pt idx="117">
                  <c:v>18474.5</c:v>
                </c:pt>
                <c:pt idx="118">
                  <c:v>18478</c:v>
                </c:pt>
                <c:pt idx="119">
                  <c:v>18482.5</c:v>
                </c:pt>
                <c:pt idx="120">
                  <c:v>18618.5</c:v>
                </c:pt>
                <c:pt idx="121">
                  <c:v>18686.5</c:v>
                </c:pt>
                <c:pt idx="122">
                  <c:v>18713.5</c:v>
                </c:pt>
                <c:pt idx="123">
                  <c:v>18759</c:v>
                </c:pt>
                <c:pt idx="124">
                  <c:v>20032</c:v>
                </c:pt>
                <c:pt idx="125">
                  <c:v>20045.5</c:v>
                </c:pt>
                <c:pt idx="126">
                  <c:v>20106</c:v>
                </c:pt>
                <c:pt idx="127">
                  <c:v>20154.5</c:v>
                </c:pt>
                <c:pt idx="128">
                  <c:v>20160.5</c:v>
                </c:pt>
                <c:pt idx="129">
                  <c:v>20163.5</c:v>
                </c:pt>
                <c:pt idx="130">
                  <c:v>20186</c:v>
                </c:pt>
                <c:pt idx="131">
                  <c:v>20277</c:v>
                </c:pt>
                <c:pt idx="132">
                  <c:v>20317.5</c:v>
                </c:pt>
                <c:pt idx="133">
                  <c:v>20449</c:v>
                </c:pt>
                <c:pt idx="134">
                  <c:v>21506.5</c:v>
                </c:pt>
                <c:pt idx="135">
                  <c:v>21550.5</c:v>
                </c:pt>
                <c:pt idx="136">
                  <c:v>21551</c:v>
                </c:pt>
                <c:pt idx="137">
                  <c:v>21551.5</c:v>
                </c:pt>
                <c:pt idx="138">
                  <c:v>21763.5</c:v>
                </c:pt>
                <c:pt idx="139">
                  <c:v>21767.5</c:v>
                </c:pt>
                <c:pt idx="140">
                  <c:v>21777</c:v>
                </c:pt>
                <c:pt idx="141">
                  <c:v>21790</c:v>
                </c:pt>
                <c:pt idx="142">
                  <c:v>21790.5</c:v>
                </c:pt>
                <c:pt idx="143">
                  <c:v>21881</c:v>
                </c:pt>
                <c:pt idx="144">
                  <c:v>21921.5</c:v>
                </c:pt>
                <c:pt idx="145">
                  <c:v>21922</c:v>
                </c:pt>
                <c:pt idx="146">
                  <c:v>21926.5</c:v>
                </c:pt>
                <c:pt idx="147">
                  <c:v>22887</c:v>
                </c:pt>
                <c:pt idx="148">
                  <c:v>23278.5</c:v>
                </c:pt>
                <c:pt idx="149">
                  <c:v>23285.5</c:v>
                </c:pt>
                <c:pt idx="150">
                  <c:v>23612</c:v>
                </c:pt>
                <c:pt idx="151">
                  <c:v>23617.5</c:v>
                </c:pt>
                <c:pt idx="152">
                  <c:v>23671</c:v>
                </c:pt>
                <c:pt idx="153">
                  <c:v>23672.5</c:v>
                </c:pt>
                <c:pt idx="154">
                  <c:v>23686</c:v>
                </c:pt>
                <c:pt idx="155">
                  <c:v>24898.5</c:v>
                </c:pt>
                <c:pt idx="156">
                  <c:v>24971</c:v>
                </c:pt>
                <c:pt idx="157">
                  <c:v>25016.5</c:v>
                </c:pt>
                <c:pt idx="158">
                  <c:v>25116</c:v>
                </c:pt>
                <c:pt idx="159">
                  <c:v>25120.5</c:v>
                </c:pt>
                <c:pt idx="160">
                  <c:v>25225</c:v>
                </c:pt>
                <c:pt idx="161">
                  <c:v>25229.5</c:v>
                </c:pt>
                <c:pt idx="162">
                  <c:v>25238.5</c:v>
                </c:pt>
                <c:pt idx="163">
                  <c:v>25243</c:v>
                </c:pt>
                <c:pt idx="164">
                  <c:v>25293</c:v>
                </c:pt>
                <c:pt idx="165">
                  <c:v>25297.5</c:v>
                </c:pt>
                <c:pt idx="166">
                  <c:v>26570.5</c:v>
                </c:pt>
                <c:pt idx="167">
                  <c:v>26579.5</c:v>
                </c:pt>
                <c:pt idx="168">
                  <c:v>26580</c:v>
                </c:pt>
                <c:pt idx="169">
                  <c:v>26588.5</c:v>
                </c:pt>
                <c:pt idx="170">
                  <c:v>26602</c:v>
                </c:pt>
                <c:pt idx="171">
                  <c:v>26602.5</c:v>
                </c:pt>
                <c:pt idx="172">
                  <c:v>26661</c:v>
                </c:pt>
                <c:pt idx="173">
                  <c:v>26739</c:v>
                </c:pt>
                <c:pt idx="174">
                  <c:v>26743.5</c:v>
                </c:pt>
                <c:pt idx="175">
                  <c:v>26747</c:v>
                </c:pt>
                <c:pt idx="176">
                  <c:v>26761</c:v>
                </c:pt>
                <c:pt idx="177">
                  <c:v>26770</c:v>
                </c:pt>
                <c:pt idx="178">
                  <c:v>26776</c:v>
                </c:pt>
                <c:pt idx="179">
                  <c:v>26906</c:v>
                </c:pt>
                <c:pt idx="180">
                  <c:v>27019.5</c:v>
                </c:pt>
                <c:pt idx="181">
                  <c:v>27854.5</c:v>
                </c:pt>
                <c:pt idx="182">
                  <c:v>28242.5</c:v>
                </c:pt>
                <c:pt idx="183">
                  <c:v>28310.5</c:v>
                </c:pt>
                <c:pt idx="184">
                  <c:v>28442</c:v>
                </c:pt>
                <c:pt idx="185">
                  <c:v>28451</c:v>
                </c:pt>
                <c:pt idx="186">
                  <c:v>28451.5</c:v>
                </c:pt>
                <c:pt idx="187">
                  <c:v>28456</c:v>
                </c:pt>
                <c:pt idx="188">
                  <c:v>28460.5</c:v>
                </c:pt>
                <c:pt idx="189">
                  <c:v>28465</c:v>
                </c:pt>
                <c:pt idx="190">
                  <c:v>28465.5</c:v>
                </c:pt>
                <c:pt idx="191">
                  <c:v>28469.5</c:v>
                </c:pt>
                <c:pt idx="192">
                  <c:v>28496.5</c:v>
                </c:pt>
                <c:pt idx="193">
                  <c:v>28750.5</c:v>
                </c:pt>
                <c:pt idx="194">
                  <c:v>29820</c:v>
                </c:pt>
                <c:pt idx="195">
                  <c:v>29915</c:v>
                </c:pt>
                <c:pt idx="196">
                  <c:v>29919.5</c:v>
                </c:pt>
                <c:pt idx="197">
                  <c:v>29957</c:v>
                </c:pt>
                <c:pt idx="198">
                  <c:v>30060</c:v>
                </c:pt>
                <c:pt idx="199">
                  <c:v>30064.5</c:v>
                </c:pt>
                <c:pt idx="200">
                  <c:v>30087</c:v>
                </c:pt>
                <c:pt idx="201">
                  <c:v>30096</c:v>
                </c:pt>
                <c:pt idx="202">
                  <c:v>30101</c:v>
                </c:pt>
                <c:pt idx="203">
                  <c:v>30255</c:v>
                </c:pt>
                <c:pt idx="204">
                  <c:v>31334</c:v>
                </c:pt>
                <c:pt idx="205">
                  <c:v>31334</c:v>
                </c:pt>
                <c:pt idx="206">
                  <c:v>31334</c:v>
                </c:pt>
                <c:pt idx="207">
                  <c:v>31668.5</c:v>
                </c:pt>
                <c:pt idx="208">
                  <c:v>31668.5</c:v>
                </c:pt>
                <c:pt idx="209">
                  <c:v>31673</c:v>
                </c:pt>
                <c:pt idx="210">
                  <c:v>31673.5</c:v>
                </c:pt>
                <c:pt idx="211">
                  <c:v>31673.5</c:v>
                </c:pt>
                <c:pt idx="212">
                  <c:v>31727.5</c:v>
                </c:pt>
                <c:pt idx="213">
                  <c:v>31809</c:v>
                </c:pt>
                <c:pt idx="214">
                  <c:v>31841</c:v>
                </c:pt>
                <c:pt idx="215">
                  <c:v>31841</c:v>
                </c:pt>
                <c:pt idx="216">
                  <c:v>31841</c:v>
                </c:pt>
                <c:pt idx="217">
                  <c:v>31841</c:v>
                </c:pt>
                <c:pt idx="218">
                  <c:v>31841</c:v>
                </c:pt>
                <c:pt idx="219">
                  <c:v>31841</c:v>
                </c:pt>
                <c:pt idx="220">
                  <c:v>31854.5</c:v>
                </c:pt>
                <c:pt idx="221">
                  <c:v>31854.5</c:v>
                </c:pt>
                <c:pt idx="222">
                  <c:v>31899.5</c:v>
                </c:pt>
                <c:pt idx="223">
                  <c:v>33188</c:v>
                </c:pt>
                <c:pt idx="224">
                  <c:v>33345</c:v>
                </c:pt>
                <c:pt idx="225">
                  <c:v>33395</c:v>
                </c:pt>
                <c:pt idx="226">
                  <c:v>33417.5</c:v>
                </c:pt>
                <c:pt idx="227">
                  <c:v>33422</c:v>
                </c:pt>
                <c:pt idx="228">
                  <c:v>33426.5</c:v>
                </c:pt>
                <c:pt idx="229">
                  <c:v>33426.5</c:v>
                </c:pt>
                <c:pt idx="230">
                  <c:v>33450.5</c:v>
                </c:pt>
                <c:pt idx="231">
                  <c:v>33454</c:v>
                </c:pt>
                <c:pt idx="232">
                  <c:v>33458.5</c:v>
                </c:pt>
                <c:pt idx="233">
                  <c:v>33549</c:v>
                </c:pt>
                <c:pt idx="234">
                  <c:v>34850</c:v>
                </c:pt>
                <c:pt idx="235">
                  <c:v>34922</c:v>
                </c:pt>
                <c:pt idx="236">
                  <c:v>35021.5</c:v>
                </c:pt>
                <c:pt idx="237">
                  <c:v>35021.5</c:v>
                </c:pt>
                <c:pt idx="238">
                  <c:v>35026.5</c:v>
                </c:pt>
                <c:pt idx="239">
                  <c:v>35026.5</c:v>
                </c:pt>
                <c:pt idx="240">
                  <c:v>35035.5</c:v>
                </c:pt>
                <c:pt idx="241">
                  <c:v>35040</c:v>
                </c:pt>
                <c:pt idx="242">
                  <c:v>35040</c:v>
                </c:pt>
                <c:pt idx="243">
                  <c:v>35058</c:v>
                </c:pt>
                <c:pt idx="244">
                  <c:v>35139.5</c:v>
                </c:pt>
                <c:pt idx="245">
                  <c:v>35191</c:v>
                </c:pt>
                <c:pt idx="246">
                  <c:v>35207.5</c:v>
                </c:pt>
                <c:pt idx="247">
                  <c:v>35434</c:v>
                </c:pt>
                <c:pt idx="248">
                  <c:v>36367.5</c:v>
                </c:pt>
                <c:pt idx="249">
                  <c:v>36517</c:v>
                </c:pt>
                <c:pt idx="250">
                  <c:v>36607.5</c:v>
                </c:pt>
                <c:pt idx="251">
                  <c:v>36997.5</c:v>
                </c:pt>
                <c:pt idx="252">
                  <c:v>38012.5</c:v>
                </c:pt>
                <c:pt idx="253">
                  <c:v>38162</c:v>
                </c:pt>
                <c:pt idx="254">
                  <c:v>38416</c:v>
                </c:pt>
                <c:pt idx="255">
                  <c:v>38438.5</c:v>
                </c:pt>
                <c:pt idx="256">
                  <c:v>39329</c:v>
                </c:pt>
                <c:pt idx="257">
                  <c:v>39865.5</c:v>
                </c:pt>
                <c:pt idx="258">
                  <c:v>39885</c:v>
                </c:pt>
                <c:pt idx="259">
                  <c:v>39988</c:v>
                </c:pt>
                <c:pt idx="260">
                  <c:v>40350.5</c:v>
                </c:pt>
                <c:pt idx="261">
                  <c:v>41331.5</c:v>
                </c:pt>
                <c:pt idx="262">
                  <c:v>41483.5</c:v>
                </c:pt>
                <c:pt idx="263">
                  <c:v>41580</c:v>
                </c:pt>
                <c:pt idx="264">
                  <c:v>41648.5</c:v>
                </c:pt>
                <c:pt idx="265">
                  <c:v>41705.5</c:v>
                </c:pt>
                <c:pt idx="266">
                  <c:v>41714.5</c:v>
                </c:pt>
                <c:pt idx="267">
                  <c:v>41814</c:v>
                </c:pt>
                <c:pt idx="268">
                  <c:v>41995.5</c:v>
                </c:pt>
                <c:pt idx="269">
                  <c:v>42004.5</c:v>
                </c:pt>
                <c:pt idx="270">
                  <c:v>43160</c:v>
                </c:pt>
                <c:pt idx="271">
                  <c:v>43170.5</c:v>
                </c:pt>
                <c:pt idx="272">
                  <c:v>43171</c:v>
                </c:pt>
                <c:pt idx="273">
                  <c:v>43241.5</c:v>
                </c:pt>
                <c:pt idx="274">
                  <c:v>43305</c:v>
                </c:pt>
                <c:pt idx="275">
                  <c:v>43355</c:v>
                </c:pt>
                <c:pt idx="276">
                  <c:v>43369.5</c:v>
                </c:pt>
                <c:pt idx="277">
                  <c:v>43373</c:v>
                </c:pt>
                <c:pt idx="278">
                  <c:v>43423</c:v>
                </c:pt>
                <c:pt idx="279">
                  <c:v>43518</c:v>
                </c:pt>
                <c:pt idx="280">
                  <c:v>44597.5</c:v>
                </c:pt>
                <c:pt idx="281">
                  <c:v>44782</c:v>
                </c:pt>
                <c:pt idx="282">
                  <c:v>44918</c:v>
                </c:pt>
                <c:pt idx="283">
                  <c:v>44918</c:v>
                </c:pt>
                <c:pt idx="284">
                  <c:v>45031.5</c:v>
                </c:pt>
                <c:pt idx="285">
                  <c:v>45036</c:v>
                </c:pt>
                <c:pt idx="286">
                  <c:v>45068</c:v>
                </c:pt>
                <c:pt idx="287">
                  <c:v>45068</c:v>
                </c:pt>
                <c:pt idx="288">
                  <c:v>45072.5</c:v>
                </c:pt>
                <c:pt idx="289">
                  <c:v>45073.5</c:v>
                </c:pt>
                <c:pt idx="290">
                  <c:v>45074</c:v>
                </c:pt>
                <c:pt idx="291">
                  <c:v>45090.5</c:v>
                </c:pt>
                <c:pt idx="292">
                  <c:v>45253.5</c:v>
                </c:pt>
                <c:pt idx="293">
                  <c:v>45326</c:v>
                </c:pt>
                <c:pt idx="294">
                  <c:v>46419</c:v>
                </c:pt>
                <c:pt idx="295">
                  <c:v>46422.5</c:v>
                </c:pt>
                <c:pt idx="296">
                  <c:v>46463.5</c:v>
                </c:pt>
                <c:pt idx="297">
                  <c:v>46463.5</c:v>
                </c:pt>
                <c:pt idx="298">
                  <c:v>46463.5</c:v>
                </c:pt>
                <c:pt idx="299">
                  <c:v>46464</c:v>
                </c:pt>
                <c:pt idx="300">
                  <c:v>46464</c:v>
                </c:pt>
                <c:pt idx="301">
                  <c:v>46464</c:v>
                </c:pt>
                <c:pt idx="302">
                  <c:v>46467.5</c:v>
                </c:pt>
                <c:pt idx="303">
                  <c:v>46528</c:v>
                </c:pt>
                <c:pt idx="304">
                  <c:v>46576.5</c:v>
                </c:pt>
                <c:pt idx="305">
                  <c:v>46699</c:v>
                </c:pt>
                <c:pt idx="306">
                  <c:v>46708</c:v>
                </c:pt>
                <c:pt idx="307">
                  <c:v>46718.5</c:v>
                </c:pt>
                <c:pt idx="308">
                  <c:v>46850</c:v>
                </c:pt>
                <c:pt idx="309">
                  <c:v>46850</c:v>
                </c:pt>
                <c:pt idx="310">
                  <c:v>46876</c:v>
                </c:pt>
                <c:pt idx="311">
                  <c:v>47883</c:v>
                </c:pt>
                <c:pt idx="312">
                  <c:v>48119</c:v>
                </c:pt>
                <c:pt idx="313">
                  <c:v>48121.5</c:v>
                </c:pt>
                <c:pt idx="314">
                  <c:v>48140.5</c:v>
                </c:pt>
                <c:pt idx="315">
                  <c:v>48244</c:v>
                </c:pt>
                <c:pt idx="316">
                  <c:v>48248.5</c:v>
                </c:pt>
                <c:pt idx="317">
                  <c:v>48248.5</c:v>
                </c:pt>
                <c:pt idx="318">
                  <c:v>48280.5</c:v>
                </c:pt>
                <c:pt idx="319">
                  <c:v>48295</c:v>
                </c:pt>
                <c:pt idx="320">
                  <c:v>48303</c:v>
                </c:pt>
                <c:pt idx="321">
                  <c:v>48485.5</c:v>
                </c:pt>
                <c:pt idx="322">
                  <c:v>48557</c:v>
                </c:pt>
                <c:pt idx="323">
                  <c:v>48558</c:v>
                </c:pt>
                <c:pt idx="324">
                  <c:v>48566.5</c:v>
                </c:pt>
                <c:pt idx="325">
                  <c:v>48566.5</c:v>
                </c:pt>
                <c:pt idx="326">
                  <c:v>48747.5</c:v>
                </c:pt>
                <c:pt idx="327">
                  <c:v>48747.5</c:v>
                </c:pt>
                <c:pt idx="328">
                  <c:v>49640</c:v>
                </c:pt>
                <c:pt idx="329">
                  <c:v>49735</c:v>
                </c:pt>
                <c:pt idx="330">
                  <c:v>49800.5</c:v>
                </c:pt>
                <c:pt idx="331">
                  <c:v>49948</c:v>
                </c:pt>
                <c:pt idx="332">
                  <c:v>50016</c:v>
                </c:pt>
                <c:pt idx="333">
                  <c:v>50138.5</c:v>
                </c:pt>
                <c:pt idx="334">
                  <c:v>50143</c:v>
                </c:pt>
                <c:pt idx="335">
                  <c:v>50143</c:v>
                </c:pt>
                <c:pt idx="336">
                  <c:v>51276.5</c:v>
                </c:pt>
                <c:pt idx="337">
                  <c:v>51303.5</c:v>
                </c:pt>
                <c:pt idx="338">
                  <c:v>51304</c:v>
                </c:pt>
                <c:pt idx="339">
                  <c:v>51421</c:v>
                </c:pt>
                <c:pt idx="340">
                  <c:v>51460</c:v>
                </c:pt>
                <c:pt idx="341">
                  <c:v>51506.5</c:v>
                </c:pt>
                <c:pt idx="342">
                  <c:v>51593.5</c:v>
                </c:pt>
                <c:pt idx="343">
                  <c:v>51603.5</c:v>
                </c:pt>
                <c:pt idx="344">
                  <c:v>51620</c:v>
                </c:pt>
                <c:pt idx="345">
                  <c:v>51621</c:v>
                </c:pt>
                <c:pt idx="346">
                  <c:v>51674.5</c:v>
                </c:pt>
                <c:pt idx="347">
                  <c:v>51701.5</c:v>
                </c:pt>
                <c:pt idx="348">
                  <c:v>51715</c:v>
                </c:pt>
                <c:pt idx="349">
                  <c:v>52898.5</c:v>
                </c:pt>
                <c:pt idx="350">
                  <c:v>52972</c:v>
                </c:pt>
                <c:pt idx="351">
                  <c:v>53071</c:v>
                </c:pt>
                <c:pt idx="352">
                  <c:v>53085</c:v>
                </c:pt>
                <c:pt idx="353">
                  <c:v>53092.5</c:v>
                </c:pt>
                <c:pt idx="354">
                  <c:v>53093</c:v>
                </c:pt>
                <c:pt idx="355">
                  <c:v>53093</c:v>
                </c:pt>
                <c:pt idx="356">
                  <c:v>53121</c:v>
                </c:pt>
                <c:pt idx="357">
                  <c:v>53121</c:v>
                </c:pt>
                <c:pt idx="358">
                  <c:v>53144</c:v>
                </c:pt>
                <c:pt idx="359">
                  <c:v>53165.5</c:v>
                </c:pt>
                <c:pt idx="360">
                  <c:v>53183</c:v>
                </c:pt>
                <c:pt idx="361">
                  <c:v>53183</c:v>
                </c:pt>
                <c:pt idx="362">
                  <c:v>53193</c:v>
                </c:pt>
                <c:pt idx="363">
                  <c:v>53201.5</c:v>
                </c:pt>
                <c:pt idx="364">
                  <c:v>53207</c:v>
                </c:pt>
                <c:pt idx="365">
                  <c:v>53547</c:v>
                </c:pt>
                <c:pt idx="366">
                  <c:v>54643</c:v>
                </c:pt>
                <c:pt idx="367">
                  <c:v>54721</c:v>
                </c:pt>
                <c:pt idx="368">
                  <c:v>54730</c:v>
                </c:pt>
                <c:pt idx="369">
                  <c:v>54802</c:v>
                </c:pt>
                <c:pt idx="370">
                  <c:v>54812</c:v>
                </c:pt>
                <c:pt idx="371">
                  <c:v>54830</c:v>
                </c:pt>
                <c:pt idx="372">
                  <c:v>54857</c:v>
                </c:pt>
                <c:pt idx="373">
                  <c:v>54861</c:v>
                </c:pt>
                <c:pt idx="374">
                  <c:v>54875</c:v>
                </c:pt>
                <c:pt idx="375">
                  <c:v>54938</c:v>
                </c:pt>
                <c:pt idx="376">
                  <c:v>54950.5</c:v>
                </c:pt>
                <c:pt idx="377">
                  <c:v>54970</c:v>
                </c:pt>
                <c:pt idx="378">
                  <c:v>54996</c:v>
                </c:pt>
                <c:pt idx="379">
                  <c:v>54996</c:v>
                </c:pt>
                <c:pt idx="380">
                  <c:v>54996</c:v>
                </c:pt>
                <c:pt idx="381">
                  <c:v>55127.5</c:v>
                </c:pt>
                <c:pt idx="382">
                  <c:v>55127.5</c:v>
                </c:pt>
                <c:pt idx="383">
                  <c:v>55572</c:v>
                </c:pt>
                <c:pt idx="384">
                  <c:v>56043.5</c:v>
                </c:pt>
                <c:pt idx="385">
                  <c:v>56043.5</c:v>
                </c:pt>
                <c:pt idx="386">
                  <c:v>56293</c:v>
                </c:pt>
                <c:pt idx="387">
                  <c:v>56302.5</c:v>
                </c:pt>
                <c:pt idx="388">
                  <c:v>56342</c:v>
                </c:pt>
                <c:pt idx="389">
                  <c:v>56388</c:v>
                </c:pt>
                <c:pt idx="390">
                  <c:v>56429.5</c:v>
                </c:pt>
                <c:pt idx="391">
                  <c:v>56442.5</c:v>
                </c:pt>
                <c:pt idx="392">
                  <c:v>56474</c:v>
                </c:pt>
                <c:pt idx="393">
                  <c:v>56500</c:v>
                </c:pt>
                <c:pt idx="394">
                  <c:v>56500.5</c:v>
                </c:pt>
                <c:pt idx="395">
                  <c:v>56551</c:v>
                </c:pt>
                <c:pt idx="396">
                  <c:v>56578</c:v>
                </c:pt>
                <c:pt idx="397">
                  <c:v>56664.5</c:v>
                </c:pt>
                <c:pt idx="398">
                  <c:v>56668</c:v>
                </c:pt>
                <c:pt idx="399">
                  <c:v>56683</c:v>
                </c:pt>
                <c:pt idx="400">
                  <c:v>56683</c:v>
                </c:pt>
                <c:pt idx="401">
                  <c:v>56683</c:v>
                </c:pt>
                <c:pt idx="402">
                  <c:v>56841.5</c:v>
                </c:pt>
                <c:pt idx="403">
                  <c:v>57599</c:v>
                </c:pt>
                <c:pt idx="404">
                  <c:v>57757.5</c:v>
                </c:pt>
                <c:pt idx="405">
                  <c:v>57884</c:v>
                </c:pt>
                <c:pt idx="406">
                  <c:v>58055.5</c:v>
                </c:pt>
                <c:pt idx="407">
                  <c:v>58169</c:v>
                </c:pt>
                <c:pt idx="408">
                  <c:v>58169.5</c:v>
                </c:pt>
                <c:pt idx="409">
                  <c:v>58214</c:v>
                </c:pt>
                <c:pt idx="410">
                  <c:v>58214</c:v>
                </c:pt>
                <c:pt idx="411">
                  <c:v>58327.5</c:v>
                </c:pt>
                <c:pt idx="412">
                  <c:v>58327.5</c:v>
                </c:pt>
                <c:pt idx="413">
                  <c:v>58358.5</c:v>
                </c:pt>
                <c:pt idx="414">
                  <c:v>58358.5</c:v>
                </c:pt>
                <c:pt idx="415">
                  <c:v>58377</c:v>
                </c:pt>
                <c:pt idx="416">
                  <c:v>59321</c:v>
                </c:pt>
                <c:pt idx="417">
                  <c:v>59409</c:v>
                </c:pt>
                <c:pt idx="418">
                  <c:v>59430</c:v>
                </c:pt>
                <c:pt idx="419">
                  <c:v>59588.5</c:v>
                </c:pt>
                <c:pt idx="420">
                  <c:v>59696.5</c:v>
                </c:pt>
                <c:pt idx="421">
                  <c:v>59758</c:v>
                </c:pt>
                <c:pt idx="422">
                  <c:v>59767</c:v>
                </c:pt>
                <c:pt idx="423">
                  <c:v>59841.5</c:v>
                </c:pt>
                <c:pt idx="424">
                  <c:v>60114.5</c:v>
                </c:pt>
                <c:pt idx="425">
                  <c:v>60114.5</c:v>
                </c:pt>
                <c:pt idx="426">
                  <c:v>60114.5</c:v>
                </c:pt>
                <c:pt idx="427">
                  <c:v>60334</c:v>
                </c:pt>
                <c:pt idx="428">
                  <c:v>60334</c:v>
                </c:pt>
                <c:pt idx="429">
                  <c:v>61315</c:v>
                </c:pt>
                <c:pt idx="430">
                  <c:v>61331.5</c:v>
                </c:pt>
                <c:pt idx="431">
                  <c:v>61374.5</c:v>
                </c:pt>
                <c:pt idx="432">
                  <c:v>61375</c:v>
                </c:pt>
                <c:pt idx="433">
                  <c:v>61444</c:v>
                </c:pt>
                <c:pt idx="434">
                  <c:v>61444.5</c:v>
                </c:pt>
                <c:pt idx="435">
                  <c:v>61498.5</c:v>
                </c:pt>
                <c:pt idx="436">
                  <c:v>61503</c:v>
                </c:pt>
                <c:pt idx="437">
                  <c:v>61529</c:v>
                </c:pt>
                <c:pt idx="438">
                  <c:v>61548.5</c:v>
                </c:pt>
                <c:pt idx="439">
                  <c:v>61575</c:v>
                </c:pt>
                <c:pt idx="440">
                  <c:v>61602.5</c:v>
                </c:pt>
                <c:pt idx="441">
                  <c:v>61603</c:v>
                </c:pt>
                <c:pt idx="442">
                  <c:v>61607.5</c:v>
                </c:pt>
                <c:pt idx="443">
                  <c:v>61611.5</c:v>
                </c:pt>
                <c:pt idx="444">
                  <c:v>61612</c:v>
                </c:pt>
                <c:pt idx="445">
                  <c:v>61621</c:v>
                </c:pt>
                <c:pt idx="446">
                  <c:v>61634.5</c:v>
                </c:pt>
                <c:pt idx="447">
                  <c:v>61643.5</c:v>
                </c:pt>
                <c:pt idx="448">
                  <c:v>61644</c:v>
                </c:pt>
                <c:pt idx="449">
                  <c:v>61648</c:v>
                </c:pt>
                <c:pt idx="450">
                  <c:v>61648.5</c:v>
                </c:pt>
                <c:pt idx="451">
                  <c:v>61652.5</c:v>
                </c:pt>
                <c:pt idx="452">
                  <c:v>61653</c:v>
                </c:pt>
                <c:pt idx="453">
                  <c:v>61661.5</c:v>
                </c:pt>
                <c:pt idx="454">
                  <c:v>61662</c:v>
                </c:pt>
                <c:pt idx="455">
                  <c:v>61666</c:v>
                </c:pt>
                <c:pt idx="456">
                  <c:v>61666.5</c:v>
                </c:pt>
                <c:pt idx="457">
                  <c:v>61670.5</c:v>
                </c:pt>
                <c:pt idx="458">
                  <c:v>61671</c:v>
                </c:pt>
                <c:pt idx="459">
                  <c:v>61684</c:v>
                </c:pt>
                <c:pt idx="460">
                  <c:v>61684</c:v>
                </c:pt>
                <c:pt idx="461">
                  <c:v>61684.5</c:v>
                </c:pt>
                <c:pt idx="462">
                  <c:v>61699</c:v>
                </c:pt>
                <c:pt idx="463">
                  <c:v>61784</c:v>
                </c:pt>
                <c:pt idx="464">
                  <c:v>61788.5</c:v>
                </c:pt>
                <c:pt idx="465">
                  <c:v>61793</c:v>
                </c:pt>
                <c:pt idx="466">
                  <c:v>61797.5</c:v>
                </c:pt>
                <c:pt idx="467">
                  <c:v>61802</c:v>
                </c:pt>
                <c:pt idx="468">
                  <c:v>61806.5</c:v>
                </c:pt>
                <c:pt idx="469">
                  <c:v>61811</c:v>
                </c:pt>
                <c:pt idx="470">
                  <c:v>61880</c:v>
                </c:pt>
                <c:pt idx="471">
                  <c:v>61892.5</c:v>
                </c:pt>
                <c:pt idx="472">
                  <c:v>62092</c:v>
                </c:pt>
                <c:pt idx="473">
                  <c:v>62092</c:v>
                </c:pt>
                <c:pt idx="474">
                  <c:v>62561</c:v>
                </c:pt>
                <c:pt idx="475">
                  <c:v>63006</c:v>
                </c:pt>
                <c:pt idx="476">
                  <c:v>63006.5</c:v>
                </c:pt>
                <c:pt idx="477">
                  <c:v>63027.5</c:v>
                </c:pt>
                <c:pt idx="478">
                  <c:v>63043.5</c:v>
                </c:pt>
                <c:pt idx="479">
                  <c:v>63057</c:v>
                </c:pt>
                <c:pt idx="480">
                  <c:v>63066</c:v>
                </c:pt>
                <c:pt idx="481">
                  <c:v>63106</c:v>
                </c:pt>
                <c:pt idx="482">
                  <c:v>63106</c:v>
                </c:pt>
                <c:pt idx="483">
                  <c:v>63106.5</c:v>
                </c:pt>
                <c:pt idx="484">
                  <c:v>63106.5</c:v>
                </c:pt>
                <c:pt idx="485">
                  <c:v>63107.5</c:v>
                </c:pt>
                <c:pt idx="486">
                  <c:v>63116</c:v>
                </c:pt>
                <c:pt idx="487">
                  <c:v>63116</c:v>
                </c:pt>
                <c:pt idx="488">
                  <c:v>63116.5</c:v>
                </c:pt>
                <c:pt idx="489">
                  <c:v>63125.5</c:v>
                </c:pt>
                <c:pt idx="490">
                  <c:v>63154</c:v>
                </c:pt>
                <c:pt idx="491">
                  <c:v>63161.5</c:v>
                </c:pt>
                <c:pt idx="492">
                  <c:v>63220.5</c:v>
                </c:pt>
                <c:pt idx="493">
                  <c:v>63306</c:v>
                </c:pt>
                <c:pt idx="494">
                  <c:v>63306.5</c:v>
                </c:pt>
                <c:pt idx="495">
                  <c:v>63329</c:v>
                </c:pt>
                <c:pt idx="496">
                  <c:v>63367</c:v>
                </c:pt>
                <c:pt idx="497">
                  <c:v>63426</c:v>
                </c:pt>
                <c:pt idx="498">
                  <c:v>64489.5</c:v>
                </c:pt>
                <c:pt idx="499">
                  <c:v>64493</c:v>
                </c:pt>
                <c:pt idx="500">
                  <c:v>64644.5</c:v>
                </c:pt>
                <c:pt idx="501">
                  <c:v>64729</c:v>
                </c:pt>
                <c:pt idx="502">
                  <c:v>64753.5</c:v>
                </c:pt>
                <c:pt idx="503">
                  <c:v>64758</c:v>
                </c:pt>
                <c:pt idx="504">
                  <c:v>64783.5</c:v>
                </c:pt>
                <c:pt idx="505">
                  <c:v>64788</c:v>
                </c:pt>
                <c:pt idx="506">
                  <c:v>64792.5</c:v>
                </c:pt>
                <c:pt idx="507">
                  <c:v>64793</c:v>
                </c:pt>
                <c:pt idx="508">
                  <c:v>64797</c:v>
                </c:pt>
                <c:pt idx="509">
                  <c:v>64860.5</c:v>
                </c:pt>
                <c:pt idx="510">
                  <c:v>64862</c:v>
                </c:pt>
                <c:pt idx="511">
                  <c:v>64874</c:v>
                </c:pt>
                <c:pt idx="512">
                  <c:v>64874</c:v>
                </c:pt>
                <c:pt idx="513">
                  <c:v>64951</c:v>
                </c:pt>
                <c:pt idx="514">
                  <c:v>65250.5</c:v>
                </c:pt>
                <c:pt idx="515">
                  <c:v>65677</c:v>
                </c:pt>
                <c:pt idx="516">
                  <c:v>66008.5</c:v>
                </c:pt>
                <c:pt idx="517">
                  <c:v>66013</c:v>
                </c:pt>
                <c:pt idx="518">
                  <c:v>66022</c:v>
                </c:pt>
                <c:pt idx="519">
                  <c:v>66058</c:v>
                </c:pt>
                <c:pt idx="520">
                  <c:v>66071.5</c:v>
                </c:pt>
                <c:pt idx="521">
                  <c:v>66076.5</c:v>
                </c:pt>
                <c:pt idx="522">
                  <c:v>66090</c:v>
                </c:pt>
                <c:pt idx="523">
                  <c:v>66098.5</c:v>
                </c:pt>
                <c:pt idx="524">
                  <c:v>66099</c:v>
                </c:pt>
                <c:pt idx="525">
                  <c:v>66103.5</c:v>
                </c:pt>
                <c:pt idx="526">
                  <c:v>66108</c:v>
                </c:pt>
                <c:pt idx="527">
                  <c:v>66112.5</c:v>
                </c:pt>
                <c:pt idx="528">
                  <c:v>66189.5</c:v>
                </c:pt>
                <c:pt idx="529">
                  <c:v>66194</c:v>
                </c:pt>
                <c:pt idx="530">
                  <c:v>66194.5</c:v>
                </c:pt>
                <c:pt idx="531">
                  <c:v>66216</c:v>
                </c:pt>
                <c:pt idx="532">
                  <c:v>66216.5</c:v>
                </c:pt>
                <c:pt idx="533">
                  <c:v>66230.5</c:v>
                </c:pt>
                <c:pt idx="534">
                  <c:v>66234.5</c:v>
                </c:pt>
                <c:pt idx="535">
                  <c:v>66248.5</c:v>
                </c:pt>
                <c:pt idx="536">
                  <c:v>66253</c:v>
                </c:pt>
                <c:pt idx="537">
                  <c:v>66257.5</c:v>
                </c:pt>
                <c:pt idx="538">
                  <c:v>66261.5</c:v>
                </c:pt>
                <c:pt idx="539">
                  <c:v>66279.5</c:v>
                </c:pt>
                <c:pt idx="540">
                  <c:v>66280</c:v>
                </c:pt>
                <c:pt idx="541">
                  <c:v>66284</c:v>
                </c:pt>
                <c:pt idx="542">
                  <c:v>66284.5</c:v>
                </c:pt>
                <c:pt idx="543">
                  <c:v>66288</c:v>
                </c:pt>
                <c:pt idx="544">
                  <c:v>66288.5</c:v>
                </c:pt>
                <c:pt idx="545">
                  <c:v>66302.5</c:v>
                </c:pt>
                <c:pt idx="546">
                  <c:v>66307</c:v>
                </c:pt>
                <c:pt idx="547">
                  <c:v>66307.5</c:v>
                </c:pt>
                <c:pt idx="548">
                  <c:v>66311</c:v>
                </c:pt>
                <c:pt idx="549">
                  <c:v>66312</c:v>
                </c:pt>
                <c:pt idx="550">
                  <c:v>66325.5</c:v>
                </c:pt>
                <c:pt idx="551">
                  <c:v>66326.5</c:v>
                </c:pt>
                <c:pt idx="552">
                  <c:v>66329.5</c:v>
                </c:pt>
                <c:pt idx="553">
                  <c:v>66330</c:v>
                </c:pt>
                <c:pt idx="554">
                  <c:v>66347</c:v>
                </c:pt>
                <c:pt idx="555">
                  <c:v>66347.5</c:v>
                </c:pt>
                <c:pt idx="556">
                  <c:v>66423.5</c:v>
                </c:pt>
                <c:pt idx="557">
                  <c:v>66424</c:v>
                </c:pt>
                <c:pt idx="558">
                  <c:v>66433</c:v>
                </c:pt>
                <c:pt idx="559">
                  <c:v>66437.5</c:v>
                </c:pt>
                <c:pt idx="560">
                  <c:v>66438</c:v>
                </c:pt>
                <c:pt idx="561">
                  <c:v>66438.5</c:v>
                </c:pt>
                <c:pt idx="562">
                  <c:v>66443</c:v>
                </c:pt>
                <c:pt idx="563">
                  <c:v>66451</c:v>
                </c:pt>
                <c:pt idx="564">
                  <c:v>66469</c:v>
                </c:pt>
                <c:pt idx="565">
                  <c:v>66469.5</c:v>
                </c:pt>
                <c:pt idx="566">
                  <c:v>66473.5</c:v>
                </c:pt>
                <c:pt idx="567">
                  <c:v>66474</c:v>
                </c:pt>
                <c:pt idx="568">
                  <c:v>66478</c:v>
                </c:pt>
                <c:pt idx="569">
                  <c:v>66478.5</c:v>
                </c:pt>
                <c:pt idx="570">
                  <c:v>66483</c:v>
                </c:pt>
                <c:pt idx="571">
                  <c:v>66487</c:v>
                </c:pt>
                <c:pt idx="572">
                  <c:v>66487.5</c:v>
                </c:pt>
                <c:pt idx="573">
                  <c:v>66491.5</c:v>
                </c:pt>
                <c:pt idx="574">
                  <c:v>66492</c:v>
                </c:pt>
                <c:pt idx="575">
                  <c:v>66492.5</c:v>
                </c:pt>
                <c:pt idx="576">
                  <c:v>66501</c:v>
                </c:pt>
                <c:pt idx="577">
                  <c:v>66501.5</c:v>
                </c:pt>
                <c:pt idx="578">
                  <c:v>66505.5</c:v>
                </c:pt>
                <c:pt idx="579">
                  <c:v>66510</c:v>
                </c:pt>
                <c:pt idx="580">
                  <c:v>66514.5</c:v>
                </c:pt>
                <c:pt idx="581">
                  <c:v>66519</c:v>
                </c:pt>
                <c:pt idx="582">
                  <c:v>66519</c:v>
                </c:pt>
                <c:pt idx="583">
                  <c:v>66523.5</c:v>
                </c:pt>
                <c:pt idx="584">
                  <c:v>66528</c:v>
                </c:pt>
                <c:pt idx="585">
                  <c:v>66528.5</c:v>
                </c:pt>
                <c:pt idx="586">
                  <c:v>66532.5</c:v>
                </c:pt>
                <c:pt idx="587">
                  <c:v>66532.5</c:v>
                </c:pt>
                <c:pt idx="588">
                  <c:v>66533</c:v>
                </c:pt>
                <c:pt idx="589">
                  <c:v>66537.5</c:v>
                </c:pt>
                <c:pt idx="590">
                  <c:v>66551</c:v>
                </c:pt>
                <c:pt idx="591">
                  <c:v>66555.5</c:v>
                </c:pt>
                <c:pt idx="592">
                  <c:v>66564.5</c:v>
                </c:pt>
                <c:pt idx="593">
                  <c:v>66569</c:v>
                </c:pt>
                <c:pt idx="594">
                  <c:v>66573.5</c:v>
                </c:pt>
                <c:pt idx="595">
                  <c:v>66578</c:v>
                </c:pt>
                <c:pt idx="596">
                  <c:v>66582.5</c:v>
                </c:pt>
                <c:pt idx="597">
                  <c:v>66596</c:v>
                </c:pt>
                <c:pt idx="598">
                  <c:v>66600.5</c:v>
                </c:pt>
                <c:pt idx="599">
                  <c:v>66614.5</c:v>
                </c:pt>
                <c:pt idx="600">
                  <c:v>66619</c:v>
                </c:pt>
                <c:pt idx="601">
                  <c:v>66623.5</c:v>
                </c:pt>
                <c:pt idx="602">
                  <c:v>66659.5</c:v>
                </c:pt>
                <c:pt idx="603">
                  <c:v>66765</c:v>
                </c:pt>
                <c:pt idx="604">
                  <c:v>67914</c:v>
                </c:pt>
                <c:pt idx="605">
                  <c:v>67914</c:v>
                </c:pt>
                <c:pt idx="606">
                  <c:v>67914</c:v>
                </c:pt>
                <c:pt idx="607">
                  <c:v>67914</c:v>
                </c:pt>
                <c:pt idx="608">
                  <c:v>67974.5</c:v>
                </c:pt>
                <c:pt idx="609">
                  <c:v>67980</c:v>
                </c:pt>
                <c:pt idx="610">
                  <c:v>67980</c:v>
                </c:pt>
                <c:pt idx="611">
                  <c:v>68073</c:v>
                </c:pt>
                <c:pt idx="612">
                  <c:v>68128</c:v>
                </c:pt>
                <c:pt idx="613">
                  <c:v>68128</c:v>
                </c:pt>
                <c:pt idx="614">
                  <c:v>68128</c:v>
                </c:pt>
                <c:pt idx="615">
                  <c:v>68132.5</c:v>
                </c:pt>
                <c:pt idx="616">
                  <c:v>68132.5</c:v>
                </c:pt>
                <c:pt idx="617">
                  <c:v>68241</c:v>
                </c:pt>
                <c:pt idx="618">
                  <c:v>68250</c:v>
                </c:pt>
                <c:pt idx="619">
                  <c:v>68255.5</c:v>
                </c:pt>
                <c:pt idx="620">
                  <c:v>68341.5</c:v>
                </c:pt>
                <c:pt idx="621">
                  <c:v>68395</c:v>
                </c:pt>
                <c:pt idx="622">
                  <c:v>68395</c:v>
                </c:pt>
                <c:pt idx="623">
                  <c:v>68395</c:v>
                </c:pt>
                <c:pt idx="624">
                  <c:v>68485.5</c:v>
                </c:pt>
                <c:pt idx="625">
                  <c:v>69244.5</c:v>
                </c:pt>
                <c:pt idx="626">
                  <c:v>69263</c:v>
                </c:pt>
                <c:pt idx="627">
                  <c:v>69263.5</c:v>
                </c:pt>
                <c:pt idx="628">
                  <c:v>69475.5</c:v>
                </c:pt>
                <c:pt idx="629">
                  <c:v>69476</c:v>
                </c:pt>
                <c:pt idx="630">
                  <c:v>69573</c:v>
                </c:pt>
                <c:pt idx="631">
                  <c:v>69593.5</c:v>
                </c:pt>
                <c:pt idx="632">
                  <c:v>69692</c:v>
                </c:pt>
                <c:pt idx="633">
                  <c:v>69769</c:v>
                </c:pt>
                <c:pt idx="634">
                  <c:v>69786</c:v>
                </c:pt>
                <c:pt idx="635">
                  <c:v>69841.5</c:v>
                </c:pt>
                <c:pt idx="636">
                  <c:v>69887</c:v>
                </c:pt>
                <c:pt idx="637">
                  <c:v>69922</c:v>
                </c:pt>
                <c:pt idx="638">
                  <c:v>70902</c:v>
                </c:pt>
                <c:pt idx="639">
                  <c:v>71042.5</c:v>
                </c:pt>
                <c:pt idx="640">
                  <c:v>71051</c:v>
                </c:pt>
                <c:pt idx="641">
                  <c:v>71214.5</c:v>
                </c:pt>
                <c:pt idx="642">
                  <c:v>71337</c:v>
                </c:pt>
                <c:pt idx="643">
                  <c:v>71337.5</c:v>
                </c:pt>
                <c:pt idx="644">
                  <c:v>71350.5</c:v>
                </c:pt>
                <c:pt idx="645">
                  <c:v>71467</c:v>
                </c:pt>
                <c:pt idx="646">
                  <c:v>72625</c:v>
                </c:pt>
                <c:pt idx="647">
                  <c:v>72838</c:v>
                </c:pt>
                <c:pt idx="648">
                  <c:v>72904.5</c:v>
                </c:pt>
                <c:pt idx="649">
                  <c:v>73035.5</c:v>
                </c:pt>
                <c:pt idx="650">
                  <c:v>73040</c:v>
                </c:pt>
                <c:pt idx="651">
                  <c:v>73040.5</c:v>
                </c:pt>
                <c:pt idx="652">
                  <c:v>73053.5</c:v>
                </c:pt>
                <c:pt idx="653">
                  <c:v>73054</c:v>
                </c:pt>
                <c:pt idx="654">
                  <c:v>73062</c:v>
                </c:pt>
                <c:pt idx="655">
                  <c:v>73062.5</c:v>
                </c:pt>
                <c:pt idx="656">
                  <c:v>73067</c:v>
                </c:pt>
                <c:pt idx="657">
                  <c:v>73067.5</c:v>
                </c:pt>
                <c:pt idx="658">
                  <c:v>73076</c:v>
                </c:pt>
                <c:pt idx="659">
                  <c:v>73076.5</c:v>
                </c:pt>
                <c:pt idx="660">
                  <c:v>73077</c:v>
                </c:pt>
                <c:pt idx="661">
                  <c:v>73077</c:v>
                </c:pt>
                <c:pt idx="662">
                  <c:v>73077.5</c:v>
                </c:pt>
                <c:pt idx="663">
                  <c:v>73080.5</c:v>
                </c:pt>
                <c:pt idx="664">
                  <c:v>73081</c:v>
                </c:pt>
                <c:pt idx="665">
                  <c:v>73081.5</c:v>
                </c:pt>
                <c:pt idx="666">
                  <c:v>73085</c:v>
                </c:pt>
                <c:pt idx="667">
                  <c:v>73085.5</c:v>
                </c:pt>
                <c:pt idx="668">
                  <c:v>73089.5</c:v>
                </c:pt>
                <c:pt idx="669">
                  <c:v>73090</c:v>
                </c:pt>
                <c:pt idx="670">
                  <c:v>73090.5</c:v>
                </c:pt>
                <c:pt idx="671">
                  <c:v>73094</c:v>
                </c:pt>
                <c:pt idx="672">
                  <c:v>73094.5</c:v>
                </c:pt>
                <c:pt idx="673">
                  <c:v>73095</c:v>
                </c:pt>
                <c:pt idx="674">
                  <c:v>73095</c:v>
                </c:pt>
                <c:pt idx="675">
                  <c:v>73095</c:v>
                </c:pt>
                <c:pt idx="676">
                  <c:v>73098.5</c:v>
                </c:pt>
                <c:pt idx="677">
                  <c:v>73099</c:v>
                </c:pt>
                <c:pt idx="678">
                  <c:v>73099.5</c:v>
                </c:pt>
                <c:pt idx="679">
                  <c:v>73103.5</c:v>
                </c:pt>
                <c:pt idx="680">
                  <c:v>73135</c:v>
                </c:pt>
                <c:pt idx="681">
                  <c:v>73135.5</c:v>
                </c:pt>
                <c:pt idx="682">
                  <c:v>73144</c:v>
                </c:pt>
                <c:pt idx="683">
                  <c:v>73144.5</c:v>
                </c:pt>
                <c:pt idx="684">
                  <c:v>73148.5</c:v>
                </c:pt>
                <c:pt idx="685">
                  <c:v>73158</c:v>
                </c:pt>
                <c:pt idx="686">
                  <c:v>73185</c:v>
                </c:pt>
                <c:pt idx="687">
                  <c:v>73189</c:v>
                </c:pt>
                <c:pt idx="688">
                  <c:v>73189.5</c:v>
                </c:pt>
                <c:pt idx="689">
                  <c:v>73190</c:v>
                </c:pt>
                <c:pt idx="690">
                  <c:v>73194</c:v>
                </c:pt>
                <c:pt idx="691">
                  <c:v>73194.5</c:v>
                </c:pt>
                <c:pt idx="692">
                  <c:v>73207.5</c:v>
                </c:pt>
                <c:pt idx="693">
                  <c:v>73212</c:v>
                </c:pt>
                <c:pt idx="694">
                  <c:v>73212.5</c:v>
                </c:pt>
                <c:pt idx="695">
                  <c:v>73221</c:v>
                </c:pt>
                <c:pt idx="696">
                  <c:v>73221.5</c:v>
                </c:pt>
                <c:pt idx="697">
                  <c:v>73230</c:v>
                </c:pt>
                <c:pt idx="698">
                  <c:v>73230.5</c:v>
                </c:pt>
                <c:pt idx="699">
                  <c:v>73239</c:v>
                </c:pt>
                <c:pt idx="700">
                  <c:v>73243.5</c:v>
                </c:pt>
                <c:pt idx="701">
                  <c:v>73248</c:v>
                </c:pt>
                <c:pt idx="702">
                  <c:v>73248.5</c:v>
                </c:pt>
                <c:pt idx="703">
                  <c:v>73252.5</c:v>
                </c:pt>
                <c:pt idx="704">
                  <c:v>73253</c:v>
                </c:pt>
                <c:pt idx="705">
                  <c:v>73262</c:v>
                </c:pt>
                <c:pt idx="706">
                  <c:v>73271</c:v>
                </c:pt>
                <c:pt idx="707">
                  <c:v>73275.5</c:v>
                </c:pt>
                <c:pt idx="708">
                  <c:v>73280</c:v>
                </c:pt>
                <c:pt idx="709">
                  <c:v>73289</c:v>
                </c:pt>
                <c:pt idx="710">
                  <c:v>74310</c:v>
                </c:pt>
                <c:pt idx="711">
                  <c:v>74327.5</c:v>
                </c:pt>
                <c:pt idx="712">
                  <c:v>74328</c:v>
                </c:pt>
                <c:pt idx="713">
                  <c:v>74342.5</c:v>
                </c:pt>
                <c:pt idx="714">
                  <c:v>74355</c:v>
                </c:pt>
                <c:pt idx="715">
                  <c:v>74359.5</c:v>
                </c:pt>
                <c:pt idx="716">
                  <c:v>74368.5</c:v>
                </c:pt>
                <c:pt idx="717">
                  <c:v>74369</c:v>
                </c:pt>
                <c:pt idx="718">
                  <c:v>74373.5</c:v>
                </c:pt>
                <c:pt idx="719">
                  <c:v>74377.5</c:v>
                </c:pt>
                <c:pt idx="720">
                  <c:v>74378</c:v>
                </c:pt>
                <c:pt idx="721">
                  <c:v>74382</c:v>
                </c:pt>
                <c:pt idx="722">
                  <c:v>74382.5</c:v>
                </c:pt>
                <c:pt idx="723">
                  <c:v>74386.5</c:v>
                </c:pt>
                <c:pt idx="724">
                  <c:v>74387</c:v>
                </c:pt>
                <c:pt idx="725">
                  <c:v>74391</c:v>
                </c:pt>
                <c:pt idx="726">
                  <c:v>74404.5</c:v>
                </c:pt>
                <c:pt idx="727">
                  <c:v>74405</c:v>
                </c:pt>
                <c:pt idx="728">
                  <c:v>74409</c:v>
                </c:pt>
                <c:pt idx="729">
                  <c:v>74409.5</c:v>
                </c:pt>
                <c:pt idx="730">
                  <c:v>74413.5</c:v>
                </c:pt>
                <c:pt idx="731">
                  <c:v>74414</c:v>
                </c:pt>
                <c:pt idx="732">
                  <c:v>74431.5</c:v>
                </c:pt>
                <c:pt idx="733">
                  <c:v>74432</c:v>
                </c:pt>
                <c:pt idx="734">
                  <c:v>74435.5</c:v>
                </c:pt>
                <c:pt idx="735">
                  <c:v>74436</c:v>
                </c:pt>
                <c:pt idx="736">
                  <c:v>74436</c:v>
                </c:pt>
                <c:pt idx="737">
                  <c:v>74436.5</c:v>
                </c:pt>
                <c:pt idx="738">
                  <c:v>74437</c:v>
                </c:pt>
                <c:pt idx="739">
                  <c:v>74440.5</c:v>
                </c:pt>
                <c:pt idx="740">
                  <c:v>74441</c:v>
                </c:pt>
                <c:pt idx="741">
                  <c:v>74464</c:v>
                </c:pt>
                <c:pt idx="742">
                  <c:v>74472.5</c:v>
                </c:pt>
                <c:pt idx="743">
                  <c:v>74517.5</c:v>
                </c:pt>
                <c:pt idx="744">
                  <c:v>74518</c:v>
                </c:pt>
                <c:pt idx="745">
                  <c:v>74518.5</c:v>
                </c:pt>
                <c:pt idx="746">
                  <c:v>74522.5</c:v>
                </c:pt>
                <c:pt idx="747">
                  <c:v>74523</c:v>
                </c:pt>
                <c:pt idx="748">
                  <c:v>74528</c:v>
                </c:pt>
                <c:pt idx="749">
                  <c:v>74528.5</c:v>
                </c:pt>
                <c:pt idx="750">
                  <c:v>74536</c:v>
                </c:pt>
                <c:pt idx="751">
                  <c:v>74536.5</c:v>
                </c:pt>
                <c:pt idx="752">
                  <c:v>74540</c:v>
                </c:pt>
                <c:pt idx="753">
                  <c:v>74558.5</c:v>
                </c:pt>
                <c:pt idx="754">
                  <c:v>74559</c:v>
                </c:pt>
                <c:pt idx="755">
                  <c:v>74640</c:v>
                </c:pt>
                <c:pt idx="756">
                  <c:v>74794.5</c:v>
                </c:pt>
                <c:pt idx="757">
                  <c:v>74893</c:v>
                </c:pt>
                <c:pt idx="758">
                  <c:v>74907.5</c:v>
                </c:pt>
                <c:pt idx="759">
                  <c:v>74907.5</c:v>
                </c:pt>
                <c:pt idx="760">
                  <c:v>76050</c:v>
                </c:pt>
                <c:pt idx="761">
                  <c:v>76050</c:v>
                </c:pt>
                <c:pt idx="762">
                  <c:v>76357.5</c:v>
                </c:pt>
                <c:pt idx="763">
                  <c:v>76357.5</c:v>
                </c:pt>
                <c:pt idx="764">
                  <c:v>76643</c:v>
                </c:pt>
                <c:pt idx="765">
                  <c:v>76693</c:v>
                </c:pt>
                <c:pt idx="766">
                  <c:v>77623.5</c:v>
                </c:pt>
                <c:pt idx="767">
                  <c:v>77744</c:v>
                </c:pt>
                <c:pt idx="768">
                  <c:v>77768</c:v>
                </c:pt>
                <c:pt idx="769">
                  <c:v>77997.5</c:v>
                </c:pt>
                <c:pt idx="770">
                  <c:v>79452</c:v>
                </c:pt>
                <c:pt idx="771">
                  <c:v>79452.5</c:v>
                </c:pt>
                <c:pt idx="772">
                  <c:v>79471.5</c:v>
                </c:pt>
                <c:pt idx="773">
                  <c:v>79592</c:v>
                </c:pt>
                <c:pt idx="774">
                  <c:v>79592.5</c:v>
                </c:pt>
                <c:pt idx="775">
                  <c:v>79669</c:v>
                </c:pt>
                <c:pt idx="776">
                  <c:v>79675</c:v>
                </c:pt>
                <c:pt idx="777">
                  <c:v>79675.5</c:v>
                </c:pt>
                <c:pt idx="778">
                  <c:v>79755</c:v>
                </c:pt>
                <c:pt idx="779">
                  <c:v>81024.5</c:v>
                </c:pt>
                <c:pt idx="780">
                  <c:v>81166.5</c:v>
                </c:pt>
                <c:pt idx="781">
                  <c:v>81309.5</c:v>
                </c:pt>
                <c:pt idx="782">
                  <c:v>81387.5</c:v>
                </c:pt>
                <c:pt idx="783">
                  <c:v>81491.5</c:v>
                </c:pt>
                <c:pt idx="784">
                  <c:v>81559.5</c:v>
                </c:pt>
                <c:pt idx="785">
                  <c:v>82449</c:v>
                </c:pt>
                <c:pt idx="786">
                  <c:v>82551.5</c:v>
                </c:pt>
                <c:pt idx="787">
                  <c:v>82552</c:v>
                </c:pt>
                <c:pt idx="788">
                  <c:v>82797.5</c:v>
                </c:pt>
                <c:pt idx="789">
                  <c:v>82949.5</c:v>
                </c:pt>
                <c:pt idx="790">
                  <c:v>82977</c:v>
                </c:pt>
                <c:pt idx="791">
                  <c:v>83073</c:v>
                </c:pt>
                <c:pt idx="792">
                  <c:v>83268</c:v>
                </c:pt>
                <c:pt idx="793">
                  <c:v>84225.5</c:v>
                </c:pt>
                <c:pt idx="794">
                  <c:v>84288.5</c:v>
                </c:pt>
                <c:pt idx="795">
                  <c:v>84338.5</c:v>
                </c:pt>
                <c:pt idx="796">
                  <c:v>84370</c:v>
                </c:pt>
                <c:pt idx="797">
                  <c:v>84569</c:v>
                </c:pt>
                <c:pt idx="798">
                  <c:v>84569</c:v>
                </c:pt>
                <c:pt idx="799">
                  <c:v>84581.5</c:v>
                </c:pt>
                <c:pt idx="800">
                  <c:v>84582</c:v>
                </c:pt>
                <c:pt idx="801">
                  <c:v>84712.5</c:v>
                </c:pt>
                <c:pt idx="802">
                  <c:v>84726</c:v>
                </c:pt>
                <c:pt idx="803">
                  <c:v>84827</c:v>
                </c:pt>
                <c:pt idx="804">
                  <c:v>85915.5</c:v>
                </c:pt>
                <c:pt idx="805">
                  <c:v>86082.5</c:v>
                </c:pt>
                <c:pt idx="806">
                  <c:v>86083</c:v>
                </c:pt>
                <c:pt idx="807">
                  <c:v>86228</c:v>
                </c:pt>
                <c:pt idx="808">
                  <c:v>86266.5</c:v>
                </c:pt>
                <c:pt idx="809">
                  <c:v>86267</c:v>
                </c:pt>
                <c:pt idx="810">
                  <c:v>86294</c:v>
                </c:pt>
                <c:pt idx="811">
                  <c:v>86381</c:v>
                </c:pt>
                <c:pt idx="812">
                  <c:v>86521.5</c:v>
                </c:pt>
                <c:pt idx="813">
                  <c:v>87795.5</c:v>
                </c:pt>
                <c:pt idx="814">
                  <c:v>87795.5</c:v>
                </c:pt>
                <c:pt idx="815">
                  <c:v>87847</c:v>
                </c:pt>
                <c:pt idx="816">
                  <c:v>87858.5</c:v>
                </c:pt>
                <c:pt idx="817">
                  <c:v>88002</c:v>
                </c:pt>
                <c:pt idx="818">
                  <c:v>88002</c:v>
                </c:pt>
                <c:pt idx="819">
                  <c:v>88057.5</c:v>
                </c:pt>
                <c:pt idx="820">
                  <c:v>88057.5</c:v>
                </c:pt>
                <c:pt idx="821">
                  <c:v>88062</c:v>
                </c:pt>
                <c:pt idx="822">
                  <c:v>88108</c:v>
                </c:pt>
                <c:pt idx="823">
                  <c:v>88160.5</c:v>
                </c:pt>
                <c:pt idx="824">
                  <c:v>88160.5</c:v>
                </c:pt>
                <c:pt idx="825">
                  <c:v>88161</c:v>
                </c:pt>
                <c:pt idx="826">
                  <c:v>88161</c:v>
                </c:pt>
                <c:pt idx="827">
                  <c:v>88266</c:v>
                </c:pt>
                <c:pt idx="828">
                  <c:v>88266</c:v>
                </c:pt>
                <c:pt idx="829">
                  <c:v>89336.5</c:v>
                </c:pt>
                <c:pt idx="830">
                  <c:v>89336.5</c:v>
                </c:pt>
                <c:pt idx="831">
                  <c:v>89510</c:v>
                </c:pt>
                <c:pt idx="832">
                  <c:v>89626</c:v>
                </c:pt>
                <c:pt idx="833">
                  <c:v>89626</c:v>
                </c:pt>
                <c:pt idx="834">
                  <c:v>89751</c:v>
                </c:pt>
                <c:pt idx="835">
                  <c:v>89751</c:v>
                </c:pt>
                <c:pt idx="836">
                  <c:v>90981.5</c:v>
                </c:pt>
                <c:pt idx="837">
                  <c:v>91144</c:v>
                </c:pt>
                <c:pt idx="838">
                  <c:v>91194</c:v>
                </c:pt>
                <c:pt idx="839">
                  <c:v>91401</c:v>
                </c:pt>
                <c:pt idx="840">
                  <c:v>92874.5</c:v>
                </c:pt>
                <c:pt idx="841">
                  <c:v>92875</c:v>
                </c:pt>
                <c:pt idx="842">
                  <c:v>92875.5</c:v>
                </c:pt>
                <c:pt idx="843">
                  <c:v>93146</c:v>
                </c:pt>
                <c:pt idx="844">
                  <c:v>94429</c:v>
                </c:pt>
                <c:pt idx="845">
                  <c:v>94429.5</c:v>
                </c:pt>
                <c:pt idx="846">
                  <c:v>94546.5</c:v>
                </c:pt>
                <c:pt idx="847">
                  <c:v>94586.5</c:v>
                </c:pt>
                <c:pt idx="848">
                  <c:v>94722</c:v>
                </c:pt>
                <c:pt idx="849">
                  <c:v>94900</c:v>
                </c:pt>
              </c:numCache>
            </c:numRef>
          </c:xVal>
          <c:yVal>
            <c:numRef>
              <c:f>'Active 3'!$J$21:$J$989</c:f>
              <c:numCache>
                <c:formatCode>General</c:formatCode>
                <c:ptCount val="969"/>
                <c:pt idx="47">
                  <c:v>3.3272000073338859E-3</c:v>
                </c:pt>
                <c:pt idx="48">
                  <c:v>2.8506800008472055E-3</c:v>
                </c:pt>
                <c:pt idx="49">
                  <c:v>2.8093799992348067E-3</c:v>
                </c:pt>
                <c:pt idx="50">
                  <c:v>2.966239997476805E-3</c:v>
                </c:pt>
                <c:pt idx="51">
                  <c:v>3.0211200064513832E-3</c:v>
                </c:pt>
                <c:pt idx="52">
                  <c:v>2.477980000548996E-3</c:v>
                </c:pt>
                <c:pt idx="53">
                  <c:v>2.7775600028689951E-3</c:v>
                </c:pt>
                <c:pt idx="54">
                  <c:v>2.0344199947430752E-3</c:v>
                </c:pt>
                <c:pt idx="55">
                  <c:v>2.3344199944403954E-3</c:v>
                </c:pt>
                <c:pt idx="73">
                  <c:v>1.1415599947213195E-3</c:v>
                </c:pt>
                <c:pt idx="75">
                  <c:v>7.7919998147990555E-5</c:v>
                </c:pt>
                <c:pt idx="76">
                  <c:v>2.777919995423872E-3</c:v>
                </c:pt>
                <c:pt idx="78">
                  <c:v>2.694900002097711E-3</c:v>
                </c:pt>
                <c:pt idx="79">
                  <c:v>-5.482401029439643E-4</c:v>
                </c:pt>
                <c:pt idx="80">
                  <c:v>-5.482400010805577E-4</c:v>
                </c:pt>
                <c:pt idx="81">
                  <c:v>-1.3019998732488602E-5</c:v>
                </c:pt>
                <c:pt idx="135">
                  <c:v>8.8228599997819401E-3</c:v>
                </c:pt>
                <c:pt idx="136">
                  <c:v>7.5797199970111251E-3</c:v>
                </c:pt>
                <c:pt idx="137">
                  <c:v>8.8365800038445741E-3</c:v>
                </c:pt>
                <c:pt idx="147">
                  <c:v>1.7096400042646565E-3</c:v>
                </c:pt>
                <c:pt idx="149">
                  <c:v>2.9270600061863661E-3</c:v>
                </c:pt>
                <c:pt idx="153">
                  <c:v>2.1367000008467585E-3</c:v>
                </c:pt>
                <c:pt idx="154">
                  <c:v>2.5719199984450825E-3</c:v>
                </c:pt>
                <c:pt idx="173">
                  <c:v>2.7590800018515438E-3</c:v>
                </c:pt>
                <c:pt idx="174">
                  <c:v>2.1708200001739897E-3</c:v>
                </c:pt>
                <c:pt idx="175">
                  <c:v>2.4688400008017197E-3</c:v>
                </c:pt>
                <c:pt idx="296">
                  <c:v>-8.8707799950498156E-3</c:v>
                </c:pt>
                <c:pt idx="297">
                  <c:v>-8.7707799975760281E-3</c:v>
                </c:pt>
                <c:pt idx="298">
                  <c:v>-8.3707799931289628E-3</c:v>
                </c:pt>
                <c:pt idx="299">
                  <c:v>-8.4139200043864548E-3</c:v>
                </c:pt>
                <c:pt idx="300">
                  <c:v>-8.113919997413177E-3</c:v>
                </c:pt>
                <c:pt idx="301">
                  <c:v>-8.113919997413177E-3</c:v>
                </c:pt>
                <c:pt idx="305">
                  <c:v>-7.7897199953440577E-3</c:v>
                </c:pt>
                <c:pt idx="314">
                  <c:v>-9.462340000027325E-3</c:v>
                </c:pt>
                <c:pt idx="317">
                  <c:v>-6.4805799993337132E-3</c:v>
                </c:pt>
                <c:pt idx="318">
                  <c:v>-8.6415400000987574E-3</c:v>
                </c:pt>
                <c:pt idx="326">
                  <c:v>1.665700001467485E-3</c:v>
                </c:pt>
                <c:pt idx="327">
                  <c:v>4.9657000054139644E-3</c:v>
                </c:pt>
                <c:pt idx="337">
                  <c:v>-1.8865979996917304E-2</c:v>
                </c:pt>
                <c:pt idx="338">
                  <c:v>-2.220911999756936E-2</c:v>
                </c:pt>
                <c:pt idx="339">
                  <c:v>-1.0503880002943333E-2</c:v>
                </c:pt>
                <c:pt idx="349">
                  <c:v>-1.0282579998602159E-2</c:v>
                </c:pt>
                <c:pt idx="353">
                  <c:v>-2.0899999071843922E-5</c:v>
                </c:pt>
                <c:pt idx="355">
                  <c:v>-2.0640400034608319E-3</c:v>
                </c:pt>
                <c:pt idx="359">
                  <c:v>-1.0219340001640376E-2</c:v>
                </c:pt>
                <c:pt idx="360">
                  <c:v>-9.7292399950674735E-3</c:v>
                </c:pt>
                <c:pt idx="366">
                  <c:v>-9.1980399956810288E-3</c:v>
                </c:pt>
                <c:pt idx="376">
                  <c:v>-9.3291399971349165E-3</c:v>
                </c:pt>
                <c:pt idx="388">
                  <c:v>-9.1877599988947622E-3</c:v>
                </c:pt>
                <c:pt idx="417">
                  <c:v>-1.080851999722654E-2</c:v>
                </c:pt>
                <c:pt idx="421">
                  <c:v>-1.0820240000612102E-2</c:v>
                </c:pt>
                <c:pt idx="430">
                  <c:v>-1.1481820001790766E-2</c:v>
                </c:pt>
                <c:pt idx="431">
                  <c:v>-1.2291859995457344E-2</c:v>
                </c:pt>
                <c:pt idx="432">
                  <c:v>-1.1835000004793983E-2</c:v>
                </c:pt>
                <c:pt idx="433">
                  <c:v>-1.1288319998129737E-2</c:v>
                </c:pt>
                <c:pt idx="434">
                  <c:v>-1.1331460002111271E-2</c:v>
                </c:pt>
                <c:pt idx="436">
                  <c:v>-7.6788400037912652E-3</c:v>
                </c:pt>
                <c:pt idx="437">
                  <c:v>-1.6222120000747964E-2</c:v>
                </c:pt>
                <c:pt idx="438">
                  <c:v>-1.0604579998471308E-2</c:v>
                </c:pt>
                <c:pt idx="439">
                  <c:v>-1.2690999996266328E-2</c:v>
                </c:pt>
                <c:pt idx="475">
                  <c:v>-1.2057679996360093E-2</c:v>
                </c:pt>
                <c:pt idx="476">
                  <c:v>-1.1500820000946987E-2</c:v>
                </c:pt>
                <c:pt idx="478">
                  <c:v>-1.2493179994635284E-2</c:v>
                </c:pt>
                <c:pt idx="485">
                  <c:v>-1.1215099999390077E-2</c:v>
                </c:pt>
                <c:pt idx="486">
                  <c:v>-1.1948479994316585E-2</c:v>
                </c:pt>
                <c:pt idx="488">
                  <c:v>-1.16916199986008E-2</c:v>
                </c:pt>
                <c:pt idx="489">
                  <c:v>-1.1768140000640415E-2</c:v>
                </c:pt>
                <c:pt idx="491">
                  <c:v>-1.2374220001220237E-2</c:v>
                </c:pt>
                <c:pt idx="492">
                  <c:v>-1.2264739998499863E-2</c:v>
                </c:pt>
                <c:pt idx="498">
                  <c:v>-1.2854060005338397E-2</c:v>
                </c:pt>
                <c:pt idx="501">
                  <c:v>-1.3518119994841982E-2</c:v>
                </c:pt>
                <c:pt idx="509">
                  <c:v>-1.3363940000999719E-2</c:v>
                </c:pt>
                <c:pt idx="554">
                  <c:v>-1.6019160000723787E-2</c:v>
                </c:pt>
                <c:pt idx="555">
                  <c:v>-1.5462299998034723E-2</c:v>
                </c:pt>
                <c:pt idx="564">
                  <c:v>-1.5945319995807949E-2</c:v>
                </c:pt>
                <c:pt idx="566">
                  <c:v>-1.6633580002235249E-2</c:v>
                </c:pt>
                <c:pt idx="568">
                  <c:v>-1.2421840001479723E-2</c:v>
                </c:pt>
                <c:pt idx="571">
                  <c:v>-1.5898359997663647E-2</c:v>
                </c:pt>
                <c:pt idx="576">
                  <c:v>-1.6806280000309926E-2</c:v>
                </c:pt>
                <c:pt idx="577">
                  <c:v>-1.6949420001765247E-2</c:v>
                </c:pt>
                <c:pt idx="617">
                  <c:v>-1.6433479999250267E-2</c:v>
                </c:pt>
                <c:pt idx="618">
                  <c:v>-1.6709999996237457E-2</c:v>
                </c:pt>
                <c:pt idx="634">
                  <c:v>-1.4936079998733476E-2</c:v>
                </c:pt>
                <c:pt idx="645">
                  <c:v>-1.3372760004131123E-2</c:v>
                </c:pt>
                <c:pt idx="734">
                  <c:v>-1.7294940000283532E-2</c:v>
                </c:pt>
                <c:pt idx="736">
                  <c:v>-1.5938079995976295E-2</c:v>
                </c:pt>
                <c:pt idx="757">
                  <c:v>-1.556803999847034E-2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860-400B-99D5-B7FB5CC52E79}"/>
            </c:ext>
          </c:extLst>
        </c:ser>
        <c:ser>
          <c:idx val="4"/>
          <c:order val="3"/>
          <c:tx>
            <c:strRef>
              <c:f>'Active 3'!$K$20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3'!$F$21:$F$989</c:f>
              <c:numCache>
                <c:formatCode>General</c:formatCode>
                <c:ptCount val="969"/>
                <c:pt idx="0">
                  <c:v>0</c:v>
                </c:pt>
                <c:pt idx="1">
                  <c:v>5278</c:v>
                </c:pt>
                <c:pt idx="2">
                  <c:v>5337</c:v>
                </c:pt>
                <c:pt idx="3">
                  <c:v>5337.5</c:v>
                </c:pt>
                <c:pt idx="4">
                  <c:v>5350.5</c:v>
                </c:pt>
                <c:pt idx="5">
                  <c:v>5351</c:v>
                </c:pt>
                <c:pt idx="6">
                  <c:v>5355</c:v>
                </c:pt>
                <c:pt idx="7">
                  <c:v>5468.5</c:v>
                </c:pt>
                <c:pt idx="8">
                  <c:v>5473</c:v>
                </c:pt>
                <c:pt idx="9">
                  <c:v>5477.5</c:v>
                </c:pt>
                <c:pt idx="10">
                  <c:v>6557.5</c:v>
                </c:pt>
                <c:pt idx="11">
                  <c:v>6891</c:v>
                </c:pt>
                <c:pt idx="12">
                  <c:v>8423</c:v>
                </c:pt>
                <c:pt idx="13">
                  <c:v>8441</c:v>
                </c:pt>
                <c:pt idx="14">
                  <c:v>8464.5</c:v>
                </c:pt>
                <c:pt idx="15">
                  <c:v>8509</c:v>
                </c:pt>
                <c:pt idx="16">
                  <c:v>8613</c:v>
                </c:pt>
                <c:pt idx="17">
                  <c:v>8640.5</c:v>
                </c:pt>
                <c:pt idx="18">
                  <c:v>8654</c:v>
                </c:pt>
                <c:pt idx="19">
                  <c:v>8667.5</c:v>
                </c:pt>
                <c:pt idx="20">
                  <c:v>8781</c:v>
                </c:pt>
                <c:pt idx="21">
                  <c:v>8781</c:v>
                </c:pt>
                <c:pt idx="22">
                  <c:v>8785.5</c:v>
                </c:pt>
                <c:pt idx="23">
                  <c:v>8790</c:v>
                </c:pt>
                <c:pt idx="24">
                  <c:v>8867</c:v>
                </c:pt>
                <c:pt idx="25">
                  <c:v>8885</c:v>
                </c:pt>
                <c:pt idx="26">
                  <c:v>8939.5</c:v>
                </c:pt>
                <c:pt idx="27">
                  <c:v>9846.5</c:v>
                </c:pt>
                <c:pt idx="28">
                  <c:v>9847</c:v>
                </c:pt>
                <c:pt idx="29">
                  <c:v>10154</c:v>
                </c:pt>
                <c:pt idx="30">
                  <c:v>10376</c:v>
                </c:pt>
                <c:pt idx="31">
                  <c:v>11297</c:v>
                </c:pt>
                <c:pt idx="32">
                  <c:v>11423.5</c:v>
                </c:pt>
                <c:pt idx="33">
                  <c:v>11654</c:v>
                </c:pt>
                <c:pt idx="34">
                  <c:v>11672</c:v>
                </c:pt>
                <c:pt idx="35">
                  <c:v>11712.5</c:v>
                </c:pt>
                <c:pt idx="36">
                  <c:v>11717</c:v>
                </c:pt>
                <c:pt idx="37">
                  <c:v>11731</c:v>
                </c:pt>
                <c:pt idx="38">
                  <c:v>11884.5</c:v>
                </c:pt>
                <c:pt idx="39">
                  <c:v>11889</c:v>
                </c:pt>
                <c:pt idx="40">
                  <c:v>11890</c:v>
                </c:pt>
                <c:pt idx="41">
                  <c:v>12007</c:v>
                </c:pt>
                <c:pt idx="42">
                  <c:v>12020.5</c:v>
                </c:pt>
                <c:pt idx="43">
                  <c:v>12815</c:v>
                </c:pt>
                <c:pt idx="44">
                  <c:v>12869.5</c:v>
                </c:pt>
                <c:pt idx="45">
                  <c:v>12874</c:v>
                </c:pt>
                <c:pt idx="46">
                  <c:v>12946</c:v>
                </c:pt>
                <c:pt idx="47">
                  <c:v>13260</c:v>
                </c:pt>
                <c:pt idx="48">
                  <c:v>13269</c:v>
                </c:pt>
                <c:pt idx="49">
                  <c:v>13291.5</c:v>
                </c:pt>
                <c:pt idx="50">
                  <c:v>13292</c:v>
                </c:pt>
                <c:pt idx="51">
                  <c:v>13296</c:v>
                </c:pt>
                <c:pt idx="52">
                  <c:v>13296.5</c:v>
                </c:pt>
                <c:pt idx="53">
                  <c:v>13373</c:v>
                </c:pt>
                <c:pt idx="54">
                  <c:v>13373.5</c:v>
                </c:pt>
                <c:pt idx="55">
                  <c:v>13373.5</c:v>
                </c:pt>
                <c:pt idx="56">
                  <c:v>13403.5</c:v>
                </c:pt>
                <c:pt idx="57">
                  <c:v>13452.5</c:v>
                </c:pt>
                <c:pt idx="58">
                  <c:v>13457</c:v>
                </c:pt>
                <c:pt idx="59">
                  <c:v>13457.5</c:v>
                </c:pt>
                <c:pt idx="60">
                  <c:v>13462</c:v>
                </c:pt>
                <c:pt idx="61">
                  <c:v>13485</c:v>
                </c:pt>
                <c:pt idx="62">
                  <c:v>13490</c:v>
                </c:pt>
                <c:pt idx="63">
                  <c:v>13571</c:v>
                </c:pt>
                <c:pt idx="64">
                  <c:v>13579.5</c:v>
                </c:pt>
                <c:pt idx="65">
                  <c:v>13598</c:v>
                </c:pt>
                <c:pt idx="66">
                  <c:v>13625</c:v>
                </c:pt>
                <c:pt idx="67">
                  <c:v>13638.5</c:v>
                </c:pt>
                <c:pt idx="68">
                  <c:v>13652</c:v>
                </c:pt>
                <c:pt idx="69">
                  <c:v>13720</c:v>
                </c:pt>
                <c:pt idx="70">
                  <c:v>13756.5</c:v>
                </c:pt>
                <c:pt idx="71">
                  <c:v>13765.5</c:v>
                </c:pt>
                <c:pt idx="72">
                  <c:v>14555</c:v>
                </c:pt>
                <c:pt idx="73">
                  <c:v>14573</c:v>
                </c:pt>
                <c:pt idx="74">
                  <c:v>14690.5</c:v>
                </c:pt>
                <c:pt idx="75">
                  <c:v>14736</c:v>
                </c:pt>
                <c:pt idx="76">
                  <c:v>14736</c:v>
                </c:pt>
                <c:pt idx="77">
                  <c:v>14831</c:v>
                </c:pt>
                <c:pt idx="78">
                  <c:v>14857.5</c:v>
                </c:pt>
                <c:pt idx="79">
                  <c:v>14858</c:v>
                </c:pt>
                <c:pt idx="80">
                  <c:v>14858</c:v>
                </c:pt>
                <c:pt idx="81">
                  <c:v>14871.5</c:v>
                </c:pt>
                <c:pt idx="82">
                  <c:v>14935</c:v>
                </c:pt>
                <c:pt idx="83">
                  <c:v>14989</c:v>
                </c:pt>
                <c:pt idx="84">
                  <c:v>15066</c:v>
                </c:pt>
                <c:pt idx="85">
                  <c:v>15102</c:v>
                </c:pt>
                <c:pt idx="86">
                  <c:v>15102.5</c:v>
                </c:pt>
                <c:pt idx="87">
                  <c:v>15106.5</c:v>
                </c:pt>
                <c:pt idx="88">
                  <c:v>15120</c:v>
                </c:pt>
                <c:pt idx="89">
                  <c:v>15129</c:v>
                </c:pt>
                <c:pt idx="90">
                  <c:v>15165.5</c:v>
                </c:pt>
                <c:pt idx="91">
                  <c:v>15192.5</c:v>
                </c:pt>
                <c:pt idx="92">
                  <c:v>15197</c:v>
                </c:pt>
                <c:pt idx="93">
                  <c:v>15197</c:v>
                </c:pt>
                <c:pt idx="94">
                  <c:v>15206.5</c:v>
                </c:pt>
                <c:pt idx="95">
                  <c:v>15247</c:v>
                </c:pt>
                <c:pt idx="96">
                  <c:v>15256</c:v>
                </c:pt>
                <c:pt idx="97">
                  <c:v>15274.5</c:v>
                </c:pt>
                <c:pt idx="98">
                  <c:v>15315</c:v>
                </c:pt>
                <c:pt idx="99">
                  <c:v>15315.5</c:v>
                </c:pt>
                <c:pt idx="100">
                  <c:v>16512.5</c:v>
                </c:pt>
                <c:pt idx="101">
                  <c:v>16561.5</c:v>
                </c:pt>
                <c:pt idx="102">
                  <c:v>16572.5</c:v>
                </c:pt>
                <c:pt idx="103">
                  <c:v>16670</c:v>
                </c:pt>
                <c:pt idx="104">
                  <c:v>16715.5</c:v>
                </c:pt>
                <c:pt idx="105">
                  <c:v>16792.5</c:v>
                </c:pt>
                <c:pt idx="106">
                  <c:v>16814.5</c:v>
                </c:pt>
                <c:pt idx="107">
                  <c:v>16815</c:v>
                </c:pt>
                <c:pt idx="108">
                  <c:v>16837.5</c:v>
                </c:pt>
                <c:pt idx="109">
                  <c:v>16842</c:v>
                </c:pt>
                <c:pt idx="110">
                  <c:v>16842</c:v>
                </c:pt>
                <c:pt idx="111">
                  <c:v>16860</c:v>
                </c:pt>
                <c:pt idx="112">
                  <c:v>16860.5</c:v>
                </c:pt>
                <c:pt idx="113">
                  <c:v>16956.5</c:v>
                </c:pt>
                <c:pt idx="114">
                  <c:v>18083.5</c:v>
                </c:pt>
                <c:pt idx="115">
                  <c:v>18149</c:v>
                </c:pt>
                <c:pt idx="116">
                  <c:v>18315</c:v>
                </c:pt>
                <c:pt idx="117">
                  <c:v>18474.5</c:v>
                </c:pt>
                <c:pt idx="118">
                  <c:v>18478</c:v>
                </c:pt>
                <c:pt idx="119">
                  <c:v>18482.5</c:v>
                </c:pt>
                <c:pt idx="120">
                  <c:v>18618.5</c:v>
                </c:pt>
                <c:pt idx="121">
                  <c:v>18686.5</c:v>
                </c:pt>
                <c:pt idx="122">
                  <c:v>18713.5</c:v>
                </c:pt>
                <c:pt idx="123">
                  <c:v>18759</c:v>
                </c:pt>
                <c:pt idx="124">
                  <c:v>20032</c:v>
                </c:pt>
                <c:pt idx="125">
                  <c:v>20045.5</c:v>
                </c:pt>
                <c:pt idx="126">
                  <c:v>20106</c:v>
                </c:pt>
                <c:pt idx="127">
                  <c:v>20154.5</c:v>
                </c:pt>
                <c:pt idx="128">
                  <c:v>20160.5</c:v>
                </c:pt>
                <c:pt idx="129">
                  <c:v>20163.5</c:v>
                </c:pt>
                <c:pt idx="130">
                  <c:v>20186</c:v>
                </c:pt>
                <c:pt idx="131">
                  <c:v>20277</c:v>
                </c:pt>
                <c:pt idx="132">
                  <c:v>20317.5</c:v>
                </c:pt>
                <c:pt idx="133">
                  <c:v>20449</c:v>
                </c:pt>
                <c:pt idx="134">
                  <c:v>21506.5</c:v>
                </c:pt>
                <c:pt idx="135">
                  <c:v>21550.5</c:v>
                </c:pt>
                <c:pt idx="136">
                  <c:v>21551</c:v>
                </c:pt>
                <c:pt idx="137">
                  <c:v>21551.5</c:v>
                </c:pt>
                <c:pt idx="138">
                  <c:v>21763.5</c:v>
                </c:pt>
                <c:pt idx="139">
                  <c:v>21767.5</c:v>
                </c:pt>
                <c:pt idx="140">
                  <c:v>21777</c:v>
                </c:pt>
                <c:pt idx="141">
                  <c:v>21790</c:v>
                </c:pt>
                <c:pt idx="142">
                  <c:v>21790.5</c:v>
                </c:pt>
                <c:pt idx="143">
                  <c:v>21881</c:v>
                </c:pt>
                <c:pt idx="144">
                  <c:v>21921.5</c:v>
                </c:pt>
                <c:pt idx="145">
                  <c:v>21922</c:v>
                </c:pt>
                <c:pt idx="146">
                  <c:v>21926.5</c:v>
                </c:pt>
                <c:pt idx="147">
                  <c:v>22887</c:v>
                </c:pt>
                <c:pt idx="148">
                  <c:v>23278.5</c:v>
                </c:pt>
                <c:pt idx="149">
                  <c:v>23285.5</c:v>
                </c:pt>
                <c:pt idx="150">
                  <c:v>23612</c:v>
                </c:pt>
                <c:pt idx="151">
                  <c:v>23617.5</c:v>
                </c:pt>
                <c:pt idx="152">
                  <c:v>23671</c:v>
                </c:pt>
                <c:pt idx="153">
                  <c:v>23672.5</c:v>
                </c:pt>
                <c:pt idx="154">
                  <c:v>23686</c:v>
                </c:pt>
                <c:pt idx="155">
                  <c:v>24898.5</c:v>
                </c:pt>
                <c:pt idx="156">
                  <c:v>24971</c:v>
                </c:pt>
                <c:pt idx="157">
                  <c:v>25016.5</c:v>
                </c:pt>
                <c:pt idx="158">
                  <c:v>25116</c:v>
                </c:pt>
                <c:pt idx="159">
                  <c:v>25120.5</c:v>
                </c:pt>
                <c:pt idx="160">
                  <c:v>25225</c:v>
                </c:pt>
                <c:pt idx="161">
                  <c:v>25229.5</c:v>
                </c:pt>
                <c:pt idx="162">
                  <c:v>25238.5</c:v>
                </c:pt>
                <c:pt idx="163">
                  <c:v>25243</c:v>
                </c:pt>
                <c:pt idx="164">
                  <c:v>25293</c:v>
                </c:pt>
                <c:pt idx="165">
                  <c:v>25297.5</c:v>
                </c:pt>
                <c:pt idx="166">
                  <c:v>26570.5</c:v>
                </c:pt>
                <c:pt idx="167">
                  <c:v>26579.5</c:v>
                </c:pt>
                <c:pt idx="168">
                  <c:v>26580</c:v>
                </c:pt>
                <c:pt idx="169">
                  <c:v>26588.5</c:v>
                </c:pt>
                <c:pt idx="170">
                  <c:v>26602</c:v>
                </c:pt>
                <c:pt idx="171">
                  <c:v>26602.5</c:v>
                </c:pt>
                <c:pt idx="172">
                  <c:v>26661</c:v>
                </c:pt>
                <c:pt idx="173">
                  <c:v>26739</c:v>
                </c:pt>
                <c:pt idx="174">
                  <c:v>26743.5</c:v>
                </c:pt>
                <c:pt idx="175">
                  <c:v>26747</c:v>
                </c:pt>
                <c:pt idx="176">
                  <c:v>26761</c:v>
                </c:pt>
                <c:pt idx="177">
                  <c:v>26770</c:v>
                </c:pt>
                <c:pt idx="178">
                  <c:v>26776</c:v>
                </c:pt>
                <c:pt idx="179">
                  <c:v>26906</c:v>
                </c:pt>
                <c:pt idx="180">
                  <c:v>27019.5</c:v>
                </c:pt>
                <c:pt idx="181">
                  <c:v>27854.5</c:v>
                </c:pt>
                <c:pt idx="182">
                  <c:v>28242.5</c:v>
                </c:pt>
                <c:pt idx="183">
                  <c:v>28310.5</c:v>
                </c:pt>
                <c:pt idx="184">
                  <c:v>28442</c:v>
                </c:pt>
                <c:pt idx="185">
                  <c:v>28451</c:v>
                </c:pt>
                <c:pt idx="186">
                  <c:v>28451.5</c:v>
                </c:pt>
                <c:pt idx="187">
                  <c:v>28456</c:v>
                </c:pt>
                <c:pt idx="188">
                  <c:v>28460.5</c:v>
                </c:pt>
                <c:pt idx="189">
                  <c:v>28465</c:v>
                </c:pt>
                <c:pt idx="190">
                  <c:v>28465.5</c:v>
                </c:pt>
                <c:pt idx="191">
                  <c:v>28469.5</c:v>
                </c:pt>
                <c:pt idx="192">
                  <c:v>28496.5</c:v>
                </c:pt>
                <c:pt idx="193">
                  <c:v>28750.5</c:v>
                </c:pt>
                <c:pt idx="194">
                  <c:v>29820</c:v>
                </c:pt>
                <c:pt idx="195">
                  <c:v>29915</c:v>
                </c:pt>
                <c:pt idx="196">
                  <c:v>29919.5</c:v>
                </c:pt>
                <c:pt idx="197">
                  <c:v>29957</c:v>
                </c:pt>
                <c:pt idx="198">
                  <c:v>30060</c:v>
                </c:pt>
                <c:pt idx="199">
                  <c:v>30064.5</c:v>
                </c:pt>
                <c:pt idx="200">
                  <c:v>30087</c:v>
                </c:pt>
                <c:pt idx="201">
                  <c:v>30096</c:v>
                </c:pt>
                <c:pt idx="202">
                  <c:v>30101</c:v>
                </c:pt>
                <c:pt idx="203">
                  <c:v>30255</c:v>
                </c:pt>
                <c:pt idx="204">
                  <c:v>31334</c:v>
                </c:pt>
                <c:pt idx="205">
                  <c:v>31334</c:v>
                </c:pt>
                <c:pt idx="206">
                  <c:v>31334</c:v>
                </c:pt>
                <c:pt idx="207">
                  <c:v>31668.5</c:v>
                </c:pt>
                <c:pt idx="208">
                  <c:v>31668.5</c:v>
                </c:pt>
                <c:pt idx="209">
                  <c:v>31673</c:v>
                </c:pt>
                <c:pt idx="210">
                  <c:v>31673.5</c:v>
                </c:pt>
                <c:pt idx="211">
                  <c:v>31673.5</c:v>
                </c:pt>
                <c:pt idx="212">
                  <c:v>31727.5</c:v>
                </c:pt>
                <c:pt idx="213">
                  <c:v>31809</c:v>
                </c:pt>
                <c:pt idx="214">
                  <c:v>31841</c:v>
                </c:pt>
                <c:pt idx="215">
                  <c:v>31841</c:v>
                </c:pt>
                <c:pt idx="216">
                  <c:v>31841</c:v>
                </c:pt>
                <c:pt idx="217">
                  <c:v>31841</c:v>
                </c:pt>
                <c:pt idx="218">
                  <c:v>31841</c:v>
                </c:pt>
                <c:pt idx="219">
                  <c:v>31841</c:v>
                </c:pt>
                <c:pt idx="220">
                  <c:v>31854.5</c:v>
                </c:pt>
                <c:pt idx="221">
                  <c:v>31854.5</c:v>
                </c:pt>
                <c:pt idx="222">
                  <c:v>31899.5</c:v>
                </c:pt>
                <c:pt idx="223">
                  <c:v>33188</c:v>
                </c:pt>
                <c:pt idx="224">
                  <c:v>33345</c:v>
                </c:pt>
                <c:pt idx="225">
                  <c:v>33395</c:v>
                </c:pt>
                <c:pt idx="226">
                  <c:v>33417.5</c:v>
                </c:pt>
                <c:pt idx="227">
                  <c:v>33422</c:v>
                </c:pt>
                <c:pt idx="228">
                  <c:v>33426.5</c:v>
                </c:pt>
                <c:pt idx="229">
                  <c:v>33426.5</c:v>
                </c:pt>
                <c:pt idx="230">
                  <c:v>33450.5</c:v>
                </c:pt>
                <c:pt idx="231">
                  <c:v>33454</c:v>
                </c:pt>
                <c:pt idx="232">
                  <c:v>33458.5</c:v>
                </c:pt>
                <c:pt idx="233">
                  <c:v>33549</c:v>
                </c:pt>
                <c:pt idx="234">
                  <c:v>34850</c:v>
                </c:pt>
                <c:pt idx="235">
                  <c:v>34922</c:v>
                </c:pt>
                <c:pt idx="236">
                  <c:v>35021.5</c:v>
                </c:pt>
                <c:pt idx="237">
                  <c:v>35021.5</c:v>
                </c:pt>
                <c:pt idx="238">
                  <c:v>35026.5</c:v>
                </c:pt>
                <c:pt idx="239">
                  <c:v>35026.5</c:v>
                </c:pt>
                <c:pt idx="240">
                  <c:v>35035.5</c:v>
                </c:pt>
                <c:pt idx="241">
                  <c:v>35040</c:v>
                </c:pt>
                <c:pt idx="242">
                  <c:v>35040</c:v>
                </c:pt>
                <c:pt idx="243">
                  <c:v>35058</c:v>
                </c:pt>
                <c:pt idx="244">
                  <c:v>35139.5</c:v>
                </c:pt>
                <c:pt idx="245">
                  <c:v>35191</c:v>
                </c:pt>
                <c:pt idx="246">
                  <c:v>35207.5</c:v>
                </c:pt>
                <c:pt idx="247">
                  <c:v>35434</c:v>
                </c:pt>
                <c:pt idx="248">
                  <c:v>36367.5</c:v>
                </c:pt>
                <c:pt idx="249">
                  <c:v>36517</c:v>
                </c:pt>
                <c:pt idx="250">
                  <c:v>36607.5</c:v>
                </c:pt>
                <c:pt idx="251">
                  <c:v>36997.5</c:v>
                </c:pt>
                <c:pt idx="252">
                  <c:v>38012.5</c:v>
                </c:pt>
                <c:pt idx="253">
                  <c:v>38162</c:v>
                </c:pt>
                <c:pt idx="254">
                  <c:v>38416</c:v>
                </c:pt>
                <c:pt idx="255">
                  <c:v>38438.5</c:v>
                </c:pt>
                <c:pt idx="256">
                  <c:v>39329</c:v>
                </c:pt>
                <c:pt idx="257">
                  <c:v>39865.5</c:v>
                </c:pt>
                <c:pt idx="258">
                  <c:v>39885</c:v>
                </c:pt>
                <c:pt idx="259">
                  <c:v>39988</c:v>
                </c:pt>
                <c:pt idx="260">
                  <c:v>40350.5</c:v>
                </c:pt>
                <c:pt idx="261">
                  <c:v>41331.5</c:v>
                </c:pt>
                <c:pt idx="262">
                  <c:v>41483.5</c:v>
                </c:pt>
                <c:pt idx="263">
                  <c:v>41580</c:v>
                </c:pt>
                <c:pt idx="264">
                  <c:v>41648.5</c:v>
                </c:pt>
                <c:pt idx="265">
                  <c:v>41705.5</c:v>
                </c:pt>
                <c:pt idx="266">
                  <c:v>41714.5</c:v>
                </c:pt>
                <c:pt idx="267">
                  <c:v>41814</c:v>
                </c:pt>
                <c:pt idx="268">
                  <c:v>41995.5</c:v>
                </c:pt>
                <c:pt idx="269">
                  <c:v>42004.5</c:v>
                </c:pt>
                <c:pt idx="270">
                  <c:v>43160</c:v>
                </c:pt>
                <c:pt idx="271">
                  <c:v>43170.5</c:v>
                </c:pt>
                <c:pt idx="272">
                  <c:v>43171</c:v>
                </c:pt>
                <c:pt idx="273">
                  <c:v>43241.5</c:v>
                </c:pt>
                <c:pt idx="274">
                  <c:v>43305</c:v>
                </c:pt>
                <c:pt idx="275">
                  <c:v>43355</c:v>
                </c:pt>
                <c:pt idx="276">
                  <c:v>43369.5</c:v>
                </c:pt>
                <c:pt idx="277">
                  <c:v>43373</c:v>
                </c:pt>
                <c:pt idx="278">
                  <c:v>43423</c:v>
                </c:pt>
                <c:pt idx="279">
                  <c:v>43518</c:v>
                </c:pt>
                <c:pt idx="280">
                  <c:v>44597.5</c:v>
                </c:pt>
                <c:pt idx="281">
                  <c:v>44782</c:v>
                </c:pt>
                <c:pt idx="282">
                  <c:v>44918</c:v>
                </c:pt>
                <c:pt idx="283">
                  <c:v>44918</c:v>
                </c:pt>
                <c:pt idx="284">
                  <c:v>45031.5</c:v>
                </c:pt>
                <c:pt idx="285">
                  <c:v>45036</c:v>
                </c:pt>
                <c:pt idx="286">
                  <c:v>45068</c:v>
                </c:pt>
                <c:pt idx="287">
                  <c:v>45068</c:v>
                </c:pt>
                <c:pt idx="288">
                  <c:v>45072.5</c:v>
                </c:pt>
                <c:pt idx="289">
                  <c:v>45073.5</c:v>
                </c:pt>
                <c:pt idx="290">
                  <c:v>45074</c:v>
                </c:pt>
                <c:pt idx="291">
                  <c:v>45090.5</c:v>
                </c:pt>
                <c:pt idx="292">
                  <c:v>45253.5</c:v>
                </c:pt>
                <c:pt idx="293">
                  <c:v>45326</c:v>
                </c:pt>
                <c:pt idx="294">
                  <c:v>46419</c:v>
                </c:pt>
                <c:pt idx="295">
                  <c:v>46422.5</c:v>
                </c:pt>
                <c:pt idx="296">
                  <c:v>46463.5</c:v>
                </c:pt>
                <c:pt idx="297">
                  <c:v>46463.5</c:v>
                </c:pt>
                <c:pt idx="298">
                  <c:v>46463.5</c:v>
                </c:pt>
                <c:pt idx="299">
                  <c:v>46464</c:v>
                </c:pt>
                <c:pt idx="300">
                  <c:v>46464</c:v>
                </c:pt>
                <c:pt idx="301">
                  <c:v>46464</c:v>
                </c:pt>
                <c:pt idx="302">
                  <c:v>46467.5</c:v>
                </c:pt>
                <c:pt idx="303">
                  <c:v>46528</c:v>
                </c:pt>
                <c:pt idx="304">
                  <c:v>46576.5</c:v>
                </c:pt>
                <c:pt idx="305">
                  <c:v>46699</c:v>
                </c:pt>
                <c:pt idx="306">
                  <c:v>46708</c:v>
                </c:pt>
                <c:pt idx="307">
                  <c:v>46718.5</c:v>
                </c:pt>
                <c:pt idx="308">
                  <c:v>46850</c:v>
                </c:pt>
                <c:pt idx="309">
                  <c:v>46850</c:v>
                </c:pt>
                <c:pt idx="310">
                  <c:v>46876</c:v>
                </c:pt>
                <c:pt idx="311">
                  <c:v>47883</c:v>
                </c:pt>
                <c:pt idx="312">
                  <c:v>48119</c:v>
                </c:pt>
                <c:pt idx="313">
                  <c:v>48121.5</c:v>
                </c:pt>
                <c:pt idx="314">
                  <c:v>48140.5</c:v>
                </c:pt>
                <c:pt idx="315">
                  <c:v>48244</c:v>
                </c:pt>
                <c:pt idx="316">
                  <c:v>48248.5</c:v>
                </c:pt>
                <c:pt idx="317">
                  <c:v>48248.5</c:v>
                </c:pt>
                <c:pt idx="318">
                  <c:v>48280.5</c:v>
                </c:pt>
                <c:pt idx="319">
                  <c:v>48295</c:v>
                </c:pt>
                <c:pt idx="320">
                  <c:v>48303</c:v>
                </c:pt>
                <c:pt idx="321">
                  <c:v>48485.5</c:v>
                </c:pt>
                <c:pt idx="322">
                  <c:v>48557</c:v>
                </c:pt>
                <c:pt idx="323">
                  <c:v>48558</c:v>
                </c:pt>
                <c:pt idx="324">
                  <c:v>48566.5</c:v>
                </c:pt>
                <c:pt idx="325">
                  <c:v>48566.5</c:v>
                </c:pt>
                <c:pt idx="326">
                  <c:v>48747.5</c:v>
                </c:pt>
                <c:pt idx="327">
                  <c:v>48747.5</c:v>
                </c:pt>
                <c:pt idx="328">
                  <c:v>49640</c:v>
                </c:pt>
                <c:pt idx="329">
                  <c:v>49735</c:v>
                </c:pt>
                <c:pt idx="330">
                  <c:v>49800.5</c:v>
                </c:pt>
                <c:pt idx="331">
                  <c:v>49948</c:v>
                </c:pt>
                <c:pt idx="332">
                  <c:v>50016</c:v>
                </c:pt>
                <c:pt idx="333">
                  <c:v>50138.5</c:v>
                </c:pt>
                <c:pt idx="334">
                  <c:v>50143</c:v>
                </c:pt>
                <c:pt idx="335">
                  <c:v>50143</c:v>
                </c:pt>
                <c:pt idx="336">
                  <c:v>51276.5</c:v>
                </c:pt>
                <c:pt idx="337">
                  <c:v>51303.5</c:v>
                </c:pt>
                <c:pt idx="338">
                  <c:v>51304</c:v>
                </c:pt>
                <c:pt idx="339">
                  <c:v>51421</c:v>
                </c:pt>
                <c:pt idx="340">
                  <c:v>51460</c:v>
                </c:pt>
                <c:pt idx="341">
                  <c:v>51506.5</c:v>
                </c:pt>
                <c:pt idx="342">
                  <c:v>51593.5</c:v>
                </c:pt>
                <c:pt idx="343">
                  <c:v>51603.5</c:v>
                </c:pt>
                <c:pt idx="344">
                  <c:v>51620</c:v>
                </c:pt>
                <c:pt idx="345">
                  <c:v>51621</c:v>
                </c:pt>
                <c:pt idx="346">
                  <c:v>51674.5</c:v>
                </c:pt>
                <c:pt idx="347">
                  <c:v>51701.5</c:v>
                </c:pt>
                <c:pt idx="348">
                  <c:v>51715</c:v>
                </c:pt>
                <c:pt idx="349">
                  <c:v>52898.5</c:v>
                </c:pt>
                <c:pt idx="350">
                  <c:v>52972</c:v>
                </c:pt>
                <c:pt idx="351">
                  <c:v>53071</c:v>
                </c:pt>
                <c:pt idx="352">
                  <c:v>53085</c:v>
                </c:pt>
                <c:pt idx="353">
                  <c:v>53092.5</c:v>
                </c:pt>
                <c:pt idx="354">
                  <c:v>53093</c:v>
                </c:pt>
                <c:pt idx="355">
                  <c:v>53093</c:v>
                </c:pt>
                <c:pt idx="356">
                  <c:v>53121</c:v>
                </c:pt>
                <c:pt idx="357">
                  <c:v>53121</c:v>
                </c:pt>
                <c:pt idx="358">
                  <c:v>53144</c:v>
                </c:pt>
                <c:pt idx="359">
                  <c:v>53165.5</c:v>
                </c:pt>
                <c:pt idx="360">
                  <c:v>53183</c:v>
                </c:pt>
                <c:pt idx="361">
                  <c:v>53183</c:v>
                </c:pt>
                <c:pt idx="362">
                  <c:v>53193</c:v>
                </c:pt>
                <c:pt idx="363">
                  <c:v>53201.5</c:v>
                </c:pt>
                <c:pt idx="364">
                  <c:v>53207</c:v>
                </c:pt>
                <c:pt idx="365">
                  <c:v>53547</c:v>
                </c:pt>
                <c:pt idx="366">
                  <c:v>54643</c:v>
                </c:pt>
                <c:pt idx="367">
                  <c:v>54721</c:v>
                </c:pt>
                <c:pt idx="368">
                  <c:v>54730</c:v>
                </c:pt>
                <c:pt idx="369">
                  <c:v>54802</c:v>
                </c:pt>
                <c:pt idx="370">
                  <c:v>54812</c:v>
                </c:pt>
                <c:pt idx="371">
                  <c:v>54830</c:v>
                </c:pt>
                <c:pt idx="372">
                  <c:v>54857</c:v>
                </c:pt>
                <c:pt idx="373">
                  <c:v>54861</c:v>
                </c:pt>
                <c:pt idx="374">
                  <c:v>54875</c:v>
                </c:pt>
                <c:pt idx="375">
                  <c:v>54938</c:v>
                </c:pt>
                <c:pt idx="376">
                  <c:v>54950.5</c:v>
                </c:pt>
                <c:pt idx="377">
                  <c:v>54970</c:v>
                </c:pt>
                <c:pt idx="378">
                  <c:v>54996</c:v>
                </c:pt>
                <c:pt idx="379">
                  <c:v>54996</c:v>
                </c:pt>
                <c:pt idx="380">
                  <c:v>54996</c:v>
                </c:pt>
                <c:pt idx="381">
                  <c:v>55127.5</c:v>
                </c:pt>
                <c:pt idx="382">
                  <c:v>55127.5</c:v>
                </c:pt>
                <c:pt idx="383">
                  <c:v>55572</c:v>
                </c:pt>
                <c:pt idx="384">
                  <c:v>56043.5</c:v>
                </c:pt>
                <c:pt idx="385">
                  <c:v>56043.5</c:v>
                </c:pt>
                <c:pt idx="386">
                  <c:v>56293</c:v>
                </c:pt>
                <c:pt idx="387">
                  <c:v>56302.5</c:v>
                </c:pt>
                <c:pt idx="388">
                  <c:v>56342</c:v>
                </c:pt>
                <c:pt idx="389">
                  <c:v>56388</c:v>
                </c:pt>
                <c:pt idx="390">
                  <c:v>56429.5</c:v>
                </c:pt>
                <c:pt idx="391">
                  <c:v>56442.5</c:v>
                </c:pt>
                <c:pt idx="392">
                  <c:v>56474</c:v>
                </c:pt>
                <c:pt idx="393">
                  <c:v>56500</c:v>
                </c:pt>
                <c:pt idx="394">
                  <c:v>56500.5</c:v>
                </c:pt>
                <c:pt idx="395">
                  <c:v>56551</c:v>
                </c:pt>
                <c:pt idx="396">
                  <c:v>56578</c:v>
                </c:pt>
                <c:pt idx="397">
                  <c:v>56664.5</c:v>
                </c:pt>
                <c:pt idx="398">
                  <c:v>56668</c:v>
                </c:pt>
                <c:pt idx="399">
                  <c:v>56683</c:v>
                </c:pt>
                <c:pt idx="400">
                  <c:v>56683</c:v>
                </c:pt>
                <c:pt idx="401">
                  <c:v>56683</c:v>
                </c:pt>
                <c:pt idx="402">
                  <c:v>56841.5</c:v>
                </c:pt>
                <c:pt idx="403">
                  <c:v>57599</c:v>
                </c:pt>
                <c:pt idx="404">
                  <c:v>57757.5</c:v>
                </c:pt>
                <c:pt idx="405">
                  <c:v>57884</c:v>
                </c:pt>
                <c:pt idx="406">
                  <c:v>58055.5</c:v>
                </c:pt>
                <c:pt idx="407">
                  <c:v>58169</c:v>
                </c:pt>
                <c:pt idx="408">
                  <c:v>58169.5</c:v>
                </c:pt>
                <c:pt idx="409">
                  <c:v>58214</c:v>
                </c:pt>
                <c:pt idx="410">
                  <c:v>58214</c:v>
                </c:pt>
                <c:pt idx="411">
                  <c:v>58327.5</c:v>
                </c:pt>
                <c:pt idx="412">
                  <c:v>58327.5</c:v>
                </c:pt>
                <c:pt idx="413">
                  <c:v>58358.5</c:v>
                </c:pt>
                <c:pt idx="414">
                  <c:v>58358.5</c:v>
                </c:pt>
                <c:pt idx="415">
                  <c:v>58377</c:v>
                </c:pt>
                <c:pt idx="416">
                  <c:v>59321</c:v>
                </c:pt>
                <c:pt idx="417">
                  <c:v>59409</c:v>
                </c:pt>
                <c:pt idx="418">
                  <c:v>59430</c:v>
                </c:pt>
                <c:pt idx="419">
                  <c:v>59588.5</c:v>
                </c:pt>
                <c:pt idx="420">
                  <c:v>59696.5</c:v>
                </c:pt>
                <c:pt idx="421">
                  <c:v>59758</c:v>
                </c:pt>
                <c:pt idx="422">
                  <c:v>59767</c:v>
                </c:pt>
                <c:pt idx="423">
                  <c:v>59841.5</c:v>
                </c:pt>
                <c:pt idx="424">
                  <c:v>60114.5</c:v>
                </c:pt>
                <c:pt idx="425">
                  <c:v>60114.5</c:v>
                </c:pt>
                <c:pt idx="426">
                  <c:v>60114.5</c:v>
                </c:pt>
                <c:pt idx="427">
                  <c:v>60334</c:v>
                </c:pt>
                <c:pt idx="428">
                  <c:v>60334</c:v>
                </c:pt>
                <c:pt idx="429">
                  <c:v>61315</c:v>
                </c:pt>
                <c:pt idx="430">
                  <c:v>61331.5</c:v>
                </c:pt>
                <c:pt idx="431">
                  <c:v>61374.5</c:v>
                </c:pt>
                <c:pt idx="432">
                  <c:v>61375</c:v>
                </c:pt>
                <c:pt idx="433">
                  <c:v>61444</c:v>
                </c:pt>
                <c:pt idx="434">
                  <c:v>61444.5</c:v>
                </c:pt>
                <c:pt idx="435">
                  <c:v>61498.5</c:v>
                </c:pt>
                <c:pt idx="436">
                  <c:v>61503</c:v>
                </c:pt>
                <c:pt idx="437">
                  <c:v>61529</c:v>
                </c:pt>
                <c:pt idx="438">
                  <c:v>61548.5</c:v>
                </c:pt>
                <c:pt idx="439">
                  <c:v>61575</c:v>
                </c:pt>
                <c:pt idx="440">
                  <c:v>61602.5</c:v>
                </c:pt>
                <c:pt idx="441">
                  <c:v>61603</c:v>
                </c:pt>
                <c:pt idx="442">
                  <c:v>61607.5</c:v>
                </c:pt>
                <c:pt idx="443">
                  <c:v>61611.5</c:v>
                </c:pt>
                <c:pt idx="444">
                  <c:v>61612</c:v>
                </c:pt>
                <c:pt idx="445">
                  <c:v>61621</c:v>
                </c:pt>
                <c:pt idx="446">
                  <c:v>61634.5</c:v>
                </c:pt>
                <c:pt idx="447">
                  <c:v>61643.5</c:v>
                </c:pt>
                <c:pt idx="448">
                  <c:v>61644</c:v>
                </c:pt>
                <c:pt idx="449">
                  <c:v>61648</c:v>
                </c:pt>
                <c:pt idx="450">
                  <c:v>61648.5</c:v>
                </c:pt>
                <c:pt idx="451">
                  <c:v>61652.5</c:v>
                </c:pt>
                <c:pt idx="452">
                  <c:v>61653</c:v>
                </c:pt>
                <c:pt idx="453">
                  <c:v>61661.5</c:v>
                </c:pt>
                <c:pt idx="454">
                  <c:v>61662</c:v>
                </c:pt>
                <c:pt idx="455">
                  <c:v>61666</c:v>
                </c:pt>
                <c:pt idx="456">
                  <c:v>61666.5</c:v>
                </c:pt>
                <c:pt idx="457">
                  <c:v>61670.5</c:v>
                </c:pt>
                <c:pt idx="458">
                  <c:v>61671</c:v>
                </c:pt>
                <c:pt idx="459">
                  <c:v>61684</c:v>
                </c:pt>
                <c:pt idx="460">
                  <c:v>61684</c:v>
                </c:pt>
                <c:pt idx="461">
                  <c:v>61684.5</c:v>
                </c:pt>
                <c:pt idx="462">
                  <c:v>61699</c:v>
                </c:pt>
                <c:pt idx="463">
                  <c:v>61784</c:v>
                </c:pt>
                <c:pt idx="464">
                  <c:v>61788.5</c:v>
                </c:pt>
                <c:pt idx="465">
                  <c:v>61793</c:v>
                </c:pt>
                <c:pt idx="466">
                  <c:v>61797.5</c:v>
                </c:pt>
                <c:pt idx="467">
                  <c:v>61802</c:v>
                </c:pt>
                <c:pt idx="468">
                  <c:v>61806.5</c:v>
                </c:pt>
                <c:pt idx="469">
                  <c:v>61811</c:v>
                </c:pt>
                <c:pt idx="470">
                  <c:v>61880</c:v>
                </c:pt>
                <c:pt idx="471">
                  <c:v>61892.5</c:v>
                </c:pt>
                <c:pt idx="472">
                  <c:v>62092</c:v>
                </c:pt>
                <c:pt idx="473">
                  <c:v>62092</c:v>
                </c:pt>
                <c:pt idx="474">
                  <c:v>62561</c:v>
                </c:pt>
                <c:pt idx="475">
                  <c:v>63006</c:v>
                </c:pt>
                <c:pt idx="476">
                  <c:v>63006.5</c:v>
                </c:pt>
                <c:pt idx="477">
                  <c:v>63027.5</c:v>
                </c:pt>
                <c:pt idx="478">
                  <c:v>63043.5</c:v>
                </c:pt>
                <c:pt idx="479">
                  <c:v>63057</c:v>
                </c:pt>
                <c:pt idx="480">
                  <c:v>63066</c:v>
                </c:pt>
                <c:pt idx="481">
                  <c:v>63106</c:v>
                </c:pt>
                <c:pt idx="482">
                  <c:v>63106</c:v>
                </c:pt>
                <c:pt idx="483">
                  <c:v>63106.5</c:v>
                </c:pt>
                <c:pt idx="484">
                  <c:v>63106.5</c:v>
                </c:pt>
                <c:pt idx="485">
                  <c:v>63107.5</c:v>
                </c:pt>
                <c:pt idx="486">
                  <c:v>63116</c:v>
                </c:pt>
                <c:pt idx="487">
                  <c:v>63116</c:v>
                </c:pt>
                <c:pt idx="488">
                  <c:v>63116.5</c:v>
                </c:pt>
                <c:pt idx="489">
                  <c:v>63125.5</c:v>
                </c:pt>
                <c:pt idx="490">
                  <c:v>63154</c:v>
                </c:pt>
                <c:pt idx="491">
                  <c:v>63161.5</c:v>
                </c:pt>
                <c:pt idx="492">
                  <c:v>63220.5</c:v>
                </c:pt>
                <c:pt idx="493">
                  <c:v>63306</c:v>
                </c:pt>
                <c:pt idx="494">
                  <c:v>63306.5</c:v>
                </c:pt>
                <c:pt idx="495">
                  <c:v>63329</c:v>
                </c:pt>
                <c:pt idx="496">
                  <c:v>63367</c:v>
                </c:pt>
                <c:pt idx="497">
                  <c:v>63426</c:v>
                </c:pt>
                <c:pt idx="498">
                  <c:v>64489.5</c:v>
                </c:pt>
                <c:pt idx="499">
                  <c:v>64493</c:v>
                </c:pt>
                <c:pt idx="500">
                  <c:v>64644.5</c:v>
                </c:pt>
                <c:pt idx="501">
                  <c:v>64729</c:v>
                </c:pt>
                <c:pt idx="502">
                  <c:v>64753.5</c:v>
                </c:pt>
                <c:pt idx="503">
                  <c:v>64758</c:v>
                </c:pt>
                <c:pt idx="504">
                  <c:v>64783.5</c:v>
                </c:pt>
                <c:pt idx="505">
                  <c:v>64788</c:v>
                </c:pt>
                <c:pt idx="506">
                  <c:v>64792.5</c:v>
                </c:pt>
                <c:pt idx="507">
                  <c:v>64793</c:v>
                </c:pt>
                <c:pt idx="508">
                  <c:v>64797</c:v>
                </c:pt>
                <c:pt idx="509">
                  <c:v>64860.5</c:v>
                </c:pt>
                <c:pt idx="510">
                  <c:v>64862</c:v>
                </c:pt>
                <c:pt idx="511">
                  <c:v>64874</c:v>
                </c:pt>
                <c:pt idx="512">
                  <c:v>64874</c:v>
                </c:pt>
                <c:pt idx="513">
                  <c:v>64951</c:v>
                </c:pt>
                <c:pt idx="514">
                  <c:v>65250.5</c:v>
                </c:pt>
                <c:pt idx="515">
                  <c:v>65677</c:v>
                </c:pt>
                <c:pt idx="516">
                  <c:v>66008.5</c:v>
                </c:pt>
                <c:pt idx="517">
                  <c:v>66013</c:v>
                </c:pt>
                <c:pt idx="518">
                  <c:v>66022</c:v>
                </c:pt>
                <c:pt idx="519">
                  <c:v>66058</c:v>
                </c:pt>
                <c:pt idx="520">
                  <c:v>66071.5</c:v>
                </c:pt>
                <c:pt idx="521">
                  <c:v>66076.5</c:v>
                </c:pt>
                <c:pt idx="522">
                  <c:v>66090</c:v>
                </c:pt>
                <c:pt idx="523">
                  <c:v>66098.5</c:v>
                </c:pt>
                <c:pt idx="524">
                  <c:v>66099</c:v>
                </c:pt>
                <c:pt idx="525">
                  <c:v>66103.5</c:v>
                </c:pt>
                <c:pt idx="526">
                  <c:v>66108</c:v>
                </c:pt>
                <c:pt idx="527">
                  <c:v>66112.5</c:v>
                </c:pt>
                <c:pt idx="528">
                  <c:v>66189.5</c:v>
                </c:pt>
                <c:pt idx="529">
                  <c:v>66194</c:v>
                </c:pt>
                <c:pt idx="530">
                  <c:v>66194.5</c:v>
                </c:pt>
                <c:pt idx="531">
                  <c:v>66216</c:v>
                </c:pt>
                <c:pt idx="532">
                  <c:v>66216.5</c:v>
                </c:pt>
                <c:pt idx="533">
                  <c:v>66230.5</c:v>
                </c:pt>
                <c:pt idx="534">
                  <c:v>66234.5</c:v>
                </c:pt>
                <c:pt idx="535">
                  <c:v>66248.5</c:v>
                </c:pt>
                <c:pt idx="536">
                  <c:v>66253</c:v>
                </c:pt>
                <c:pt idx="537">
                  <c:v>66257.5</c:v>
                </c:pt>
                <c:pt idx="538">
                  <c:v>66261.5</c:v>
                </c:pt>
                <c:pt idx="539">
                  <c:v>66279.5</c:v>
                </c:pt>
                <c:pt idx="540">
                  <c:v>66280</c:v>
                </c:pt>
                <c:pt idx="541">
                  <c:v>66284</c:v>
                </c:pt>
                <c:pt idx="542">
                  <c:v>66284.5</c:v>
                </c:pt>
                <c:pt idx="543">
                  <c:v>66288</c:v>
                </c:pt>
                <c:pt idx="544">
                  <c:v>66288.5</c:v>
                </c:pt>
                <c:pt idx="545">
                  <c:v>66302.5</c:v>
                </c:pt>
                <c:pt idx="546">
                  <c:v>66307</c:v>
                </c:pt>
                <c:pt idx="547">
                  <c:v>66307.5</c:v>
                </c:pt>
                <c:pt idx="548">
                  <c:v>66311</c:v>
                </c:pt>
                <c:pt idx="549">
                  <c:v>66312</c:v>
                </c:pt>
                <c:pt idx="550">
                  <c:v>66325.5</c:v>
                </c:pt>
                <c:pt idx="551">
                  <c:v>66326.5</c:v>
                </c:pt>
                <c:pt idx="552">
                  <c:v>66329.5</c:v>
                </c:pt>
                <c:pt idx="553">
                  <c:v>66330</c:v>
                </c:pt>
                <c:pt idx="554">
                  <c:v>66347</c:v>
                </c:pt>
                <c:pt idx="555">
                  <c:v>66347.5</c:v>
                </c:pt>
                <c:pt idx="556">
                  <c:v>66423.5</c:v>
                </c:pt>
                <c:pt idx="557">
                  <c:v>66424</c:v>
                </c:pt>
                <c:pt idx="558">
                  <c:v>66433</c:v>
                </c:pt>
                <c:pt idx="559">
                  <c:v>66437.5</c:v>
                </c:pt>
                <c:pt idx="560">
                  <c:v>66438</c:v>
                </c:pt>
                <c:pt idx="561">
                  <c:v>66438.5</c:v>
                </c:pt>
                <c:pt idx="562">
                  <c:v>66443</c:v>
                </c:pt>
                <c:pt idx="563">
                  <c:v>66451</c:v>
                </c:pt>
                <c:pt idx="564">
                  <c:v>66469</c:v>
                </c:pt>
                <c:pt idx="565">
                  <c:v>66469.5</c:v>
                </c:pt>
                <c:pt idx="566">
                  <c:v>66473.5</c:v>
                </c:pt>
                <c:pt idx="567">
                  <c:v>66474</c:v>
                </c:pt>
                <c:pt idx="568">
                  <c:v>66478</c:v>
                </c:pt>
                <c:pt idx="569">
                  <c:v>66478.5</c:v>
                </c:pt>
                <c:pt idx="570">
                  <c:v>66483</c:v>
                </c:pt>
                <c:pt idx="571">
                  <c:v>66487</c:v>
                </c:pt>
                <c:pt idx="572">
                  <c:v>66487.5</c:v>
                </c:pt>
                <c:pt idx="573">
                  <c:v>66491.5</c:v>
                </c:pt>
                <c:pt idx="574">
                  <c:v>66492</c:v>
                </c:pt>
                <c:pt idx="575">
                  <c:v>66492.5</c:v>
                </c:pt>
                <c:pt idx="576">
                  <c:v>66501</c:v>
                </c:pt>
                <c:pt idx="577">
                  <c:v>66501.5</c:v>
                </c:pt>
                <c:pt idx="578">
                  <c:v>66505.5</c:v>
                </c:pt>
                <c:pt idx="579">
                  <c:v>66510</c:v>
                </c:pt>
                <c:pt idx="580">
                  <c:v>66514.5</c:v>
                </c:pt>
                <c:pt idx="581">
                  <c:v>66519</c:v>
                </c:pt>
                <c:pt idx="582">
                  <c:v>66519</c:v>
                </c:pt>
                <c:pt idx="583">
                  <c:v>66523.5</c:v>
                </c:pt>
                <c:pt idx="584">
                  <c:v>66528</c:v>
                </c:pt>
                <c:pt idx="585">
                  <c:v>66528.5</c:v>
                </c:pt>
                <c:pt idx="586">
                  <c:v>66532.5</c:v>
                </c:pt>
                <c:pt idx="587">
                  <c:v>66532.5</c:v>
                </c:pt>
                <c:pt idx="588">
                  <c:v>66533</c:v>
                </c:pt>
                <c:pt idx="589">
                  <c:v>66537.5</c:v>
                </c:pt>
                <c:pt idx="590">
                  <c:v>66551</c:v>
                </c:pt>
                <c:pt idx="591">
                  <c:v>66555.5</c:v>
                </c:pt>
                <c:pt idx="592">
                  <c:v>66564.5</c:v>
                </c:pt>
                <c:pt idx="593">
                  <c:v>66569</c:v>
                </c:pt>
                <c:pt idx="594">
                  <c:v>66573.5</c:v>
                </c:pt>
                <c:pt idx="595">
                  <c:v>66578</c:v>
                </c:pt>
                <c:pt idx="596">
                  <c:v>66582.5</c:v>
                </c:pt>
                <c:pt idx="597">
                  <c:v>66596</c:v>
                </c:pt>
                <c:pt idx="598">
                  <c:v>66600.5</c:v>
                </c:pt>
                <c:pt idx="599">
                  <c:v>66614.5</c:v>
                </c:pt>
                <c:pt idx="600">
                  <c:v>66619</c:v>
                </c:pt>
                <c:pt idx="601">
                  <c:v>66623.5</c:v>
                </c:pt>
                <c:pt idx="602">
                  <c:v>66659.5</c:v>
                </c:pt>
                <c:pt idx="603">
                  <c:v>66765</c:v>
                </c:pt>
                <c:pt idx="604">
                  <c:v>67914</c:v>
                </c:pt>
                <c:pt idx="605">
                  <c:v>67914</c:v>
                </c:pt>
                <c:pt idx="606">
                  <c:v>67914</c:v>
                </c:pt>
                <c:pt idx="607">
                  <c:v>67914</c:v>
                </c:pt>
                <c:pt idx="608">
                  <c:v>67974.5</c:v>
                </c:pt>
                <c:pt idx="609">
                  <c:v>67980</c:v>
                </c:pt>
                <c:pt idx="610">
                  <c:v>67980</c:v>
                </c:pt>
                <c:pt idx="611">
                  <c:v>68073</c:v>
                </c:pt>
                <c:pt idx="612">
                  <c:v>68128</c:v>
                </c:pt>
                <c:pt idx="613">
                  <c:v>68128</c:v>
                </c:pt>
                <c:pt idx="614">
                  <c:v>68128</c:v>
                </c:pt>
                <c:pt idx="615">
                  <c:v>68132.5</c:v>
                </c:pt>
                <c:pt idx="616">
                  <c:v>68132.5</c:v>
                </c:pt>
                <c:pt idx="617">
                  <c:v>68241</c:v>
                </c:pt>
                <c:pt idx="618">
                  <c:v>68250</c:v>
                </c:pt>
                <c:pt idx="619">
                  <c:v>68255.5</c:v>
                </c:pt>
                <c:pt idx="620">
                  <c:v>68341.5</c:v>
                </c:pt>
                <c:pt idx="621">
                  <c:v>68395</c:v>
                </c:pt>
                <c:pt idx="622">
                  <c:v>68395</c:v>
                </c:pt>
                <c:pt idx="623">
                  <c:v>68395</c:v>
                </c:pt>
                <c:pt idx="624">
                  <c:v>68485.5</c:v>
                </c:pt>
                <c:pt idx="625">
                  <c:v>69244.5</c:v>
                </c:pt>
                <c:pt idx="626">
                  <c:v>69263</c:v>
                </c:pt>
                <c:pt idx="627">
                  <c:v>69263.5</c:v>
                </c:pt>
                <c:pt idx="628">
                  <c:v>69475.5</c:v>
                </c:pt>
                <c:pt idx="629">
                  <c:v>69476</c:v>
                </c:pt>
                <c:pt idx="630">
                  <c:v>69573</c:v>
                </c:pt>
                <c:pt idx="631">
                  <c:v>69593.5</c:v>
                </c:pt>
                <c:pt idx="632">
                  <c:v>69692</c:v>
                </c:pt>
                <c:pt idx="633">
                  <c:v>69769</c:v>
                </c:pt>
                <c:pt idx="634">
                  <c:v>69786</c:v>
                </c:pt>
                <c:pt idx="635">
                  <c:v>69841.5</c:v>
                </c:pt>
                <c:pt idx="636">
                  <c:v>69887</c:v>
                </c:pt>
                <c:pt idx="637">
                  <c:v>69922</c:v>
                </c:pt>
                <c:pt idx="638">
                  <c:v>70902</c:v>
                </c:pt>
                <c:pt idx="639">
                  <c:v>71042.5</c:v>
                </c:pt>
                <c:pt idx="640">
                  <c:v>71051</c:v>
                </c:pt>
                <c:pt idx="641">
                  <c:v>71214.5</c:v>
                </c:pt>
                <c:pt idx="642">
                  <c:v>71337</c:v>
                </c:pt>
                <c:pt idx="643">
                  <c:v>71337.5</c:v>
                </c:pt>
                <c:pt idx="644">
                  <c:v>71350.5</c:v>
                </c:pt>
                <c:pt idx="645">
                  <c:v>71467</c:v>
                </c:pt>
                <c:pt idx="646">
                  <c:v>72625</c:v>
                </c:pt>
                <c:pt idx="647">
                  <c:v>72838</c:v>
                </c:pt>
                <c:pt idx="648">
                  <c:v>72904.5</c:v>
                </c:pt>
                <c:pt idx="649">
                  <c:v>73035.5</c:v>
                </c:pt>
                <c:pt idx="650">
                  <c:v>73040</c:v>
                </c:pt>
                <c:pt idx="651">
                  <c:v>73040.5</c:v>
                </c:pt>
                <c:pt idx="652">
                  <c:v>73053.5</c:v>
                </c:pt>
                <c:pt idx="653">
                  <c:v>73054</c:v>
                </c:pt>
                <c:pt idx="654">
                  <c:v>73062</c:v>
                </c:pt>
                <c:pt idx="655">
                  <c:v>73062.5</c:v>
                </c:pt>
                <c:pt idx="656">
                  <c:v>73067</c:v>
                </c:pt>
                <c:pt idx="657">
                  <c:v>73067.5</c:v>
                </c:pt>
                <c:pt idx="658">
                  <c:v>73076</c:v>
                </c:pt>
                <c:pt idx="659">
                  <c:v>73076.5</c:v>
                </c:pt>
                <c:pt idx="660">
                  <c:v>73077</c:v>
                </c:pt>
                <c:pt idx="661">
                  <c:v>73077</c:v>
                </c:pt>
                <c:pt idx="662">
                  <c:v>73077.5</c:v>
                </c:pt>
                <c:pt idx="663">
                  <c:v>73080.5</c:v>
                </c:pt>
                <c:pt idx="664">
                  <c:v>73081</c:v>
                </c:pt>
                <c:pt idx="665">
                  <c:v>73081.5</c:v>
                </c:pt>
                <c:pt idx="666">
                  <c:v>73085</c:v>
                </c:pt>
                <c:pt idx="667">
                  <c:v>73085.5</c:v>
                </c:pt>
                <c:pt idx="668">
                  <c:v>73089.5</c:v>
                </c:pt>
                <c:pt idx="669">
                  <c:v>73090</c:v>
                </c:pt>
                <c:pt idx="670">
                  <c:v>73090.5</c:v>
                </c:pt>
                <c:pt idx="671">
                  <c:v>73094</c:v>
                </c:pt>
                <c:pt idx="672">
                  <c:v>73094.5</c:v>
                </c:pt>
                <c:pt idx="673">
                  <c:v>73095</c:v>
                </c:pt>
                <c:pt idx="674">
                  <c:v>73095</c:v>
                </c:pt>
                <c:pt idx="675">
                  <c:v>73095</c:v>
                </c:pt>
                <c:pt idx="676">
                  <c:v>73098.5</c:v>
                </c:pt>
                <c:pt idx="677">
                  <c:v>73099</c:v>
                </c:pt>
                <c:pt idx="678">
                  <c:v>73099.5</c:v>
                </c:pt>
                <c:pt idx="679">
                  <c:v>73103.5</c:v>
                </c:pt>
                <c:pt idx="680">
                  <c:v>73135</c:v>
                </c:pt>
                <c:pt idx="681">
                  <c:v>73135.5</c:v>
                </c:pt>
                <c:pt idx="682">
                  <c:v>73144</c:v>
                </c:pt>
                <c:pt idx="683">
                  <c:v>73144.5</c:v>
                </c:pt>
                <c:pt idx="684">
                  <c:v>73148.5</c:v>
                </c:pt>
                <c:pt idx="685">
                  <c:v>73158</c:v>
                </c:pt>
                <c:pt idx="686">
                  <c:v>73185</c:v>
                </c:pt>
                <c:pt idx="687">
                  <c:v>73189</c:v>
                </c:pt>
                <c:pt idx="688">
                  <c:v>73189.5</c:v>
                </c:pt>
                <c:pt idx="689">
                  <c:v>73190</c:v>
                </c:pt>
                <c:pt idx="690">
                  <c:v>73194</c:v>
                </c:pt>
                <c:pt idx="691">
                  <c:v>73194.5</c:v>
                </c:pt>
                <c:pt idx="692">
                  <c:v>73207.5</c:v>
                </c:pt>
                <c:pt idx="693">
                  <c:v>73212</c:v>
                </c:pt>
                <c:pt idx="694">
                  <c:v>73212.5</c:v>
                </c:pt>
                <c:pt idx="695">
                  <c:v>73221</c:v>
                </c:pt>
                <c:pt idx="696">
                  <c:v>73221.5</c:v>
                </c:pt>
                <c:pt idx="697">
                  <c:v>73230</c:v>
                </c:pt>
                <c:pt idx="698">
                  <c:v>73230.5</c:v>
                </c:pt>
                <c:pt idx="699">
                  <c:v>73239</c:v>
                </c:pt>
                <c:pt idx="700">
                  <c:v>73243.5</c:v>
                </c:pt>
                <c:pt idx="701">
                  <c:v>73248</c:v>
                </c:pt>
                <c:pt idx="702">
                  <c:v>73248.5</c:v>
                </c:pt>
                <c:pt idx="703">
                  <c:v>73252.5</c:v>
                </c:pt>
                <c:pt idx="704">
                  <c:v>73253</c:v>
                </c:pt>
                <c:pt idx="705">
                  <c:v>73262</c:v>
                </c:pt>
                <c:pt idx="706">
                  <c:v>73271</c:v>
                </c:pt>
                <c:pt idx="707">
                  <c:v>73275.5</c:v>
                </c:pt>
                <c:pt idx="708">
                  <c:v>73280</c:v>
                </c:pt>
                <c:pt idx="709">
                  <c:v>73289</c:v>
                </c:pt>
                <c:pt idx="710">
                  <c:v>74310</c:v>
                </c:pt>
                <c:pt idx="711">
                  <c:v>74327.5</c:v>
                </c:pt>
                <c:pt idx="712">
                  <c:v>74328</c:v>
                </c:pt>
                <c:pt idx="713">
                  <c:v>74342.5</c:v>
                </c:pt>
                <c:pt idx="714">
                  <c:v>74355</c:v>
                </c:pt>
                <c:pt idx="715">
                  <c:v>74359.5</c:v>
                </c:pt>
                <c:pt idx="716">
                  <c:v>74368.5</c:v>
                </c:pt>
                <c:pt idx="717">
                  <c:v>74369</c:v>
                </c:pt>
                <c:pt idx="718">
                  <c:v>74373.5</c:v>
                </c:pt>
                <c:pt idx="719">
                  <c:v>74377.5</c:v>
                </c:pt>
                <c:pt idx="720">
                  <c:v>74378</c:v>
                </c:pt>
                <c:pt idx="721">
                  <c:v>74382</c:v>
                </c:pt>
                <c:pt idx="722">
                  <c:v>74382.5</c:v>
                </c:pt>
                <c:pt idx="723">
                  <c:v>74386.5</c:v>
                </c:pt>
                <c:pt idx="724">
                  <c:v>74387</c:v>
                </c:pt>
                <c:pt idx="725">
                  <c:v>74391</c:v>
                </c:pt>
                <c:pt idx="726">
                  <c:v>74404.5</c:v>
                </c:pt>
                <c:pt idx="727">
                  <c:v>74405</c:v>
                </c:pt>
                <c:pt idx="728">
                  <c:v>74409</c:v>
                </c:pt>
                <c:pt idx="729">
                  <c:v>74409.5</c:v>
                </c:pt>
                <c:pt idx="730">
                  <c:v>74413.5</c:v>
                </c:pt>
                <c:pt idx="731">
                  <c:v>74414</c:v>
                </c:pt>
                <c:pt idx="732">
                  <c:v>74431.5</c:v>
                </c:pt>
                <c:pt idx="733">
                  <c:v>74432</c:v>
                </c:pt>
                <c:pt idx="734">
                  <c:v>74435.5</c:v>
                </c:pt>
                <c:pt idx="735">
                  <c:v>74436</c:v>
                </c:pt>
                <c:pt idx="736">
                  <c:v>74436</c:v>
                </c:pt>
                <c:pt idx="737">
                  <c:v>74436.5</c:v>
                </c:pt>
                <c:pt idx="738">
                  <c:v>74437</c:v>
                </c:pt>
                <c:pt idx="739">
                  <c:v>74440.5</c:v>
                </c:pt>
                <c:pt idx="740">
                  <c:v>74441</c:v>
                </c:pt>
                <c:pt idx="741">
                  <c:v>74464</c:v>
                </c:pt>
                <c:pt idx="742">
                  <c:v>74472.5</c:v>
                </c:pt>
                <c:pt idx="743">
                  <c:v>74517.5</c:v>
                </c:pt>
                <c:pt idx="744">
                  <c:v>74518</c:v>
                </c:pt>
                <c:pt idx="745">
                  <c:v>74518.5</c:v>
                </c:pt>
                <c:pt idx="746">
                  <c:v>74522.5</c:v>
                </c:pt>
                <c:pt idx="747">
                  <c:v>74523</c:v>
                </c:pt>
                <c:pt idx="748">
                  <c:v>74528</c:v>
                </c:pt>
                <c:pt idx="749">
                  <c:v>74528.5</c:v>
                </c:pt>
                <c:pt idx="750">
                  <c:v>74536</c:v>
                </c:pt>
                <c:pt idx="751">
                  <c:v>74536.5</c:v>
                </c:pt>
                <c:pt idx="752">
                  <c:v>74540</c:v>
                </c:pt>
                <c:pt idx="753">
                  <c:v>74558.5</c:v>
                </c:pt>
                <c:pt idx="754">
                  <c:v>74559</c:v>
                </c:pt>
                <c:pt idx="755">
                  <c:v>74640</c:v>
                </c:pt>
                <c:pt idx="756">
                  <c:v>74794.5</c:v>
                </c:pt>
                <c:pt idx="757">
                  <c:v>74893</c:v>
                </c:pt>
                <c:pt idx="758">
                  <c:v>74907.5</c:v>
                </c:pt>
                <c:pt idx="759">
                  <c:v>74907.5</c:v>
                </c:pt>
                <c:pt idx="760">
                  <c:v>76050</c:v>
                </c:pt>
                <c:pt idx="761">
                  <c:v>76050</c:v>
                </c:pt>
                <c:pt idx="762">
                  <c:v>76357.5</c:v>
                </c:pt>
                <c:pt idx="763">
                  <c:v>76357.5</c:v>
                </c:pt>
                <c:pt idx="764">
                  <c:v>76643</c:v>
                </c:pt>
                <c:pt idx="765">
                  <c:v>76693</c:v>
                </c:pt>
                <c:pt idx="766">
                  <c:v>77623.5</c:v>
                </c:pt>
                <c:pt idx="767">
                  <c:v>77744</c:v>
                </c:pt>
                <c:pt idx="768">
                  <c:v>77768</c:v>
                </c:pt>
                <c:pt idx="769">
                  <c:v>77997.5</c:v>
                </c:pt>
                <c:pt idx="770">
                  <c:v>79452</c:v>
                </c:pt>
                <c:pt idx="771">
                  <c:v>79452.5</c:v>
                </c:pt>
                <c:pt idx="772">
                  <c:v>79471.5</c:v>
                </c:pt>
                <c:pt idx="773">
                  <c:v>79592</c:v>
                </c:pt>
                <c:pt idx="774">
                  <c:v>79592.5</c:v>
                </c:pt>
                <c:pt idx="775">
                  <c:v>79669</c:v>
                </c:pt>
                <c:pt idx="776">
                  <c:v>79675</c:v>
                </c:pt>
                <c:pt idx="777">
                  <c:v>79675.5</c:v>
                </c:pt>
                <c:pt idx="778">
                  <c:v>79755</c:v>
                </c:pt>
                <c:pt idx="779">
                  <c:v>81024.5</c:v>
                </c:pt>
                <c:pt idx="780">
                  <c:v>81166.5</c:v>
                </c:pt>
                <c:pt idx="781">
                  <c:v>81309.5</c:v>
                </c:pt>
                <c:pt idx="782">
                  <c:v>81387.5</c:v>
                </c:pt>
                <c:pt idx="783">
                  <c:v>81491.5</c:v>
                </c:pt>
                <c:pt idx="784">
                  <c:v>81559.5</c:v>
                </c:pt>
                <c:pt idx="785">
                  <c:v>82449</c:v>
                </c:pt>
                <c:pt idx="786">
                  <c:v>82551.5</c:v>
                </c:pt>
                <c:pt idx="787">
                  <c:v>82552</c:v>
                </c:pt>
                <c:pt idx="788">
                  <c:v>82797.5</c:v>
                </c:pt>
                <c:pt idx="789">
                  <c:v>82949.5</c:v>
                </c:pt>
                <c:pt idx="790">
                  <c:v>82977</c:v>
                </c:pt>
                <c:pt idx="791">
                  <c:v>83073</c:v>
                </c:pt>
                <c:pt idx="792">
                  <c:v>83268</c:v>
                </c:pt>
                <c:pt idx="793">
                  <c:v>84225.5</c:v>
                </c:pt>
                <c:pt idx="794">
                  <c:v>84288.5</c:v>
                </c:pt>
                <c:pt idx="795">
                  <c:v>84338.5</c:v>
                </c:pt>
                <c:pt idx="796">
                  <c:v>84370</c:v>
                </c:pt>
                <c:pt idx="797">
                  <c:v>84569</c:v>
                </c:pt>
                <c:pt idx="798">
                  <c:v>84569</c:v>
                </c:pt>
                <c:pt idx="799">
                  <c:v>84581.5</c:v>
                </c:pt>
                <c:pt idx="800">
                  <c:v>84582</c:v>
                </c:pt>
                <c:pt idx="801">
                  <c:v>84712.5</c:v>
                </c:pt>
                <c:pt idx="802">
                  <c:v>84726</c:v>
                </c:pt>
                <c:pt idx="803">
                  <c:v>84827</c:v>
                </c:pt>
                <c:pt idx="804">
                  <c:v>85915.5</c:v>
                </c:pt>
                <c:pt idx="805">
                  <c:v>86082.5</c:v>
                </c:pt>
                <c:pt idx="806">
                  <c:v>86083</c:v>
                </c:pt>
                <c:pt idx="807">
                  <c:v>86228</c:v>
                </c:pt>
                <c:pt idx="808">
                  <c:v>86266.5</c:v>
                </c:pt>
                <c:pt idx="809">
                  <c:v>86267</c:v>
                </c:pt>
                <c:pt idx="810">
                  <c:v>86294</c:v>
                </c:pt>
                <c:pt idx="811">
                  <c:v>86381</c:v>
                </c:pt>
                <c:pt idx="812">
                  <c:v>86521.5</c:v>
                </c:pt>
                <c:pt idx="813">
                  <c:v>87795.5</c:v>
                </c:pt>
                <c:pt idx="814">
                  <c:v>87795.5</c:v>
                </c:pt>
                <c:pt idx="815">
                  <c:v>87847</c:v>
                </c:pt>
                <c:pt idx="816">
                  <c:v>87858.5</c:v>
                </c:pt>
                <c:pt idx="817">
                  <c:v>88002</c:v>
                </c:pt>
                <c:pt idx="818">
                  <c:v>88002</c:v>
                </c:pt>
                <c:pt idx="819">
                  <c:v>88057.5</c:v>
                </c:pt>
                <c:pt idx="820">
                  <c:v>88057.5</c:v>
                </c:pt>
                <c:pt idx="821">
                  <c:v>88062</c:v>
                </c:pt>
                <c:pt idx="822">
                  <c:v>88108</c:v>
                </c:pt>
                <c:pt idx="823">
                  <c:v>88160.5</c:v>
                </c:pt>
                <c:pt idx="824">
                  <c:v>88160.5</c:v>
                </c:pt>
                <c:pt idx="825">
                  <c:v>88161</c:v>
                </c:pt>
                <c:pt idx="826">
                  <c:v>88161</c:v>
                </c:pt>
                <c:pt idx="827">
                  <c:v>88266</c:v>
                </c:pt>
                <c:pt idx="828">
                  <c:v>88266</c:v>
                </c:pt>
                <c:pt idx="829">
                  <c:v>89336.5</c:v>
                </c:pt>
                <c:pt idx="830">
                  <c:v>89336.5</c:v>
                </c:pt>
                <c:pt idx="831">
                  <c:v>89510</c:v>
                </c:pt>
                <c:pt idx="832">
                  <c:v>89626</c:v>
                </c:pt>
                <c:pt idx="833">
                  <c:v>89626</c:v>
                </c:pt>
                <c:pt idx="834">
                  <c:v>89751</c:v>
                </c:pt>
                <c:pt idx="835">
                  <c:v>89751</c:v>
                </c:pt>
                <c:pt idx="836">
                  <c:v>90981.5</c:v>
                </c:pt>
                <c:pt idx="837">
                  <c:v>91144</c:v>
                </c:pt>
                <c:pt idx="838">
                  <c:v>91194</c:v>
                </c:pt>
                <c:pt idx="839">
                  <c:v>91401</c:v>
                </c:pt>
                <c:pt idx="840">
                  <c:v>92874.5</c:v>
                </c:pt>
                <c:pt idx="841">
                  <c:v>92875</c:v>
                </c:pt>
                <c:pt idx="842">
                  <c:v>92875.5</c:v>
                </c:pt>
                <c:pt idx="843">
                  <c:v>93146</c:v>
                </c:pt>
                <c:pt idx="844">
                  <c:v>94429</c:v>
                </c:pt>
                <c:pt idx="845">
                  <c:v>94429.5</c:v>
                </c:pt>
                <c:pt idx="846">
                  <c:v>94546.5</c:v>
                </c:pt>
                <c:pt idx="847">
                  <c:v>94586.5</c:v>
                </c:pt>
                <c:pt idx="848">
                  <c:v>94722</c:v>
                </c:pt>
                <c:pt idx="849">
                  <c:v>94900</c:v>
                </c:pt>
              </c:numCache>
            </c:numRef>
          </c:xVal>
          <c:yVal>
            <c:numRef>
              <c:f>'Active 3'!$K$21:$K$989</c:f>
              <c:numCache>
                <c:formatCode>General</c:formatCode>
                <c:ptCount val="969"/>
                <c:pt idx="331">
                  <c:v>-9.1134399990551174E-3</c:v>
                </c:pt>
                <c:pt idx="335">
                  <c:v>-9.6380399991176091E-3</c:v>
                </c:pt>
                <c:pt idx="336">
                  <c:v>-8.5364199985633604E-3</c:v>
                </c:pt>
                <c:pt idx="342">
                  <c:v>-1.0887179996643681E-2</c:v>
                </c:pt>
                <c:pt idx="344">
                  <c:v>-1.0073600002215244E-2</c:v>
                </c:pt>
                <c:pt idx="346">
                  <c:v>-9.7758600022643805E-3</c:v>
                </c:pt>
                <c:pt idx="348">
                  <c:v>-9.3702000012854114E-3</c:v>
                </c:pt>
                <c:pt idx="354">
                  <c:v>-8.364040004380513E-3</c:v>
                </c:pt>
                <c:pt idx="361">
                  <c:v>-8.5292399962781928E-3</c:v>
                </c:pt>
                <c:pt idx="362">
                  <c:v>-8.6920399990049191E-3</c:v>
                </c:pt>
                <c:pt idx="363">
                  <c:v>-1.0625419999996666E-2</c:v>
                </c:pt>
                <c:pt idx="373">
                  <c:v>-9.4070799968903884E-3</c:v>
                </c:pt>
                <c:pt idx="379">
                  <c:v>-2.0154880003246944E-2</c:v>
                </c:pt>
                <c:pt idx="380">
                  <c:v>-1.3854880002327263E-2</c:v>
                </c:pt>
                <c:pt idx="383">
                  <c:v>-2.0552160000079311E-2</c:v>
                </c:pt>
                <c:pt idx="386">
                  <c:v>-9.8600400015129708E-3</c:v>
                </c:pt>
                <c:pt idx="389">
                  <c:v>-9.8566399974515662E-3</c:v>
                </c:pt>
                <c:pt idx="393">
                  <c:v>-9.4199999948614277E-3</c:v>
                </c:pt>
                <c:pt idx="394">
                  <c:v>-8.9631400041980669E-3</c:v>
                </c:pt>
                <c:pt idx="396">
                  <c:v>-9.5498399969073944E-3</c:v>
                </c:pt>
                <c:pt idx="398">
                  <c:v>-9.3150399989099242E-3</c:v>
                </c:pt>
                <c:pt idx="403">
                  <c:v>-9.3417199968826026E-3</c:v>
                </c:pt>
                <c:pt idx="404">
                  <c:v>0</c:v>
                </c:pt>
                <c:pt idx="406">
                  <c:v>-1.0028539996710606E-2</c:v>
                </c:pt>
                <c:pt idx="409">
                  <c:v>-9.703920004540123E-3</c:v>
                </c:pt>
                <c:pt idx="415">
                  <c:v>-9.967559999495279E-3</c:v>
                </c:pt>
                <c:pt idx="416">
                  <c:v>-8.4158799945726059E-3</c:v>
                </c:pt>
                <c:pt idx="419">
                  <c:v>-1.1095779998868238E-2</c:v>
                </c:pt>
                <c:pt idx="420">
                  <c:v>-1.071401999797672E-2</c:v>
                </c:pt>
                <c:pt idx="422">
                  <c:v>-1.0326759998861235E-2</c:v>
                </c:pt>
                <c:pt idx="423">
                  <c:v>-1.1224619993299711E-2</c:v>
                </c:pt>
                <c:pt idx="424">
                  <c:v>-1.1889059998793527E-2</c:v>
                </c:pt>
                <c:pt idx="425">
                  <c:v>-1.1889059998793527E-2</c:v>
                </c:pt>
                <c:pt idx="426">
                  <c:v>-1.1879060002684128E-2</c:v>
                </c:pt>
                <c:pt idx="429">
                  <c:v>-1.1558199999853969E-2</c:v>
                </c:pt>
                <c:pt idx="435">
                  <c:v>-1.3800580003589857E-2</c:v>
                </c:pt>
                <c:pt idx="460">
                  <c:v>-1.0705520006013103E-2</c:v>
                </c:pt>
                <c:pt idx="470">
                  <c:v>-1.1806399998022243E-2</c:v>
                </c:pt>
                <c:pt idx="474">
                  <c:v>-1.1763079994125292E-2</c:v>
                </c:pt>
                <c:pt idx="477">
                  <c:v>-1.2012699997285381E-2</c:v>
                </c:pt>
                <c:pt idx="479">
                  <c:v>-1.1867960005474743E-2</c:v>
                </c:pt>
                <c:pt idx="480">
                  <c:v>-1.3344480001251213E-2</c:v>
                </c:pt>
                <c:pt idx="481">
                  <c:v>-1.2085679998563137E-2</c:v>
                </c:pt>
                <c:pt idx="482">
                  <c:v>-1.2085679998563137E-2</c:v>
                </c:pt>
                <c:pt idx="483">
                  <c:v>-1.1628819993347861E-2</c:v>
                </c:pt>
                <c:pt idx="484">
                  <c:v>-1.1628819993347861E-2</c:v>
                </c:pt>
                <c:pt idx="487">
                  <c:v>-1.1768479998863768E-2</c:v>
                </c:pt>
                <c:pt idx="490">
                  <c:v>-1.2327119999099523E-2</c:v>
                </c:pt>
                <c:pt idx="493">
                  <c:v>-1.2141680002969224E-2</c:v>
                </c:pt>
                <c:pt idx="494">
                  <c:v>-1.2484819999372121E-2</c:v>
                </c:pt>
                <c:pt idx="495">
                  <c:v>-1.3226119997852948E-2</c:v>
                </c:pt>
                <c:pt idx="500">
                  <c:v>-1.3227459996414836E-2</c:v>
                </c:pt>
                <c:pt idx="502">
                  <c:v>-7.1319800044875592E-3</c:v>
                </c:pt>
                <c:pt idx="503">
                  <c:v>-9.320239994849544E-3</c:v>
                </c:pt>
                <c:pt idx="511">
                  <c:v>-1.5228719996230211E-2</c:v>
                </c:pt>
                <c:pt idx="512">
                  <c:v>-1.5208719996735454E-2</c:v>
                </c:pt>
                <c:pt idx="513">
                  <c:v>-1.4982280001277104E-2</c:v>
                </c:pt>
                <c:pt idx="543">
                  <c:v>-1.6228640000917949E-2</c:v>
                </c:pt>
                <c:pt idx="544">
                  <c:v>-1.6071780002675951E-2</c:v>
                </c:pt>
                <c:pt idx="551">
                  <c:v>-1.5450419996341225E-2</c:v>
                </c:pt>
                <c:pt idx="556">
                  <c:v>-1.5719580005679745E-2</c:v>
                </c:pt>
                <c:pt idx="557">
                  <c:v>-1.5962719997332897E-2</c:v>
                </c:pt>
                <c:pt idx="563">
                  <c:v>-1.6292279993649572E-2</c:v>
                </c:pt>
                <c:pt idx="573">
                  <c:v>-1.5786620002472773E-2</c:v>
                </c:pt>
                <c:pt idx="574">
                  <c:v>-1.582975999917835E-2</c:v>
                </c:pt>
                <c:pt idx="575">
                  <c:v>-1.5472899998712819E-2</c:v>
                </c:pt>
                <c:pt idx="582">
                  <c:v>-1.5759319998323917E-2</c:v>
                </c:pt>
                <c:pt idx="587">
                  <c:v>-1.5964099999109749E-2</c:v>
                </c:pt>
                <c:pt idx="602">
                  <c:v>-1.5121659998840187E-2</c:v>
                </c:pt>
                <c:pt idx="603">
                  <c:v>-1.918419999856269E-2</c:v>
                </c:pt>
                <c:pt idx="608">
                  <c:v>-1.6939859997364692E-2</c:v>
                </c:pt>
                <c:pt idx="609">
                  <c:v>-1.6314400003466289E-2</c:v>
                </c:pt>
                <c:pt idx="616">
                  <c:v>-2.7942100001382641E-2</c:v>
                </c:pt>
                <c:pt idx="619">
                  <c:v>-1.6984540001431014E-2</c:v>
                </c:pt>
                <c:pt idx="620">
                  <c:v>-1.700462000007974E-2</c:v>
                </c:pt>
                <c:pt idx="624">
                  <c:v>-8.1489399963174947E-3</c:v>
                </c:pt>
                <c:pt idx="625">
                  <c:v>-1.6815460003272165E-2</c:v>
                </c:pt>
                <c:pt idx="628">
                  <c:v>-1.6846140002598986E-2</c:v>
                </c:pt>
                <c:pt idx="629">
                  <c:v>-1.7389279993949458E-2</c:v>
                </c:pt>
                <c:pt idx="630">
                  <c:v>-1.5758440000354312E-2</c:v>
                </c:pt>
                <c:pt idx="631">
                  <c:v>-1.5627180000592489E-2</c:v>
                </c:pt>
                <c:pt idx="633">
                  <c:v>-1.5569319999485742E-2</c:v>
                </c:pt>
                <c:pt idx="635">
                  <c:v>-1.6024619995732792E-2</c:v>
                </c:pt>
                <c:pt idx="636">
                  <c:v>-1.475036000192631E-2</c:v>
                </c:pt>
                <c:pt idx="637">
                  <c:v>-1.537015999929281E-2</c:v>
                </c:pt>
                <c:pt idx="638">
                  <c:v>-1.4024559997778852E-2</c:v>
                </c:pt>
                <c:pt idx="639">
                  <c:v>-1.4246900005673524E-2</c:v>
                </c:pt>
                <c:pt idx="640">
                  <c:v>-1.3780280001810752E-2</c:v>
                </c:pt>
                <c:pt idx="641">
                  <c:v>-1.418705999822123E-2</c:v>
                </c:pt>
                <c:pt idx="642">
                  <c:v>-1.3156360000721179E-2</c:v>
                </c:pt>
                <c:pt idx="643">
                  <c:v>-1.549949999753153E-2</c:v>
                </c:pt>
                <c:pt idx="644">
                  <c:v>-1.4921139998477884E-2</c:v>
                </c:pt>
                <c:pt idx="646">
                  <c:v>-1.3184999996155966E-2</c:v>
                </c:pt>
                <c:pt idx="647">
                  <c:v>-1.316264000342926E-2</c:v>
                </c:pt>
                <c:pt idx="648">
                  <c:v>-1.3300259997777175E-2</c:v>
                </c:pt>
                <c:pt idx="654">
                  <c:v>-1.4089359996432904E-2</c:v>
                </c:pt>
                <c:pt idx="660">
                  <c:v>-1.338355999905616E-2</c:v>
                </c:pt>
                <c:pt idx="662">
                  <c:v>-1.3426699995761737E-2</c:v>
                </c:pt>
                <c:pt idx="675">
                  <c:v>-1.3636600000609178E-2</c:v>
                </c:pt>
                <c:pt idx="748">
                  <c:v>-1.7575840000063181E-2</c:v>
                </c:pt>
                <c:pt idx="749">
                  <c:v>-1.6618979992927052E-2</c:v>
                </c:pt>
                <c:pt idx="756">
                  <c:v>-1.8269460000738036E-2</c:v>
                </c:pt>
                <c:pt idx="758">
                  <c:v>-1.6919100002269261E-2</c:v>
                </c:pt>
                <c:pt idx="759">
                  <c:v>-1.6819100004795473E-2</c:v>
                </c:pt>
                <c:pt idx="760">
                  <c:v>-1.9494000000122469E-2</c:v>
                </c:pt>
                <c:pt idx="761">
                  <c:v>-1.9494000000122469E-2</c:v>
                </c:pt>
                <c:pt idx="762">
                  <c:v>-1.9125099999655504E-2</c:v>
                </c:pt>
                <c:pt idx="763">
                  <c:v>-1.9125099999655504E-2</c:v>
                </c:pt>
                <c:pt idx="766">
                  <c:v>-2.1355580000090413E-2</c:v>
                </c:pt>
                <c:pt idx="767">
                  <c:v>-2.0792319999600295E-2</c:v>
                </c:pt>
                <c:pt idx="768">
                  <c:v>-2.1023040004365612E-2</c:v>
                </c:pt>
                <c:pt idx="769">
                  <c:v>-2.134430000296561E-2</c:v>
                </c:pt>
                <c:pt idx="770">
                  <c:v>-2.3018560001219157E-2</c:v>
                </c:pt>
                <c:pt idx="771">
                  <c:v>-2.3461700002371799E-2</c:v>
                </c:pt>
                <c:pt idx="772">
                  <c:v>-2.31010200077435E-2</c:v>
                </c:pt>
                <c:pt idx="773">
                  <c:v>-2.309776000038255E-2</c:v>
                </c:pt>
                <c:pt idx="774">
                  <c:v>-2.3740900003758725E-2</c:v>
                </c:pt>
                <c:pt idx="775">
                  <c:v>-2.3191319996840321E-2</c:v>
                </c:pt>
                <c:pt idx="776">
                  <c:v>-2.3058999999193475E-2</c:v>
                </c:pt>
                <c:pt idx="777">
                  <c:v>-2.1702139994886238E-2</c:v>
                </c:pt>
                <c:pt idx="778">
                  <c:v>-2.3501399999076966E-2</c:v>
                </c:pt>
                <c:pt idx="779">
                  <c:v>-2.2723859998222906E-2</c:v>
                </c:pt>
                <c:pt idx="780">
                  <c:v>-2.524561999598518E-2</c:v>
                </c:pt>
                <c:pt idx="781">
                  <c:v>-2.5783659999433439E-2</c:v>
                </c:pt>
                <c:pt idx="782">
                  <c:v>-2.6113499996426981E-2</c:v>
                </c:pt>
                <c:pt idx="783">
                  <c:v>-2.5986620006733574E-2</c:v>
                </c:pt>
                <c:pt idx="784">
                  <c:v>-1.5653660004318226E-2</c:v>
                </c:pt>
                <c:pt idx="785">
                  <c:v>-2.6499719999264926E-2</c:v>
                </c:pt>
                <c:pt idx="786">
                  <c:v>-2.680341991072055E-2</c:v>
                </c:pt>
                <c:pt idx="787">
                  <c:v>-2.6756559862405993E-2</c:v>
                </c:pt>
                <c:pt idx="788">
                  <c:v>-2.7368300005036872E-2</c:v>
                </c:pt>
                <c:pt idx="789">
                  <c:v>-2.7282859999104403E-2</c:v>
                </c:pt>
                <c:pt idx="790">
                  <c:v>-2.7325559829478152E-2</c:v>
                </c:pt>
                <c:pt idx="791">
                  <c:v>-2.6838439996936359E-2</c:v>
                </c:pt>
                <c:pt idx="792">
                  <c:v>-2.7463040001748595E-2</c:v>
                </c:pt>
                <c:pt idx="793">
                  <c:v>-2.8076139999029692E-2</c:v>
                </c:pt>
                <c:pt idx="794">
                  <c:v>-2.8211780001583975E-2</c:v>
                </c:pt>
                <c:pt idx="795">
                  <c:v>-2.812578000157373E-2</c:v>
                </c:pt>
                <c:pt idx="796">
                  <c:v>-2.8443600000173319E-2</c:v>
                </c:pt>
                <c:pt idx="797">
                  <c:v>-2.861331999883987E-2</c:v>
                </c:pt>
                <c:pt idx="798">
                  <c:v>-2.861331999883987E-2</c:v>
                </c:pt>
                <c:pt idx="799">
                  <c:v>-2.8391820000251755E-2</c:v>
                </c:pt>
                <c:pt idx="800">
                  <c:v>-2.8334959992207587E-2</c:v>
                </c:pt>
                <c:pt idx="801">
                  <c:v>-2.8794500001822598E-2</c:v>
                </c:pt>
                <c:pt idx="802">
                  <c:v>-2.8359279996948317E-2</c:v>
                </c:pt>
                <c:pt idx="803">
                  <c:v>-2.9473560003680177E-2</c:v>
                </c:pt>
                <c:pt idx="804">
                  <c:v>-2.9789339998387732E-2</c:v>
                </c:pt>
                <c:pt idx="805">
                  <c:v>-3.0098099996394012E-2</c:v>
                </c:pt>
                <c:pt idx="806">
                  <c:v>-2.9541239993704949E-2</c:v>
                </c:pt>
                <c:pt idx="807">
                  <c:v>-3.0651840002974495E-2</c:v>
                </c:pt>
                <c:pt idx="808">
                  <c:v>-2.9873619991121814E-2</c:v>
                </c:pt>
                <c:pt idx="809">
                  <c:v>-3.0516760001773946E-2</c:v>
                </c:pt>
                <c:pt idx="810">
                  <c:v>-3.0846320005366579E-2</c:v>
                </c:pt>
                <c:pt idx="811">
                  <c:v>-3.2552680000662804E-2</c:v>
                </c:pt>
                <c:pt idx="812">
                  <c:v>-3.0775020000874065E-2</c:v>
                </c:pt>
                <c:pt idx="813">
                  <c:v>-3.2395740003266837E-2</c:v>
                </c:pt>
                <c:pt idx="814">
                  <c:v>-3.2395740003266837E-2</c:v>
                </c:pt>
                <c:pt idx="815">
                  <c:v>-3.1739159996504895E-2</c:v>
                </c:pt>
                <c:pt idx="816">
                  <c:v>-3.263137999601895E-2</c:v>
                </c:pt>
                <c:pt idx="817">
                  <c:v>-3.3312560000922531E-2</c:v>
                </c:pt>
                <c:pt idx="818">
                  <c:v>-3.3312560000922531E-2</c:v>
                </c:pt>
                <c:pt idx="819">
                  <c:v>-3.2601099999737926E-2</c:v>
                </c:pt>
                <c:pt idx="820">
                  <c:v>-3.2601099999737926E-2</c:v>
                </c:pt>
                <c:pt idx="821">
                  <c:v>-3.5189360001822934E-2</c:v>
                </c:pt>
                <c:pt idx="822">
                  <c:v>-3.3658239997748751E-2</c:v>
                </c:pt>
                <c:pt idx="823">
                  <c:v>-3.3287939993897453E-2</c:v>
                </c:pt>
                <c:pt idx="824">
                  <c:v>-3.3287939993897453E-2</c:v>
                </c:pt>
                <c:pt idx="825">
                  <c:v>-3.4031080002023373E-2</c:v>
                </c:pt>
                <c:pt idx="826">
                  <c:v>-3.4031080002023373E-2</c:v>
                </c:pt>
                <c:pt idx="827">
                  <c:v>-3.3990479998465162E-2</c:v>
                </c:pt>
                <c:pt idx="828">
                  <c:v>-3.3990479998465162E-2</c:v>
                </c:pt>
                <c:pt idx="829">
                  <c:v>-3.6153219996776897E-2</c:v>
                </c:pt>
                <c:pt idx="830">
                  <c:v>-3.6153219996776897E-2</c:v>
                </c:pt>
                <c:pt idx="831">
                  <c:v>-3.7022800017439295E-2</c:v>
                </c:pt>
                <c:pt idx="832">
                  <c:v>-3.7931279999611434E-2</c:v>
                </c:pt>
                <c:pt idx="833">
                  <c:v>-3.7931279999611434E-2</c:v>
                </c:pt>
                <c:pt idx="834">
                  <c:v>-3.7716279992309865E-2</c:v>
                </c:pt>
                <c:pt idx="835">
                  <c:v>-3.7716279992309865E-2</c:v>
                </c:pt>
                <c:pt idx="836">
                  <c:v>-4.0483819997461978E-2</c:v>
                </c:pt>
                <c:pt idx="837">
                  <c:v>-4.2004319999250583E-2</c:v>
                </c:pt>
                <c:pt idx="838">
                  <c:v>-4.2018319996714126E-2</c:v>
                </c:pt>
                <c:pt idx="839">
                  <c:v>-4.2878280000877567E-2</c:v>
                </c:pt>
                <c:pt idx="840">
                  <c:v>-4.551186000026064E-2</c:v>
                </c:pt>
                <c:pt idx="841">
                  <c:v>-4.6955000005254988E-2</c:v>
                </c:pt>
                <c:pt idx="842">
                  <c:v>-4.5598140000947751E-2</c:v>
                </c:pt>
                <c:pt idx="843">
                  <c:v>-4.4136879994766787E-2</c:v>
                </c:pt>
                <c:pt idx="844">
                  <c:v>-5.0834120003855787E-2</c:v>
                </c:pt>
                <c:pt idx="845">
                  <c:v>-4.9777259999245871E-2</c:v>
                </c:pt>
                <c:pt idx="846">
                  <c:v>-5.0472019996959716E-2</c:v>
                </c:pt>
                <c:pt idx="848">
                  <c:v>-5.3514159997575916E-2</c:v>
                </c:pt>
                <c:pt idx="849">
                  <c:v>-5.1672000001417473E-2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860-400B-99D5-B7FB5CC52E79}"/>
            </c:ext>
          </c:extLst>
        </c:ser>
        <c:ser>
          <c:idx val="2"/>
          <c:order val="4"/>
          <c:tx>
            <c:strRef>
              <c:f>'Active 3'!$L$20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3'!$F$21:$F$989</c:f>
              <c:numCache>
                <c:formatCode>General</c:formatCode>
                <c:ptCount val="969"/>
                <c:pt idx="0">
                  <c:v>0</c:v>
                </c:pt>
                <c:pt idx="1">
                  <c:v>5278</c:v>
                </c:pt>
                <c:pt idx="2">
                  <c:v>5337</c:v>
                </c:pt>
                <c:pt idx="3">
                  <c:v>5337.5</c:v>
                </c:pt>
                <c:pt idx="4">
                  <c:v>5350.5</c:v>
                </c:pt>
                <c:pt idx="5">
                  <c:v>5351</c:v>
                </c:pt>
                <c:pt idx="6">
                  <c:v>5355</c:v>
                </c:pt>
                <c:pt idx="7">
                  <c:v>5468.5</c:v>
                </c:pt>
                <c:pt idx="8">
                  <c:v>5473</c:v>
                </c:pt>
                <c:pt idx="9">
                  <c:v>5477.5</c:v>
                </c:pt>
                <c:pt idx="10">
                  <c:v>6557.5</c:v>
                </c:pt>
                <c:pt idx="11">
                  <c:v>6891</c:v>
                </c:pt>
                <c:pt idx="12">
                  <c:v>8423</c:v>
                </c:pt>
                <c:pt idx="13">
                  <c:v>8441</c:v>
                </c:pt>
                <c:pt idx="14">
                  <c:v>8464.5</c:v>
                </c:pt>
                <c:pt idx="15">
                  <c:v>8509</c:v>
                </c:pt>
                <c:pt idx="16">
                  <c:v>8613</c:v>
                </c:pt>
                <c:pt idx="17">
                  <c:v>8640.5</c:v>
                </c:pt>
                <c:pt idx="18">
                  <c:v>8654</c:v>
                </c:pt>
                <c:pt idx="19">
                  <c:v>8667.5</c:v>
                </c:pt>
                <c:pt idx="20">
                  <c:v>8781</c:v>
                </c:pt>
                <c:pt idx="21">
                  <c:v>8781</c:v>
                </c:pt>
                <c:pt idx="22">
                  <c:v>8785.5</c:v>
                </c:pt>
                <c:pt idx="23">
                  <c:v>8790</c:v>
                </c:pt>
                <c:pt idx="24">
                  <c:v>8867</c:v>
                </c:pt>
                <c:pt idx="25">
                  <c:v>8885</c:v>
                </c:pt>
                <c:pt idx="26">
                  <c:v>8939.5</c:v>
                </c:pt>
                <c:pt idx="27">
                  <c:v>9846.5</c:v>
                </c:pt>
                <c:pt idx="28">
                  <c:v>9847</c:v>
                </c:pt>
                <c:pt idx="29">
                  <c:v>10154</c:v>
                </c:pt>
                <c:pt idx="30">
                  <c:v>10376</c:v>
                </c:pt>
                <c:pt idx="31">
                  <c:v>11297</c:v>
                </c:pt>
                <c:pt idx="32">
                  <c:v>11423.5</c:v>
                </c:pt>
                <c:pt idx="33">
                  <c:v>11654</c:v>
                </c:pt>
                <c:pt idx="34">
                  <c:v>11672</c:v>
                </c:pt>
                <c:pt idx="35">
                  <c:v>11712.5</c:v>
                </c:pt>
                <c:pt idx="36">
                  <c:v>11717</c:v>
                </c:pt>
                <c:pt idx="37">
                  <c:v>11731</c:v>
                </c:pt>
                <c:pt idx="38">
                  <c:v>11884.5</c:v>
                </c:pt>
                <c:pt idx="39">
                  <c:v>11889</c:v>
                </c:pt>
                <c:pt idx="40">
                  <c:v>11890</c:v>
                </c:pt>
                <c:pt idx="41">
                  <c:v>12007</c:v>
                </c:pt>
                <c:pt idx="42">
                  <c:v>12020.5</c:v>
                </c:pt>
                <c:pt idx="43">
                  <c:v>12815</c:v>
                </c:pt>
                <c:pt idx="44">
                  <c:v>12869.5</c:v>
                </c:pt>
                <c:pt idx="45">
                  <c:v>12874</c:v>
                </c:pt>
                <c:pt idx="46">
                  <c:v>12946</c:v>
                </c:pt>
                <c:pt idx="47">
                  <c:v>13260</c:v>
                </c:pt>
                <c:pt idx="48">
                  <c:v>13269</c:v>
                </c:pt>
                <c:pt idx="49">
                  <c:v>13291.5</c:v>
                </c:pt>
                <c:pt idx="50">
                  <c:v>13292</c:v>
                </c:pt>
                <c:pt idx="51">
                  <c:v>13296</c:v>
                </c:pt>
                <c:pt idx="52">
                  <c:v>13296.5</c:v>
                </c:pt>
                <c:pt idx="53">
                  <c:v>13373</c:v>
                </c:pt>
                <c:pt idx="54">
                  <c:v>13373.5</c:v>
                </c:pt>
                <c:pt idx="55">
                  <c:v>13373.5</c:v>
                </c:pt>
                <c:pt idx="56">
                  <c:v>13403.5</c:v>
                </c:pt>
                <c:pt idx="57">
                  <c:v>13452.5</c:v>
                </c:pt>
                <c:pt idx="58">
                  <c:v>13457</c:v>
                </c:pt>
                <c:pt idx="59">
                  <c:v>13457.5</c:v>
                </c:pt>
                <c:pt idx="60">
                  <c:v>13462</c:v>
                </c:pt>
                <c:pt idx="61">
                  <c:v>13485</c:v>
                </c:pt>
                <c:pt idx="62">
                  <c:v>13490</c:v>
                </c:pt>
                <c:pt idx="63">
                  <c:v>13571</c:v>
                </c:pt>
                <c:pt idx="64">
                  <c:v>13579.5</c:v>
                </c:pt>
                <c:pt idx="65">
                  <c:v>13598</c:v>
                </c:pt>
                <c:pt idx="66">
                  <c:v>13625</c:v>
                </c:pt>
                <c:pt idx="67">
                  <c:v>13638.5</c:v>
                </c:pt>
                <c:pt idx="68">
                  <c:v>13652</c:v>
                </c:pt>
                <c:pt idx="69">
                  <c:v>13720</c:v>
                </c:pt>
                <c:pt idx="70">
                  <c:v>13756.5</c:v>
                </c:pt>
                <c:pt idx="71">
                  <c:v>13765.5</c:v>
                </c:pt>
                <c:pt idx="72">
                  <c:v>14555</c:v>
                </c:pt>
                <c:pt idx="73">
                  <c:v>14573</c:v>
                </c:pt>
                <c:pt idx="74">
                  <c:v>14690.5</c:v>
                </c:pt>
                <c:pt idx="75">
                  <c:v>14736</c:v>
                </c:pt>
                <c:pt idx="76">
                  <c:v>14736</c:v>
                </c:pt>
                <c:pt idx="77">
                  <c:v>14831</c:v>
                </c:pt>
                <c:pt idx="78">
                  <c:v>14857.5</c:v>
                </c:pt>
                <c:pt idx="79">
                  <c:v>14858</c:v>
                </c:pt>
                <c:pt idx="80">
                  <c:v>14858</c:v>
                </c:pt>
                <c:pt idx="81">
                  <c:v>14871.5</c:v>
                </c:pt>
                <c:pt idx="82">
                  <c:v>14935</c:v>
                </c:pt>
                <c:pt idx="83">
                  <c:v>14989</c:v>
                </c:pt>
                <c:pt idx="84">
                  <c:v>15066</c:v>
                </c:pt>
                <c:pt idx="85">
                  <c:v>15102</c:v>
                </c:pt>
                <c:pt idx="86">
                  <c:v>15102.5</c:v>
                </c:pt>
                <c:pt idx="87">
                  <c:v>15106.5</c:v>
                </c:pt>
                <c:pt idx="88">
                  <c:v>15120</c:v>
                </c:pt>
                <c:pt idx="89">
                  <c:v>15129</c:v>
                </c:pt>
                <c:pt idx="90">
                  <c:v>15165.5</c:v>
                </c:pt>
                <c:pt idx="91">
                  <c:v>15192.5</c:v>
                </c:pt>
                <c:pt idx="92">
                  <c:v>15197</c:v>
                </c:pt>
                <c:pt idx="93">
                  <c:v>15197</c:v>
                </c:pt>
                <c:pt idx="94">
                  <c:v>15206.5</c:v>
                </c:pt>
                <c:pt idx="95">
                  <c:v>15247</c:v>
                </c:pt>
                <c:pt idx="96">
                  <c:v>15256</c:v>
                </c:pt>
                <c:pt idx="97">
                  <c:v>15274.5</c:v>
                </c:pt>
                <c:pt idx="98">
                  <c:v>15315</c:v>
                </c:pt>
                <c:pt idx="99">
                  <c:v>15315.5</c:v>
                </c:pt>
                <c:pt idx="100">
                  <c:v>16512.5</c:v>
                </c:pt>
                <c:pt idx="101">
                  <c:v>16561.5</c:v>
                </c:pt>
                <c:pt idx="102">
                  <c:v>16572.5</c:v>
                </c:pt>
                <c:pt idx="103">
                  <c:v>16670</c:v>
                </c:pt>
                <c:pt idx="104">
                  <c:v>16715.5</c:v>
                </c:pt>
                <c:pt idx="105">
                  <c:v>16792.5</c:v>
                </c:pt>
                <c:pt idx="106">
                  <c:v>16814.5</c:v>
                </c:pt>
                <c:pt idx="107">
                  <c:v>16815</c:v>
                </c:pt>
                <c:pt idx="108">
                  <c:v>16837.5</c:v>
                </c:pt>
                <c:pt idx="109">
                  <c:v>16842</c:v>
                </c:pt>
                <c:pt idx="110">
                  <c:v>16842</c:v>
                </c:pt>
                <c:pt idx="111">
                  <c:v>16860</c:v>
                </c:pt>
                <c:pt idx="112">
                  <c:v>16860.5</c:v>
                </c:pt>
                <c:pt idx="113">
                  <c:v>16956.5</c:v>
                </c:pt>
                <c:pt idx="114">
                  <c:v>18083.5</c:v>
                </c:pt>
                <c:pt idx="115">
                  <c:v>18149</c:v>
                </c:pt>
                <c:pt idx="116">
                  <c:v>18315</c:v>
                </c:pt>
                <c:pt idx="117">
                  <c:v>18474.5</c:v>
                </c:pt>
                <c:pt idx="118">
                  <c:v>18478</c:v>
                </c:pt>
                <c:pt idx="119">
                  <c:v>18482.5</c:v>
                </c:pt>
                <c:pt idx="120">
                  <c:v>18618.5</c:v>
                </c:pt>
                <c:pt idx="121">
                  <c:v>18686.5</c:v>
                </c:pt>
                <c:pt idx="122">
                  <c:v>18713.5</c:v>
                </c:pt>
                <c:pt idx="123">
                  <c:v>18759</c:v>
                </c:pt>
                <c:pt idx="124">
                  <c:v>20032</c:v>
                </c:pt>
                <c:pt idx="125">
                  <c:v>20045.5</c:v>
                </c:pt>
                <c:pt idx="126">
                  <c:v>20106</c:v>
                </c:pt>
                <c:pt idx="127">
                  <c:v>20154.5</c:v>
                </c:pt>
                <c:pt idx="128">
                  <c:v>20160.5</c:v>
                </c:pt>
                <c:pt idx="129">
                  <c:v>20163.5</c:v>
                </c:pt>
                <c:pt idx="130">
                  <c:v>20186</c:v>
                </c:pt>
                <c:pt idx="131">
                  <c:v>20277</c:v>
                </c:pt>
                <c:pt idx="132">
                  <c:v>20317.5</c:v>
                </c:pt>
                <c:pt idx="133">
                  <c:v>20449</c:v>
                </c:pt>
                <c:pt idx="134">
                  <c:v>21506.5</c:v>
                </c:pt>
                <c:pt idx="135">
                  <c:v>21550.5</c:v>
                </c:pt>
                <c:pt idx="136">
                  <c:v>21551</c:v>
                </c:pt>
                <c:pt idx="137">
                  <c:v>21551.5</c:v>
                </c:pt>
                <c:pt idx="138">
                  <c:v>21763.5</c:v>
                </c:pt>
                <c:pt idx="139">
                  <c:v>21767.5</c:v>
                </c:pt>
                <c:pt idx="140">
                  <c:v>21777</c:v>
                </c:pt>
                <c:pt idx="141">
                  <c:v>21790</c:v>
                </c:pt>
                <c:pt idx="142">
                  <c:v>21790.5</c:v>
                </c:pt>
                <c:pt idx="143">
                  <c:v>21881</c:v>
                </c:pt>
                <c:pt idx="144">
                  <c:v>21921.5</c:v>
                </c:pt>
                <c:pt idx="145">
                  <c:v>21922</c:v>
                </c:pt>
                <c:pt idx="146">
                  <c:v>21926.5</c:v>
                </c:pt>
                <c:pt idx="147">
                  <c:v>22887</c:v>
                </c:pt>
                <c:pt idx="148">
                  <c:v>23278.5</c:v>
                </c:pt>
                <c:pt idx="149">
                  <c:v>23285.5</c:v>
                </c:pt>
                <c:pt idx="150">
                  <c:v>23612</c:v>
                </c:pt>
                <c:pt idx="151">
                  <c:v>23617.5</c:v>
                </c:pt>
                <c:pt idx="152">
                  <c:v>23671</c:v>
                </c:pt>
                <c:pt idx="153">
                  <c:v>23672.5</c:v>
                </c:pt>
                <c:pt idx="154">
                  <c:v>23686</c:v>
                </c:pt>
                <c:pt idx="155">
                  <c:v>24898.5</c:v>
                </c:pt>
                <c:pt idx="156">
                  <c:v>24971</c:v>
                </c:pt>
                <c:pt idx="157">
                  <c:v>25016.5</c:v>
                </c:pt>
                <c:pt idx="158">
                  <c:v>25116</c:v>
                </c:pt>
                <c:pt idx="159">
                  <c:v>25120.5</c:v>
                </c:pt>
                <c:pt idx="160">
                  <c:v>25225</c:v>
                </c:pt>
                <c:pt idx="161">
                  <c:v>25229.5</c:v>
                </c:pt>
                <c:pt idx="162">
                  <c:v>25238.5</c:v>
                </c:pt>
                <c:pt idx="163">
                  <c:v>25243</c:v>
                </c:pt>
                <c:pt idx="164">
                  <c:v>25293</c:v>
                </c:pt>
                <c:pt idx="165">
                  <c:v>25297.5</c:v>
                </c:pt>
                <c:pt idx="166">
                  <c:v>26570.5</c:v>
                </c:pt>
                <c:pt idx="167">
                  <c:v>26579.5</c:v>
                </c:pt>
                <c:pt idx="168">
                  <c:v>26580</c:v>
                </c:pt>
                <c:pt idx="169">
                  <c:v>26588.5</c:v>
                </c:pt>
                <c:pt idx="170">
                  <c:v>26602</c:v>
                </c:pt>
                <c:pt idx="171">
                  <c:v>26602.5</c:v>
                </c:pt>
                <c:pt idx="172">
                  <c:v>26661</c:v>
                </c:pt>
                <c:pt idx="173">
                  <c:v>26739</c:v>
                </c:pt>
                <c:pt idx="174">
                  <c:v>26743.5</c:v>
                </c:pt>
                <c:pt idx="175">
                  <c:v>26747</c:v>
                </c:pt>
                <c:pt idx="176">
                  <c:v>26761</c:v>
                </c:pt>
                <c:pt idx="177">
                  <c:v>26770</c:v>
                </c:pt>
                <c:pt idx="178">
                  <c:v>26776</c:v>
                </c:pt>
                <c:pt idx="179">
                  <c:v>26906</c:v>
                </c:pt>
                <c:pt idx="180">
                  <c:v>27019.5</c:v>
                </c:pt>
                <c:pt idx="181">
                  <c:v>27854.5</c:v>
                </c:pt>
                <c:pt idx="182">
                  <c:v>28242.5</c:v>
                </c:pt>
                <c:pt idx="183">
                  <c:v>28310.5</c:v>
                </c:pt>
                <c:pt idx="184">
                  <c:v>28442</c:v>
                </c:pt>
                <c:pt idx="185">
                  <c:v>28451</c:v>
                </c:pt>
                <c:pt idx="186">
                  <c:v>28451.5</c:v>
                </c:pt>
                <c:pt idx="187">
                  <c:v>28456</c:v>
                </c:pt>
                <c:pt idx="188">
                  <c:v>28460.5</c:v>
                </c:pt>
                <c:pt idx="189">
                  <c:v>28465</c:v>
                </c:pt>
                <c:pt idx="190">
                  <c:v>28465.5</c:v>
                </c:pt>
                <c:pt idx="191">
                  <c:v>28469.5</c:v>
                </c:pt>
                <c:pt idx="192">
                  <c:v>28496.5</c:v>
                </c:pt>
                <c:pt idx="193">
                  <c:v>28750.5</c:v>
                </c:pt>
                <c:pt idx="194">
                  <c:v>29820</c:v>
                </c:pt>
                <c:pt idx="195">
                  <c:v>29915</c:v>
                </c:pt>
                <c:pt idx="196">
                  <c:v>29919.5</c:v>
                </c:pt>
                <c:pt idx="197">
                  <c:v>29957</c:v>
                </c:pt>
                <c:pt idx="198">
                  <c:v>30060</c:v>
                </c:pt>
                <c:pt idx="199">
                  <c:v>30064.5</c:v>
                </c:pt>
                <c:pt idx="200">
                  <c:v>30087</c:v>
                </c:pt>
                <c:pt idx="201">
                  <c:v>30096</c:v>
                </c:pt>
                <c:pt idx="202">
                  <c:v>30101</c:v>
                </c:pt>
                <c:pt idx="203">
                  <c:v>30255</c:v>
                </c:pt>
                <c:pt idx="204">
                  <c:v>31334</c:v>
                </c:pt>
                <c:pt idx="205">
                  <c:v>31334</c:v>
                </c:pt>
                <c:pt idx="206">
                  <c:v>31334</c:v>
                </c:pt>
                <c:pt idx="207">
                  <c:v>31668.5</c:v>
                </c:pt>
                <c:pt idx="208">
                  <c:v>31668.5</c:v>
                </c:pt>
                <c:pt idx="209">
                  <c:v>31673</c:v>
                </c:pt>
                <c:pt idx="210">
                  <c:v>31673.5</c:v>
                </c:pt>
                <c:pt idx="211">
                  <c:v>31673.5</c:v>
                </c:pt>
                <c:pt idx="212">
                  <c:v>31727.5</c:v>
                </c:pt>
                <c:pt idx="213">
                  <c:v>31809</c:v>
                </c:pt>
                <c:pt idx="214">
                  <c:v>31841</c:v>
                </c:pt>
                <c:pt idx="215">
                  <c:v>31841</c:v>
                </c:pt>
                <c:pt idx="216">
                  <c:v>31841</c:v>
                </c:pt>
                <c:pt idx="217">
                  <c:v>31841</c:v>
                </c:pt>
                <c:pt idx="218">
                  <c:v>31841</c:v>
                </c:pt>
                <c:pt idx="219">
                  <c:v>31841</c:v>
                </c:pt>
                <c:pt idx="220">
                  <c:v>31854.5</c:v>
                </c:pt>
                <c:pt idx="221">
                  <c:v>31854.5</c:v>
                </c:pt>
                <c:pt idx="222">
                  <c:v>31899.5</c:v>
                </c:pt>
                <c:pt idx="223">
                  <c:v>33188</c:v>
                </c:pt>
                <c:pt idx="224">
                  <c:v>33345</c:v>
                </c:pt>
                <c:pt idx="225">
                  <c:v>33395</c:v>
                </c:pt>
                <c:pt idx="226">
                  <c:v>33417.5</c:v>
                </c:pt>
                <c:pt idx="227">
                  <c:v>33422</c:v>
                </c:pt>
                <c:pt idx="228">
                  <c:v>33426.5</c:v>
                </c:pt>
                <c:pt idx="229">
                  <c:v>33426.5</c:v>
                </c:pt>
                <c:pt idx="230">
                  <c:v>33450.5</c:v>
                </c:pt>
                <c:pt idx="231">
                  <c:v>33454</c:v>
                </c:pt>
                <c:pt idx="232">
                  <c:v>33458.5</c:v>
                </c:pt>
                <c:pt idx="233">
                  <c:v>33549</c:v>
                </c:pt>
                <c:pt idx="234">
                  <c:v>34850</c:v>
                </c:pt>
                <c:pt idx="235">
                  <c:v>34922</c:v>
                </c:pt>
                <c:pt idx="236">
                  <c:v>35021.5</c:v>
                </c:pt>
                <c:pt idx="237">
                  <c:v>35021.5</c:v>
                </c:pt>
                <c:pt idx="238">
                  <c:v>35026.5</c:v>
                </c:pt>
                <c:pt idx="239">
                  <c:v>35026.5</c:v>
                </c:pt>
                <c:pt idx="240">
                  <c:v>35035.5</c:v>
                </c:pt>
                <c:pt idx="241">
                  <c:v>35040</c:v>
                </c:pt>
                <c:pt idx="242">
                  <c:v>35040</c:v>
                </c:pt>
                <c:pt idx="243">
                  <c:v>35058</c:v>
                </c:pt>
                <c:pt idx="244">
                  <c:v>35139.5</c:v>
                </c:pt>
                <c:pt idx="245">
                  <c:v>35191</c:v>
                </c:pt>
                <c:pt idx="246">
                  <c:v>35207.5</c:v>
                </c:pt>
                <c:pt idx="247">
                  <c:v>35434</c:v>
                </c:pt>
                <c:pt idx="248">
                  <c:v>36367.5</c:v>
                </c:pt>
                <c:pt idx="249">
                  <c:v>36517</c:v>
                </c:pt>
                <c:pt idx="250">
                  <c:v>36607.5</c:v>
                </c:pt>
                <c:pt idx="251">
                  <c:v>36997.5</c:v>
                </c:pt>
                <c:pt idx="252">
                  <c:v>38012.5</c:v>
                </c:pt>
                <c:pt idx="253">
                  <c:v>38162</c:v>
                </c:pt>
                <c:pt idx="254">
                  <c:v>38416</c:v>
                </c:pt>
                <c:pt idx="255">
                  <c:v>38438.5</c:v>
                </c:pt>
                <c:pt idx="256">
                  <c:v>39329</c:v>
                </c:pt>
                <c:pt idx="257">
                  <c:v>39865.5</c:v>
                </c:pt>
                <c:pt idx="258">
                  <c:v>39885</c:v>
                </c:pt>
                <c:pt idx="259">
                  <c:v>39988</c:v>
                </c:pt>
                <c:pt idx="260">
                  <c:v>40350.5</c:v>
                </c:pt>
                <c:pt idx="261">
                  <c:v>41331.5</c:v>
                </c:pt>
                <c:pt idx="262">
                  <c:v>41483.5</c:v>
                </c:pt>
                <c:pt idx="263">
                  <c:v>41580</c:v>
                </c:pt>
                <c:pt idx="264">
                  <c:v>41648.5</c:v>
                </c:pt>
                <c:pt idx="265">
                  <c:v>41705.5</c:v>
                </c:pt>
                <c:pt idx="266">
                  <c:v>41714.5</c:v>
                </c:pt>
                <c:pt idx="267">
                  <c:v>41814</c:v>
                </c:pt>
                <c:pt idx="268">
                  <c:v>41995.5</c:v>
                </c:pt>
                <c:pt idx="269">
                  <c:v>42004.5</c:v>
                </c:pt>
                <c:pt idx="270">
                  <c:v>43160</c:v>
                </c:pt>
                <c:pt idx="271">
                  <c:v>43170.5</c:v>
                </c:pt>
                <c:pt idx="272">
                  <c:v>43171</c:v>
                </c:pt>
                <c:pt idx="273">
                  <c:v>43241.5</c:v>
                </c:pt>
                <c:pt idx="274">
                  <c:v>43305</c:v>
                </c:pt>
                <c:pt idx="275">
                  <c:v>43355</c:v>
                </c:pt>
                <c:pt idx="276">
                  <c:v>43369.5</c:v>
                </c:pt>
                <c:pt idx="277">
                  <c:v>43373</c:v>
                </c:pt>
                <c:pt idx="278">
                  <c:v>43423</c:v>
                </c:pt>
                <c:pt idx="279">
                  <c:v>43518</c:v>
                </c:pt>
                <c:pt idx="280">
                  <c:v>44597.5</c:v>
                </c:pt>
                <c:pt idx="281">
                  <c:v>44782</c:v>
                </c:pt>
                <c:pt idx="282">
                  <c:v>44918</c:v>
                </c:pt>
                <c:pt idx="283">
                  <c:v>44918</c:v>
                </c:pt>
                <c:pt idx="284">
                  <c:v>45031.5</c:v>
                </c:pt>
                <c:pt idx="285">
                  <c:v>45036</c:v>
                </c:pt>
                <c:pt idx="286">
                  <c:v>45068</c:v>
                </c:pt>
                <c:pt idx="287">
                  <c:v>45068</c:v>
                </c:pt>
                <c:pt idx="288">
                  <c:v>45072.5</c:v>
                </c:pt>
                <c:pt idx="289">
                  <c:v>45073.5</c:v>
                </c:pt>
                <c:pt idx="290">
                  <c:v>45074</c:v>
                </c:pt>
                <c:pt idx="291">
                  <c:v>45090.5</c:v>
                </c:pt>
                <c:pt idx="292">
                  <c:v>45253.5</c:v>
                </c:pt>
                <c:pt idx="293">
                  <c:v>45326</c:v>
                </c:pt>
                <c:pt idx="294">
                  <c:v>46419</c:v>
                </c:pt>
                <c:pt idx="295">
                  <c:v>46422.5</c:v>
                </c:pt>
                <c:pt idx="296">
                  <c:v>46463.5</c:v>
                </c:pt>
                <c:pt idx="297">
                  <c:v>46463.5</c:v>
                </c:pt>
                <c:pt idx="298">
                  <c:v>46463.5</c:v>
                </c:pt>
                <c:pt idx="299">
                  <c:v>46464</c:v>
                </c:pt>
                <c:pt idx="300">
                  <c:v>46464</c:v>
                </c:pt>
                <c:pt idx="301">
                  <c:v>46464</c:v>
                </c:pt>
                <c:pt idx="302">
                  <c:v>46467.5</c:v>
                </c:pt>
                <c:pt idx="303">
                  <c:v>46528</c:v>
                </c:pt>
                <c:pt idx="304">
                  <c:v>46576.5</c:v>
                </c:pt>
                <c:pt idx="305">
                  <c:v>46699</c:v>
                </c:pt>
                <c:pt idx="306">
                  <c:v>46708</c:v>
                </c:pt>
                <c:pt idx="307">
                  <c:v>46718.5</c:v>
                </c:pt>
                <c:pt idx="308">
                  <c:v>46850</c:v>
                </c:pt>
                <c:pt idx="309">
                  <c:v>46850</c:v>
                </c:pt>
                <c:pt idx="310">
                  <c:v>46876</c:v>
                </c:pt>
                <c:pt idx="311">
                  <c:v>47883</c:v>
                </c:pt>
                <c:pt idx="312">
                  <c:v>48119</c:v>
                </c:pt>
                <c:pt idx="313">
                  <c:v>48121.5</c:v>
                </c:pt>
                <c:pt idx="314">
                  <c:v>48140.5</c:v>
                </c:pt>
                <c:pt idx="315">
                  <c:v>48244</c:v>
                </c:pt>
                <c:pt idx="316">
                  <c:v>48248.5</c:v>
                </c:pt>
                <c:pt idx="317">
                  <c:v>48248.5</c:v>
                </c:pt>
                <c:pt idx="318">
                  <c:v>48280.5</c:v>
                </c:pt>
                <c:pt idx="319">
                  <c:v>48295</c:v>
                </c:pt>
                <c:pt idx="320">
                  <c:v>48303</c:v>
                </c:pt>
                <c:pt idx="321">
                  <c:v>48485.5</c:v>
                </c:pt>
                <c:pt idx="322">
                  <c:v>48557</c:v>
                </c:pt>
                <c:pt idx="323">
                  <c:v>48558</c:v>
                </c:pt>
                <c:pt idx="324">
                  <c:v>48566.5</c:v>
                </c:pt>
                <c:pt idx="325">
                  <c:v>48566.5</c:v>
                </c:pt>
                <c:pt idx="326">
                  <c:v>48747.5</c:v>
                </c:pt>
                <c:pt idx="327">
                  <c:v>48747.5</c:v>
                </c:pt>
                <c:pt idx="328">
                  <c:v>49640</c:v>
                </c:pt>
                <c:pt idx="329">
                  <c:v>49735</c:v>
                </c:pt>
                <c:pt idx="330">
                  <c:v>49800.5</c:v>
                </c:pt>
                <c:pt idx="331">
                  <c:v>49948</c:v>
                </c:pt>
                <c:pt idx="332">
                  <c:v>50016</c:v>
                </c:pt>
                <c:pt idx="333">
                  <c:v>50138.5</c:v>
                </c:pt>
                <c:pt idx="334">
                  <c:v>50143</c:v>
                </c:pt>
                <c:pt idx="335">
                  <c:v>50143</c:v>
                </c:pt>
                <c:pt idx="336">
                  <c:v>51276.5</c:v>
                </c:pt>
                <c:pt idx="337">
                  <c:v>51303.5</c:v>
                </c:pt>
                <c:pt idx="338">
                  <c:v>51304</c:v>
                </c:pt>
                <c:pt idx="339">
                  <c:v>51421</c:v>
                </c:pt>
                <c:pt idx="340">
                  <c:v>51460</c:v>
                </c:pt>
                <c:pt idx="341">
                  <c:v>51506.5</c:v>
                </c:pt>
                <c:pt idx="342">
                  <c:v>51593.5</c:v>
                </c:pt>
                <c:pt idx="343">
                  <c:v>51603.5</c:v>
                </c:pt>
                <c:pt idx="344">
                  <c:v>51620</c:v>
                </c:pt>
                <c:pt idx="345">
                  <c:v>51621</c:v>
                </c:pt>
                <c:pt idx="346">
                  <c:v>51674.5</c:v>
                </c:pt>
                <c:pt idx="347">
                  <c:v>51701.5</c:v>
                </c:pt>
                <c:pt idx="348">
                  <c:v>51715</c:v>
                </c:pt>
                <c:pt idx="349">
                  <c:v>52898.5</c:v>
                </c:pt>
                <c:pt idx="350">
                  <c:v>52972</c:v>
                </c:pt>
                <c:pt idx="351">
                  <c:v>53071</c:v>
                </c:pt>
                <c:pt idx="352">
                  <c:v>53085</c:v>
                </c:pt>
                <c:pt idx="353">
                  <c:v>53092.5</c:v>
                </c:pt>
                <c:pt idx="354">
                  <c:v>53093</c:v>
                </c:pt>
                <c:pt idx="355">
                  <c:v>53093</c:v>
                </c:pt>
                <c:pt idx="356">
                  <c:v>53121</c:v>
                </c:pt>
                <c:pt idx="357">
                  <c:v>53121</c:v>
                </c:pt>
                <c:pt idx="358">
                  <c:v>53144</c:v>
                </c:pt>
                <c:pt idx="359">
                  <c:v>53165.5</c:v>
                </c:pt>
                <c:pt idx="360">
                  <c:v>53183</c:v>
                </c:pt>
                <c:pt idx="361">
                  <c:v>53183</c:v>
                </c:pt>
                <c:pt idx="362">
                  <c:v>53193</c:v>
                </c:pt>
                <c:pt idx="363">
                  <c:v>53201.5</c:v>
                </c:pt>
                <c:pt idx="364">
                  <c:v>53207</c:v>
                </c:pt>
                <c:pt idx="365">
                  <c:v>53547</c:v>
                </c:pt>
                <c:pt idx="366">
                  <c:v>54643</c:v>
                </c:pt>
                <c:pt idx="367">
                  <c:v>54721</c:v>
                </c:pt>
                <c:pt idx="368">
                  <c:v>54730</c:v>
                </c:pt>
                <c:pt idx="369">
                  <c:v>54802</c:v>
                </c:pt>
                <c:pt idx="370">
                  <c:v>54812</c:v>
                </c:pt>
                <c:pt idx="371">
                  <c:v>54830</c:v>
                </c:pt>
                <c:pt idx="372">
                  <c:v>54857</c:v>
                </c:pt>
                <c:pt idx="373">
                  <c:v>54861</c:v>
                </c:pt>
                <c:pt idx="374">
                  <c:v>54875</c:v>
                </c:pt>
                <c:pt idx="375">
                  <c:v>54938</c:v>
                </c:pt>
                <c:pt idx="376">
                  <c:v>54950.5</c:v>
                </c:pt>
                <c:pt idx="377">
                  <c:v>54970</c:v>
                </c:pt>
                <c:pt idx="378">
                  <c:v>54996</c:v>
                </c:pt>
                <c:pt idx="379">
                  <c:v>54996</c:v>
                </c:pt>
                <c:pt idx="380">
                  <c:v>54996</c:v>
                </c:pt>
                <c:pt idx="381">
                  <c:v>55127.5</c:v>
                </c:pt>
                <c:pt idx="382">
                  <c:v>55127.5</c:v>
                </c:pt>
                <c:pt idx="383">
                  <c:v>55572</c:v>
                </c:pt>
                <c:pt idx="384">
                  <c:v>56043.5</c:v>
                </c:pt>
                <c:pt idx="385">
                  <c:v>56043.5</c:v>
                </c:pt>
                <c:pt idx="386">
                  <c:v>56293</c:v>
                </c:pt>
                <c:pt idx="387">
                  <c:v>56302.5</c:v>
                </c:pt>
                <c:pt idx="388">
                  <c:v>56342</c:v>
                </c:pt>
                <c:pt idx="389">
                  <c:v>56388</c:v>
                </c:pt>
                <c:pt idx="390">
                  <c:v>56429.5</c:v>
                </c:pt>
                <c:pt idx="391">
                  <c:v>56442.5</c:v>
                </c:pt>
                <c:pt idx="392">
                  <c:v>56474</c:v>
                </c:pt>
                <c:pt idx="393">
                  <c:v>56500</c:v>
                </c:pt>
                <c:pt idx="394">
                  <c:v>56500.5</c:v>
                </c:pt>
                <c:pt idx="395">
                  <c:v>56551</c:v>
                </c:pt>
                <c:pt idx="396">
                  <c:v>56578</c:v>
                </c:pt>
                <c:pt idx="397">
                  <c:v>56664.5</c:v>
                </c:pt>
                <c:pt idx="398">
                  <c:v>56668</c:v>
                </c:pt>
                <c:pt idx="399">
                  <c:v>56683</c:v>
                </c:pt>
                <c:pt idx="400">
                  <c:v>56683</c:v>
                </c:pt>
                <c:pt idx="401">
                  <c:v>56683</c:v>
                </c:pt>
                <c:pt idx="402">
                  <c:v>56841.5</c:v>
                </c:pt>
                <c:pt idx="403">
                  <c:v>57599</c:v>
                </c:pt>
                <c:pt idx="404">
                  <c:v>57757.5</c:v>
                </c:pt>
                <c:pt idx="405">
                  <c:v>57884</c:v>
                </c:pt>
                <c:pt idx="406">
                  <c:v>58055.5</c:v>
                </c:pt>
                <c:pt idx="407">
                  <c:v>58169</c:v>
                </c:pt>
                <c:pt idx="408">
                  <c:v>58169.5</c:v>
                </c:pt>
                <c:pt idx="409">
                  <c:v>58214</c:v>
                </c:pt>
                <c:pt idx="410">
                  <c:v>58214</c:v>
                </c:pt>
                <c:pt idx="411">
                  <c:v>58327.5</c:v>
                </c:pt>
                <c:pt idx="412">
                  <c:v>58327.5</c:v>
                </c:pt>
                <c:pt idx="413">
                  <c:v>58358.5</c:v>
                </c:pt>
                <c:pt idx="414">
                  <c:v>58358.5</c:v>
                </c:pt>
                <c:pt idx="415">
                  <c:v>58377</c:v>
                </c:pt>
                <c:pt idx="416">
                  <c:v>59321</c:v>
                </c:pt>
                <c:pt idx="417">
                  <c:v>59409</c:v>
                </c:pt>
                <c:pt idx="418">
                  <c:v>59430</c:v>
                </c:pt>
                <c:pt idx="419">
                  <c:v>59588.5</c:v>
                </c:pt>
                <c:pt idx="420">
                  <c:v>59696.5</c:v>
                </c:pt>
                <c:pt idx="421">
                  <c:v>59758</c:v>
                </c:pt>
                <c:pt idx="422">
                  <c:v>59767</c:v>
                </c:pt>
                <c:pt idx="423">
                  <c:v>59841.5</c:v>
                </c:pt>
                <c:pt idx="424">
                  <c:v>60114.5</c:v>
                </c:pt>
                <c:pt idx="425">
                  <c:v>60114.5</c:v>
                </c:pt>
                <c:pt idx="426">
                  <c:v>60114.5</c:v>
                </c:pt>
                <c:pt idx="427">
                  <c:v>60334</c:v>
                </c:pt>
                <c:pt idx="428">
                  <c:v>60334</c:v>
                </c:pt>
                <c:pt idx="429">
                  <c:v>61315</c:v>
                </c:pt>
                <c:pt idx="430">
                  <c:v>61331.5</c:v>
                </c:pt>
                <c:pt idx="431">
                  <c:v>61374.5</c:v>
                </c:pt>
                <c:pt idx="432">
                  <c:v>61375</c:v>
                </c:pt>
                <c:pt idx="433">
                  <c:v>61444</c:v>
                </c:pt>
                <c:pt idx="434">
                  <c:v>61444.5</c:v>
                </c:pt>
                <c:pt idx="435">
                  <c:v>61498.5</c:v>
                </c:pt>
                <c:pt idx="436">
                  <c:v>61503</c:v>
                </c:pt>
                <c:pt idx="437">
                  <c:v>61529</c:v>
                </c:pt>
                <c:pt idx="438">
                  <c:v>61548.5</c:v>
                </c:pt>
                <c:pt idx="439">
                  <c:v>61575</c:v>
                </c:pt>
                <c:pt idx="440">
                  <c:v>61602.5</c:v>
                </c:pt>
                <c:pt idx="441">
                  <c:v>61603</c:v>
                </c:pt>
                <c:pt idx="442">
                  <c:v>61607.5</c:v>
                </c:pt>
                <c:pt idx="443">
                  <c:v>61611.5</c:v>
                </c:pt>
                <c:pt idx="444">
                  <c:v>61612</c:v>
                </c:pt>
                <c:pt idx="445">
                  <c:v>61621</c:v>
                </c:pt>
                <c:pt idx="446">
                  <c:v>61634.5</c:v>
                </c:pt>
                <c:pt idx="447">
                  <c:v>61643.5</c:v>
                </c:pt>
                <c:pt idx="448">
                  <c:v>61644</c:v>
                </c:pt>
                <c:pt idx="449">
                  <c:v>61648</c:v>
                </c:pt>
                <c:pt idx="450">
                  <c:v>61648.5</c:v>
                </c:pt>
                <c:pt idx="451">
                  <c:v>61652.5</c:v>
                </c:pt>
                <c:pt idx="452">
                  <c:v>61653</c:v>
                </c:pt>
                <c:pt idx="453">
                  <c:v>61661.5</c:v>
                </c:pt>
                <c:pt idx="454">
                  <c:v>61662</c:v>
                </c:pt>
                <c:pt idx="455">
                  <c:v>61666</c:v>
                </c:pt>
                <c:pt idx="456">
                  <c:v>61666.5</c:v>
                </c:pt>
                <c:pt idx="457">
                  <c:v>61670.5</c:v>
                </c:pt>
                <c:pt idx="458">
                  <c:v>61671</c:v>
                </c:pt>
                <c:pt idx="459">
                  <c:v>61684</c:v>
                </c:pt>
                <c:pt idx="460">
                  <c:v>61684</c:v>
                </c:pt>
                <c:pt idx="461">
                  <c:v>61684.5</c:v>
                </c:pt>
                <c:pt idx="462">
                  <c:v>61699</c:v>
                </c:pt>
                <c:pt idx="463">
                  <c:v>61784</c:v>
                </c:pt>
                <c:pt idx="464">
                  <c:v>61788.5</c:v>
                </c:pt>
                <c:pt idx="465">
                  <c:v>61793</c:v>
                </c:pt>
                <c:pt idx="466">
                  <c:v>61797.5</c:v>
                </c:pt>
                <c:pt idx="467">
                  <c:v>61802</c:v>
                </c:pt>
                <c:pt idx="468">
                  <c:v>61806.5</c:v>
                </c:pt>
                <c:pt idx="469">
                  <c:v>61811</c:v>
                </c:pt>
                <c:pt idx="470">
                  <c:v>61880</c:v>
                </c:pt>
                <c:pt idx="471">
                  <c:v>61892.5</c:v>
                </c:pt>
                <c:pt idx="472">
                  <c:v>62092</c:v>
                </c:pt>
                <c:pt idx="473">
                  <c:v>62092</c:v>
                </c:pt>
                <c:pt idx="474">
                  <c:v>62561</c:v>
                </c:pt>
                <c:pt idx="475">
                  <c:v>63006</c:v>
                </c:pt>
                <c:pt idx="476">
                  <c:v>63006.5</c:v>
                </c:pt>
                <c:pt idx="477">
                  <c:v>63027.5</c:v>
                </c:pt>
                <c:pt idx="478">
                  <c:v>63043.5</c:v>
                </c:pt>
                <c:pt idx="479">
                  <c:v>63057</c:v>
                </c:pt>
                <c:pt idx="480">
                  <c:v>63066</c:v>
                </c:pt>
                <c:pt idx="481">
                  <c:v>63106</c:v>
                </c:pt>
                <c:pt idx="482">
                  <c:v>63106</c:v>
                </c:pt>
                <c:pt idx="483">
                  <c:v>63106.5</c:v>
                </c:pt>
                <c:pt idx="484">
                  <c:v>63106.5</c:v>
                </c:pt>
                <c:pt idx="485">
                  <c:v>63107.5</c:v>
                </c:pt>
                <c:pt idx="486">
                  <c:v>63116</c:v>
                </c:pt>
                <c:pt idx="487">
                  <c:v>63116</c:v>
                </c:pt>
                <c:pt idx="488">
                  <c:v>63116.5</c:v>
                </c:pt>
                <c:pt idx="489">
                  <c:v>63125.5</c:v>
                </c:pt>
                <c:pt idx="490">
                  <c:v>63154</c:v>
                </c:pt>
                <c:pt idx="491">
                  <c:v>63161.5</c:v>
                </c:pt>
                <c:pt idx="492">
                  <c:v>63220.5</c:v>
                </c:pt>
                <c:pt idx="493">
                  <c:v>63306</c:v>
                </c:pt>
                <c:pt idx="494">
                  <c:v>63306.5</c:v>
                </c:pt>
                <c:pt idx="495">
                  <c:v>63329</c:v>
                </c:pt>
                <c:pt idx="496">
                  <c:v>63367</c:v>
                </c:pt>
                <c:pt idx="497">
                  <c:v>63426</c:v>
                </c:pt>
                <c:pt idx="498">
                  <c:v>64489.5</c:v>
                </c:pt>
                <c:pt idx="499">
                  <c:v>64493</c:v>
                </c:pt>
                <c:pt idx="500">
                  <c:v>64644.5</c:v>
                </c:pt>
                <c:pt idx="501">
                  <c:v>64729</c:v>
                </c:pt>
                <c:pt idx="502">
                  <c:v>64753.5</c:v>
                </c:pt>
                <c:pt idx="503">
                  <c:v>64758</c:v>
                </c:pt>
                <c:pt idx="504">
                  <c:v>64783.5</c:v>
                </c:pt>
                <c:pt idx="505">
                  <c:v>64788</c:v>
                </c:pt>
                <c:pt idx="506">
                  <c:v>64792.5</c:v>
                </c:pt>
                <c:pt idx="507">
                  <c:v>64793</c:v>
                </c:pt>
                <c:pt idx="508">
                  <c:v>64797</c:v>
                </c:pt>
                <c:pt idx="509">
                  <c:v>64860.5</c:v>
                </c:pt>
                <c:pt idx="510">
                  <c:v>64862</c:v>
                </c:pt>
                <c:pt idx="511">
                  <c:v>64874</c:v>
                </c:pt>
                <c:pt idx="512">
                  <c:v>64874</c:v>
                </c:pt>
                <c:pt idx="513">
                  <c:v>64951</c:v>
                </c:pt>
                <c:pt idx="514">
                  <c:v>65250.5</c:v>
                </c:pt>
                <c:pt idx="515">
                  <c:v>65677</c:v>
                </c:pt>
                <c:pt idx="516">
                  <c:v>66008.5</c:v>
                </c:pt>
                <c:pt idx="517">
                  <c:v>66013</c:v>
                </c:pt>
                <c:pt idx="518">
                  <c:v>66022</c:v>
                </c:pt>
                <c:pt idx="519">
                  <c:v>66058</c:v>
                </c:pt>
                <c:pt idx="520">
                  <c:v>66071.5</c:v>
                </c:pt>
                <c:pt idx="521">
                  <c:v>66076.5</c:v>
                </c:pt>
                <c:pt idx="522">
                  <c:v>66090</c:v>
                </c:pt>
                <c:pt idx="523">
                  <c:v>66098.5</c:v>
                </c:pt>
                <c:pt idx="524">
                  <c:v>66099</c:v>
                </c:pt>
                <c:pt idx="525">
                  <c:v>66103.5</c:v>
                </c:pt>
                <c:pt idx="526">
                  <c:v>66108</c:v>
                </c:pt>
                <c:pt idx="527">
                  <c:v>66112.5</c:v>
                </c:pt>
                <c:pt idx="528">
                  <c:v>66189.5</c:v>
                </c:pt>
                <c:pt idx="529">
                  <c:v>66194</c:v>
                </c:pt>
                <c:pt idx="530">
                  <c:v>66194.5</c:v>
                </c:pt>
                <c:pt idx="531">
                  <c:v>66216</c:v>
                </c:pt>
                <c:pt idx="532">
                  <c:v>66216.5</c:v>
                </c:pt>
                <c:pt idx="533">
                  <c:v>66230.5</c:v>
                </c:pt>
                <c:pt idx="534">
                  <c:v>66234.5</c:v>
                </c:pt>
                <c:pt idx="535">
                  <c:v>66248.5</c:v>
                </c:pt>
                <c:pt idx="536">
                  <c:v>66253</c:v>
                </c:pt>
                <c:pt idx="537">
                  <c:v>66257.5</c:v>
                </c:pt>
                <c:pt idx="538">
                  <c:v>66261.5</c:v>
                </c:pt>
                <c:pt idx="539">
                  <c:v>66279.5</c:v>
                </c:pt>
                <c:pt idx="540">
                  <c:v>66280</c:v>
                </c:pt>
                <c:pt idx="541">
                  <c:v>66284</c:v>
                </c:pt>
                <c:pt idx="542">
                  <c:v>66284.5</c:v>
                </c:pt>
                <c:pt idx="543">
                  <c:v>66288</c:v>
                </c:pt>
                <c:pt idx="544">
                  <c:v>66288.5</c:v>
                </c:pt>
                <c:pt idx="545">
                  <c:v>66302.5</c:v>
                </c:pt>
                <c:pt idx="546">
                  <c:v>66307</c:v>
                </c:pt>
                <c:pt idx="547">
                  <c:v>66307.5</c:v>
                </c:pt>
                <c:pt idx="548">
                  <c:v>66311</c:v>
                </c:pt>
                <c:pt idx="549">
                  <c:v>66312</c:v>
                </c:pt>
                <c:pt idx="550">
                  <c:v>66325.5</c:v>
                </c:pt>
                <c:pt idx="551">
                  <c:v>66326.5</c:v>
                </c:pt>
                <c:pt idx="552">
                  <c:v>66329.5</c:v>
                </c:pt>
                <c:pt idx="553">
                  <c:v>66330</c:v>
                </c:pt>
                <c:pt idx="554">
                  <c:v>66347</c:v>
                </c:pt>
                <c:pt idx="555">
                  <c:v>66347.5</c:v>
                </c:pt>
                <c:pt idx="556">
                  <c:v>66423.5</c:v>
                </c:pt>
                <c:pt idx="557">
                  <c:v>66424</c:v>
                </c:pt>
                <c:pt idx="558">
                  <c:v>66433</c:v>
                </c:pt>
                <c:pt idx="559">
                  <c:v>66437.5</c:v>
                </c:pt>
                <c:pt idx="560">
                  <c:v>66438</c:v>
                </c:pt>
                <c:pt idx="561">
                  <c:v>66438.5</c:v>
                </c:pt>
                <c:pt idx="562">
                  <c:v>66443</c:v>
                </c:pt>
                <c:pt idx="563">
                  <c:v>66451</c:v>
                </c:pt>
                <c:pt idx="564">
                  <c:v>66469</c:v>
                </c:pt>
                <c:pt idx="565">
                  <c:v>66469.5</c:v>
                </c:pt>
                <c:pt idx="566">
                  <c:v>66473.5</c:v>
                </c:pt>
                <c:pt idx="567">
                  <c:v>66474</c:v>
                </c:pt>
                <c:pt idx="568">
                  <c:v>66478</c:v>
                </c:pt>
                <c:pt idx="569">
                  <c:v>66478.5</c:v>
                </c:pt>
                <c:pt idx="570">
                  <c:v>66483</c:v>
                </c:pt>
                <c:pt idx="571">
                  <c:v>66487</c:v>
                </c:pt>
                <c:pt idx="572">
                  <c:v>66487.5</c:v>
                </c:pt>
                <c:pt idx="573">
                  <c:v>66491.5</c:v>
                </c:pt>
                <c:pt idx="574">
                  <c:v>66492</c:v>
                </c:pt>
                <c:pt idx="575">
                  <c:v>66492.5</c:v>
                </c:pt>
                <c:pt idx="576">
                  <c:v>66501</c:v>
                </c:pt>
                <c:pt idx="577">
                  <c:v>66501.5</c:v>
                </c:pt>
                <c:pt idx="578">
                  <c:v>66505.5</c:v>
                </c:pt>
                <c:pt idx="579">
                  <c:v>66510</c:v>
                </c:pt>
                <c:pt idx="580">
                  <c:v>66514.5</c:v>
                </c:pt>
                <c:pt idx="581">
                  <c:v>66519</c:v>
                </c:pt>
                <c:pt idx="582">
                  <c:v>66519</c:v>
                </c:pt>
                <c:pt idx="583">
                  <c:v>66523.5</c:v>
                </c:pt>
                <c:pt idx="584">
                  <c:v>66528</c:v>
                </c:pt>
                <c:pt idx="585">
                  <c:v>66528.5</c:v>
                </c:pt>
                <c:pt idx="586">
                  <c:v>66532.5</c:v>
                </c:pt>
                <c:pt idx="587">
                  <c:v>66532.5</c:v>
                </c:pt>
                <c:pt idx="588">
                  <c:v>66533</c:v>
                </c:pt>
                <c:pt idx="589">
                  <c:v>66537.5</c:v>
                </c:pt>
                <c:pt idx="590">
                  <c:v>66551</c:v>
                </c:pt>
                <c:pt idx="591">
                  <c:v>66555.5</c:v>
                </c:pt>
                <c:pt idx="592">
                  <c:v>66564.5</c:v>
                </c:pt>
                <c:pt idx="593">
                  <c:v>66569</c:v>
                </c:pt>
                <c:pt idx="594">
                  <c:v>66573.5</c:v>
                </c:pt>
                <c:pt idx="595">
                  <c:v>66578</c:v>
                </c:pt>
                <c:pt idx="596">
                  <c:v>66582.5</c:v>
                </c:pt>
                <c:pt idx="597">
                  <c:v>66596</c:v>
                </c:pt>
                <c:pt idx="598">
                  <c:v>66600.5</c:v>
                </c:pt>
                <c:pt idx="599">
                  <c:v>66614.5</c:v>
                </c:pt>
                <c:pt idx="600">
                  <c:v>66619</c:v>
                </c:pt>
                <c:pt idx="601">
                  <c:v>66623.5</c:v>
                </c:pt>
                <c:pt idx="602">
                  <c:v>66659.5</c:v>
                </c:pt>
                <c:pt idx="603">
                  <c:v>66765</c:v>
                </c:pt>
                <c:pt idx="604">
                  <c:v>67914</c:v>
                </c:pt>
                <c:pt idx="605">
                  <c:v>67914</c:v>
                </c:pt>
                <c:pt idx="606">
                  <c:v>67914</c:v>
                </c:pt>
                <c:pt idx="607">
                  <c:v>67914</c:v>
                </c:pt>
                <c:pt idx="608">
                  <c:v>67974.5</c:v>
                </c:pt>
                <c:pt idx="609">
                  <c:v>67980</c:v>
                </c:pt>
                <c:pt idx="610">
                  <c:v>67980</c:v>
                </c:pt>
                <c:pt idx="611">
                  <c:v>68073</c:v>
                </c:pt>
                <c:pt idx="612">
                  <c:v>68128</c:v>
                </c:pt>
                <c:pt idx="613">
                  <c:v>68128</c:v>
                </c:pt>
                <c:pt idx="614">
                  <c:v>68128</c:v>
                </c:pt>
                <c:pt idx="615">
                  <c:v>68132.5</c:v>
                </c:pt>
                <c:pt idx="616">
                  <c:v>68132.5</c:v>
                </c:pt>
                <c:pt idx="617">
                  <c:v>68241</c:v>
                </c:pt>
                <c:pt idx="618">
                  <c:v>68250</c:v>
                </c:pt>
                <c:pt idx="619">
                  <c:v>68255.5</c:v>
                </c:pt>
                <c:pt idx="620">
                  <c:v>68341.5</c:v>
                </c:pt>
                <c:pt idx="621">
                  <c:v>68395</c:v>
                </c:pt>
                <c:pt idx="622">
                  <c:v>68395</c:v>
                </c:pt>
                <c:pt idx="623">
                  <c:v>68395</c:v>
                </c:pt>
                <c:pt idx="624">
                  <c:v>68485.5</c:v>
                </c:pt>
                <c:pt idx="625">
                  <c:v>69244.5</c:v>
                </c:pt>
                <c:pt idx="626">
                  <c:v>69263</c:v>
                </c:pt>
                <c:pt idx="627">
                  <c:v>69263.5</c:v>
                </c:pt>
                <c:pt idx="628">
                  <c:v>69475.5</c:v>
                </c:pt>
                <c:pt idx="629">
                  <c:v>69476</c:v>
                </c:pt>
                <c:pt idx="630">
                  <c:v>69573</c:v>
                </c:pt>
                <c:pt idx="631">
                  <c:v>69593.5</c:v>
                </c:pt>
                <c:pt idx="632">
                  <c:v>69692</c:v>
                </c:pt>
                <c:pt idx="633">
                  <c:v>69769</c:v>
                </c:pt>
                <c:pt idx="634">
                  <c:v>69786</c:v>
                </c:pt>
                <c:pt idx="635">
                  <c:v>69841.5</c:v>
                </c:pt>
                <c:pt idx="636">
                  <c:v>69887</c:v>
                </c:pt>
                <c:pt idx="637">
                  <c:v>69922</c:v>
                </c:pt>
                <c:pt idx="638">
                  <c:v>70902</c:v>
                </c:pt>
                <c:pt idx="639">
                  <c:v>71042.5</c:v>
                </c:pt>
                <c:pt idx="640">
                  <c:v>71051</c:v>
                </c:pt>
                <c:pt idx="641">
                  <c:v>71214.5</c:v>
                </c:pt>
                <c:pt idx="642">
                  <c:v>71337</c:v>
                </c:pt>
                <c:pt idx="643">
                  <c:v>71337.5</c:v>
                </c:pt>
                <c:pt idx="644">
                  <c:v>71350.5</c:v>
                </c:pt>
                <c:pt idx="645">
                  <c:v>71467</c:v>
                </c:pt>
                <c:pt idx="646">
                  <c:v>72625</c:v>
                </c:pt>
                <c:pt idx="647">
                  <c:v>72838</c:v>
                </c:pt>
                <c:pt idx="648">
                  <c:v>72904.5</c:v>
                </c:pt>
                <c:pt idx="649">
                  <c:v>73035.5</c:v>
                </c:pt>
                <c:pt idx="650">
                  <c:v>73040</c:v>
                </c:pt>
                <c:pt idx="651">
                  <c:v>73040.5</c:v>
                </c:pt>
                <c:pt idx="652">
                  <c:v>73053.5</c:v>
                </c:pt>
                <c:pt idx="653">
                  <c:v>73054</c:v>
                </c:pt>
                <c:pt idx="654">
                  <c:v>73062</c:v>
                </c:pt>
                <c:pt idx="655">
                  <c:v>73062.5</c:v>
                </c:pt>
                <c:pt idx="656">
                  <c:v>73067</c:v>
                </c:pt>
                <c:pt idx="657">
                  <c:v>73067.5</c:v>
                </c:pt>
                <c:pt idx="658">
                  <c:v>73076</c:v>
                </c:pt>
                <c:pt idx="659">
                  <c:v>73076.5</c:v>
                </c:pt>
                <c:pt idx="660">
                  <c:v>73077</c:v>
                </c:pt>
                <c:pt idx="661">
                  <c:v>73077</c:v>
                </c:pt>
                <c:pt idx="662">
                  <c:v>73077.5</c:v>
                </c:pt>
                <c:pt idx="663">
                  <c:v>73080.5</c:v>
                </c:pt>
                <c:pt idx="664">
                  <c:v>73081</c:v>
                </c:pt>
                <c:pt idx="665">
                  <c:v>73081.5</c:v>
                </c:pt>
                <c:pt idx="666">
                  <c:v>73085</c:v>
                </c:pt>
                <c:pt idx="667">
                  <c:v>73085.5</c:v>
                </c:pt>
                <c:pt idx="668">
                  <c:v>73089.5</c:v>
                </c:pt>
                <c:pt idx="669">
                  <c:v>73090</c:v>
                </c:pt>
                <c:pt idx="670">
                  <c:v>73090.5</c:v>
                </c:pt>
                <c:pt idx="671">
                  <c:v>73094</c:v>
                </c:pt>
                <c:pt idx="672">
                  <c:v>73094.5</c:v>
                </c:pt>
                <c:pt idx="673">
                  <c:v>73095</c:v>
                </c:pt>
                <c:pt idx="674">
                  <c:v>73095</c:v>
                </c:pt>
                <c:pt idx="675">
                  <c:v>73095</c:v>
                </c:pt>
                <c:pt idx="676">
                  <c:v>73098.5</c:v>
                </c:pt>
                <c:pt idx="677">
                  <c:v>73099</c:v>
                </c:pt>
                <c:pt idx="678">
                  <c:v>73099.5</c:v>
                </c:pt>
                <c:pt idx="679">
                  <c:v>73103.5</c:v>
                </c:pt>
                <c:pt idx="680">
                  <c:v>73135</c:v>
                </c:pt>
                <c:pt idx="681">
                  <c:v>73135.5</c:v>
                </c:pt>
                <c:pt idx="682">
                  <c:v>73144</c:v>
                </c:pt>
                <c:pt idx="683">
                  <c:v>73144.5</c:v>
                </c:pt>
                <c:pt idx="684">
                  <c:v>73148.5</c:v>
                </c:pt>
                <c:pt idx="685">
                  <c:v>73158</c:v>
                </c:pt>
                <c:pt idx="686">
                  <c:v>73185</c:v>
                </c:pt>
                <c:pt idx="687">
                  <c:v>73189</c:v>
                </c:pt>
                <c:pt idx="688">
                  <c:v>73189.5</c:v>
                </c:pt>
                <c:pt idx="689">
                  <c:v>73190</c:v>
                </c:pt>
                <c:pt idx="690">
                  <c:v>73194</c:v>
                </c:pt>
                <c:pt idx="691">
                  <c:v>73194.5</c:v>
                </c:pt>
                <c:pt idx="692">
                  <c:v>73207.5</c:v>
                </c:pt>
                <c:pt idx="693">
                  <c:v>73212</c:v>
                </c:pt>
                <c:pt idx="694">
                  <c:v>73212.5</c:v>
                </c:pt>
                <c:pt idx="695">
                  <c:v>73221</c:v>
                </c:pt>
                <c:pt idx="696">
                  <c:v>73221.5</c:v>
                </c:pt>
                <c:pt idx="697">
                  <c:v>73230</c:v>
                </c:pt>
                <c:pt idx="698">
                  <c:v>73230.5</c:v>
                </c:pt>
                <c:pt idx="699">
                  <c:v>73239</c:v>
                </c:pt>
                <c:pt idx="700">
                  <c:v>73243.5</c:v>
                </c:pt>
                <c:pt idx="701">
                  <c:v>73248</c:v>
                </c:pt>
                <c:pt idx="702">
                  <c:v>73248.5</c:v>
                </c:pt>
                <c:pt idx="703">
                  <c:v>73252.5</c:v>
                </c:pt>
                <c:pt idx="704">
                  <c:v>73253</c:v>
                </c:pt>
                <c:pt idx="705">
                  <c:v>73262</c:v>
                </c:pt>
                <c:pt idx="706">
                  <c:v>73271</c:v>
                </c:pt>
                <c:pt idx="707">
                  <c:v>73275.5</c:v>
                </c:pt>
                <c:pt idx="708">
                  <c:v>73280</c:v>
                </c:pt>
                <c:pt idx="709">
                  <c:v>73289</c:v>
                </c:pt>
                <c:pt idx="710">
                  <c:v>74310</c:v>
                </c:pt>
                <c:pt idx="711">
                  <c:v>74327.5</c:v>
                </c:pt>
                <c:pt idx="712">
                  <c:v>74328</c:v>
                </c:pt>
                <c:pt idx="713">
                  <c:v>74342.5</c:v>
                </c:pt>
                <c:pt idx="714">
                  <c:v>74355</c:v>
                </c:pt>
                <c:pt idx="715">
                  <c:v>74359.5</c:v>
                </c:pt>
                <c:pt idx="716">
                  <c:v>74368.5</c:v>
                </c:pt>
                <c:pt idx="717">
                  <c:v>74369</c:v>
                </c:pt>
                <c:pt idx="718">
                  <c:v>74373.5</c:v>
                </c:pt>
                <c:pt idx="719">
                  <c:v>74377.5</c:v>
                </c:pt>
                <c:pt idx="720">
                  <c:v>74378</c:v>
                </c:pt>
                <c:pt idx="721">
                  <c:v>74382</c:v>
                </c:pt>
                <c:pt idx="722">
                  <c:v>74382.5</c:v>
                </c:pt>
                <c:pt idx="723">
                  <c:v>74386.5</c:v>
                </c:pt>
                <c:pt idx="724">
                  <c:v>74387</c:v>
                </c:pt>
                <c:pt idx="725">
                  <c:v>74391</c:v>
                </c:pt>
                <c:pt idx="726">
                  <c:v>74404.5</c:v>
                </c:pt>
                <c:pt idx="727">
                  <c:v>74405</c:v>
                </c:pt>
                <c:pt idx="728">
                  <c:v>74409</c:v>
                </c:pt>
                <c:pt idx="729">
                  <c:v>74409.5</c:v>
                </c:pt>
                <c:pt idx="730">
                  <c:v>74413.5</c:v>
                </c:pt>
                <c:pt idx="731">
                  <c:v>74414</c:v>
                </c:pt>
                <c:pt idx="732">
                  <c:v>74431.5</c:v>
                </c:pt>
                <c:pt idx="733">
                  <c:v>74432</c:v>
                </c:pt>
                <c:pt idx="734">
                  <c:v>74435.5</c:v>
                </c:pt>
                <c:pt idx="735">
                  <c:v>74436</c:v>
                </c:pt>
                <c:pt idx="736">
                  <c:v>74436</c:v>
                </c:pt>
                <c:pt idx="737">
                  <c:v>74436.5</c:v>
                </c:pt>
                <c:pt idx="738">
                  <c:v>74437</c:v>
                </c:pt>
                <c:pt idx="739">
                  <c:v>74440.5</c:v>
                </c:pt>
                <c:pt idx="740">
                  <c:v>74441</c:v>
                </c:pt>
                <c:pt idx="741">
                  <c:v>74464</c:v>
                </c:pt>
                <c:pt idx="742">
                  <c:v>74472.5</c:v>
                </c:pt>
                <c:pt idx="743">
                  <c:v>74517.5</c:v>
                </c:pt>
                <c:pt idx="744">
                  <c:v>74518</c:v>
                </c:pt>
                <c:pt idx="745">
                  <c:v>74518.5</c:v>
                </c:pt>
                <c:pt idx="746">
                  <c:v>74522.5</c:v>
                </c:pt>
                <c:pt idx="747">
                  <c:v>74523</c:v>
                </c:pt>
                <c:pt idx="748">
                  <c:v>74528</c:v>
                </c:pt>
                <c:pt idx="749">
                  <c:v>74528.5</c:v>
                </c:pt>
                <c:pt idx="750">
                  <c:v>74536</c:v>
                </c:pt>
                <c:pt idx="751">
                  <c:v>74536.5</c:v>
                </c:pt>
                <c:pt idx="752">
                  <c:v>74540</c:v>
                </c:pt>
                <c:pt idx="753">
                  <c:v>74558.5</c:v>
                </c:pt>
                <c:pt idx="754">
                  <c:v>74559</c:v>
                </c:pt>
                <c:pt idx="755">
                  <c:v>74640</c:v>
                </c:pt>
                <c:pt idx="756">
                  <c:v>74794.5</c:v>
                </c:pt>
                <c:pt idx="757">
                  <c:v>74893</c:v>
                </c:pt>
                <c:pt idx="758">
                  <c:v>74907.5</c:v>
                </c:pt>
                <c:pt idx="759">
                  <c:v>74907.5</c:v>
                </c:pt>
                <c:pt idx="760">
                  <c:v>76050</c:v>
                </c:pt>
                <c:pt idx="761">
                  <c:v>76050</c:v>
                </c:pt>
                <c:pt idx="762">
                  <c:v>76357.5</c:v>
                </c:pt>
                <c:pt idx="763">
                  <c:v>76357.5</c:v>
                </c:pt>
                <c:pt idx="764">
                  <c:v>76643</c:v>
                </c:pt>
                <c:pt idx="765">
                  <c:v>76693</c:v>
                </c:pt>
                <c:pt idx="766">
                  <c:v>77623.5</c:v>
                </c:pt>
                <c:pt idx="767">
                  <c:v>77744</c:v>
                </c:pt>
                <c:pt idx="768">
                  <c:v>77768</c:v>
                </c:pt>
                <c:pt idx="769">
                  <c:v>77997.5</c:v>
                </c:pt>
                <c:pt idx="770">
                  <c:v>79452</c:v>
                </c:pt>
                <c:pt idx="771">
                  <c:v>79452.5</c:v>
                </c:pt>
                <c:pt idx="772">
                  <c:v>79471.5</c:v>
                </c:pt>
                <c:pt idx="773">
                  <c:v>79592</c:v>
                </c:pt>
                <c:pt idx="774">
                  <c:v>79592.5</c:v>
                </c:pt>
                <c:pt idx="775">
                  <c:v>79669</c:v>
                </c:pt>
                <c:pt idx="776">
                  <c:v>79675</c:v>
                </c:pt>
                <c:pt idx="777">
                  <c:v>79675.5</c:v>
                </c:pt>
                <c:pt idx="778">
                  <c:v>79755</c:v>
                </c:pt>
                <c:pt idx="779">
                  <c:v>81024.5</c:v>
                </c:pt>
                <c:pt idx="780">
                  <c:v>81166.5</c:v>
                </c:pt>
                <c:pt idx="781">
                  <c:v>81309.5</c:v>
                </c:pt>
                <c:pt idx="782">
                  <c:v>81387.5</c:v>
                </c:pt>
                <c:pt idx="783">
                  <c:v>81491.5</c:v>
                </c:pt>
                <c:pt idx="784">
                  <c:v>81559.5</c:v>
                </c:pt>
                <c:pt idx="785">
                  <c:v>82449</c:v>
                </c:pt>
                <c:pt idx="786">
                  <c:v>82551.5</c:v>
                </c:pt>
                <c:pt idx="787">
                  <c:v>82552</c:v>
                </c:pt>
                <c:pt idx="788">
                  <c:v>82797.5</c:v>
                </c:pt>
                <c:pt idx="789">
                  <c:v>82949.5</c:v>
                </c:pt>
                <c:pt idx="790">
                  <c:v>82977</c:v>
                </c:pt>
                <c:pt idx="791">
                  <c:v>83073</c:v>
                </c:pt>
                <c:pt idx="792">
                  <c:v>83268</c:v>
                </c:pt>
                <c:pt idx="793">
                  <c:v>84225.5</c:v>
                </c:pt>
                <c:pt idx="794">
                  <c:v>84288.5</c:v>
                </c:pt>
                <c:pt idx="795">
                  <c:v>84338.5</c:v>
                </c:pt>
                <c:pt idx="796">
                  <c:v>84370</c:v>
                </c:pt>
                <c:pt idx="797">
                  <c:v>84569</c:v>
                </c:pt>
                <c:pt idx="798">
                  <c:v>84569</c:v>
                </c:pt>
                <c:pt idx="799">
                  <c:v>84581.5</c:v>
                </c:pt>
                <c:pt idx="800">
                  <c:v>84582</c:v>
                </c:pt>
                <c:pt idx="801">
                  <c:v>84712.5</c:v>
                </c:pt>
                <c:pt idx="802">
                  <c:v>84726</c:v>
                </c:pt>
                <c:pt idx="803">
                  <c:v>84827</c:v>
                </c:pt>
                <c:pt idx="804">
                  <c:v>85915.5</c:v>
                </c:pt>
                <c:pt idx="805">
                  <c:v>86082.5</c:v>
                </c:pt>
                <c:pt idx="806">
                  <c:v>86083</c:v>
                </c:pt>
                <c:pt idx="807">
                  <c:v>86228</c:v>
                </c:pt>
                <c:pt idx="808">
                  <c:v>86266.5</c:v>
                </c:pt>
                <c:pt idx="809">
                  <c:v>86267</c:v>
                </c:pt>
                <c:pt idx="810">
                  <c:v>86294</c:v>
                </c:pt>
                <c:pt idx="811">
                  <c:v>86381</c:v>
                </c:pt>
                <c:pt idx="812">
                  <c:v>86521.5</c:v>
                </c:pt>
                <c:pt idx="813">
                  <c:v>87795.5</c:v>
                </c:pt>
                <c:pt idx="814">
                  <c:v>87795.5</c:v>
                </c:pt>
                <c:pt idx="815">
                  <c:v>87847</c:v>
                </c:pt>
                <c:pt idx="816">
                  <c:v>87858.5</c:v>
                </c:pt>
                <c:pt idx="817">
                  <c:v>88002</c:v>
                </c:pt>
                <c:pt idx="818">
                  <c:v>88002</c:v>
                </c:pt>
                <c:pt idx="819">
                  <c:v>88057.5</c:v>
                </c:pt>
                <c:pt idx="820">
                  <c:v>88057.5</c:v>
                </c:pt>
                <c:pt idx="821">
                  <c:v>88062</c:v>
                </c:pt>
                <c:pt idx="822">
                  <c:v>88108</c:v>
                </c:pt>
                <c:pt idx="823">
                  <c:v>88160.5</c:v>
                </c:pt>
                <c:pt idx="824">
                  <c:v>88160.5</c:v>
                </c:pt>
                <c:pt idx="825">
                  <c:v>88161</c:v>
                </c:pt>
                <c:pt idx="826">
                  <c:v>88161</c:v>
                </c:pt>
                <c:pt idx="827">
                  <c:v>88266</c:v>
                </c:pt>
                <c:pt idx="828">
                  <c:v>88266</c:v>
                </c:pt>
                <c:pt idx="829">
                  <c:v>89336.5</c:v>
                </c:pt>
                <c:pt idx="830">
                  <c:v>89336.5</c:v>
                </c:pt>
                <c:pt idx="831">
                  <c:v>89510</c:v>
                </c:pt>
                <c:pt idx="832">
                  <c:v>89626</c:v>
                </c:pt>
                <c:pt idx="833">
                  <c:v>89626</c:v>
                </c:pt>
                <c:pt idx="834">
                  <c:v>89751</c:v>
                </c:pt>
                <c:pt idx="835">
                  <c:v>89751</c:v>
                </c:pt>
                <c:pt idx="836">
                  <c:v>90981.5</c:v>
                </c:pt>
                <c:pt idx="837">
                  <c:v>91144</c:v>
                </c:pt>
                <c:pt idx="838">
                  <c:v>91194</c:v>
                </c:pt>
                <c:pt idx="839">
                  <c:v>91401</c:v>
                </c:pt>
                <c:pt idx="840">
                  <c:v>92874.5</c:v>
                </c:pt>
                <c:pt idx="841">
                  <c:v>92875</c:v>
                </c:pt>
                <c:pt idx="842">
                  <c:v>92875.5</c:v>
                </c:pt>
                <c:pt idx="843">
                  <c:v>93146</c:v>
                </c:pt>
                <c:pt idx="844">
                  <c:v>94429</c:v>
                </c:pt>
                <c:pt idx="845">
                  <c:v>94429.5</c:v>
                </c:pt>
                <c:pt idx="846">
                  <c:v>94546.5</c:v>
                </c:pt>
                <c:pt idx="847">
                  <c:v>94586.5</c:v>
                </c:pt>
                <c:pt idx="848">
                  <c:v>94722</c:v>
                </c:pt>
                <c:pt idx="849">
                  <c:v>94900</c:v>
                </c:pt>
              </c:numCache>
            </c:numRef>
          </c:xVal>
          <c:yVal>
            <c:numRef>
              <c:f>'Active 3'!$L$21:$L$989</c:f>
              <c:numCache>
                <c:formatCode>General</c:formatCode>
                <c:ptCount val="969"/>
                <c:pt idx="418">
                  <c:v>-1.0620400003972463E-2</c:v>
                </c:pt>
                <c:pt idx="496">
                  <c:v>-1.2204759994347114E-2</c:v>
                </c:pt>
                <c:pt idx="610">
                  <c:v>-1.6288969505694695E-2</c:v>
                </c:pt>
                <c:pt idx="626">
                  <c:v>-1.6011640000215266E-2</c:v>
                </c:pt>
                <c:pt idx="627">
                  <c:v>-1.6454780001367908E-2</c:v>
                </c:pt>
                <c:pt idx="713">
                  <c:v>-1.5970899992680643E-2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860-400B-99D5-B7FB5CC52E79}"/>
            </c:ext>
          </c:extLst>
        </c:ser>
        <c:ser>
          <c:idx val="5"/>
          <c:order val="5"/>
          <c:tx>
            <c:strRef>
              <c:f>'Active 3'!$M$20</c:f>
              <c:strCache>
                <c:ptCount val="1"/>
                <c:pt idx="0">
                  <c:v>WASP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3'!$F$21:$F$989</c:f>
              <c:numCache>
                <c:formatCode>General</c:formatCode>
                <c:ptCount val="969"/>
                <c:pt idx="0">
                  <c:v>0</c:v>
                </c:pt>
                <c:pt idx="1">
                  <c:v>5278</c:v>
                </c:pt>
                <c:pt idx="2">
                  <c:v>5337</c:v>
                </c:pt>
                <c:pt idx="3">
                  <c:v>5337.5</c:v>
                </c:pt>
                <c:pt idx="4">
                  <c:v>5350.5</c:v>
                </c:pt>
                <c:pt idx="5">
                  <c:v>5351</c:v>
                </c:pt>
                <c:pt idx="6">
                  <c:v>5355</c:v>
                </c:pt>
                <c:pt idx="7">
                  <c:v>5468.5</c:v>
                </c:pt>
                <c:pt idx="8">
                  <c:v>5473</c:v>
                </c:pt>
                <c:pt idx="9">
                  <c:v>5477.5</c:v>
                </c:pt>
                <c:pt idx="10">
                  <c:v>6557.5</c:v>
                </c:pt>
                <c:pt idx="11">
                  <c:v>6891</c:v>
                </c:pt>
                <c:pt idx="12">
                  <c:v>8423</c:v>
                </c:pt>
                <c:pt idx="13">
                  <c:v>8441</c:v>
                </c:pt>
                <c:pt idx="14">
                  <c:v>8464.5</c:v>
                </c:pt>
                <c:pt idx="15">
                  <c:v>8509</c:v>
                </c:pt>
                <c:pt idx="16">
                  <c:v>8613</c:v>
                </c:pt>
                <c:pt idx="17">
                  <c:v>8640.5</c:v>
                </c:pt>
                <c:pt idx="18">
                  <c:v>8654</c:v>
                </c:pt>
                <c:pt idx="19">
                  <c:v>8667.5</c:v>
                </c:pt>
                <c:pt idx="20">
                  <c:v>8781</c:v>
                </c:pt>
                <c:pt idx="21">
                  <c:v>8781</c:v>
                </c:pt>
                <c:pt idx="22">
                  <c:v>8785.5</c:v>
                </c:pt>
                <c:pt idx="23">
                  <c:v>8790</c:v>
                </c:pt>
                <c:pt idx="24">
                  <c:v>8867</c:v>
                </c:pt>
                <c:pt idx="25">
                  <c:v>8885</c:v>
                </c:pt>
                <c:pt idx="26">
                  <c:v>8939.5</c:v>
                </c:pt>
                <c:pt idx="27">
                  <c:v>9846.5</c:v>
                </c:pt>
                <c:pt idx="28">
                  <c:v>9847</c:v>
                </c:pt>
                <c:pt idx="29">
                  <c:v>10154</c:v>
                </c:pt>
                <c:pt idx="30">
                  <c:v>10376</c:v>
                </c:pt>
                <c:pt idx="31">
                  <c:v>11297</c:v>
                </c:pt>
                <c:pt idx="32">
                  <c:v>11423.5</c:v>
                </c:pt>
                <c:pt idx="33">
                  <c:v>11654</c:v>
                </c:pt>
                <c:pt idx="34">
                  <c:v>11672</c:v>
                </c:pt>
                <c:pt idx="35">
                  <c:v>11712.5</c:v>
                </c:pt>
                <c:pt idx="36">
                  <c:v>11717</c:v>
                </c:pt>
                <c:pt idx="37">
                  <c:v>11731</c:v>
                </c:pt>
                <c:pt idx="38">
                  <c:v>11884.5</c:v>
                </c:pt>
                <c:pt idx="39">
                  <c:v>11889</c:v>
                </c:pt>
                <c:pt idx="40">
                  <c:v>11890</c:v>
                </c:pt>
                <c:pt idx="41">
                  <c:v>12007</c:v>
                </c:pt>
                <c:pt idx="42">
                  <c:v>12020.5</c:v>
                </c:pt>
                <c:pt idx="43">
                  <c:v>12815</c:v>
                </c:pt>
                <c:pt idx="44">
                  <c:v>12869.5</c:v>
                </c:pt>
                <c:pt idx="45">
                  <c:v>12874</c:v>
                </c:pt>
                <c:pt idx="46">
                  <c:v>12946</c:v>
                </c:pt>
                <c:pt idx="47">
                  <c:v>13260</c:v>
                </c:pt>
                <c:pt idx="48">
                  <c:v>13269</c:v>
                </c:pt>
                <c:pt idx="49">
                  <c:v>13291.5</c:v>
                </c:pt>
                <c:pt idx="50">
                  <c:v>13292</c:v>
                </c:pt>
                <c:pt idx="51">
                  <c:v>13296</c:v>
                </c:pt>
                <c:pt idx="52">
                  <c:v>13296.5</c:v>
                </c:pt>
                <c:pt idx="53">
                  <c:v>13373</c:v>
                </c:pt>
                <c:pt idx="54">
                  <c:v>13373.5</c:v>
                </c:pt>
                <c:pt idx="55">
                  <c:v>13373.5</c:v>
                </c:pt>
                <c:pt idx="56">
                  <c:v>13403.5</c:v>
                </c:pt>
                <c:pt idx="57">
                  <c:v>13452.5</c:v>
                </c:pt>
                <c:pt idx="58">
                  <c:v>13457</c:v>
                </c:pt>
                <c:pt idx="59">
                  <c:v>13457.5</c:v>
                </c:pt>
                <c:pt idx="60">
                  <c:v>13462</c:v>
                </c:pt>
                <c:pt idx="61">
                  <c:v>13485</c:v>
                </c:pt>
                <c:pt idx="62">
                  <c:v>13490</c:v>
                </c:pt>
                <c:pt idx="63">
                  <c:v>13571</c:v>
                </c:pt>
                <c:pt idx="64">
                  <c:v>13579.5</c:v>
                </c:pt>
                <c:pt idx="65">
                  <c:v>13598</c:v>
                </c:pt>
                <c:pt idx="66">
                  <c:v>13625</c:v>
                </c:pt>
                <c:pt idx="67">
                  <c:v>13638.5</c:v>
                </c:pt>
                <c:pt idx="68">
                  <c:v>13652</c:v>
                </c:pt>
                <c:pt idx="69">
                  <c:v>13720</c:v>
                </c:pt>
                <c:pt idx="70">
                  <c:v>13756.5</c:v>
                </c:pt>
                <c:pt idx="71">
                  <c:v>13765.5</c:v>
                </c:pt>
                <c:pt idx="72">
                  <c:v>14555</c:v>
                </c:pt>
                <c:pt idx="73">
                  <c:v>14573</c:v>
                </c:pt>
                <c:pt idx="74">
                  <c:v>14690.5</c:v>
                </c:pt>
                <c:pt idx="75">
                  <c:v>14736</c:v>
                </c:pt>
                <c:pt idx="76">
                  <c:v>14736</c:v>
                </c:pt>
                <c:pt idx="77">
                  <c:v>14831</c:v>
                </c:pt>
                <c:pt idx="78">
                  <c:v>14857.5</c:v>
                </c:pt>
                <c:pt idx="79">
                  <c:v>14858</c:v>
                </c:pt>
                <c:pt idx="80">
                  <c:v>14858</c:v>
                </c:pt>
                <c:pt idx="81">
                  <c:v>14871.5</c:v>
                </c:pt>
                <c:pt idx="82">
                  <c:v>14935</c:v>
                </c:pt>
                <c:pt idx="83">
                  <c:v>14989</c:v>
                </c:pt>
                <c:pt idx="84">
                  <c:v>15066</c:v>
                </c:pt>
                <c:pt idx="85">
                  <c:v>15102</c:v>
                </c:pt>
                <c:pt idx="86">
                  <c:v>15102.5</c:v>
                </c:pt>
                <c:pt idx="87">
                  <c:v>15106.5</c:v>
                </c:pt>
                <c:pt idx="88">
                  <c:v>15120</c:v>
                </c:pt>
                <c:pt idx="89">
                  <c:v>15129</c:v>
                </c:pt>
                <c:pt idx="90">
                  <c:v>15165.5</c:v>
                </c:pt>
                <c:pt idx="91">
                  <c:v>15192.5</c:v>
                </c:pt>
                <c:pt idx="92">
                  <c:v>15197</c:v>
                </c:pt>
                <c:pt idx="93">
                  <c:v>15197</c:v>
                </c:pt>
                <c:pt idx="94">
                  <c:v>15206.5</c:v>
                </c:pt>
                <c:pt idx="95">
                  <c:v>15247</c:v>
                </c:pt>
                <c:pt idx="96">
                  <c:v>15256</c:v>
                </c:pt>
                <c:pt idx="97">
                  <c:v>15274.5</c:v>
                </c:pt>
                <c:pt idx="98">
                  <c:v>15315</c:v>
                </c:pt>
                <c:pt idx="99">
                  <c:v>15315.5</c:v>
                </c:pt>
                <c:pt idx="100">
                  <c:v>16512.5</c:v>
                </c:pt>
                <c:pt idx="101">
                  <c:v>16561.5</c:v>
                </c:pt>
                <c:pt idx="102">
                  <c:v>16572.5</c:v>
                </c:pt>
                <c:pt idx="103">
                  <c:v>16670</c:v>
                </c:pt>
                <c:pt idx="104">
                  <c:v>16715.5</c:v>
                </c:pt>
                <c:pt idx="105">
                  <c:v>16792.5</c:v>
                </c:pt>
                <c:pt idx="106">
                  <c:v>16814.5</c:v>
                </c:pt>
                <c:pt idx="107">
                  <c:v>16815</c:v>
                </c:pt>
                <c:pt idx="108">
                  <c:v>16837.5</c:v>
                </c:pt>
                <c:pt idx="109">
                  <c:v>16842</c:v>
                </c:pt>
                <c:pt idx="110">
                  <c:v>16842</c:v>
                </c:pt>
                <c:pt idx="111">
                  <c:v>16860</c:v>
                </c:pt>
                <c:pt idx="112">
                  <c:v>16860.5</c:v>
                </c:pt>
                <c:pt idx="113">
                  <c:v>16956.5</c:v>
                </c:pt>
                <c:pt idx="114">
                  <c:v>18083.5</c:v>
                </c:pt>
                <c:pt idx="115">
                  <c:v>18149</c:v>
                </c:pt>
                <c:pt idx="116">
                  <c:v>18315</c:v>
                </c:pt>
                <c:pt idx="117">
                  <c:v>18474.5</c:v>
                </c:pt>
                <c:pt idx="118">
                  <c:v>18478</c:v>
                </c:pt>
                <c:pt idx="119">
                  <c:v>18482.5</c:v>
                </c:pt>
                <c:pt idx="120">
                  <c:v>18618.5</c:v>
                </c:pt>
                <c:pt idx="121">
                  <c:v>18686.5</c:v>
                </c:pt>
                <c:pt idx="122">
                  <c:v>18713.5</c:v>
                </c:pt>
                <c:pt idx="123">
                  <c:v>18759</c:v>
                </c:pt>
                <c:pt idx="124">
                  <c:v>20032</c:v>
                </c:pt>
                <c:pt idx="125">
                  <c:v>20045.5</c:v>
                </c:pt>
                <c:pt idx="126">
                  <c:v>20106</c:v>
                </c:pt>
                <c:pt idx="127">
                  <c:v>20154.5</c:v>
                </c:pt>
                <c:pt idx="128">
                  <c:v>20160.5</c:v>
                </c:pt>
                <c:pt idx="129">
                  <c:v>20163.5</c:v>
                </c:pt>
                <c:pt idx="130">
                  <c:v>20186</c:v>
                </c:pt>
                <c:pt idx="131">
                  <c:v>20277</c:v>
                </c:pt>
                <c:pt idx="132">
                  <c:v>20317.5</c:v>
                </c:pt>
                <c:pt idx="133">
                  <c:v>20449</c:v>
                </c:pt>
                <c:pt idx="134">
                  <c:v>21506.5</c:v>
                </c:pt>
                <c:pt idx="135">
                  <c:v>21550.5</c:v>
                </c:pt>
                <c:pt idx="136">
                  <c:v>21551</c:v>
                </c:pt>
                <c:pt idx="137">
                  <c:v>21551.5</c:v>
                </c:pt>
                <c:pt idx="138">
                  <c:v>21763.5</c:v>
                </c:pt>
                <c:pt idx="139">
                  <c:v>21767.5</c:v>
                </c:pt>
                <c:pt idx="140">
                  <c:v>21777</c:v>
                </c:pt>
                <c:pt idx="141">
                  <c:v>21790</c:v>
                </c:pt>
                <c:pt idx="142">
                  <c:v>21790.5</c:v>
                </c:pt>
                <c:pt idx="143">
                  <c:v>21881</c:v>
                </c:pt>
                <c:pt idx="144">
                  <c:v>21921.5</c:v>
                </c:pt>
                <c:pt idx="145">
                  <c:v>21922</c:v>
                </c:pt>
                <c:pt idx="146">
                  <c:v>21926.5</c:v>
                </c:pt>
                <c:pt idx="147">
                  <c:v>22887</c:v>
                </c:pt>
                <c:pt idx="148">
                  <c:v>23278.5</c:v>
                </c:pt>
                <c:pt idx="149">
                  <c:v>23285.5</c:v>
                </c:pt>
                <c:pt idx="150">
                  <c:v>23612</c:v>
                </c:pt>
                <c:pt idx="151">
                  <c:v>23617.5</c:v>
                </c:pt>
                <c:pt idx="152">
                  <c:v>23671</c:v>
                </c:pt>
                <c:pt idx="153">
                  <c:v>23672.5</c:v>
                </c:pt>
                <c:pt idx="154">
                  <c:v>23686</c:v>
                </c:pt>
                <c:pt idx="155">
                  <c:v>24898.5</c:v>
                </c:pt>
                <c:pt idx="156">
                  <c:v>24971</c:v>
                </c:pt>
                <c:pt idx="157">
                  <c:v>25016.5</c:v>
                </c:pt>
                <c:pt idx="158">
                  <c:v>25116</c:v>
                </c:pt>
                <c:pt idx="159">
                  <c:v>25120.5</c:v>
                </c:pt>
                <c:pt idx="160">
                  <c:v>25225</c:v>
                </c:pt>
                <c:pt idx="161">
                  <c:v>25229.5</c:v>
                </c:pt>
                <c:pt idx="162">
                  <c:v>25238.5</c:v>
                </c:pt>
                <c:pt idx="163">
                  <c:v>25243</c:v>
                </c:pt>
                <c:pt idx="164">
                  <c:v>25293</c:v>
                </c:pt>
                <c:pt idx="165">
                  <c:v>25297.5</c:v>
                </c:pt>
                <c:pt idx="166">
                  <c:v>26570.5</c:v>
                </c:pt>
                <c:pt idx="167">
                  <c:v>26579.5</c:v>
                </c:pt>
                <c:pt idx="168">
                  <c:v>26580</c:v>
                </c:pt>
                <c:pt idx="169">
                  <c:v>26588.5</c:v>
                </c:pt>
                <c:pt idx="170">
                  <c:v>26602</c:v>
                </c:pt>
                <c:pt idx="171">
                  <c:v>26602.5</c:v>
                </c:pt>
                <c:pt idx="172">
                  <c:v>26661</c:v>
                </c:pt>
                <c:pt idx="173">
                  <c:v>26739</c:v>
                </c:pt>
                <c:pt idx="174">
                  <c:v>26743.5</c:v>
                </c:pt>
                <c:pt idx="175">
                  <c:v>26747</c:v>
                </c:pt>
                <c:pt idx="176">
                  <c:v>26761</c:v>
                </c:pt>
                <c:pt idx="177">
                  <c:v>26770</c:v>
                </c:pt>
                <c:pt idx="178">
                  <c:v>26776</c:v>
                </c:pt>
                <c:pt idx="179">
                  <c:v>26906</c:v>
                </c:pt>
                <c:pt idx="180">
                  <c:v>27019.5</c:v>
                </c:pt>
                <c:pt idx="181">
                  <c:v>27854.5</c:v>
                </c:pt>
                <c:pt idx="182">
                  <c:v>28242.5</c:v>
                </c:pt>
                <c:pt idx="183">
                  <c:v>28310.5</c:v>
                </c:pt>
                <c:pt idx="184">
                  <c:v>28442</c:v>
                </c:pt>
                <c:pt idx="185">
                  <c:v>28451</c:v>
                </c:pt>
                <c:pt idx="186">
                  <c:v>28451.5</c:v>
                </c:pt>
                <c:pt idx="187">
                  <c:v>28456</c:v>
                </c:pt>
                <c:pt idx="188">
                  <c:v>28460.5</c:v>
                </c:pt>
                <c:pt idx="189">
                  <c:v>28465</c:v>
                </c:pt>
                <c:pt idx="190">
                  <c:v>28465.5</c:v>
                </c:pt>
                <c:pt idx="191">
                  <c:v>28469.5</c:v>
                </c:pt>
                <c:pt idx="192">
                  <c:v>28496.5</c:v>
                </c:pt>
                <c:pt idx="193">
                  <c:v>28750.5</c:v>
                </c:pt>
                <c:pt idx="194">
                  <c:v>29820</c:v>
                </c:pt>
                <c:pt idx="195">
                  <c:v>29915</c:v>
                </c:pt>
                <c:pt idx="196">
                  <c:v>29919.5</c:v>
                </c:pt>
                <c:pt idx="197">
                  <c:v>29957</c:v>
                </c:pt>
                <c:pt idx="198">
                  <c:v>30060</c:v>
                </c:pt>
                <c:pt idx="199">
                  <c:v>30064.5</c:v>
                </c:pt>
                <c:pt idx="200">
                  <c:v>30087</c:v>
                </c:pt>
                <c:pt idx="201">
                  <c:v>30096</c:v>
                </c:pt>
                <c:pt idx="202">
                  <c:v>30101</c:v>
                </c:pt>
                <c:pt idx="203">
                  <c:v>30255</c:v>
                </c:pt>
                <c:pt idx="204">
                  <c:v>31334</c:v>
                </c:pt>
                <c:pt idx="205">
                  <c:v>31334</c:v>
                </c:pt>
                <c:pt idx="206">
                  <c:v>31334</c:v>
                </c:pt>
                <c:pt idx="207">
                  <c:v>31668.5</c:v>
                </c:pt>
                <c:pt idx="208">
                  <c:v>31668.5</c:v>
                </c:pt>
                <c:pt idx="209">
                  <c:v>31673</c:v>
                </c:pt>
                <c:pt idx="210">
                  <c:v>31673.5</c:v>
                </c:pt>
                <c:pt idx="211">
                  <c:v>31673.5</c:v>
                </c:pt>
                <c:pt idx="212">
                  <c:v>31727.5</c:v>
                </c:pt>
                <c:pt idx="213">
                  <c:v>31809</c:v>
                </c:pt>
                <c:pt idx="214">
                  <c:v>31841</c:v>
                </c:pt>
                <c:pt idx="215">
                  <c:v>31841</c:v>
                </c:pt>
                <c:pt idx="216">
                  <c:v>31841</c:v>
                </c:pt>
                <c:pt idx="217">
                  <c:v>31841</c:v>
                </c:pt>
                <c:pt idx="218">
                  <c:v>31841</c:v>
                </c:pt>
                <c:pt idx="219">
                  <c:v>31841</c:v>
                </c:pt>
                <c:pt idx="220">
                  <c:v>31854.5</c:v>
                </c:pt>
                <c:pt idx="221">
                  <c:v>31854.5</c:v>
                </c:pt>
                <c:pt idx="222">
                  <c:v>31899.5</c:v>
                </c:pt>
                <c:pt idx="223">
                  <c:v>33188</c:v>
                </c:pt>
                <c:pt idx="224">
                  <c:v>33345</c:v>
                </c:pt>
                <c:pt idx="225">
                  <c:v>33395</c:v>
                </c:pt>
                <c:pt idx="226">
                  <c:v>33417.5</c:v>
                </c:pt>
                <c:pt idx="227">
                  <c:v>33422</c:v>
                </c:pt>
                <c:pt idx="228">
                  <c:v>33426.5</c:v>
                </c:pt>
                <c:pt idx="229">
                  <c:v>33426.5</c:v>
                </c:pt>
                <c:pt idx="230">
                  <c:v>33450.5</c:v>
                </c:pt>
                <c:pt idx="231">
                  <c:v>33454</c:v>
                </c:pt>
                <c:pt idx="232">
                  <c:v>33458.5</c:v>
                </c:pt>
                <c:pt idx="233">
                  <c:v>33549</c:v>
                </c:pt>
                <c:pt idx="234">
                  <c:v>34850</c:v>
                </c:pt>
                <c:pt idx="235">
                  <c:v>34922</c:v>
                </c:pt>
                <c:pt idx="236">
                  <c:v>35021.5</c:v>
                </c:pt>
                <c:pt idx="237">
                  <c:v>35021.5</c:v>
                </c:pt>
                <c:pt idx="238">
                  <c:v>35026.5</c:v>
                </c:pt>
                <c:pt idx="239">
                  <c:v>35026.5</c:v>
                </c:pt>
                <c:pt idx="240">
                  <c:v>35035.5</c:v>
                </c:pt>
                <c:pt idx="241">
                  <c:v>35040</c:v>
                </c:pt>
                <c:pt idx="242">
                  <c:v>35040</c:v>
                </c:pt>
                <c:pt idx="243">
                  <c:v>35058</c:v>
                </c:pt>
                <c:pt idx="244">
                  <c:v>35139.5</c:v>
                </c:pt>
                <c:pt idx="245">
                  <c:v>35191</c:v>
                </c:pt>
                <c:pt idx="246">
                  <c:v>35207.5</c:v>
                </c:pt>
                <c:pt idx="247">
                  <c:v>35434</c:v>
                </c:pt>
                <c:pt idx="248">
                  <c:v>36367.5</c:v>
                </c:pt>
                <c:pt idx="249">
                  <c:v>36517</c:v>
                </c:pt>
                <c:pt idx="250">
                  <c:v>36607.5</c:v>
                </c:pt>
                <c:pt idx="251">
                  <c:v>36997.5</c:v>
                </c:pt>
                <c:pt idx="252">
                  <c:v>38012.5</c:v>
                </c:pt>
                <c:pt idx="253">
                  <c:v>38162</c:v>
                </c:pt>
                <c:pt idx="254">
                  <c:v>38416</c:v>
                </c:pt>
                <c:pt idx="255">
                  <c:v>38438.5</c:v>
                </c:pt>
                <c:pt idx="256">
                  <c:v>39329</c:v>
                </c:pt>
                <c:pt idx="257">
                  <c:v>39865.5</c:v>
                </c:pt>
                <c:pt idx="258">
                  <c:v>39885</c:v>
                </c:pt>
                <c:pt idx="259">
                  <c:v>39988</c:v>
                </c:pt>
                <c:pt idx="260">
                  <c:v>40350.5</c:v>
                </c:pt>
                <c:pt idx="261">
                  <c:v>41331.5</c:v>
                </c:pt>
                <c:pt idx="262">
                  <c:v>41483.5</c:v>
                </c:pt>
                <c:pt idx="263">
                  <c:v>41580</c:v>
                </c:pt>
                <c:pt idx="264">
                  <c:v>41648.5</c:v>
                </c:pt>
                <c:pt idx="265">
                  <c:v>41705.5</c:v>
                </c:pt>
                <c:pt idx="266">
                  <c:v>41714.5</c:v>
                </c:pt>
                <c:pt idx="267">
                  <c:v>41814</c:v>
                </c:pt>
                <c:pt idx="268">
                  <c:v>41995.5</c:v>
                </c:pt>
                <c:pt idx="269">
                  <c:v>42004.5</c:v>
                </c:pt>
                <c:pt idx="270">
                  <c:v>43160</c:v>
                </c:pt>
                <c:pt idx="271">
                  <c:v>43170.5</c:v>
                </c:pt>
                <c:pt idx="272">
                  <c:v>43171</c:v>
                </c:pt>
                <c:pt idx="273">
                  <c:v>43241.5</c:v>
                </c:pt>
                <c:pt idx="274">
                  <c:v>43305</c:v>
                </c:pt>
                <c:pt idx="275">
                  <c:v>43355</c:v>
                </c:pt>
                <c:pt idx="276">
                  <c:v>43369.5</c:v>
                </c:pt>
                <c:pt idx="277">
                  <c:v>43373</c:v>
                </c:pt>
                <c:pt idx="278">
                  <c:v>43423</c:v>
                </c:pt>
                <c:pt idx="279">
                  <c:v>43518</c:v>
                </c:pt>
                <c:pt idx="280">
                  <c:v>44597.5</c:v>
                </c:pt>
                <c:pt idx="281">
                  <c:v>44782</c:v>
                </c:pt>
                <c:pt idx="282">
                  <c:v>44918</c:v>
                </c:pt>
                <c:pt idx="283">
                  <c:v>44918</c:v>
                </c:pt>
                <c:pt idx="284">
                  <c:v>45031.5</c:v>
                </c:pt>
                <c:pt idx="285">
                  <c:v>45036</c:v>
                </c:pt>
                <c:pt idx="286">
                  <c:v>45068</c:v>
                </c:pt>
                <c:pt idx="287">
                  <c:v>45068</c:v>
                </c:pt>
                <c:pt idx="288">
                  <c:v>45072.5</c:v>
                </c:pt>
                <c:pt idx="289">
                  <c:v>45073.5</c:v>
                </c:pt>
                <c:pt idx="290">
                  <c:v>45074</c:v>
                </c:pt>
                <c:pt idx="291">
                  <c:v>45090.5</c:v>
                </c:pt>
                <c:pt idx="292">
                  <c:v>45253.5</c:v>
                </c:pt>
                <c:pt idx="293">
                  <c:v>45326</c:v>
                </c:pt>
                <c:pt idx="294">
                  <c:v>46419</c:v>
                </c:pt>
                <c:pt idx="295">
                  <c:v>46422.5</c:v>
                </c:pt>
                <c:pt idx="296">
                  <c:v>46463.5</c:v>
                </c:pt>
                <c:pt idx="297">
                  <c:v>46463.5</c:v>
                </c:pt>
                <c:pt idx="298">
                  <c:v>46463.5</c:v>
                </c:pt>
                <c:pt idx="299">
                  <c:v>46464</c:v>
                </c:pt>
                <c:pt idx="300">
                  <c:v>46464</c:v>
                </c:pt>
                <c:pt idx="301">
                  <c:v>46464</c:v>
                </c:pt>
                <c:pt idx="302">
                  <c:v>46467.5</c:v>
                </c:pt>
                <c:pt idx="303">
                  <c:v>46528</c:v>
                </c:pt>
                <c:pt idx="304">
                  <c:v>46576.5</c:v>
                </c:pt>
                <c:pt idx="305">
                  <c:v>46699</c:v>
                </c:pt>
                <c:pt idx="306">
                  <c:v>46708</c:v>
                </c:pt>
                <c:pt idx="307">
                  <c:v>46718.5</c:v>
                </c:pt>
                <c:pt idx="308">
                  <c:v>46850</c:v>
                </c:pt>
                <c:pt idx="309">
                  <c:v>46850</c:v>
                </c:pt>
                <c:pt idx="310">
                  <c:v>46876</c:v>
                </c:pt>
                <c:pt idx="311">
                  <c:v>47883</c:v>
                </c:pt>
                <c:pt idx="312">
                  <c:v>48119</c:v>
                </c:pt>
                <c:pt idx="313">
                  <c:v>48121.5</c:v>
                </c:pt>
                <c:pt idx="314">
                  <c:v>48140.5</c:v>
                </c:pt>
                <c:pt idx="315">
                  <c:v>48244</c:v>
                </c:pt>
                <c:pt idx="316">
                  <c:v>48248.5</c:v>
                </c:pt>
                <c:pt idx="317">
                  <c:v>48248.5</c:v>
                </c:pt>
                <c:pt idx="318">
                  <c:v>48280.5</c:v>
                </c:pt>
                <c:pt idx="319">
                  <c:v>48295</c:v>
                </c:pt>
                <c:pt idx="320">
                  <c:v>48303</c:v>
                </c:pt>
                <c:pt idx="321">
                  <c:v>48485.5</c:v>
                </c:pt>
                <c:pt idx="322">
                  <c:v>48557</c:v>
                </c:pt>
                <c:pt idx="323">
                  <c:v>48558</c:v>
                </c:pt>
                <c:pt idx="324">
                  <c:v>48566.5</c:v>
                </c:pt>
                <c:pt idx="325">
                  <c:v>48566.5</c:v>
                </c:pt>
                <c:pt idx="326">
                  <c:v>48747.5</c:v>
                </c:pt>
                <c:pt idx="327">
                  <c:v>48747.5</c:v>
                </c:pt>
                <c:pt idx="328">
                  <c:v>49640</c:v>
                </c:pt>
                <c:pt idx="329">
                  <c:v>49735</c:v>
                </c:pt>
                <c:pt idx="330">
                  <c:v>49800.5</c:v>
                </c:pt>
                <c:pt idx="331">
                  <c:v>49948</c:v>
                </c:pt>
                <c:pt idx="332">
                  <c:v>50016</c:v>
                </c:pt>
                <c:pt idx="333">
                  <c:v>50138.5</c:v>
                </c:pt>
                <c:pt idx="334">
                  <c:v>50143</c:v>
                </c:pt>
                <c:pt idx="335">
                  <c:v>50143</c:v>
                </c:pt>
                <c:pt idx="336">
                  <c:v>51276.5</c:v>
                </c:pt>
                <c:pt idx="337">
                  <c:v>51303.5</c:v>
                </c:pt>
                <c:pt idx="338">
                  <c:v>51304</c:v>
                </c:pt>
                <c:pt idx="339">
                  <c:v>51421</c:v>
                </c:pt>
                <c:pt idx="340">
                  <c:v>51460</c:v>
                </c:pt>
                <c:pt idx="341">
                  <c:v>51506.5</c:v>
                </c:pt>
                <c:pt idx="342">
                  <c:v>51593.5</c:v>
                </c:pt>
                <c:pt idx="343">
                  <c:v>51603.5</c:v>
                </c:pt>
                <c:pt idx="344">
                  <c:v>51620</c:v>
                </c:pt>
                <c:pt idx="345">
                  <c:v>51621</c:v>
                </c:pt>
                <c:pt idx="346">
                  <c:v>51674.5</c:v>
                </c:pt>
                <c:pt idx="347">
                  <c:v>51701.5</c:v>
                </c:pt>
                <c:pt idx="348">
                  <c:v>51715</c:v>
                </c:pt>
                <c:pt idx="349">
                  <c:v>52898.5</c:v>
                </c:pt>
                <c:pt idx="350">
                  <c:v>52972</c:v>
                </c:pt>
                <c:pt idx="351">
                  <c:v>53071</c:v>
                </c:pt>
                <c:pt idx="352">
                  <c:v>53085</c:v>
                </c:pt>
                <c:pt idx="353">
                  <c:v>53092.5</c:v>
                </c:pt>
                <c:pt idx="354">
                  <c:v>53093</c:v>
                </c:pt>
                <c:pt idx="355">
                  <c:v>53093</c:v>
                </c:pt>
                <c:pt idx="356">
                  <c:v>53121</c:v>
                </c:pt>
                <c:pt idx="357">
                  <c:v>53121</c:v>
                </c:pt>
                <c:pt idx="358">
                  <c:v>53144</c:v>
                </c:pt>
                <c:pt idx="359">
                  <c:v>53165.5</c:v>
                </c:pt>
                <c:pt idx="360">
                  <c:v>53183</c:v>
                </c:pt>
                <c:pt idx="361">
                  <c:v>53183</c:v>
                </c:pt>
                <c:pt idx="362">
                  <c:v>53193</c:v>
                </c:pt>
                <c:pt idx="363">
                  <c:v>53201.5</c:v>
                </c:pt>
                <c:pt idx="364">
                  <c:v>53207</c:v>
                </c:pt>
                <c:pt idx="365">
                  <c:v>53547</c:v>
                </c:pt>
                <c:pt idx="366">
                  <c:v>54643</c:v>
                </c:pt>
                <c:pt idx="367">
                  <c:v>54721</c:v>
                </c:pt>
                <c:pt idx="368">
                  <c:v>54730</c:v>
                </c:pt>
                <c:pt idx="369">
                  <c:v>54802</c:v>
                </c:pt>
                <c:pt idx="370">
                  <c:v>54812</c:v>
                </c:pt>
                <c:pt idx="371">
                  <c:v>54830</c:v>
                </c:pt>
                <c:pt idx="372">
                  <c:v>54857</c:v>
                </c:pt>
                <c:pt idx="373">
                  <c:v>54861</c:v>
                </c:pt>
                <c:pt idx="374">
                  <c:v>54875</c:v>
                </c:pt>
                <c:pt idx="375">
                  <c:v>54938</c:v>
                </c:pt>
                <c:pt idx="376">
                  <c:v>54950.5</c:v>
                </c:pt>
                <c:pt idx="377">
                  <c:v>54970</c:v>
                </c:pt>
                <c:pt idx="378">
                  <c:v>54996</c:v>
                </c:pt>
                <c:pt idx="379">
                  <c:v>54996</c:v>
                </c:pt>
                <c:pt idx="380">
                  <c:v>54996</c:v>
                </c:pt>
                <c:pt idx="381">
                  <c:v>55127.5</c:v>
                </c:pt>
                <c:pt idx="382">
                  <c:v>55127.5</c:v>
                </c:pt>
                <c:pt idx="383">
                  <c:v>55572</c:v>
                </c:pt>
                <c:pt idx="384">
                  <c:v>56043.5</c:v>
                </c:pt>
                <c:pt idx="385">
                  <c:v>56043.5</c:v>
                </c:pt>
                <c:pt idx="386">
                  <c:v>56293</c:v>
                </c:pt>
                <c:pt idx="387">
                  <c:v>56302.5</c:v>
                </c:pt>
                <c:pt idx="388">
                  <c:v>56342</c:v>
                </c:pt>
                <c:pt idx="389">
                  <c:v>56388</c:v>
                </c:pt>
                <c:pt idx="390">
                  <c:v>56429.5</c:v>
                </c:pt>
                <c:pt idx="391">
                  <c:v>56442.5</c:v>
                </c:pt>
                <c:pt idx="392">
                  <c:v>56474</c:v>
                </c:pt>
                <c:pt idx="393">
                  <c:v>56500</c:v>
                </c:pt>
                <c:pt idx="394">
                  <c:v>56500.5</c:v>
                </c:pt>
                <c:pt idx="395">
                  <c:v>56551</c:v>
                </c:pt>
                <c:pt idx="396">
                  <c:v>56578</c:v>
                </c:pt>
                <c:pt idx="397">
                  <c:v>56664.5</c:v>
                </c:pt>
                <c:pt idx="398">
                  <c:v>56668</c:v>
                </c:pt>
                <c:pt idx="399">
                  <c:v>56683</c:v>
                </c:pt>
                <c:pt idx="400">
                  <c:v>56683</c:v>
                </c:pt>
                <c:pt idx="401">
                  <c:v>56683</c:v>
                </c:pt>
                <c:pt idx="402">
                  <c:v>56841.5</c:v>
                </c:pt>
                <c:pt idx="403">
                  <c:v>57599</c:v>
                </c:pt>
                <c:pt idx="404">
                  <c:v>57757.5</c:v>
                </c:pt>
                <c:pt idx="405">
                  <c:v>57884</c:v>
                </c:pt>
                <c:pt idx="406">
                  <c:v>58055.5</c:v>
                </c:pt>
                <c:pt idx="407">
                  <c:v>58169</c:v>
                </c:pt>
                <c:pt idx="408">
                  <c:v>58169.5</c:v>
                </c:pt>
                <c:pt idx="409">
                  <c:v>58214</c:v>
                </c:pt>
                <c:pt idx="410">
                  <c:v>58214</c:v>
                </c:pt>
                <c:pt idx="411">
                  <c:v>58327.5</c:v>
                </c:pt>
                <c:pt idx="412">
                  <c:v>58327.5</c:v>
                </c:pt>
                <c:pt idx="413">
                  <c:v>58358.5</c:v>
                </c:pt>
                <c:pt idx="414">
                  <c:v>58358.5</c:v>
                </c:pt>
                <c:pt idx="415">
                  <c:v>58377</c:v>
                </c:pt>
                <c:pt idx="416">
                  <c:v>59321</c:v>
                </c:pt>
                <c:pt idx="417">
                  <c:v>59409</c:v>
                </c:pt>
                <c:pt idx="418">
                  <c:v>59430</c:v>
                </c:pt>
                <c:pt idx="419">
                  <c:v>59588.5</c:v>
                </c:pt>
                <c:pt idx="420">
                  <c:v>59696.5</c:v>
                </c:pt>
                <c:pt idx="421">
                  <c:v>59758</c:v>
                </c:pt>
                <c:pt idx="422">
                  <c:v>59767</c:v>
                </c:pt>
                <c:pt idx="423">
                  <c:v>59841.5</c:v>
                </c:pt>
                <c:pt idx="424">
                  <c:v>60114.5</c:v>
                </c:pt>
                <c:pt idx="425">
                  <c:v>60114.5</c:v>
                </c:pt>
                <c:pt idx="426">
                  <c:v>60114.5</c:v>
                </c:pt>
                <c:pt idx="427">
                  <c:v>60334</c:v>
                </c:pt>
                <c:pt idx="428">
                  <c:v>60334</c:v>
                </c:pt>
                <c:pt idx="429">
                  <c:v>61315</c:v>
                </c:pt>
                <c:pt idx="430">
                  <c:v>61331.5</c:v>
                </c:pt>
                <c:pt idx="431">
                  <c:v>61374.5</c:v>
                </c:pt>
                <c:pt idx="432">
                  <c:v>61375</c:v>
                </c:pt>
                <c:pt idx="433">
                  <c:v>61444</c:v>
                </c:pt>
                <c:pt idx="434">
                  <c:v>61444.5</c:v>
                </c:pt>
                <c:pt idx="435">
                  <c:v>61498.5</c:v>
                </c:pt>
                <c:pt idx="436">
                  <c:v>61503</c:v>
                </c:pt>
                <c:pt idx="437">
                  <c:v>61529</c:v>
                </c:pt>
                <c:pt idx="438">
                  <c:v>61548.5</c:v>
                </c:pt>
                <c:pt idx="439">
                  <c:v>61575</c:v>
                </c:pt>
                <c:pt idx="440">
                  <c:v>61602.5</c:v>
                </c:pt>
                <c:pt idx="441">
                  <c:v>61603</c:v>
                </c:pt>
                <c:pt idx="442">
                  <c:v>61607.5</c:v>
                </c:pt>
                <c:pt idx="443">
                  <c:v>61611.5</c:v>
                </c:pt>
                <c:pt idx="444">
                  <c:v>61612</c:v>
                </c:pt>
                <c:pt idx="445">
                  <c:v>61621</c:v>
                </c:pt>
                <c:pt idx="446">
                  <c:v>61634.5</c:v>
                </c:pt>
                <c:pt idx="447">
                  <c:v>61643.5</c:v>
                </c:pt>
                <c:pt idx="448">
                  <c:v>61644</c:v>
                </c:pt>
                <c:pt idx="449">
                  <c:v>61648</c:v>
                </c:pt>
                <c:pt idx="450">
                  <c:v>61648.5</c:v>
                </c:pt>
                <c:pt idx="451">
                  <c:v>61652.5</c:v>
                </c:pt>
                <c:pt idx="452">
                  <c:v>61653</c:v>
                </c:pt>
                <c:pt idx="453">
                  <c:v>61661.5</c:v>
                </c:pt>
                <c:pt idx="454">
                  <c:v>61662</c:v>
                </c:pt>
                <c:pt idx="455">
                  <c:v>61666</c:v>
                </c:pt>
                <c:pt idx="456">
                  <c:v>61666.5</c:v>
                </c:pt>
                <c:pt idx="457">
                  <c:v>61670.5</c:v>
                </c:pt>
                <c:pt idx="458">
                  <c:v>61671</c:v>
                </c:pt>
                <c:pt idx="459">
                  <c:v>61684</c:v>
                </c:pt>
                <c:pt idx="460">
                  <c:v>61684</c:v>
                </c:pt>
                <c:pt idx="461">
                  <c:v>61684.5</c:v>
                </c:pt>
                <c:pt idx="462">
                  <c:v>61699</c:v>
                </c:pt>
                <c:pt idx="463">
                  <c:v>61784</c:v>
                </c:pt>
                <c:pt idx="464">
                  <c:v>61788.5</c:v>
                </c:pt>
                <c:pt idx="465">
                  <c:v>61793</c:v>
                </c:pt>
                <c:pt idx="466">
                  <c:v>61797.5</c:v>
                </c:pt>
                <c:pt idx="467">
                  <c:v>61802</c:v>
                </c:pt>
                <c:pt idx="468">
                  <c:v>61806.5</c:v>
                </c:pt>
                <c:pt idx="469">
                  <c:v>61811</c:v>
                </c:pt>
                <c:pt idx="470">
                  <c:v>61880</c:v>
                </c:pt>
                <c:pt idx="471">
                  <c:v>61892.5</c:v>
                </c:pt>
                <c:pt idx="472">
                  <c:v>62092</c:v>
                </c:pt>
                <c:pt idx="473">
                  <c:v>62092</c:v>
                </c:pt>
                <c:pt idx="474">
                  <c:v>62561</c:v>
                </c:pt>
                <c:pt idx="475">
                  <c:v>63006</c:v>
                </c:pt>
                <c:pt idx="476">
                  <c:v>63006.5</c:v>
                </c:pt>
                <c:pt idx="477">
                  <c:v>63027.5</c:v>
                </c:pt>
                <c:pt idx="478">
                  <c:v>63043.5</c:v>
                </c:pt>
                <c:pt idx="479">
                  <c:v>63057</c:v>
                </c:pt>
                <c:pt idx="480">
                  <c:v>63066</c:v>
                </c:pt>
                <c:pt idx="481">
                  <c:v>63106</c:v>
                </c:pt>
                <c:pt idx="482">
                  <c:v>63106</c:v>
                </c:pt>
                <c:pt idx="483">
                  <c:v>63106.5</c:v>
                </c:pt>
                <c:pt idx="484">
                  <c:v>63106.5</c:v>
                </c:pt>
                <c:pt idx="485">
                  <c:v>63107.5</c:v>
                </c:pt>
                <c:pt idx="486">
                  <c:v>63116</c:v>
                </c:pt>
                <c:pt idx="487">
                  <c:v>63116</c:v>
                </c:pt>
                <c:pt idx="488">
                  <c:v>63116.5</c:v>
                </c:pt>
                <c:pt idx="489">
                  <c:v>63125.5</c:v>
                </c:pt>
                <c:pt idx="490">
                  <c:v>63154</c:v>
                </c:pt>
                <c:pt idx="491">
                  <c:v>63161.5</c:v>
                </c:pt>
                <c:pt idx="492">
                  <c:v>63220.5</c:v>
                </c:pt>
                <c:pt idx="493">
                  <c:v>63306</c:v>
                </c:pt>
                <c:pt idx="494">
                  <c:v>63306.5</c:v>
                </c:pt>
                <c:pt idx="495">
                  <c:v>63329</c:v>
                </c:pt>
                <c:pt idx="496">
                  <c:v>63367</c:v>
                </c:pt>
                <c:pt idx="497">
                  <c:v>63426</c:v>
                </c:pt>
                <c:pt idx="498">
                  <c:v>64489.5</c:v>
                </c:pt>
                <c:pt idx="499">
                  <c:v>64493</c:v>
                </c:pt>
                <c:pt idx="500">
                  <c:v>64644.5</c:v>
                </c:pt>
                <c:pt idx="501">
                  <c:v>64729</c:v>
                </c:pt>
                <c:pt idx="502">
                  <c:v>64753.5</c:v>
                </c:pt>
                <c:pt idx="503">
                  <c:v>64758</c:v>
                </c:pt>
                <c:pt idx="504">
                  <c:v>64783.5</c:v>
                </c:pt>
                <c:pt idx="505">
                  <c:v>64788</c:v>
                </c:pt>
                <c:pt idx="506">
                  <c:v>64792.5</c:v>
                </c:pt>
                <c:pt idx="507">
                  <c:v>64793</c:v>
                </c:pt>
                <c:pt idx="508">
                  <c:v>64797</c:v>
                </c:pt>
                <c:pt idx="509">
                  <c:v>64860.5</c:v>
                </c:pt>
                <c:pt idx="510">
                  <c:v>64862</c:v>
                </c:pt>
                <c:pt idx="511">
                  <c:v>64874</c:v>
                </c:pt>
                <c:pt idx="512">
                  <c:v>64874</c:v>
                </c:pt>
                <c:pt idx="513">
                  <c:v>64951</c:v>
                </c:pt>
                <c:pt idx="514">
                  <c:v>65250.5</c:v>
                </c:pt>
                <c:pt idx="515">
                  <c:v>65677</c:v>
                </c:pt>
                <c:pt idx="516">
                  <c:v>66008.5</c:v>
                </c:pt>
                <c:pt idx="517">
                  <c:v>66013</c:v>
                </c:pt>
                <c:pt idx="518">
                  <c:v>66022</c:v>
                </c:pt>
                <c:pt idx="519">
                  <c:v>66058</c:v>
                </c:pt>
                <c:pt idx="520">
                  <c:v>66071.5</c:v>
                </c:pt>
                <c:pt idx="521">
                  <c:v>66076.5</c:v>
                </c:pt>
                <c:pt idx="522">
                  <c:v>66090</c:v>
                </c:pt>
                <c:pt idx="523">
                  <c:v>66098.5</c:v>
                </c:pt>
                <c:pt idx="524">
                  <c:v>66099</c:v>
                </c:pt>
                <c:pt idx="525">
                  <c:v>66103.5</c:v>
                </c:pt>
                <c:pt idx="526">
                  <c:v>66108</c:v>
                </c:pt>
                <c:pt idx="527">
                  <c:v>66112.5</c:v>
                </c:pt>
                <c:pt idx="528">
                  <c:v>66189.5</c:v>
                </c:pt>
                <c:pt idx="529">
                  <c:v>66194</c:v>
                </c:pt>
                <c:pt idx="530">
                  <c:v>66194.5</c:v>
                </c:pt>
                <c:pt idx="531">
                  <c:v>66216</c:v>
                </c:pt>
                <c:pt idx="532">
                  <c:v>66216.5</c:v>
                </c:pt>
                <c:pt idx="533">
                  <c:v>66230.5</c:v>
                </c:pt>
                <c:pt idx="534">
                  <c:v>66234.5</c:v>
                </c:pt>
                <c:pt idx="535">
                  <c:v>66248.5</c:v>
                </c:pt>
                <c:pt idx="536">
                  <c:v>66253</c:v>
                </c:pt>
                <c:pt idx="537">
                  <c:v>66257.5</c:v>
                </c:pt>
                <c:pt idx="538">
                  <c:v>66261.5</c:v>
                </c:pt>
                <c:pt idx="539">
                  <c:v>66279.5</c:v>
                </c:pt>
                <c:pt idx="540">
                  <c:v>66280</c:v>
                </c:pt>
                <c:pt idx="541">
                  <c:v>66284</c:v>
                </c:pt>
                <c:pt idx="542">
                  <c:v>66284.5</c:v>
                </c:pt>
                <c:pt idx="543">
                  <c:v>66288</c:v>
                </c:pt>
                <c:pt idx="544">
                  <c:v>66288.5</c:v>
                </c:pt>
                <c:pt idx="545">
                  <c:v>66302.5</c:v>
                </c:pt>
                <c:pt idx="546">
                  <c:v>66307</c:v>
                </c:pt>
                <c:pt idx="547">
                  <c:v>66307.5</c:v>
                </c:pt>
                <c:pt idx="548">
                  <c:v>66311</c:v>
                </c:pt>
                <c:pt idx="549">
                  <c:v>66312</c:v>
                </c:pt>
                <c:pt idx="550">
                  <c:v>66325.5</c:v>
                </c:pt>
                <c:pt idx="551">
                  <c:v>66326.5</c:v>
                </c:pt>
                <c:pt idx="552">
                  <c:v>66329.5</c:v>
                </c:pt>
                <c:pt idx="553">
                  <c:v>66330</c:v>
                </c:pt>
                <c:pt idx="554">
                  <c:v>66347</c:v>
                </c:pt>
                <c:pt idx="555">
                  <c:v>66347.5</c:v>
                </c:pt>
                <c:pt idx="556">
                  <c:v>66423.5</c:v>
                </c:pt>
                <c:pt idx="557">
                  <c:v>66424</c:v>
                </c:pt>
                <c:pt idx="558">
                  <c:v>66433</c:v>
                </c:pt>
                <c:pt idx="559">
                  <c:v>66437.5</c:v>
                </c:pt>
                <c:pt idx="560">
                  <c:v>66438</c:v>
                </c:pt>
                <c:pt idx="561">
                  <c:v>66438.5</c:v>
                </c:pt>
                <c:pt idx="562">
                  <c:v>66443</c:v>
                </c:pt>
                <c:pt idx="563">
                  <c:v>66451</c:v>
                </c:pt>
                <c:pt idx="564">
                  <c:v>66469</c:v>
                </c:pt>
                <c:pt idx="565">
                  <c:v>66469.5</c:v>
                </c:pt>
                <c:pt idx="566">
                  <c:v>66473.5</c:v>
                </c:pt>
                <c:pt idx="567">
                  <c:v>66474</c:v>
                </c:pt>
                <c:pt idx="568">
                  <c:v>66478</c:v>
                </c:pt>
                <c:pt idx="569">
                  <c:v>66478.5</c:v>
                </c:pt>
                <c:pt idx="570">
                  <c:v>66483</c:v>
                </c:pt>
                <c:pt idx="571">
                  <c:v>66487</c:v>
                </c:pt>
                <c:pt idx="572">
                  <c:v>66487.5</c:v>
                </c:pt>
                <c:pt idx="573">
                  <c:v>66491.5</c:v>
                </c:pt>
                <c:pt idx="574">
                  <c:v>66492</c:v>
                </c:pt>
                <c:pt idx="575">
                  <c:v>66492.5</c:v>
                </c:pt>
                <c:pt idx="576">
                  <c:v>66501</c:v>
                </c:pt>
                <c:pt idx="577">
                  <c:v>66501.5</c:v>
                </c:pt>
                <c:pt idx="578">
                  <c:v>66505.5</c:v>
                </c:pt>
                <c:pt idx="579">
                  <c:v>66510</c:v>
                </c:pt>
                <c:pt idx="580">
                  <c:v>66514.5</c:v>
                </c:pt>
                <c:pt idx="581">
                  <c:v>66519</c:v>
                </c:pt>
                <c:pt idx="582">
                  <c:v>66519</c:v>
                </c:pt>
                <c:pt idx="583">
                  <c:v>66523.5</c:v>
                </c:pt>
                <c:pt idx="584">
                  <c:v>66528</c:v>
                </c:pt>
                <c:pt idx="585">
                  <c:v>66528.5</c:v>
                </c:pt>
                <c:pt idx="586">
                  <c:v>66532.5</c:v>
                </c:pt>
                <c:pt idx="587">
                  <c:v>66532.5</c:v>
                </c:pt>
                <c:pt idx="588">
                  <c:v>66533</c:v>
                </c:pt>
                <c:pt idx="589">
                  <c:v>66537.5</c:v>
                </c:pt>
                <c:pt idx="590">
                  <c:v>66551</c:v>
                </c:pt>
                <c:pt idx="591">
                  <c:v>66555.5</c:v>
                </c:pt>
                <c:pt idx="592">
                  <c:v>66564.5</c:v>
                </c:pt>
                <c:pt idx="593">
                  <c:v>66569</c:v>
                </c:pt>
                <c:pt idx="594">
                  <c:v>66573.5</c:v>
                </c:pt>
                <c:pt idx="595">
                  <c:v>66578</c:v>
                </c:pt>
                <c:pt idx="596">
                  <c:v>66582.5</c:v>
                </c:pt>
                <c:pt idx="597">
                  <c:v>66596</c:v>
                </c:pt>
                <c:pt idx="598">
                  <c:v>66600.5</c:v>
                </c:pt>
                <c:pt idx="599">
                  <c:v>66614.5</c:v>
                </c:pt>
                <c:pt idx="600">
                  <c:v>66619</c:v>
                </c:pt>
                <c:pt idx="601">
                  <c:v>66623.5</c:v>
                </c:pt>
                <c:pt idx="602">
                  <c:v>66659.5</c:v>
                </c:pt>
                <c:pt idx="603">
                  <c:v>66765</c:v>
                </c:pt>
                <c:pt idx="604">
                  <c:v>67914</c:v>
                </c:pt>
                <c:pt idx="605">
                  <c:v>67914</c:v>
                </c:pt>
                <c:pt idx="606">
                  <c:v>67914</c:v>
                </c:pt>
                <c:pt idx="607">
                  <c:v>67914</c:v>
                </c:pt>
                <c:pt idx="608">
                  <c:v>67974.5</c:v>
                </c:pt>
                <c:pt idx="609">
                  <c:v>67980</c:v>
                </c:pt>
                <c:pt idx="610">
                  <c:v>67980</c:v>
                </c:pt>
                <c:pt idx="611">
                  <c:v>68073</c:v>
                </c:pt>
                <c:pt idx="612">
                  <c:v>68128</c:v>
                </c:pt>
                <c:pt idx="613">
                  <c:v>68128</c:v>
                </c:pt>
                <c:pt idx="614">
                  <c:v>68128</c:v>
                </c:pt>
                <c:pt idx="615">
                  <c:v>68132.5</c:v>
                </c:pt>
                <c:pt idx="616">
                  <c:v>68132.5</c:v>
                </c:pt>
                <c:pt idx="617">
                  <c:v>68241</c:v>
                </c:pt>
                <c:pt idx="618">
                  <c:v>68250</c:v>
                </c:pt>
                <c:pt idx="619">
                  <c:v>68255.5</c:v>
                </c:pt>
                <c:pt idx="620">
                  <c:v>68341.5</c:v>
                </c:pt>
                <c:pt idx="621">
                  <c:v>68395</c:v>
                </c:pt>
                <c:pt idx="622">
                  <c:v>68395</c:v>
                </c:pt>
                <c:pt idx="623">
                  <c:v>68395</c:v>
                </c:pt>
                <c:pt idx="624">
                  <c:v>68485.5</c:v>
                </c:pt>
                <c:pt idx="625">
                  <c:v>69244.5</c:v>
                </c:pt>
                <c:pt idx="626">
                  <c:v>69263</c:v>
                </c:pt>
                <c:pt idx="627">
                  <c:v>69263.5</c:v>
                </c:pt>
                <c:pt idx="628">
                  <c:v>69475.5</c:v>
                </c:pt>
                <c:pt idx="629">
                  <c:v>69476</c:v>
                </c:pt>
                <c:pt idx="630">
                  <c:v>69573</c:v>
                </c:pt>
                <c:pt idx="631">
                  <c:v>69593.5</c:v>
                </c:pt>
                <c:pt idx="632">
                  <c:v>69692</c:v>
                </c:pt>
                <c:pt idx="633">
                  <c:v>69769</c:v>
                </c:pt>
                <c:pt idx="634">
                  <c:v>69786</c:v>
                </c:pt>
                <c:pt idx="635">
                  <c:v>69841.5</c:v>
                </c:pt>
                <c:pt idx="636">
                  <c:v>69887</c:v>
                </c:pt>
                <c:pt idx="637">
                  <c:v>69922</c:v>
                </c:pt>
                <c:pt idx="638">
                  <c:v>70902</c:v>
                </c:pt>
                <c:pt idx="639">
                  <c:v>71042.5</c:v>
                </c:pt>
                <c:pt idx="640">
                  <c:v>71051</c:v>
                </c:pt>
                <c:pt idx="641">
                  <c:v>71214.5</c:v>
                </c:pt>
                <c:pt idx="642">
                  <c:v>71337</c:v>
                </c:pt>
                <c:pt idx="643">
                  <c:v>71337.5</c:v>
                </c:pt>
                <c:pt idx="644">
                  <c:v>71350.5</c:v>
                </c:pt>
                <c:pt idx="645">
                  <c:v>71467</c:v>
                </c:pt>
                <c:pt idx="646">
                  <c:v>72625</c:v>
                </c:pt>
                <c:pt idx="647">
                  <c:v>72838</c:v>
                </c:pt>
                <c:pt idx="648">
                  <c:v>72904.5</c:v>
                </c:pt>
                <c:pt idx="649">
                  <c:v>73035.5</c:v>
                </c:pt>
                <c:pt idx="650">
                  <c:v>73040</c:v>
                </c:pt>
                <c:pt idx="651">
                  <c:v>73040.5</c:v>
                </c:pt>
                <c:pt idx="652">
                  <c:v>73053.5</c:v>
                </c:pt>
                <c:pt idx="653">
                  <c:v>73054</c:v>
                </c:pt>
                <c:pt idx="654">
                  <c:v>73062</c:v>
                </c:pt>
                <c:pt idx="655">
                  <c:v>73062.5</c:v>
                </c:pt>
                <c:pt idx="656">
                  <c:v>73067</c:v>
                </c:pt>
                <c:pt idx="657">
                  <c:v>73067.5</c:v>
                </c:pt>
                <c:pt idx="658">
                  <c:v>73076</c:v>
                </c:pt>
                <c:pt idx="659">
                  <c:v>73076.5</c:v>
                </c:pt>
                <c:pt idx="660">
                  <c:v>73077</c:v>
                </c:pt>
                <c:pt idx="661">
                  <c:v>73077</c:v>
                </c:pt>
                <c:pt idx="662">
                  <c:v>73077.5</c:v>
                </c:pt>
                <c:pt idx="663">
                  <c:v>73080.5</c:v>
                </c:pt>
                <c:pt idx="664">
                  <c:v>73081</c:v>
                </c:pt>
                <c:pt idx="665">
                  <c:v>73081.5</c:v>
                </c:pt>
                <c:pt idx="666">
                  <c:v>73085</c:v>
                </c:pt>
                <c:pt idx="667">
                  <c:v>73085.5</c:v>
                </c:pt>
                <c:pt idx="668">
                  <c:v>73089.5</c:v>
                </c:pt>
                <c:pt idx="669">
                  <c:v>73090</c:v>
                </c:pt>
                <c:pt idx="670">
                  <c:v>73090.5</c:v>
                </c:pt>
                <c:pt idx="671">
                  <c:v>73094</c:v>
                </c:pt>
                <c:pt idx="672">
                  <c:v>73094.5</c:v>
                </c:pt>
                <c:pt idx="673">
                  <c:v>73095</c:v>
                </c:pt>
                <c:pt idx="674">
                  <c:v>73095</c:v>
                </c:pt>
                <c:pt idx="675">
                  <c:v>73095</c:v>
                </c:pt>
                <c:pt idx="676">
                  <c:v>73098.5</c:v>
                </c:pt>
                <c:pt idx="677">
                  <c:v>73099</c:v>
                </c:pt>
                <c:pt idx="678">
                  <c:v>73099.5</c:v>
                </c:pt>
                <c:pt idx="679">
                  <c:v>73103.5</c:v>
                </c:pt>
                <c:pt idx="680">
                  <c:v>73135</c:v>
                </c:pt>
                <c:pt idx="681">
                  <c:v>73135.5</c:v>
                </c:pt>
                <c:pt idx="682">
                  <c:v>73144</c:v>
                </c:pt>
                <c:pt idx="683">
                  <c:v>73144.5</c:v>
                </c:pt>
                <c:pt idx="684">
                  <c:v>73148.5</c:v>
                </c:pt>
                <c:pt idx="685">
                  <c:v>73158</c:v>
                </c:pt>
                <c:pt idx="686">
                  <c:v>73185</c:v>
                </c:pt>
                <c:pt idx="687">
                  <c:v>73189</c:v>
                </c:pt>
                <c:pt idx="688">
                  <c:v>73189.5</c:v>
                </c:pt>
                <c:pt idx="689">
                  <c:v>73190</c:v>
                </c:pt>
                <c:pt idx="690">
                  <c:v>73194</c:v>
                </c:pt>
                <c:pt idx="691">
                  <c:v>73194.5</c:v>
                </c:pt>
                <c:pt idx="692">
                  <c:v>73207.5</c:v>
                </c:pt>
                <c:pt idx="693">
                  <c:v>73212</c:v>
                </c:pt>
                <c:pt idx="694">
                  <c:v>73212.5</c:v>
                </c:pt>
                <c:pt idx="695">
                  <c:v>73221</c:v>
                </c:pt>
                <c:pt idx="696">
                  <c:v>73221.5</c:v>
                </c:pt>
                <c:pt idx="697">
                  <c:v>73230</c:v>
                </c:pt>
                <c:pt idx="698">
                  <c:v>73230.5</c:v>
                </c:pt>
                <c:pt idx="699">
                  <c:v>73239</c:v>
                </c:pt>
                <c:pt idx="700">
                  <c:v>73243.5</c:v>
                </c:pt>
                <c:pt idx="701">
                  <c:v>73248</c:v>
                </c:pt>
                <c:pt idx="702">
                  <c:v>73248.5</c:v>
                </c:pt>
                <c:pt idx="703">
                  <c:v>73252.5</c:v>
                </c:pt>
                <c:pt idx="704">
                  <c:v>73253</c:v>
                </c:pt>
                <c:pt idx="705">
                  <c:v>73262</c:v>
                </c:pt>
                <c:pt idx="706">
                  <c:v>73271</c:v>
                </c:pt>
                <c:pt idx="707">
                  <c:v>73275.5</c:v>
                </c:pt>
                <c:pt idx="708">
                  <c:v>73280</c:v>
                </c:pt>
                <c:pt idx="709">
                  <c:v>73289</c:v>
                </c:pt>
                <c:pt idx="710">
                  <c:v>74310</c:v>
                </c:pt>
                <c:pt idx="711">
                  <c:v>74327.5</c:v>
                </c:pt>
                <c:pt idx="712">
                  <c:v>74328</c:v>
                </c:pt>
                <c:pt idx="713">
                  <c:v>74342.5</c:v>
                </c:pt>
                <c:pt idx="714">
                  <c:v>74355</c:v>
                </c:pt>
                <c:pt idx="715">
                  <c:v>74359.5</c:v>
                </c:pt>
                <c:pt idx="716">
                  <c:v>74368.5</c:v>
                </c:pt>
                <c:pt idx="717">
                  <c:v>74369</c:v>
                </c:pt>
                <c:pt idx="718">
                  <c:v>74373.5</c:v>
                </c:pt>
                <c:pt idx="719">
                  <c:v>74377.5</c:v>
                </c:pt>
                <c:pt idx="720">
                  <c:v>74378</c:v>
                </c:pt>
                <c:pt idx="721">
                  <c:v>74382</c:v>
                </c:pt>
                <c:pt idx="722">
                  <c:v>74382.5</c:v>
                </c:pt>
                <c:pt idx="723">
                  <c:v>74386.5</c:v>
                </c:pt>
                <c:pt idx="724">
                  <c:v>74387</c:v>
                </c:pt>
                <c:pt idx="725">
                  <c:v>74391</c:v>
                </c:pt>
                <c:pt idx="726">
                  <c:v>74404.5</c:v>
                </c:pt>
                <c:pt idx="727">
                  <c:v>74405</c:v>
                </c:pt>
                <c:pt idx="728">
                  <c:v>74409</c:v>
                </c:pt>
                <c:pt idx="729">
                  <c:v>74409.5</c:v>
                </c:pt>
                <c:pt idx="730">
                  <c:v>74413.5</c:v>
                </c:pt>
                <c:pt idx="731">
                  <c:v>74414</c:v>
                </c:pt>
                <c:pt idx="732">
                  <c:v>74431.5</c:v>
                </c:pt>
                <c:pt idx="733">
                  <c:v>74432</c:v>
                </c:pt>
                <c:pt idx="734">
                  <c:v>74435.5</c:v>
                </c:pt>
                <c:pt idx="735">
                  <c:v>74436</c:v>
                </c:pt>
                <c:pt idx="736">
                  <c:v>74436</c:v>
                </c:pt>
                <c:pt idx="737">
                  <c:v>74436.5</c:v>
                </c:pt>
                <c:pt idx="738">
                  <c:v>74437</c:v>
                </c:pt>
                <c:pt idx="739">
                  <c:v>74440.5</c:v>
                </c:pt>
                <c:pt idx="740">
                  <c:v>74441</c:v>
                </c:pt>
                <c:pt idx="741">
                  <c:v>74464</c:v>
                </c:pt>
                <c:pt idx="742">
                  <c:v>74472.5</c:v>
                </c:pt>
                <c:pt idx="743">
                  <c:v>74517.5</c:v>
                </c:pt>
                <c:pt idx="744">
                  <c:v>74518</c:v>
                </c:pt>
                <c:pt idx="745">
                  <c:v>74518.5</c:v>
                </c:pt>
                <c:pt idx="746">
                  <c:v>74522.5</c:v>
                </c:pt>
                <c:pt idx="747">
                  <c:v>74523</c:v>
                </c:pt>
                <c:pt idx="748">
                  <c:v>74528</c:v>
                </c:pt>
                <c:pt idx="749">
                  <c:v>74528.5</c:v>
                </c:pt>
                <c:pt idx="750">
                  <c:v>74536</c:v>
                </c:pt>
                <c:pt idx="751">
                  <c:v>74536.5</c:v>
                </c:pt>
                <c:pt idx="752">
                  <c:v>74540</c:v>
                </c:pt>
                <c:pt idx="753">
                  <c:v>74558.5</c:v>
                </c:pt>
                <c:pt idx="754">
                  <c:v>74559</c:v>
                </c:pt>
                <c:pt idx="755">
                  <c:v>74640</c:v>
                </c:pt>
                <c:pt idx="756">
                  <c:v>74794.5</c:v>
                </c:pt>
                <c:pt idx="757">
                  <c:v>74893</c:v>
                </c:pt>
                <c:pt idx="758">
                  <c:v>74907.5</c:v>
                </c:pt>
                <c:pt idx="759">
                  <c:v>74907.5</c:v>
                </c:pt>
                <c:pt idx="760">
                  <c:v>76050</c:v>
                </c:pt>
                <c:pt idx="761">
                  <c:v>76050</c:v>
                </c:pt>
                <c:pt idx="762">
                  <c:v>76357.5</c:v>
                </c:pt>
                <c:pt idx="763">
                  <c:v>76357.5</c:v>
                </c:pt>
                <c:pt idx="764">
                  <c:v>76643</c:v>
                </c:pt>
                <c:pt idx="765">
                  <c:v>76693</c:v>
                </c:pt>
                <c:pt idx="766">
                  <c:v>77623.5</c:v>
                </c:pt>
                <c:pt idx="767">
                  <c:v>77744</c:v>
                </c:pt>
                <c:pt idx="768">
                  <c:v>77768</c:v>
                </c:pt>
                <c:pt idx="769">
                  <c:v>77997.5</c:v>
                </c:pt>
                <c:pt idx="770">
                  <c:v>79452</c:v>
                </c:pt>
                <c:pt idx="771">
                  <c:v>79452.5</c:v>
                </c:pt>
                <c:pt idx="772">
                  <c:v>79471.5</c:v>
                </c:pt>
                <c:pt idx="773">
                  <c:v>79592</c:v>
                </c:pt>
                <c:pt idx="774">
                  <c:v>79592.5</c:v>
                </c:pt>
                <c:pt idx="775">
                  <c:v>79669</c:v>
                </c:pt>
                <c:pt idx="776">
                  <c:v>79675</c:v>
                </c:pt>
                <c:pt idx="777">
                  <c:v>79675.5</c:v>
                </c:pt>
                <c:pt idx="778">
                  <c:v>79755</c:v>
                </c:pt>
                <c:pt idx="779">
                  <c:v>81024.5</c:v>
                </c:pt>
                <c:pt idx="780">
                  <c:v>81166.5</c:v>
                </c:pt>
                <c:pt idx="781">
                  <c:v>81309.5</c:v>
                </c:pt>
                <c:pt idx="782">
                  <c:v>81387.5</c:v>
                </c:pt>
                <c:pt idx="783">
                  <c:v>81491.5</c:v>
                </c:pt>
                <c:pt idx="784">
                  <c:v>81559.5</c:v>
                </c:pt>
                <c:pt idx="785">
                  <c:v>82449</c:v>
                </c:pt>
                <c:pt idx="786">
                  <c:v>82551.5</c:v>
                </c:pt>
                <c:pt idx="787">
                  <c:v>82552</c:v>
                </c:pt>
                <c:pt idx="788">
                  <c:v>82797.5</c:v>
                </c:pt>
                <c:pt idx="789">
                  <c:v>82949.5</c:v>
                </c:pt>
                <c:pt idx="790">
                  <c:v>82977</c:v>
                </c:pt>
                <c:pt idx="791">
                  <c:v>83073</c:v>
                </c:pt>
                <c:pt idx="792">
                  <c:v>83268</c:v>
                </c:pt>
                <c:pt idx="793">
                  <c:v>84225.5</c:v>
                </c:pt>
                <c:pt idx="794">
                  <c:v>84288.5</c:v>
                </c:pt>
                <c:pt idx="795">
                  <c:v>84338.5</c:v>
                </c:pt>
                <c:pt idx="796">
                  <c:v>84370</c:v>
                </c:pt>
                <c:pt idx="797">
                  <c:v>84569</c:v>
                </c:pt>
                <c:pt idx="798">
                  <c:v>84569</c:v>
                </c:pt>
                <c:pt idx="799">
                  <c:v>84581.5</c:v>
                </c:pt>
                <c:pt idx="800">
                  <c:v>84582</c:v>
                </c:pt>
                <c:pt idx="801">
                  <c:v>84712.5</c:v>
                </c:pt>
                <c:pt idx="802">
                  <c:v>84726</c:v>
                </c:pt>
                <c:pt idx="803">
                  <c:v>84827</c:v>
                </c:pt>
                <c:pt idx="804">
                  <c:v>85915.5</c:v>
                </c:pt>
                <c:pt idx="805">
                  <c:v>86082.5</c:v>
                </c:pt>
                <c:pt idx="806">
                  <c:v>86083</c:v>
                </c:pt>
                <c:pt idx="807">
                  <c:v>86228</c:v>
                </c:pt>
                <c:pt idx="808">
                  <c:v>86266.5</c:v>
                </c:pt>
                <c:pt idx="809">
                  <c:v>86267</c:v>
                </c:pt>
                <c:pt idx="810">
                  <c:v>86294</c:v>
                </c:pt>
                <c:pt idx="811">
                  <c:v>86381</c:v>
                </c:pt>
                <c:pt idx="812">
                  <c:v>86521.5</c:v>
                </c:pt>
                <c:pt idx="813">
                  <c:v>87795.5</c:v>
                </c:pt>
                <c:pt idx="814">
                  <c:v>87795.5</c:v>
                </c:pt>
                <c:pt idx="815">
                  <c:v>87847</c:v>
                </c:pt>
                <c:pt idx="816">
                  <c:v>87858.5</c:v>
                </c:pt>
                <c:pt idx="817">
                  <c:v>88002</c:v>
                </c:pt>
                <c:pt idx="818">
                  <c:v>88002</c:v>
                </c:pt>
                <c:pt idx="819">
                  <c:v>88057.5</c:v>
                </c:pt>
                <c:pt idx="820">
                  <c:v>88057.5</c:v>
                </c:pt>
                <c:pt idx="821">
                  <c:v>88062</c:v>
                </c:pt>
                <c:pt idx="822">
                  <c:v>88108</c:v>
                </c:pt>
                <c:pt idx="823">
                  <c:v>88160.5</c:v>
                </c:pt>
                <c:pt idx="824">
                  <c:v>88160.5</c:v>
                </c:pt>
                <c:pt idx="825">
                  <c:v>88161</c:v>
                </c:pt>
                <c:pt idx="826">
                  <c:v>88161</c:v>
                </c:pt>
                <c:pt idx="827">
                  <c:v>88266</c:v>
                </c:pt>
                <c:pt idx="828">
                  <c:v>88266</c:v>
                </c:pt>
                <c:pt idx="829">
                  <c:v>89336.5</c:v>
                </c:pt>
                <c:pt idx="830">
                  <c:v>89336.5</c:v>
                </c:pt>
                <c:pt idx="831">
                  <c:v>89510</c:v>
                </c:pt>
                <c:pt idx="832">
                  <c:v>89626</c:v>
                </c:pt>
                <c:pt idx="833">
                  <c:v>89626</c:v>
                </c:pt>
                <c:pt idx="834">
                  <c:v>89751</c:v>
                </c:pt>
                <c:pt idx="835">
                  <c:v>89751</c:v>
                </c:pt>
                <c:pt idx="836">
                  <c:v>90981.5</c:v>
                </c:pt>
                <c:pt idx="837">
                  <c:v>91144</c:v>
                </c:pt>
                <c:pt idx="838">
                  <c:v>91194</c:v>
                </c:pt>
                <c:pt idx="839">
                  <c:v>91401</c:v>
                </c:pt>
                <c:pt idx="840">
                  <c:v>92874.5</c:v>
                </c:pt>
                <c:pt idx="841">
                  <c:v>92875</c:v>
                </c:pt>
                <c:pt idx="842">
                  <c:v>92875.5</c:v>
                </c:pt>
                <c:pt idx="843">
                  <c:v>93146</c:v>
                </c:pt>
                <c:pt idx="844">
                  <c:v>94429</c:v>
                </c:pt>
                <c:pt idx="845">
                  <c:v>94429.5</c:v>
                </c:pt>
                <c:pt idx="846">
                  <c:v>94546.5</c:v>
                </c:pt>
                <c:pt idx="847">
                  <c:v>94586.5</c:v>
                </c:pt>
                <c:pt idx="848">
                  <c:v>94722</c:v>
                </c:pt>
                <c:pt idx="849">
                  <c:v>94900</c:v>
                </c:pt>
              </c:numCache>
            </c:numRef>
          </c:xVal>
          <c:yVal>
            <c:numRef>
              <c:f>'Active 3'!$M$21:$M$989</c:f>
              <c:numCache>
                <c:formatCode>General</c:formatCode>
                <c:ptCount val="969"/>
                <c:pt idx="440">
                  <c:v>-1.1763700080337003E-2</c:v>
                </c:pt>
                <c:pt idx="441">
                  <c:v>-1.1706839955877513E-2</c:v>
                </c:pt>
                <c:pt idx="442">
                  <c:v>-1.1195099796168506E-2</c:v>
                </c:pt>
                <c:pt idx="443">
                  <c:v>-1.1840220220619813E-2</c:v>
                </c:pt>
                <c:pt idx="444">
                  <c:v>-1.1383359844330698E-2</c:v>
                </c:pt>
                <c:pt idx="445">
                  <c:v>-1.1359880154486746E-2</c:v>
                </c:pt>
                <c:pt idx="446">
                  <c:v>-1.2324660070589744E-2</c:v>
                </c:pt>
                <c:pt idx="447">
                  <c:v>-1.1901180128916167E-2</c:v>
                </c:pt>
                <c:pt idx="448">
                  <c:v>-1.144432021828834E-2</c:v>
                </c:pt>
                <c:pt idx="449">
                  <c:v>-1.1789440221036784E-2</c:v>
                </c:pt>
                <c:pt idx="450">
                  <c:v>-1.1632579800789244E-2</c:v>
                </c:pt>
                <c:pt idx="451">
                  <c:v>-1.1677699847496115E-2</c:v>
                </c:pt>
                <c:pt idx="452">
                  <c:v>-1.0920839980826713E-2</c:v>
                </c:pt>
                <c:pt idx="453">
                  <c:v>-1.2054219936544541E-2</c:v>
                </c:pt>
                <c:pt idx="454">
                  <c:v>-1.1497360195789952E-2</c:v>
                </c:pt>
                <c:pt idx="455">
                  <c:v>-1.1642480072623584E-2</c:v>
                </c:pt>
                <c:pt idx="456">
                  <c:v>-1.1785620074078906E-2</c:v>
                </c:pt>
                <c:pt idx="457">
                  <c:v>-1.1530740157468244E-2</c:v>
                </c:pt>
                <c:pt idx="458">
                  <c:v>-1.1373880210157949E-2</c:v>
                </c:pt>
                <c:pt idx="459">
                  <c:v>-1.1495519924210384E-2</c:v>
                </c:pt>
                <c:pt idx="461">
                  <c:v>-1.1638659925665706E-2</c:v>
                </c:pt>
                <c:pt idx="463">
                  <c:v>-1.1923519821721129E-2</c:v>
                </c:pt>
                <c:pt idx="464">
                  <c:v>-1.1911780209629796E-2</c:v>
                </c:pt>
                <c:pt idx="465">
                  <c:v>-1.1600040175835602E-2</c:v>
                </c:pt>
                <c:pt idx="466">
                  <c:v>-1.2488299966207705E-2</c:v>
                </c:pt>
                <c:pt idx="467">
                  <c:v>-1.1976559806498699E-2</c:v>
                </c:pt>
                <c:pt idx="468">
                  <c:v>-1.2064820017258171E-2</c:v>
                </c:pt>
                <c:pt idx="469">
                  <c:v>-1.1853079813590739E-2</c:v>
                </c:pt>
                <c:pt idx="471">
                  <c:v>-1.1784899776102975E-2</c:v>
                </c:pt>
                <c:pt idx="504">
                  <c:v>-1.4020380040165037E-2</c:v>
                </c:pt>
                <c:pt idx="505">
                  <c:v>-1.4108639792539179E-2</c:v>
                </c:pt>
                <c:pt idx="506">
                  <c:v>-1.4396900136489421E-2</c:v>
                </c:pt>
                <c:pt idx="507">
                  <c:v>-1.5840039792237803E-2</c:v>
                </c:pt>
                <c:pt idx="508">
                  <c:v>-1.5585159882903099E-2</c:v>
                </c:pt>
                <c:pt idx="516">
                  <c:v>-1.5513380232732743E-2</c:v>
                </c:pt>
                <c:pt idx="517">
                  <c:v>-1.5601639977830928E-2</c:v>
                </c:pt>
                <c:pt idx="518">
                  <c:v>-1.5878159778367262E-2</c:v>
                </c:pt>
                <c:pt idx="519">
                  <c:v>-1.5884239895967767E-2</c:v>
                </c:pt>
                <c:pt idx="520">
                  <c:v>-1.5749019832583144E-2</c:v>
                </c:pt>
                <c:pt idx="521">
                  <c:v>-1.5280419844202697E-2</c:v>
                </c:pt>
                <c:pt idx="522">
                  <c:v>-1.5945199811540078E-2</c:v>
                </c:pt>
                <c:pt idx="523">
                  <c:v>-1.527858003100846E-2</c:v>
                </c:pt>
                <c:pt idx="524">
                  <c:v>-1.5921720114420168E-2</c:v>
                </c:pt>
                <c:pt idx="525">
                  <c:v>-1.5909980036667548E-2</c:v>
                </c:pt>
                <c:pt idx="526">
                  <c:v>-1.609824008482974E-2</c:v>
                </c:pt>
                <c:pt idx="527">
                  <c:v>-1.5886499881162308E-2</c:v>
                </c:pt>
                <c:pt idx="528">
                  <c:v>-1.5830059928703122E-2</c:v>
                </c:pt>
                <c:pt idx="529">
                  <c:v>-1.5918320139462594E-2</c:v>
                </c:pt>
                <c:pt idx="530">
                  <c:v>-1.5261460110195912E-2</c:v>
                </c:pt>
                <c:pt idx="531">
                  <c:v>-1.6116479993797839E-2</c:v>
                </c:pt>
                <c:pt idx="532">
                  <c:v>-1.5659620083170012E-2</c:v>
                </c:pt>
                <c:pt idx="533">
                  <c:v>-1.6067539807409048E-2</c:v>
                </c:pt>
                <c:pt idx="534">
                  <c:v>-1.5412660104630049E-2</c:v>
                </c:pt>
                <c:pt idx="535">
                  <c:v>-1.5720579991466366E-2</c:v>
                </c:pt>
                <c:pt idx="536">
                  <c:v>-1.6208839995670132E-2</c:v>
                </c:pt>
                <c:pt idx="537">
                  <c:v>-1.5797100131749175E-2</c:v>
                </c:pt>
                <c:pt idx="538">
                  <c:v>-1.5642220045265276E-2</c:v>
                </c:pt>
                <c:pt idx="539">
                  <c:v>-1.5795259852893651E-2</c:v>
                </c:pt>
                <c:pt idx="540">
                  <c:v>-1.6338400106178597E-2</c:v>
                </c:pt>
                <c:pt idx="541">
                  <c:v>-1.6183520026970655E-2</c:v>
                </c:pt>
                <c:pt idx="542">
                  <c:v>-1.6526660154340789E-2</c:v>
                </c:pt>
                <c:pt idx="545">
                  <c:v>-1.5079699885973241E-2</c:v>
                </c:pt>
                <c:pt idx="546">
                  <c:v>-1.6467960223963019E-2</c:v>
                </c:pt>
                <c:pt idx="547">
                  <c:v>-1.6211099980864674E-2</c:v>
                </c:pt>
                <c:pt idx="548">
                  <c:v>-1.6213079841691069E-2</c:v>
                </c:pt>
                <c:pt idx="549">
                  <c:v>-1.6199359895836096E-2</c:v>
                </c:pt>
                <c:pt idx="550">
                  <c:v>-1.5864140164921992E-2</c:v>
                </c:pt>
                <c:pt idx="552">
                  <c:v>-1.6409259827923961E-2</c:v>
                </c:pt>
                <c:pt idx="553">
                  <c:v>-1.6752399955294095E-2</c:v>
                </c:pt>
                <c:pt idx="558">
                  <c:v>-1.6239240154391155E-2</c:v>
                </c:pt>
                <c:pt idx="559">
                  <c:v>-1.6227500069362577E-2</c:v>
                </c:pt>
                <c:pt idx="560">
                  <c:v>-1.6070640122052282E-2</c:v>
                </c:pt>
                <c:pt idx="561">
                  <c:v>-1.5413780085509643E-2</c:v>
                </c:pt>
                <c:pt idx="565">
                  <c:v>-1.5988460028893314E-2</c:v>
                </c:pt>
                <c:pt idx="567">
                  <c:v>-1.5976719951140694E-2</c:v>
                </c:pt>
                <c:pt idx="569">
                  <c:v>-1.5664979910070542E-2</c:v>
                </c:pt>
                <c:pt idx="570">
                  <c:v>-1.6053240084147546E-2</c:v>
                </c:pt>
                <c:pt idx="572">
                  <c:v>-1.5741500043077394E-2</c:v>
                </c:pt>
                <c:pt idx="578">
                  <c:v>-1.5794540027854964E-2</c:v>
                </c:pt>
                <c:pt idx="579">
                  <c:v>-1.6082799898867961E-2</c:v>
                </c:pt>
                <c:pt idx="580">
                  <c:v>-1.6271059947030153E-2</c:v>
                </c:pt>
                <c:pt idx="581">
                  <c:v>-1.6459319995192345E-2</c:v>
                </c:pt>
                <c:pt idx="583">
                  <c:v>-1.5347579916124232E-2</c:v>
                </c:pt>
                <c:pt idx="584">
                  <c:v>-1.6535840128199197E-2</c:v>
                </c:pt>
                <c:pt idx="585">
                  <c:v>-1.5878980091656558E-2</c:v>
                </c:pt>
                <c:pt idx="586">
                  <c:v>-1.6024099968490191E-2</c:v>
                </c:pt>
                <c:pt idx="588">
                  <c:v>-1.6267239800072275E-2</c:v>
                </c:pt>
                <c:pt idx="589">
                  <c:v>-1.5955500231939368E-2</c:v>
                </c:pt>
                <c:pt idx="590">
                  <c:v>-1.7020279985445086E-2</c:v>
                </c:pt>
                <c:pt idx="591">
                  <c:v>-1.6208539869694505E-2</c:v>
                </c:pt>
                <c:pt idx="592">
                  <c:v>-1.6085059876786545E-2</c:v>
                </c:pt>
                <c:pt idx="593">
                  <c:v>-1.6073319799033925E-2</c:v>
                </c:pt>
                <c:pt idx="594">
                  <c:v>-1.5961579891154543E-2</c:v>
                </c:pt>
                <c:pt idx="595">
                  <c:v>-1.6449839895358309E-2</c:v>
                </c:pt>
                <c:pt idx="596">
                  <c:v>-1.6038100024161395E-2</c:v>
                </c:pt>
                <c:pt idx="597">
                  <c:v>-1.6402880035457201E-2</c:v>
                </c:pt>
                <c:pt idx="598">
                  <c:v>-1.5791140045621432E-2</c:v>
                </c:pt>
                <c:pt idx="599">
                  <c:v>-1.5899059813818894E-2</c:v>
                </c:pt>
                <c:pt idx="600">
                  <c:v>-1.6087319861981086E-2</c:v>
                </c:pt>
                <c:pt idx="601">
                  <c:v>-1.5975579946825746E-2</c:v>
                </c:pt>
                <c:pt idx="649">
                  <c:v>-1.3802940135065001E-2</c:v>
                </c:pt>
                <c:pt idx="650">
                  <c:v>-1.3691200227185618E-2</c:v>
                </c:pt>
                <c:pt idx="651">
                  <c:v>-1.4234340022085235E-2</c:v>
                </c:pt>
                <c:pt idx="652">
                  <c:v>-1.3855980112566613E-2</c:v>
                </c:pt>
                <c:pt idx="653">
                  <c:v>-1.3999120121297892E-2</c:v>
                </c:pt>
                <c:pt idx="655">
                  <c:v>-1.3632499831146561E-2</c:v>
                </c:pt>
                <c:pt idx="656">
                  <c:v>-1.372076004918199E-2</c:v>
                </c:pt>
                <c:pt idx="657">
                  <c:v>-1.36638999247225E-2</c:v>
                </c:pt>
                <c:pt idx="658">
                  <c:v>-1.3797280182188842E-2</c:v>
                </c:pt>
                <c:pt idx="659">
                  <c:v>-1.3740420057729352E-2</c:v>
                </c:pt>
                <c:pt idx="661">
                  <c:v>-1.2983560198335908E-2</c:v>
                </c:pt>
                <c:pt idx="663">
                  <c:v>-1.4085540053201839E-2</c:v>
                </c:pt>
                <c:pt idx="664">
                  <c:v>-1.3128680067893583E-2</c:v>
                </c:pt>
                <c:pt idx="665">
                  <c:v>-1.3571820032666437E-2</c:v>
                </c:pt>
                <c:pt idx="666">
                  <c:v>-1.3973800145322457E-2</c:v>
                </c:pt>
                <c:pt idx="667">
                  <c:v>-1.3916940028138924E-2</c:v>
                </c:pt>
                <c:pt idx="668">
                  <c:v>-1.3662060111528262E-2</c:v>
                </c:pt>
                <c:pt idx="669">
                  <c:v>-1.3905199943110347E-2</c:v>
                </c:pt>
                <c:pt idx="670">
                  <c:v>-1.4048339951841626E-2</c:v>
                </c:pt>
                <c:pt idx="671">
                  <c:v>-1.3750319863902405E-2</c:v>
                </c:pt>
                <c:pt idx="672">
                  <c:v>-1.4093459991272539E-2</c:v>
                </c:pt>
                <c:pt idx="673">
                  <c:v>-1.3936600043962244E-2</c:v>
                </c:pt>
                <c:pt idx="676">
                  <c:v>-1.3838580081937835E-2</c:v>
                </c:pt>
                <c:pt idx="677">
                  <c:v>-1.3881719787605107E-2</c:v>
                </c:pt>
                <c:pt idx="678">
                  <c:v>-1.3524860172765329E-2</c:v>
                </c:pt>
                <c:pt idx="679">
                  <c:v>-1.35699802194722E-2</c:v>
                </c:pt>
                <c:pt idx="680">
                  <c:v>-1.3987800208269618E-2</c:v>
                </c:pt>
                <c:pt idx="681">
                  <c:v>-1.3930940083810128E-2</c:v>
                </c:pt>
                <c:pt idx="682">
                  <c:v>-1.3564319793658797E-2</c:v>
                </c:pt>
                <c:pt idx="683">
                  <c:v>-1.3807460098178126E-2</c:v>
                </c:pt>
                <c:pt idx="684">
                  <c:v>-1.3652580011694226E-2</c:v>
                </c:pt>
                <c:pt idx="685">
                  <c:v>-1.4272239939600695E-2</c:v>
                </c:pt>
                <c:pt idx="686">
                  <c:v>-1.3101799930154812E-2</c:v>
                </c:pt>
                <c:pt idx="687">
                  <c:v>-1.3946920007583685E-2</c:v>
                </c:pt>
                <c:pt idx="688">
                  <c:v>-1.3890059890400153E-2</c:v>
                </c:pt>
                <c:pt idx="689">
                  <c:v>-1.3833199765940662E-2</c:v>
                </c:pt>
                <c:pt idx="690">
                  <c:v>-1.4178320234350394E-2</c:v>
                </c:pt>
                <c:pt idx="691">
                  <c:v>-1.4021459814102855E-2</c:v>
                </c:pt>
                <c:pt idx="692">
                  <c:v>-1.3943099867901765E-2</c:v>
                </c:pt>
                <c:pt idx="693">
                  <c:v>-1.4131359916063957E-2</c:v>
                </c:pt>
                <c:pt idx="694">
                  <c:v>-1.367450000543613E-2</c:v>
                </c:pt>
                <c:pt idx="695">
                  <c:v>-1.3907880093029235E-2</c:v>
                </c:pt>
                <c:pt idx="696">
                  <c:v>-1.4051020101760514E-2</c:v>
                </c:pt>
                <c:pt idx="697">
                  <c:v>-1.4484399842331186E-2</c:v>
                </c:pt>
                <c:pt idx="698">
                  <c:v>-1.4427540190808941E-2</c:v>
                </c:pt>
                <c:pt idx="699">
                  <c:v>-1.3860919774742797E-2</c:v>
                </c:pt>
                <c:pt idx="700">
                  <c:v>-1.3949179992778227E-2</c:v>
                </c:pt>
                <c:pt idx="701">
                  <c:v>-1.3837440084898844E-2</c:v>
                </c:pt>
                <c:pt idx="702">
                  <c:v>-1.348058000439778E-2</c:v>
                </c:pt>
                <c:pt idx="703">
                  <c:v>-1.4225699786038604E-2</c:v>
                </c:pt>
                <c:pt idx="704">
                  <c:v>-1.4068839838728309E-2</c:v>
                </c:pt>
                <c:pt idx="705">
                  <c:v>-1.4045360141608398E-2</c:v>
                </c:pt>
                <c:pt idx="706">
                  <c:v>-1.4021879978827201E-2</c:v>
                </c:pt>
                <c:pt idx="707">
                  <c:v>-1.4810139939072542E-2</c:v>
                </c:pt>
                <c:pt idx="708">
                  <c:v>-1.4498399905278347E-2</c:v>
                </c:pt>
                <c:pt idx="709">
                  <c:v>-1.4274920089519583E-2</c:v>
                </c:pt>
                <c:pt idx="710">
                  <c:v>-1.446680017397739E-2</c:v>
                </c:pt>
                <c:pt idx="711">
                  <c:v>-1.5876699922955595E-2</c:v>
                </c:pt>
                <c:pt idx="712">
                  <c:v>-1.5719839968369342E-2</c:v>
                </c:pt>
                <c:pt idx="714">
                  <c:v>-1.5949399916280527E-2</c:v>
                </c:pt>
                <c:pt idx="715">
                  <c:v>-1.6237659787293524E-2</c:v>
                </c:pt>
                <c:pt idx="716">
                  <c:v>-1.5914180141407996E-2</c:v>
                </c:pt>
                <c:pt idx="717">
                  <c:v>-1.6157319972990081E-2</c:v>
                </c:pt>
                <c:pt idx="718">
                  <c:v>-1.5945579769322649E-2</c:v>
                </c:pt>
                <c:pt idx="719">
                  <c:v>-1.6290699772071093E-2</c:v>
                </c:pt>
                <c:pt idx="720">
                  <c:v>-1.623384011327289E-2</c:v>
                </c:pt>
                <c:pt idx="721">
                  <c:v>-1.6078960034064949E-2</c:v>
                </c:pt>
                <c:pt idx="722">
                  <c:v>-1.6022099909605458E-2</c:v>
                </c:pt>
                <c:pt idx="723">
                  <c:v>-1.6367219905077945E-2</c:v>
                </c:pt>
                <c:pt idx="724">
                  <c:v>-1.621035995776765E-2</c:v>
                </c:pt>
                <c:pt idx="725">
                  <c:v>-1.6255479989922605E-2</c:v>
                </c:pt>
                <c:pt idx="726">
                  <c:v>-1.6220260222326033E-2</c:v>
                </c:pt>
                <c:pt idx="727">
                  <c:v>-1.6163400097866543E-2</c:v>
                </c:pt>
                <c:pt idx="728">
                  <c:v>-1.660851993074175E-2</c:v>
                </c:pt>
                <c:pt idx="729">
                  <c:v>-1.6251659850240685E-2</c:v>
                </c:pt>
                <c:pt idx="730">
                  <c:v>-1.6196780066820793E-2</c:v>
                </c:pt>
                <c:pt idx="731">
                  <c:v>-1.6239919772488065E-2</c:v>
                </c:pt>
                <c:pt idx="732">
                  <c:v>-1.634981986717321E-2</c:v>
                </c:pt>
                <c:pt idx="733">
                  <c:v>-1.6292960208375007E-2</c:v>
                </c:pt>
                <c:pt idx="735">
                  <c:v>-1.6538079915335402E-2</c:v>
                </c:pt>
                <c:pt idx="737">
                  <c:v>-1.6381219960749149E-2</c:v>
                </c:pt>
                <c:pt idx="738">
                  <c:v>-1.6524359969480429E-2</c:v>
                </c:pt>
                <c:pt idx="739">
                  <c:v>-1.5826340095372871E-2</c:v>
                </c:pt>
                <c:pt idx="740">
                  <c:v>-1.6269480052869767E-2</c:v>
                </c:pt>
                <c:pt idx="741">
                  <c:v>-1.6253919828159269E-2</c:v>
                </c:pt>
                <c:pt idx="742">
                  <c:v>-1.5987299833795987E-2</c:v>
                </c:pt>
                <c:pt idx="743">
                  <c:v>-1.6169899929082021E-2</c:v>
                </c:pt>
                <c:pt idx="744">
                  <c:v>-1.6513040056452155E-2</c:v>
                </c:pt>
                <c:pt idx="745">
                  <c:v>-1.6456179931992665E-2</c:v>
                </c:pt>
                <c:pt idx="746">
                  <c:v>-1.6301299852784723E-2</c:v>
                </c:pt>
                <c:pt idx="747">
                  <c:v>-1.6344440024113283E-2</c:v>
                </c:pt>
                <c:pt idx="750">
                  <c:v>-1.5766079995955806E-2</c:v>
                </c:pt>
                <c:pt idx="751">
                  <c:v>-1.6309219790855423E-2</c:v>
                </c:pt>
                <c:pt idx="752">
                  <c:v>-1.661120007338468E-2</c:v>
                </c:pt>
                <c:pt idx="753">
                  <c:v>-1.6707380229490809E-2</c:v>
                </c:pt>
                <c:pt idx="754">
                  <c:v>-1.6350520148989744E-2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860-400B-99D5-B7FB5CC52E79}"/>
            </c:ext>
          </c:extLst>
        </c:ser>
        <c:ser>
          <c:idx val="6"/>
          <c:order val="6"/>
          <c:tx>
            <c:strRef>
              <c:f>'Active 3'!$N$20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3'!$F$21:$F$989</c:f>
              <c:numCache>
                <c:formatCode>General</c:formatCode>
                <c:ptCount val="969"/>
                <c:pt idx="0">
                  <c:v>0</c:v>
                </c:pt>
                <c:pt idx="1">
                  <c:v>5278</c:v>
                </c:pt>
                <c:pt idx="2">
                  <c:v>5337</c:v>
                </c:pt>
                <c:pt idx="3">
                  <c:v>5337.5</c:v>
                </c:pt>
                <c:pt idx="4">
                  <c:v>5350.5</c:v>
                </c:pt>
                <c:pt idx="5">
                  <c:v>5351</c:v>
                </c:pt>
                <c:pt idx="6">
                  <c:v>5355</c:v>
                </c:pt>
                <c:pt idx="7">
                  <c:v>5468.5</c:v>
                </c:pt>
                <c:pt idx="8">
                  <c:v>5473</c:v>
                </c:pt>
                <c:pt idx="9">
                  <c:v>5477.5</c:v>
                </c:pt>
                <c:pt idx="10">
                  <c:v>6557.5</c:v>
                </c:pt>
                <c:pt idx="11">
                  <c:v>6891</c:v>
                </c:pt>
                <c:pt idx="12">
                  <c:v>8423</c:v>
                </c:pt>
                <c:pt idx="13">
                  <c:v>8441</c:v>
                </c:pt>
                <c:pt idx="14">
                  <c:v>8464.5</c:v>
                </c:pt>
                <c:pt idx="15">
                  <c:v>8509</c:v>
                </c:pt>
                <c:pt idx="16">
                  <c:v>8613</c:v>
                </c:pt>
                <c:pt idx="17">
                  <c:v>8640.5</c:v>
                </c:pt>
                <c:pt idx="18">
                  <c:v>8654</c:v>
                </c:pt>
                <c:pt idx="19">
                  <c:v>8667.5</c:v>
                </c:pt>
                <c:pt idx="20">
                  <c:v>8781</c:v>
                </c:pt>
                <c:pt idx="21">
                  <c:v>8781</c:v>
                </c:pt>
                <c:pt idx="22">
                  <c:v>8785.5</c:v>
                </c:pt>
                <c:pt idx="23">
                  <c:v>8790</c:v>
                </c:pt>
                <c:pt idx="24">
                  <c:v>8867</c:v>
                </c:pt>
                <c:pt idx="25">
                  <c:v>8885</c:v>
                </c:pt>
                <c:pt idx="26">
                  <c:v>8939.5</c:v>
                </c:pt>
                <c:pt idx="27">
                  <c:v>9846.5</c:v>
                </c:pt>
                <c:pt idx="28">
                  <c:v>9847</c:v>
                </c:pt>
                <c:pt idx="29">
                  <c:v>10154</c:v>
                </c:pt>
                <c:pt idx="30">
                  <c:v>10376</c:v>
                </c:pt>
                <c:pt idx="31">
                  <c:v>11297</c:v>
                </c:pt>
                <c:pt idx="32">
                  <c:v>11423.5</c:v>
                </c:pt>
                <c:pt idx="33">
                  <c:v>11654</c:v>
                </c:pt>
                <c:pt idx="34">
                  <c:v>11672</c:v>
                </c:pt>
                <c:pt idx="35">
                  <c:v>11712.5</c:v>
                </c:pt>
                <c:pt idx="36">
                  <c:v>11717</c:v>
                </c:pt>
                <c:pt idx="37">
                  <c:v>11731</c:v>
                </c:pt>
                <c:pt idx="38">
                  <c:v>11884.5</c:v>
                </c:pt>
                <c:pt idx="39">
                  <c:v>11889</c:v>
                </c:pt>
                <c:pt idx="40">
                  <c:v>11890</c:v>
                </c:pt>
                <c:pt idx="41">
                  <c:v>12007</c:v>
                </c:pt>
                <c:pt idx="42">
                  <c:v>12020.5</c:v>
                </c:pt>
                <c:pt idx="43">
                  <c:v>12815</c:v>
                </c:pt>
                <c:pt idx="44">
                  <c:v>12869.5</c:v>
                </c:pt>
                <c:pt idx="45">
                  <c:v>12874</c:v>
                </c:pt>
                <c:pt idx="46">
                  <c:v>12946</c:v>
                </c:pt>
                <c:pt idx="47">
                  <c:v>13260</c:v>
                </c:pt>
                <c:pt idx="48">
                  <c:v>13269</c:v>
                </c:pt>
                <c:pt idx="49">
                  <c:v>13291.5</c:v>
                </c:pt>
                <c:pt idx="50">
                  <c:v>13292</c:v>
                </c:pt>
                <c:pt idx="51">
                  <c:v>13296</c:v>
                </c:pt>
                <c:pt idx="52">
                  <c:v>13296.5</c:v>
                </c:pt>
                <c:pt idx="53">
                  <c:v>13373</c:v>
                </c:pt>
                <c:pt idx="54">
                  <c:v>13373.5</c:v>
                </c:pt>
                <c:pt idx="55">
                  <c:v>13373.5</c:v>
                </c:pt>
                <c:pt idx="56">
                  <c:v>13403.5</c:v>
                </c:pt>
                <c:pt idx="57">
                  <c:v>13452.5</c:v>
                </c:pt>
                <c:pt idx="58">
                  <c:v>13457</c:v>
                </c:pt>
                <c:pt idx="59">
                  <c:v>13457.5</c:v>
                </c:pt>
                <c:pt idx="60">
                  <c:v>13462</c:v>
                </c:pt>
                <c:pt idx="61">
                  <c:v>13485</c:v>
                </c:pt>
                <c:pt idx="62">
                  <c:v>13490</c:v>
                </c:pt>
                <c:pt idx="63">
                  <c:v>13571</c:v>
                </c:pt>
                <c:pt idx="64">
                  <c:v>13579.5</c:v>
                </c:pt>
                <c:pt idx="65">
                  <c:v>13598</c:v>
                </c:pt>
                <c:pt idx="66">
                  <c:v>13625</c:v>
                </c:pt>
                <c:pt idx="67">
                  <c:v>13638.5</c:v>
                </c:pt>
                <c:pt idx="68">
                  <c:v>13652</c:v>
                </c:pt>
                <c:pt idx="69">
                  <c:v>13720</c:v>
                </c:pt>
                <c:pt idx="70">
                  <c:v>13756.5</c:v>
                </c:pt>
                <c:pt idx="71">
                  <c:v>13765.5</c:v>
                </c:pt>
                <c:pt idx="72">
                  <c:v>14555</c:v>
                </c:pt>
                <c:pt idx="73">
                  <c:v>14573</c:v>
                </c:pt>
                <c:pt idx="74">
                  <c:v>14690.5</c:v>
                </c:pt>
                <c:pt idx="75">
                  <c:v>14736</c:v>
                </c:pt>
                <c:pt idx="76">
                  <c:v>14736</c:v>
                </c:pt>
                <c:pt idx="77">
                  <c:v>14831</c:v>
                </c:pt>
                <c:pt idx="78">
                  <c:v>14857.5</c:v>
                </c:pt>
                <c:pt idx="79">
                  <c:v>14858</c:v>
                </c:pt>
                <c:pt idx="80">
                  <c:v>14858</c:v>
                </c:pt>
                <c:pt idx="81">
                  <c:v>14871.5</c:v>
                </c:pt>
                <c:pt idx="82">
                  <c:v>14935</c:v>
                </c:pt>
                <c:pt idx="83">
                  <c:v>14989</c:v>
                </c:pt>
                <c:pt idx="84">
                  <c:v>15066</c:v>
                </c:pt>
                <c:pt idx="85">
                  <c:v>15102</c:v>
                </c:pt>
                <c:pt idx="86">
                  <c:v>15102.5</c:v>
                </c:pt>
                <c:pt idx="87">
                  <c:v>15106.5</c:v>
                </c:pt>
                <c:pt idx="88">
                  <c:v>15120</c:v>
                </c:pt>
                <c:pt idx="89">
                  <c:v>15129</c:v>
                </c:pt>
                <c:pt idx="90">
                  <c:v>15165.5</c:v>
                </c:pt>
                <c:pt idx="91">
                  <c:v>15192.5</c:v>
                </c:pt>
                <c:pt idx="92">
                  <c:v>15197</c:v>
                </c:pt>
                <c:pt idx="93">
                  <c:v>15197</c:v>
                </c:pt>
                <c:pt idx="94">
                  <c:v>15206.5</c:v>
                </c:pt>
                <c:pt idx="95">
                  <c:v>15247</c:v>
                </c:pt>
                <c:pt idx="96">
                  <c:v>15256</c:v>
                </c:pt>
                <c:pt idx="97">
                  <c:v>15274.5</c:v>
                </c:pt>
                <c:pt idx="98">
                  <c:v>15315</c:v>
                </c:pt>
                <c:pt idx="99">
                  <c:v>15315.5</c:v>
                </c:pt>
                <c:pt idx="100">
                  <c:v>16512.5</c:v>
                </c:pt>
                <c:pt idx="101">
                  <c:v>16561.5</c:v>
                </c:pt>
                <c:pt idx="102">
                  <c:v>16572.5</c:v>
                </c:pt>
                <c:pt idx="103">
                  <c:v>16670</c:v>
                </c:pt>
                <c:pt idx="104">
                  <c:v>16715.5</c:v>
                </c:pt>
                <c:pt idx="105">
                  <c:v>16792.5</c:v>
                </c:pt>
                <c:pt idx="106">
                  <c:v>16814.5</c:v>
                </c:pt>
                <c:pt idx="107">
                  <c:v>16815</c:v>
                </c:pt>
                <c:pt idx="108">
                  <c:v>16837.5</c:v>
                </c:pt>
                <c:pt idx="109">
                  <c:v>16842</c:v>
                </c:pt>
                <c:pt idx="110">
                  <c:v>16842</c:v>
                </c:pt>
                <c:pt idx="111">
                  <c:v>16860</c:v>
                </c:pt>
                <c:pt idx="112">
                  <c:v>16860.5</c:v>
                </c:pt>
                <c:pt idx="113">
                  <c:v>16956.5</c:v>
                </c:pt>
                <c:pt idx="114">
                  <c:v>18083.5</c:v>
                </c:pt>
                <c:pt idx="115">
                  <c:v>18149</c:v>
                </c:pt>
                <c:pt idx="116">
                  <c:v>18315</c:v>
                </c:pt>
                <c:pt idx="117">
                  <c:v>18474.5</c:v>
                </c:pt>
                <c:pt idx="118">
                  <c:v>18478</c:v>
                </c:pt>
                <c:pt idx="119">
                  <c:v>18482.5</c:v>
                </c:pt>
                <c:pt idx="120">
                  <c:v>18618.5</c:v>
                </c:pt>
                <c:pt idx="121">
                  <c:v>18686.5</c:v>
                </c:pt>
                <c:pt idx="122">
                  <c:v>18713.5</c:v>
                </c:pt>
                <c:pt idx="123">
                  <c:v>18759</c:v>
                </c:pt>
                <c:pt idx="124">
                  <c:v>20032</c:v>
                </c:pt>
                <c:pt idx="125">
                  <c:v>20045.5</c:v>
                </c:pt>
                <c:pt idx="126">
                  <c:v>20106</c:v>
                </c:pt>
                <c:pt idx="127">
                  <c:v>20154.5</c:v>
                </c:pt>
                <c:pt idx="128">
                  <c:v>20160.5</c:v>
                </c:pt>
                <c:pt idx="129">
                  <c:v>20163.5</c:v>
                </c:pt>
                <c:pt idx="130">
                  <c:v>20186</c:v>
                </c:pt>
                <c:pt idx="131">
                  <c:v>20277</c:v>
                </c:pt>
                <c:pt idx="132">
                  <c:v>20317.5</c:v>
                </c:pt>
                <c:pt idx="133">
                  <c:v>20449</c:v>
                </c:pt>
                <c:pt idx="134">
                  <c:v>21506.5</c:v>
                </c:pt>
                <c:pt idx="135">
                  <c:v>21550.5</c:v>
                </c:pt>
                <c:pt idx="136">
                  <c:v>21551</c:v>
                </c:pt>
                <c:pt idx="137">
                  <c:v>21551.5</c:v>
                </c:pt>
                <c:pt idx="138">
                  <c:v>21763.5</c:v>
                </c:pt>
                <c:pt idx="139">
                  <c:v>21767.5</c:v>
                </c:pt>
                <c:pt idx="140">
                  <c:v>21777</c:v>
                </c:pt>
                <c:pt idx="141">
                  <c:v>21790</c:v>
                </c:pt>
                <c:pt idx="142">
                  <c:v>21790.5</c:v>
                </c:pt>
                <c:pt idx="143">
                  <c:v>21881</c:v>
                </c:pt>
                <c:pt idx="144">
                  <c:v>21921.5</c:v>
                </c:pt>
                <c:pt idx="145">
                  <c:v>21922</c:v>
                </c:pt>
                <c:pt idx="146">
                  <c:v>21926.5</c:v>
                </c:pt>
                <c:pt idx="147">
                  <c:v>22887</c:v>
                </c:pt>
                <c:pt idx="148">
                  <c:v>23278.5</c:v>
                </c:pt>
                <c:pt idx="149">
                  <c:v>23285.5</c:v>
                </c:pt>
                <c:pt idx="150">
                  <c:v>23612</c:v>
                </c:pt>
                <c:pt idx="151">
                  <c:v>23617.5</c:v>
                </c:pt>
                <c:pt idx="152">
                  <c:v>23671</c:v>
                </c:pt>
                <c:pt idx="153">
                  <c:v>23672.5</c:v>
                </c:pt>
                <c:pt idx="154">
                  <c:v>23686</c:v>
                </c:pt>
                <c:pt idx="155">
                  <c:v>24898.5</c:v>
                </c:pt>
                <c:pt idx="156">
                  <c:v>24971</c:v>
                </c:pt>
                <c:pt idx="157">
                  <c:v>25016.5</c:v>
                </c:pt>
                <c:pt idx="158">
                  <c:v>25116</c:v>
                </c:pt>
                <c:pt idx="159">
                  <c:v>25120.5</c:v>
                </c:pt>
                <c:pt idx="160">
                  <c:v>25225</c:v>
                </c:pt>
                <c:pt idx="161">
                  <c:v>25229.5</c:v>
                </c:pt>
                <c:pt idx="162">
                  <c:v>25238.5</c:v>
                </c:pt>
                <c:pt idx="163">
                  <c:v>25243</c:v>
                </c:pt>
                <c:pt idx="164">
                  <c:v>25293</c:v>
                </c:pt>
                <c:pt idx="165">
                  <c:v>25297.5</c:v>
                </c:pt>
                <c:pt idx="166">
                  <c:v>26570.5</c:v>
                </c:pt>
                <c:pt idx="167">
                  <c:v>26579.5</c:v>
                </c:pt>
                <c:pt idx="168">
                  <c:v>26580</c:v>
                </c:pt>
                <c:pt idx="169">
                  <c:v>26588.5</c:v>
                </c:pt>
                <c:pt idx="170">
                  <c:v>26602</c:v>
                </c:pt>
                <c:pt idx="171">
                  <c:v>26602.5</c:v>
                </c:pt>
                <c:pt idx="172">
                  <c:v>26661</c:v>
                </c:pt>
                <c:pt idx="173">
                  <c:v>26739</c:v>
                </c:pt>
                <c:pt idx="174">
                  <c:v>26743.5</c:v>
                </c:pt>
                <c:pt idx="175">
                  <c:v>26747</c:v>
                </c:pt>
                <c:pt idx="176">
                  <c:v>26761</c:v>
                </c:pt>
                <c:pt idx="177">
                  <c:v>26770</c:v>
                </c:pt>
                <c:pt idx="178">
                  <c:v>26776</c:v>
                </c:pt>
                <c:pt idx="179">
                  <c:v>26906</c:v>
                </c:pt>
                <c:pt idx="180">
                  <c:v>27019.5</c:v>
                </c:pt>
                <c:pt idx="181">
                  <c:v>27854.5</c:v>
                </c:pt>
                <c:pt idx="182">
                  <c:v>28242.5</c:v>
                </c:pt>
                <c:pt idx="183">
                  <c:v>28310.5</c:v>
                </c:pt>
                <c:pt idx="184">
                  <c:v>28442</c:v>
                </c:pt>
                <c:pt idx="185">
                  <c:v>28451</c:v>
                </c:pt>
                <c:pt idx="186">
                  <c:v>28451.5</c:v>
                </c:pt>
                <c:pt idx="187">
                  <c:v>28456</c:v>
                </c:pt>
                <c:pt idx="188">
                  <c:v>28460.5</c:v>
                </c:pt>
                <c:pt idx="189">
                  <c:v>28465</c:v>
                </c:pt>
                <c:pt idx="190">
                  <c:v>28465.5</c:v>
                </c:pt>
                <c:pt idx="191">
                  <c:v>28469.5</c:v>
                </c:pt>
                <c:pt idx="192">
                  <c:v>28496.5</c:v>
                </c:pt>
                <c:pt idx="193">
                  <c:v>28750.5</c:v>
                </c:pt>
                <c:pt idx="194">
                  <c:v>29820</c:v>
                </c:pt>
                <c:pt idx="195">
                  <c:v>29915</c:v>
                </c:pt>
                <c:pt idx="196">
                  <c:v>29919.5</c:v>
                </c:pt>
                <c:pt idx="197">
                  <c:v>29957</c:v>
                </c:pt>
                <c:pt idx="198">
                  <c:v>30060</c:v>
                </c:pt>
                <c:pt idx="199">
                  <c:v>30064.5</c:v>
                </c:pt>
                <c:pt idx="200">
                  <c:v>30087</c:v>
                </c:pt>
                <c:pt idx="201">
                  <c:v>30096</c:v>
                </c:pt>
                <c:pt idx="202">
                  <c:v>30101</c:v>
                </c:pt>
                <c:pt idx="203">
                  <c:v>30255</c:v>
                </c:pt>
                <c:pt idx="204">
                  <c:v>31334</c:v>
                </c:pt>
                <c:pt idx="205">
                  <c:v>31334</c:v>
                </c:pt>
                <c:pt idx="206">
                  <c:v>31334</c:v>
                </c:pt>
                <c:pt idx="207">
                  <c:v>31668.5</c:v>
                </c:pt>
                <c:pt idx="208">
                  <c:v>31668.5</c:v>
                </c:pt>
                <c:pt idx="209">
                  <c:v>31673</c:v>
                </c:pt>
                <c:pt idx="210">
                  <c:v>31673.5</c:v>
                </c:pt>
                <c:pt idx="211">
                  <c:v>31673.5</c:v>
                </c:pt>
                <c:pt idx="212">
                  <c:v>31727.5</c:v>
                </c:pt>
                <c:pt idx="213">
                  <c:v>31809</c:v>
                </c:pt>
                <c:pt idx="214">
                  <c:v>31841</c:v>
                </c:pt>
                <c:pt idx="215">
                  <c:v>31841</c:v>
                </c:pt>
                <c:pt idx="216">
                  <c:v>31841</c:v>
                </c:pt>
                <c:pt idx="217">
                  <c:v>31841</c:v>
                </c:pt>
                <c:pt idx="218">
                  <c:v>31841</c:v>
                </c:pt>
                <c:pt idx="219">
                  <c:v>31841</c:v>
                </c:pt>
                <c:pt idx="220">
                  <c:v>31854.5</c:v>
                </c:pt>
                <c:pt idx="221">
                  <c:v>31854.5</c:v>
                </c:pt>
                <c:pt idx="222">
                  <c:v>31899.5</c:v>
                </c:pt>
                <c:pt idx="223">
                  <c:v>33188</c:v>
                </c:pt>
                <c:pt idx="224">
                  <c:v>33345</c:v>
                </c:pt>
                <c:pt idx="225">
                  <c:v>33395</c:v>
                </c:pt>
                <c:pt idx="226">
                  <c:v>33417.5</c:v>
                </c:pt>
                <c:pt idx="227">
                  <c:v>33422</c:v>
                </c:pt>
                <c:pt idx="228">
                  <c:v>33426.5</c:v>
                </c:pt>
                <c:pt idx="229">
                  <c:v>33426.5</c:v>
                </c:pt>
                <c:pt idx="230">
                  <c:v>33450.5</c:v>
                </c:pt>
                <c:pt idx="231">
                  <c:v>33454</c:v>
                </c:pt>
                <c:pt idx="232">
                  <c:v>33458.5</c:v>
                </c:pt>
                <c:pt idx="233">
                  <c:v>33549</c:v>
                </c:pt>
                <c:pt idx="234">
                  <c:v>34850</c:v>
                </c:pt>
                <c:pt idx="235">
                  <c:v>34922</c:v>
                </c:pt>
                <c:pt idx="236">
                  <c:v>35021.5</c:v>
                </c:pt>
                <c:pt idx="237">
                  <c:v>35021.5</c:v>
                </c:pt>
                <c:pt idx="238">
                  <c:v>35026.5</c:v>
                </c:pt>
                <c:pt idx="239">
                  <c:v>35026.5</c:v>
                </c:pt>
                <c:pt idx="240">
                  <c:v>35035.5</c:v>
                </c:pt>
                <c:pt idx="241">
                  <c:v>35040</c:v>
                </c:pt>
                <c:pt idx="242">
                  <c:v>35040</c:v>
                </c:pt>
                <c:pt idx="243">
                  <c:v>35058</c:v>
                </c:pt>
                <c:pt idx="244">
                  <c:v>35139.5</c:v>
                </c:pt>
                <c:pt idx="245">
                  <c:v>35191</c:v>
                </c:pt>
                <c:pt idx="246">
                  <c:v>35207.5</c:v>
                </c:pt>
                <c:pt idx="247">
                  <c:v>35434</c:v>
                </c:pt>
                <c:pt idx="248">
                  <c:v>36367.5</c:v>
                </c:pt>
                <c:pt idx="249">
                  <c:v>36517</c:v>
                </c:pt>
                <c:pt idx="250">
                  <c:v>36607.5</c:v>
                </c:pt>
                <c:pt idx="251">
                  <c:v>36997.5</c:v>
                </c:pt>
                <c:pt idx="252">
                  <c:v>38012.5</c:v>
                </c:pt>
                <c:pt idx="253">
                  <c:v>38162</c:v>
                </c:pt>
                <c:pt idx="254">
                  <c:v>38416</c:v>
                </c:pt>
                <c:pt idx="255">
                  <c:v>38438.5</c:v>
                </c:pt>
                <c:pt idx="256">
                  <c:v>39329</c:v>
                </c:pt>
                <c:pt idx="257">
                  <c:v>39865.5</c:v>
                </c:pt>
                <c:pt idx="258">
                  <c:v>39885</c:v>
                </c:pt>
                <c:pt idx="259">
                  <c:v>39988</c:v>
                </c:pt>
                <c:pt idx="260">
                  <c:v>40350.5</c:v>
                </c:pt>
                <c:pt idx="261">
                  <c:v>41331.5</c:v>
                </c:pt>
                <c:pt idx="262">
                  <c:v>41483.5</c:v>
                </c:pt>
                <c:pt idx="263">
                  <c:v>41580</c:v>
                </c:pt>
                <c:pt idx="264">
                  <c:v>41648.5</c:v>
                </c:pt>
                <c:pt idx="265">
                  <c:v>41705.5</c:v>
                </c:pt>
                <c:pt idx="266">
                  <c:v>41714.5</c:v>
                </c:pt>
                <c:pt idx="267">
                  <c:v>41814</c:v>
                </c:pt>
                <c:pt idx="268">
                  <c:v>41995.5</c:v>
                </c:pt>
                <c:pt idx="269">
                  <c:v>42004.5</c:v>
                </c:pt>
                <c:pt idx="270">
                  <c:v>43160</c:v>
                </c:pt>
                <c:pt idx="271">
                  <c:v>43170.5</c:v>
                </c:pt>
                <c:pt idx="272">
                  <c:v>43171</c:v>
                </c:pt>
                <c:pt idx="273">
                  <c:v>43241.5</c:v>
                </c:pt>
                <c:pt idx="274">
                  <c:v>43305</c:v>
                </c:pt>
                <c:pt idx="275">
                  <c:v>43355</c:v>
                </c:pt>
                <c:pt idx="276">
                  <c:v>43369.5</c:v>
                </c:pt>
                <c:pt idx="277">
                  <c:v>43373</c:v>
                </c:pt>
                <c:pt idx="278">
                  <c:v>43423</c:v>
                </c:pt>
                <c:pt idx="279">
                  <c:v>43518</c:v>
                </c:pt>
                <c:pt idx="280">
                  <c:v>44597.5</c:v>
                </c:pt>
                <c:pt idx="281">
                  <c:v>44782</c:v>
                </c:pt>
                <c:pt idx="282">
                  <c:v>44918</c:v>
                </c:pt>
                <c:pt idx="283">
                  <c:v>44918</c:v>
                </c:pt>
                <c:pt idx="284">
                  <c:v>45031.5</c:v>
                </c:pt>
                <c:pt idx="285">
                  <c:v>45036</c:v>
                </c:pt>
                <c:pt idx="286">
                  <c:v>45068</c:v>
                </c:pt>
                <c:pt idx="287">
                  <c:v>45068</c:v>
                </c:pt>
                <c:pt idx="288">
                  <c:v>45072.5</c:v>
                </c:pt>
                <c:pt idx="289">
                  <c:v>45073.5</c:v>
                </c:pt>
                <c:pt idx="290">
                  <c:v>45074</c:v>
                </c:pt>
                <c:pt idx="291">
                  <c:v>45090.5</c:v>
                </c:pt>
                <c:pt idx="292">
                  <c:v>45253.5</c:v>
                </c:pt>
                <c:pt idx="293">
                  <c:v>45326</c:v>
                </c:pt>
                <c:pt idx="294">
                  <c:v>46419</c:v>
                </c:pt>
                <c:pt idx="295">
                  <c:v>46422.5</c:v>
                </c:pt>
                <c:pt idx="296">
                  <c:v>46463.5</c:v>
                </c:pt>
                <c:pt idx="297">
                  <c:v>46463.5</c:v>
                </c:pt>
                <c:pt idx="298">
                  <c:v>46463.5</c:v>
                </c:pt>
                <c:pt idx="299">
                  <c:v>46464</c:v>
                </c:pt>
                <c:pt idx="300">
                  <c:v>46464</c:v>
                </c:pt>
                <c:pt idx="301">
                  <c:v>46464</c:v>
                </c:pt>
                <c:pt idx="302">
                  <c:v>46467.5</c:v>
                </c:pt>
                <c:pt idx="303">
                  <c:v>46528</c:v>
                </c:pt>
                <c:pt idx="304">
                  <c:v>46576.5</c:v>
                </c:pt>
                <c:pt idx="305">
                  <c:v>46699</c:v>
                </c:pt>
                <c:pt idx="306">
                  <c:v>46708</c:v>
                </c:pt>
                <c:pt idx="307">
                  <c:v>46718.5</c:v>
                </c:pt>
                <c:pt idx="308">
                  <c:v>46850</c:v>
                </c:pt>
                <c:pt idx="309">
                  <c:v>46850</c:v>
                </c:pt>
                <c:pt idx="310">
                  <c:v>46876</c:v>
                </c:pt>
                <c:pt idx="311">
                  <c:v>47883</c:v>
                </c:pt>
                <c:pt idx="312">
                  <c:v>48119</c:v>
                </c:pt>
                <c:pt idx="313">
                  <c:v>48121.5</c:v>
                </c:pt>
                <c:pt idx="314">
                  <c:v>48140.5</c:v>
                </c:pt>
                <c:pt idx="315">
                  <c:v>48244</c:v>
                </c:pt>
                <c:pt idx="316">
                  <c:v>48248.5</c:v>
                </c:pt>
                <c:pt idx="317">
                  <c:v>48248.5</c:v>
                </c:pt>
                <c:pt idx="318">
                  <c:v>48280.5</c:v>
                </c:pt>
                <c:pt idx="319">
                  <c:v>48295</c:v>
                </c:pt>
                <c:pt idx="320">
                  <c:v>48303</c:v>
                </c:pt>
                <c:pt idx="321">
                  <c:v>48485.5</c:v>
                </c:pt>
                <c:pt idx="322">
                  <c:v>48557</c:v>
                </c:pt>
                <c:pt idx="323">
                  <c:v>48558</c:v>
                </c:pt>
                <c:pt idx="324">
                  <c:v>48566.5</c:v>
                </c:pt>
                <c:pt idx="325">
                  <c:v>48566.5</c:v>
                </c:pt>
                <c:pt idx="326">
                  <c:v>48747.5</c:v>
                </c:pt>
                <c:pt idx="327">
                  <c:v>48747.5</c:v>
                </c:pt>
                <c:pt idx="328">
                  <c:v>49640</c:v>
                </c:pt>
                <c:pt idx="329">
                  <c:v>49735</c:v>
                </c:pt>
                <c:pt idx="330">
                  <c:v>49800.5</c:v>
                </c:pt>
                <c:pt idx="331">
                  <c:v>49948</c:v>
                </c:pt>
                <c:pt idx="332">
                  <c:v>50016</c:v>
                </c:pt>
                <c:pt idx="333">
                  <c:v>50138.5</c:v>
                </c:pt>
                <c:pt idx="334">
                  <c:v>50143</c:v>
                </c:pt>
                <c:pt idx="335">
                  <c:v>50143</c:v>
                </c:pt>
                <c:pt idx="336">
                  <c:v>51276.5</c:v>
                </c:pt>
                <c:pt idx="337">
                  <c:v>51303.5</c:v>
                </c:pt>
                <c:pt idx="338">
                  <c:v>51304</c:v>
                </c:pt>
                <c:pt idx="339">
                  <c:v>51421</c:v>
                </c:pt>
                <c:pt idx="340">
                  <c:v>51460</c:v>
                </c:pt>
                <c:pt idx="341">
                  <c:v>51506.5</c:v>
                </c:pt>
                <c:pt idx="342">
                  <c:v>51593.5</c:v>
                </c:pt>
                <c:pt idx="343">
                  <c:v>51603.5</c:v>
                </c:pt>
                <c:pt idx="344">
                  <c:v>51620</c:v>
                </c:pt>
                <c:pt idx="345">
                  <c:v>51621</c:v>
                </c:pt>
                <c:pt idx="346">
                  <c:v>51674.5</c:v>
                </c:pt>
                <c:pt idx="347">
                  <c:v>51701.5</c:v>
                </c:pt>
                <c:pt idx="348">
                  <c:v>51715</c:v>
                </c:pt>
                <c:pt idx="349">
                  <c:v>52898.5</c:v>
                </c:pt>
                <c:pt idx="350">
                  <c:v>52972</c:v>
                </c:pt>
                <c:pt idx="351">
                  <c:v>53071</c:v>
                </c:pt>
                <c:pt idx="352">
                  <c:v>53085</c:v>
                </c:pt>
                <c:pt idx="353">
                  <c:v>53092.5</c:v>
                </c:pt>
                <c:pt idx="354">
                  <c:v>53093</c:v>
                </c:pt>
                <c:pt idx="355">
                  <c:v>53093</c:v>
                </c:pt>
                <c:pt idx="356">
                  <c:v>53121</c:v>
                </c:pt>
                <c:pt idx="357">
                  <c:v>53121</c:v>
                </c:pt>
                <c:pt idx="358">
                  <c:v>53144</c:v>
                </c:pt>
                <c:pt idx="359">
                  <c:v>53165.5</c:v>
                </c:pt>
                <c:pt idx="360">
                  <c:v>53183</c:v>
                </c:pt>
                <c:pt idx="361">
                  <c:v>53183</c:v>
                </c:pt>
                <c:pt idx="362">
                  <c:v>53193</c:v>
                </c:pt>
                <c:pt idx="363">
                  <c:v>53201.5</c:v>
                </c:pt>
                <c:pt idx="364">
                  <c:v>53207</c:v>
                </c:pt>
                <c:pt idx="365">
                  <c:v>53547</c:v>
                </c:pt>
                <c:pt idx="366">
                  <c:v>54643</c:v>
                </c:pt>
                <c:pt idx="367">
                  <c:v>54721</c:v>
                </c:pt>
                <c:pt idx="368">
                  <c:v>54730</c:v>
                </c:pt>
                <c:pt idx="369">
                  <c:v>54802</c:v>
                </c:pt>
                <c:pt idx="370">
                  <c:v>54812</c:v>
                </c:pt>
                <c:pt idx="371">
                  <c:v>54830</c:v>
                </c:pt>
                <c:pt idx="372">
                  <c:v>54857</c:v>
                </c:pt>
                <c:pt idx="373">
                  <c:v>54861</c:v>
                </c:pt>
                <c:pt idx="374">
                  <c:v>54875</c:v>
                </c:pt>
                <c:pt idx="375">
                  <c:v>54938</c:v>
                </c:pt>
                <c:pt idx="376">
                  <c:v>54950.5</c:v>
                </c:pt>
                <c:pt idx="377">
                  <c:v>54970</c:v>
                </c:pt>
                <c:pt idx="378">
                  <c:v>54996</c:v>
                </c:pt>
                <c:pt idx="379">
                  <c:v>54996</c:v>
                </c:pt>
                <c:pt idx="380">
                  <c:v>54996</c:v>
                </c:pt>
                <c:pt idx="381">
                  <c:v>55127.5</c:v>
                </c:pt>
                <c:pt idx="382">
                  <c:v>55127.5</c:v>
                </c:pt>
                <c:pt idx="383">
                  <c:v>55572</c:v>
                </c:pt>
                <c:pt idx="384">
                  <c:v>56043.5</c:v>
                </c:pt>
                <c:pt idx="385">
                  <c:v>56043.5</c:v>
                </c:pt>
                <c:pt idx="386">
                  <c:v>56293</c:v>
                </c:pt>
                <c:pt idx="387">
                  <c:v>56302.5</c:v>
                </c:pt>
                <c:pt idx="388">
                  <c:v>56342</c:v>
                </c:pt>
                <c:pt idx="389">
                  <c:v>56388</c:v>
                </c:pt>
                <c:pt idx="390">
                  <c:v>56429.5</c:v>
                </c:pt>
                <c:pt idx="391">
                  <c:v>56442.5</c:v>
                </c:pt>
                <c:pt idx="392">
                  <c:v>56474</c:v>
                </c:pt>
                <c:pt idx="393">
                  <c:v>56500</c:v>
                </c:pt>
                <c:pt idx="394">
                  <c:v>56500.5</c:v>
                </c:pt>
                <c:pt idx="395">
                  <c:v>56551</c:v>
                </c:pt>
                <c:pt idx="396">
                  <c:v>56578</c:v>
                </c:pt>
                <c:pt idx="397">
                  <c:v>56664.5</c:v>
                </c:pt>
                <c:pt idx="398">
                  <c:v>56668</c:v>
                </c:pt>
                <c:pt idx="399">
                  <c:v>56683</c:v>
                </c:pt>
                <c:pt idx="400">
                  <c:v>56683</c:v>
                </c:pt>
                <c:pt idx="401">
                  <c:v>56683</c:v>
                </c:pt>
                <c:pt idx="402">
                  <c:v>56841.5</c:v>
                </c:pt>
                <c:pt idx="403">
                  <c:v>57599</c:v>
                </c:pt>
                <c:pt idx="404">
                  <c:v>57757.5</c:v>
                </c:pt>
                <c:pt idx="405">
                  <c:v>57884</c:v>
                </c:pt>
                <c:pt idx="406">
                  <c:v>58055.5</c:v>
                </c:pt>
                <c:pt idx="407">
                  <c:v>58169</c:v>
                </c:pt>
                <c:pt idx="408">
                  <c:v>58169.5</c:v>
                </c:pt>
                <c:pt idx="409">
                  <c:v>58214</c:v>
                </c:pt>
                <c:pt idx="410">
                  <c:v>58214</c:v>
                </c:pt>
                <c:pt idx="411">
                  <c:v>58327.5</c:v>
                </c:pt>
                <c:pt idx="412">
                  <c:v>58327.5</c:v>
                </c:pt>
                <c:pt idx="413">
                  <c:v>58358.5</c:v>
                </c:pt>
                <c:pt idx="414">
                  <c:v>58358.5</c:v>
                </c:pt>
                <c:pt idx="415">
                  <c:v>58377</c:v>
                </c:pt>
                <c:pt idx="416">
                  <c:v>59321</c:v>
                </c:pt>
                <c:pt idx="417">
                  <c:v>59409</c:v>
                </c:pt>
                <c:pt idx="418">
                  <c:v>59430</c:v>
                </c:pt>
                <c:pt idx="419">
                  <c:v>59588.5</c:v>
                </c:pt>
                <c:pt idx="420">
                  <c:v>59696.5</c:v>
                </c:pt>
                <c:pt idx="421">
                  <c:v>59758</c:v>
                </c:pt>
                <c:pt idx="422">
                  <c:v>59767</c:v>
                </c:pt>
                <c:pt idx="423">
                  <c:v>59841.5</c:v>
                </c:pt>
                <c:pt idx="424">
                  <c:v>60114.5</c:v>
                </c:pt>
                <c:pt idx="425">
                  <c:v>60114.5</c:v>
                </c:pt>
                <c:pt idx="426">
                  <c:v>60114.5</c:v>
                </c:pt>
                <c:pt idx="427">
                  <c:v>60334</c:v>
                </c:pt>
                <c:pt idx="428">
                  <c:v>60334</c:v>
                </c:pt>
                <c:pt idx="429">
                  <c:v>61315</c:v>
                </c:pt>
                <c:pt idx="430">
                  <c:v>61331.5</c:v>
                </c:pt>
                <c:pt idx="431">
                  <c:v>61374.5</c:v>
                </c:pt>
                <c:pt idx="432">
                  <c:v>61375</c:v>
                </c:pt>
                <c:pt idx="433">
                  <c:v>61444</c:v>
                </c:pt>
                <c:pt idx="434">
                  <c:v>61444.5</c:v>
                </c:pt>
                <c:pt idx="435">
                  <c:v>61498.5</c:v>
                </c:pt>
                <c:pt idx="436">
                  <c:v>61503</c:v>
                </c:pt>
                <c:pt idx="437">
                  <c:v>61529</c:v>
                </c:pt>
                <c:pt idx="438">
                  <c:v>61548.5</c:v>
                </c:pt>
                <c:pt idx="439">
                  <c:v>61575</c:v>
                </c:pt>
                <c:pt idx="440">
                  <c:v>61602.5</c:v>
                </c:pt>
                <c:pt idx="441">
                  <c:v>61603</c:v>
                </c:pt>
                <c:pt idx="442">
                  <c:v>61607.5</c:v>
                </c:pt>
                <c:pt idx="443">
                  <c:v>61611.5</c:v>
                </c:pt>
                <c:pt idx="444">
                  <c:v>61612</c:v>
                </c:pt>
                <c:pt idx="445">
                  <c:v>61621</c:v>
                </c:pt>
                <c:pt idx="446">
                  <c:v>61634.5</c:v>
                </c:pt>
                <c:pt idx="447">
                  <c:v>61643.5</c:v>
                </c:pt>
                <c:pt idx="448">
                  <c:v>61644</c:v>
                </c:pt>
                <c:pt idx="449">
                  <c:v>61648</c:v>
                </c:pt>
                <c:pt idx="450">
                  <c:v>61648.5</c:v>
                </c:pt>
                <c:pt idx="451">
                  <c:v>61652.5</c:v>
                </c:pt>
                <c:pt idx="452">
                  <c:v>61653</c:v>
                </c:pt>
                <c:pt idx="453">
                  <c:v>61661.5</c:v>
                </c:pt>
                <c:pt idx="454">
                  <c:v>61662</c:v>
                </c:pt>
                <c:pt idx="455">
                  <c:v>61666</c:v>
                </c:pt>
                <c:pt idx="456">
                  <c:v>61666.5</c:v>
                </c:pt>
                <c:pt idx="457">
                  <c:v>61670.5</c:v>
                </c:pt>
                <c:pt idx="458">
                  <c:v>61671</c:v>
                </c:pt>
                <c:pt idx="459">
                  <c:v>61684</c:v>
                </c:pt>
                <c:pt idx="460">
                  <c:v>61684</c:v>
                </c:pt>
                <c:pt idx="461">
                  <c:v>61684.5</c:v>
                </c:pt>
                <c:pt idx="462">
                  <c:v>61699</c:v>
                </c:pt>
                <c:pt idx="463">
                  <c:v>61784</c:v>
                </c:pt>
                <c:pt idx="464">
                  <c:v>61788.5</c:v>
                </c:pt>
                <c:pt idx="465">
                  <c:v>61793</c:v>
                </c:pt>
                <c:pt idx="466">
                  <c:v>61797.5</c:v>
                </c:pt>
                <c:pt idx="467">
                  <c:v>61802</c:v>
                </c:pt>
                <c:pt idx="468">
                  <c:v>61806.5</c:v>
                </c:pt>
                <c:pt idx="469">
                  <c:v>61811</c:v>
                </c:pt>
                <c:pt idx="470">
                  <c:v>61880</c:v>
                </c:pt>
                <c:pt idx="471">
                  <c:v>61892.5</c:v>
                </c:pt>
                <c:pt idx="472">
                  <c:v>62092</c:v>
                </c:pt>
                <c:pt idx="473">
                  <c:v>62092</c:v>
                </c:pt>
                <c:pt idx="474">
                  <c:v>62561</c:v>
                </c:pt>
                <c:pt idx="475">
                  <c:v>63006</c:v>
                </c:pt>
                <c:pt idx="476">
                  <c:v>63006.5</c:v>
                </c:pt>
                <c:pt idx="477">
                  <c:v>63027.5</c:v>
                </c:pt>
                <c:pt idx="478">
                  <c:v>63043.5</c:v>
                </c:pt>
                <c:pt idx="479">
                  <c:v>63057</c:v>
                </c:pt>
                <c:pt idx="480">
                  <c:v>63066</c:v>
                </c:pt>
                <c:pt idx="481">
                  <c:v>63106</c:v>
                </c:pt>
                <c:pt idx="482">
                  <c:v>63106</c:v>
                </c:pt>
                <c:pt idx="483">
                  <c:v>63106.5</c:v>
                </c:pt>
                <c:pt idx="484">
                  <c:v>63106.5</c:v>
                </c:pt>
                <c:pt idx="485">
                  <c:v>63107.5</c:v>
                </c:pt>
                <c:pt idx="486">
                  <c:v>63116</c:v>
                </c:pt>
                <c:pt idx="487">
                  <c:v>63116</c:v>
                </c:pt>
                <c:pt idx="488">
                  <c:v>63116.5</c:v>
                </c:pt>
                <c:pt idx="489">
                  <c:v>63125.5</c:v>
                </c:pt>
                <c:pt idx="490">
                  <c:v>63154</c:v>
                </c:pt>
                <c:pt idx="491">
                  <c:v>63161.5</c:v>
                </c:pt>
                <c:pt idx="492">
                  <c:v>63220.5</c:v>
                </c:pt>
                <c:pt idx="493">
                  <c:v>63306</c:v>
                </c:pt>
                <c:pt idx="494">
                  <c:v>63306.5</c:v>
                </c:pt>
                <c:pt idx="495">
                  <c:v>63329</c:v>
                </c:pt>
                <c:pt idx="496">
                  <c:v>63367</c:v>
                </c:pt>
                <c:pt idx="497">
                  <c:v>63426</c:v>
                </c:pt>
                <c:pt idx="498">
                  <c:v>64489.5</c:v>
                </c:pt>
                <c:pt idx="499">
                  <c:v>64493</c:v>
                </c:pt>
                <c:pt idx="500">
                  <c:v>64644.5</c:v>
                </c:pt>
                <c:pt idx="501">
                  <c:v>64729</c:v>
                </c:pt>
                <c:pt idx="502">
                  <c:v>64753.5</c:v>
                </c:pt>
                <c:pt idx="503">
                  <c:v>64758</c:v>
                </c:pt>
                <c:pt idx="504">
                  <c:v>64783.5</c:v>
                </c:pt>
                <c:pt idx="505">
                  <c:v>64788</c:v>
                </c:pt>
                <c:pt idx="506">
                  <c:v>64792.5</c:v>
                </c:pt>
                <c:pt idx="507">
                  <c:v>64793</c:v>
                </c:pt>
                <c:pt idx="508">
                  <c:v>64797</c:v>
                </c:pt>
                <c:pt idx="509">
                  <c:v>64860.5</c:v>
                </c:pt>
                <c:pt idx="510">
                  <c:v>64862</c:v>
                </c:pt>
                <c:pt idx="511">
                  <c:v>64874</c:v>
                </c:pt>
                <c:pt idx="512">
                  <c:v>64874</c:v>
                </c:pt>
                <c:pt idx="513">
                  <c:v>64951</c:v>
                </c:pt>
                <c:pt idx="514">
                  <c:v>65250.5</c:v>
                </c:pt>
                <c:pt idx="515">
                  <c:v>65677</c:v>
                </c:pt>
                <c:pt idx="516">
                  <c:v>66008.5</c:v>
                </c:pt>
                <c:pt idx="517">
                  <c:v>66013</c:v>
                </c:pt>
                <c:pt idx="518">
                  <c:v>66022</c:v>
                </c:pt>
                <c:pt idx="519">
                  <c:v>66058</c:v>
                </c:pt>
                <c:pt idx="520">
                  <c:v>66071.5</c:v>
                </c:pt>
                <c:pt idx="521">
                  <c:v>66076.5</c:v>
                </c:pt>
                <c:pt idx="522">
                  <c:v>66090</c:v>
                </c:pt>
                <c:pt idx="523">
                  <c:v>66098.5</c:v>
                </c:pt>
                <c:pt idx="524">
                  <c:v>66099</c:v>
                </c:pt>
                <c:pt idx="525">
                  <c:v>66103.5</c:v>
                </c:pt>
                <c:pt idx="526">
                  <c:v>66108</c:v>
                </c:pt>
                <c:pt idx="527">
                  <c:v>66112.5</c:v>
                </c:pt>
                <c:pt idx="528">
                  <c:v>66189.5</c:v>
                </c:pt>
                <c:pt idx="529">
                  <c:v>66194</c:v>
                </c:pt>
                <c:pt idx="530">
                  <c:v>66194.5</c:v>
                </c:pt>
                <c:pt idx="531">
                  <c:v>66216</c:v>
                </c:pt>
                <c:pt idx="532">
                  <c:v>66216.5</c:v>
                </c:pt>
                <c:pt idx="533">
                  <c:v>66230.5</c:v>
                </c:pt>
                <c:pt idx="534">
                  <c:v>66234.5</c:v>
                </c:pt>
                <c:pt idx="535">
                  <c:v>66248.5</c:v>
                </c:pt>
                <c:pt idx="536">
                  <c:v>66253</c:v>
                </c:pt>
                <c:pt idx="537">
                  <c:v>66257.5</c:v>
                </c:pt>
                <c:pt idx="538">
                  <c:v>66261.5</c:v>
                </c:pt>
                <c:pt idx="539">
                  <c:v>66279.5</c:v>
                </c:pt>
                <c:pt idx="540">
                  <c:v>66280</c:v>
                </c:pt>
                <c:pt idx="541">
                  <c:v>66284</c:v>
                </c:pt>
                <c:pt idx="542">
                  <c:v>66284.5</c:v>
                </c:pt>
                <c:pt idx="543">
                  <c:v>66288</c:v>
                </c:pt>
                <c:pt idx="544">
                  <c:v>66288.5</c:v>
                </c:pt>
                <c:pt idx="545">
                  <c:v>66302.5</c:v>
                </c:pt>
                <c:pt idx="546">
                  <c:v>66307</c:v>
                </c:pt>
                <c:pt idx="547">
                  <c:v>66307.5</c:v>
                </c:pt>
                <c:pt idx="548">
                  <c:v>66311</c:v>
                </c:pt>
                <c:pt idx="549">
                  <c:v>66312</c:v>
                </c:pt>
                <c:pt idx="550">
                  <c:v>66325.5</c:v>
                </c:pt>
                <c:pt idx="551">
                  <c:v>66326.5</c:v>
                </c:pt>
                <c:pt idx="552">
                  <c:v>66329.5</c:v>
                </c:pt>
                <c:pt idx="553">
                  <c:v>66330</c:v>
                </c:pt>
                <c:pt idx="554">
                  <c:v>66347</c:v>
                </c:pt>
                <c:pt idx="555">
                  <c:v>66347.5</c:v>
                </c:pt>
                <c:pt idx="556">
                  <c:v>66423.5</c:v>
                </c:pt>
                <c:pt idx="557">
                  <c:v>66424</c:v>
                </c:pt>
                <c:pt idx="558">
                  <c:v>66433</c:v>
                </c:pt>
                <c:pt idx="559">
                  <c:v>66437.5</c:v>
                </c:pt>
                <c:pt idx="560">
                  <c:v>66438</c:v>
                </c:pt>
                <c:pt idx="561">
                  <c:v>66438.5</c:v>
                </c:pt>
                <c:pt idx="562">
                  <c:v>66443</c:v>
                </c:pt>
                <c:pt idx="563">
                  <c:v>66451</c:v>
                </c:pt>
                <c:pt idx="564">
                  <c:v>66469</c:v>
                </c:pt>
                <c:pt idx="565">
                  <c:v>66469.5</c:v>
                </c:pt>
                <c:pt idx="566">
                  <c:v>66473.5</c:v>
                </c:pt>
                <c:pt idx="567">
                  <c:v>66474</c:v>
                </c:pt>
                <c:pt idx="568">
                  <c:v>66478</c:v>
                </c:pt>
                <c:pt idx="569">
                  <c:v>66478.5</c:v>
                </c:pt>
                <c:pt idx="570">
                  <c:v>66483</c:v>
                </c:pt>
                <c:pt idx="571">
                  <c:v>66487</c:v>
                </c:pt>
                <c:pt idx="572">
                  <c:v>66487.5</c:v>
                </c:pt>
                <c:pt idx="573">
                  <c:v>66491.5</c:v>
                </c:pt>
                <c:pt idx="574">
                  <c:v>66492</c:v>
                </c:pt>
                <c:pt idx="575">
                  <c:v>66492.5</c:v>
                </c:pt>
                <c:pt idx="576">
                  <c:v>66501</c:v>
                </c:pt>
                <c:pt idx="577">
                  <c:v>66501.5</c:v>
                </c:pt>
                <c:pt idx="578">
                  <c:v>66505.5</c:v>
                </c:pt>
                <c:pt idx="579">
                  <c:v>66510</c:v>
                </c:pt>
                <c:pt idx="580">
                  <c:v>66514.5</c:v>
                </c:pt>
                <c:pt idx="581">
                  <c:v>66519</c:v>
                </c:pt>
                <c:pt idx="582">
                  <c:v>66519</c:v>
                </c:pt>
                <c:pt idx="583">
                  <c:v>66523.5</c:v>
                </c:pt>
                <c:pt idx="584">
                  <c:v>66528</c:v>
                </c:pt>
                <c:pt idx="585">
                  <c:v>66528.5</c:v>
                </c:pt>
                <c:pt idx="586">
                  <c:v>66532.5</c:v>
                </c:pt>
                <c:pt idx="587">
                  <c:v>66532.5</c:v>
                </c:pt>
                <c:pt idx="588">
                  <c:v>66533</c:v>
                </c:pt>
                <c:pt idx="589">
                  <c:v>66537.5</c:v>
                </c:pt>
                <c:pt idx="590">
                  <c:v>66551</c:v>
                </c:pt>
                <c:pt idx="591">
                  <c:v>66555.5</c:v>
                </c:pt>
                <c:pt idx="592">
                  <c:v>66564.5</c:v>
                </c:pt>
                <c:pt idx="593">
                  <c:v>66569</c:v>
                </c:pt>
                <c:pt idx="594">
                  <c:v>66573.5</c:v>
                </c:pt>
                <c:pt idx="595">
                  <c:v>66578</c:v>
                </c:pt>
                <c:pt idx="596">
                  <c:v>66582.5</c:v>
                </c:pt>
                <c:pt idx="597">
                  <c:v>66596</c:v>
                </c:pt>
                <c:pt idx="598">
                  <c:v>66600.5</c:v>
                </c:pt>
                <c:pt idx="599">
                  <c:v>66614.5</c:v>
                </c:pt>
                <c:pt idx="600">
                  <c:v>66619</c:v>
                </c:pt>
                <c:pt idx="601">
                  <c:v>66623.5</c:v>
                </c:pt>
                <c:pt idx="602">
                  <c:v>66659.5</c:v>
                </c:pt>
                <c:pt idx="603">
                  <c:v>66765</c:v>
                </c:pt>
                <c:pt idx="604">
                  <c:v>67914</c:v>
                </c:pt>
                <c:pt idx="605">
                  <c:v>67914</c:v>
                </c:pt>
                <c:pt idx="606">
                  <c:v>67914</c:v>
                </c:pt>
                <c:pt idx="607">
                  <c:v>67914</c:v>
                </c:pt>
                <c:pt idx="608">
                  <c:v>67974.5</c:v>
                </c:pt>
                <c:pt idx="609">
                  <c:v>67980</c:v>
                </c:pt>
                <c:pt idx="610">
                  <c:v>67980</c:v>
                </c:pt>
                <c:pt idx="611">
                  <c:v>68073</c:v>
                </c:pt>
                <c:pt idx="612">
                  <c:v>68128</c:v>
                </c:pt>
                <c:pt idx="613">
                  <c:v>68128</c:v>
                </c:pt>
                <c:pt idx="614">
                  <c:v>68128</c:v>
                </c:pt>
                <c:pt idx="615">
                  <c:v>68132.5</c:v>
                </c:pt>
                <c:pt idx="616">
                  <c:v>68132.5</c:v>
                </c:pt>
                <c:pt idx="617">
                  <c:v>68241</c:v>
                </c:pt>
                <c:pt idx="618">
                  <c:v>68250</c:v>
                </c:pt>
                <c:pt idx="619">
                  <c:v>68255.5</c:v>
                </c:pt>
                <c:pt idx="620">
                  <c:v>68341.5</c:v>
                </c:pt>
                <c:pt idx="621">
                  <c:v>68395</c:v>
                </c:pt>
                <c:pt idx="622">
                  <c:v>68395</c:v>
                </c:pt>
                <c:pt idx="623">
                  <c:v>68395</c:v>
                </c:pt>
                <c:pt idx="624">
                  <c:v>68485.5</c:v>
                </c:pt>
                <c:pt idx="625">
                  <c:v>69244.5</c:v>
                </c:pt>
                <c:pt idx="626">
                  <c:v>69263</c:v>
                </c:pt>
                <c:pt idx="627">
                  <c:v>69263.5</c:v>
                </c:pt>
                <c:pt idx="628">
                  <c:v>69475.5</c:v>
                </c:pt>
                <c:pt idx="629">
                  <c:v>69476</c:v>
                </c:pt>
                <c:pt idx="630">
                  <c:v>69573</c:v>
                </c:pt>
                <c:pt idx="631">
                  <c:v>69593.5</c:v>
                </c:pt>
                <c:pt idx="632">
                  <c:v>69692</c:v>
                </c:pt>
                <c:pt idx="633">
                  <c:v>69769</c:v>
                </c:pt>
                <c:pt idx="634">
                  <c:v>69786</c:v>
                </c:pt>
                <c:pt idx="635">
                  <c:v>69841.5</c:v>
                </c:pt>
                <c:pt idx="636">
                  <c:v>69887</c:v>
                </c:pt>
                <c:pt idx="637">
                  <c:v>69922</c:v>
                </c:pt>
                <c:pt idx="638">
                  <c:v>70902</c:v>
                </c:pt>
                <c:pt idx="639">
                  <c:v>71042.5</c:v>
                </c:pt>
                <c:pt idx="640">
                  <c:v>71051</c:v>
                </c:pt>
                <c:pt idx="641">
                  <c:v>71214.5</c:v>
                </c:pt>
                <c:pt idx="642">
                  <c:v>71337</c:v>
                </c:pt>
                <c:pt idx="643">
                  <c:v>71337.5</c:v>
                </c:pt>
                <c:pt idx="644">
                  <c:v>71350.5</c:v>
                </c:pt>
                <c:pt idx="645">
                  <c:v>71467</c:v>
                </c:pt>
                <c:pt idx="646">
                  <c:v>72625</c:v>
                </c:pt>
                <c:pt idx="647">
                  <c:v>72838</c:v>
                </c:pt>
                <c:pt idx="648">
                  <c:v>72904.5</c:v>
                </c:pt>
                <c:pt idx="649">
                  <c:v>73035.5</c:v>
                </c:pt>
                <c:pt idx="650">
                  <c:v>73040</c:v>
                </c:pt>
                <c:pt idx="651">
                  <c:v>73040.5</c:v>
                </c:pt>
                <c:pt idx="652">
                  <c:v>73053.5</c:v>
                </c:pt>
                <c:pt idx="653">
                  <c:v>73054</c:v>
                </c:pt>
                <c:pt idx="654">
                  <c:v>73062</c:v>
                </c:pt>
                <c:pt idx="655">
                  <c:v>73062.5</c:v>
                </c:pt>
                <c:pt idx="656">
                  <c:v>73067</c:v>
                </c:pt>
                <c:pt idx="657">
                  <c:v>73067.5</c:v>
                </c:pt>
                <c:pt idx="658">
                  <c:v>73076</c:v>
                </c:pt>
                <c:pt idx="659">
                  <c:v>73076.5</c:v>
                </c:pt>
                <c:pt idx="660">
                  <c:v>73077</c:v>
                </c:pt>
                <c:pt idx="661">
                  <c:v>73077</c:v>
                </c:pt>
                <c:pt idx="662">
                  <c:v>73077.5</c:v>
                </c:pt>
                <c:pt idx="663">
                  <c:v>73080.5</c:v>
                </c:pt>
                <c:pt idx="664">
                  <c:v>73081</c:v>
                </c:pt>
                <c:pt idx="665">
                  <c:v>73081.5</c:v>
                </c:pt>
                <c:pt idx="666">
                  <c:v>73085</c:v>
                </c:pt>
                <c:pt idx="667">
                  <c:v>73085.5</c:v>
                </c:pt>
                <c:pt idx="668">
                  <c:v>73089.5</c:v>
                </c:pt>
                <c:pt idx="669">
                  <c:v>73090</c:v>
                </c:pt>
                <c:pt idx="670">
                  <c:v>73090.5</c:v>
                </c:pt>
                <c:pt idx="671">
                  <c:v>73094</c:v>
                </c:pt>
                <c:pt idx="672">
                  <c:v>73094.5</c:v>
                </c:pt>
                <c:pt idx="673">
                  <c:v>73095</c:v>
                </c:pt>
                <c:pt idx="674">
                  <c:v>73095</c:v>
                </c:pt>
                <c:pt idx="675">
                  <c:v>73095</c:v>
                </c:pt>
                <c:pt idx="676">
                  <c:v>73098.5</c:v>
                </c:pt>
                <c:pt idx="677">
                  <c:v>73099</c:v>
                </c:pt>
                <c:pt idx="678">
                  <c:v>73099.5</c:v>
                </c:pt>
                <c:pt idx="679">
                  <c:v>73103.5</c:v>
                </c:pt>
                <c:pt idx="680">
                  <c:v>73135</c:v>
                </c:pt>
                <c:pt idx="681">
                  <c:v>73135.5</c:v>
                </c:pt>
                <c:pt idx="682">
                  <c:v>73144</c:v>
                </c:pt>
                <c:pt idx="683">
                  <c:v>73144.5</c:v>
                </c:pt>
                <c:pt idx="684">
                  <c:v>73148.5</c:v>
                </c:pt>
                <c:pt idx="685">
                  <c:v>73158</c:v>
                </c:pt>
                <c:pt idx="686">
                  <c:v>73185</c:v>
                </c:pt>
                <c:pt idx="687">
                  <c:v>73189</c:v>
                </c:pt>
                <c:pt idx="688">
                  <c:v>73189.5</c:v>
                </c:pt>
                <c:pt idx="689">
                  <c:v>73190</c:v>
                </c:pt>
                <c:pt idx="690">
                  <c:v>73194</c:v>
                </c:pt>
                <c:pt idx="691">
                  <c:v>73194.5</c:v>
                </c:pt>
                <c:pt idx="692">
                  <c:v>73207.5</c:v>
                </c:pt>
                <c:pt idx="693">
                  <c:v>73212</c:v>
                </c:pt>
                <c:pt idx="694">
                  <c:v>73212.5</c:v>
                </c:pt>
                <c:pt idx="695">
                  <c:v>73221</c:v>
                </c:pt>
                <c:pt idx="696">
                  <c:v>73221.5</c:v>
                </c:pt>
                <c:pt idx="697">
                  <c:v>73230</c:v>
                </c:pt>
                <c:pt idx="698">
                  <c:v>73230.5</c:v>
                </c:pt>
                <c:pt idx="699">
                  <c:v>73239</c:v>
                </c:pt>
                <c:pt idx="700">
                  <c:v>73243.5</c:v>
                </c:pt>
                <c:pt idx="701">
                  <c:v>73248</c:v>
                </c:pt>
                <c:pt idx="702">
                  <c:v>73248.5</c:v>
                </c:pt>
                <c:pt idx="703">
                  <c:v>73252.5</c:v>
                </c:pt>
                <c:pt idx="704">
                  <c:v>73253</c:v>
                </c:pt>
                <c:pt idx="705">
                  <c:v>73262</c:v>
                </c:pt>
                <c:pt idx="706">
                  <c:v>73271</c:v>
                </c:pt>
                <c:pt idx="707">
                  <c:v>73275.5</c:v>
                </c:pt>
                <c:pt idx="708">
                  <c:v>73280</c:v>
                </c:pt>
                <c:pt idx="709">
                  <c:v>73289</c:v>
                </c:pt>
                <c:pt idx="710">
                  <c:v>74310</c:v>
                </c:pt>
                <c:pt idx="711">
                  <c:v>74327.5</c:v>
                </c:pt>
                <c:pt idx="712">
                  <c:v>74328</c:v>
                </c:pt>
                <c:pt idx="713">
                  <c:v>74342.5</c:v>
                </c:pt>
                <c:pt idx="714">
                  <c:v>74355</c:v>
                </c:pt>
                <c:pt idx="715">
                  <c:v>74359.5</c:v>
                </c:pt>
                <c:pt idx="716">
                  <c:v>74368.5</c:v>
                </c:pt>
                <c:pt idx="717">
                  <c:v>74369</c:v>
                </c:pt>
                <c:pt idx="718">
                  <c:v>74373.5</c:v>
                </c:pt>
                <c:pt idx="719">
                  <c:v>74377.5</c:v>
                </c:pt>
                <c:pt idx="720">
                  <c:v>74378</c:v>
                </c:pt>
                <c:pt idx="721">
                  <c:v>74382</c:v>
                </c:pt>
                <c:pt idx="722">
                  <c:v>74382.5</c:v>
                </c:pt>
                <c:pt idx="723">
                  <c:v>74386.5</c:v>
                </c:pt>
                <c:pt idx="724">
                  <c:v>74387</c:v>
                </c:pt>
                <c:pt idx="725">
                  <c:v>74391</c:v>
                </c:pt>
                <c:pt idx="726">
                  <c:v>74404.5</c:v>
                </c:pt>
                <c:pt idx="727">
                  <c:v>74405</c:v>
                </c:pt>
                <c:pt idx="728">
                  <c:v>74409</c:v>
                </c:pt>
                <c:pt idx="729">
                  <c:v>74409.5</c:v>
                </c:pt>
                <c:pt idx="730">
                  <c:v>74413.5</c:v>
                </c:pt>
                <c:pt idx="731">
                  <c:v>74414</c:v>
                </c:pt>
                <c:pt idx="732">
                  <c:v>74431.5</c:v>
                </c:pt>
                <c:pt idx="733">
                  <c:v>74432</c:v>
                </c:pt>
                <c:pt idx="734">
                  <c:v>74435.5</c:v>
                </c:pt>
                <c:pt idx="735">
                  <c:v>74436</c:v>
                </c:pt>
                <c:pt idx="736">
                  <c:v>74436</c:v>
                </c:pt>
                <c:pt idx="737">
                  <c:v>74436.5</c:v>
                </c:pt>
                <c:pt idx="738">
                  <c:v>74437</c:v>
                </c:pt>
                <c:pt idx="739">
                  <c:v>74440.5</c:v>
                </c:pt>
                <c:pt idx="740">
                  <c:v>74441</c:v>
                </c:pt>
                <c:pt idx="741">
                  <c:v>74464</c:v>
                </c:pt>
                <c:pt idx="742">
                  <c:v>74472.5</c:v>
                </c:pt>
                <c:pt idx="743">
                  <c:v>74517.5</c:v>
                </c:pt>
                <c:pt idx="744">
                  <c:v>74518</c:v>
                </c:pt>
                <c:pt idx="745">
                  <c:v>74518.5</c:v>
                </c:pt>
                <c:pt idx="746">
                  <c:v>74522.5</c:v>
                </c:pt>
                <c:pt idx="747">
                  <c:v>74523</c:v>
                </c:pt>
                <c:pt idx="748">
                  <c:v>74528</c:v>
                </c:pt>
                <c:pt idx="749">
                  <c:v>74528.5</c:v>
                </c:pt>
                <c:pt idx="750">
                  <c:v>74536</c:v>
                </c:pt>
                <c:pt idx="751">
                  <c:v>74536.5</c:v>
                </c:pt>
                <c:pt idx="752">
                  <c:v>74540</c:v>
                </c:pt>
                <c:pt idx="753">
                  <c:v>74558.5</c:v>
                </c:pt>
                <c:pt idx="754">
                  <c:v>74559</c:v>
                </c:pt>
                <c:pt idx="755">
                  <c:v>74640</c:v>
                </c:pt>
                <c:pt idx="756">
                  <c:v>74794.5</c:v>
                </c:pt>
                <c:pt idx="757">
                  <c:v>74893</c:v>
                </c:pt>
                <c:pt idx="758">
                  <c:v>74907.5</c:v>
                </c:pt>
                <c:pt idx="759">
                  <c:v>74907.5</c:v>
                </c:pt>
                <c:pt idx="760">
                  <c:v>76050</c:v>
                </c:pt>
                <c:pt idx="761">
                  <c:v>76050</c:v>
                </c:pt>
                <c:pt idx="762">
                  <c:v>76357.5</c:v>
                </c:pt>
                <c:pt idx="763">
                  <c:v>76357.5</c:v>
                </c:pt>
                <c:pt idx="764">
                  <c:v>76643</c:v>
                </c:pt>
                <c:pt idx="765">
                  <c:v>76693</c:v>
                </c:pt>
                <c:pt idx="766">
                  <c:v>77623.5</c:v>
                </c:pt>
                <c:pt idx="767">
                  <c:v>77744</c:v>
                </c:pt>
                <c:pt idx="768">
                  <c:v>77768</c:v>
                </c:pt>
                <c:pt idx="769">
                  <c:v>77997.5</c:v>
                </c:pt>
                <c:pt idx="770">
                  <c:v>79452</c:v>
                </c:pt>
                <c:pt idx="771">
                  <c:v>79452.5</c:v>
                </c:pt>
                <c:pt idx="772">
                  <c:v>79471.5</c:v>
                </c:pt>
                <c:pt idx="773">
                  <c:v>79592</c:v>
                </c:pt>
                <c:pt idx="774">
                  <c:v>79592.5</c:v>
                </c:pt>
                <c:pt idx="775">
                  <c:v>79669</c:v>
                </c:pt>
                <c:pt idx="776">
                  <c:v>79675</c:v>
                </c:pt>
                <c:pt idx="777">
                  <c:v>79675.5</c:v>
                </c:pt>
                <c:pt idx="778">
                  <c:v>79755</c:v>
                </c:pt>
                <c:pt idx="779">
                  <c:v>81024.5</c:v>
                </c:pt>
                <c:pt idx="780">
                  <c:v>81166.5</c:v>
                </c:pt>
                <c:pt idx="781">
                  <c:v>81309.5</c:v>
                </c:pt>
                <c:pt idx="782">
                  <c:v>81387.5</c:v>
                </c:pt>
                <c:pt idx="783">
                  <c:v>81491.5</c:v>
                </c:pt>
                <c:pt idx="784">
                  <c:v>81559.5</c:v>
                </c:pt>
                <c:pt idx="785">
                  <c:v>82449</c:v>
                </c:pt>
                <c:pt idx="786">
                  <c:v>82551.5</c:v>
                </c:pt>
                <c:pt idx="787">
                  <c:v>82552</c:v>
                </c:pt>
                <c:pt idx="788">
                  <c:v>82797.5</c:v>
                </c:pt>
                <c:pt idx="789">
                  <c:v>82949.5</c:v>
                </c:pt>
                <c:pt idx="790">
                  <c:v>82977</c:v>
                </c:pt>
                <c:pt idx="791">
                  <c:v>83073</c:v>
                </c:pt>
                <c:pt idx="792">
                  <c:v>83268</c:v>
                </c:pt>
                <c:pt idx="793">
                  <c:v>84225.5</c:v>
                </c:pt>
                <c:pt idx="794">
                  <c:v>84288.5</c:v>
                </c:pt>
                <c:pt idx="795">
                  <c:v>84338.5</c:v>
                </c:pt>
                <c:pt idx="796">
                  <c:v>84370</c:v>
                </c:pt>
                <c:pt idx="797">
                  <c:v>84569</c:v>
                </c:pt>
                <c:pt idx="798">
                  <c:v>84569</c:v>
                </c:pt>
                <c:pt idx="799">
                  <c:v>84581.5</c:v>
                </c:pt>
                <c:pt idx="800">
                  <c:v>84582</c:v>
                </c:pt>
                <c:pt idx="801">
                  <c:v>84712.5</c:v>
                </c:pt>
                <c:pt idx="802">
                  <c:v>84726</c:v>
                </c:pt>
                <c:pt idx="803">
                  <c:v>84827</c:v>
                </c:pt>
                <c:pt idx="804">
                  <c:v>85915.5</c:v>
                </c:pt>
                <c:pt idx="805">
                  <c:v>86082.5</c:v>
                </c:pt>
                <c:pt idx="806">
                  <c:v>86083</c:v>
                </c:pt>
                <c:pt idx="807">
                  <c:v>86228</c:v>
                </c:pt>
                <c:pt idx="808">
                  <c:v>86266.5</c:v>
                </c:pt>
                <c:pt idx="809">
                  <c:v>86267</c:v>
                </c:pt>
                <c:pt idx="810">
                  <c:v>86294</c:v>
                </c:pt>
                <c:pt idx="811">
                  <c:v>86381</c:v>
                </c:pt>
                <c:pt idx="812">
                  <c:v>86521.5</c:v>
                </c:pt>
                <c:pt idx="813">
                  <c:v>87795.5</c:v>
                </c:pt>
                <c:pt idx="814">
                  <c:v>87795.5</c:v>
                </c:pt>
                <c:pt idx="815">
                  <c:v>87847</c:v>
                </c:pt>
                <c:pt idx="816">
                  <c:v>87858.5</c:v>
                </c:pt>
                <c:pt idx="817">
                  <c:v>88002</c:v>
                </c:pt>
                <c:pt idx="818">
                  <c:v>88002</c:v>
                </c:pt>
                <c:pt idx="819">
                  <c:v>88057.5</c:v>
                </c:pt>
                <c:pt idx="820">
                  <c:v>88057.5</c:v>
                </c:pt>
                <c:pt idx="821">
                  <c:v>88062</c:v>
                </c:pt>
                <c:pt idx="822">
                  <c:v>88108</c:v>
                </c:pt>
                <c:pt idx="823">
                  <c:v>88160.5</c:v>
                </c:pt>
                <c:pt idx="824">
                  <c:v>88160.5</c:v>
                </c:pt>
                <c:pt idx="825">
                  <c:v>88161</c:v>
                </c:pt>
                <c:pt idx="826">
                  <c:v>88161</c:v>
                </c:pt>
                <c:pt idx="827">
                  <c:v>88266</c:v>
                </c:pt>
                <c:pt idx="828">
                  <c:v>88266</c:v>
                </c:pt>
                <c:pt idx="829">
                  <c:v>89336.5</c:v>
                </c:pt>
                <c:pt idx="830">
                  <c:v>89336.5</c:v>
                </c:pt>
                <c:pt idx="831">
                  <c:v>89510</c:v>
                </c:pt>
                <c:pt idx="832">
                  <c:v>89626</c:v>
                </c:pt>
                <c:pt idx="833">
                  <c:v>89626</c:v>
                </c:pt>
                <c:pt idx="834">
                  <c:v>89751</c:v>
                </c:pt>
                <c:pt idx="835">
                  <c:v>89751</c:v>
                </c:pt>
                <c:pt idx="836">
                  <c:v>90981.5</c:v>
                </c:pt>
                <c:pt idx="837">
                  <c:v>91144</c:v>
                </c:pt>
                <c:pt idx="838">
                  <c:v>91194</c:v>
                </c:pt>
                <c:pt idx="839">
                  <c:v>91401</c:v>
                </c:pt>
                <c:pt idx="840">
                  <c:v>92874.5</c:v>
                </c:pt>
                <c:pt idx="841">
                  <c:v>92875</c:v>
                </c:pt>
                <c:pt idx="842">
                  <c:v>92875.5</c:v>
                </c:pt>
                <c:pt idx="843">
                  <c:v>93146</c:v>
                </c:pt>
                <c:pt idx="844">
                  <c:v>94429</c:v>
                </c:pt>
                <c:pt idx="845">
                  <c:v>94429.5</c:v>
                </c:pt>
                <c:pt idx="846">
                  <c:v>94546.5</c:v>
                </c:pt>
                <c:pt idx="847">
                  <c:v>94586.5</c:v>
                </c:pt>
                <c:pt idx="848">
                  <c:v>94722</c:v>
                </c:pt>
                <c:pt idx="849">
                  <c:v>94900</c:v>
                </c:pt>
              </c:numCache>
            </c:numRef>
          </c:xVal>
          <c:yVal>
            <c:numRef>
              <c:f>'Active 3'!$N$21:$N$989</c:f>
              <c:numCache>
                <c:formatCode>General</c:formatCode>
                <c:ptCount val="969"/>
                <c:pt idx="674">
                  <c:v>-1.3636600000609178E-2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860-400B-99D5-B7FB5CC52E79}"/>
            </c:ext>
          </c:extLst>
        </c:ser>
        <c:ser>
          <c:idx val="7"/>
          <c:order val="7"/>
          <c:tx>
            <c:strRef>
              <c:f>'Active 3'!$AX$1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3'!$AW$2:$AW$103</c:f>
              <c:numCache>
                <c:formatCode>General</c:formatCode>
                <c:ptCount val="102"/>
                <c:pt idx="0">
                  <c:v>0</c:v>
                </c:pt>
                <c:pt idx="1">
                  <c:v>1000</c:v>
                </c:pt>
                <c:pt idx="2">
                  <c:v>2000</c:v>
                </c:pt>
                <c:pt idx="3">
                  <c:v>3000</c:v>
                </c:pt>
                <c:pt idx="4">
                  <c:v>4000</c:v>
                </c:pt>
                <c:pt idx="5">
                  <c:v>5000</c:v>
                </c:pt>
                <c:pt idx="6">
                  <c:v>6000</c:v>
                </c:pt>
                <c:pt idx="7">
                  <c:v>7000</c:v>
                </c:pt>
                <c:pt idx="8">
                  <c:v>8000</c:v>
                </c:pt>
                <c:pt idx="9">
                  <c:v>9000</c:v>
                </c:pt>
                <c:pt idx="10">
                  <c:v>10000</c:v>
                </c:pt>
                <c:pt idx="11">
                  <c:v>11000</c:v>
                </c:pt>
                <c:pt idx="12">
                  <c:v>12000</c:v>
                </c:pt>
                <c:pt idx="13">
                  <c:v>13000</c:v>
                </c:pt>
                <c:pt idx="14">
                  <c:v>14000</c:v>
                </c:pt>
                <c:pt idx="15">
                  <c:v>15000</c:v>
                </c:pt>
                <c:pt idx="16">
                  <c:v>16000</c:v>
                </c:pt>
                <c:pt idx="17">
                  <c:v>17000</c:v>
                </c:pt>
                <c:pt idx="18">
                  <c:v>18000</c:v>
                </c:pt>
                <c:pt idx="19">
                  <c:v>19000</c:v>
                </c:pt>
                <c:pt idx="20">
                  <c:v>20000</c:v>
                </c:pt>
                <c:pt idx="21">
                  <c:v>21000</c:v>
                </c:pt>
                <c:pt idx="22">
                  <c:v>22000</c:v>
                </c:pt>
                <c:pt idx="23">
                  <c:v>23000</c:v>
                </c:pt>
                <c:pt idx="24">
                  <c:v>24000</c:v>
                </c:pt>
                <c:pt idx="25">
                  <c:v>25000</c:v>
                </c:pt>
                <c:pt idx="26">
                  <c:v>26000</c:v>
                </c:pt>
                <c:pt idx="27">
                  <c:v>27000</c:v>
                </c:pt>
                <c:pt idx="28">
                  <c:v>28000</c:v>
                </c:pt>
                <c:pt idx="29">
                  <c:v>29000</c:v>
                </c:pt>
                <c:pt idx="30">
                  <c:v>30000</c:v>
                </c:pt>
                <c:pt idx="31">
                  <c:v>31000</c:v>
                </c:pt>
                <c:pt idx="32">
                  <c:v>32000</c:v>
                </c:pt>
                <c:pt idx="33">
                  <c:v>33000</c:v>
                </c:pt>
                <c:pt idx="34">
                  <c:v>34000</c:v>
                </c:pt>
                <c:pt idx="35">
                  <c:v>35000</c:v>
                </c:pt>
                <c:pt idx="36">
                  <c:v>36000</c:v>
                </c:pt>
                <c:pt idx="37">
                  <c:v>37000</c:v>
                </c:pt>
                <c:pt idx="38">
                  <c:v>38000</c:v>
                </c:pt>
                <c:pt idx="39">
                  <c:v>39000</c:v>
                </c:pt>
                <c:pt idx="40">
                  <c:v>40000</c:v>
                </c:pt>
                <c:pt idx="41">
                  <c:v>41000</c:v>
                </c:pt>
                <c:pt idx="42">
                  <c:v>42000</c:v>
                </c:pt>
                <c:pt idx="43">
                  <c:v>43000</c:v>
                </c:pt>
                <c:pt idx="44">
                  <c:v>44000</c:v>
                </c:pt>
                <c:pt idx="45">
                  <c:v>45000</c:v>
                </c:pt>
                <c:pt idx="46">
                  <c:v>46000</c:v>
                </c:pt>
                <c:pt idx="47">
                  <c:v>47000</c:v>
                </c:pt>
                <c:pt idx="48">
                  <c:v>48000</c:v>
                </c:pt>
                <c:pt idx="49">
                  <c:v>49000</c:v>
                </c:pt>
                <c:pt idx="50">
                  <c:v>50000</c:v>
                </c:pt>
                <c:pt idx="51">
                  <c:v>51000</c:v>
                </c:pt>
                <c:pt idx="52">
                  <c:v>52000</c:v>
                </c:pt>
                <c:pt idx="53">
                  <c:v>53000</c:v>
                </c:pt>
                <c:pt idx="54">
                  <c:v>54000</c:v>
                </c:pt>
                <c:pt idx="55">
                  <c:v>55000</c:v>
                </c:pt>
                <c:pt idx="56">
                  <c:v>56000</c:v>
                </c:pt>
                <c:pt idx="57">
                  <c:v>57000</c:v>
                </c:pt>
                <c:pt idx="58">
                  <c:v>58000</c:v>
                </c:pt>
                <c:pt idx="59">
                  <c:v>59000</c:v>
                </c:pt>
                <c:pt idx="60">
                  <c:v>60000</c:v>
                </c:pt>
                <c:pt idx="61">
                  <c:v>61000</c:v>
                </c:pt>
                <c:pt idx="62">
                  <c:v>62000</c:v>
                </c:pt>
                <c:pt idx="63">
                  <c:v>63000</c:v>
                </c:pt>
                <c:pt idx="64">
                  <c:v>64000</c:v>
                </c:pt>
                <c:pt idx="65">
                  <c:v>65000</c:v>
                </c:pt>
                <c:pt idx="66">
                  <c:v>66000</c:v>
                </c:pt>
                <c:pt idx="67">
                  <c:v>67000</c:v>
                </c:pt>
                <c:pt idx="68">
                  <c:v>68000</c:v>
                </c:pt>
                <c:pt idx="69">
                  <c:v>69000</c:v>
                </c:pt>
                <c:pt idx="70">
                  <c:v>70000</c:v>
                </c:pt>
                <c:pt idx="71">
                  <c:v>71000</c:v>
                </c:pt>
                <c:pt idx="72">
                  <c:v>72000</c:v>
                </c:pt>
                <c:pt idx="73">
                  <c:v>73000</c:v>
                </c:pt>
                <c:pt idx="74">
                  <c:v>74000</c:v>
                </c:pt>
                <c:pt idx="75">
                  <c:v>75000</c:v>
                </c:pt>
                <c:pt idx="76">
                  <c:v>76000</c:v>
                </c:pt>
                <c:pt idx="77">
                  <c:v>77000</c:v>
                </c:pt>
                <c:pt idx="78">
                  <c:v>78000</c:v>
                </c:pt>
                <c:pt idx="79">
                  <c:v>79000</c:v>
                </c:pt>
                <c:pt idx="80">
                  <c:v>80000</c:v>
                </c:pt>
                <c:pt idx="81">
                  <c:v>81000</c:v>
                </c:pt>
                <c:pt idx="82">
                  <c:v>82000</c:v>
                </c:pt>
                <c:pt idx="83">
                  <c:v>83000</c:v>
                </c:pt>
                <c:pt idx="84">
                  <c:v>84000</c:v>
                </c:pt>
                <c:pt idx="85">
                  <c:v>85000</c:v>
                </c:pt>
              </c:numCache>
            </c:numRef>
          </c:xVal>
          <c:yVal>
            <c:numRef>
              <c:f>'Active 3'!$AX$2:$AX$103</c:f>
              <c:numCache>
                <c:formatCode>General</c:formatCode>
                <c:ptCount val="102"/>
                <c:pt idx="0">
                  <c:v>6.8361842337180149E-3</c:v>
                </c:pt>
                <c:pt idx="1">
                  <c:v>7.1971659233264684E-3</c:v>
                </c:pt>
                <c:pt idx="2">
                  <c:v>7.8084126364182348E-3</c:v>
                </c:pt>
                <c:pt idx="3">
                  <c:v>8.474764699440052E-3</c:v>
                </c:pt>
                <c:pt idx="4">
                  <c:v>9.0768588765274324E-3</c:v>
                </c:pt>
                <c:pt idx="5">
                  <c:v>9.5264740542865441E-3</c:v>
                </c:pt>
                <c:pt idx="6">
                  <c:v>9.7426439524624306E-3</c:v>
                </c:pt>
                <c:pt idx="7">
                  <c:v>9.6345030976505899E-3</c:v>
                </c:pt>
                <c:pt idx="8">
                  <c:v>9.0868426720624538E-3</c:v>
                </c:pt>
                <c:pt idx="9">
                  <c:v>7.9506001308025966E-3</c:v>
                </c:pt>
                <c:pt idx="10">
                  <c:v>6.0976667029589869E-3</c:v>
                </c:pt>
                <c:pt idx="11">
                  <c:v>3.8044880383099927E-3</c:v>
                </c:pt>
                <c:pt idx="12">
                  <c:v>2.1739582847521174E-3</c:v>
                </c:pt>
                <c:pt idx="13">
                  <c:v>1.7119938443692453E-3</c:v>
                </c:pt>
                <c:pt idx="14">
                  <c:v>1.9763331388510967E-3</c:v>
                </c:pt>
                <c:pt idx="15">
                  <c:v>2.5616999278221383E-3</c:v>
                </c:pt>
                <c:pt idx="16">
                  <c:v>3.2419302327849273E-3</c:v>
                </c:pt>
                <c:pt idx="17">
                  <c:v>3.8840060581026969E-3</c:v>
                </c:pt>
                <c:pt idx="18">
                  <c:v>4.3945133941863165E-3</c:v>
                </c:pt>
                <c:pt idx="19">
                  <c:v>4.6924509371341228E-3</c:v>
                </c:pt>
                <c:pt idx="20">
                  <c:v>4.6908651164979508E-3</c:v>
                </c:pt>
                <c:pt idx="21">
                  <c:v>4.2820720409586675E-3</c:v>
                </c:pt>
                <c:pt idx="22">
                  <c:v>3.3251965383444488E-3</c:v>
                </c:pt>
                <c:pt idx="23">
                  <c:v>1.6708979956290993E-3</c:v>
                </c:pt>
                <c:pt idx="24">
                  <c:v>-5.7425683575384719E-4</c:v>
                </c:pt>
                <c:pt idx="25">
                  <c:v>-2.4641732591171852E-3</c:v>
                </c:pt>
                <c:pt idx="26">
                  <c:v>-3.1804880721768456E-3</c:v>
                </c:pt>
                <c:pt idx="27">
                  <c:v>-3.0387726565326654E-3</c:v>
                </c:pt>
                <c:pt idx="28">
                  <c:v>-2.4933429597633972E-3</c:v>
                </c:pt>
                <c:pt idx="29">
                  <c:v>-1.8075412822012801E-3</c:v>
                </c:pt>
                <c:pt idx="30">
                  <c:v>-1.1313724439607586E-3</c:v>
                </c:pt>
                <c:pt idx="31">
                  <c:v>-5.6509349646923987E-4</c:v>
                </c:pt>
                <c:pt idx="32">
                  <c:v>-1.9091447708229677E-4</c:v>
                </c:pt>
                <c:pt idx="33">
                  <c:v>-9.2799369495288279E-5</c:v>
                </c:pt>
                <c:pt idx="34">
                  <c:v>-3.7181661476389351E-4</c:v>
                </c:pt>
                <c:pt idx="35">
                  <c:v>-1.1598761439930712E-3</c:v>
                </c:pt>
                <c:pt idx="36">
                  <c:v>-2.6132293891067788E-3</c:v>
                </c:pt>
                <c:pt idx="37">
                  <c:v>-4.7442714239586369E-3</c:v>
                </c:pt>
                <c:pt idx="38">
                  <c:v>-6.832694751516993E-3</c:v>
                </c:pt>
                <c:pt idx="39">
                  <c:v>-7.8321998580139635E-3</c:v>
                </c:pt>
                <c:pt idx="40">
                  <c:v>-7.8429797989331331E-3</c:v>
                </c:pt>
                <c:pt idx="41">
                  <c:v>-7.3538881929142612E-3</c:v>
                </c:pt>
                <c:pt idx="42">
                  <c:v>-6.6718605663649566E-3</c:v>
                </c:pt>
                <c:pt idx="43">
                  <c:v>-5.9679080198421879E-3</c:v>
                </c:pt>
                <c:pt idx="44">
                  <c:v>-5.3510503629803545E-3</c:v>
                </c:pt>
                <c:pt idx="45">
                  <c:v>-4.9059597440068558E-3</c:v>
                </c:pt>
                <c:pt idx="46">
                  <c:v>-4.7145737711169373E-3</c:v>
                </c:pt>
                <c:pt idx="47">
                  <c:v>-4.8722747296799148E-3</c:v>
                </c:pt>
                <c:pt idx="48">
                  <c:v>-5.5021031159514823E-3</c:v>
                </c:pt>
                <c:pt idx="49">
                  <c:v>-6.7587893553986101E-3</c:v>
                </c:pt>
                <c:pt idx="50">
                  <c:v>-8.7298395033691117E-3</c:v>
                </c:pt>
                <c:pt idx="51">
                  <c:v>-1.0935670538938763E-2</c:v>
                </c:pt>
                <c:pt idx="52">
                  <c:v>-1.2233507560934009E-2</c:v>
                </c:pt>
                <c:pt idx="53">
                  <c:v>-1.2430216672801083E-2</c:v>
                </c:pt>
                <c:pt idx="54">
                  <c:v>-1.2016671817313364E-2</c:v>
                </c:pt>
                <c:pt idx="55">
                  <c:v>-1.1349053884727159E-2</c:v>
                </c:pt>
                <c:pt idx="56">
                  <c:v>-1.0624162218121402E-2</c:v>
                </c:pt>
                <c:pt idx="57">
                  <c:v>-9.9620716177036654E-3</c:v>
                </c:pt>
                <c:pt idx="58">
                  <c:v>-9.4512628031500137E-3</c:v>
                </c:pt>
                <c:pt idx="59">
                  <c:v>-9.1726734015742644E-3</c:v>
                </c:pt>
                <c:pt idx="60">
                  <c:v>-9.2169172536028972E-3</c:v>
                </c:pt>
                <c:pt idx="61">
                  <c:v>-9.6987433026108384E-3</c:v>
                </c:pt>
                <c:pt idx="62">
                  <c:v>-1.0766783384245316E-2</c:v>
                </c:pt>
                <c:pt idx="63">
                  <c:v>-1.2550904555434235E-2</c:v>
                </c:pt>
                <c:pt idx="64">
                  <c:v>-1.4785902205971873E-2</c:v>
                </c:pt>
                <c:pt idx="65">
                  <c:v>-1.6375133163796917E-2</c:v>
                </c:pt>
                <c:pt idx="66">
                  <c:v>-1.6793396279114095E-2</c:v>
                </c:pt>
                <c:pt idx="67">
                  <c:v>-1.6477896056590478E-2</c:v>
                </c:pt>
                <c:pt idx="68">
                  <c:v>-1.5836916628955647E-2</c:v>
                </c:pt>
                <c:pt idx="69">
                  <c:v>-1.5098603813817852E-2</c:v>
                </c:pt>
                <c:pt idx="70">
                  <c:v>-1.43968632891695E-2</c:v>
                </c:pt>
                <c:pt idx="71">
                  <c:v>-1.3825458589630029E-2</c:v>
                </c:pt>
                <c:pt idx="72">
                  <c:v>-1.3465428300796486E-2</c:v>
                </c:pt>
                <c:pt idx="73">
                  <c:v>-1.3403527212005778E-2</c:v>
                </c:pt>
                <c:pt idx="74">
                  <c:v>-1.3747030370743311E-2</c:v>
                </c:pt>
                <c:pt idx="75">
                  <c:v>-1.463630361912093E-2</c:v>
                </c:pt>
                <c:pt idx="76">
                  <c:v>-1.6221411462010633E-2</c:v>
                </c:pt>
                <c:pt idx="77">
                  <c:v>-1.8404043565907968E-2</c:v>
                </c:pt>
                <c:pt idx="78">
                  <c:v>-2.0249851817838727E-2</c:v>
                </c:pt>
                <c:pt idx="79">
                  <c:v>-2.0924366493136271E-2</c:v>
                </c:pt>
                <c:pt idx="80">
                  <c:v>-2.0733115698362781E-2</c:v>
                </c:pt>
                <c:pt idx="81">
                  <c:v>-2.0132955983663783E-2</c:v>
                </c:pt>
                <c:pt idx="82">
                  <c:v>-1.9389583060787429E-2</c:v>
                </c:pt>
                <c:pt idx="83">
                  <c:v>-1.8654102817718451E-2</c:v>
                </c:pt>
                <c:pt idx="84">
                  <c:v>-1.8027224845276402E-2</c:v>
                </c:pt>
                <c:pt idx="85">
                  <c:v>-1.7591266899756802E-2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860-400B-99D5-B7FB5CC52E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8030552"/>
        <c:axId val="1"/>
      </c:scatterChart>
      <c:valAx>
        <c:axId val="78803055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45645165986581"/>
              <c:y val="0.840843363048087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0713153724247229E-2"/>
              <c:y val="0.3723733182000898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803055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9.5087163232963554E-3"/>
          <c:y val="0.92192192192192191"/>
          <c:w val="0.98415213946117275"/>
          <c:h val="6.00600600600600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CC Com - O-C Diagram</a:t>
            </a:r>
          </a:p>
        </c:rich>
      </c:tx>
      <c:layout>
        <c:manualLayout>
          <c:xMode val="edge"/>
          <c:yMode val="edge"/>
          <c:x val="0.39072090347680899"/>
          <c:y val="3.17460317460317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934144552885279E-2"/>
          <c:y val="0.11337893587668268"/>
          <c:w val="0.90964699429443574"/>
          <c:h val="0.74149824063350478"/>
        </c:manualLayout>
      </c:layout>
      <c:scatterChart>
        <c:scatterStyle val="lineMarker"/>
        <c:varyColors val="0"/>
        <c:ser>
          <c:idx val="0"/>
          <c:order val="0"/>
          <c:tx>
            <c:strRef>
              <c:f>Q_fit!$B$20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Q_fit!$D$21:$D$426</c:f>
              <c:numCache>
                <c:formatCode>General</c:formatCode>
                <c:ptCount val="406"/>
                <c:pt idx="0">
                  <c:v>0</c:v>
                </c:pt>
                <c:pt idx="1">
                  <c:v>0.52780000000000005</c:v>
                </c:pt>
                <c:pt idx="2">
                  <c:v>0.53369999999999995</c:v>
                </c:pt>
                <c:pt idx="3">
                  <c:v>0.53374999999999995</c:v>
                </c:pt>
                <c:pt idx="4">
                  <c:v>0.53505000000000003</c:v>
                </c:pt>
                <c:pt idx="5">
                  <c:v>0.53510000000000002</c:v>
                </c:pt>
                <c:pt idx="6">
                  <c:v>0.53549999999999998</c:v>
                </c:pt>
                <c:pt idx="7">
                  <c:v>0.54684999999999995</c:v>
                </c:pt>
                <c:pt idx="8">
                  <c:v>0.54730000000000001</c:v>
                </c:pt>
                <c:pt idx="9">
                  <c:v>0.54774999999999996</c:v>
                </c:pt>
                <c:pt idx="10">
                  <c:v>0.65575000000000006</c:v>
                </c:pt>
                <c:pt idx="11">
                  <c:v>0.68910000000000005</c:v>
                </c:pt>
                <c:pt idx="12">
                  <c:v>0.84230000000000005</c:v>
                </c:pt>
                <c:pt idx="13">
                  <c:v>0.84409999999999996</c:v>
                </c:pt>
                <c:pt idx="14">
                  <c:v>0.84645000000000004</c:v>
                </c:pt>
                <c:pt idx="15">
                  <c:v>0.85089999999999999</c:v>
                </c:pt>
                <c:pt idx="16">
                  <c:v>0.86129999999999995</c:v>
                </c:pt>
                <c:pt idx="17">
                  <c:v>0.86404999999999998</c:v>
                </c:pt>
                <c:pt idx="18">
                  <c:v>0.86539999999999995</c:v>
                </c:pt>
                <c:pt idx="19">
                  <c:v>0.86675000000000002</c:v>
                </c:pt>
                <c:pt idx="20">
                  <c:v>0.87809999999999999</c:v>
                </c:pt>
                <c:pt idx="21">
                  <c:v>0.87809999999999999</c:v>
                </c:pt>
                <c:pt idx="22">
                  <c:v>0.87855000000000005</c:v>
                </c:pt>
                <c:pt idx="23">
                  <c:v>0.879</c:v>
                </c:pt>
                <c:pt idx="24">
                  <c:v>0.88670000000000004</c:v>
                </c:pt>
                <c:pt idx="25">
                  <c:v>0.88849999999999996</c:v>
                </c:pt>
                <c:pt idx="26">
                  <c:v>0.89395000000000002</c:v>
                </c:pt>
                <c:pt idx="27">
                  <c:v>0.98465000000000003</c:v>
                </c:pt>
                <c:pt idx="28">
                  <c:v>0.98470000000000002</c:v>
                </c:pt>
                <c:pt idx="29">
                  <c:v>1.0154000000000001</c:v>
                </c:pt>
                <c:pt idx="30">
                  <c:v>1.0376000000000001</c:v>
                </c:pt>
                <c:pt idx="31">
                  <c:v>1.1296999999999999</c:v>
                </c:pt>
                <c:pt idx="32">
                  <c:v>1.14235</c:v>
                </c:pt>
                <c:pt idx="33">
                  <c:v>1.1654</c:v>
                </c:pt>
                <c:pt idx="34">
                  <c:v>1.1672</c:v>
                </c:pt>
                <c:pt idx="35">
                  <c:v>1.1717</c:v>
                </c:pt>
                <c:pt idx="36">
                  <c:v>1.1731</c:v>
                </c:pt>
                <c:pt idx="37">
                  <c:v>1.18845</c:v>
                </c:pt>
                <c:pt idx="38">
                  <c:v>1.1889000000000001</c:v>
                </c:pt>
                <c:pt idx="39">
                  <c:v>1.1890000000000001</c:v>
                </c:pt>
                <c:pt idx="40">
                  <c:v>1.2007000000000001</c:v>
                </c:pt>
                <c:pt idx="41">
                  <c:v>1.2020500000000001</c:v>
                </c:pt>
                <c:pt idx="42">
                  <c:v>1.2815000000000001</c:v>
                </c:pt>
                <c:pt idx="43">
                  <c:v>1.28695</c:v>
                </c:pt>
                <c:pt idx="44">
                  <c:v>1.2874000000000001</c:v>
                </c:pt>
                <c:pt idx="45">
                  <c:v>1.2946</c:v>
                </c:pt>
                <c:pt idx="46">
                  <c:v>1.3260000000000001</c:v>
                </c:pt>
                <c:pt idx="47">
                  <c:v>1.3269</c:v>
                </c:pt>
                <c:pt idx="48">
                  <c:v>1.3291500000000001</c:v>
                </c:pt>
                <c:pt idx="49">
                  <c:v>1.3291999999999999</c:v>
                </c:pt>
                <c:pt idx="50">
                  <c:v>1.3295999999999999</c:v>
                </c:pt>
                <c:pt idx="51">
                  <c:v>1.32965</c:v>
                </c:pt>
                <c:pt idx="52">
                  <c:v>1.3372999999999999</c:v>
                </c:pt>
                <c:pt idx="53">
                  <c:v>1.33735</c:v>
                </c:pt>
                <c:pt idx="54">
                  <c:v>1.3403499999999999</c:v>
                </c:pt>
                <c:pt idx="55">
                  <c:v>1.3452500000000001</c:v>
                </c:pt>
                <c:pt idx="56">
                  <c:v>1.3456999999999999</c:v>
                </c:pt>
                <c:pt idx="57">
                  <c:v>1.34575</c:v>
                </c:pt>
                <c:pt idx="58">
                  <c:v>1.3462000000000001</c:v>
                </c:pt>
                <c:pt idx="59">
                  <c:v>1.3485</c:v>
                </c:pt>
                <c:pt idx="60">
                  <c:v>1.349</c:v>
                </c:pt>
                <c:pt idx="61">
                  <c:v>1.3571</c:v>
                </c:pt>
                <c:pt idx="62">
                  <c:v>1.35795</c:v>
                </c:pt>
                <c:pt idx="63">
                  <c:v>1.3597999999999999</c:v>
                </c:pt>
                <c:pt idx="64">
                  <c:v>1.3625</c:v>
                </c:pt>
                <c:pt idx="65">
                  <c:v>1.36385</c:v>
                </c:pt>
                <c:pt idx="66">
                  <c:v>1.3652</c:v>
                </c:pt>
                <c:pt idx="67">
                  <c:v>1.3720000000000001</c:v>
                </c:pt>
                <c:pt idx="68">
                  <c:v>1.37565</c:v>
                </c:pt>
                <c:pt idx="69">
                  <c:v>1.3765499999999999</c:v>
                </c:pt>
                <c:pt idx="70">
                  <c:v>1.4555</c:v>
                </c:pt>
                <c:pt idx="71">
                  <c:v>1.4573</c:v>
                </c:pt>
                <c:pt idx="72">
                  <c:v>1.46905</c:v>
                </c:pt>
                <c:pt idx="73">
                  <c:v>1.4736</c:v>
                </c:pt>
                <c:pt idx="74">
                  <c:v>1.4831000000000001</c:v>
                </c:pt>
                <c:pt idx="75">
                  <c:v>1.4858</c:v>
                </c:pt>
                <c:pt idx="76">
                  <c:v>1.48715</c:v>
                </c:pt>
                <c:pt idx="77">
                  <c:v>1.4935</c:v>
                </c:pt>
                <c:pt idx="78">
                  <c:v>1.4988999999999999</c:v>
                </c:pt>
                <c:pt idx="79">
                  <c:v>1.5065999999999999</c:v>
                </c:pt>
                <c:pt idx="80">
                  <c:v>1.5102</c:v>
                </c:pt>
                <c:pt idx="81">
                  <c:v>1.5102500000000001</c:v>
                </c:pt>
                <c:pt idx="82">
                  <c:v>1.51065</c:v>
                </c:pt>
                <c:pt idx="83">
                  <c:v>1.512</c:v>
                </c:pt>
                <c:pt idx="84">
                  <c:v>1.5128999999999999</c:v>
                </c:pt>
                <c:pt idx="85">
                  <c:v>1.5165500000000001</c:v>
                </c:pt>
                <c:pt idx="86">
                  <c:v>1.51925</c:v>
                </c:pt>
                <c:pt idx="87">
                  <c:v>1.5197000000000001</c:v>
                </c:pt>
                <c:pt idx="88">
                  <c:v>1.5197000000000001</c:v>
                </c:pt>
                <c:pt idx="89">
                  <c:v>1.5206500000000001</c:v>
                </c:pt>
                <c:pt idx="90">
                  <c:v>1.5246999999999999</c:v>
                </c:pt>
                <c:pt idx="91">
                  <c:v>1.5256000000000001</c:v>
                </c:pt>
                <c:pt idx="92">
                  <c:v>1.52745</c:v>
                </c:pt>
                <c:pt idx="93">
                  <c:v>1.5315000000000001</c:v>
                </c:pt>
                <c:pt idx="94">
                  <c:v>1.53155</c:v>
                </c:pt>
                <c:pt idx="95">
                  <c:v>1.6512500000000001</c:v>
                </c:pt>
                <c:pt idx="96">
                  <c:v>1.65615</c:v>
                </c:pt>
                <c:pt idx="97">
                  <c:v>1.6572499999999999</c:v>
                </c:pt>
                <c:pt idx="98">
                  <c:v>1.667</c:v>
                </c:pt>
                <c:pt idx="99">
                  <c:v>1.6715500000000001</c:v>
                </c:pt>
                <c:pt idx="100">
                  <c:v>1.6792499999999999</c:v>
                </c:pt>
                <c:pt idx="101">
                  <c:v>1.6814499999999999</c:v>
                </c:pt>
                <c:pt idx="102">
                  <c:v>1.6815</c:v>
                </c:pt>
                <c:pt idx="103">
                  <c:v>1.6837500000000001</c:v>
                </c:pt>
                <c:pt idx="104">
                  <c:v>1.6841999999999999</c:v>
                </c:pt>
                <c:pt idx="105">
                  <c:v>1.6841999999999999</c:v>
                </c:pt>
                <c:pt idx="106">
                  <c:v>1.6859999999999999</c:v>
                </c:pt>
                <c:pt idx="107">
                  <c:v>1.68605</c:v>
                </c:pt>
                <c:pt idx="108">
                  <c:v>1.6956500000000001</c:v>
                </c:pt>
                <c:pt idx="109">
                  <c:v>1.8149</c:v>
                </c:pt>
                <c:pt idx="110">
                  <c:v>1.8314999999999999</c:v>
                </c:pt>
                <c:pt idx="111">
                  <c:v>1.84745</c:v>
                </c:pt>
                <c:pt idx="112">
                  <c:v>1.8478000000000001</c:v>
                </c:pt>
                <c:pt idx="113">
                  <c:v>1.8482499999999999</c:v>
                </c:pt>
                <c:pt idx="114">
                  <c:v>1.86185</c:v>
                </c:pt>
                <c:pt idx="115">
                  <c:v>1.8686499999999999</c:v>
                </c:pt>
                <c:pt idx="116">
                  <c:v>1.8713500000000001</c:v>
                </c:pt>
                <c:pt idx="117">
                  <c:v>1.8758999999999999</c:v>
                </c:pt>
                <c:pt idx="118">
                  <c:v>2.0032000000000001</c:v>
                </c:pt>
                <c:pt idx="119">
                  <c:v>2.0045500000000001</c:v>
                </c:pt>
                <c:pt idx="120">
                  <c:v>2.0106000000000002</c:v>
                </c:pt>
                <c:pt idx="121">
                  <c:v>2.01545</c:v>
                </c:pt>
                <c:pt idx="122">
                  <c:v>2.0160499999999999</c:v>
                </c:pt>
                <c:pt idx="123">
                  <c:v>2.0163500000000001</c:v>
                </c:pt>
                <c:pt idx="124">
                  <c:v>2.0186000000000002</c:v>
                </c:pt>
                <c:pt idx="125">
                  <c:v>2.0276999999999998</c:v>
                </c:pt>
                <c:pt idx="126">
                  <c:v>2.0317500000000002</c:v>
                </c:pt>
                <c:pt idx="127">
                  <c:v>2.0449000000000002</c:v>
                </c:pt>
                <c:pt idx="128">
                  <c:v>2.1506500000000002</c:v>
                </c:pt>
                <c:pt idx="129">
                  <c:v>2.1550500000000001</c:v>
                </c:pt>
                <c:pt idx="130">
                  <c:v>2.1551</c:v>
                </c:pt>
                <c:pt idx="131">
                  <c:v>2.1551499999999999</c:v>
                </c:pt>
                <c:pt idx="132">
                  <c:v>2.1763499999999998</c:v>
                </c:pt>
                <c:pt idx="133">
                  <c:v>2.1767500000000002</c:v>
                </c:pt>
                <c:pt idx="134">
                  <c:v>2.1777000000000002</c:v>
                </c:pt>
                <c:pt idx="135">
                  <c:v>2.1789999999999998</c:v>
                </c:pt>
                <c:pt idx="136">
                  <c:v>2.1790500000000002</c:v>
                </c:pt>
                <c:pt idx="137">
                  <c:v>2.1880999999999999</c:v>
                </c:pt>
                <c:pt idx="138">
                  <c:v>2.1921499999999998</c:v>
                </c:pt>
                <c:pt idx="139">
                  <c:v>2.1922000000000001</c:v>
                </c:pt>
                <c:pt idx="140">
                  <c:v>2.19265</c:v>
                </c:pt>
                <c:pt idx="141">
                  <c:v>2.2887</c:v>
                </c:pt>
                <c:pt idx="142">
                  <c:v>2.3278500000000002</c:v>
                </c:pt>
                <c:pt idx="143">
                  <c:v>2.3285499999999999</c:v>
                </c:pt>
                <c:pt idx="144">
                  <c:v>2.3612000000000002</c:v>
                </c:pt>
                <c:pt idx="145">
                  <c:v>2.3617499999999998</c:v>
                </c:pt>
                <c:pt idx="146">
                  <c:v>2.3671000000000002</c:v>
                </c:pt>
                <c:pt idx="147">
                  <c:v>2.4898500000000001</c:v>
                </c:pt>
                <c:pt idx="148">
                  <c:v>2.4971000000000001</c:v>
                </c:pt>
                <c:pt idx="149">
                  <c:v>2.5016500000000002</c:v>
                </c:pt>
                <c:pt idx="150">
                  <c:v>2.5116000000000001</c:v>
                </c:pt>
                <c:pt idx="151">
                  <c:v>2.5120499999999999</c:v>
                </c:pt>
                <c:pt idx="152">
                  <c:v>2.5225</c:v>
                </c:pt>
                <c:pt idx="153">
                  <c:v>2.5229499999999998</c:v>
                </c:pt>
                <c:pt idx="154">
                  <c:v>2.5238499999999999</c:v>
                </c:pt>
                <c:pt idx="155">
                  <c:v>2.5243000000000002</c:v>
                </c:pt>
                <c:pt idx="156">
                  <c:v>2.5293000000000001</c:v>
                </c:pt>
                <c:pt idx="157">
                  <c:v>2.5297499999999999</c:v>
                </c:pt>
                <c:pt idx="158">
                  <c:v>2.6570499999999999</c:v>
                </c:pt>
                <c:pt idx="159">
                  <c:v>2.65795</c:v>
                </c:pt>
                <c:pt idx="160">
                  <c:v>2.6579999999999999</c:v>
                </c:pt>
                <c:pt idx="161">
                  <c:v>2.6588500000000002</c:v>
                </c:pt>
                <c:pt idx="162">
                  <c:v>2.6602000000000001</c:v>
                </c:pt>
                <c:pt idx="163">
                  <c:v>2.66025</c:v>
                </c:pt>
                <c:pt idx="164">
                  <c:v>2.6661000000000001</c:v>
                </c:pt>
                <c:pt idx="165">
                  <c:v>2.6739000000000002</c:v>
                </c:pt>
                <c:pt idx="166">
                  <c:v>2.67435</c:v>
                </c:pt>
                <c:pt idx="167">
                  <c:v>2.6747000000000001</c:v>
                </c:pt>
                <c:pt idx="168">
                  <c:v>2.6760999999999999</c:v>
                </c:pt>
                <c:pt idx="169">
                  <c:v>2.677</c:v>
                </c:pt>
                <c:pt idx="170">
                  <c:v>2.6776</c:v>
                </c:pt>
                <c:pt idx="171">
                  <c:v>2.6905999999999999</c:v>
                </c:pt>
                <c:pt idx="172">
                  <c:v>2.7019500000000001</c:v>
                </c:pt>
                <c:pt idx="173">
                  <c:v>2.78545</c:v>
                </c:pt>
                <c:pt idx="174">
                  <c:v>2.8242500000000001</c:v>
                </c:pt>
                <c:pt idx="175">
                  <c:v>2.8310499999999998</c:v>
                </c:pt>
                <c:pt idx="176">
                  <c:v>2.8441999999999998</c:v>
                </c:pt>
                <c:pt idx="177">
                  <c:v>2.8451</c:v>
                </c:pt>
                <c:pt idx="178">
                  <c:v>2.8451499999999998</c:v>
                </c:pt>
                <c:pt idx="179">
                  <c:v>2.8456000000000001</c:v>
                </c:pt>
                <c:pt idx="180">
                  <c:v>2.84605</c:v>
                </c:pt>
                <c:pt idx="181">
                  <c:v>2.8464999999999998</c:v>
                </c:pt>
                <c:pt idx="182">
                  <c:v>2.8465500000000001</c:v>
                </c:pt>
                <c:pt idx="183">
                  <c:v>2.8469500000000001</c:v>
                </c:pt>
                <c:pt idx="184">
                  <c:v>2.84965</c:v>
                </c:pt>
                <c:pt idx="185">
                  <c:v>2.8750499999999999</c:v>
                </c:pt>
                <c:pt idx="186">
                  <c:v>2.9820000000000002</c:v>
                </c:pt>
                <c:pt idx="187">
                  <c:v>2.9914999999999998</c:v>
                </c:pt>
                <c:pt idx="188">
                  <c:v>2.9919500000000001</c:v>
                </c:pt>
                <c:pt idx="189">
                  <c:v>2.9956999999999998</c:v>
                </c:pt>
                <c:pt idx="190">
                  <c:v>3.0064500000000001</c:v>
                </c:pt>
                <c:pt idx="191">
                  <c:v>3.0087000000000002</c:v>
                </c:pt>
                <c:pt idx="192">
                  <c:v>3.0095999999999998</c:v>
                </c:pt>
                <c:pt idx="193">
                  <c:v>3.0255000000000001</c:v>
                </c:pt>
                <c:pt idx="194">
                  <c:v>3.1334</c:v>
                </c:pt>
                <c:pt idx="195">
                  <c:v>3.1334</c:v>
                </c:pt>
                <c:pt idx="196">
                  <c:v>3.1334</c:v>
                </c:pt>
                <c:pt idx="197">
                  <c:v>3.1668500000000002</c:v>
                </c:pt>
                <c:pt idx="198">
                  <c:v>3.1668500000000002</c:v>
                </c:pt>
                <c:pt idx="199">
                  <c:v>3.1673</c:v>
                </c:pt>
                <c:pt idx="200">
                  <c:v>3.1673499999999999</c:v>
                </c:pt>
                <c:pt idx="201">
                  <c:v>3.1673499999999999</c:v>
                </c:pt>
                <c:pt idx="202">
                  <c:v>3.1727500000000002</c:v>
                </c:pt>
                <c:pt idx="203">
                  <c:v>3.1808999999999998</c:v>
                </c:pt>
                <c:pt idx="204">
                  <c:v>3.1840999999999999</c:v>
                </c:pt>
                <c:pt idx="205">
                  <c:v>3.1840999999999999</c:v>
                </c:pt>
                <c:pt idx="206">
                  <c:v>3.1840999999999999</c:v>
                </c:pt>
                <c:pt idx="207">
                  <c:v>3.1840999999999999</c:v>
                </c:pt>
                <c:pt idx="208">
                  <c:v>3.1840999999999999</c:v>
                </c:pt>
                <c:pt idx="209">
                  <c:v>3.1854499999999999</c:v>
                </c:pt>
                <c:pt idx="210">
                  <c:v>3.1854499999999999</c:v>
                </c:pt>
                <c:pt idx="211">
                  <c:v>3.1899500000000001</c:v>
                </c:pt>
                <c:pt idx="212">
                  <c:v>3.3188</c:v>
                </c:pt>
                <c:pt idx="213">
                  <c:v>3.3344999999999998</c:v>
                </c:pt>
                <c:pt idx="214">
                  <c:v>3.3395000000000001</c:v>
                </c:pt>
                <c:pt idx="215">
                  <c:v>3.3417500000000002</c:v>
                </c:pt>
                <c:pt idx="216">
                  <c:v>3.3422000000000001</c:v>
                </c:pt>
                <c:pt idx="217">
                  <c:v>3.3426499999999999</c:v>
                </c:pt>
                <c:pt idx="218">
                  <c:v>3.3450500000000001</c:v>
                </c:pt>
                <c:pt idx="219">
                  <c:v>3.3454000000000002</c:v>
                </c:pt>
                <c:pt idx="220">
                  <c:v>3.34585</c:v>
                </c:pt>
                <c:pt idx="221">
                  <c:v>3.3549000000000002</c:v>
                </c:pt>
                <c:pt idx="222">
                  <c:v>3.4922</c:v>
                </c:pt>
                <c:pt idx="223">
                  <c:v>3.5021499999999999</c:v>
                </c:pt>
                <c:pt idx="224">
                  <c:v>3.5021499999999999</c:v>
                </c:pt>
                <c:pt idx="225">
                  <c:v>3.50265</c:v>
                </c:pt>
                <c:pt idx="226">
                  <c:v>3.50265</c:v>
                </c:pt>
                <c:pt idx="227">
                  <c:v>3.5035500000000002</c:v>
                </c:pt>
                <c:pt idx="228">
                  <c:v>3.504</c:v>
                </c:pt>
                <c:pt idx="229">
                  <c:v>3.504</c:v>
                </c:pt>
                <c:pt idx="230">
                  <c:v>3.5057999999999998</c:v>
                </c:pt>
                <c:pt idx="231">
                  <c:v>3.5139499999999999</c:v>
                </c:pt>
                <c:pt idx="232">
                  <c:v>3.5190999999999999</c:v>
                </c:pt>
                <c:pt idx="233">
                  <c:v>3.52075</c:v>
                </c:pt>
                <c:pt idx="234">
                  <c:v>3.5434000000000001</c:v>
                </c:pt>
                <c:pt idx="235">
                  <c:v>3.6367500000000001</c:v>
                </c:pt>
                <c:pt idx="236">
                  <c:v>3.6516999999999999</c:v>
                </c:pt>
                <c:pt idx="237">
                  <c:v>3.6607500000000002</c:v>
                </c:pt>
                <c:pt idx="238">
                  <c:v>3.6997499999999999</c:v>
                </c:pt>
                <c:pt idx="239">
                  <c:v>3.80125</c:v>
                </c:pt>
                <c:pt idx="240">
                  <c:v>3.8161999999999998</c:v>
                </c:pt>
                <c:pt idx="241">
                  <c:v>3.8416000000000001</c:v>
                </c:pt>
                <c:pt idx="242">
                  <c:v>3.8438500000000002</c:v>
                </c:pt>
                <c:pt idx="243">
                  <c:v>3.9329000000000001</c:v>
                </c:pt>
                <c:pt idx="244">
                  <c:v>3.9865499999999998</c:v>
                </c:pt>
                <c:pt idx="245">
                  <c:v>3.9885000000000002</c:v>
                </c:pt>
                <c:pt idx="246">
                  <c:v>3.9988000000000001</c:v>
                </c:pt>
                <c:pt idx="247">
                  <c:v>4.03505</c:v>
                </c:pt>
                <c:pt idx="248">
                  <c:v>4.1331499999999997</c:v>
                </c:pt>
                <c:pt idx="249">
                  <c:v>4.1483499999999998</c:v>
                </c:pt>
                <c:pt idx="250">
                  <c:v>4.1580000000000004</c:v>
                </c:pt>
                <c:pt idx="251">
                  <c:v>4.1648500000000004</c:v>
                </c:pt>
                <c:pt idx="252">
                  <c:v>4.1705500000000004</c:v>
                </c:pt>
                <c:pt idx="253">
                  <c:v>4.1714500000000001</c:v>
                </c:pt>
                <c:pt idx="254">
                  <c:v>4.1814</c:v>
                </c:pt>
                <c:pt idx="255">
                  <c:v>4.1995500000000003</c:v>
                </c:pt>
                <c:pt idx="256">
                  <c:v>4.20045</c:v>
                </c:pt>
                <c:pt idx="257">
                  <c:v>4.3159999999999998</c:v>
                </c:pt>
                <c:pt idx="258">
                  <c:v>4.3170500000000001</c:v>
                </c:pt>
                <c:pt idx="259">
                  <c:v>4.3170999999999999</c:v>
                </c:pt>
                <c:pt idx="260">
                  <c:v>4.3241500000000004</c:v>
                </c:pt>
                <c:pt idx="261">
                  <c:v>4.3304999999999998</c:v>
                </c:pt>
                <c:pt idx="262">
                  <c:v>4.3354999999999997</c:v>
                </c:pt>
                <c:pt idx="263">
                  <c:v>4.3369499999999999</c:v>
                </c:pt>
                <c:pt idx="264">
                  <c:v>4.3372999999999999</c:v>
                </c:pt>
                <c:pt idx="265">
                  <c:v>4.3422999999999998</c:v>
                </c:pt>
                <c:pt idx="266">
                  <c:v>4.3517999999999999</c:v>
                </c:pt>
                <c:pt idx="267">
                  <c:v>4.4597499999999997</c:v>
                </c:pt>
                <c:pt idx="268">
                  <c:v>4.4782000000000002</c:v>
                </c:pt>
                <c:pt idx="269">
                  <c:v>4.4917999999999996</c:v>
                </c:pt>
                <c:pt idx="270">
                  <c:v>4.4917999999999996</c:v>
                </c:pt>
                <c:pt idx="271">
                  <c:v>4.5031499999999998</c:v>
                </c:pt>
                <c:pt idx="272">
                  <c:v>4.5035999999999996</c:v>
                </c:pt>
                <c:pt idx="273">
                  <c:v>4.5068000000000001</c:v>
                </c:pt>
                <c:pt idx="274">
                  <c:v>4.5068000000000001</c:v>
                </c:pt>
                <c:pt idx="275">
                  <c:v>4.50725</c:v>
                </c:pt>
                <c:pt idx="276">
                  <c:v>4.5073499999999997</c:v>
                </c:pt>
                <c:pt idx="277">
                  <c:v>4.5073999999999996</c:v>
                </c:pt>
                <c:pt idx="278">
                  <c:v>4.5090500000000002</c:v>
                </c:pt>
                <c:pt idx="279">
                  <c:v>4.5253500000000004</c:v>
                </c:pt>
                <c:pt idx="280">
                  <c:v>4.5326000000000004</c:v>
                </c:pt>
                <c:pt idx="281">
                  <c:v>4.6418999999999997</c:v>
                </c:pt>
                <c:pt idx="282">
                  <c:v>4.6422499999999998</c:v>
                </c:pt>
                <c:pt idx="283">
                  <c:v>4.64635</c:v>
                </c:pt>
                <c:pt idx="284">
                  <c:v>4.64635</c:v>
                </c:pt>
                <c:pt idx="285">
                  <c:v>4.64635</c:v>
                </c:pt>
                <c:pt idx="286">
                  <c:v>4.6463999999999999</c:v>
                </c:pt>
                <c:pt idx="287">
                  <c:v>4.6463999999999999</c:v>
                </c:pt>
                <c:pt idx="288">
                  <c:v>4.6463999999999999</c:v>
                </c:pt>
                <c:pt idx="289">
                  <c:v>4.6467499999999999</c:v>
                </c:pt>
                <c:pt idx="290">
                  <c:v>4.6528</c:v>
                </c:pt>
                <c:pt idx="291">
                  <c:v>4.6576500000000003</c:v>
                </c:pt>
                <c:pt idx="292">
                  <c:v>4.6699000000000002</c:v>
                </c:pt>
                <c:pt idx="293">
                  <c:v>4.6707999999999998</c:v>
                </c:pt>
                <c:pt idx="294">
                  <c:v>4.6718500000000001</c:v>
                </c:pt>
                <c:pt idx="295">
                  <c:v>4.6849999999999996</c:v>
                </c:pt>
                <c:pt idx="296">
                  <c:v>4.6875999999999998</c:v>
                </c:pt>
                <c:pt idx="297">
                  <c:v>4.7882999999999996</c:v>
                </c:pt>
                <c:pt idx="298">
                  <c:v>4.8118999999999996</c:v>
                </c:pt>
                <c:pt idx="299">
                  <c:v>4.8121499999999999</c:v>
                </c:pt>
                <c:pt idx="300">
                  <c:v>4.8140499999999999</c:v>
                </c:pt>
                <c:pt idx="301">
                  <c:v>4.8243999999999998</c:v>
                </c:pt>
                <c:pt idx="302">
                  <c:v>4.8248499999999996</c:v>
                </c:pt>
                <c:pt idx="303">
                  <c:v>4.8248499999999996</c:v>
                </c:pt>
                <c:pt idx="304">
                  <c:v>4.8280500000000002</c:v>
                </c:pt>
                <c:pt idx="305">
                  <c:v>4.8295000000000003</c:v>
                </c:pt>
                <c:pt idx="306">
                  <c:v>4.8303000000000003</c:v>
                </c:pt>
                <c:pt idx="307">
                  <c:v>4.8485500000000004</c:v>
                </c:pt>
                <c:pt idx="308">
                  <c:v>4.8556999999999997</c:v>
                </c:pt>
                <c:pt idx="309">
                  <c:v>4.8558000000000003</c:v>
                </c:pt>
                <c:pt idx="310">
                  <c:v>4.8747499999999997</c:v>
                </c:pt>
                <c:pt idx="311">
                  <c:v>4.8747499999999997</c:v>
                </c:pt>
                <c:pt idx="312">
                  <c:v>4.9640000000000004</c:v>
                </c:pt>
                <c:pt idx="313">
                  <c:v>4.9734999999999996</c:v>
                </c:pt>
                <c:pt idx="314">
                  <c:v>4.9947999999999997</c:v>
                </c:pt>
                <c:pt idx="315">
                  <c:v>5.0015999999999998</c:v>
                </c:pt>
                <c:pt idx="316">
                  <c:v>5.0138499999999997</c:v>
                </c:pt>
                <c:pt idx="317">
                  <c:v>5.0143000000000004</c:v>
                </c:pt>
                <c:pt idx="318">
                  <c:v>5.0143000000000004</c:v>
                </c:pt>
                <c:pt idx="319">
                  <c:v>5.12765</c:v>
                </c:pt>
                <c:pt idx="320">
                  <c:v>5.1421000000000001</c:v>
                </c:pt>
                <c:pt idx="321">
                  <c:v>5.1506499999999997</c:v>
                </c:pt>
                <c:pt idx="322">
                  <c:v>5.1593499999999999</c:v>
                </c:pt>
                <c:pt idx="323">
                  <c:v>5.1619999999999999</c:v>
                </c:pt>
                <c:pt idx="324">
                  <c:v>5.1674499999999997</c:v>
                </c:pt>
                <c:pt idx="325">
                  <c:v>5.1701499999999996</c:v>
                </c:pt>
                <c:pt idx="326">
                  <c:v>5.1715</c:v>
                </c:pt>
                <c:pt idx="327">
                  <c:v>5.2898500000000004</c:v>
                </c:pt>
                <c:pt idx="328">
                  <c:v>5.3165500000000003</c:v>
                </c:pt>
                <c:pt idx="329">
                  <c:v>5.3182999999999998</c:v>
                </c:pt>
                <c:pt idx="330">
                  <c:v>5.3182999999999998</c:v>
                </c:pt>
                <c:pt idx="331">
                  <c:v>5.3193000000000001</c:v>
                </c:pt>
                <c:pt idx="332">
                  <c:v>5.3201499999999999</c:v>
                </c:pt>
                <c:pt idx="333">
                  <c:v>5.49505</c:v>
                </c:pt>
                <c:pt idx="334">
                  <c:v>5.4996</c:v>
                </c:pt>
                <c:pt idx="335">
                  <c:v>5.5127499999999996</c:v>
                </c:pt>
                <c:pt idx="336">
                  <c:v>5.5571999999999999</c:v>
                </c:pt>
                <c:pt idx="337">
                  <c:v>5.6043500000000002</c:v>
                </c:pt>
                <c:pt idx="338">
                  <c:v>5.65</c:v>
                </c:pt>
                <c:pt idx="339">
                  <c:v>5.6500500000000002</c:v>
                </c:pt>
                <c:pt idx="340">
                  <c:v>5.6668000000000003</c:v>
                </c:pt>
                <c:pt idx="341">
                  <c:v>5.8358499999999998</c:v>
                </c:pt>
                <c:pt idx="342">
                  <c:v>5.9429999999999996</c:v>
                </c:pt>
                <c:pt idx="343">
                  <c:v>5.9757999999999996</c:v>
                </c:pt>
                <c:pt idx="344">
                  <c:v>5.9767000000000001</c:v>
                </c:pt>
                <c:pt idx="345">
                  <c:v>6.01145</c:v>
                </c:pt>
                <c:pt idx="346">
                  <c:v>6.01145</c:v>
                </c:pt>
                <c:pt idx="347">
                  <c:v>6.1331499999999997</c:v>
                </c:pt>
                <c:pt idx="348">
                  <c:v>6.1444000000000001</c:v>
                </c:pt>
                <c:pt idx="349">
                  <c:v>6.14445</c:v>
                </c:pt>
                <c:pt idx="350">
                  <c:v>6.1498499999999998</c:v>
                </c:pt>
                <c:pt idx="351">
                  <c:v>6.1502999999999997</c:v>
                </c:pt>
                <c:pt idx="352">
                  <c:v>6.1548499999999997</c:v>
                </c:pt>
                <c:pt idx="353">
                  <c:v>6.1574999999999998</c:v>
                </c:pt>
                <c:pt idx="354">
                  <c:v>6.1684000000000001</c:v>
                </c:pt>
                <c:pt idx="355">
                  <c:v>6.3043500000000003</c:v>
                </c:pt>
                <c:pt idx="356">
                  <c:v>6.3056999999999999</c:v>
                </c:pt>
                <c:pt idx="357">
                  <c:v>6.3066000000000004</c:v>
                </c:pt>
                <c:pt idx="358">
                  <c:v>6.3106</c:v>
                </c:pt>
                <c:pt idx="359">
                  <c:v>6.3106</c:v>
                </c:pt>
                <c:pt idx="360">
                  <c:v>6.3106499999999999</c:v>
                </c:pt>
                <c:pt idx="361">
                  <c:v>6.3106499999999999</c:v>
                </c:pt>
                <c:pt idx="362">
                  <c:v>6.3107499999999996</c:v>
                </c:pt>
                <c:pt idx="363">
                  <c:v>6.3116000000000003</c:v>
                </c:pt>
                <c:pt idx="364">
                  <c:v>6.3116000000000003</c:v>
                </c:pt>
                <c:pt idx="365">
                  <c:v>6.3116500000000002</c:v>
                </c:pt>
                <c:pt idx="366">
                  <c:v>6.3125499999999999</c:v>
                </c:pt>
                <c:pt idx="367">
                  <c:v>6.3161500000000004</c:v>
                </c:pt>
                <c:pt idx="368">
                  <c:v>6.3220499999999999</c:v>
                </c:pt>
                <c:pt idx="369">
                  <c:v>6.3305999999999996</c:v>
                </c:pt>
                <c:pt idx="370">
                  <c:v>6.3306500000000003</c:v>
                </c:pt>
                <c:pt idx="371">
                  <c:v>6.3367000000000004</c:v>
                </c:pt>
                <c:pt idx="372">
                  <c:v>6.44895</c:v>
                </c:pt>
                <c:pt idx="373">
                  <c:v>6.4729000000000001</c:v>
                </c:pt>
                <c:pt idx="374">
                  <c:v>6.4753499999999997</c:v>
                </c:pt>
                <c:pt idx="375">
                  <c:v>6.4757999999999996</c:v>
                </c:pt>
                <c:pt idx="376">
                  <c:v>6.4860499999999996</c:v>
                </c:pt>
                <c:pt idx="377">
                  <c:v>6.4874000000000001</c:v>
                </c:pt>
                <c:pt idx="378">
                  <c:v>6.4950999999999999</c:v>
                </c:pt>
                <c:pt idx="379">
                  <c:v>6.6288</c:v>
                </c:pt>
                <c:pt idx="380">
                  <c:v>6.6288499999999999</c:v>
                </c:pt>
                <c:pt idx="381">
                  <c:v>6.6346999999999996</c:v>
                </c:pt>
                <c:pt idx="382">
                  <c:v>6.6347500000000004</c:v>
                </c:pt>
                <c:pt idx="383">
                  <c:v>6.6451000000000002</c:v>
                </c:pt>
                <c:pt idx="384">
                  <c:v>6.6468999999999996</c:v>
                </c:pt>
                <c:pt idx="385">
                  <c:v>6.6473500000000003</c:v>
                </c:pt>
                <c:pt idx="386">
                  <c:v>6.6478000000000002</c:v>
                </c:pt>
                <c:pt idx="387">
                  <c:v>6.6486999999999998</c:v>
                </c:pt>
                <c:pt idx="388">
                  <c:v>6.6501000000000001</c:v>
                </c:pt>
                <c:pt idx="389">
                  <c:v>6.65015</c:v>
                </c:pt>
                <c:pt idx="390">
                  <c:v>6.6519000000000004</c:v>
                </c:pt>
                <c:pt idx="391">
                  <c:v>6.6532499999999999</c:v>
                </c:pt>
                <c:pt idx="392">
                  <c:v>6.6659499999999996</c:v>
                </c:pt>
                <c:pt idx="393">
                  <c:v>6.798</c:v>
                </c:pt>
                <c:pt idx="394">
                  <c:v>6.81325</c:v>
                </c:pt>
                <c:pt idx="395">
                  <c:v>6.8240999999999996</c:v>
                </c:pt>
                <c:pt idx="396">
                  <c:v>6.8250000000000002</c:v>
                </c:pt>
                <c:pt idx="397">
                  <c:v>6.8255499999999998</c:v>
                </c:pt>
                <c:pt idx="398">
                  <c:v>6.8485500000000004</c:v>
                </c:pt>
                <c:pt idx="399">
                  <c:v>6.9263000000000003</c:v>
                </c:pt>
                <c:pt idx="400">
                  <c:v>6.9263500000000002</c:v>
                </c:pt>
                <c:pt idx="401">
                  <c:v>6.9475499999999997</c:v>
                </c:pt>
                <c:pt idx="402">
                  <c:v>6.9476000000000004</c:v>
                </c:pt>
                <c:pt idx="403">
                  <c:v>6.9573</c:v>
                </c:pt>
                <c:pt idx="404">
                  <c:v>6.9593499999999997</c:v>
                </c:pt>
                <c:pt idx="405">
                  <c:v>6.9922000000000004</c:v>
                </c:pt>
              </c:numCache>
            </c:numRef>
          </c:xVal>
          <c:yVal>
            <c:numRef>
              <c:f>Q_fit!$E$21:$E$426</c:f>
              <c:numCache>
                <c:formatCode>General</c:formatCode>
                <c:ptCount val="406"/>
                <c:pt idx="0">
                  <c:v>0</c:v>
                </c:pt>
                <c:pt idx="1">
                  <c:v>0.48141600054805167</c:v>
                </c:pt>
                <c:pt idx="2">
                  <c:v>0.23236400011228397</c:v>
                </c:pt>
                <c:pt idx="3">
                  <c:v>1.6980499996861909</c:v>
                </c:pt>
                <c:pt idx="4">
                  <c:v>1.1058860000048298</c:v>
                </c:pt>
                <c:pt idx="5">
                  <c:v>0.67157200028304942</c:v>
                </c:pt>
                <c:pt idx="6">
                  <c:v>-0.40293999991263263</c:v>
                </c:pt>
                <c:pt idx="7">
                  <c:v>1.1077820003265515</c:v>
                </c:pt>
                <c:pt idx="8">
                  <c:v>0.29895600018789992</c:v>
                </c:pt>
                <c:pt idx="9">
                  <c:v>0.49012999952537939</c:v>
                </c:pt>
                <c:pt idx="10">
                  <c:v>0.67188999964855611</c:v>
                </c:pt>
                <c:pt idx="11">
                  <c:v>0.38445200043497607</c:v>
                </c:pt>
                <c:pt idx="12">
                  <c:v>0.5463559995405376</c:v>
                </c:pt>
                <c:pt idx="13">
                  <c:v>0.41105199998128228</c:v>
                </c:pt>
                <c:pt idx="14">
                  <c:v>0.59829400051967241</c:v>
                </c:pt>
                <c:pt idx="15">
                  <c:v>0.64434800005983561</c:v>
                </c:pt>
                <c:pt idx="16">
                  <c:v>0.10703600055421703</c:v>
                </c:pt>
                <c:pt idx="17">
                  <c:v>-0.98023399987141602</c:v>
                </c:pt>
                <c:pt idx="18">
                  <c:v>-6.7119995946995914E-3</c:v>
                </c:pt>
                <c:pt idx="19">
                  <c:v>0.36681000055978075</c:v>
                </c:pt>
                <c:pt idx="20">
                  <c:v>7.7532000432256609E-2</c:v>
                </c:pt>
                <c:pt idx="21">
                  <c:v>0.17753200008883141</c:v>
                </c:pt>
                <c:pt idx="22">
                  <c:v>0.96870600027614273</c:v>
                </c:pt>
                <c:pt idx="23">
                  <c:v>0.65987999987555668</c:v>
                </c:pt>
                <c:pt idx="24">
                  <c:v>0.77552399961859919</c:v>
                </c:pt>
                <c:pt idx="25">
                  <c:v>0.94021999975666404</c:v>
                </c:pt>
                <c:pt idx="26">
                  <c:v>0.19999400028609671</c:v>
                </c:pt>
                <c:pt idx="27">
                  <c:v>0.55439800053136423</c:v>
                </c:pt>
                <c:pt idx="28">
                  <c:v>0.42008399977930821</c:v>
                </c:pt>
                <c:pt idx="29">
                  <c:v>1.6512879999936558</c:v>
                </c:pt>
                <c:pt idx="30">
                  <c:v>2.0158720006293152</c:v>
                </c:pt>
                <c:pt idx="31">
                  <c:v>0.40948399982880801</c:v>
                </c:pt>
                <c:pt idx="32">
                  <c:v>0.72804200026439503</c:v>
                </c:pt>
                <c:pt idx="33">
                  <c:v>1.3092880006297491</c:v>
                </c:pt>
                <c:pt idx="34">
                  <c:v>0.67398400060483254</c:v>
                </c:pt>
                <c:pt idx="35">
                  <c:v>0.58572400012053549</c:v>
                </c:pt>
                <c:pt idx="36">
                  <c:v>1.0249320002913009</c:v>
                </c:pt>
                <c:pt idx="37">
                  <c:v>0.79053400040720589</c:v>
                </c:pt>
                <c:pt idx="38">
                  <c:v>0.48170800000661984</c:v>
                </c:pt>
                <c:pt idx="39">
                  <c:v>0.21307999995769933</c:v>
                </c:pt>
                <c:pt idx="40">
                  <c:v>8.3604000246850774E-2</c:v>
                </c:pt>
                <c:pt idx="41">
                  <c:v>0.85712600048282184</c:v>
                </c:pt>
                <c:pt idx="42">
                  <c:v>0.63217999995686114</c:v>
                </c:pt>
                <c:pt idx="43">
                  <c:v>9.1953999799443409E-2</c:v>
                </c:pt>
                <c:pt idx="44">
                  <c:v>0.78312799960258417</c:v>
                </c:pt>
                <c:pt idx="45">
                  <c:v>0.34191200029454194</c:v>
                </c:pt>
                <c:pt idx="46">
                  <c:v>0.33272000073338859</c:v>
                </c:pt>
                <c:pt idx="47">
                  <c:v>0.28506800008472055</c:v>
                </c:pt>
                <c:pt idx="48">
                  <c:v>0.28093799992348067</c:v>
                </c:pt>
                <c:pt idx="49">
                  <c:v>0.2966239997476805</c:v>
                </c:pt>
                <c:pt idx="50">
                  <c:v>0.30211200064513832</c:v>
                </c:pt>
                <c:pt idx="51">
                  <c:v>0.2477980000548996</c:v>
                </c:pt>
                <c:pt idx="52">
                  <c:v>0.27775600028689951</c:v>
                </c:pt>
                <c:pt idx="53">
                  <c:v>0.23344199944403954</c:v>
                </c:pt>
                <c:pt idx="54">
                  <c:v>0.94460200052708387</c:v>
                </c:pt>
                <c:pt idx="55">
                  <c:v>0.58183000001008622</c:v>
                </c:pt>
                <c:pt idx="56">
                  <c:v>0.77300400007516146</c:v>
                </c:pt>
                <c:pt idx="57">
                  <c:v>0.6386900000507012</c:v>
                </c:pt>
                <c:pt idx="58">
                  <c:v>0.82986400011577643</c:v>
                </c:pt>
                <c:pt idx="59">
                  <c:v>1.5514200000325218</c:v>
                </c:pt>
                <c:pt idx="60">
                  <c:v>0.90828000029432587</c:v>
                </c:pt>
                <c:pt idx="61">
                  <c:v>1.1494120000861585</c:v>
                </c:pt>
                <c:pt idx="62">
                  <c:v>0.66607400003704242</c:v>
                </c:pt>
                <c:pt idx="63">
                  <c:v>1.1964559998887125</c:v>
                </c:pt>
                <c:pt idx="64">
                  <c:v>0.34349999987171032</c:v>
                </c:pt>
                <c:pt idx="65">
                  <c:v>0.21702200028812513</c:v>
                </c:pt>
                <c:pt idx="66">
                  <c:v>0.59054400044260547</c:v>
                </c:pt>
                <c:pt idx="67">
                  <c:v>1.0238399998343084</c:v>
                </c:pt>
                <c:pt idx="68">
                  <c:v>0.21891799988225102</c:v>
                </c:pt>
                <c:pt idx="69">
                  <c:v>0.30126600031508133</c:v>
                </c:pt>
                <c:pt idx="70">
                  <c:v>1.3194599996495526</c:v>
                </c:pt>
                <c:pt idx="71">
                  <c:v>0.11415599947213195</c:v>
                </c:pt>
                <c:pt idx="72">
                  <c:v>1.0203660000115633</c:v>
                </c:pt>
                <c:pt idx="73">
                  <c:v>7.7919998147990555E-3</c:v>
                </c:pt>
                <c:pt idx="74">
                  <c:v>-2.1867999748792499E-2</c:v>
                </c:pt>
                <c:pt idx="75">
                  <c:v>-5.482401029439643E-2</c:v>
                </c:pt>
                <c:pt idx="76">
                  <c:v>-1.3019998732488602E-3</c:v>
                </c:pt>
                <c:pt idx="77">
                  <c:v>0.74081999991904013</c:v>
                </c:pt>
                <c:pt idx="78">
                  <c:v>-0.16509199995198287</c:v>
                </c:pt>
                <c:pt idx="79">
                  <c:v>0.45055200025672093</c:v>
                </c:pt>
                <c:pt idx="80">
                  <c:v>1.979944000049727</c:v>
                </c:pt>
                <c:pt idx="81">
                  <c:v>0.64563000050839037</c:v>
                </c:pt>
                <c:pt idx="82">
                  <c:v>-2.8882000333396718E-2</c:v>
                </c:pt>
                <c:pt idx="83">
                  <c:v>0.34463999982108362</c:v>
                </c:pt>
                <c:pt idx="84">
                  <c:v>0.82698800033540465</c:v>
                </c:pt>
                <c:pt idx="85">
                  <c:v>0.5220660001214128</c:v>
                </c:pt>
                <c:pt idx="86">
                  <c:v>1.1691100000462029</c:v>
                </c:pt>
                <c:pt idx="87">
                  <c:v>-3.9716000173939392E-2</c:v>
                </c:pt>
                <c:pt idx="88">
                  <c:v>0.76028399998904206</c:v>
                </c:pt>
                <c:pt idx="89">
                  <c:v>-9.1682000493165106E-2</c:v>
                </c:pt>
                <c:pt idx="90">
                  <c:v>0.22888400053489022</c:v>
                </c:pt>
                <c:pt idx="91">
                  <c:v>-8.8767999841365963E-2</c:v>
                </c:pt>
                <c:pt idx="92">
                  <c:v>0.64161400005104952</c:v>
                </c:pt>
                <c:pt idx="93">
                  <c:v>0.86217999996733852</c:v>
                </c:pt>
                <c:pt idx="94">
                  <c:v>2.7866000164067373E-2</c:v>
                </c:pt>
                <c:pt idx="95">
                  <c:v>0.68014999997103587</c:v>
                </c:pt>
                <c:pt idx="96">
                  <c:v>0.61737799987895414</c:v>
                </c:pt>
                <c:pt idx="97">
                  <c:v>1.1624699996900745</c:v>
                </c:pt>
                <c:pt idx="98">
                  <c:v>0.37124000009498559</c:v>
                </c:pt>
                <c:pt idx="99">
                  <c:v>0.34866600035456941</c:v>
                </c:pt>
                <c:pt idx="100">
                  <c:v>0.16431000040029176</c:v>
                </c:pt>
                <c:pt idx="101">
                  <c:v>1.4544940000632778</c:v>
                </c:pt>
                <c:pt idx="102">
                  <c:v>1.0201799996139016</c:v>
                </c:pt>
                <c:pt idx="103">
                  <c:v>1.2760500001604669</c:v>
                </c:pt>
                <c:pt idx="104">
                  <c:v>-3.2775999716250226E-2</c:v>
                </c:pt>
                <c:pt idx="105">
                  <c:v>1.1672239998006262</c:v>
                </c:pt>
                <c:pt idx="106">
                  <c:v>0.23192000007838942</c:v>
                </c:pt>
                <c:pt idx="107">
                  <c:v>0.29760600009467453</c:v>
                </c:pt>
                <c:pt idx="108">
                  <c:v>1.5093180001713336</c:v>
                </c:pt>
                <c:pt idx="109">
                  <c:v>0.47042799997143447</c:v>
                </c:pt>
                <c:pt idx="110">
                  <c:v>-2.1820000256411731E-2</c:v>
                </c:pt>
                <c:pt idx="111">
                  <c:v>1.2320139998337254</c:v>
                </c:pt>
                <c:pt idx="112">
                  <c:v>1.4918159999069758</c:v>
                </c:pt>
                <c:pt idx="113">
                  <c:v>0.18299000003025867</c:v>
                </c:pt>
                <c:pt idx="114">
                  <c:v>0.54958200053079054</c:v>
                </c:pt>
                <c:pt idx="115">
                  <c:v>0.38287799980025738</c:v>
                </c:pt>
                <c:pt idx="116">
                  <c:v>2.9922000248916447E-2</c:v>
                </c:pt>
                <c:pt idx="117">
                  <c:v>0.10734800016507506</c:v>
                </c:pt>
                <c:pt idx="118">
                  <c:v>0.24390399994445033</c:v>
                </c:pt>
                <c:pt idx="119">
                  <c:v>0.91742599979625084</c:v>
                </c:pt>
                <c:pt idx="120">
                  <c:v>1.3654319998749997</c:v>
                </c:pt>
                <c:pt idx="121">
                  <c:v>0.63697400037199259</c:v>
                </c:pt>
                <c:pt idx="122">
                  <c:v>1.0252060004859231</c:v>
                </c:pt>
                <c:pt idx="123">
                  <c:v>0.31932199999573641</c:v>
                </c:pt>
                <c:pt idx="124">
                  <c:v>0.37519199977396056</c:v>
                </c:pt>
                <c:pt idx="125">
                  <c:v>0.33004400029312819</c:v>
                </c:pt>
                <c:pt idx="126">
                  <c:v>1.0506100006750785</c:v>
                </c:pt>
                <c:pt idx="127">
                  <c:v>-0.27397199955885299</c:v>
                </c:pt>
                <c:pt idx="128">
                  <c:v>0.95191799991880544</c:v>
                </c:pt>
                <c:pt idx="129">
                  <c:v>0.88228599997819401</c:v>
                </c:pt>
                <c:pt idx="130">
                  <c:v>0.75797199970111251</c:v>
                </c:pt>
                <c:pt idx="131">
                  <c:v>0.88365800038445741</c:v>
                </c:pt>
                <c:pt idx="132">
                  <c:v>0.51452199986670166</c:v>
                </c:pt>
                <c:pt idx="133">
                  <c:v>0.74001000029966235</c:v>
                </c:pt>
                <c:pt idx="134">
                  <c:v>0.38804400028311647</c:v>
                </c:pt>
                <c:pt idx="135">
                  <c:v>0.49587999965297058</c:v>
                </c:pt>
                <c:pt idx="136">
                  <c:v>-0.83843399988836609</c:v>
                </c:pt>
                <c:pt idx="137">
                  <c:v>0.45073200017213821</c:v>
                </c:pt>
                <c:pt idx="138">
                  <c:v>7.1297999966191128E-2</c:v>
                </c:pt>
                <c:pt idx="139">
                  <c:v>-6.3016000058269128E-2</c:v>
                </c:pt>
                <c:pt idx="140">
                  <c:v>0.22815800039097667</c:v>
                </c:pt>
                <c:pt idx="141">
                  <c:v>0.17096400042646565</c:v>
                </c:pt>
                <c:pt idx="142">
                  <c:v>0.34310200062463991</c:v>
                </c:pt>
                <c:pt idx="143">
                  <c:v>0.29270600061863661</c:v>
                </c:pt>
                <c:pt idx="144">
                  <c:v>-0.14433600008487701</c:v>
                </c:pt>
                <c:pt idx="145">
                  <c:v>0.97821000017574988</c:v>
                </c:pt>
                <c:pt idx="146">
                  <c:v>-0.79338799987453967</c:v>
                </c:pt>
                <c:pt idx="147">
                  <c:v>-3.4258000232512131E-2</c:v>
                </c:pt>
                <c:pt idx="148">
                  <c:v>0.39021199991111644</c:v>
                </c:pt>
                <c:pt idx="149">
                  <c:v>0.36763800017070025</c:v>
                </c:pt>
                <c:pt idx="150">
                  <c:v>1.0391520001576282</c:v>
                </c:pt>
                <c:pt idx="151">
                  <c:v>-0.66967399980057962</c:v>
                </c:pt>
                <c:pt idx="152">
                  <c:v>0.65869999962160364</c:v>
                </c:pt>
                <c:pt idx="153">
                  <c:v>0.24987400029203855</c:v>
                </c:pt>
                <c:pt idx="154">
                  <c:v>-0.56777799982228316</c:v>
                </c:pt>
                <c:pt idx="155">
                  <c:v>2.3396000324282795E-2</c:v>
                </c:pt>
                <c:pt idx="156">
                  <c:v>-0.30800399981671944</c:v>
                </c:pt>
                <c:pt idx="157">
                  <c:v>-1.0168300002987962</c:v>
                </c:pt>
                <c:pt idx="158">
                  <c:v>0.71972599980654195</c:v>
                </c:pt>
                <c:pt idx="159">
                  <c:v>1.4020740003616083</c:v>
                </c:pt>
                <c:pt idx="160">
                  <c:v>0.16775999974925071</c:v>
                </c:pt>
                <c:pt idx="161">
                  <c:v>-0.31557800029986538</c:v>
                </c:pt>
                <c:pt idx="162">
                  <c:v>1.2579440000990871</c:v>
                </c:pt>
                <c:pt idx="163">
                  <c:v>0.62363000033656135</c:v>
                </c:pt>
                <c:pt idx="164">
                  <c:v>0.50889199992525391</c:v>
                </c:pt>
                <c:pt idx="165">
                  <c:v>0.27590800018515438</c:v>
                </c:pt>
                <c:pt idx="166">
                  <c:v>0.21708200001739897</c:v>
                </c:pt>
                <c:pt idx="167">
                  <c:v>0.24688400008017197</c:v>
                </c:pt>
                <c:pt idx="168">
                  <c:v>1.246091999928467</c:v>
                </c:pt>
                <c:pt idx="169">
                  <c:v>1.5284400004020426</c:v>
                </c:pt>
                <c:pt idx="170">
                  <c:v>1.7166720004752278</c:v>
                </c:pt>
                <c:pt idx="171">
                  <c:v>0.59503200027393177</c:v>
                </c:pt>
                <c:pt idx="172">
                  <c:v>0.70575400022789836</c:v>
                </c:pt>
                <c:pt idx="173">
                  <c:v>1.3739998394157737E-3</c:v>
                </c:pt>
                <c:pt idx="174">
                  <c:v>-0.12628999975277111</c:v>
                </c:pt>
                <c:pt idx="175">
                  <c:v>-0.39299400013987906</c:v>
                </c:pt>
                <c:pt idx="176">
                  <c:v>-0.41757599974516779</c:v>
                </c:pt>
                <c:pt idx="177">
                  <c:v>0.4647720001230482</c:v>
                </c:pt>
                <c:pt idx="178">
                  <c:v>0.33045800009858795</c:v>
                </c:pt>
                <c:pt idx="179">
                  <c:v>0.12163200008217245</c:v>
                </c:pt>
                <c:pt idx="180">
                  <c:v>-0.78719399971305393</c:v>
                </c:pt>
                <c:pt idx="181">
                  <c:v>0.50398000021232292</c:v>
                </c:pt>
                <c:pt idx="182">
                  <c:v>0.86966599992592819</c:v>
                </c:pt>
                <c:pt idx="183">
                  <c:v>9.5154000155162066E-2</c:v>
                </c:pt>
                <c:pt idx="184">
                  <c:v>0.24219800034188665</c:v>
                </c:pt>
                <c:pt idx="185">
                  <c:v>0.41068600039579906</c:v>
                </c:pt>
                <c:pt idx="186">
                  <c:v>0.81303999977535568</c:v>
                </c:pt>
                <c:pt idx="187">
                  <c:v>0.19338000056450255</c:v>
                </c:pt>
                <c:pt idx="188">
                  <c:v>8.4554000204661861E-2</c:v>
                </c:pt>
                <c:pt idx="189">
                  <c:v>0.51100400014547631</c:v>
                </c:pt>
                <c:pt idx="190">
                  <c:v>-0.36650599940912798</c:v>
                </c:pt>
                <c:pt idx="191">
                  <c:v>-0.51063599967164919</c:v>
                </c:pt>
                <c:pt idx="192">
                  <c:v>1.1717120003595483</c:v>
                </c:pt>
                <c:pt idx="193">
                  <c:v>0.65986000045086257</c:v>
                </c:pt>
                <c:pt idx="194">
                  <c:v>1.1102480006229598</c:v>
                </c:pt>
                <c:pt idx="195">
                  <c:v>1.8102480004017707</c:v>
                </c:pt>
                <c:pt idx="196">
                  <c:v>1.9102480007859413</c:v>
                </c:pt>
                <c:pt idx="197">
                  <c:v>-0.14581799987354316</c:v>
                </c:pt>
                <c:pt idx="198">
                  <c:v>-0.14581799987354316</c:v>
                </c:pt>
                <c:pt idx="199">
                  <c:v>1.0453559996676631</c:v>
                </c:pt>
                <c:pt idx="200">
                  <c:v>0.51104200028930791</c:v>
                </c:pt>
                <c:pt idx="201">
                  <c:v>1.1110419996839482</c:v>
                </c:pt>
                <c:pt idx="202">
                  <c:v>0.4051299998536706</c:v>
                </c:pt>
                <c:pt idx="203">
                  <c:v>0.31194800030789338</c:v>
                </c:pt>
                <c:pt idx="204">
                  <c:v>0.51585199980763718</c:v>
                </c:pt>
                <c:pt idx="205">
                  <c:v>0.81585200023255311</c:v>
                </c:pt>
                <c:pt idx="206">
                  <c:v>1.0158519995457027</c:v>
                </c:pt>
                <c:pt idx="207">
                  <c:v>1.0158519995457027</c:v>
                </c:pt>
                <c:pt idx="208">
                  <c:v>1.8158519902499393</c:v>
                </c:pt>
                <c:pt idx="209">
                  <c:v>0.28937399983988144</c:v>
                </c:pt>
                <c:pt idx="210">
                  <c:v>0.389374000224052</c:v>
                </c:pt>
                <c:pt idx="211">
                  <c:v>0.60111400016467087</c:v>
                </c:pt>
                <c:pt idx="212">
                  <c:v>0.87393600042560138</c:v>
                </c:pt>
                <c:pt idx="213">
                  <c:v>0.69934000057401136</c:v>
                </c:pt>
                <c:pt idx="214">
                  <c:v>1.2679399995249696</c:v>
                </c:pt>
                <c:pt idx="215">
                  <c:v>0.9238099999492988</c:v>
                </c:pt>
                <c:pt idx="216">
                  <c:v>0.31498399985139258</c:v>
                </c:pt>
                <c:pt idx="217">
                  <c:v>0.60615799957304262</c:v>
                </c:pt>
                <c:pt idx="218">
                  <c:v>0.35908599966205657</c:v>
                </c:pt>
                <c:pt idx="219">
                  <c:v>1.8887999613070861E-2</c:v>
                </c:pt>
                <c:pt idx="220">
                  <c:v>-0.6899379994138144</c:v>
                </c:pt>
                <c:pt idx="221">
                  <c:v>-0.20077199951629154</c:v>
                </c:pt>
                <c:pt idx="222">
                  <c:v>0.47298400022555143</c:v>
                </c:pt>
                <c:pt idx="223">
                  <c:v>-0.25550200007273816</c:v>
                </c:pt>
                <c:pt idx="224">
                  <c:v>0.54449800009024329</c:v>
                </c:pt>
                <c:pt idx="225">
                  <c:v>-0.29864200041629374</c:v>
                </c:pt>
                <c:pt idx="226">
                  <c:v>0.60135800013085827</c:v>
                </c:pt>
                <c:pt idx="227">
                  <c:v>0.18370600009802729</c:v>
                </c:pt>
                <c:pt idx="228">
                  <c:v>7.4879999738186598E-2</c:v>
                </c:pt>
                <c:pt idx="229">
                  <c:v>0.57488000020384789</c:v>
                </c:pt>
                <c:pt idx="230">
                  <c:v>-6.0423999821068719E-2</c:v>
                </c:pt>
                <c:pt idx="231">
                  <c:v>-0.15360599936684594</c:v>
                </c:pt>
                <c:pt idx="232">
                  <c:v>0.31205199993564747</c:v>
                </c:pt>
                <c:pt idx="233">
                  <c:v>7.9689999984111637E-2</c:v>
                </c:pt>
                <c:pt idx="234">
                  <c:v>-6.4551999821560457E-2</c:v>
                </c:pt>
                <c:pt idx="235">
                  <c:v>7.1210000169230625E-2</c:v>
                </c:pt>
                <c:pt idx="236">
                  <c:v>-0.58867600018857047</c:v>
                </c:pt>
                <c:pt idx="237">
                  <c:v>0.80049000025610439</c:v>
                </c:pt>
                <c:pt idx="238">
                  <c:v>-6.4429999474668875E-2</c:v>
                </c:pt>
                <c:pt idx="239">
                  <c:v>-0.42185000056633726</c:v>
                </c:pt>
                <c:pt idx="240">
                  <c:v>-0.38173599969013594</c:v>
                </c:pt>
                <c:pt idx="241">
                  <c:v>-0.4132479996769689</c:v>
                </c:pt>
                <c:pt idx="242">
                  <c:v>0.74262200068915263</c:v>
                </c:pt>
                <c:pt idx="243">
                  <c:v>-1.0706119996029884</c:v>
                </c:pt>
                <c:pt idx="244">
                  <c:v>0.6104660002165474</c:v>
                </c:pt>
                <c:pt idx="245">
                  <c:v>-0.32777999949757941</c:v>
                </c:pt>
                <c:pt idx="246">
                  <c:v>-0.39646400036872365</c:v>
                </c:pt>
                <c:pt idx="247">
                  <c:v>0.42588600044837222</c:v>
                </c:pt>
                <c:pt idx="248">
                  <c:v>-0.99818199960282072</c:v>
                </c:pt>
                <c:pt idx="249">
                  <c:v>-0.6296380001003854</c:v>
                </c:pt>
                <c:pt idx="250">
                  <c:v>-0.45223999986774288</c:v>
                </c:pt>
                <c:pt idx="251">
                  <c:v>-0.85325800027931109</c:v>
                </c:pt>
                <c:pt idx="252">
                  <c:v>-0.26505400019232184</c:v>
                </c:pt>
                <c:pt idx="253">
                  <c:v>0.11729399993782863</c:v>
                </c:pt>
                <c:pt idx="254">
                  <c:v>0.68880800026818179</c:v>
                </c:pt>
                <c:pt idx="255">
                  <c:v>-0.76717399933841079</c:v>
                </c:pt>
                <c:pt idx="256">
                  <c:v>-0.68482600036077201</c:v>
                </c:pt>
                <c:pt idx="257">
                  <c:v>-0.28448000011849217</c:v>
                </c:pt>
                <c:pt idx="258">
                  <c:v>-1.2050739998812787</c:v>
                </c:pt>
                <c:pt idx="259">
                  <c:v>-1.5393879999464843</c:v>
                </c:pt>
                <c:pt idx="260">
                  <c:v>-0.67766200008918531</c:v>
                </c:pt>
                <c:pt idx="261">
                  <c:v>-0.53554000041913241</c:v>
                </c:pt>
                <c:pt idx="262">
                  <c:v>3.3059999987017363E-2</c:v>
                </c:pt>
                <c:pt idx="263">
                  <c:v>-0.86204600011114962</c:v>
                </c:pt>
                <c:pt idx="264">
                  <c:v>-0.70224399969447404</c:v>
                </c:pt>
                <c:pt idx="265">
                  <c:v>-1.033644000563072</c:v>
                </c:pt>
                <c:pt idx="266">
                  <c:v>-0.15330399983213283</c:v>
                </c:pt>
                <c:pt idx="267">
                  <c:v>-0.83722999988822266</c:v>
                </c:pt>
                <c:pt idx="268">
                  <c:v>0.10090400028275326</c:v>
                </c:pt>
                <c:pt idx="269">
                  <c:v>0.26749600074253976</c:v>
                </c:pt>
                <c:pt idx="270">
                  <c:v>0.96749600052135065</c:v>
                </c:pt>
                <c:pt idx="271">
                  <c:v>-0.52178199985064566</c:v>
                </c:pt>
                <c:pt idx="272">
                  <c:v>0.66939200041815639</c:v>
                </c:pt>
                <c:pt idx="273">
                  <c:v>-0.72670400040806271</c:v>
                </c:pt>
                <c:pt idx="274">
                  <c:v>-0.52670400036731735</c:v>
                </c:pt>
                <c:pt idx="275">
                  <c:v>1.0644700007105712</c:v>
                </c:pt>
                <c:pt idx="276">
                  <c:v>-0.40415800031041726</c:v>
                </c:pt>
                <c:pt idx="277">
                  <c:v>-0.43847199995070696</c:v>
                </c:pt>
                <c:pt idx="278">
                  <c:v>-0.67083400062983856</c:v>
                </c:pt>
                <c:pt idx="279">
                  <c:v>0.14280200048233382</c:v>
                </c:pt>
                <c:pt idx="280">
                  <c:v>-1.1327280000841711</c:v>
                </c:pt>
                <c:pt idx="281">
                  <c:v>-1.1431319995608646</c:v>
                </c:pt>
                <c:pt idx="282">
                  <c:v>-8.333000005222857E-2</c:v>
                </c:pt>
                <c:pt idx="283">
                  <c:v>-0.88707799950498156</c:v>
                </c:pt>
                <c:pt idx="284">
                  <c:v>-0.87707799975760281</c:v>
                </c:pt>
                <c:pt idx="285">
                  <c:v>-0.83707799931289628</c:v>
                </c:pt>
                <c:pt idx="286">
                  <c:v>-0.84139200043864548</c:v>
                </c:pt>
                <c:pt idx="287">
                  <c:v>-0.8113919997413177</c:v>
                </c:pt>
                <c:pt idx="288">
                  <c:v>-0.8113919997413177</c:v>
                </c:pt>
                <c:pt idx="289">
                  <c:v>-0.17158999980892986</c:v>
                </c:pt>
                <c:pt idx="290">
                  <c:v>-1.9235840001783799</c:v>
                </c:pt>
                <c:pt idx="291">
                  <c:v>-5.2041999879293144E-2</c:v>
                </c:pt>
                <c:pt idx="292">
                  <c:v>-0.77897199953440577</c:v>
                </c:pt>
                <c:pt idx="293">
                  <c:v>-0.77662399999098852</c:v>
                </c:pt>
                <c:pt idx="294">
                  <c:v>-0.69721800027764402</c:v>
                </c:pt>
                <c:pt idx="295">
                  <c:v>-1.2218000098073389</c:v>
                </c:pt>
                <c:pt idx="296">
                  <c:v>-0.40612800003145821</c:v>
                </c:pt>
                <c:pt idx="297">
                  <c:v>-0.5145240000274498</c:v>
                </c:pt>
                <c:pt idx="298">
                  <c:v>-1.6107320006994996</c:v>
                </c:pt>
                <c:pt idx="299">
                  <c:v>-0.18230200003017671</c:v>
                </c:pt>
                <c:pt idx="300">
                  <c:v>-0.9462340000027325</c:v>
                </c:pt>
                <c:pt idx="301">
                  <c:v>-0.48923200010904111</c:v>
                </c:pt>
                <c:pt idx="302">
                  <c:v>-0.6980580001254566</c:v>
                </c:pt>
                <c:pt idx="303">
                  <c:v>-0.64805799993337132</c:v>
                </c:pt>
                <c:pt idx="304">
                  <c:v>-0.86415400000987574</c:v>
                </c:pt>
                <c:pt idx="305">
                  <c:v>-1.8892599997343495</c:v>
                </c:pt>
                <c:pt idx="306">
                  <c:v>-0.93828399985795841</c:v>
                </c:pt>
                <c:pt idx="307">
                  <c:v>-1.1628939995716792</c:v>
                </c:pt>
                <c:pt idx="308">
                  <c:v>-0.46979599937913008</c:v>
                </c:pt>
                <c:pt idx="309">
                  <c:v>-0.53842400011490099</c:v>
                </c:pt>
                <c:pt idx="310">
                  <c:v>0.1665700001467485</c:v>
                </c:pt>
                <c:pt idx="311">
                  <c:v>0.49657000054139644</c:v>
                </c:pt>
                <c:pt idx="312">
                  <c:v>-0.49392000000807457</c:v>
                </c:pt>
                <c:pt idx="313">
                  <c:v>-0.9135799999057781</c:v>
                </c:pt>
                <c:pt idx="314">
                  <c:v>-0.91134399990551174</c:v>
                </c:pt>
                <c:pt idx="315">
                  <c:v>-1.0980480001308024</c:v>
                </c:pt>
                <c:pt idx="316">
                  <c:v>-0.50497799966251478</c:v>
                </c:pt>
                <c:pt idx="317">
                  <c:v>-1.0138040001038462</c:v>
                </c:pt>
                <c:pt idx="318">
                  <c:v>-0.96380399991176091</c:v>
                </c:pt>
                <c:pt idx="319">
                  <c:v>-0.85364199985633604</c:v>
                </c:pt>
                <c:pt idx="320">
                  <c:v>-1.0503880002943333</c:v>
                </c:pt>
                <c:pt idx="321">
                  <c:v>-1.5880819999438245</c:v>
                </c:pt>
                <c:pt idx="322">
                  <c:v>-1.0887179996643681</c:v>
                </c:pt>
                <c:pt idx="323">
                  <c:v>-1.0073600002215244</c:v>
                </c:pt>
                <c:pt idx="324">
                  <c:v>-0.97758600022643805</c:v>
                </c:pt>
                <c:pt idx="325">
                  <c:v>-1.0705419997975696</c:v>
                </c:pt>
                <c:pt idx="326">
                  <c:v>-0.93702000012854114</c:v>
                </c:pt>
                <c:pt idx="327">
                  <c:v>-1.0282579998602159</c:v>
                </c:pt>
                <c:pt idx="328">
                  <c:v>-1.0219340001640376</c:v>
                </c:pt>
                <c:pt idx="329">
                  <c:v>-0.97292399950674735</c:v>
                </c:pt>
                <c:pt idx="330">
                  <c:v>-0.85292399962781928</c:v>
                </c:pt>
                <c:pt idx="331">
                  <c:v>-0.86920399990049191</c:v>
                </c:pt>
                <c:pt idx="332">
                  <c:v>-1.0625419999996666</c:v>
                </c:pt>
                <c:pt idx="333">
                  <c:v>-0.93291399971349165</c:v>
                </c:pt>
                <c:pt idx="334">
                  <c:v>-2.0154880003246944</c:v>
                </c:pt>
                <c:pt idx="335">
                  <c:v>-0.380070000392152</c:v>
                </c:pt>
                <c:pt idx="336">
                  <c:v>-2.0552160000079311</c:v>
                </c:pt>
                <c:pt idx="337">
                  <c:v>-0.69331799968495034</c:v>
                </c:pt>
                <c:pt idx="338">
                  <c:v>-0.94199999948614277</c:v>
                </c:pt>
                <c:pt idx="339">
                  <c:v>-0.89631400041980669</c:v>
                </c:pt>
                <c:pt idx="340">
                  <c:v>-0.93150399989099242</c:v>
                </c:pt>
                <c:pt idx="341">
                  <c:v>-2.2371380000549834</c:v>
                </c:pt>
                <c:pt idx="342">
                  <c:v>-1.0620400003972463</c:v>
                </c:pt>
                <c:pt idx="343">
                  <c:v>-1.0820240000612102</c:v>
                </c:pt>
                <c:pt idx="344">
                  <c:v>-1.0326759998861235</c:v>
                </c:pt>
                <c:pt idx="345">
                  <c:v>-1.1889059998793527</c:v>
                </c:pt>
                <c:pt idx="346">
                  <c:v>-1.1889059998793527</c:v>
                </c:pt>
                <c:pt idx="347">
                  <c:v>-1.1481820001790766</c:v>
                </c:pt>
                <c:pt idx="348">
                  <c:v>-1.1288319998129737</c:v>
                </c:pt>
                <c:pt idx="349">
                  <c:v>-1.1331460002111271</c:v>
                </c:pt>
                <c:pt idx="350">
                  <c:v>-1.3800580003589857</c:v>
                </c:pt>
                <c:pt idx="351">
                  <c:v>-0.76788400037912652</c:v>
                </c:pt>
                <c:pt idx="352">
                  <c:v>-1.0604579998471308</c:v>
                </c:pt>
                <c:pt idx="353">
                  <c:v>-1.2690999996266328</c:v>
                </c:pt>
                <c:pt idx="354">
                  <c:v>-1.0705520006013103</c:v>
                </c:pt>
                <c:pt idx="355">
                  <c:v>-1.2493179994635284</c:v>
                </c:pt>
                <c:pt idx="356">
                  <c:v>-1.1867960005474743</c:v>
                </c:pt>
                <c:pt idx="357">
                  <c:v>-1.3344480001251213</c:v>
                </c:pt>
                <c:pt idx="358">
                  <c:v>-1.2085679998563137</c:v>
                </c:pt>
                <c:pt idx="359">
                  <c:v>-1.2085679998563137</c:v>
                </c:pt>
                <c:pt idx="360">
                  <c:v>-1.1628819993347861</c:v>
                </c:pt>
                <c:pt idx="361">
                  <c:v>-1.1628819993347861</c:v>
                </c:pt>
                <c:pt idx="362">
                  <c:v>-1.1215099999390077</c:v>
                </c:pt>
                <c:pt idx="363">
                  <c:v>-1.1948479994316585</c:v>
                </c:pt>
                <c:pt idx="364">
                  <c:v>-1.1768479998863768</c:v>
                </c:pt>
                <c:pt idx="365">
                  <c:v>-1.16916199986008</c:v>
                </c:pt>
                <c:pt idx="366">
                  <c:v>-1.1768140000640415</c:v>
                </c:pt>
                <c:pt idx="367">
                  <c:v>-1.2374220001220237</c:v>
                </c:pt>
                <c:pt idx="368">
                  <c:v>-1.2264739998499863</c:v>
                </c:pt>
                <c:pt idx="369">
                  <c:v>-1.2141680002969224</c:v>
                </c:pt>
                <c:pt idx="370">
                  <c:v>-1.2484819999372121</c:v>
                </c:pt>
                <c:pt idx="371">
                  <c:v>-1.2204759994347114</c:v>
                </c:pt>
                <c:pt idx="372">
                  <c:v>-1.2854060005338397</c:v>
                </c:pt>
                <c:pt idx="373">
                  <c:v>-1.3518119994841982</c:v>
                </c:pt>
                <c:pt idx="374">
                  <c:v>-0.71319800044875592</c:v>
                </c:pt>
                <c:pt idx="375">
                  <c:v>-0.9320239994849544</c:v>
                </c:pt>
                <c:pt idx="376">
                  <c:v>-1.3363940000999719</c:v>
                </c:pt>
                <c:pt idx="377">
                  <c:v>-1.5208719996735454</c:v>
                </c:pt>
                <c:pt idx="378">
                  <c:v>-1.4982280001277104</c:v>
                </c:pt>
                <c:pt idx="379">
                  <c:v>-1.6228640000917949</c:v>
                </c:pt>
                <c:pt idx="380">
                  <c:v>-1.6071780002675951</c:v>
                </c:pt>
                <c:pt idx="381">
                  <c:v>-1.6019160000723787</c:v>
                </c:pt>
                <c:pt idx="382">
                  <c:v>-1.5462299998034723</c:v>
                </c:pt>
                <c:pt idx="383">
                  <c:v>-1.6292279993649572</c:v>
                </c:pt>
                <c:pt idx="384">
                  <c:v>-1.5945319995807949</c:v>
                </c:pt>
                <c:pt idx="385">
                  <c:v>-1.6633580002235249</c:v>
                </c:pt>
                <c:pt idx="386">
                  <c:v>-1.2421840001479723</c:v>
                </c:pt>
                <c:pt idx="387">
                  <c:v>-1.5898359997663647</c:v>
                </c:pt>
                <c:pt idx="388">
                  <c:v>-1.6806280000309926</c:v>
                </c:pt>
                <c:pt idx="389">
                  <c:v>-1.6949420001765247</c:v>
                </c:pt>
                <c:pt idx="390">
                  <c:v>-1.5759319998323917</c:v>
                </c:pt>
                <c:pt idx="391">
                  <c:v>-1.5964099999109749</c:v>
                </c:pt>
                <c:pt idx="392">
                  <c:v>-1.5121659998840187</c:v>
                </c:pt>
                <c:pt idx="393">
                  <c:v>-1.6288969505694695</c:v>
                </c:pt>
                <c:pt idx="394">
                  <c:v>-2.7942100001382641</c:v>
                </c:pt>
                <c:pt idx="395">
                  <c:v>-1.6433479999250267</c:v>
                </c:pt>
                <c:pt idx="396">
                  <c:v>-1.6709999996237457</c:v>
                </c:pt>
                <c:pt idx="397">
                  <c:v>-1.6984540001431014</c:v>
                </c:pt>
                <c:pt idx="398">
                  <c:v>-0.81489399963174947</c:v>
                </c:pt>
                <c:pt idx="399">
                  <c:v>-1.6011640000215266</c:v>
                </c:pt>
                <c:pt idx="400">
                  <c:v>-1.6454780001367908</c:v>
                </c:pt>
                <c:pt idx="401">
                  <c:v>-1.6846140002598986</c:v>
                </c:pt>
                <c:pt idx="402">
                  <c:v>-1.7389279993949458</c:v>
                </c:pt>
                <c:pt idx="403">
                  <c:v>-1.5758440000354312</c:v>
                </c:pt>
                <c:pt idx="404">
                  <c:v>-1.5627180000592489</c:v>
                </c:pt>
                <c:pt idx="405">
                  <c:v>-1.537015999929281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F50-4C6C-BA43-031F75A848C8}"/>
            </c:ext>
          </c:extLst>
        </c:ser>
        <c:ser>
          <c:idx val="1"/>
          <c:order val="1"/>
          <c:tx>
            <c:strRef>
              <c:f>Q_fit!$K$20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Q_fit!$D$21:$D$426</c:f>
              <c:numCache>
                <c:formatCode>General</c:formatCode>
                <c:ptCount val="406"/>
                <c:pt idx="0">
                  <c:v>0</c:v>
                </c:pt>
                <c:pt idx="1">
                  <c:v>0.52780000000000005</c:v>
                </c:pt>
                <c:pt idx="2">
                  <c:v>0.53369999999999995</c:v>
                </c:pt>
                <c:pt idx="3">
                  <c:v>0.53374999999999995</c:v>
                </c:pt>
                <c:pt idx="4">
                  <c:v>0.53505000000000003</c:v>
                </c:pt>
                <c:pt idx="5">
                  <c:v>0.53510000000000002</c:v>
                </c:pt>
                <c:pt idx="6">
                  <c:v>0.53549999999999998</c:v>
                </c:pt>
                <c:pt idx="7">
                  <c:v>0.54684999999999995</c:v>
                </c:pt>
                <c:pt idx="8">
                  <c:v>0.54730000000000001</c:v>
                </c:pt>
                <c:pt idx="9">
                  <c:v>0.54774999999999996</c:v>
                </c:pt>
                <c:pt idx="10">
                  <c:v>0.65575000000000006</c:v>
                </c:pt>
                <c:pt idx="11">
                  <c:v>0.68910000000000005</c:v>
                </c:pt>
                <c:pt idx="12">
                  <c:v>0.84230000000000005</c:v>
                </c:pt>
                <c:pt idx="13">
                  <c:v>0.84409999999999996</c:v>
                </c:pt>
                <c:pt idx="14">
                  <c:v>0.84645000000000004</c:v>
                </c:pt>
                <c:pt idx="15">
                  <c:v>0.85089999999999999</c:v>
                </c:pt>
                <c:pt idx="16">
                  <c:v>0.86129999999999995</c:v>
                </c:pt>
                <c:pt idx="17">
                  <c:v>0.86404999999999998</c:v>
                </c:pt>
                <c:pt idx="18">
                  <c:v>0.86539999999999995</c:v>
                </c:pt>
                <c:pt idx="19">
                  <c:v>0.86675000000000002</c:v>
                </c:pt>
                <c:pt idx="20">
                  <c:v>0.87809999999999999</c:v>
                </c:pt>
                <c:pt idx="21">
                  <c:v>0.87809999999999999</c:v>
                </c:pt>
                <c:pt idx="22">
                  <c:v>0.87855000000000005</c:v>
                </c:pt>
                <c:pt idx="23">
                  <c:v>0.879</c:v>
                </c:pt>
                <c:pt idx="24">
                  <c:v>0.88670000000000004</c:v>
                </c:pt>
                <c:pt idx="25">
                  <c:v>0.88849999999999996</c:v>
                </c:pt>
                <c:pt idx="26">
                  <c:v>0.89395000000000002</c:v>
                </c:pt>
                <c:pt idx="27">
                  <c:v>0.98465000000000003</c:v>
                </c:pt>
                <c:pt idx="28">
                  <c:v>0.98470000000000002</c:v>
                </c:pt>
                <c:pt idx="29">
                  <c:v>1.0154000000000001</c:v>
                </c:pt>
                <c:pt idx="30">
                  <c:v>1.0376000000000001</c:v>
                </c:pt>
                <c:pt idx="31">
                  <c:v>1.1296999999999999</c:v>
                </c:pt>
                <c:pt idx="32">
                  <c:v>1.14235</c:v>
                </c:pt>
                <c:pt idx="33">
                  <c:v>1.1654</c:v>
                </c:pt>
                <c:pt idx="34">
                  <c:v>1.1672</c:v>
                </c:pt>
                <c:pt idx="35">
                  <c:v>1.1717</c:v>
                </c:pt>
                <c:pt idx="36">
                  <c:v>1.1731</c:v>
                </c:pt>
                <c:pt idx="37">
                  <c:v>1.18845</c:v>
                </c:pt>
                <c:pt idx="38">
                  <c:v>1.1889000000000001</c:v>
                </c:pt>
                <c:pt idx="39">
                  <c:v>1.1890000000000001</c:v>
                </c:pt>
                <c:pt idx="40">
                  <c:v>1.2007000000000001</c:v>
                </c:pt>
                <c:pt idx="41">
                  <c:v>1.2020500000000001</c:v>
                </c:pt>
                <c:pt idx="42">
                  <c:v>1.2815000000000001</c:v>
                </c:pt>
                <c:pt idx="43">
                  <c:v>1.28695</c:v>
                </c:pt>
                <c:pt idx="44">
                  <c:v>1.2874000000000001</c:v>
                </c:pt>
                <c:pt idx="45">
                  <c:v>1.2946</c:v>
                </c:pt>
                <c:pt idx="46">
                  <c:v>1.3260000000000001</c:v>
                </c:pt>
                <c:pt idx="47">
                  <c:v>1.3269</c:v>
                </c:pt>
                <c:pt idx="48">
                  <c:v>1.3291500000000001</c:v>
                </c:pt>
                <c:pt idx="49">
                  <c:v>1.3291999999999999</c:v>
                </c:pt>
                <c:pt idx="50">
                  <c:v>1.3295999999999999</c:v>
                </c:pt>
                <c:pt idx="51">
                  <c:v>1.32965</c:v>
                </c:pt>
                <c:pt idx="52">
                  <c:v>1.3372999999999999</c:v>
                </c:pt>
                <c:pt idx="53">
                  <c:v>1.33735</c:v>
                </c:pt>
                <c:pt idx="54">
                  <c:v>1.3403499999999999</c:v>
                </c:pt>
                <c:pt idx="55">
                  <c:v>1.3452500000000001</c:v>
                </c:pt>
                <c:pt idx="56">
                  <c:v>1.3456999999999999</c:v>
                </c:pt>
                <c:pt idx="57">
                  <c:v>1.34575</c:v>
                </c:pt>
                <c:pt idx="58">
                  <c:v>1.3462000000000001</c:v>
                </c:pt>
                <c:pt idx="59">
                  <c:v>1.3485</c:v>
                </c:pt>
                <c:pt idx="60">
                  <c:v>1.349</c:v>
                </c:pt>
                <c:pt idx="61">
                  <c:v>1.3571</c:v>
                </c:pt>
                <c:pt idx="62">
                  <c:v>1.35795</c:v>
                </c:pt>
                <c:pt idx="63">
                  <c:v>1.3597999999999999</c:v>
                </c:pt>
                <c:pt idx="64">
                  <c:v>1.3625</c:v>
                </c:pt>
                <c:pt idx="65">
                  <c:v>1.36385</c:v>
                </c:pt>
                <c:pt idx="66">
                  <c:v>1.3652</c:v>
                </c:pt>
                <c:pt idx="67">
                  <c:v>1.3720000000000001</c:v>
                </c:pt>
                <c:pt idx="68">
                  <c:v>1.37565</c:v>
                </c:pt>
                <c:pt idx="69">
                  <c:v>1.3765499999999999</c:v>
                </c:pt>
                <c:pt idx="70">
                  <c:v>1.4555</c:v>
                </c:pt>
                <c:pt idx="71">
                  <c:v>1.4573</c:v>
                </c:pt>
                <c:pt idx="72">
                  <c:v>1.46905</c:v>
                </c:pt>
                <c:pt idx="73">
                  <c:v>1.4736</c:v>
                </c:pt>
                <c:pt idx="74">
                  <c:v>1.4831000000000001</c:v>
                </c:pt>
                <c:pt idx="75">
                  <c:v>1.4858</c:v>
                </c:pt>
                <c:pt idx="76">
                  <c:v>1.48715</c:v>
                </c:pt>
                <c:pt idx="77">
                  <c:v>1.4935</c:v>
                </c:pt>
                <c:pt idx="78">
                  <c:v>1.4988999999999999</c:v>
                </c:pt>
                <c:pt idx="79">
                  <c:v>1.5065999999999999</c:v>
                </c:pt>
                <c:pt idx="80">
                  <c:v>1.5102</c:v>
                </c:pt>
                <c:pt idx="81">
                  <c:v>1.5102500000000001</c:v>
                </c:pt>
                <c:pt idx="82">
                  <c:v>1.51065</c:v>
                </c:pt>
                <c:pt idx="83">
                  <c:v>1.512</c:v>
                </c:pt>
                <c:pt idx="84">
                  <c:v>1.5128999999999999</c:v>
                </c:pt>
                <c:pt idx="85">
                  <c:v>1.5165500000000001</c:v>
                </c:pt>
                <c:pt idx="86">
                  <c:v>1.51925</c:v>
                </c:pt>
                <c:pt idx="87">
                  <c:v>1.5197000000000001</c:v>
                </c:pt>
                <c:pt idx="88">
                  <c:v>1.5197000000000001</c:v>
                </c:pt>
                <c:pt idx="89">
                  <c:v>1.5206500000000001</c:v>
                </c:pt>
                <c:pt idx="90">
                  <c:v>1.5246999999999999</c:v>
                </c:pt>
                <c:pt idx="91">
                  <c:v>1.5256000000000001</c:v>
                </c:pt>
                <c:pt idx="92">
                  <c:v>1.52745</c:v>
                </c:pt>
                <c:pt idx="93">
                  <c:v>1.5315000000000001</c:v>
                </c:pt>
                <c:pt idx="94">
                  <c:v>1.53155</c:v>
                </c:pt>
                <c:pt idx="95">
                  <c:v>1.6512500000000001</c:v>
                </c:pt>
                <c:pt idx="96">
                  <c:v>1.65615</c:v>
                </c:pt>
                <c:pt idx="97">
                  <c:v>1.6572499999999999</c:v>
                </c:pt>
                <c:pt idx="98">
                  <c:v>1.667</c:v>
                </c:pt>
                <c:pt idx="99">
                  <c:v>1.6715500000000001</c:v>
                </c:pt>
                <c:pt idx="100">
                  <c:v>1.6792499999999999</c:v>
                </c:pt>
                <c:pt idx="101">
                  <c:v>1.6814499999999999</c:v>
                </c:pt>
                <c:pt idx="102">
                  <c:v>1.6815</c:v>
                </c:pt>
                <c:pt idx="103">
                  <c:v>1.6837500000000001</c:v>
                </c:pt>
                <c:pt idx="104">
                  <c:v>1.6841999999999999</c:v>
                </c:pt>
                <c:pt idx="105">
                  <c:v>1.6841999999999999</c:v>
                </c:pt>
                <c:pt idx="106">
                  <c:v>1.6859999999999999</c:v>
                </c:pt>
                <c:pt idx="107">
                  <c:v>1.68605</c:v>
                </c:pt>
                <c:pt idx="108">
                  <c:v>1.6956500000000001</c:v>
                </c:pt>
                <c:pt idx="109">
                  <c:v>1.8149</c:v>
                </c:pt>
                <c:pt idx="110">
                  <c:v>1.8314999999999999</c:v>
                </c:pt>
                <c:pt idx="111">
                  <c:v>1.84745</c:v>
                </c:pt>
                <c:pt idx="112">
                  <c:v>1.8478000000000001</c:v>
                </c:pt>
                <c:pt idx="113">
                  <c:v>1.8482499999999999</c:v>
                </c:pt>
                <c:pt idx="114">
                  <c:v>1.86185</c:v>
                </c:pt>
                <c:pt idx="115">
                  <c:v>1.8686499999999999</c:v>
                </c:pt>
                <c:pt idx="116">
                  <c:v>1.8713500000000001</c:v>
                </c:pt>
                <c:pt idx="117">
                  <c:v>1.8758999999999999</c:v>
                </c:pt>
                <c:pt idx="118">
                  <c:v>2.0032000000000001</c:v>
                </c:pt>
                <c:pt idx="119">
                  <c:v>2.0045500000000001</c:v>
                </c:pt>
                <c:pt idx="120">
                  <c:v>2.0106000000000002</c:v>
                </c:pt>
                <c:pt idx="121">
                  <c:v>2.01545</c:v>
                </c:pt>
                <c:pt idx="122">
                  <c:v>2.0160499999999999</c:v>
                </c:pt>
                <c:pt idx="123">
                  <c:v>2.0163500000000001</c:v>
                </c:pt>
                <c:pt idx="124">
                  <c:v>2.0186000000000002</c:v>
                </c:pt>
                <c:pt idx="125">
                  <c:v>2.0276999999999998</c:v>
                </c:pt>
                <c:pt idx="126">
                  <c:v>2.0317500000000002</c:v>
                </c:pt>
                <c:pt idx="127">
                  <c:v>2.0449000000000002</c:v>
                </c:pt>
                <c:pt idx="128">
                  <c:v>2.1506500000000002</c:v>
                </c:pt>
                <c:pt idx="129">
                  <c:v>2.1550500000000001</c:v>
                </c:pt>
                <c:pt idx="130">
                  <c:v>2.1551</c:v>
                </c:pt>
                <c:pt idx="131">
                  <c:v>2.1551499999999999</c:v>
                </c:pt>
                <c:pt idx="132">
                  <c:v>2.1763499999999998</c:v>
                </c:pt>
                <c:pt idx="133">
                  <c:v>2.1767500000000002</c:v>
                </c:pt>
                <c:pt idx="134">
                  <c:v>2.1777000000000002</c:v>
                </c:pt>
                <c:pt idx="135">
                  <c:v>2.1789999999999998</c:v>
                </c:pt>
                <c:pt idx="136">
                  <c:v>2.1790500000000002</c:v>
                </c:pt>
                <c:pt idx="137">
                  <c:v>2.1880999999999999</c:v>
                </c:pt>
                <c:pt idx="138">
                  <c:v>2.1921499999999998</c:v>
                </c:pt>
                <c:pt idx="139">
                  <c:v>2.1922000000000001</c:v>
                </c:pt>
                <c:pt idx="140">
                  <c:v>2.19265</c:v>
                </c:pt>
                <c:pt idx="141">
                  <c:v>2.2887</c:v>
                </c:pt>
                <c:pt idx="142">
                  <c:v>2.3278500000000002</c:v>
                </c:pt>
                <c:pt idx="143">
                  <c:v>2.3285499999999999</c:v>
                </c:pt>
                <c:pt idx="144">
                  <c:v>2.3612000000000002</c:v>
                </c:pt>
                <c:pt idx="145">
                  <c:v>2.3617499999999998</c:v>
                </c:pt>
                <c:pt idx="146">
                  <c:v>2.3671000000000002</c:v>
                </c:pt>
                <c:pt idx="147">
                  <c:v>2.4898500000000001</c:v>
                </c:pt>
                <c:pt idx="148">
                  <c:v>2.4971000000000001</c:v>
                </c:pt>
                <c:pt idx="149">
                  <c:v>2.5016500000000002</c:v>
                </c:pt>
                <c:pt idx="150">
                  <c:v>2.5116000000000001</c:v>
                </c:pt>
                <c:pt idx="151">
                  <c:v>2.5120499999999999</c:v>
                </c:pt>
                <c:pt idx="152">
                  <c:v>2.5225</c:v>
                </c:pt>
                <c:pt idx="153">
                  <c:v>2.5229499999999998</c:v>
                </c:pt>
                <c:pt idx="154">
                  <c:v>2.5238499999999999</c:v>
                </c:pt>
                <c:pt idx="155">
                  <c:v>2.5243000000000002</c:v>
                </c:pt>
                <c:pt idx="156">
                  <c:v>2.5293000000000001</c:v>
                </c:pt>
                <c:pt idx="157">
                  <c:v>2.5297499999999999</c:v>
                </c:pt>
                <c:pt idx="158">
                  <c:v>2.6570499999999999</c:v>
                </c:pt>
                <c:pt idx="159">
                  <c:v>2.65795</c:v>
                </c:pt>
                <c:pt idx="160">
                  <c:v>2.6579999999999999</c:v>
                </c:pt>
                <c:pt idx="161">
                  <c:v>2.6588500000000002</c:v>
                </c:pt>
                <c:pt idx="162">
                  <c:v>2.6602000000000001</c:v>
                </c:pt>
                <c:pt idx="163">
                  <c:v>2.66025</c:v>
                </c:pt>
                <c:pt idx="164">
                  <c:v>2.6661000000000001</c:v>
                </c:pt>
                <c:pt idx="165">
                  <c:v>2.6739000000000002</c:v>
                </c:pt>
                <c:pt idx="166">
                  <c:v>2.67435</c:v>
                </c:pt>
                <c:pt idx="167">
                  <c:v>2.6747000000000001</c:v>
                </c:pt>
                <c:pt idx="168">
                  <c:v>2.6760999999999999</c:v>
                </c:pt>
                <c:pt idx="169">
                  <c:v>2.677</c:v>
                </c:pt>
                <c:pt idx="170">
                  <c:v>2.6776</c:v>
                </c:pt>
                <c:pt idx="171">
                  <c:v>2.6905999999999999</c:v>
                </c:pt>
                <c:pt idx="172">
                  <c:v>2.7019500000000001</c:v>
                </c:pt>
                <c:pt idx="173">
                  <c:v>2.78545</c:v>
                </c:pt>
                <c:pt idx="174">
                  <c:v>2.8242500000000001</c:v>
                </c:pt>
                <c:pt idx="175">
                  <c:v>2.8310499999999998</c:v>
                </c:pt>
                <c:pt idx="176">
                  <c:v>2.8441999999999998</c:v>
                </c:pt>
                <c:pt idx="177">
                  <c:v>2.8451</c:v>
                </c:pt>
                <c:pt idx="178">
                  <c:v>2.8451499999999998</c:v>
                </c:pt>
                <c:pt idx="179">
                  <c:v>2.8456000000000001</c:v>
                </c:pt>
                <c:pt idx="180">
                  <c:v>2.84605</c:v>
                </c:pt>
                <c:pt idx="181">
                  <c:v>2.8464999999999998</c:v>
                </c:pt>
                <c:pt idx="182">
                  <c:v>2.8465500000000001</c:v>
                </c:pt>
                <c:pt idx="183">
                  <c:v>2.8469500000000001</c:v>
                </c:pt>
                <c:pt idx="184">
                  <c:v>2.84965</c:v>
                </c:pt>
                <c:pt idx="185">
                  <c:v>2.8750499999999999</c:v>
                </c:pt>
                <c:pt idx="186">
                  <c:v>2.9820000000000002</c:v>
                </c:pt>
                <c:pt idx="187">
                  <c:v>2.9914999999999998</c:v>
                </c:pt>
                <c:pt idx="188">
                  <c:v>2.9919500000000001</c:v>
                </c:pt>
                <c:pt idx="189">
                  <c:v>2.9956999999999998</c:v>
                </c:pt>
                <c:pt idx="190">
                  <c:v>3.0064500000000001</c:v>
                </c:pt>
                <c:pt idx="191">
                  <c:v>3.0087000000000002</c:v>
                </c:pt>
                <c:pt idx="192">
                  <c:v>3.0095999999999998</c:v>
                </c:pt>
                <c:pt idx="193">
                  <c:v>3.0255000000000001</c:v>
                </c:pt>
                <c:pt idx="194">
                  <c:v>3.1334</c:v>
                </c:pt>
                <c:pt idx="195">
                  <c:v>3.1334</c:v>
                </c:pt>
                <c:pt idx="196">
                  <c:v>3.1334</c:v>
                </c:pt>
                <c:pt idx="197">
                  <c:v>3.1668500000000002</c:v>
                </c:pt>
                <c:pt idx="198">
                  <c:v>3.1668500000000002</c:v>
                </c:pt>
                <c:pt idx="199">
                  <c:v>3.1673</c:v>
                </c:pt>
                <c:pt idx="200">
                  <c:v>3.1673499999999999</c:v>
                </c:pt>
                <c:pt idx="201">
                  <c:v>3.1673499999999999</c:v>
                </c:pt>
                <c:pt idx="202">
                  <c:v>3.1727500000000002</c:v>
                </c:pt>
                <c:pt idx="203">
                  <c:v>3.1808999999999998</c:v>
                </c:pt>
                <c:pt idx="204">
                  <c:v>3.1840999999999999</c:v>
                </c:pt>
                <c:pt idx="205">
                  <c:v>3.1840999999999999</c:v>
                </c:pt>
                <c:pt idx="206">
                  <c:v>3.1840999999999999</c:v>
                </c:pt>
                <c:pt idx="207">
                  <c:v>3.1840999999999999</c:v>
                </c:pt>
                <c:pt idx="208">
                  <c:v>3.1840999999999999</c:v>
                </c:pt>
                <c:pt idx="209">
                  <c:v>3.1854499999999999</c:v>
                </c:pt>
                <c:pt idx="210">
                  <c:v>3.1854499999999999</c:v>
                </c:pt>
                <c:pt idx="211">
                  <c:v>3.1899500000000001</c:v>
                </c:pt>
                <c:pt idx="212">
                  <c:v>3.3188</c:v>
                </c:pt>
                <c:pt idx="213">
                  <c:v>3.3344999999999998</c:v>
                </c:pt>
                <c:pt idx="214">
                  <c:v>3.3395000000000001</c:v>
                </c:pt>
                <c:pt idx="215">
                  <c:v>3.3417500000000002</c:v>
                </c:pt>
                <c:pt idx="216">
                  <c:v>3.3422000000000001</c:v>
                </c:pt>
                <c:pt idx="217">
                  <c:v>3.3426499999999999</c:v>
                </c:pt>
                <c:pt idx="218">
                  <c:v>3.3450500000000001</c:v>
                </c:pt>
                <c:pt idx="219">
                  <c:v>3.3454000000000002</c:v>
                </c:pt>
                <c:pt idx="220">
                  <c:v>3.34585</c:v>
                </c:pt>
                <c:pt idx="221">
                  <c:v>3.3549000000000002</c:v>
                </c:pt>
                <c:pt idx="222">
                  <c:v>3.4922</c:v>
                </c:pt>
                <c:pt idx="223">
                  <c:v>3.5021499999999999</c:v>
                </c:pt>
                <c:pt idx="224">
                  <c:v>3.5021499999999999</c:v>
                </c:pt>
                <c:pt idx="225">
                  <c:v>3.50265</c:v>
                </c:pt>
                <c:pt idx="226">
                  <c:v>3.50265</c:v>
                </c:pt>
                <c:pt idx="227">
                  <c:v>3.5035500000000002</c:v>
                </c:pt>
                <c:pt idx="228">
                  <c:v>3.504</c:v>
                </c:pt>
                <c:pt idx="229">
                  <c:v>3.504</c:v>
                </c:pt>
                <c:pt idx="230">
                  <c:v>3.5057999999999998</c:v>
                </c:pt>
                <c:pt idx="231">
                  <c:v>3.5139499999999999</c:v>
                </c:pt>
                <c:pt idx="232">
                  <c:v>3.5190999999999999</c:v>
                </c:pt>
                <c:pt idx="233">
                  <c:v>3.52075</c:v>
                </c:pt>
                <c:pt idx="234">
                  <c:v>3.5434000000000001</c:v>
                </c:pt>
                <c:pt idx="235">
                  <c:v>3.6367500000000001</c:v>
                </c:pt>
                <c:pt idx="236">
                  <c:v>3.6516999999999999</c:v>
                </c:pt>
                <c:pt idx="237">
                  <c:v>3.6607500000000002</c:v>
                </c:pt>
                <c:pt idx="238">
                  <c:v>3.6997499999999999</c:v>
                </c:pt>
                <c:pt idx="239">
                  <c:v>3.80125</c:v>
                </c:pt>
                <c:pt idx="240">
                  <c:v>3.8161999999999998</c:v>
                </c:pt>
                <c:pt idx="241">
                  <c:v>3.8416000000000001</c:v>
                </c:pt>
                <c:pt idx="242">
                  <c:v>3.8438500000000002</c:v>
                </c:pt>
                <c:pt idx="243">
                  <c:v>3.9329000000000001</c:v>
                </c:pt>
                <c:pt idx="244">
                  <c:v>3.9865499999999998</c:v>
                </c:pt>
                <c:pt idx="245">
                  <c:v>3.9885000000000002</c:v>
                </c:pt>
                <c:pt idx="246">
                  <c:v>3.9988000000000001</c:v>
                </c:pt>
                <c:pt idx="247">
                  <c:v>4.03505</c:v>
                </c:pt>
                <c:pt idx="248">
                  <c:v>4.1331499999999997</c:v>
                </c:pt>
                <c:pt idx="249">
                  <c:v>4.1483499999999998</c:v>
                </c:pt>
                <c:pt idx="250">
                  <c:v>4.1580000000000004</c:v>
                </c:pt>
                <c:pt idx="251">
                  <c:v>4.1648500000000004</c:v>
                </c:pt>
                <c:pt idx="252">
                  <c:v>4.1705500000000004</c:v>
                </c:pt>
                <c:pt idx="253">
                  <c:v>4.1714500000000001</c:v>
                </c:pt>
                <c:pt idx="254">
                  <c:v>4.1814</c:v>
                </c:pt>
                <c:pt idx="255">
                  <c:v>4.1995500000000003</c:v>
                </c:pt>
                <c:pt idx="256">
                  <c:v>4.20045</c:v>
                </c:pt>
                <c:pt idx="257">
                  <c:v>4.3159999999999998</c:v>
                </c:pt>
                <c:pt idx="258">
                  <c:v>4.3170500000000001</c:v>
                </c:pt>
                <c:pt idx="259">
                  <c:v>4.3170999999999999</c:v>
                </c:pt>
                <c:pt idx="260">
                  <c:v>4.3241500000000004</c:v>
                </c:pt>
                <c:pt idx="261">
                  <c:v>4.3304999999999998</c:v>
                </c:pt>
                <c:pt idx="262">
                  <c:v>4.3354999999999997</c:v>
                </c:pt>
                <c:pt idx="263">
                  <c:v>4.3369499999999999</c:v>
                </c:pt>
                <c:pt idx="264">
                  <c:v>4.3372999999999999</c:v>
                </c:pt>
                <c:pt idx="265">
                  <c:v>4.3422999999999998</c:v>
                </c:pt>
                <c:pt idx="266">
                  <c:v>4.3517999999999999</c:v>
                </c:pt>
                <c:pt idx="267">
                  <c:v>4.4597499999999997</c:v>
                </c:pt>
                <c:pt idx="268">
                  <c:v>4.4782000000000002</c:v>
                </c:pt>
                <c:pt idx="269">
                  <c:v>4.4917999999999996</c:v>
                </c:pt>
                <c:pt idx="270">
                  <c:v>4.4917999999999996</c:v>
                </c:pt>
                <c:pt idx="271">
                  <c:v>4.5031499999999998</c:v>
                </c:pt>
                <c:pt idx="272">
                  <c:v>4.5035999999999996</c:v>
                </c:pt>
                <c:pt idx="273">
                  <c:v>4.5068000000000001</c:v>
                </c:pt>
                <c:pt idx="274">
                  <c:v>4.5068000000000001</c:v>
                </c:pt>
                <c:pt idx="275">
                  <c:v>4.50725</c:v>
                </c:pt>
                <c:pt idx="276">
                  <c:v>4.5073499999999997</c:v>
                </c:pt>
                <c:pt idx="277">
                  <c:v>4.5073999999999996</c:v>
                </c:pt>
                <c:pt idx="278">
                  <c:v>4.5090500000000002</c:v>
                </c:pt>
                <c:pt idx="279">
                  <c:v>4.5253500000000004</c:v>
                </c:pt>
                <c:pt idx="280">
                  <c:v>4.5326000000000004</c:v>
                </c:pt>
                <c:pt idx="281">
                  <c:v>4.6418999999999997</c:v>
                </c:pt>
                <c:pt idx="282">
                  <c:v>4.6422499999999998</c:v>
                </c:pt>
                <c:pt idx="283">
                  <c:v>4.64635</c:v>
                </c:pt>
                <c:pt idx="284">
                  <c:v>4.64635</c:v>
                </c:pt>
                <c:pt idx="285">
                  <c:v>4.64635</c:v>
                </c:pt>
                <c:pt idx="286">
                  <c:v>4.6463999999999999</c:v>
                </c:pt>
                <c:pt idx="287">
                  <c:v>4.6463999999999999</c:v>
                </c:pt>
                <c:pt idx="288">
                  <c:v>4.6463999999999999</c:v>
                </c:pt>
                <c:pt idx="289">
                  <c:v>4.6467499999999999</c:v>
                </c:pt>
                <c:pt idx="290">
                  <c:v>4.6528</c:v>
                </c:pt>
                <c:pt idx="291">
                  <c:v>4.6576500000000003</c:v>
                </c:pt>
                <c:pt idx="292">
                  <c:v>4.6699000000000002</c:v>
                </c:pt>
                <c:pt idx="293">
                  <c:v>4.6707999999999998</c:v>
                </c:pt>
                <c:pt idx="294">
                  <c:v>4.6718500000000001</c:v>
                </c:pt>
                <c:pt idx="295">
                  <c:v>4.6849999999999996</c:v>
                </c:pt>
                <c:pt idx="296">
                  <c:v>4.6875999999999998</c:v>
                </c:pt>
                <c:pt idx="297">
                  <c:v>4.7882999999999996</c:v>
                </c:pt>
                <c:pt idx="298">
                  <c:v>4.8118999999999996</c:v>
                </c:pt>
                <c:pt idx="299">
                  <c:v>4.8121499999999999</c:v>
                </c:pt>
                <c:pt idx="300">
                  <c:v>4.8140499999999999</c:v>
                </c:pt>
                <c:pt idx="301">
                  <c:v>4.8243999999999998</c:v>
                </c:pt>
                <c:pt idx="302">
                  <c:v>4.8248499999999996</c:v>
                </c:pt>
                <c:pt idx="303">
                  <c:v>4.8248499999999996</c:v>
                </c:pt>
                <c:pt idx="304">
                  <c:v>4.8280500000000002</c:v>
                </c:pt>
                <c:pt idx="305">
                  <c:v>4.8295000000000003</c:v>
                </c:pt>
                <c:pt idx="306">
                  <c:v>4.8303000000000003</c:v>
                </c:pt>
                <c:pt idx="307">
                  <c:v>4.8485500000000004</c:v>
                </c:pt>
                <c:pt idx="308">
                  <c:v>4.8556999999999997</c:v>
                </c:pt>
                <c:pt idx="309">
                  <c:v>4.8558000000000003</c:v>
                </c:pt>
                <c:pt idx="310">
                  <c:v>4.8747499999999997</c:v>
                </c:pt>
                <c:pt idx="311">
                  <c:v>4.8747499999999997</c:v>
                </c:pt>
                <c:pt idx="312">
                  <c:v>4.9640000000000004</c:v>
                </c:pt>
                <c:pt idx="313">
                  <c:v>4.9734999999999996</c:v>
                </c:pt>
                <c:pt idx="314">
                  <c:v>4.9947999999999997</c:v>
                </c:pt>
                <c:pt idx="315">
                  <c:v>5.0015999999999998</c:v>
                </c:pt>
                <c:pt idx="316">
                  <c:v>5.0138499999999997</c:v>
                </c:pt>
                <c:pt idx="317">
                  <c:v>5.0143000000000004</c:v>
                </c:pt>
                <c:pt idx="318">
                  <c:v>5.0143000000000004</c:v>
                </c:pt>
                <c:pt idx="319">
                  <c:v>5.12765</c:v>
                </c:pt>
                <c:pt idx="320">
                  <c:v>5.1421000000000001</c:v>
                </c:pt>
                <c:pt idx="321">
                  <c:v>5.1506499999999997</c:v>
                </c:pt>
                <c:pt idx="322">
                  <c:v>5.1593499999999999</c:v>
                </c:pt>
                <c:pt idx="323">
                  <c:v>5.1619999999999999</c:v>
                </c:pt>
                <c:pt idx="324">
                  <c:v>5.1674499999999997</c:v>
                </c:pt>
                <c:pt idx="325">
                  <c:v>5.1701499999999996</c:v>
                </c:pt>
                <c:pt idx="326">
                  <c:v>5.1715</c:v>
                </c:pt>
                <c:pt idx="327">
                  <c:v>5.2898500000000004</c:v>
                </c:pt>
                <c:pt idx="328">
                  <c:v>5.3165500000000003</c:v>
                </c:pt>
                <c:pt idx="329">
                  <c:v>5.3182999999999998</c:v>
                </c:pt>
                <c:pt idx="330">
                  <c:v>5.3182999999999998</c:v>
                </c:pt>
                <c:pt idx="331">
                  <c:v>5.3193000000000001</c:v>
                </c:pt>
                <c:pt idx="332">
                  <c:v>5.3201499999999999</c:v>
                </c:pt>
                <c:pt idx="333">
                  <c:v>5.49505</c:v>
                </c:pt>
                <c:pt idx="334">
                  <c:v>5.4996</c:v>
                </c:pt>
                <c:pt idx="335">
                  <c:v>5.5127499999999996</c:v>
                </c:pt>
                <c:pt idx="336">
                  <c:v>5.5571999999999999</c:v>
                </c:pt>
                <c:pt idx="337">
                  <c:v>5.6043500000000002</c:v>
                </c:pt>
                <c:pt idx="338">
                  <c:v>5.65</c:v>
                </c:pt>
                <c:pt idx="339">
                  <c:v>5.6500500000000002</c:v>
                </c:pt>
                <c:pt idx="340">
                  <c:v>5.6668000000000003</c:v>
                </c:pt>
                <c:pt idx="341">
                  <c:v>5.8358499999999998</c:v>
                </c:pt>
                <c:pt idx="342">
                  <c:v>5.9429999999999996</c:v>
                </c:pt>
                <c:pt idx="343">
                  <c:v>5.9757999999999996</c:v>
                </c:pt>
                <c:pt idx="344">
                  <c:v>5.9767000000000001</c:v>
                </c:pt>
                <c:pt idx="345">
                  <c:v>6.01145</c:v>
                </c:pt>
                <c:pt idx="346">
                  <c:v>6.01145</c:v>
                </c:pt>
                <c:pt idx="347">
                  <c:v>6.1331499999999997</c:v>
                </c:pt>
                <c:pt idx="348">
                  <c:v>6.1444000000000001</c:v>
                </c:pt>
                <c:pt idx="349">
                  <c:v>6.14445</c:v>
                </c:pt>
                <c:pt idx="350">
                  <c:v>6.1498499999999998</c:v>
                </c:pt>
                <c:pt idx="351">
                  <c:v>6.1502999999999997</c:v>
                </c:pt>
                <c:pt idx="352">
                  <c:v>6.1548499999999997</c:v>
                </c:pt>
                <c:pt idx="353">
                  <c:v>6.1574999999999998</c:v>
                </c:pt>
                <c:pt idx="354">
                  <c:v>6.1684000000000001</c:v>
                </c:pt>
                <c:pt idx="355">
                  <c:v>6.3043500000000003</c:v>
                </c:pt>
                <c:pt idx="356">
                  <c:v>6.3056999999999999</c:v>
                </c:pt>
                <c:pt idx="357">
                  <c:v>6.3066000000000004</c:v>
                </c:pt>
                <c:pt idx="358">
                  <c:v>6.3106</c:v>
                </c:pt>
                <c:pt idx="359">
                  <c:v>6.3106</c:v>
                </c:pt>
                <c:pt idx="360">
                  <c:v>6.3106499999999999</c:v>
                </c:pt>
                <c:pt idx="361">
                  <c:v>6.3106499999999999</c:v>
                </c:pt>
                <c:pt idx="362">
                  <c:v>6.3107499999999996</c:v>
                </c:pt>
                <c:pt idx="363">
                  <c:v>6.3116000000000003</c:v>
                </c:pt>
                <c:pt idx="364">
                  <c:v>6.3116000000000003</c:v>
                </c:pt>
                <c:pt idx="365">
                  <c:v>6.3116500000000002</c:v>
                </c:pt>
                <c:pt idx="366">
                  <c:v>6.3125499999999999</c:v>
                </c:pt>
                <c:pt idx="367">
                  <c:v>6.3161500000000004</c:v>
                </c:pt>
                <c:pt idx="368">
                  <c:v>6.3220499999999999</c:v>
                </c:pt>
                <c:pt idx="369">
                  <c:v>6.3305999999999996</c:v>
                </c:pt>
                <c:pt idx="370">
                  <c:v>6.3306500000000003</c:v>
                </c:pt>
                <c:pt idx="371">
                  <c:v>6.3367000000000004</c:v>
                </c:pt>
                <c:pt idx="372">
                  <c:v>6.44895</c:v>
                </c:pt>
                <c:pt idx="373">
                  <c:v>6.4729000000000001</c:v>
                </c:pt>
                <c:pt idx="374">
                  <c:v>6.4753499999999997</c:v>
                </c:pt>
                <c:pt idx="375">
                  <c:v>6.4757999999999996</c:v>
                </c:pt>
                <c:pt idx="376">
                  <c:v>6.4860499999999996</c:v>
                </c:pt>
                <c:pt idx="377">
                  <c:v>6.4874000000000001</c:v>
                </c:pt>
                <c:pt idx="378">
                  <c:v>6.4950999999999999</c:v>
                </c:pt>
                <c:pt idx="379">
                  <c:v>6.6288</c:v>
                </c:pt>
                <c:pt idx="380">
                  <c:v>6.6288499999999999</c:v>
                </c:pt>
                <c:pt idx="381">
                  <c:v>6.6346999999999996</c:v>
                </c:pt>
                <c:pt idx="382">
                  <c:v>6.6347500000000004</c:v>
                </c:pt>
                <c:pt idx="383">
                  <c:v>6.6451000000000002</c:v>
                </c:pt>
                <c:pt idx="384">
                  <c:v>6.6468999999999996</c:v>
                </c:pt>
                <c:pt idx="385">
                  <c:v>6.6473500000000003</c:v>
                </c:pt>
                <c:pt idx="386">
                  <c:v>6.6478000000000002</c:v>
                </c:pt>
                <c:pt idx="387">
                  <c:v>6.6486999999999998</c:v>
                </c:pt>
                <c:pt idx="388">
                  <c:v>6.6501000000000001</c:v>
                </c:pt>
                <c:pt idx="389">
                  <c:v>6.65015</c:v>
                </c:pt>
                <c:pt idx="390">
                  <c:v>6.6519000000000004</c:v>
                </c:pt>
                <c:pt idx="391">
                  <c:v>6.6532499999999999</c:v>
                </c:pt>
                <c:pt idx="392">
                  <c:v>6.6659499999999996</c:v>
                </c:pt>
                <c:pt idx="393">
                  <c:v>6.798</c:v>
                </c:pt>
                <c:pt idx="394">
                  <c:v>6.81325</c:v>
                </c:pt>
                <c:pt idx="395">
                  <c:v>6.8240999999999996</c:v>
                </c:pt>
                <c:pt idx="396">
                  <c:v>6.8250000000000002</c:v>
                </c:pt>
                <c:pt idx="397">
                  <c:v>6.8255499999999998</c:v>
                </c:pt>
                <c:pt idx="398">
                  <c:v>6.8485500000000004</c:v>
                </c:pt>
                <c:pt idx="399">
                  <c:v>6.9263000000000003</c:v>
                </c:pt>
                <c:pt idx="400">
                  <c:v>6.9263500000000002</c:v>
                </c:pt>
                <c:pt idx="401">
                  <c:v>6.9475499999999997</c:v>
                </c:pt>
                <c:pt idx="402">
                  <c:v>6.9476000000000004</c:v>
                </c:pt>
                <c:pt idx="403">
                  <c:v>6.9573</c:v>
                </c:pt>
                <c:pt idx="404">
                  <c:v>6.9593499999999997</c:v>
                </c:pt>
                <c:pt idx="405">
                  <c:v>6.9922000000000004</c:v>
                </c:pt>
              </c:numCache>
            </c:numRef>
          </c:xVal>
          <c:yVal>
            <c:numRef>
              <c:f>Q_fit!$K$21:$K$426</c:f>
              <c:numCache>
                <c:formatCode>General</c:formatCode>
                <c:ptCount val="406"/>
                <c:pt idx="0">
                  <c:v>0.61080631151003162</c:v>
                </c:pt>
                <c:pt idx="1">
                  <c:v>0.6185647330375551</c:v>
                </c:pt>
                <c:pt idx="2">
                  <c:v>0.61847208760998484</c:v>
                </c:pt>
                <c:pt idx="3">
                  <c:v>0.61847128553218722</c:v>
                </c:pt>
                <c:pt idx="4">
                  <c:v>0.61845033153606421</c:v>
                </c:pt>
                <c:pt idx="5">
                  <c:v>0.61844952176800616</c:v>
                </c:pt>
                <c:pt idx="6">
                  <c:v>0.61844303336986117</c:v>
                </c:pt>
                <c:pt idx="7">
                  <c:v>0.61825132809204986</c:v>
                </c:pt>
                <c:pt idx="8">
                  <c:v>0.61824342495869067</c:v>
                </c:pt>
                <c:pt idx="9">
                  <c:v>0.61823549875455008</c:v>
                </c:pt>
                <c:pt idx="10">
                  <c:v>0.61566600276330286</c:v>
                </c:pt>
                <c:pt idx="11">
                  <c:v>0.61460401813385979</c:v>
                </c:pt>
                <c:pt idx="12">
                  <c:v>0.60809755013720357</c:v>
                </c:pt>
                <c:pt idx="13">
                  <c:v>0.60800521018033371</c:v>
                </c:pt>
                <c:pt idx="14">
                  <c:v>0.60788409968653057</c:v>
                </c:pt>
                <c:pt idx="15">
                  <c:v>0.60765303903636869</c:v>
                </c:pt>
                <c:pt idx="16">
                  <c:v>0.60710423446566442</c:v>
                </c:pt>
                <c:pt idx="17">
                  <c:v>0.60695705787953158</c:v>
                </c:pt>
                <c:pt idx="18">
                  <c:v>0.60688449225475116</c:v>
                </c:pt>
                <c:pt idx="19">
                  <c:v>0.6068117189929384</c:v>
                </c:pt>
                <c:pt idx="20">
                  <c:v>0.60619167332811197</c:v>
                </c:pt>
                <c:pt idx="21">
                  <c:v>0.60619167332811197</c:v>
                </c:pt>
                <c:pt idx="22">
                  <c:v>0.60616678753623687</c:v>
                </c:pt>
                <c:pt idx="23">
                  <c:v>0.60614187867358027</c:v>
                </c:pt>
                <c:pt idx="24">
                  <c:v>0.6057120855251964</c:v>
                </c:pt>
                <c:pt idx="25">
                  <c:v>0.60561064029994183</c:v>
                </c:pt>
                <c:pt idx="26">
                  <c:v>0.60530123587594764</c:v>
                </c:pt>
                <c:pt idx="27">
                  <c:v>0.59965528528567014</c:v>
                </c:pt>
                <c:pt idx="28">
                  <c:v>0.59965191437605436</c:v>
                </c:pt>
                <c:pt idx="29">
                  <c:v>0.59752839958955872</c:v>
                </c:pt>
                <c:pt idx="30">
                  <c:v>0.59592593020624185</c:v>
                </c:pt>
                <c:pt idx="31">
                  <c:v>0.58867817663448729</c:v>
                </c:pt>
                <c:pt idx="32">
                  <c:v>0.58760720909954978</c:v>
                </c:pt>
                <c:pt idx="33">
                  <c:v>0.58560888677100509</c:v>
                </c:pt>
                <c:pt idx="34">
                  <c:v>0.58545028753001116</c:v>
                </c:pt>
                <c:pt idx="35">
                  <c:v>0.58505217447282987</c:v>
                </c:pt>
                <c:pt idx="36">
                  <c:v>0.58492784654725205</c:v>
                </c:pt>
                <c:pt idx="37">
                  <c:v>0.58355003326308119</c:v>
                </c:pt>
                <c:pt idx="38">
                  <c:v>0.58350923632231411</c:v>
                </c:pt>
                <c:pt idx="39">
                  <c:v>0.58350016720240794</c:v>
                </c:pt>
                <c:pt idx="40">
                  <c:v>0.58243121560035105</c:v>
                </c:pt>
                <c:pt idx="41">
                  <c:v>0.58230687145189286</c:v>
                </c:pt>
                <c:pt idx="42">
                  <c:v>0.57462329850419636</c:v>
                </c:pt>
                <c:pt idx="43">
                  <c:v>0.57406987357106998</c:v>
                </c:pt>
                <c:pt idx="44">
                  <c:v>0.57402402669260078</c:v>
                </c:pt>
                <c:pt idx="45">
                  <c:v>0.57328733901082563</c:v>
                </c:pt>
                <c:pt idx="46">
                  <c:v>0.57000551844835801</c:v>
                </c:pt>
                <c:pt idx="47">
                  <c:v>0.56990979755835858</c:v>
                </c:pt>
                <c:pt idx="48">
                  <c:v>0.56967009159468607</c:v>
                </c:pt>
                <c:pt idx="49">
                  <c:v>0.56966475824453067</c:v>
                </c:pt>
                <c:pt idx="50">
                  <c:v>0.56962208118960744</c:v>
                </c:pt>
                <c:pt idx="51">
                  <c:v>0.5696167452760319</c:v>
                </c:pt>
                <c:pt idx="52">
                  <c:v>0.56879699498200098</c:v>
                </c:pt>
                <c:pt idx="53">
                  <c:v>0.56879161520545851</c:v>
                </c:pt>
                <c:pt idx="54">
                  <c:v>0.56846830738414045</c:v>
                </c:pt>
                <c:pt idx="55">
                  <c:v>0.56793803283167343</c:v>
                </c:pt>
                <c:pt idx="56">
                  <c:v>0.56788919700530538</c:v>
                </c:pt>
                <c:pt idx="57">
                  <c:v>0.56788376937825324</c:v>
                </c:pt>
                <c:pt idx="58">
                  <c:v>0.56783490791768365</c:v>
                </c:pt>
                <c:pt idx="59">
                  <c:v>0.5675848112607178</c:v>
                </c:pt>
                <c:pt idx="60">
                  <c:v>0.56753036267139767</c:v>
                </c:pt>
                <c:pt idx="61">
                  <c:v>0.56664432735001491</c:v>
                </c:pt>
                <c:pt idx="62">
                  <c:v>0.56655091497438981</c:v>
                </c:pt>
                <c:pt idx="63">
                  <c:v>0.56634732114662789</c:v>
                </c:pt>
                <c:pt idx="64">
                  <c:v>0.56604948439511116</c:v>
                </c:pt>
                <c:pt idx="65">
                  <c:v>0.56590025456380422</c:v>
                </c:pt>
                <c:pt idx="66">
                  <c:v>0.56575081709546482</c:v>
                </c:pt>
                <c:pt idx="67">
                  <c:v>0.56499493803838718</c:v>
                </c:pt>
                <c:pt idx="68">
                  <c:v>0.56458703605522786</c:v>
                </c:pt>
                <c:pt idx="69">
                  <c:v>0.56448622421280392</c:v>
                </c:pt>
                <c:pt idx="70">
                  <c:v>0.55528366971604992</c:v>
                </c:pt>
                <c:pt idx="71">
                  <c:v>0.55506557862013683</c:v>
                </c:pt>
                <c:pt idx="72">
                  <c:v>0.55363285888778968</c:v>
                </c:pt>
                <c:pt idx="73">
                  <c:v>0.55307383623274986</c:v>
                </c:pt>
                <c:pt idx="74">
                  <c:v>0.55189904268487633</c:v>
                </c:pt>
                <c:pt idx="75">
                  <c:v>0.55156327756877055</c:v>
                </c:pt>
                <c:pt idx="76">
                  <c:v>0.55139508355516909</c:v>
                </c:pt>
                <c:pt idx="77">
                  <c:v>0.5506011634520418</c:v>
                </c:pt>
                <c:pt idx="78">
                  <c:v>0.54992240437499784</c:v>
                </c:pt>
                <c:pt idx="79">
                  <c:v>0.54894879816089703</c:v>
                </c:pt>
                <c:pt idx="80">
                  <c:v>0.54849128831339511</c:v>
                </c:pt>
                <c:pt idx="81">
                  <c:v>0.54848492361386469</c:v>
                </c:pt>
                <c:pt idx="82">
                  <c:v>0.54843399576394103</c:v>
                </c:pt>
                <c:pt idx="83">
                  <c:v>0.54826197969089085</c:v>
                </c:pt>
                <c:pt idx="84">
                  <c:v>0.54814718695495057</c:v>
                </c:pt>
                <c:pt idx="85">
                  <c:v>0.54768069259252128</c:v>
                </c:pt>
                <c:pt idx="86">
                  <c:v>0.54733463790792003</c:v>
                </c:pt>
                <c:pt idx="87">
                  <c:v>0.54727688137941821</c:v>
                </c:pt>
                <c:pt idx="88">
                  <c:v>0.54727688137941821</c:v>
                </c:pt>
                <c:pt idx="89">
                  <c:v>0.5471548751670523</c:v>
                </c:pt>
                <c:pt idx="90">
                  <c:v>0.54663358988052835</c:v>
                </c:pt>
                <c:pt idx="91">
                  <c:v>0.54651749492715007</c:v>
                </c:pt>
                <c:pt idx="92">
                  <c:v>0.54627856549187193</c:v>
                </c:pt>
                <c:pt idx="93">
                  <c:v>0.54575414257908028</c:v>
                </c:pt>
                <c:pt idx="94">
                  <c:v>0.54574765654432933</c:v>
                </c:pt>
                <c:pt idx="95">
                  <c:v>0.5294035503119674</c:v>
                </c:pt>
                <c:pt idx="96">
                  <c:v>0.52869971398635229</c:v>
                </c:pt>
                <c:pt idx="97">
                  <c:v>0.52854133394496583</c:v>
                </c:pt>
                <c:pt idx="98">
                  <c:v>0.52713148467731508</c:v>
                </c:pt>
                <c:pt idx="99">
                  <c:v>0.52646984859836066</c:v>
                </c:pt>
                <c:pt idx="100">
                  <c:v>0.52534478355897218</c:v>
                </c:pt>
                <c:pt idx="101">
                  <c:v>0.52502209570950686</c:v>
                </c:pt>
                <c:pt idx="102">
                  <c:v>0.52501475548619592</c:v>
                </c:pt>
                <c:pt idx="103">
                  <c:v>0.52468415064388507</c:v>
                </c:pt>
                <c:pt idx="104">
                  <c:v>0.52461796046307885</c:v>
                </c:pt>
                <c:pt idx="105">
                  <c:v>0.52461796046307885</c:v>
                </c:pt>
                <c:pt idx="106">
                  <c:v>0.52435296903203987</c:v>
                </c:pt>
                <c:pt idx="107">
                  <c:v>0.524345602889703</c:v>
                </c:pt>
                <c:pt idx="108">
                  <c:v>0.5229260263333857</c:v>
                </c:pt>
                <c:pt idx="109">
                  <c:v>0.50441693757796635</c:v>
                </c:pt>
                <c:pt idx="110">
                  <c:v>0.50171194823995047</c:v>
                </c:pt>
                <c:pt idx="111">
                  <c:v>0.49908330255360023</c:v>
                </c:pt>
                <c:pt idx="112">
                  <c:v>0.49902529568862486</c:v>
                </c:pt>
                <c:pt idx="113">
                  <c:v>0.4989506949262954</c:v>
                </c:pt>
                <c:pt idx="114">
                  <c:v>0.49668520925760717</c:v>
                </c:pt>
                <c:pt idx="115">
                  <c:v>0.49554456425340349</c:v>
                </c:pt>
                <c:pt idx="116">
                  <c:v>0.49509019994048237</c:v>
                </c:pt>
                <c:pt idx="117">
                  <c:v>0.49432263280228605</c:v>
                </c:pt>
                <c:pt idx="118">
                  <c:v>0.47189149502064098</c:v>
                </c:pt>
                <c:pt idx="119">
                  <c:v>0.47164372219179851</c:v>
                </c:pt>
                <c:pt idx="120">
                  <c:v>0.47053078252949854</c:v>
                </c:pt>
                <c:pt idx="121">
                  <c:v>0.46963557978093762</c:v>
                </c:pt>
                <c:pt idx="122">
                  <c:v>0.46952464677395905</c:v>
                </c:pt>
                <c:pt idx="123">
                  <c:v>0.46946916488994883</c:v>
                </c:pt>
                <c:pt idx="124">
                  <c:v>0.46905272392380276</c:v>
                </c:pt>
                <c:pt idx="125">
                  <c:v>0.46736256795293363</c:v>
                </c:pt>
                <c:pt idx="126">
                  <c:v>0.46660732187243259</c:v>
                </c:pt>
                <c:pt idx="127">
                  <c:v>0.46414221879788586</c:v>
                </c:pt>
                <c:pt idx="128">
                  <c:v>0.44360203298894302</c:v>
                </c:pt>
                <c:pt idx="129">
                  <c:v>0.442719797267842</c:v>
                </c:pt>
                <c:pt idx="130">
                  <c:v>0.44270975918723188</c:v>
                </c:pt>
                <c:pt idx="131">
                  <c:v>0.44269972082179726</c:v>
                </c:pt>
                <c:pt idx="132">
                  <c:v>0.43841779119354685</c:v>
                </c:pt>
                <c:pt idx="133">
                  <c:v>0.43833650789181589</c:v>
                </c:pt>
                <c:pt idx="134">
                  <c:v>0.43814338699273098</c:v>
                </c:pt>
                <c:pt idx="135">
                  <c:v>0.43787894966641006</c:v>
                </c:pt>
                <c:pt idx="136">
                  <c:v>0.43786877515488282</c:v>
                </c:pt>
                <c:pt idx="137">
                  <c:v>0.43602249722475633</c:v>
                </c:pt>
                <c:pt idx="138">
                  <c:v>0.43519324007758753</c:v>
                </c:pt>
                <c:pt idx="139">
                  <c:v>0.43518299065722682</c:v>
                </c:pt>
                <c:pt idx="140">
                  <c:v>0.43509073305688106</c:v>
                </c:pt>
                <c:pt idx="141">
                  <c:v>0.41487086318744731</c:v>
                </c:pt>
                <c:pt idx="142">
                  <c:v>0.40632772028626701</c:v>
                </c:pt>
                <c:pt idx="143">
                  <c:v>0.40617338029195477</c:v>
                </c:pt>
                <c:pt idx="144">
                  <c:v>0.39891249419629932</c:v>
                </c:pt>
                <c:pt idx="145">
                  <c:v>0.39878914200044085</c:v>
                </c:pt>
                <c:pt idx="146">
                  <c:v>0.39758746345299056</c:v>
                </c:pt>
                <c:pt idx="147">
                  <c:v>0.36912050907359772</c:v>
                </c:pt>
                <c:pt idx="148">
                  <c:v>0.36738547205160504</c:v>
                </c:pt>
                <c:pt idx="149">
                  <c:v>0.3662935283030801</c:v>
                </c:pt>
                <c:pt idx="150">
                  <c:v>0.36389743270471153</c:v>
                </c:pt>
                <c:pt idx="151">
                  <c:v>0.36378879997642605</c:v>
                </c:pt>
                <c:pt idx="152">
                  <c:v>0.36125961803351725</c:v>
                </c:pt>
                <c:pt idx="153">
                  <c:v>0.36115042647963835</c:v>
                </c:pt>
                <c:pt idx="154">
                  <c:v>0.36093197415953643</c:v>
                </c:pt>
                <c:pt idx="155">
                  <c:v>0.36082271339331323</c:v>
                </c:pt>
                <c:pt idx="156">
                  <c:v>0.35960715258640857</c:v>
                </c:pt>
                <c:pt idx="157">
                  <c:v>0.35949761240738887</c:v>
                </c:pt>
                <c:pt idx="158">
                  <c:v>0.32758351704244959</c:v>
                </c:pt>
                <c:pt idx="159">
                  <c:v>0.32735131453664501</c:v>
                </c:pt>
                <c:pt idx="160">
                  <c:v>0.32733841169160122</c:v>
                </c:pt>
                <c:pt idx="161">
                  <c:v>0.32711901974771479</c:v>
                </c:pt>
                <c:pt idx="162">
                  <c:v>0.32677040453345929</c:v>
                </c:pt>
                <c:pt idx="163">
                  <c:v>0.32675748887131478</c:v>
                </c:pt>
                <c:pt idx="164">
                  <c:v>0.32524439025714857</c:v>
                </c:pt>
                <c:pt idx="165">
                  <c:v>0.32322086038617737</c:v>
                </c:pt>
                <c:pt idx="166">
                  <c:v>0.32310390679607415</c:v>
                </c:pt>
                <c:pt idx="167">
                  <c:v>0.32301292694249067</c:v>
                </c:pt>
                <c:pt idx="168">
                  <c:v>0.32264886796417047</c:v>
                </c:pt>
                <c:pt idx="169">
                  <c:v>0.32241471213220901</c:v>
                </c:pt>
                <c:pt idx="170">
                  <c:v>0.32225855697583167</c:v>
                </c:pt>
                <c:pt idx="171">
                  <c:v>0.31886512386136384</c:v>
                </c:pt>
                <c:pt idx="172">
                  <c:v>0.31588665218942041</c:v>
                </c:pt>
                <c:pt idx="173">
                  <c:v>0.29352338729586686</c:v>
                </c:pt>
                <c:pt idx="174">
                  <c:v>0.28286152218196203</c:v>
                </c:pt>
                <c:pt idx="175">
                  <c:v>0.28097528420984541</c:v>
                </c:pt>
                <c:pt idx="176">
                  <c:v>0.27731268852503899</c:v>
                </c:pt>
                <c:pt idx="177">
                  <c:v>0.27706129625596632</c:v>
                </c:pt>
                <c:pt idx="178">
                  <c:v>0.27704732731296339</c:v>
                </c:pt>
                <c:pt idx="179">
                  <c:v>0.27692159400883465</c:v>
                </c:pt>
                <c:pt idx="180">
                  <c:v>0.27679583763392479</c:v>
                </c:pt>
                <c:pt idx="181">
                  <c:v>0.27667005818823354</c:v>
                </c:pt>
                <c:pt idx="182">
                  <c:v>0.27665608127014535</c:v>
                </c:pt>
                <c:pt idx="183">
                  <c:v>0.27654425567176077</c:v>
                </c:pt>
                <c:pt idx="184">
                  <c:v>0.27578895608651555</c:v>
                </c:pt>
                <c:pt idx="185">
                  <c:v>0.26864288705124045</c:v>
                </c:pt>
                <c:pt idx="186">
                  <c:v>0.23774710644307928</c:v>
                </c:pt>
                <c:pt idx="187">
                  <c:v>0.23493972186793344</c:v>
                </c:pt>
                <c:pt idx="188">
                  <c:v>0.23480648543301574</c:v>
                </c:pt>
                <c:pt idx="189">
                  <c:v>0.23369528461165023</c:v>
                </c:pt>
                <c:pt idx="190">
                  <c:v>0.23050096285448174</c:v>
                </c:pt>
                <c:pt idx="191">
                  <c:v>0.22983071765895147</c:v>
                </c:pt>
                <c:pt idx="192">
                  <c:v>0.22956245808526976</c:v>
                </c:pt>
                <c:pt idx="193">
                  <c:v>0.22480798915486122</c:v>
                </c:pt>
                <c:pt idx="194">
                  <c:v>0.19178244736218131</c:v>
                </c:pt>
                <c:pt idx="195">
                  <c:v>0.19178244736218131</c:v>
                </c:pt>
                <c:pt idx="196">
                  <c:v>0.19178244736218131</c:v>
                </c:pt>
                <c:pt idx="197">
                  <c:v>0.18127488434824324</c:v>
                </c:pt>
                <c:pt idx="198">
                  <c:v>0.18127488434824324</c:v>
                </c:pt>
                <c:pt idx="199">
                  <c:v>0.18113265799884803</c:v>
                </c:pt>
                <c:pt idx="200">
                  <c:v>0.18111685364701524</c:v>
                </c:pt>
                <c:pt idx="201">
                  <c:v>0.18111685364701524</c:v>
                </c:pt>
                <c:pt idx="202">
                  <c:v>0.17940830717228229</c:v>
                </c:pt>
                <c:pt idx="203">
                  <c:v>0.17682337680994842</c:v>
                </c:pt>
                <c:pt idx="204">
                  <c:v>0.17580636586230336</c:v>
                </c:pt>
                <c:pt idx="205">
                  <c:v>0.17580636586230336</c:v>
                </c:pt>
                <c:pt idx="206">
                  <c:v>0.17580636586230336</c:v>
                </c:pt>
                <c:pt idx="207">
                  <c:v>0.17580636586230336</c:v>
                </c:pt>
                <c:pt idx="208">
                  <c:v>0.17580636586230336</c:v>
                </c:pt>
                <c:pt idx="209">
                  <c:v>0.17537696446191464</c:v>
                </c:pt>
                <c:pt idx="210">
                  <c:v>0.17537696446191464</c:v>
                </c:pt>
                <c:pt idx="211">
                  <c:v>0.17394412685982907</c:v>
                </c:pt>
                <c:pt idx="212">
                  <c:v>0.13193843100501634</c:v>
                </c:pt>
                <c:pt idx="213">
                  <c:v>0.12669088028148023</c:v>
                </c:pt>
                <c:pt idx="214">
                  <c:v>0.12501378991718592</c:v>
                </c:pt>
                <c:pt idx="215">
                  <c:v>0.12425817001344797</c:v>
                </c:pt>
                <c:pt idx="216">
                  <c:v>0.12410697682035621</c:v>
                </c:pt>
                <c:pt idx="217">
                  <c:v>0.12395576055648316</c:v>
                </c:pt>
                <c:pt idx="218">
                  <c:v>0.12314888417596315</c:v>
                </c:pt>
                <c:pt idx="219">
                  <c:v>0.12303115987509505</c:v>
                </c:pt>
                <c:pt idx="220">
                  <c:v>0.1228797795523322</c:v>
                </c:pt>
                <c:pt idx="221">
                  <c:v>0.1198304555045957</c:v>
                </c:pt>
                <c:pt idx="222">
                  <c:v>7.2423690582866684E-2</c:v>
                </c:pt>
                <c:pt idx="223">
                  <c:v>6.8904706160610507E-2</c:v>
                </c:pt>
                <c:pt idx="224">
                  <c:v>6.8904706160610507E-2</c:v>
                </c:pt>
                <c:pt idx="225">
                  <c:v>6.8727575130995144E-2</c:v>
                </c:pt>
                <c:pt idx="226">
                  <c:v>6.8727575130995144E-2</c:v>
                </c:pt>
                <c:pt idx="227">
                  <c:v>6.8408667501923093E-2</c:v>
                </c:pt>
                <c:pt idx="228">
                  <c:v>6.8249179081215194E-2</c:v>
                </c:pt>
                <c:pt idx="229">
                  <c:v>6.8249179081215194E-2</c:v>
                </c:pt>
                <c:pt idx="230">
                  <c:v>6.7610994690569304E-2</c:v>
                </c:pt>
                <c:pt idx="231">
                  <c:v>6.471681816294983E-2</c:v>
                </c:pt>
                <c:pt idx="232">
                  <c:v>6.28840808781439E-2</c:v>
                </c:pt>
                <c:pt idx="233">
                  <c:v>6.2296254058279543E-2</c:v>
                </c:pt>
                <c:pt idx="234">
                  <c:v>5.41956417937004E-2</c:v>
                </c:pt>
                <c:pt idx="235">
                  <c:v>2.0192824657289554E-2</c:v>
                </c:pt>
                <c:pt idx="236">
                  <c:v>1.4655043400875978E-2</c:v>
                </c:pt>
                <c:pt idx="237">
                  <c:v>1.1290368260346462E-2</c:v>
                </c:pt>
                <c:pt idx="238">
                  <c:v>-3.3160861250595142E-3</c:v>
                </c:pt>
                <c:pt idx="239">
                  <c:v>-4.2142682062080605E-2</c:v>
                </c:pt>
                <c:pt idx="240">
                  <c:v>-4.796064798950106E-2</c:v>
                </c:pt>
                <c:pt idx="241">
                  <c:v>-5.7903735390574917E-2</c:v>
                </c:pt>
                <c:pt idx="242">
                  <c:v>-5.8788064620213132E-2</c:v>
                </c:pt>
                <c:pt idx="243">
                  <c:v>-9.4250990023299175E-2</c:v>
                </c:pt>
                <c:pt idx="244">
                  <c:v>-0.11605247216439096</c:v>
                </c:pt>
                <c:pt idx="245">
                  <c:v>-0.11685106004405543</c:v>
                </c:pt>
                <c:pt idx="246">
                  <c:v>-0.12107642972295285</c:v>
                </c:pt>
                <c:pt idx="247">
                  <c:v>-0.1360433943077215</c:v>
                </c:pt>
                <c:pt idx="248">
                  <c:v>-0.17729787927224472</c:v>
                </c:pt>
                <c:pt idx="249">
                  <c:v>-0.18378811415808194</c:v>
                </c:pt>
                <c:pt idx="250">
                  <c:v>-0.18792221965589939</c:v>
                </c:pt>
                <c:pt idx="251">
                  <c:v>-0.19086323040922915</c:v>
                </c:pt>
                <c:pt idx="252">
                  <c:v>-0.1933145698152785</c:v>
                </c:pt>
                <c:pt idx="253">
                  <c:v>-0.19370196177716748</c:v>
                </c:pt>
                <c:pt idx="254">
                  <c:v>-0.19799094492096803</c:v>
                </c:pt>
                <c:pt idx="255">
                  <c:v>-0.20584362038910387</c:v>
                </c:pt>
                <c:pt idx="256">
                  <c:v>-0.20623398591837061</c:v>
                </c:pt>
                <c:pt idx="257">
                  <c:v>-0.25711909053683724</c:v>
                </c:pt>
                <c:pt idx="258">
                  <c:v>-0.25758845643920614</c:v>
                </c:pt>
                <c:pt idx="259">
                  <c:v>-0.25761081032953081</c:v>
                </c:pt>
                <c:pt idx="260">
                  <c:v>-0.26076556024300213</c:v>
                </c:pt>
                <c:pt idx="261">
                  <c:v>-0.26361191971909748</c:v>
                </c:pt>
                <c:pt idx="262">
                  <c:v>-0.26585638041066895</c:v>
                </c:pt>
                <c:pt idx="263">
                  <c:v>-0.26650780677537989</c:v>
                </c:pt>
                <c:pt idx="264">
                  <c:v>-0.26666508350991636</c:v>
                </c:pt>
                <c:pt idx="265">
                  <c:v>-0.26891341781416411</c:v>
                </c:pt>
                <c:pt idx="266">
                  <c:v>-0.27319309990614826</c:v>
                </c:pt>
                <c:pt idx="267">
                  <c:v>-0.32254604560314382</c:v>
                </c:pt>
                <c:pt idx="268">
                  <c:v>-0.33111392562043251</c:v>
                </c:pt>
                <c:pt idx="269">
                  <c:v>-0.33745437435221881</c:v>
                </c:pt>
                <c:pt idx="270">
                  <c:v>-0.33745437435221881</c:v>
                </c:pt>
                <c:pt idx="271">
                  <c:v>-0.34276198324707996</c:v>
                </c:pt>
                <c:pt idx="272">
                  <c:v>-0.34297271956349396</c:v>
                </c:pt>
                <c:pt idx="273">
                  <c:v>-0.34447195427460264</c:v>
                </c:pt>
                <c:pt idx="274">
                  <c:v>-0.34447195427460264</c:v>
                </c:pt>
                <c:pt idx="275">
                  <c:v>-0.34468287772068784</c:v>
                </c:pt>
                <c:pt idx="276">
                  <c:v>-0.34472975273066442</c:v>
                </c:pt>
                <c:pt idx="277">
                  <c:v>-0.34475319066288956</c:v>
                </c:pt>
                <c:pt idx="278">
                  <c:v>-0.3455268022128426</c:v>
                </c:pt>
                <c:pt idx="279">
                  <c:v>-0.35318581368841673</c:v>
                </c:pt>
                <c:pt idx="280">
                  <c:v>-0.35660215526533001</c:v>
                </c:pt>
                <c:pt idx="281">
                  <c:v>-0.40883212058029561</c:v>
                </c:pt>
                <c:pt idx="282">
                  <c:v>-0.40900155732556631</c:v>
                </c:pt>
                <c:pt idx="283">
                  <c:v>-0.41098742709462555</c:v>
                </c:pt>
                <c:pt idx="284">
                  <c:v>-0.41098742709462555</c:v>
                </c:pt>
                <c:pt idx="285">
                  <c:v>-0.41098742709462555</c:v>
                </c:pt>
                <c:pt idx="286">
                  <c:v>-0.41101165683885343</c:v>
                </c:pt>
                <c:pt idx="287">
                  <c:v>-0.41101165683885343</c:v>
                </c:pt>
                <c:pt idx="288">
                  <c:v>-0.41101165683885343</c:v>
                </c:pt>
                <c:pt idx="289">
                  <c:v>-0.41118127302353513</c:v>
                </c:pt>
                <c:pt idx="290">
                  <c:v>-0.41411541561080045</c:v>
                </c:pt>
                <c:pt idx="291">
                  <c:v>-0.41647059095210248</c:v>
                </c:pt>
                <c:pt idx="292">
                  <c:v>-0.42243116242156542</c:v>
                </c:pt>
                <c:pt idx="293">
                  <c:v>-0.4228697561375977</c:v>
                </c:pt>
                <c:pt idx="294">
                  <c:v>-0.42338156544191918</c:v>
                </c:pt>
                <c:pt idx="295">
                  <c:v>-0.42980200473609131</c:v>
                </c:pt>
                <c:pt idx="296">
                  <c:v>-0.43107377791724066</c:v>
                </c:pt>
                <c:pt idx="297">
                  <c:v>-0.48092309797900623</c:v>
                </c:pt>
                <c:pt idx="298">
                  <c:v>-0.49277286425948053</c:v>
                </c:pt>
                <c:pt idx="299">
                  <c:v>-0.49289873109782523</c:v>
                </c:pt>
                <c:pt idx="300">
                  <c:v>-0.49385555177083118</c:v>
                </c:pt>
                <c:pt idx="301">
                  <c:v>-0.49907492892585525</c:v>
                </c:pt>
                <c:pt idx="302">
                  <c:v>-0.49930213521675448</c:v>
                </c:pt>
                <c:pt idx="303">
                  <c:v>-0.49930213521675448</c:v>
                </c:pt>
                <c:pt idx="304">
                  <c:v>-0.5009184897464255</c:v>
                </c:pt>
                <c:pt idx="305">
                  <c:v>-0.50165128447846885</c:v>
                </c:pt>
                <c:pt idx="306">
                  <c:v>-0.50205568755709218</c:v>
                </c:pt>
                <c:pt idx="307">
                  <c:v>-0.51130093734505133</c:v>
                </c:pt>
                <c:pt idx="308">
                  <c:v>-0.51493339429990281</c:v>
                </c:pt>
                <c:pt idx="309">
                  <c:v>-0.51498423919322445</c:v>
                </c:pt>
                <c:pt idx="310">
                  <c:v>-0.52463991066127402</c:v>
                </c:pt>
                <c:pt idx="311">
                  <c:v>-0.52463991066127402</c:v>
                </c:pt>
                <c:pt idx="312">
                  <c:v>-0.57066593179245162</c:v>
                </c:pt>
                <c:pt idx="313">
                  <c:v>-0.57561850028171457</c:v>
                </c:pt>
                <c:pt idx="314">
                  <c:v>-0.58676005140558396</c:v>
                </c:pt>
                <c:pt idx="315">
                  <c:v>-0.5903278633765614</c:v>
                </c:pt>
                <c:pt idx="316">
                  <c:v>-0.59676846517630966</c:v>
                </c:pt>
                <c:pt idx="317">
                  <c:v>-0.59700538426617067</c:v>
                </c:pt>
                <c:pt idx="318">
                  <c:v>-0.59700538426617067</c:v>
                </c:pt>
                <c:pt idx="319">
                  <c:v>-0.65741747381534521</c:v>
                </c:pt>
                <c:pt idx="320">
                  <c:v>-0.66522408030899294</c:v>
                </c:pt>
                <c:pt idx="321">
                  <c:v>-0.66985441640113075</c:v>
                </c:pt>
                <c:pt idx="322">
                  <c:v>-0.67457453546600954</c:v>
                </c:pt>
                <c:pt idx="323">
                  <c:v>-0.67601398624387121</c:v>
                </c:pt>
                <c:pt idx="324">
                  <c:v>-0.67897688086068153</c:v>
                </c:pt>
                <c:pt idx="325">
                  <c:v>-0.6804459904218314</c:v>
                </c:pt>
                <c:pt idx="326">
                  <c:v>-0.68118085665795536</c:v>
                </c:pt>
                <c:pt idx="327">
                  <c:v>-0.74641112288669687</c:v>
                </c:pt>
                <c:pt idx="328">
                  <c:v>-0.76134781885593339</c:v>
                </c:pt>
                <c:pt idx="329">
                  <c:v>-0.76232965192233093</c:v>
                </c:pt>
                <c:pt idx="330">
                  <c:v>-0.76232965192233093</c:v>
                </c:pt>
                <c:pt idx="331">
                  <c:v>-0.762890856042298</c:v>
                </c:pt>
                <c:pt idx="332">
                  <c:v>-0.76336796912156279</c:v>
                </c:pt>
                <c:pt idx="333">
                  <c:v>-0.8632920268598705</c:v>
                </c:pt>
                <c:pt idx="334">
                  <c:v>-0.86593804948803532</c:v>
                </c:pt>
                <c:pt idx="335">
                  <c:v>-0.87359860451865512</c:v>
                </c:pt>
                <c:pt idx="336">
                  <c:v>-0.89963887653033703</c:v>
                </c:pt>
                <c:pt idx="337">
                  <c:v>-0.92750692530006484</c:v>
                </c:pt>
                <c:pt idx="338">
                  <c:v>-0.95472971926939876</c:v>
                </c:pt>
                <c:pt idx="339">
                  <c:v>-0.95475966629504216</c:v>
                </c:pt>
                <c:pt idx="340">
                  <c:v>-0.96480794980628959</c:v>
                </c:pt>
                <c:pt idx="341">
                  <c:v>-1.0680098642944578</c:v>
                </c:pt>
                <c:pt idx="342">
                  <c:v>-1.1351088340431303</c:v>
                </c:pt>
                <c:pt idx="343">
                  <c:v>-1.1559101853543985</c:v>
                </c:pt>
                <c:pt idx="344">
                  <c:v>-1.1564826818855622</c:v>
                </c:pt>
                <c:pt idx="345">
                  <c:v>-1.1786579793057936</c:v>
                </c:pt>
                <c:pt idx="346">
                  <c:v>-1.1786579793057936</c:v>
                </c:pt>
                <c:pt idx="347">
                  <c:v>-1.2574039901863112</c:v>
                </c:pt>
                <c:pt idx="348">
                  <c:v>-1.264768506756065</c:v>
                </c:pt>
                <c:pt idx="349">
                  <c:v>-1.2648012701259834</c:v>
                </c:pt>
                <c:pt idx="350">
                  <c:v>-1.2683413905539733</c:v>
                </c:pt>
                <c:pt idx="351">
                  <c:v>-1.2686365505497181</c:v>
                </c:pt>
                <c:pt idx="352">
                  <c:v>-1.2716222420135486</c:v>
                </c:pt>
                <c:pt idx="353">
                  <c:v>-1.2733622481079028</c:v>
                </c:pt>
                <c:pt idx="354">
                  <c:v>-1.2805276677370889</c:v>
                </c:pt>
                <c:pt idx="355">
                  <c:v>-1.3710354614959011</c:v>
                </c:pt>
                <c:pt idx="356">
                  <c:v>-1.3719447736003008</c:v>
                </c:pt>
                <c:pt idx="357">
                  <c:v>-1.3725510970238086</c:v>
                </c:pt>
                <c:pt idx="358">
                  <c:v>-1.3752469843068393</c:v>
                </c:pt>
                <c:pt idx="359">
                  <c:v>-1.3752469843068393</c:v>
                </c:pt>
                <c:pt idx="360">
                  <c:v>-1.3752806944332678</c:v>
                </c:pt>
                <c:pt idx="361">
                  <c:v>-1.3752806944332678</c:v>
                </c:pt>
                <c:pt idx="362">
                  <c:v>-1.3753481155405984</c:v>
                </c:pt>
                <c:pt idx="363">
                  <c:v>-1.3759212409520589</c:v>
                </c:pt>
                <c:pt idx="364">
                  <c:v>-1.3759212409520589</c:v>
                </c:pt>
                <c:pt idx="365">
                  <c:v>-1.3759549567749769</c:v>
                </c:pt>
                <c:pt idx="366">
                  <c:v>-1.3765618902924801</c:v>
                </c:pt>
                <c:pt idx="367">
                  <c:v>-1.3789905471937496</c:v>
                </c:pt>
                <c:pt idx="368">
                  <c:v>-1.3829740388863763</c:v>
                </c:pt>
                <c:pt idx="369">
                  <c:v>-1.3887537638702983</c:v>
                </c:pt>
                <c:pt idx="370">
                  <c:v>-1.3887875879265124</c:v>
                </c:pt>
                <c:pt idx="371">
                  <c:v>-1.3928824010176568</c:v>
                </c:pt>
                <c:pt idx="372">
                  <c:v>-1.4696128592757816</c:v>
                </c:pt>
                <c:pt idx="373">
                  <c:v>-1.4861701211717282</c:v>
                </c:pt>
                <c:pt idx="374">
                  <c:v>-1.4878675547901921</c:v>
                </c:pt>
                <c:pt idx="375">
                  <c:v>-1.488179402651135</c:v>
                </c:pt>
                <c:pt idx="376">
                  <c:v>-1.4952888515527369</c:v>
                </c:pt>
                <c:pt idx="377">
                  <c:v>-1.4962261100636494</c:v>
                </c:pt>
                <c:pt idx="378">
                  <c:v>-1.5015759245021865</c:v>
                </c:pt>
                <c:pt idx="379">
                  <c:v>-1.5955450885684292</c:v>
                </c:pt>
                <c:pt idx="380">
                  <c:v>-1.5955806113177304</c:v>
                </c:pt>
                <c:pt idx="381">
                  <c:v>-1.5997387391292599</c:v>
                </c:pt>
                <c:pt idx="382">
                  <c:v>-1.599774295487848</c:v>
                </c:pt>
                <c:pt idx="383">
                  <c:v>-1.6071405934165555</c:v>
                </c:pt>
                <c:pt idx="384">
                  <c:v>-1.6084229345306988</c:v>
                </c:pt>
                <c:pt idx="385">
                  <c:v>-1.6087435774861887</c:v>
                </c:pt>
                <c:pt idx="386">
                  <c:v>-1.6090642435124594</c:v>
                </c:pt>
                <c:pt idx="387">
                  <c:v>-1.6097056447773446</c:v>
                </c:pt>
                <c:pt idx="388">
                  <c:v>-1.6107035635052309</c:v>
                </c:pt>
                <c:pt idx="389">
                  <c:v>-1.6107392075897531</c:v>
                </c:pt>
                <c:pt idx="390">
                  <c:v>-1.6119869299874363</c:v>
                </c:pt>
                <c:pt idx="391">
                  <c:v>-1.6129496970922943</c:v>
                </c:pt>
                <c:pt idx="392">
                  <c:v>-1.6220170040167026</c:v>
                </c:pt>
                <c:pt idx="393">
                  <c:v>-1.7173844176758215</c:v>
                </c:pt>
                <c:pt idx="394">
                  <c:v>-1.7285260336979913</c:v>
                </c:pt>
                <c:pt idx="395">
                  <c:v>-1.7364691511266261</c:v>
                </c:pt>
                <c:pt idx="396">
                  <c:v>-1.7371286296304336</c:v>
                </c:pt>
                <c:pt idx="397">
                  <c:v>-1.7375316897011504</c:v>
                </c:pt>
                <c:pt idx="398">
                  <c:v>-1.7544177840559589</c:v>
                </c:pt>
                <c:pt idx="399">
                  <c:v>-1.8119463485582559</c:v>
                </c:pt>
                <c:pt idx="400">
                  <c:v>-1.8119835660131032</c:v>
                </c:pt>
                <c:pt idx="401">
                  <c:v>-1.8277894295523389</c:v>
                </c:pt>
                <c:pt idx="402">
                  <c:v>-1.827826768057583</c:v>
                </c:pt>
                <c:pt idx="403">
                  <c:v>-1.8350758255294979</c:v>
                </c:pt>
                <c:pt idx="404">
                  <c:v>-1.8366092149721063</c:v>
                </c:pt>
                <c:pt idx="405">
                  <c:v>-1.8612461540515974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F50-4C6C-BA43-031F75A84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8030224"/>
        <c:axId val="1"/>
      </c:scatterChart>
      <c:valAx>
        <c:axId val="7880302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 # / 10000</a:t>
                </a:r>
              </a:p>
            </c:rich>
          </c:tx>
          <c:layout>
            <c:manualLayout>
              <c:xMode val="edge"/>
              <c:yMode val="edge"/>
              <c:x val="0.66056242969628798"/>
              <c:y val="0.918369489528094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100*(O-C)</a:t>
                </a:r>
              </a:p>
            </c:rich>
          </c:tx>
          <c:layout>
            <c:manualLayout>
              <c:xMode val="edge"/>
              <c:yMode val="edge"/>
              <c:x val="6.105006105006105E-3"/>
              <c:y val="0.405896643871896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8030224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0769230769230771"/>
          <c:y val="0.92743764172335597"/>
          <c:w val="0.45054945054945056"/>
          <c:h val="0.9818594104308389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438150</xdr:colOff>
      <xdr:row>0</xdr:row>
      <xdr:rowOff>0</xdr:rowOff>
    </xdr:from>
    <xdr:to>
      <xdr:col>26</xdr:col>
      <xdr:colOff>342900</xdr:colOff>
      <xdr:row>18</xdr:row>
      <xdr:rowOff>152400</xdr:rowOff>
    </xdr:to>
    <xdr:graphicFrame macro="">
      <xdr:nvGraphicFramePr>
        <xdr:cNvPr id="1036" name="Chart 4">
          <a:extLst>
            <a:ext uri="{FF2B5EF4-FFF2-40B4-BE49-F238E27FC236}">
              <a16:creationId xmlns:a16="http://schemas.microsoft.com/office/drawing/2014/main" id="{1F112A01-85DE-6869-82A6-BCEEC22DB4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0</xdr:row>
      <xdr:rowOff>0</xdr:rowOff>
    </xdr:from>
    <xdr:to>
      <xdr:col>17</xdr:col>
      <xdr:colOff>371475</xdr:colOff>
      <xdr:row>18</xdr:row>
      <xdr:rowOff>104775</xdr:rowOff>
    </xdr:to>
    <xdr:graphicFrame macro="">
      <xdr:nvGraphicFramePr>
        <xdr:cNvPr id="1037" name="Chart 5">
          <a:extLst>
            <a:ext uri="{FF2B5EF4-FFF2-40B4-BE49-F238E27FC236}">
              <a16:creationId xmlns:a16="http://schemas.microsoft.com/office/drawing/2014/main" id="{E66C740C-8747-4846-AB7E-DDBF59F0C0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</xdr:colOff>
      <xdr:row>0</xdr:row>
      <xdr:rowOff>0</xdr:rowOff>
    </xdr:from>
    <xdr:to>
      <xdr:col>16</xdr:col>
      <xdr:colOff>438150</xdr:colOff>
      <xdr:row>18</xdr:row>
      <xdr:rowOff>104775</xdr:rowOff>
    </xdr:to>
    <xdr:graphicFrame macro="">
      <xdr:nvGraphicFramePr>
        <xdr:cNvPr id="53261" name="Chart 1">
          <a:extLst>
            <a:ext uri="{FF2B5EF4-FFF2-40B4-BE49-F238E27FC236}">
              <a16:creationId xmlns:a16="http://schemas.microsoft.com/office/drawing/2014/main" id="{12EC073A-8DB6-0CD2-4B6B-7960E15B51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581025</xdr:colOff>
      <xdr:row>0</xdr:row>
      <xdr:rowOff>9525</xdr:rowOff>
    </xdr:from>
    <xdr:to>
      <xdr:col>25</xdr:col>
      <xdr:colOff>504825</xdr:colOff>
      <xdr:row>18</xdr:row>
      <xdr:rowOff>142875</xdr:rowOff>
    </xdr:to>
    <xdr:graphicFrame macro="">
      <xdr:nvGraphicFramePr>
        <xdr:cNvPr id="53262" name="Chart 2">
          <a:extLst>
            <a:ext uri="{FF2B5EF4-FFF2-40B4-BE49-F238E27FC236}">
              <a16:creationId xmlns:a16="http://schemas.microsoft.com/office/drawing/2014/main" id="{56EDA72F-FF0F-C8ED-9B33-138F8682FF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38100</xdr:rowOff>
    </xdr:from>
    <xdr:to>
      <xdr:col>10</xdr:col>
      <xdr:colOff>19050</xdr:colOff>
      <xdr:row>19</xdr:row>
      <xdr:rowOff>57150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B6F99A8F-C4CA-A8E3-76B9-70A24E224F6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600075</xdr:colOff>
      <xdr:row>0</xdr:row>
      <xdr:rowOff>95250</xdr:rowOff>
    </xdr:from>
    <xdr:to>
      <xdr:col>26</xdr:col>
      <xdr:colOff>504825</xdr:colOff>
      <xdr:row>17</xdr:row>
      <xdr:rowOff>38100</xdr:rowOff>
    </xdr:to>
    <xdr:graphicFrame macro="">
      <xdr:nvGraphicFramePr>
        <xdr:cNvPr id="55312" name="Chart 1">
          <a:extLst>
            <a:ext uri="{FF2B5EF4-FFF2-40B4-BE49-F238E27FC236}">
              <a16:creationId xmlns:a16="http://schemas.microsoft.com/office/drawing/2014/main" id="{DE498DAA-991D-2F52-0E32-5EDCE75821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0</xdr:row>
      <xdr:rowOff>0</xdr:rowOff>
    </xdr:from>
    <xdr:to>
      <xdr:col>17</xdr:col>
      <xdr:colOff>371475</xdr:colOff>
      <xdr:row>16</xdr:row>
      <xdr:rowOff>142875</xdr:rowOff>
    </xdr:to>
    <xdr:graphicFrame macro="">
      <xdr:nvGraphicFramePr>
        <xdr:cNvPr id="55313" name="Chart 2">
          <a:extLst>
            <a:ext uri="{FF2B5EF4-FFF2-40B4-BE49-F238E27FC236}">
              <a16:creationId xmlns:a16="http://schemas.microsoft.com/office/drawing/2014/main" id="{CA5A0312-0152-F2FE-0971-CD66BE50CC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9525</xdr:rowOff>
    </xdr:from>
    <xdr:to>
      <xdr:col>9</xdr:col>
      <xdr:colOff>600075</xdr:colOff>
      <xdr:row>17</xdr:row>
      <xdr:rowOff>114300</xdr:rowOff>
    </xdr:to>
    <xdr:graphicFrame macro="">
      <xdr:nvGraphicFramePr>
        <xdr:cNvPr id="2" name="Chart 6">
          <a:extLst>
            <a:ext uri="{FF2B5EF4-FFF2-40B4-BE49-F238E27FC236}">
              <a16:creationId xmlns:a16="http://schemas.microsoft.com/office/drawing/2014/main" id="{9CC1CD1E-093F-F0D5-7DA2-4D789F6005B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0</xdr:row>
      <xdr:rowOff>0</xdr:rowOff>
    </xdr:from>
    <xdr:to>
      <xdr:col>22</xdr:col>
      <xdr:colOff>485775</xdr:colOff>
      <xdr:row>25</xdr:row>
      <xdr:rowOff>38100</xdr:rowOff>
    </xdr:to>
    <xdr:graphicFrame macro="">
      <xdr:nvGraphicFramePr>
        <xdr:cNvPr id="50181" name="Chart 1025">
          <a:extLst>
            <a:ext uri="{FF2B5EF4-FFF2-40B4-BE49-F238E27FC236}">
              <a16:creationId xmlns:a16="http://schemas.microsoft.com/office/drawing/2014/main" id="{AC4A35F0-7DFA-0AAF-CC51-4DA5168893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://vsolj.cetus-net.org/vsoljno55.pdf" TargetMode="External"/><Relationship Id="rId18" Type="http://schemas.openxmlformats.org/officeDocument/2006/relationships/hyperlink" Target="https://www.aavso.org/ejaavso" TargetMode="External"/><Relationship Id="rId26" Type="http://schemas.openxmlformats.org/officeDocument/2006/relationships/hyperlink" Target="http://cdsbib.u-strasbg.fr/cgi-bin/cdsbib?1990RMxAA..21..381G" TargetMode="External"/><Relationship Id="rId39" Type="http://schemas.openxmlformats.org/officeDocument/2006/relationships/hyperlink" Target="http://vsolj.cetus-net.org/bulletin.html" TargetMode="External"/><Relationship Id="rId21" Type="http://schemas.openxmlformats.org/officeDocument/2006/relationships/hyperlink" Target="http://cdsbib.u-strasbg.fr/cgi-bin/cdsbib?1990RMxAA..21..381G" TargetMode="External"/><Relationship Id="rId34" Type="http://schemas.openxmlformats.org/officeDocument/2006/relationships/hyperlink" Target="http://cdsbib.u-strasbg.fr/cgi-bin/cdsbib?1990RMxAA..21..381G" TargetMode="External"/><Relationship Id="rId42" Type="http://schemas.openxmlformats.org/officeDocument/2006/relationships/hyperlink" Target="http://cdsbib.u-strasbg.fr/cgi-bin/cdsbib?1990RMxAA..21..381G" TargetMode="External"/><Relationship Id="rId47" Type="http://schemas.openxmlformats.org/officeDocument/2006/relationships/hyperlink" Target="http://cdsbib.u-strasbg.fr/cgi-bin/cdsbib?1990RMxAA..21..381G" TargetMode="External"/><Relationship Id="rId50" Type="http://schemas.openxmlformats.org/officeDocument/2006/relationships/hyperlink" Target="http://vsolj.cetus-net.org/bulletin.html" TargetMode="External"/><Relationship Id="rId55" Type="http://schemas.openxmlformats.org/officeDocument/2006/relationships/hyperlink" Target="http://cdsbib.u-strasbg.fr/cgi-bin/cdsbib?1990RMxAA..21..381G" TargetMode="External"/><Relationship Id="rId7" Type="http://schemas.openxmlformats.org/officeDocument/2006/relationships/hyperlink" Target="http://vsolj.cetus-net.org/no43.pdf" TargetMode="External"/><Relationship Id="rId12" Type="http://schemas.openxmlformats.org/officeDocument/2006/relationships/hyperlink" Target="http://www.konkoly.hu/cgi-bin/IBVS?5707" TargetMode="External"/><Relationship Id="rId17" Type="http://schemas.openxmlformats.org/officeDocument/2006/relationships/hyperlink" Target="http://vsolj.cetus-net.org/bulletin.html" TargetMode="External"/><Relationship Id="rId25" Type="http://schemas.openxmlformats.org/officeDocument/2006/relationships/hyperlink" Target="http://cdsbib.u-strasbg.fr/cgi-bin/cdsbib?1990RMxAA..21..381G" TargetMode="External"/><Relationship Id="rId33" Type="http://schemas.openxmlformats.org/officeDocument/2006/relationships/hyperlink" Target="http://vsolj.cetus-net.org/bulletin.html" TargetMode="External"/><Relationship Id="rId38" Type="http://schemas.openxmlformats.org/officeDocument/2006/relationships/hyperlink" Target="https://www.aavso.org/ejaavso" TargetMode="External"/><Relationship Id="rId46" Type="http://schemas.openxmlformats.org/officeDocument/2006/relationships/hyperlink" Target="http://cdsbib.u-strasbg.fr/cgi-bin/cdsbib?1990RMxAA..21..381G" TargetMode="External"/><Relationship Id="rId2" Type="http://schemas.openxmlformats.org/officeDocument/2006/relationships/hyperlink" Target="http://var.astro.cz/oejv/issues/oejv0074.pdf" TargetMode="External"/><Relationship Id="rId16" Type="http://schemas.openxmlformats.org/officeDocument/2006/relationships/hyperlink" Target="http://vsolj.cetus-net.org/bulletin.html" TargetMode="External"/><Relationship Id="rId20" Type="http://schemas.openxmlformats.org/officeDocument/2006/relationships/hyperlink" Target="http://cdsbib.u-strasbg.fr/cgi-bin/cdsbib?1990RMxAA..21..381G" TargetMode="External"/><Relationship Id="rId29" Type="http://schemas.openxmlformats.org/officeDocument/2006/relationships/hyperlink" Target="http://cdsbib.u-strasbg.fr/cgi-bin/cdsbib?1990RMxAA..21..381G" TargetMode="External"/><Relationship Id="rId41" Type="http://schemas.openxmlformats.org/officeDocument/2006/relationships/hyperlink" Target="https://www.aavso.org/ejaavso" TargetMode="External"/><Relationship Id="rId54" Type="http://schemas.openxmlformats.org/officeDocument/2006/relationships/hyperlink" Target="http://cdsbib.u-strasbg.fr/cgi-bin/cdsbib?1990RMxAA..21..381G" TargetMode="External"/><Relationship Id="rId1" Type="http://schemas.openxmlformats.org/officeDocument/2006/relationships/hyperlink" Target="http://vsolj.cetus-net.org/no47.pdf" TargetMode="External"/><Relationship Id="rId6" Type="http://schemas.openxmlformats.org/officeDocument/2006/relationships/hyperlink" Target="http://vsolj.cetus-net.org/no42.pdf" TargetMode="External"/><Relationship Id="rId11" Type="http://schemas.openxmlformats.org/officeDocument/2006/relationships/hyperlink" Target="http://vsolj.cetus-net.org/no44.pdf" TargetMode="External"/><Relationship Id="rId24" Type="http://schemas.openxmlformats.org/officeDocument/2006/relationships/hyperlink" Target="http://cdsbib.u-strasbg.fr/cgi-bin/cdsbib?1990RMxAA..21..381G" TargetMode="External"/><Relationship Id="rId32" Type="http://schemas.openxmlformats.org/officeDocument/2006/relationships/hyperlink" Target="http://cdsbib.u-strasbg.fr/cgi-bin/cdsbib?1990RMxAA..21..381G" TargetMode="External"/><Relationship Id="rId37" Type="http://schemas.openxmlformats.org/officeDocument/2006/relationships/hyperlink" Target="http://vsolj.cetus-net.org/bulletin.html" TargetMode="External"/><Relationship Id="rId40" Type="http://schemas.openxmlformats.org/officeDocument/2006/relationships/hyperlink" Target="http://cdsbib.u-strasbg.fr/cgi-bin/cdsbib?1990RMxAA..21..381G" TargetMode="External"/><Relationship Id="rId45" Type="http://schemas.openxmlformats.org/officeDocument/2006/relationships/hyperlink" Target="http://cdsbib.u-strasbg.fr/cgi-bin/cdsbib?1990RMxAA..21..381G" TargetMode="External"/><Relationship Id="rId53" Type="http://schemas.openxmlformats.org/officeDocument/2006/relationships/hyperlink" Target="http://cdsbib.u-strasbg.fr/cgi-bin/cdsbib?1990RMxAA..21..381G" TargetMode="External"/><Relationship Id="rId58" Type="http://schemas.openxmlformats.org/officeDocument/2006/relationships/drawing" Target="../drawings/drawing1.xml"/><Relationship Id="rId5" Type="http://schemas.openxmlformats.org/officeDocument/2006/relationships/hyperlink" Target="http://var.astro.cz/oejv/issues/oejv0074.pdf" TargetMode="External"/><Relationship Id="rId15" Type="http://schemas.openxmlformats.org/officeDocument/2006/relationships/hyperlink" Target="http://vsolj.cetus-net.org/vsoljno56.pdf" TargetMode="External"/><Relationship Id="rId23" Type="http://schemas.openxmlformats.org/officeDocument/2006/relationships/hyperlink" Target="http://vsolj.cetus-net.org/bulletin.html" TargetMode="External"/><Relationship Id="rId28" Type="http://schemas.openxmlformats.org/officeDocument/2006/relationships/hyperlink" Target="http://vsolj.cetus-net.org/bulletin.html" TargetMode="External"/><Relationship Id="rId36" Type="http://schemas.openxmlformats.org/officeDocument/2006/relationships/hyperlink" Target="http://cdsbib.u-strasbg.fr/cgi-bin/cdsbib?1990RMxAA..21..381G" TargetMode="External"/><Relationship Id="rId49" Type="http://schemas.openxmlformats.org/officeDocument/2006/relationships/hyperlink" Target="http://vsolj.cetus-net.org/bulletin.html" TargetMode="External"/><Relationship Id="rId57" Type="http://schemas.openxmlformats.org/officeDocument/2006/relationships/printerSettings" Target="../printerSettings/printerSettings1.bin"/><Relationship Id="rId10" Type="http://schemas.openxmlformats.org/officeDocument/2006/relationships/hyperlink" Target="http://vsolj.cetus-net.org/no44.pdf" TargetMode="External"/><Relationship Id="rId19" Type="http://schemas.openxmlformats.org/officeDocument/2006/relationships/hyperlink" Target="http://cdsbib.u-strasbg.fr/cgi-bin/cdsbib?1990RMxAA..21..381G" TargetMode="External"/><Relationship Id="rId31" Type="http://schemas.openxmlformats.org/officeDocument/2006/relationships/hyperlink" Target="http://cdsbib.u-strasbg.fr/cgi-bin/cdsbib?1990RMxAA..21..381G" TargetMode="External"/><Relationship Id="rId44" Type="http://schemas.openxmlformats.org/officeDocument/2006/relationships/hyperlink" Target="http://cdsbib.u-strasbg.fr/cgi-bin/cdsbib?1990RMxAA..21..381G" TargetMode="External"/><Relationship Id="rId52" Type="http://schemas.openxmlformats.org/officeDocument/2006/relationships/hyperlink" Target="http://cdsbib.u-strasbg.fr/cgi-bin/cdsbib?1990RMxAA..21..381G" TargetMode="External"/><Relationship Id="rId4" Type="http://schemas.openxmlformats.org/officeDocument/2006/relationships/hyperlink" Target="http://var.astro.cz/oejv/issues/oejv0074.pdf" TargetMode="External"/><Relationship Id="rId9" Type="http://schemas.openxmlformats.org/officeDocument/2006/relationships/hyperlink" Target="http://vsolj.cetus-net.org/no43.pdf" TargetMode="External"/><Relationship Id="rId14" Type="http://schemas.openxmlformats.org/officeDocument/2006/relationships/hyperlink" Target="http://vsolj.cetus-net.org/vsoljno56.pdf" TargetMode="External"/><Relationship Id="rId22" Type="http://schemas.openxmlformats.org/officeDocument/2006/relationships/hyperlink" Target="http://cdsbib.u-strasbg.fr/cgi-bin/cdsbib?1990RMxAA..21..381G" TargetMode="External"/><Relationship Id="rId27" Type="http://schemas.openxmlformats.org/officeDocument/2006/relationships/hyperlink" Target="https://www.aavso.org/ejaavso" TargetMode="External"/><Relationship Id="rId30" Type="http://schemas.openxmlformats.org/officeDocument/2006/relationships/hyperlink" Target="http://cdsbib.u-strasbg.fr/cgi-bin/cdsbib?1990RMxAA..21..381G" TargetMode="External"/><Relationship Id="rId35" Type="http://schemas.openxmlformats.org/officeDocument/2006/relationships/hyperlink" Target="http://cdsbib.u-strasbg.fr/cgi-bin/cdsbib?1990RMxAA..21..381G" TargetMode="External"/><Relationship Id="rId43" Type="http://schemas.openxmlformats.org/officeDocument/2006/relationships/hyperlink" Target="http://cdsbib.u-strasbg.fr/cgi-bin/cdsbib?1990RMxAA..21..381G" TargetMode="External"/><Relationship Id="rId48" Type="http://schemas.openxmlformats.org/officeDocument/2006/relationships/hyperlink" Target="http://cdsbib.u-strasbg.fr/cgi-bin/cdsbib?1990RMxAA..21..381G" TargetMode="External"/><Relationship Id="rId56" Type="http://schemas.openxmlformats.org/officeDocument/2006/relationships/hyperlink" Target="http://cdsbib.u-strasbg.fr/cgi-bin/cdsbib?1990RMxAA..21..381G" TargetMode="External"/><Relationship Id="rId8" Type="http://schemas.openxmlformats.org/officeDocument/2006/relationships/hyperlink" Target="http://vsolj.cetus-net.org/no43.pdf" TargetMode="External"/><Relationship Id="rId51" Type="http://schemas.openxmlformats.org/officeDocument/2006/relationships/hyperlink" Target="http://cdsbib.u-strasbg.fr/cgi-bin/cdsbib?1990RMxAA..21..381G" TargetMode="External"/><Relationship Id="rId3" Type="http://schemas.openxmlformats.org/officeDocument/2006/relationships/hyperlink" Target="http://var.astro.cz/oejv/issues/oejv0074.pdf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vsolj.cetus-net.org/no43.pdf" TargetMode="External"/><Relationship Id="rId13" Type="http://schemas.openxmlformats.org/officeDocument/2006/relationships/hyperlink" Target="http://www.konkoly.hu/cgi-bin/IBVS?5707" TargetMode="External"/><Relationship Id="rId3" Type="http://schemas.openxmlformats.org/officeDocument/2006/relationships/hyperlink" Target="http://var.astro.cz/oejv/issues/oejv0074.pdf" TargetMode="External"/><Relationship Id="rId7" Type="http://schemas.openxmlformats.org/officeDocument/2006/relationships/hyperlink" Target="http://www.konkoly.hu/cgi-bin/IBVS?5694" TargetMode="External"/><Relationship Id="rId12" Type="http://schemas.openxmlformats.org/officeDocument/2006/relationships/hyperlink" Target="http://vsolj.cetus-net.org/no44.pdf" TargetMode="External"/><Relationship Id="rId17" Type="http://schemas.openxmlformats.org/officeDocument/2006/relationships/drawing" Target="../drawings/drawing2.xml"/><Relationship Id="rId2" Type="http://schemas.openxmlformats.org/officeDocument/2006/relationships/hyperlink" Target="http://var.astro.cz/oejv/issues/oejv0074.pdf" TargetMode="External"/><Relationship Id="rId16" Type="http://schemas.openxmlformats.org/officeDocument/2006/relationships/hyperlink" Target="http://vsolj.cetus-net.org/vsoljno56.pdf" TargetMode="External"/><Relationship Id="rId1" Type="http://schemas.openxmlformats.org/officeDocument/2006/relationships/hyperlink" Target="http://vsolj.cetus-net.org/no47.pdf" TargetMode="External"/><Relationship Id="rId6" Type="http://schemas.openxmlformats.org/officeDocument/2006/relationships/hyperlink" Target="http://vsolj.cetus-net.org/no42.pdf" TargetMode="External"/><Relationship Id="rId11" Type="http://schemas.openxmlformats.org/officeDocument/2006/relationships/hyperlink" Target="http://vsolj.cetus-net.org/no44.pdf" TargetMode="External"/><Relationship Id="rId5" Type="http://schemas.openxmlformats.org/officeDocument/2006/relationships/hyperlink" Target="http://var.astro.cz/oejv/issues/oejv0074.pdf" TargetMode="External"/><Relationship Id="rId15" Type="http://schemas.openxmlformats.org/officeDocument/2006/relationships/hyperlink" Target="http://vsolj.cetus-net.org/vsoljno56.pdf" TargetMode="External"/><Relationship Id="rId10" Type="http://schemas.openxmlformats.org/officeDocument/2006/relationships/hyperlink" Target="http://vsolj.cetus-net.org/no43.pdf" TargetMode="External"/><Relationship Id="rId4" Type="http://schemas.openxmlformats.org/officeDocument/2006/relationships/hyperlink" Target="http://var.astro.cz/oejv/issues/oejv0074.pdf" TargetMode="External"/><Relationship Id="rId9" Type="http://schemas.openxmlformats.org/officeDocument/2006/relationships/hyperlink" Target="http://vsolj.cetus-net.org/no43.pdf" TargetMode="External"/><Relationship Id="rId14" Type="http://schemas.openxmlformats.org/officeDocument/2006/relationships/hyperlink" Target="http://vsolj.cetus-net.org/vsoljno55.pdf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://vsolj.cetus-net.org/no43.pdf" TargetMode="External"/><Relationship Id="rId13" Type="http://schemas.openxmlformats.org/officeDocument/2006/relationships/hyperlink" Target="http://vsolj.cetus-net.org/vsoljno55.pdf" TargetMode="External"/><Relationship Id="rId3" Type="http://schemas.openxmlformats.org/officeDocument/2006/relationships/hyperlink" Target="http://var.astro.cz/oejv/issues/oejv0074.pdf" TargetMode="External"/><Relationship Id="rId7" Type="http://schemas.openxmlformats.org/officeDocument/2006/relationships/hyperlink" Target="http://vsolj.cetus-net.org/no43.pdf" TargetMode="External"/><Relationship Id="rId12" Type="http://schemas.openxmlformats.org/officeDocument/2006/relationships/hyperlink" Target="http://www.konkoly.hu/cgi-bin/IBVS?5707" TargetMode="External"/><Relationship Id="rId2" Type="http://schemas.openxmlformats.org/officeDocument/2006/relationships/hyperlink" Target="http://var.astro.cz/oejv/issues/oejv0074.pdf" TargetMode="External"/><Relationship Id="rId16" Type="http://schemas.openxmlformats.org/officeDocument/2006/relationships/drawing" Target="../drawings/drawing4.xml"/><Relationship Id="rId1" Type="http://schemas.openxmlformats.org/officeDocument/2006/relationships/hyperlink" Target="http://vsolj.cetus-net.org/no47.pdf" TargetMode="External"/><Relationship Id="rId6" Type="http://schemas.openxmlformats.org/officeDocument/2006/relationships/hyperlink" Target="http://vsolj.cetus-net.org/no42.pdf" TargetMode="External"/><Relationship Id="rId11" Type="http://schemas.openxmlformats.org/officeDocument/2006/relationships/hyperlink" Target="http://vsolj.cetus-net.org/no44.pdf" TargetMode="External"/><Relationship Id="rId5" Type="http://schemas.openxmlformats.org/officeDocument/2006/relationships/hyperlink" Target="http://var.astro.cz/oejv/issues/oejv0074.pdf" TargetMode="External"/><Relationship Id="rId15" Type="http://schemas.openxmlformats.org/officeDocument/2006/relationships/hyperlink" Target="http://vsolj.cetus-net.org/vsoljno56.pdf" TargetMode="External"/><Relationship Id="rId10" Type="http://schemas.openxmlformats.org/officeDocument/2006/relationships/hyperlink" Target="http://vsolj.cetus-net.org/no44.pdf" TargetMode="External"/><Relationship Id="rId4" Type="http://schemas.openxmlformats.org/officeDocument/2006/relationships/hyperlink" Target="http://var.astro.cz/oejv/issues/oejv0074.pdf" TargetMode="External"/><Relationship Id="rId9" Type="http://schemas.openxmlformats.org/officeDocument/2006/relationships/hyperlink" Target="http://vsolj.cetus-net.org/no43.pdf" TargetMode="External"/><Relationship Id="rId14" Type="http://schemas.openxmlformats.org/officeDocument/2006/relationships/hyperlink" Target="http://vsolj.cetus-net.org/vsoljno56.pdf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konkoly.hu/cgi-bin/IBVS?5263" TargetMode="External"/><Relationship Id="rId117" Type="http://schemas.openxmlformats.org/officeDocument/2006/relationships/hyperlink" Target="http://www.konkoly.hu/cgi-bin/IBVS?5992" TargetMode="External"/><Relationship Id="rId21" Type="http://schemas.openxmlformats.org/officeDocument/2006/relationships/hyperlink" Target="http://www.konkoly.hu/cgi-bin/IBVS?4888" TargetMode="External"/><Relationship Id="rId42" Type="http://schemas.openxmlformats.org/officeDocument/2006/relationships/hyperlink" Target="http://www.bav-astro.de/sfs/BAVM_link.php?BAVMnr=172" TargetMode="External"/><Relationship Id="rId47" Type="http://schemas.openxmlformats.org/officeDocument/2006/relationships/hyperlink" Target="http://var.astro.cz/oejv/issues/oejv0074.pdf" TargetMode="External"/><Relationship Id="rId63" Type="http://schemas.openxmlformats.org/officeDocument/2006/relationships/hyperlink" Target="http://www.bav-astro.de/sfs/BAVM_link.php?BAVMnr=173" TargetMode="External"/><Relationship Id="rId68" Type="http://schemas.openxmlformats.org/officeDocument/2006/relationships/hyperlink" Target="http://www.konkoly.hu/cgi-bin/IBVS?5668" TargetMode="External"/><Relationship Id="rId84" Type="http://schemas.openxmlformats.org/officeDocument/2006/relationships/hyperlink" Target="http://www.bav-astro.de/sfs/BAVM_link.php?BAVMnr=186" TargetMode="External"/><Relationship Id="rId89" Type="http://schemas.openxmlformats.org/officeDocument/2006/relationships/hyperlink" Target="http://www.konkoly.hu/cgi-bin/IBVS?5835" TargetMode="External"/><Relationship Id="rId112" Type="http://schemas.openxmlformats.org/officeDocument/2006/relationships/hyperlink" Target="http://www.konkoly.hu/cgi-bin/IBVS?5980" TargetMode="External"/><Relationship Id="rId16" Type="http://schemas.openxmlformats.org/officeDocument/2006/relationships/hyperlink" Target="http://www.konkoly.hu/cgi-bin/IBVS?4888" TargetMode="External"/><Relationship Id="rId107" Type="http://schemas.openxmlformats.org/officeDocument/2006/relationships/hyperlink" Target="http://www.konkoly.hu/cgi-bin/IBVS?5894" TargetMode="External"/><Relationship Id="rId11" Type="http://schemas.openxmlformats.org/officeDocument/2006/relationships/hyperlink" Target="http://www.konkoly.hu/cgi-bin/IBVS?4263" TargetMode="External"/><Relationship Id="rId32" Type="http://schemas.openxmlformats.org/officeDocument/2006/relationships/hyperlink" Target="http://var.astro.cz/oejv/issues/oejv0074.pdf" TargetMode="External"/><Relationship Id="rId37" Type="http://schemas.openxmlformats.org/officeDocument/2006/relationships/hyperlink" Target="http://vsolj.cetus-net.org/no42.pdf" TargetMode="External"/><Relationship Id="rId53" Type="http://schemas.openxmlformats.org/officeDocument/2006/relationships/hyperlink" Target="http://vsolj.cetus-net.org/no44.pdf" TargetMode="External"/><Relationship Id="rId58" Type="http://schemas.openxmlformats.org/officeDocument/2006/relationships/hyperlink" Target="http://www.konkoly.hu/cgi-bin/IBVS?5694" TargetMode="External"/><Relationship Id="rId74" Type="http://schemas.openxmlformats.org/officeDocument/2006/relationships/hyperlink" Target="http://www.bav-astro.de/sfs/BAVM_link.php?BAVMnr=178" TargetMode="External"/><Relationship Id="rId79" Type="http://schemas.openxmlformats.org/officeDocument/2006/relationships/hyperlink" Target="http://www.bav-astro.de/sfs/BAVM_link.php?BAVMnr=186" TargetMode="External"/><Relationship Id="rId102" Type="http://schemas.openxmlformats.org/officeDocument/2006/relationships/hyperlink" Target="http://www.konkoly.hu/cgi-bin/IBVS?5875" TargetMode="External"/><Relationship Id="rId123" Type="http://schemas.openxmlformats.org/officeDocument/2006/relationships/hyperlink" Target="http://www.bav-astro.de/sfs/BAVM_link.php?BAVMnr=231" TargetMode="External"/><Relationship Id="rId128" Type="http://schemas.openxmlformats.org/officeDocument/2006/relationships/hyperlink" Target="http://www.konkoly.hu/cgi-bin/IBVS?6029" TargetMode="External"/><Relationship Id="rId5" Type="http://schemas.openxmlformats.org/officeDocument/2006/relationships/hyperlink" Target="http://www.konkoly.hu/cgi-bin/IBVS?2416" TargetMode="External"/><Relationship Id="rId90" Type="http://schemas.openxmlformats.org/officeDocument/2006/relationships/hyperlink" Target="http://www.konkoly.hu/cgi-bin/IBVS?5835" TargetMode="External"/><Relationship Id="rId95" Type="http://schemas.openxmlformats.org/officeDocument/2006/relationships/hyperlink" Target="http://var.astro.cz/oejv/issues/oejv0074.pdf" TargetMode="External"/><Relationship Id="rId19" Type="http://schemas.openxmlformats.org/officeDocument/2006/relationships/hyperlink" Target="http://www.konkoly.hu/cgi-bin/IBVS?4888" TargetMode="External"/><Relationship Id="rId14" Type="http://schemas.openxmlformats.org/officeDocument/2006/relationships/hyperlink" Target="http://www.bav-astro.de/sfs/BAVM_link.php?BAVMnr=99" TargetMode="External"/><Relationship Id="rId22" Type="http://schemas.openxmlformats.org/officeDocument/2006/relationships/hyperlink" Target="http://www.konkoly.hu/cgi-bin/IBVS?4888" TargetMode="External"/><Relationship Id="rId27" Type="http://schemas.openxmlformats.org/officeDocument/2006/relationships/hyperlink" Target="http://www.konkoly.hu/cgi-bin/IBVS?5263" TargetMode="External"/><Relationship Id="rId30" Type="http://schemas.openxmlformats.org/officeDocument/2006/relationships/hyperlink" Target="http://var.astro.cz/oejv/issues/oejv0074.pdf" TargetMode="External"/><Relationship Id="rId35" Type="http://schemas.openxmlformats.org/officeDocument/2006/relationships/hyperlink" Target="http://www.konkoly.hu/cgi-bin/IBVS?5583" TargetMode="External"/><Relationship Id="rId43" Type="http://schemas.openxmlformats.org/officeDocument/2006/relationships/hyperlink" Target="http://vsolj.cetus-net.org/no43.pdf" TargetMode="External"/><Relationship Id="rId48" Type="http://schemas.openxmlformats.org/officeDocument/2006/relationships/hyperlink" Target="http://www.bav-astro.de/sfs/BAVM_link.php?BAVMnr=173" TargetMode="External"/><Relationship Id="rId56" Type="http://schemas.openxmlformats.org/officeDocument/2006/relationships/hyperlink" Target="http://var.astro.cz/oejv/issues/oejv0074.pdf" TargetMode="External"/><Relationship Id="rId64" Type="http://schemas.openxmlformats.org/officeDocument/2006/relationships/hyperlink" Target="http://www.bav-astro.de/sfs/BAVM_link.php?BAVMnr=173" TargetMode="External"/><Relationship Id="rId69" Type="http://schemas.openxmlformats.org/officeDocument/2006/relationships/hyperlink" Target="http://www.konkoly.hu/cgi-bin/IBVS?5672" TargetMode="External"/><Relationship Id="rId77" Type="http://schemas.openxmlformats.org/officeDocument/2006/relationships/hyperlink" Target="http://www.konkoly.hu/cgi-bin/IBVS?5898" TargetMode="External"/><Relationship Id="rId100" Type="http://schemas.openxmlformats.org/officeDocument/2006/relationships/hyperlink" Target="http://www.konkoly.hu/cgi-bin/IBVS?5870" TargetMode="External"/><Relationship Id="rId105" Type="http://schemas.openxmlformats.org/officeDocument/2006/relationships/hyperlink" Target="http://www.konkoly.hu/cgi-bin/IBVS?5894" TargetMode="External"/><Relationship Id="rId113" Type="http://schemas.openxmlformats.org/officeDocument/2006/relationships/hyperlink" Target="http://www.konkoly.hu/cgi-bin/IBVS?5980" TargetMode="External"/><Relationship Id="rId118" Type="http://schemas.openxmlformats.org/officeDocument/2006/relationships/hyperlink" Target="http://www.konkoly.hu/cgi-bin/IBVS?6044" TargetMode="External"/><Relationship Id="rId126" Type="http://schemas.openxmlformats.org/officeDocument/2006/relationships/hyperlink" Target="http://www.konkoly.hu/cgi-bin/IBVS?6029" TargetMode="External"/><Relationship Id="rId8" Type="http://schemas.openxmlformats.org/officeDocument/2006/relationships/hyperlink" Target="http://www.konkoly.hu/cgi-bin/IBVS?4263" TargetMode="External"/><Relationship Id="rId51" Type="http://schemas.openxmlformats.org/officeDocument/2006/relationships/hyperlink" Target="http://www.bav-astro.de/sfs/BAVM_link.php?BAVMnr=172" TargetMode="External"/><Relationship Id="rId72" Type="http://schemas.openxmlformats.org/officeDocument/2006/relationships/hyperlink" Target="http://www.konkoly.hu/cgi-bin/IBVS?5777" TargetMode="External"/><Relationship Id="rId80" Type="http://schemas.openxmlformats.org/officeDocument/2006/relationships/hyperlink" Target="http://www.bav-astro.de/sfs/BAVM_link.php?BAVMnr=186" TargetMode="External"/><Relationship Id="rId85" Type="http://schemas.openxmlformats.org/officeDocument/2006/relationships/hyperlink" Target="http://www.bav-astro.de/sfs/BAVM_link.php?BAVMnr=201" TargetMode="External"/><Relationship Id="rId93" Type="http://schemas.openxmlformats.org/officeDocument/2006/relationships/hyperlink" Target="http://www.konkoly.hu/cgi-bin/IBVS?5795" TargetMode="External"/><Relationship Id="rId98" Type="http://schemas.openxmlformats.org/officeDocument/2006/relationships/hyperlink" Target="http://www.bav-astro.de/sfs/BAVM_link.php?BAVMnr=201" TargetMode="External"/><Relationship Id="rId121" Type="http://schemas.openxmlformats.org/officeDocument/2006/relationships/hyperlink" Target="http://www.konkoly.hu/cgi-bin/IBVS?5992" TargetMode="External"/><Relationship Id="rId3" Type="http://schemas.openxmlformats.org/officeDocument/2006/relationships/hyperlink" Target="http://www.konkoly.hu/cgi-bin/IBVS?2416" TargetMode="External"/><Relationship Id="rId12" Type="http://schemas.openxmlformats.org/officeDocument/2006/relationships/hyperlink" Target="http://www.bav-astro.de/sfs/BAVM_link.php?BAVMnr=91" TargetMode="External"/><Relationship Id="rId17" Type="http://schemas.openxmlformats.org/officeDocument/2006/relationships/hyperlink" Target="http://www.bav-astro.de/sfs/BAVM_link.php?BAVMnr=117" TargetMode="External"/><Relationship Id="rId25" Type="http://schemas.openxmlformats.org/officeDocument/2006/relationships/hyperlink" Target="http://www.bav-astro.de/sfs/BAVM_link.php?BAVMnr=128" TargetMode="External"/><Relationship Id="rId33" Type="http://schemas.openxmlformats.org/officeDocument/2006/relationships/hyperlink" Target="http://www.konkoly.hu/cgi-bin/IBVS?5583" TargetMode="External"/><Relationship Id="rId38" Type="http://schemas.openxmlformats.org/officeDocument/2006/relationships/hyperlink" Target="http://www.konkoly.hu/cgi-bin/IBVS?5493" TargetMode="External"/><Relationship Id="rId46" Type="http://schemas.openxmlformats.org/officeDocument/2006/relationships/hyperlink" Target="http://www.bav-astro.de/sfs/BAVM_link.php?BAVMnr=172" TargetMode="External"/><Relationship Id="rId59" Type="http://schemas.openxmlformats.org/officeDocument/2006/relationships/hyperlink" Target="http://www.konkoly.hu/cgi-bin/IBVS?5694" TargetMode="External"/><Relationship Id="rId67" Type="http://schemas.openxmlformats.org/officeDocument/2006/relationships/hyperlink" Target="http://www.konkoly.hu/cgi-bin/IBVS?5668" TargetMode="External"/><Relationship Id="rId103" Type="http://schemas.openxmlformats.org/officeDocument/2006/relationships/hyperlink" Target="http://www.konkoly.hu/cgi-bin/IBVS?5875" TargetMode="External"/><Relationship Id="rId108" Type="http://schemas.openxmlformats.org/officeDocument/2006/relationships/hyperlink" Target="http://www.bav-astro.de/sfs/BAVM_link.php?BAVMnr=209" TargetMode="External"/><Relationship Id="rId116" Type="http://schemas.openxmlformats.org/officeDocument/2006/relationships/hyperlink" Target="http://www.bav-astro.de/sfs/BAVM_link.php?BAVMnr=220" TargetMode="External"/><Relationship Id="rId124" Type="http://schemas.openxmlformats.org/officeDocument/2006/relationships/hyperlink" Target="http://www.bav-astro.de/sfs/BAVM_link.php?BAVMnr=231" TargetMode="External"/><Relationship Id="rId129" Type="http://schemas.openxmlformats.org/officeDocument/2006/relationships/hyperlink" Target="http://www.bav-astro.de/sfs/BAVM_link.php?BAVMnr=231" TargetMode="External"/><Relationship Id="rId20" Type="http://schemas.openxmlformats.org/officeDocument/2006/relationships/hyperlink" Target="http://www.konkoly.hu/cgi-bin/IBVS?4888" TargetMode="External"/><Relationship Id="rId41" Type="http://schemas.openxmlformats.org/officeDocument/2006/relationships/hyperlink" Target="http://www.konkoly.hu/cgi-bin/IBVS?5694" TargetMode="External"/><Relationship Id="rId54" Type="http://schemas.openxmlformats.org/officeDocument/2006/relationships/hyperlink" Target="http://vsolj.cetus-net.org/no44.pdf" TargetMode="External"/><Relationship Id="rId62" Type="http://schemas.openxmlformats.org/officeDocument/2006/relationships/hyperlink" Target="http://var.astro.cz/oejv/issues/oejv0074.pdf" TargetMode="External"/><Relationship Id="rId70" Type="http://schemas.openxmlformats.org/officeDocument/2006/relationships/hyperlink" Target="http://www.bav-astro.de/sfs/BAVM_link.php?BAVMnr=186" TargetMode="External"/><Relationship Id="rId75" Type="http://schemas.openxmlformats.org/officeDocument/2006/relationships/hyperlink" Target="http://www.konkoly.hu/cgi-bin/IBVS?5707" TargetMode="External"/><Relationship Id="rId83" Type="http://schemas.openxmlformats.org/officeDocument/2006/relationships/hyperlink" Target="http://www.konkoly.hu/cgi-bin/IBVS?5795" TargetMode="External"/><Relationship Id="rId88" Type="http://schemas.openxmlformats.org/officeDocument/2006/relationships/hyperlink" Target="http://www.konkoly.hu/cgi-bin/IBVS?5835" TargetMode="External"/><Relationship Id="rId91" Type="http://schemas.openxmlformats.org/officeDocument/2006/relationships/hyperlink" Target="http://www.bav-astro.de/sfs/BAVM_link.php?BAVMnr=186" TargetMode="External"/><Relationship Id="rId96" Type="http://schemas.openxmlformats.org/officeDocument/2006/relationships/hyperlink" Target="http://www.aavso.org/sites/default/files/jaavso/v36n2/186.pdf" TargetMode="External"/><Relationship Id="rId111" Type="http://schemas.openxmlformats.org/officeDocument/2006/relationships/hyperlink" Target="http://www.konkoly.hu/cgi-bin/IBVS?5980" TargetMode="External"/><Relationship Id="rId132" Type="http://schemas.openxmlformats.org/officeDocument/2006/relationships/printerSettings" Target="../printerSettings/printerSettings2.bin"/><Relationship Id="rId1" Type="http://schemas.openxmlformats.org/officeDocument/2006/relationships/hyperlink" Target="http://www.konkoly.hu/cgi-bin/IBVS?2416" TargetMode="External"/><Relationship Id="rId6" Type="http://schemas.openxmlformats.org/officeDocument/2006/relationships/hyperlink" Target="http://www.konkoly.hu/cgi-bin/IBVS?4263" TargetMode="External"/><Relationship Id="rId15" Type="http://schemas.openxmlformats.org/officeDocument/2006/relationships/hyperlink" Target="http://www.bav-astro.de/sfs/BAVM_link.php?BAVMnr=111" TargetMode="External"/><Relationship Id="rId23" Type="http://schemas.openxmlformats.org/officeDocument/2006/relationships/hyperlink" Target="http://www.konkoly.hu/cgi-bin/IBVS?4877" TargetMode="External"/><Relationship Id="rId28" Type="http://schemas.openxmlformats.org/officeDocument/2006/relationships/hyperlink" Target="http://www.konkoly.hu/cgi-bin/IBVS?5263" TargetMode="External"/><Relationship Id="rId36" Type="http://schemas.openxmlformats.org/officeDocument/2006/relationships/hyperlink" Target="http://var.astro.cz/oejv/issues/oejv0074.pdf" TargetMode="External"/><Relationship Id="rId49" Type="http://schemas.openxmlformats.org/officeDocument/2006/relationships/hyperlink" Target="http://vsolj.cetus-net.org/no43.pdf" TargetMode="External"/><Relationship Id="rId57" Type="http://schemas.openxmlformats.org/officeDocument/2006/relationships/hyperlink" Target="http://var.astro.cz/oejv/issues/oejv0074.pdf" TargetMode="External"/><Relationship Id="rId106" Type="http://schemas.openxmlformats.org/officeDocument/2006/relationships/hyperlink" Target="http://www.konkoly.hu/cgi-bin/IBVS?5898" TargetMode="External"/><Relationship Id="rId114" Type="http://schemas.openxmlformats.org/officeDocument/2006/relationships/hyperlink" Target="http://www.konkoly.hu/cgi-bin/IBVS?5945" TargetMode="External"/><Relationship Id="rId119" Type="http://schemas.openxmlformats.org/officeDocument/2006/relationships/hyperlink" Target="http://www.konkoly.hu/cgi-bin/IBVS?6044" TargetMode="External"/><Relationship Id="rId127" Type="http://schemas.openxmlformats.org/officeDocument/2006/relationships/hyperlink" Target="http://vsolj.cetus-net.org/vsoljno55.pdf" TargetMode="External"/><Relationship Id="rId10" Type="http://schemas.openxmlformats.org/officeDocument/2006/relationships/hyperlink" Target="http://www.konkoly.hu/cgi-bin/IBVS?4263" TargetMode="External"/><Relationship Id="rId31" Type="http://schemas.openxmlformats.org/officeDocument/2006/relationships/hyperlink" Target="http://var.astro.cz/oejv/issues/oejv0074.pdf" TargetMode="External"/><Relationship Id="rId44" Type="http://schemas.openxmlformats.org/officeDocument/2006/relationships/hyperlink" Target="http://vsolj.cetus-net.org/no43.pdf" TargetMode="External"/><Relationship Id="rId52" Type="http://schemas.openxmlformats.org/officeDocument/2006/relationships/hyperlink" Target="http://var.astro.cz/oejv/issues/oejv0074.pdf" TargetMode="External"/><Relationship Id="rId60" Type="http://schemas.openxmlformats.org/officeDocument/2006/relationships/hyperlink" Target="http://www.bav-astro.de/sfs/BAVM_link.php?BAVMnr=173" TargetMode="External"/><Relationship Id="rId65" Type="http://schemas.openxmlformats.org/officeDocument/2006/relationships/hyperlink" Target="http://www.bav-astro.de/sfs/BAVM_link.php?BAVMnr=173" TargetMode="External"/><Relationship Id="rId73" Type="http://schemas.openxmlformats.org/officeDocument/2006/relationships/hyperlink" Target="http://www.konkoly.hu/cgi-bin/IBVS?5777" TargetMode="External"/><Relationship Id="rId78" Type="http://schemas.openxmlformats.org/officeDocument/2006/relationships/hyperlink" Target="http://www.konkoly.hu/cgi-bin/IBVS?5898" TargetMode="External"/><Relationship Id="rId81" Type="http://schemas.openxmlformats.org/officeDocument/2006/relationships/hyperlink" Target="http://www.konkoly.hu/cgi-bin/IBVS?5835" TargetMode="External"/><Relationship Id="rId86" Type="http://schemas.openxmlformats.org/officeDocument/2006/relationships/hyperlink" Target="http://www.bav-astro.de/sfs/BAVM_link.php?BAVMnr=186" TargetMode="External"/><Relationship Id="rId94" Type="http://schemas.openxmlformats.org/officeDocument/2006/relationships/hyperlink" Target="http://var.astro.cz/oejv/issues/oejv0074.pdf" TargetMode="External"/><Relationship Id="rId99" Type="http://schemas.openxmlformats.org/officeDocument/2006/relationships/hyperlink" Target="http://www.bav-astro.de/sfs/BAVM_link.php?BAVMnr=201" TargetMode="External"/><Relationship Id="rId101" Type="http://schemas.openxmlformats.org/officeDocument/2006/relationships/hyperlink" Target="http://www.aavso.org/sites/default/files/jaavso/v36n2/186.pdf" TargetMode="External"/><Relationship Id="rId122" Type="http://schemas.openxmlformats.org/officeDocument/2006/relationships/hyperlink" Target="http://www.konkoly.hu/cgi-bin/IBVS?6050" TargetMode="External"/><Relationship Id="rId130" Type="http://schemas.openxmlformats.org/officeDocument/2006/relationships/hyperlink" Target="http://vsolj.cetus-net.org/vsoljno56.pdf" TargetMode="External"/><Relationship Id="rId4" Type="http://schemas.openxmlformats.org/officeDocument/2006/relationships/hyperlink" Target="http://www.konkoly.hu/cgi-bin/IBVS?2416" TargetMode="External"/><Relationship Id="rId9" Type="http://schemas.openxmlformats.org/officeDocument/2006/relationships/hyperlink" Target="http://www.konkoly.hu/cgi-bin/IBVS?4263" TargetMode="External"/><Relationship Id="rId13" Type="http://schemas.openxmlformats.org/officeDocument/2006/relationships/hyperlink" Target="http://www.konkoly.hu/cgi-bin/IBVS?4534" TargetMode="External"/><Relationship Id="rId18" Type="http://schemas.openxmlformats.org/officeDocument/2006/relationships/hyperlink" Target="http://vsolj.cetus-net.org/no47.pdf" TargetMode="External"/><Relationship Id="rId39" Type="http://schemas.openxmlformats.org/officeDocument/2006/relationships/hyperlink" Target="http://www.bav-astro.de/sfs/BAVM_link.php?BAVMnr=158" TargetMode="External"/><Relationship Id="rId109" Type="http://schemas.openxmlformats.org/officeDocument/2006/relationships/hyperlink" Target="http://www.konkoly.hu/cgi-bin/IBVS?5898" TargetMode="External"/><Relationship Id="rId34" Type="http://schemas.openxmlformats.org/officeDocument/2006/relationships/hyperlink" Target="http://www.konkoly.hu/cgi-bin/IBVS?5583" TargetMode="External"/><Relationship Id="rId50" Type="http://schemas.openxmlformats.org/officeDocument/2006/relationships/hyperlink" Target="http://www.bav-astro.de/sfs/BAVM_link.php?BAVMnr=173" TargetMode="External"/><Relationship Id="rId55" Type="http://schemas.openxmlformats.org/officeDocument/2006/relationships/hyperlink" Target="http://www.bav-astro.de/sfs/BAVM_link.php?BAVMnr=178" TargetMode="External"/><Relationship Id="rId76" Type="http://schemas.openxmlformats.org/officeDocument/2006/relationships/hyperlink" Target="http://var.astro.cz/oejv/issues/oejv0074.pdf" TargetMode="External"/><Relationship Id="rId97" Type="http://schemas.openxmlformats.org/officeDocument/2006/relationships/hyperlink" Target="http://www.konkoly.hu/cgi-bin/IBVS?5875" TargetMode="External"/><Relationship Id="rId104" Type="http://schemas.openxmlformats.org/officeDocument/2006/relationships/hyperlink" Target="http://www.konkoly.hu/cgi-bin/IBVS?5894" TargetMode="External"/><Relationship Id="rId120" Type="http://schemas.openxmlformats.org/officeDocument/2006/relationships/hyperlink" Target="http://www.konkoly.hu/cgi-bin/IBVS?5992" TargetMode="External"/><Relationship Id="rId125" Type="http://schemas.openxmlformats.org/officeDocument/2006/relationships/hyperlink" Target="http://www.konkoly.hu/cgi-bin/IBVS?6029" TargetMode="External"/><Relationship Id="rId7" Type="http://schemas.openxmlformats.org/officeDocument/2006/relationships/hyperlink" Target="http://www.konkoly.hu/cgi-bin/IBVS?4263" TargetMode="External"/><Relationship Id="rId71" Type="http://schemas.openxmlformats.org/officeDocument/2006/relationships/hyperlink" Target="http://www.bav-astro.de/sfs/BAVM_link.php?BAVMnr=178" TargetMode="External"/><Relationship Id="rId92" Type="http://schemas.openxmlformats.org/officeDocument/2006/relationships/hyperlink" Target="http://www.bav-astro.de/sfs/BAVM_link.php?BAVMnr=186" TargetMode="External"/><Relationship Id="rId2" Type="http://schemas.openxmlformats.org/officeDocument/2006/relationships/hyperlink" Target="http://www.konkoly.hu/cgi-bin/IBVS?2416" TargetMode="External"/><Relationship Id="rId29" Type="http://schemas.openxmlformats.org/officeDocument/2006/relationships/hyperlink" Target="http://www.bav-astro.de/sfs/BAVM_link.php?BAVMnr=152" TargetMode="External"/><Relationship Id="rId24" Type="http://schemas.openxmlformats.org/officeDocument/2006/relationships/hyperlink" Target="http://www.bav-astro.de/sfs/BAVM_link.php?BAVMnr=128" TargetMode="External"/><Relationship Id="rId40" Type="http://schemas.openxmlformats.org/officeDocument/2006/relationships/hyperlink" Target="http://var.astro.cz/oejv/issues/oejv0074.pdf" TargetMode="External"/><Relationship Id="rId45" Type="http://schemas.openxmlformats.org/officeDocument/2006/relationships/hyperlink" Target="http://www.bav-astro.de/sfs/BAVM_link.php?BAVMnr=172" TargetMode="External"/><Relationship Id="rId66" Type="http://schemas.openxmlformats.org/officeDocument/2006/relationships/hyperlink" Target="http://www.bav-astro.de/sfs/BAVM_link.php?BAVMnr=173" TargetMode="External"/><Relationship Id="rId87" Type="http://schemas.openxmlformats.org/officeDocument/2006/relationships/hyperlink" Target="http://www.bav-astro.de/sfs/BAVM_link.php?BAVMnr=186" TargetMode="External"/><Relationship Id="rId110" Type="http://schemas.openxmlformats.org/officeDocument/2006/relationships/hyperlink" Target="http://www.konkoly.hu/cgi-bin/IBVS?5980" TargetMode="External"/><Relationship Id="rId115" Type="http://schemas.openxmlformats.org/officeDocument/2006/relationships/hyperlink" Target="http://www.konkoly.hu/cgi-bin/IBVS?5945" TargetMode="External"/><Relationship Id="rId131" Type="http://schemas.openxmlformats.org/officeDocument/2006/relationships/hyperlink" Target="http://vsolj.cetus-net.org/vsoljno56.pdf" TargetMode="External"/><Relationship Id="rId61" Type="http://schemas.openxmlformats.org/officeDocument/2006/relationships/hyperlink" Target="http://www.bav-astro.de/sfs/BAVM_link.php?BAVMnr=173" TargetMode="External"/><Relationship Id="rId82" Type="http://schemas.openxmlformats.org/officeDocument/2006/relationships/hyperlink" Target="http://www.konkoly.hu/cgi-bin/IBVS?583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indexed="12"/>
  </sheetPr>
  <dimension ref="A1:Y869"/>
  <sheetViews>
    <sheetView tabSelected="1" workbookViewId="0">
      <pane xSplit="13" ySplit="22" topLeftCell="N854" activePane="bottomRight" state="frozen"/>
      <selection pane="topRight" activeCell="N1" sqref="N1"/>
      <selection pane="bottomLeft" activeCell="A23" sqref="A23"/>
      <selection pane="bottomRight" activeCell="F17" sqref="F17"/>
    </sheetView>
  </sheetViews>
  <sheetFormatPr defaultColWidth="10.28515625" defaultRowHeight="12.75"/>
  <cols>
    <col min="1" max="1" width="18.5703125" customWidth="1"/>
    <col min="2" max="2" width="5.140625" customWidth="1"/>
    <col min="3" max="3" width="13.7109375" style="6" customWidth="1"/>
    <col min="4" max="4" width="10.7109375" style="6" customWidth="1"/>
    <col min="5" max="5" width="12" customWidth="1"/>
    <col min="6" max="6" width="18.140625" customWidth="1"/>
    <col min="7" max="7" width="8.140625" customWidth="1"/>
    <col min="8" max="14" width="8.5703125" customWidth="1"/>
    <col min="15" max="15" width="8" customWidth="1"/>
    <col min="16" max="16" width="7.7109375" customWidth="1"/>
    <col min="17" max="17" width="9.85546875" customWidth="1"/>
    <col min="18" max="18" width="10.28515625" customWidth="1"/>
    <col min="19" max="19" width="9.140625" style="2" customWidth="1"/>
  </cols>
  <sheetData>
    <row r="1" spans="1:19" ht="20.25">
      <c r="A1" s="1" t="s">
        <v>200</v>
      </c>
    </row>
    <row r="2" spans="1:19" s="83" customFormat="1" ht="12.95" customHeight="1">
      <c r="A2" s="83" t="s">
        <v>93</v>
      </c>
      <c r="B2" s="83" t="s">
        <v>95</v>
      </c>
      <c r="C2" s="84"/>
      <c r="D2" s="84"/>
      <c r="E2" s="208" t="s">
        <v>1424</v>
      </c>
      <c r="F2" s="211" t="s">
        <v>1427</v>
      </c>
      <c r="S2" s="85"/>
    </row>
    <row r="3" spans="1:19" s="83" customFormat="1" ht="12.95" customHeight="1" thickBot="1">
      <c r="C3" s="84"/>
      <c r="D3" s="84"/>
      <c r="E3" s="206" t="s">
        <v>299</v>
      </c>
      <c r="F3" s="210">
        <v>1</v>
      </c>
      <c r="S3" s="85"/>
    </row>
    <row r="4" spans="1:19" s="83" customFormat="1" ht="12.95" customHeight="1" thickTop="1" thickBot="1">
      <c r="A4" s="95" t="s">
        <v>69</v>
      </c>
      <c r="C4" s="96">
        <v>39533.582999999999</v>
      </c>
      <c r="D4" s="205">
        <v>0.22068628000000001</v>
      </c>
      <c r="E4" s="206" t="s">
        <v>300</v>
      </c>
      <c r="F4" s="209">
        <f ca="1">NOW()+15018.5+$C$5/24</f>
        <v>60679.82943680555</v>
      </c>
      <c r="S4" s="85"/>
    </row>
    <row r="5" spans="1:19" s="83" customFormat="1" ht="12.95" customHeight="1" thickTop="1">
      <c r="A5" s="102" t="s">
        <v>1413</v>
      </c>
      <c r="C5" s="103">
        <v>-9.5</v>
      </c>
      <c r="D5" s="84"/>
      <c r="E5" s="206" t="s">
        <v>301</v>
      </c>
      <c r="F5" s="209">
        <f ca="1">ROUND(2*($F$4-$C$7)/$C$8,0)/2+$F$3</f>
        <v>95821.5</v>
      </c>
      <c r="S5" s="85"/>
    </row>
    <row r="6" spans="1:19" s="83" customFormat="1" ht="12.95" customHeight="1">
      <c r="A6" s="95" t="s">
        <v>70</v>
      </c>
      <c r="C6" s="84"/>
      <c r="D6" s="84"/>
      <c r="E6" s="206" t="s">
        <v>302</v>
      </c>
      <c r="F6" s="209">
        <f ca="1">ROUND(2*($F$4-$C$15)/$C$16,0)/2+$F$3</f>
        <v>921.5</v>
      </c>
      <c r="S6" s="85"/>
    </row>
    <row r="7" spans="1:19" s="83" customFormat="1" ht="12.95" customHeight="1">
      <c r="A7" s="83" t="s">
        <v>71</v>
      </c>
      <c r="C7" s="84">
        <f>+C4</f>
        <v>39533.582999999999</v>
      </c>
      <c r="D7" s="84"/>
      <c r="E7" s="206" t="s">
        <v>1425</v>
      </c>
      <c r="F7" s="212">
        <f ca="1">+$C$15+$C$16*$F$6-15018.5-$C$5/24</f>
        <v>45661.92777938053</v>
      </c>
      <c r="S7" s="85"/>
    </row>
    <row r="8" spans="1:19" s="83" customFormat="1" ht="12.95" customHeight="1">
      <c r="A8" s="83" t="s">
        <v>72</v>
      </c>
      <c r="C8" s="84">
        <f>+D4</f>
        <v>0.22068628000000001</v>
      </c>
      <c r="D8" s="84"/>
      <c r="E8" s="207" t="s">
        <v>1426</v>
      </c>
      <c r="F8" s="213">
        <f ca="1">+($C$15+$C$16*$F$6)-($C$16/2)-15018.5-$C$5/24</f>
        <v>45661.817436771526</v>
      </c>
      <c r="S8" s="85"/>
    </row>
    <row r="9" spans="1:19" s="83" customFormat="1" ht="12.95" customHeight="1">
      <c r="A9" s="106" t="s">
        <v>212</v>
      </c>
      <c r="B9" s="196">
        <v>586</v>
      </c>
      <c r="C9" s="107" t="str">
        <f>"F"&amp;B9</f>
        <v>F586</v>
      </c>
      <c r="D9" s="106" t="str">
        <f>"G"&amp;B9</f>
        <v>G586</v>
      </c>
      <c r="S9" s="85"/>
    </row>
    <row r="10" spans="1:19" s="83" customFormat="1" ht="12.95" customHeight="1" thickBot="1">
      <c r="C10" s="109" t="s">
        <v>88</v>
      </c>
      <c r="D10" s="109" t="s">
        <v>89</v>
      </c>
      <c r="S10" s="85"/>
    </row>
    <row r="11" spans="1:19" s="83" customFormat="1" ht="12.95" customHeight="1">
      <c r="A11" s="83" t="s">
        <v>84</v>
      </c>
      <c r="C11" s="113">
        <f ca="1">INTERCEPT(INDIRECT(D9):G1002,INDIRECT(C9):$F1002)</f>
        <v>6.0328404189820009E-2</v>
      </c>
      <c r="D11" s="84">
        <f>+E11*F11</f>
        <v>6.5557285682014133E-3</v>
      </c>
      <c r="E11" s="115">
        <v>655.57285682014128</v>
      </c>
      <c r="F11" s="83">
        <v>1.0000000000000001E-5</v>
      </c>
      <c r="S11" s="85"/>
    </row>
    <row r="12" spans="1:19" s="83" customFormat="1" ht="12.95" customHeight="1">
      <c r="A12" s="83" t="s">
        <v>85</v>
      </c>
      <c r="C12" s="113">
        <f ca="1">SLOPE(INDIRECT(D9):G1002,INDIRECT(C9):$F1002)</f>
        <v>-1.0619889793669246E-6</v>
      </c>
      <c r="D12" s="84">
        <f>+E12*F12</f>
        <v>-1.5881377786825842E-8</v>
      </c>
      <c r="E12" s="118">
        <v>-1.5881377786825843E-2</v>
      </c>
      <c r="F12" s="83">
        <v>9.9999999999999995E-7</v>
      </c>
      <c r="S12" s="85"/>
    </row>
    <row r="13" spans="1:19" s="83" customFormat="1" ht="12.95" customHeight="1" thickBot="1">
      <c r="A13" s="83" t="s">
        <v>87</v>
      </c>
      <c r="C13" s="84" t="s">
        <v>82</v>
      </c>
      <c r="D13" s="84">
        <f>+E13*F13</f>
        <v>-4.5442065376385569E-12</v>
      </c>
      <c r="E13" s="120">
        <v>-0.45442065376385571</v>
      </c>
      <c r="F13" s="83">
        <v>9.9999999999999994E-12</v>
      </c>
      <c r="S13" s="85"/>
    </row>
    <row r="14" spans="1:19" s="83" customFormat="1" ht="12.95" customHeight="1">
      <c r="A14" s="83" t="s">
        <v>92</v>
      </c>
      <c r="C14" s="84"/>
      <c r="D14" s="84">
        <f>2*D13</f>
        <v>-9.0884130752771138E-12</v>
      </c>
      <c r="E14" s="83">
        <f>SUM(R21:R900)</f>
        <v>3.1278323598414454E-2</v>
      </c>
      <c r="S14" s="85"/>
    </row>
    <row r="15" spans="1:19" s="83" customFormat="1" ht="12.95" customHeight="1">
      <c r="A15" s="123" t="s">
        <v>86</v>
      </c>
      <c r="C15" s="114">
        <f ca="1">(C7+C11)+(C8+C12)*INT(MAX(F21:F3529))</f>
        <v>60476.67051765004</v>
      </c>
      <c r="D15" s="114">
        <f>+C7+INT(MAX(F21:F1584))*C8+D11+D12*INT(MAX(F21:F4019))+D13*INT(MAX(F21:F4046)^2)</f>
        <v>60476.6750954163</v>
      </c>
      <c r="E15" s="124"/>
      <c r="F15" s="125"/>
      <c r="S15" s="85"/>
    </row>
    <row r="16" spans="1:19" s="83" customFormat="1" ht="12.95" customHeight="1">
      <c r="A16" s="95" t="s">
        <v>73</v>
      </c>
      <c r="C16" s="127">
        <f ca="1">+C8+C12</f>
        <v>0.22068521801102065</v>
      </c>
      <c r="D16" s="114">
        <f>+C8+D12+2*D13*MAX(F21:F120)</f>
        <v>0.22068612492503176</v>
      </c>
      <c r="E16" s="124"/>
      <c r="F16" s="128"/>
      <c r="S16" s="85"/>
    </row>
    <row r="17" spans="1:21" s="83" customFormat="1" ht="12.95" customHeight="1" thickBot="1">
      <c r="A17" s="124" t="s">
        <v>206</v>
      </c>
      <c r="C17" s="197">
        <f>COUNT(C21:C2187)</f>
        <v>849</v>
      </c>
      <c r="D17" s="84"/>
      <c r="E17" s="124"/>
      <c r="F17" s="128"/>
      <c r="S17" s="85"/>
    </row>
    <row r="18" spans="1:21" s="83" customFormat="1" ht="12.95" customHeight="1" thickTop="1" thickBot="1">
      <c r="A18" s="95" t="s">
        <v>304</v>
      </c>
      <c r="C18" s="130">
        <f ca="1">+C15</f>
        <v>60476.67051765004</v>
      </c>
      <c r="D18" s="131">
        <f ca="1">C16</f>
        <v>0.22068521801102065</v>
      </c>
      <c r="E18" s="124"/>
      <c r="F18" s="117"/>
      <c r="S18" s="85"/>
    </row>
    <row r="19" spans="1:21" s="83" customFormat="1" ht="12.95" customHeight="1" thickBot="1">
      <c r="A19" s="95" t="s">
        <v>305</v>
      </c>
      <c r="C19" s="136">
        <f>+D15</f>
        <v>60476.6750954163</v>
      </c>
      <c r="D19" s="137">
        <f>+D16</f>
        <v>0.22068612492503176</v>
      </c>
      <c r="E19" s="124"/>
      <c r="F19" s="138"/>
      <c r="S19" s="85"/>
    </row>
    <row r="20" spans="1:21" s="83" customFormat="1" ht="12.95" customHeight="1" thickBot="1">
      <c r="A20" s="140" t="s">
        <v>74</v>
      </c>
      <c r="B20" s="140" t="s">
        <v>75</v>
      </c>
      <c r="C20" s="109" t="s">
        <v>76</v>
      </c>
      <c r="D20" s="109" t="s">
        <v>81</v>
      </c>
      <c r="E20" s="140" t="s">
        <v>77</v>
      </c>
      <c r="F20" s="140" t="s">
        <v>78</v>
      </c>
      <c r="G20" s="140" t="s">
        <v>79</v>
      </c>
      <c r="H20" s="141" t="s">
        <v>58</v>
      </c>
      <c r="I20" s="141" t="s">
        <v>218</v>
      </c>
      <c r="J20" s="141" t="s">
        <v>59</v>
      </c>
      <c r="K20" s="141" t="s">
        <v>60</v>
      </c>
      <c r="L20" s="141" t="s">
        <v>1431</v>
      </c>
      <c r="M20" s="141" t="s">
        <v>94</v>
      </c>
      <c r="N20" s="141" t="s">
        <v>186</v>
      </c>
      <c r="O20" s="141" t="s">
        <v>91</v>
      </c>
      <c r="P20" s="142" t="s">
        <v>90</v>
      </c>
      <c r="Q20" s="140" t="s">
        <v>83</v>
      </c>
      <c r="R20" s="140" t="s">
        <v>1394</v>
      </c>
      <c r="S20" s="142" t="s">
        <v>1393</v>
      </c>
      <c r="T20" s="140" t="s">
        <v>1395</v>
      </c>
      <c r="U20" s="143" t="s">
        <v>2</v>
      </c>
    </row>
    <row r="21" spans="1:21" s="83" customFormat="1" ht="12.95" customHeight="1">
      <c r="A21" s="83" t="s">
        <v>80</v>
      </c>
      <c r="B21" s="85"/>
      <c r="C21" s="84">
        <v>39533.582999999999</v>
      </c>
      <c r="D21" s="84" t="s">
        <v>82</v>
      </c>
      <c r="E21" s="83">
        <f t="shared" ref="E21:E84" si="0">+(C21-C$7)/C$8</f>
        <v>0</v>
      </c>
      <c r="F21" s="83">
        <f t="shared" ref="F21:F84" si="1">ROUND(2*E21,0)/2</f>
        <v>0</v>
      </c>
      <c r="G21" s="83">
        <f t="shared" ref="G21:G32" si="2">+C21-(C$7+F21*C$8)</f>
        <v>0</v>
      </c>
      <c r="H21" s="83">
        <f>+G21</f>
        <v>0</v>
      </c>
      <c r="P21" s="83">
        <f t="shared" ref="P21:P84" si="3">+D$11+D$12*F21+D$13*F21^2</f>
        <v>6.5557285682014133E-3</v>
      </c>
      <c r="Q21" s="146">
        <f t="shared" ref="Q21:Q84" si="4">+C21-15018.5</f>
        <v>24515.082999999999</v>
      </c>
      <c r="R21" s="83">
        <f t="shared" ref="R21:R32" si="5">+(P21-G21)^2</f>
        <v>4.2977577059932152E-5</v>
      </c>
      <c r="S21" s="85">
        <v>0.2</v>
      </c>
      <c r="T21" s="83">
        <f t="shared" ref="T21:T84" si="6">+S21*R21</f>
        <v>8.5955154119864311E-6</v>
      </c>
    </row>
    <row r="22" spans="1:21" s="83" customFormat="1" ht="12.95" customHeight="1">
      <c r="A22" s="83" t="s">
        <v>96</v>
      </c>
      <c r="B22" s="85"/>
      <c r="C22" s="84">
        <v>40698.370000000003</v>
      </c>
      <c r="D22" s="84"/>
      <c r="E22" s="83">
        <f t="shared" si="0"/>
        <v>5278.0218144961427</v>
      </c>
      <c r="F22" s="83">
        <f t="shared" si="1"/>
        <v>5278</v>
      </c>
      <c r="G22" s="83">
        <f t="shared" si="2"/>
        <v>4.8141600054805167E-3</v>
      </c>
      <c r="I22" s="83">
        <f t="shared" ref="I22:I32" si="7">G22</f>
        <v>4.8141600054805167E-3</v>
      </c>
      <c r="P22" s="83">
        <f t="shared" si="3"/>
        <v>6.3453174041688924E-3</v>
      </c>
      <c r="Q22" s="146">
        <f t="shared" si="4"/>
        <v>25679.870000000003</v>
      </c>
      <c r="R22" s="83">
        <f t="shared" si="5"/>
        <v>2.3444429795581537E-6</v>
      </c>
      <c r="S22" s="85">
        <v>0.1</v>
      </c>
      <c r="T22" s="83">
        <f t="shared" si="6"/>
        <v>2.3444429795581537E-7</v>
      </c>
    </row>
    <row r="23" spans="1:21" s="83" customFormat="1" ht="12.95" customHeight="1">
      <c r="A23" s="83" t="s">
        <v>96</v>
      </c>
      <c r="B23" s="85"/>
      <c r="C23" s="84">
        <v>40711.387999999999</v>
      </c>
      <c r="D23" s="84"/>
      <c r="E23" s="83">
        <f t="shared" si="0"/>
        <v>5337.0105291547816</v>
      </c>
      <c r="F23" s="83">
        <f t="shared" si="1"/>
        <v>5337</v>
      </c>
      <c r="G23" s="83">
        <f t="shared" si="2"/>
        <v>2.3236400011228397E-3</v>
      </c>
      <c r="I23" s="83">
        <f t="shared" si="7"/>
        <v>2.3236400011228397E-3</v>
      </c>
      <c r="P23" s="83">
        <f t="shared" si="3"/>
        <v>6.3415344344880447E-3</v>
      </c>
      <c r="Q23" s="146">
        <f t="shared" si="4"/>
        <v>25692.887999999999</v>
      </c>
      <c r="R23" s="83">
        <f t="shared" si="5"/>
        <v>1.6143475677667101E-5</v>
      </c>
      <c r="S23" s="85">
        <v>0.1</v>
      </c>
      <c r="T23" s="83">
        <f t="shared" si="6"/>
        <v>1.6143475677667101E-6</v>
      </c>
    </row>
    <row r="24" spans="1:21" s="83" customFormat="1" ht="12.95" customHeight="1">
      <c r="A24" s="83" t="s">
        <v>96</v>
      </c>
      <c r="B24" s="85" t="s">
        <v>197</v>
      </c>
      <c r="C24" s="84">
        <v>40711.512999999999</v>
      </c>
      <c r="D24" s="84"/>
      <c r="E24" s="83">
        <f t="shared" si="0"/>
        <v>5337.5769440673894</v>
      </c>
      <c r="F24" s="83">
        <f t="shared" si="1"/>
        <v>5337.5</v>
      </c>
      <c r="G24" s="83">
        <f t="shared" si="2"/>
        <v>1.6980499996861909E-2</v>
      </c>
      <c r="I24" s="83">
        <f t="shared" si="7"/>
        <v>1.6980499996861909E-2</v>
      </c>
      <c r="P24" s="83">
        <f t="shared" si="3"/>
        <v>6.3415022402328082E-3</v>
      </c>
      <c r="Q24" s="146">
        <f t="shared" si="4"/>
        <v>25693.012999999999</v>
      </c>
      <c r="R24" s="83">
        <f t="shared" si="5"/>
        <v>1.1318827326555903E-4</v>
      </c>
      <c r="S24" s="85">
        <v>0.1</v>
      </c>
      <c r="T24" s="83">
        <f t="shared" si="6"/>
        <v>1.1318827326555904E-5</v>
      </c>
    </row>
    <row r="25" spans="1:21" s="83" customFormat="1" ht="12.95" customHeight="1">
      <c r="A25" s="83" t="s">
        <v>96</v>
      </c>
      <c r="B25" s="85" t="s">
        <v>197</v>
      </c>
      <c r="C25" s="84">
        <v>40714.375999999997</v>
      </c>
      <c r="D25" s="84"/>
      <c r="E25" s="83">
        <f t="shared" si="0"/>
        <v>5350.5501112257534</v>
      </c>
      <c r="F25" s="83">
        <f t="shared" si="1"/>
        <v>5350.5</v>
      </c>
      <c r="G25" s="83">
        <f t="shared" si="2"/>
        <v>1.1058860000048298E-2</v>
      </c>
      <c r="I25" s="83">
        <f t="shared" si="7"/>
        <v>1.1058860000048298E-2</v>
      </c>
      <c r="P25" s="83">
        <f t="shared" si="3"/>
        <v>6.340664392088414E-3</v>
      </c>
      <c r="Q25" s="146">
        <f t="shared" si="4"/>
        <v>25695.875999999997</v>
      </c>
      <c r="R25" s="83">
        <f t="shared" si="5"/>
        <v>2.2261369794971943E-5</v>
      </c>
      <c r="S25" s="85">
        <v>0.1</v>
      </c>
      <c r="T25" s="83">
        <f t="shared" si="6"/>
        <v>2.2261369794971945E-6</v>
      </c>
    </row>
    <row r="26" spans="1:21" s="83" customFormat="1" ht="12.95" customHeight="1">
      <c r="A26" s="83" t="s">
        <v>98</v>
      </c>
      <c r="B26" s="85"/>
      <c r="C26" s="84">
        <v>40714.482000000004</v>
      </c>
      <c r="D26" s="84"/>
      <c r="E26" s="83">
        <f t="shared" si="0"/>
        <v>5351.0304310716774</v>
      </c>
      <c r="F26" s="83">
        <f t="shared" si="1"/>
        <v>5351</v>
      </c>
      <c r="G26" s="83">
        <f t="shared" si="2"/>
        <v>6.7157200028304942E-3</v>
      </c>
      <c r="I26" s="83">
        <f t="shared" si="7"/>
        <v>6.7157200028304942E-3</v>
      </c>
      <c r="P26" s="83">
        <f t="shared" si="3"/>
        <v>6.3406321364863896E-3</v>
      </c>
      <c r="Q26" s="146">
        <f t="shared" si="4"/>
        <v>25695.982000000004</v>
      </c>
      <c r="R26" s="83">
        <f t="shared" si="5"/>
        <v>1.4069090747857288E-7</v>
      </c>
      <c r="S26" s="85">
        <v>0.1</v>
      </c>
      <c r="T26" s="83">
        <f t="shared" si="6"/>
        <v>1.4069090747857288E-8</v>
      </c>
    </row>
    <row r="27" spans="1:21" s="83" customFormat="1" ht="12.95" customHeight="1">
      <c r="A27" s="83" t="s">
        <v>96</v>
      </c>
      <c r="B27" s="85"/>
      <c r="C27" s="84">
        <v>40715.353999999999</v>
      </c>
      <c r="D27" s="84"/>
      <c r="E27" s="83">
        <f t="shared" si="0"/>
        <v>5354.9817415020116</v>
      </c>
      <c r="F27" s="83">
        <f t="shared" si="1"/>
        <v>5355</v>
      </c>
      <c r="G27" s="83">
        <f t="shared" si="2"/>
        <v>-4.0293999991263263E-3</v>
      </c>
      <c r="I27" s="83">
        <f t="shared" si="7"/>
        <v>-4.0293999991263263E-3</v>
      </c>
      <c r="P27" s="83">
        <f t="shared" si="3"/>
        <v>6.3403740098744738E-3</v>
      </c>
      <c r="Q27" s="146">
        <f t="shared" si="4"/>
        <v>25696.853999999999</v>
      </c>
      <c r="R27" s="83">
        <f t="shared" si="5"/>
        <v>1.0753221299774852E-4</v>
      </c>
      <c r="S27" s="85">
        <v>0.1</v>
      </c>
      <c r="T27" s="83">
        <f t="shared" si="6"/>
        <v>1.0753221299774853E-5</v>
      </c>
    </row>
    <row r="28" spans="1:21" s="83" customFormat="1" ht="12.95" customHeight="1">
      <c r="A28" s="83" t="s">
        <v>96</v>
      </c>
      <c r="B28" s="85" t="s">
        <v>197</v>
      </c>
      <c r="C28" s="84">
        <v>40740.417000000001</v>
      </c>
      <c r="D28" s="84"/>
      <c r="E28" s="83">
        <f t="shared" si="0"/>
        <v>5468.5501971395888</v>
      </c>
      <c r="F28" s="83">
        <f t="shared" si="1"/>
        <v>5468.5</v>
      </c>
      <c r="G28" s="83">
        <f t="shared" si="2"/>
        <v>1.1077820003265515E-2</v>
      </c>
      <c r="I28" s="83">
        <f t="shared" si="7"/>
        <v>1.1077820003265515E-2</v>
      </c>
      <c r="P28" s="83">
        <f t="shared" si="3"/>
        <v>6.332989064586945E-3</v>
      </c>
      <c r="Q28" s="146">
        <f t="shared" si="4"/>
        <v>25721.917000000001</v>
      </c>
      <c r="R28" s="83">
        <f t="shared" si="5"/>
        <v>2.2513420636641359E-5</v>
      </c>
      <c r="S28" s="85">
        <v>0.1</v>
      </c>
      <c r="T28" s="83">
        <f t="shared" si="6"/>
        <v>2.2513420636641358E-6</v>
      </c>
    </row>
    <row r="29" spans="1:21" s="83" customFormat="1" ht="12.95" customHeight="1">
      <c r="A29" s="83" t="s">
        <v>96</v>
      </c>
      <c r="B29" s="85"/>
      <c r="C29" s="84">
        <v>40741.402000000002</v>
      </c>
      <c r="D29" s="84"/>
      <c r="E29" s="83">
        <f t="shared" si="0"/>
        <v>5473.0135466509428</v>
      </c>
      <c r="F29" s="83">
        <f t="shared" si="1"/>
        <v>5473</v>
      </c>
      <c r="G29" s="83">
        <f t="shared" si="2"/>
        <v>2.9895600018789992E-3</v>
      </c>
      <c r="I29" s="83">
        <f t="shared" si="7"/>
        <v>2.9895600018789992E-3</v>
      </c>
      <c r="P29" s="83">
        <f t="shared" si="3"/>
        <v>6.3326938564256616E-3</v>
      </c>
      <c r="Q29" s="146">
        <f t="shared" si="4"/>
        <v>25722.902000000002</v>
      </c>
      <c r="R29" s="83">
        <f t="shared" si="5"/>
        <v>1.1176543969416025E-5</v>
      </c>
      <c r="S29" s="85">
        <v>0.1</v>
      </c>
      <c r="T29" s="83">
        <f t="shared" si="6"/>
        <v>1.1176543969416026E-6</v>
      </c>
    </row>
    <row r="30" spans="1:21" s="83" customFormat="1" ht="12.95" customHeight="1">
      <c r="A30" s="83" t="s">
        <v>96</v>
      </c>
      <c r="B30" s="85" t="s">
        <v>197</v>
      </c>
      <c r="C30" s="84">
        <v>40742.396999999997</v>
      </c>
      <c r="D30" s="84"/>
      <c r="E30" s="83">
        <f t="shared" si="0"/>
        <v>5477.522209355282</v>
      </c>
      <c r="F30" s="83">
        <f t="shared" si="1"/>
        <v>5477.5</v>
      </c>
      <c r="G30" s="83">
        <f t="shared" si="2"/>
        <v>4.9012999952537939E-3</v>
      </c>
      <c r="I30" s="83">
        <f t="shared" si="7"/>
        <v>4.9012999952537939E-3</v>
      </c>
      <c r="P30" s="83">
        <f t="shared" si="3"/>
        <v>6.3323984642240146E-3</v>
      </c>
      <c r="Q30" s="146">
        <f t="shared" si="4"/>
        <v>25723.896999999997</v>
      </c>
      <c r="R30" s="83">
        <f t="shared" si="5"/>
        <v>2.04804282788891E-6</v>
      </c>
      <c r="S30" s="85">
        <v>0.1</v>
      </c>
      <c r="T30" s="83">
        <f t="shared" si="6"/>
        <v>2.0480428278889102E-7</v>
      </c>
    </row>
    <row r="31" spans="1:21" s="83" customFormat="1" ht="12.95" customHeight="1">
      <c r="A31" s="83" t="s">
        <v>99</v>
      </c>
      <c r="B31" s="85" t="s">
        <v>197</v>
      </c>
      <c r="C31" s="84">
        <v>40980.74</v>
      </c>
      <c r="D31" s="84"/>
      <c r="E31" s="83">
        <f t="shared" si="0"/>
        <v>6557.5304454812467</v>
      </c>
      <c r="F31" s="83">
        <f t="shared" si="1"/>
        <v>6557.5</v>
      </c>
      <c r="G31" s="83">
        <f t="shared" si="2"/>
        <v>6.7188999964855611E-3</v>
      </c>
      <c r="I31" s="83">
        <f t="shared" si="7"/>
        <v>6.7188999964855611E-3</v>
      </c>
      <c r="P31" s="83">
        <f t="shared" si="3"/>
        <v>6.2561818884793235E-3</v>
      </c>
      <c r="Q31" s="146">
        <f t="shared" si="4"/>
        <v>25962.239999999998</v>
      </c>
      <c r="R31" s="83">
        <f t="shared" si="5"/>
        <v>2.1410804747687218E-7</v>
      </c>
      <c r="S31" s="85">
        <v>0.1</v>
      </c>
      <c r="T31" s="83">
        <f t="shared" si="6"/>
        <v>2.1410804747687218E-8</v>
      </c>
    </row>
    <row r="32" spans="1:21" s="83" customFormat="1" ht="12.95" customHeight="1">
      <c r="A32" s="83" t="s">
        <v>99</v>
      </c>
      <c r="B32" s="85"/>
      <c r="C32" s="84">
        <v>41054.336000000003</v>
      </c>
      <c r="D32" s="84"/>
      <c r="E32" s="83">
        <f t="shared" si="0"/>
        <v>6891.0174207476975</v>
      </c>
      <c r="F32" s="83">
        <f t="shared" si="1"/>
        <v>6891</v>
      </c>
      <c r="G32" s="83">
        <f t="shared" si="2"/>
        <v>3.8445200043497607E-3</v>
      </c>
      <c r="I32" s="83">
        <f t="shared" si="7"/>
        <v>3.8445200043497607E-3</v>
      </c>
      <c r="P32" s="83">
        <f t="shared" si="3"/>
        <v>6.2305043429866699E-3</v>
      </c>
      <c r="Q32" s="146">
        <f t="shared" si="4"/>
        <v>26035.836000000003</v>
      </c>
      <c r="R32" s="83">
        <f t="shared" si="5"/>
        <v>5.6929212642206091E-6</v>
      </c>
      <c r="S32" s="85">
        <v>0.1</v>
      </c>
      <c r="T32" s="83">
        <f t="shared" si="6"/>
        <v>5.6929212642206097E-7</v>
      </c>
    </row>
    <row r="33" spans="1:21" s="83" customFormat="1" ht="12.95" customHeight="1">
      <c r="A33" s="83" t="s">
        <v>100</v>
      </c>
      <c r="B33" s="85"/>
      <c r="C33" s="84">
        <v>41392.428999999996</v>
      </c>
      <c r="D33" s="84"/>
      <c r="E33" s="83">
        <f t="shared" si="0"/>
        <v>8423.0247571348682</v>
      </c>
      <c r="F33" s="83">
        <f t="shared" si="1"/>
        <v>8423</v>
      </c>
      <c r="P33" s="83">
        <f t="shared" si="3"/>
        <v>6.0995622245158003E-3</v>
      </c>
      <c r="Q33" s="146">
        <f t="shared" si="4"/>
        <v>26373.928999999996</v>
      </c>
      <c r="S33" s="85"/>
      <c r="T33" s="83">
        <f t="shared" si="6"/>
        <v>0</v>
      </c>
      <c r="U33" s="148">
        <v>4.4522399984998628E-3</v>
      </c>
    </row>
    <row r="34" spans="1:21" s="83" customFormat="1" ht="12.95" customHeight="1">
      <c r="A34" s="83" t="s">
        <v>100</v>
      </c>
      <c r="B34" s="85"/>
      <c r="C34" s="84">
        <v>41396.400000000001</v>
      </c>
      <c r="D34" s="84"/>
      <c r="E34" s="83">
        <f t="shared" si="0"/>
        <v>8441.0186260786249</v>
      </c>
      <c r="F34" s="83">
        <f t="shared" si="1"/>
        <v>8441</v>
      </c>
      <c r="P34" s="83">
        <f t="shared" si="3"/>
        <v>6.0978969567327245E-3</v>
      </c>
      <c r="Q34" s="146">
        <f t="shared" si="4"/>
        <v>26377.9</v>
      </c>
      <c r="S34" s="85"/>
      <c r="T34" s="83">
        <f t="shared" si="6"/>
        <v>0</v>
      </c>
      <c r="U34" s="148">
        <v>1.2092240001948085E-2</v>
      </c>
    </row>
    <row r="35" spans="1:21" s="83" customFormat="1" ht="12.95" customHeight="1">
      <c r="A35" s="83" t="s">
        <v>100</v>
      </c>
      <c r="B35" s="85" t="s">
        <v>197</v>
      </c>
      <c r="C35" s="84">
        <v>41401.588000000003</v>
      </c>
      <c r="D35" s="84"/>
      <c r="E35" s="83">
        <f t="shared" si="0"/>
        <v>8464.5271106115179</v>
      </c>
      <c r="F35" s="83">
        <f t="shared" si="1"/>
        <v>8464.5</v>
      </c>
      <c r="G35" s="83">
        <f t="shared" ref="G35:G43" si="8">+C35-(C$7+F35*C$8)</f>
        <v>5.9829400051967241E-3</v>
      </c>
      <c r="I35" s="83">
        <f t="shared" ref="I35:I43" si="9">G35</f>
        <v>5.9829400051967241E-3</v>
      </c>
      <c r="P35" s="83">
        <f t="shared" si="3"/>
        <v>6.0957184253896159E-3</v>
      </c>
      <c r="Q35" s="146">
        <f t="shared" si="4"/>
        <v>26383.088000000003</v>
      </c>
      <c r="R35" s="83">
        <f t="shared" ref="R35:R43" si="10">+(P35-G35)^2</f>
        <v>1.2718972061204459E-8</v>
      </c>
      <c r="S35" s="85">
        <v>0.1</v>
      </c>
      <c r="T35" s="83">
        <f t="shared" si="6"/>
        <v>1.2718972061204459E-9</v>
      </c>
    </row>
    <row r="36" spans="1:21" s="83" customFormat="1" ht="12.95" customHeight="1">
      <c r="A36" s="83" t="s">
        <v>101</v>
      </c>
      <c r="B36" s="85"/>
      <c r="C36" s="84">
        <v>41411.409</v>
      </c>
      <c r="D36" s="84"/>
      <c r="E36" s="83">
        <f t="shared" si="0"/>
        <v>8509.0291974652919</v>
      </c>
      <c r="F36" s="83">
        <f t="shared" si="1"/>
        <v>8509</v>
      </c>
      <c r="G36" s="83">
        <f t="shared" si="8"/>
        <v>6.4434800005983561E-3</v>
      </c>
      <c r="I36" s="83">
        <f t="shared" si="9"/>
        <v>6.4434800005983561E-3</v>
      </c>
      <c r="P36" s="83">
        <f t="shared" si="3"/>
        <v>6.0915793705879377E-3</v>
      </c>
      <c r="Q36" s="146">
        <f t="shared" si="4"/>
        <v>26392.909</v>
      </c>
      <c r="R36" s="83">
        <f t="shared" si="10"/>
        <v>1.2383405340172941E-7</v>
      </c>
      <c r="S36" s="85">
        <v>0.1</v>
      </c>
      <c r="T36" s="83">
        <f t="shared" si="6"/>
        <v>1.2383405340172942E-8</v>
      </c>
    </row>
    <row r="37" spans="1:21" s="83" customFormat="1" ht="12.95" customHeight="1">
      <c r="A37" s="83" t="s">
        <v>101</v>
      </c>
      <c r="B37" s="85"/>
      <c r="C37" s="84">
        <v>41434.355000000003</v>
      </c>
      <c r="D37" s="84"/>
      <c r="E37" s="83">
        <f t="shared" si="0"/>
        <v>8613.0048501429465</v>
      </c>
      <c r="F37" s="83">
        <f t="shared" si="1"/>
        <v>8613</v>
      </c>
      <c r="G37" s="83">
        <f t="shared" si="8"/>
        <v>1.0703600055421703E-3</v>
      </c>
      <c r="I37" s="83">
        <f t="shared" si="9"/>
        <v>1.0703600055421703E-3</v>
      </c>
      <c r="P37" s="83">
        <f t="shared" si="3"/>
        <v>6.0818358932470135E-3</v>
      </c>
      <c r="Q37" s="146">
        <f t="shared" si="4"/>
        <v>26415.855000000003</v>
      </c>
      <c r="R37" s="83">
        <f t="shared" si="10"/>
        <v>2.5114890573047047E-5</v>
      </c>
      <c r="S37" s="85">
        <v>0.1</v>
      </c>
      <c r="T37" s="83">
        <f t="shared" si="6"/>
        <v>2.5114890573047049E-6</v>
      </c>
    </row>
    <row r="38" spans="1:21" s="83" customFormat="1" ht="12.95" customHeight="1">
      <c r="A38" s="83" t="s">
        <v>101</v>
      </c>
      <c r="B38" s="85" t="s">
        <v>197</v>
      </c>
      <c r="C38" s="84">
        <v>41440.413</v>
      </c>
      <c r="D38" s="84"/>
      <c r="E38" s="83">
        <f t="shared" si="0"/>
        <v>8640.4555824675717</v>
      </c>
      <c r="F38" s="83">
        <f t="shared" si="1"/>
        <v>8640.5</v>
      </c>
      <c r="G38" s="83">
        <f t="shared" si="8"/>
        <v>-9.8023399987141602E-3</v>
      </c>
      <c r="I38" s="83">
        <f t="shared" si="9"/>
        <v>-9.8023399987141602E-3</v>
      </c>
      <c r="P38" s="83">
        <f t="shared" si="3"/>
        <v>6.0792430600017039E-3</v>
      </c>
      <c r="Q38" s="146">
        <f t="shared" si="4"/>
        <v>26421.913</v>
      </c>
      <c r="R38" s="83">
        <f t="shared" si="10"/>
        <v>2.5222468045089073E-4</v>
      </c>
      <c r="S38" s="85">
        <v>0.1</v>
      </c>
      <c r="T38" s="83">
        <f t="shared" si="6"/>
        <v>2.5222468045089075E-5</v>
      </c>
    </row>
    <row r="39" spans="1:21" s="83" customFormat="1" ht="12.95" customHeight="1">
      <c r="A39" s="83" t="s">
        <v>101</v>
      </c>
      <c r="B39" s="85"/>
      <c r="C39" s="84">
        <v>41443.402000000002</v>
      </c>
      <c r="D39" s="84"/>
      <c r="E39" s="83">
        <f t="shared" si="0"/>
        <v>8653.9996958578631</v>
      </c>
      <c r="F39" s="83">
        <f t="shared" si="1"/>
        <v>8654</v>
      </c>
      <c r="G39" s="83">
        <f t="shared" si="8"/>
        <v>-6.7119995946995914E-5</v>
      </c>
      <c r="I39" s="83">
        <f t="shared" si="9"/>
        <v>-6.7119995946995914E-5</v>
      </c>
      <c r="P39" s="83">
        <f t="shared" si="3"/>
        <v>6.0779676993720525E-3</v>
      </c>
      <c r="Q39" s="146">
        <f t="shared" si="4"/>
        <v>26424.902000000002</v>
      </c>
      <c r="R39" s="83">
        <f t="shared" si="10"/>
        <v>3.7762102783161575E-5</v>
      </c>
      <c r="S39" s="85">
        <v>0.1</v>
      </c>
      <c r="T39" s="83">
        <f t="shared" si="6"/>
        <v>3.7762102783161578E-6</v>
      </c>
    </row>
    <row r="40" spans="1:21" s="83" customFormat="1" ht="12.95" customHeight="1">
      <c r="A40" s="83" t="s">
        <v>101</v>
      </c>
      <c r="B40" s="85" t="s">
        <v>197</v>
      </c>
      <c r="C40" s="84">
        <v>41446.385000000002</v>
      </c>
      <c r="D40" s="84"/>
      <c r="E40" s="83">
        <f t="shared" si="0"/>
        <v>8667.5166213323428</v>
      </c>
      <c r="F40" s="83">
        <f t="shared" si="1"/>
        <v>8667.5</v>
      </c>
      <c r="G40" s="83">
        <f t="shared" si="8"/>
        <v>3.6681000055978075E-3</v>
      </c>
      <c r="I40" s="83">
        <f t="shared" si="9"/>
        <v>3.6681000055978075E-3</v>
      </c>
      <c r="P40" s="83">
        <f t="shared" si="3"/>
        <v>6.0766906823791177E-3</v>
      </c>
      <c r="Q40" s="146">
        <f t="shared" si="4"/>
        <v>26427.885000000002</v>
      </c>
      <c r="R40" s="83">
        <f t="shared" si="10"/>
        <v>5.8013090482778501E-6</v>
      </c>
      <c r="S40" s="85">
        <v>0.1</v>
      </c>
      <c r="T40" s="83">
        <f t="shared" si="6"/>
        <v>5.8013090482778501E-7</v>
      </c>
    </row>
    <row r="41" spans="1:21" s="83" customFormat="1" ht="12.95" customHeight="1">
      <c r="A41" s="83" t="s">
        <v>101</v>
      </c>
      <c r="B41" s="85"/>
      <c r="C41" s="84">
        <v>41471.43</v>
      </c>
      <c r="D41" s="84"/>
      <c r="E41" s="83">
        <f t="shared" si="0"/>
        <v>8781.0035132224875</v>
      </c>
      <c r="F41" s="83">
        <f t="shared" si="1"/>
        <v>8781</v>
      </c>
      <c r="G41" s="83">
        <f t="shared" si="8"/>
        <v>7.7532000432256609E-4</v>
      </c>
      <c r="I41" s="83">
        <f t="shared" si="9"/>
        <v>7.7532000432256609E-4</v>
      </c>
      <c r="P41" s="83">
        <f t="shared" si="3"/>
        <v>6.0658887777881917E-3</v>
      </c>
      <c r="Q41" s="146">
        <f t="shared" si="4"/>
        <v>26452.93</v>
      </c>
      <c r="R41" s="83">
        <f t="shared" si="10"/>
        <v>2.7990117946769574E-5</v>
      </c>
      <c r="S41" s="85">
        <v>0.1</v>
      </c>
      <c r="T41" s="83">
        <f t="shared" si="6"/>
        <v>2.7990117946769576E-6</v>
      </c>
    </row>
    <row r="42" spans="1:21" s="83" customFormat="1" ht="12.95" customHeight="1">
      <c r="A42" s="83" t="s">
        <v>101</v>
      </c>
      <c r="B42" s="85"/>
      <c r="C42" s="84">
        <v>41471.430999999997</v>
      </c>
      <c r="D42" s="84"/>
      <c r="E42" s="83">
        <f t="shared" si="0"/>
        <v>8781.0080445417716</v>
      </c>
      <c r="F42" s="83">
        <f t="shared" si="1"/>
        <v>8781</v>
      </c>
      <c r="G42" s="83">
        <f t="shared" si="8"/>
        <v>1.7753200008883141E-3</v>
      </c>
      <c r="I42" s="83">
        <f t="shared" si="9"/>
        <v>1.7753200008883141E-3</v>
      </c>
      <c r="P42" s="83">
        <f t="shared" si="3"/>
        <v>6.0658887777881917E-3</v>
      </c>
      <c r="Q42" s="146">
        <f t="shared" si="4"/>
        <v>26452.930999999997</v>
      </c>
      <c r="R42" s="83">
        <f t="shared" si="10"/>
        <v>1.840898042930811E-5</v>
      </c>
      <c r="S42" s="85">
        <v>0.1</v>
      </c>
      <c r="T42" s="83">
        <f t="shared" si="6"/>
        <v>1.8408980429308112E-6</v>
      </c>
    </row>
    <row r="43" spans="1:21" s="83" customFormat="1" ht="12.95" customHeight="1">
      <c r="A43" s="83" t="s">
        <v>101</v>
      </c>
      <c r="B43" s="85" t="s">
        <v>197</v>
      </c>
      <c r="C43" s="84">
        <v>41472.432000000001</v>
      </c>
      <c r="D43" s="84"/>
      <c r="E43" s="83">
        <f t="shared" si="0"/>
        <v>8785.5438951619544</v>
      </c>
      <c r="F43" s="83">
        <f t="shared" si="1"/>
        <v>8785.5</v>
      </c>
      <c r="G43" s="83">
        <f t="shared" si="8"/>
        <v>9.6870600027614273E-3</v>
      </c>
      <c r="I43" s="83">
        <f t="shared" si="9"/>
        <v>9.6870600027614273E-3</v>
      </c>
      <c r="P43" s="83">
        <f t="shared" si="3"/>
        <v>6.0654580954695057E-3</v>
      </c>
      <c r="Q43" s="146">
        <f t="shared" si="4"/>
        <v>26453.932000000001</v>
      </c>
      <c r="R43" s="83">
        <f t="shared" si="10"/>
        <v>1.3116000374900485E-5</v>
      </c>
      <c r="S43" s="85">
        <v>0.1</v>
      </c>
      <c r="T43" s="83">
        <f t="shared" si="6"/>
        <v>1.3116000374900487E-6</v>
      </c>
    </row>
    <row r="44" spans="1:21" s="83" customFormat="1" ht="12.95" customHeight="1">
      <c r="A44" s="83" t="s">
        <v>101</v>
      </c>
      <c r="B44" s="85"/>
      <c r="C44" s="84">
        <v>41473.421999999999</v>
      </c>
      <c r="D44" s="84"/>
      <c r="E44" s="83">
        <f t="shared" si="0"/>
        <v>8790.0299012698015</v>
      </c>
      <c r="F44" s="83">
        <f t="shared" si="1"/>
        <v>8790</v>
      </c>
      <c r="P44" s="83">
        <f t="shared" si="3"/>
        <v>6.0650272291104543E-3</v>
      </c>
      <c r="Q44" s="146">
        <f t="shared" si="4"/>
        <v>26454.921999999999</v>
      </c>
      <c r="S44" s="85"/>
      <c r="T44" s="83">
        <f t="shared" si="6"/>
        <v>0</v>
      </c>
      <c r="U44" s="148">
        <v>2.0240079997165594E-2</v>
      </c>
    </row>
    <row r="45" spans="1:21" s="83" customFormat="1" ht="12.95" customHeight="1">
      <c r="A45" s="83" t="s">
        <v>101</v>
      </c>
      <c r="B45" s="85"/>
      <c r="C45" s="84">
        <v>41490.415999999997</v>
      </c>
      <c r="D45" s="84"/>
      <c r="E45" s="83">
        <f t="shared" si="0"/>
        <v>8867.0351414686884</v>
      </c>
      <c r="F45" s="83">
        <f t="shared" si="1"/>
        <v>8867</v>
      </c>
      <c r="P45" s="83">
        <f t="shared" si="3"/>
        <v>6.0576261097985678E-3</v>
      </c>
      <c r="Q45" s="146">
        <f t="shared" si="4"/>
        <v>26471.915999999997</v>
      </c>
      <c r="S45" s="85"/>
      <c r="T45" s="83">
        <f t="shared" si="6"/>
        <v>0</v>
      </c>
      <c r="U45" s="148">
        <v>2.064008000161266E-2</v>
      </c>
    </row>
    <row r="46" spans="1:21" s="83" customFormat="1" ht="12.95" customHeight="1">
      <c r="A46" s="83" t="s">
        <v>101</v>
      </c>
      <c r="B46" s="85"/>
      <c r="C46" s="84">
        <v>41494.39</v>
      </c>
      <c r="D46" s="84"/>
      <c r="E46" s="83">
        <f t="shared" si="0"/>
        <v>8885.0426043703337</v>
      </c>
      <c r="F46" s="83">
        <f t="shared" si="1"/>
        <v>8885</v>
      </c>
      <c r="P46" s="83">
        <f t="shared" si="3"/>
        <v>6.0558882074181943E-3</v>
      </c>
      <c r="Q46" s="146">
        <f t="shared" si="4"/>
        <v>26475.89</v>
      </c>
      <c r="S46" s="85"/>
      <c r="T46" s="83">
        <f t="shared" si="6"/>
        <v>0</v>
      </c>
      <c r="U46" s="148">
        <v>2.064008000161266E-2</v>
      </c>
    </row>
    <row r="47" spans="1:21" s="83" customFormat="1" ht="12.95" customHeight="1">
      <c r="A47" s="83" t="s">
        <v>102</v>
      </c>
      <c r="B47" s="85" t="s">
        <v>197</v>
      </c>
      <c r="C47" s="84">
        <v>41506.410000000003</v>
      </c>
      <c r="D47" s="84"/>
      <c r="E47" s="83">
        <f t="shared" si="0"/>
        <v>8939.5090623667438</v>
      </c>
      <c r="F47" s="83">
        <f t="shared" si="1"/>
        <v>8939.5</v>
      </c>
      <c r="P47" s="83">
        <f t="shared" si="3"/>
        <v>6.0506082699148698E-3</v>
      </c>
      <c r="Q47" s="146">
        <f t="shared" si="4"/>
        <v>26487.910000000003</v>
      </c>
      <c r="S47" s="85"/>
      <c r="T47" s="83">
        <f t="shared" si="6"/>
        <v>0</v>
      </c>
      <c r="U47" s="148">
        <v>-5.4700600005162414E-2</v>
      </c>
    </row>
    <row r="48" spans="1:21" s="83" customFormat="1" ht="12.95" customHeight="1">
      <c r="A48" s="83" t="s">
        <v>103</v>
      </c>
      <c r="B48" s="85" t="s">
        <v>197</v>
      </c>
      <c r="C48" s="84">
        <v>41706.576000000001</v>
      </c>
      <c r="D48" s="84"/>
      <c r="E48" s="83">
        <f t="shared" si="0"/>
        <v>9846.5251215435874</v>
      </c>
      <c r="F48" s="83">
        <f t="shared" si="1"/>
        <v>9846.5</v>
      </c>
      <c r="G48" s="83">
        <f t="shared" ref="G48:G55" si="11">+C48-(C$7+F48*C$8)</f>
        <v>5.5439800053136423E-3</v>
      </c>
      <c r="I48" s="83">
        <f t="shared" ref="I48:I55" si="12">G48</f>
        <v>5.5439800053136423E-3</v>
      </c>
      <c r="P48" s="83">
        <f t="shared" si="3"/>
        <v>5.9587755703996359E-3</v>
      </c>
      <c r="Q48" s="146">
        <f t="shared" si="4"/>
        <v>26688.076000000001</v>
      </c>
      <c r="R48" s="83">
        <f t="shared" ref="R48:R55" si="13">+(P48-G48)^2</f>
        <v>1.7205536081500869E-7</v>
      </c>
      <c r="S48" s="85">
        <v>0.1</v>
      </c>
      <c r="T48" s="83">
        <f t="shared" si="6"/>
        <v>1.7205536081500871E-8</v>
      </c>
    </row>
    <row r="49" spans="1:21" s="83" customFormat="1" ht="12.95" customHeight="1">
      <c r="A49" s="83" t="s">
        <v>103</v>
      </c>
      <c r="B49" s="85"/>
      <c r="C49" s="84">
        <v>41706.684999999998</v>
      </c>
      <c r="D49" s="84"/>
      <c r="E49" s="83">
        <f t="shared" si="0"/>
        <v>9847.0190353473663</v>
      </c>
      <c r="F49" s="83">
        <f t="shared" si="1"/>
        <v>9847</v>
      </c>
      <c r="G49" s="83">
        <f t="shared" si="11"/>
        <v>4.2008399977930821E-3</v>
      </c>
      <c r="I49" s="83">
        <f t="shared" si="12"/>
        <v>4.2008399977930821E-3</v>
      </c>
      <c r="P49" s="83">
        <f t="shared" si="3"/>
        <v>5.9587228840450174E-3</v>
      </c>
      <c r="Q49" s="146">
        <f t="shared" si="4"/>
        <v>26688.184999999998</v>
      </c>
      <c r="R49" s="83">
        <f t="shared" si="13"/>
        <v>3.0901522417774343E-6</v>
      </c>
      <c r="S49" s="85">
        <v>0.1</v>
      </c>
      <c r="T49" s="83">
        <f t="shared" si="6"/>
        <v>3.0901522417774344E-7</v>
      </c>
    </row>
    <row r="50" spans="1:21" s="83" customFormat="1" ht="12.95" customHeight="1">
      <c r="A50" s="83" t="s">
        <v>104</v>
      </c>
      <c r="B50" s="85"/>
      <c r="C50" s="84">
        <v>41774.447999999997</v>
      </c>
      <c r="D50" s="84"/>
      <c r="E50" s="83">
        <f t="shared" si="0"/>
        <v>10154.074825131847</v>
      </c>
      <c r="F50" s="83">
        <f t="shared" si="1"/>
        <v>10154</v>
      </c>
      <c r="G50" s="83">
        <f t="shared" si="11"/>
        <v>1.6512879999936558E-2</v>
      </c>
      <c r="I50" s="83">
        <f t="shared" si="12"/>
        <v>1.6512879999936558E-2</v>
      </c>
      <c r="P50" s="83">
        <f t="shared" si="3"/>
        <v>5.925944477851954E-3</v>
      </c>
      <c r="Q50" s="146">
        <f t="shared" si="4"/>
        <v>26755.947999999997</v>
      </c>
      <c r="R50" s="83">
        <f t="shared" si="13"/>
        <v>1.1208320374877679E-4</v>
      </c>
      <c r="S50" s="85">
        <v>0.1</v>
      </c>
      <c r="T50" s="83">
        <f t="shared" si="6"/>
        <v>1.1208320374877681E-5</v>
      </c>
    </row>
    <row r="51" spans="1:21" s="83" customFormat="1" ht="12.95" customHeight="1">
      <c r="A51" s="83" t="s">
        <v>104</v>
      </c>
      <c r="B51" s="85"/>
      <c r="C51" s="84">
        <v>41823.444000000003</v>
      </c>
      <c r="D51" s="84"/>
      <c r="E51" s="83">
        <f t="shared" si="0"/>
        <v>10376.091345597037</v>
      </c>
      <c r="F51" s="83">
        <f t="shared" si="1"/>
        <v>10376</v>
      </c>
      <c r="G51" s="83">
        <f t="shared" si="11"/>
        <v>2.0158720006293152E-2</v>
      </c>
      <c r="I51" s="83">
        <f t="shared" si="12"/>
        <v>2.0158720006293152E-2</v>
      </c>
      <c r="P51" s="83">
        <f t="shared" si="3"/>
        <v>5.9017078636149451E-3</v>
      </c>
      <c r="Q51" s="146">
        <f t="shared" si="4"/>
        <v>26804.944000000003</v>
      </c>
      <c r="R51" s="83">
        <f t="shared" si="13"/>
        <v>2.0326239523647379E-4</v>
      </c>
      <c r="S51" s="85">
        <v>0.1</v>
      </c>
      <c r="T51" s="83">
        <f t="shared" si="6"/>
        <v>2.0326239523647381E-5</v>
      </c>
    </row>
    <row r="52" spans="1:21" s="83" customFormat="1" ht="12.95" customHeight="1">
      <c r="A52" s="83" t="s">
        <v>105</v>
      </c>
      <c r="B52" s="85"/>
      <c r="C52" s="84">
        <v>42026.68</v>
      </c>
      <c r="D52" s="84"/>
      <c r="E52" s="83">
        <f t="shared" si="0"/>
        <v>11297.018555027533</v>
      </c>
      <c r="F52" s="83">
        <f t="shared" si="1"/>
        <v>11297</v>
      </c>
      <c r="G52" s="83">
        <f t="shared" si="11"/>
        <v>4.0948399982880801E-3</v>
      </c>
      <c r="I52" s="83">
        <f t="shared" si="12"/>
        <v>4.0948399982880801E-3</v>
      </c>
      <c r="P52" s="83">
        <f t="shared" si="3"/>
        <v>5.7963749668579669E-3</v>
      </c>
      <c r="Q52" s="146">
        <f t="shared" si="4"/>
        <v>27008.18</v>
      </c>
      <c r="R52" s="83">
        <f t="shared" si="13"/>
        <v>2.8952212492661256E-6</v>
      </c>
      <c r="S52" s="85">
        <v>0.1</v>
      </c>
      <c r="T52" s="83">
        <f t="shared" si="6"/>
        <v>2.8952212492661258E-7</v>
      </c>
    </row>
    <row r="53" spans="1:21" s="83" customFormat="1" ht="12.95" customHeight="1">
      <c r="A53" s="83" t="s">
        <v>105</v>
      </c>
      <c r="B53" s="85" t="s">
        <v>197</v>
      </c>
      <c r="C53" s="84">
        <v>42054.6</v>
      </c>
      <c r="D53" s="84"/>
      <c r="E53" s="83">
        <f t="shared" si="0"/>
        <v>11423.532989907662</v>
      </c>
      <c r="F53" s="83">
        <f t="shared" si="1"/>
        <v>11423.5</v>
      </c>
      <c r="G53" s="83">
        <f t="shared" si="11"/>
        <v>7.2804200026439503E-3</v>
      </c>
      <c r="I53" s="83">
        <f t="shared" si="12"/>
        <v>7.2804200026439503E-3</v>
      </c>
      <c r="P53" s="83">
        <f t="shared" si="3"/>
        <v>5.7813052720211743E-3</v>
      </c>
      <c r="Q53" s="146">
        <f t="shared" si="4"/>
        <v>27036.1</v>
      </c>
      <c r="R53" s="83">
        <f t="shared" si="13"/>
        <v>2.2473449755701983E-6</v>
      </c>
      <c r="S53" s="85">
        <v>0.1</v>
      </c>
      <c r="T53" s="83">
        <f t="shared" si="6"/>
        <v>2.2473449755701983E-7</v>
      </c>
    </row>
    <row r="54" spans="1:21" s="83" customFormat="1" ht="12.95" customHeight="1">
      <c r="A54" s="83" t="s">
        <v>106</v>
      </c>
      <c r="B54" s="85"/>
      <c r="C54" s="84">
        <v>42105.474000000002</v>
      </c>
      <c r="D54" s="84"/>
      <c r="E54" s="83">
        <f t="shared" si="0"/>
        <v>11654.059328019863</v>
      </c>
      <c r="F54" s="83">
        <f t="shared" si="1"/>
        <v>11654</v>
      </c>
      <c r="G54" s="83">
        <f t="shared" si="11"/>
        <v>1.3092880006297491E-2</v>
      </c>
      <c r="I54" s="83">
        <f t="shared" si="12"/>
        <v>1.3092880006297491E-2</v>
      </c>
      <c r="P54" s="83">
        <f t="shared" si="3"/>
        <v>5.7534723269124831E-3</v>
      </c>
      <c r="Q54" s="146">
        <f t="shared" si="4"/>
        <v>27086.974000000002</v>
      </c>
      <c r="R54" s="83">
        <f t="shared" si="13"/>
        <v>5.3866905084215632E-5</v>
      </c>
      <c r="S54" s="85">
        <v>0.1</v>
      </c>
      <c r="T54" s="83">
        <f t="shared" si="6"/>
        <v>5.3866905084215635E-6</v>
      </c>
    </row>
    <row r="55" spans="1:21" s="83" customFormat="1" ht="12.95" customHeight="1">
      <c r="A55" s="83" t="s">
        <v>106</v>
      </c>
      <c r="B55" s="85"/>
      <c r="C55" s="84">
        <v>42109.440000000002</v>
      </c>
      <c r="D55" s="84"/>
      <c r="E55" s="83">
        <f t="shared" si="0"/>
        <v>11672.030540367092</v>
      </c>
      <c r="F55" s="83">
        <f t="shared" si="1"/>
        <v>11672</v>
      </c>
      <c r="G55" s="83">
        <f t="shared" si="11"/>
        <v>6.7398400060483254E-3</v>
      </c>
      <c r="I55" s="83">
        <f t="shared" si="12"/>
        <v>6.7398400060483254E-3</v>
      </c>
      <c r="P55" s="83">
        <f t="shared" si="3"/>
        <v>5.7512784952017748E-3</v>
      </c>
      <c r="Q55" s="146">
        <f t="shared" si="4"/>
        <v>27090.940000000002</v>
      </c>
      <c r="R55" s="83">
        <f t="shared" si="13"/>
        <v>9.772538607272147E-7</v>
      </c>
      <c r="S55" s="85">
        <v>0.1</v>
      </c>
      <c r="T55" s="83">
        <f t="shared" si="6"/>
        <v>9.7725386072721478E-8</v>
      </c>
    </row>
    <row r="56" spans="1:21" s="83" customFormat="1" ht="12.95" customHeight="1">
      <c r="A56" s="83" t="s">
        <v>106</v>
      </c>
      <c r="B56" s="85" t="s">
        <v>197</v>
      </c>
      <c r="C56" s="84">
        <v>42118.411</v>
      </c>
      <c r="D56" s="84"/>
      <c r="E56" s="83">
        <f t="shared" si="0"/>
        <v>11712.681005815139</v>
      </c>
      <c r="F56" s="83">
        <f t="shared" si="1"/>
        <v>11712.5</v>
      </c>
      <c r="P56" s="83">
        <f t="shared" si="3"/>
        <v>5.7463316074913432E-3</v>
      </c>
      <c r="Q56" s="146">
        <f t="shared" si="4"/>
        <v>27099.911</v>
      </c>
      <c r="S56" s="85"/>
      <c r="T56" s="83">
        <f t="shared" si="6"/>
        <v>0</v>
      </c>
      <c r="U56" s="148">
        <v>3.342247999535175E-2</v>
      </c>
    </row>
    <row r="57" spans="1:21" s="83" customFormat="1" ht="12.95" customHeight="1">
      <c r="A57" s="83" t="s">
        <v>106</v>
      </c>
      <c r="B57" s="85"/>
      <c r="C57" s="84">
        <v>42119.37</v>
      </c>
      <c r="D57" s="84"/>
      <c r="E57" s="83">
        <f t="shared" si="0"/>
        <v>11717.026541024679</v>
      </c>
      <c r="F57" s="83">
        <f t="shared" si="1"/>
        <v>11717</v>
      </c>
      <c r="P57" s="83">
        <f t="shared" si="3"/>
        <v>5.7457810330994704E-3</v>
      </c>
      <c r="Q57" s="146">
        <f t="shared" si="4"/>
        <v>27100.870000000003</v>
      </c>
      <c r="S57" s="85"/>
      <c r="T57" s="83">
        <f t="shared" si="6"/>
        <v>0</v>
      </c>
      <c r="U57" s="148">
        <v>3.9052480002283119E-2</v>
      </c>
    </row>
    <row r="58" spans="1:21" s="83" customFormat="1" ht="12.95" customHeight="1">
      <c r="A58" s="83" t="s">
        <v>106</v>
      </c>
      <c r="B58" s="85"/>
      <c r="C58" s="84">
        <v>42122.464</v>
      </c>
      <c r="D58" s="84"/>
      <c r="E58" s="83">
        <f t="shared" si="0"/>
        <v>11731.046442941542</v>
      </c>
      <c r="F58" s="83">
        <f t="shared" si="1"/>
        <v>11731</v>
      </c>
      <c r="G58" s="83">
        <f t="shared" ref="G58:G94" si="14">+C58-(C$7+F58*C$8)</f>
        <v>1.0249320002913009E-2</v>
      </c>
      <c r="I58" s="83">
        <f t="shared" ref="I58:I67" si="15">G58</f>
        <v>1.0249320002913009E-2</v>
      </c>
      <c r="P58" s="83">
        <f t="shared" si="3"/>
        <v>5.7440669580419313E-3</v>
      </c>
      <c r="Q58" s="146">
        <f t="shared" si="4"/>
        <v>27103.964</v>
      </c>
      <c r="R58" s="83">
        <f t="shared" ref="R58:R121" si="16">+(P58-G58)^2</f>
        <v>2.029730499832012E-5</v>
      </c>
      <c r="S58" s="85">
        <v>0.1</v>
      </c>
      <c r="T58" s="83">
        <f t="shared" si="6"/>
        <v>2.0297304998320121E-6</v>
      </c>
    </row>
    <row r="59" spans="1:21" s="83" customFormat="1" ht="12.95" customHeight="1">
      <c r="A59" s="83" t="s">
        <v>107</v>
      </c>
      <c r="B59" s="85" t="s">
        <v>197</v>
      </c>
      <c r="C59" s="84">
        <v>42156.337</v>
      </c>
      <c r="D59" s="84"/>
      <c r="E59" s="83">
        <f t="shared" si="0"/>
        <v>11884.535821619726</v>
      </c>
      <c r="F59" s="83">
        <f t="shared" si="1"/>
        <v>11884.5</v>
      </c>
      <c r="G59" s="83">
        <f t="shared" si="14"/>
        <v>7.9053400040720589E-3</v>
      </c>
      <c r="I59" s="83">
        <f t="shared" si="15"/>
        <v>7.9053400040720589E-3</v>
      </c>
      <c r="P59" s="83">
        <f t="shared" si="3"/>
        <v>5.7251565121449995E-3</v>
      </c>
      <c r="Q59" s="146">
        <f t="shared" si="4"/>
        <v>27137.837</v>
      </c>
      <c r="R59" s="83">
        <f t="shared" si="16"/>
        <v>4.7532000584712668E-6</v>
      </c>
      <c r="S59" s="85">
        <v>0.1</v>
      </c>
      <c r="T59" s="83">
        <f t="shared" si="6"/>
        <v>4.7532000584712672E-7</v>
      </c>
    </row>
    <row r="60" spans="1:21" s="83" customFormat="1" ht="12.95" customHeight="1">
      <c r="A60" s="83" t="s">
        <v>107</v>
      </c>
      <c r="B60" s="85"/>
      <c r="C60" s="84">
        <v>42157.326999999997</v>
      </c>
      <c r="D60" s="84" t="s">
        <v>108</v>
      </c>
      <c r="E60" s="83">
        <f t="shared" si="0"/>
        <v>11889.021827727571</v>
      </c>
      <c r="F60" s="83">
        <f t="shared" si="1"/>
        <v>11889</v>
      </c>
      <c r="G60" s="83">
        <f t="shared" si="14"/>
        <v>4.8170800000661984E-3</v>
      </c>
      <c r="I60" s="83">
        <f t="shared" si="15"/>
        <v>4.8170800000661984E-3</v>
      </c>
      <c r="P60" s="83">
        <f t="shared" si="3"/>
        <v>5.7245989033214073E-3</v>
      </c>
      <c r="Q60" s="146">
        <f t="shared" si="4"/>
        <v>27138.826999999997</v>
      </c>
      <c r="R60" s="83">
        <f t="shared" si="16"/>
        <v>8.2359055976553715E-7</v>
      </c>
      <c r="S60" s="85">
        <v>0.1</v>
      </c>
      <c r="T60" s="83">
        <f t="shared" si="6"/>
        <v>8.2359055976553725E-8</v>
      </c>
    </row>
    <row r="61" spans="1:21" s="83" customFormat="1" ht="12.95" customHeight="1">
      <c r="A61" s="83" t="s">
        <v>107</v>
      </c>
      <c r="B61" s="85"/>
      <c r="C61" s="84">
        <v>42157.544999999998</v>
      </c>
      <c r="D61" s="84"/>
      <c r="E61" s="83">
        <f t="shared" si="0"/>
        <v>11890.009655335163</v>
      </c>
      <c r="F61" s="83">
        <f t="shared" si="1"/>
        <v>11890</v>
      </c>
      <c r="G61" s="83">
        <f t="shared" si="14"/>
        <v>2.1307999995769933E-3</v>
      </c>
      <c r="I61" s="83">
        <f t="shared" si="15"/>
        <v>2.1307999995769933E-3</v>
      </c>
      <c r="P61" s="83">
        <f t="shared" si="3"/>
        <v>5.724474965256362E-3</v>
      </c>
      <c r="Q61" s="146">
        <f t="shared" si="4"/>
        <v>27139.044999999998</v>
      </c>
      <c r="R61" s="83">
        <f t="shared" si="16"/>
        <v>1.2914499758950611E-5</v>
      </c>
      <c r="S61" s="85">
        <v>0.1</v>
      </c>
      <c r="T61" s="83">
        <f t="shared" si="6"/>
        <v>1.2914499758950611E-6</v>
      </c>
    </row>
    <row r="62" spans="1:21" s="83" customFormat="1" ht="12.95" customHeight="1">
      <c r="A62" s="83" t="s">
        <v>107</v>
      </c>
      <c r="B62" s="85"/>
      <c r="C62" s="84">
        <v>42183.364000000001</v>
      </c>
      <c r="D62" s="84"/>
      <c r="E62" s="83">
        <f t="shared" si="0"/>
        <v>12007.0037883642</v>
      </c>
      <c r="F62" s="83">
        <f t="shared" si="1"/>
        <v>12007</v>
      </c>
      <c r="G62" s="83">
        <f t="shared" si="14"/>
        <v>8.3604000246850774E-4</v>
      </c>
      <c r="I62" s="83">
        <f t="shared" si="15"/>
        <v>8.3604000246850774E-4</v>
      </c>
      <c r="P62" s="83">
        <f t="shared" si="3"/>
        <v>5.7099114743305989E-3</v>
      </c>
      <c r="Q62" s="146">
        <f t="shared" si="4"/>
        <v>27164.864000000001</v>
      </c>
      <c r="R62" s="83">
        <f t="shared" si="16"/>
        <v>2.3754623124231149E-5</v>
      </c>
      <c r="S62" s="85">
        <v>0.1</v>
      </c>
      <c r="T62" s="83">
        <f t="shared" si="6"/>
        <v>2.375462312423115E-6</v>
      </c>
    </row>
    <row r="63" spans="1:21" s="83" customFormat="1" ht="12.95" customHeight="1">
      <c r="A63" s="83" t="s">
        <v>107</v>
      </c>
      <c r="B63" s="85" t="s">
        <v>197</v>
      </c>
      <c r="C63" s="84">
        <v>42186.351000000002</v>
      </c>
      <c r="D63" s="84"/>
      <c r="E63" s="83">
        <f t="shared" si="0"/>
        <v>12020.538839115887</v>
      </c>
      <c r="F63" s="83">
        <f t="shared" si="1"/>
        <v>12020.5</v>
      </c>
      <c r="G63" s="83">
        <f t="shared" si="14"/>
        <v>8.5712600048282184E-3</v>
      </c>
      <c r="I63" s="83">
        <f t="shared" si="15"/>
        <v>8.5712600048282184E-3</v>
      </c>
      <c r="P63" s="83">
        <f t="shared" si="3"/>
        <v>5.7082230657756056E-3</v>
      </c>
      <c r="Q63" s="146">
        <f t="shared" si="4"/>
        <v>27167.851000000002</v>
      </c>
      <c r="R63" s="83">
        <f t="shared" si="16"/>
        <v>8.1969805143797544E-6</v>
      </c>
      <c r="S63" s="85">
        <v>0.1</v>
      </c>
      <c r="T63" s="83">
        <f t="shared" si="6"/>
        <v>8.1969805143797552E-7</v>
      </c>
    </row>
    <row r="64" spans="1:21" s="83" customFormat="1" ht="12.95" customHeight="1">
      <c r="A64" s="83" t="s">
        <v>109</v>
      </c>
      <c r="B64" s="85"/>
      <c r="C64" s="84">
        <v>42361.684000000001</v>
      </c>
      <c r="D64" s="84"/>
      <c r="E64" s="83">
        <f t="shared" si="0"/>
        <v>12815.028646094366</v>
      </c>
      <c r="F64" s="83">
        <f t="shared" si="1"/>
        <v>12815</v>
      </c>
      <c r="G64" s="83">
        <f t="shared" si="14"/>
        <v>6.3217999995686114E-3</v>
      </c>
      <c r="I64" s="83">
        <f t="shared" si="15"/>
        <v>6.3217999995686114E-3</v>
      </c>
      <c r="P64" s="83">
        <f t="shared" si="3"/>
        <v>5.6059399149796145E-3</v>
      </c>
      <c r="Q64" s="146">
        <f t="shared" si="4"/>
        <v>27343.184000000001</v>
      </c>
      <c r="R64" s="83">
        <f t="shared" si="16"/>
        <v>5.1245566070776575E-7</v>
      </c>
      <c r="S64" s="85">
        <v>0.1</v>
      </c>
      <c r="T64" s="83">
        <f t="shared" si="6"/>
        <v>5.1245566070776579E-8</v>
      </c>
    </row>
    <row r="65" spans="1:20" s="83" customFormat="1" ht="12.95" customHeight="1">
      <c r="A65" s="83" t="s">
        <v>109</v>
      </c>
      <c r="B65" s="85" t="s">
        <v>197</v>
      </c>
      <c r="C65" s="84">
        <v>42373.705999999998</v>
      </c>
      <c r="D65" s="84"/>
      <c r="E65" s="83">
        <f t="shared" si="0"/>
        <v>12869.504166729348</v>
      </c>
      <c r="F65" s="83">
        <f t="shared" si="1"/>
        <v>12869.5</v>
      </c>
      <c r="G65" s="83">
        <f t="shared" si="14"/>
        <v>9.1953999799443409E-4</v>
      </c>
      <c r="I65" s="83">
        <f t="shared" si="15"/>
        <v>9.1953999799443409E-4</v>
      </c>
      <c r="P65" s="83">
        <f t="shared" si="3"/>
        <v>5.5987133757217627E-3</v>
      </c>
      <c r="Q65" s="146">
        <f t="shared" si="4"/>
        <v>27355.205999999998</v>
      </c>
      <c r="R65" s="83">
        <f t="shared" si="16"/>
        <v>2.1894663498832178E-5</v>
      </c>
      <c r="S65" s="85">
        <v>0.1</v>
      </c>
      <c r="T65" s="83">
        <f t="shared" si="6"/>
        <v>2.189466349883218E-6</v>
      </c>
    </row>
    <row r="66" spans="1:20" s="83" customFormat="1" ht="12.95" customHeight="1">
      <c r="A66" s="83" t="s">
        <v>110</v>
      </c>
      <c r="B66" s="85"/>
      <c r="C66" s="84">
        <v>42374.705999999998</v>
      </c>
      <c r="D66" s="84"/>
      <c r="E66" s="83">
        <f t="shared" si="0"/>
        <v>12874.035486030212</v>
      </c>
      <c r="F66" s="83">
        <f t="shared" si="1"/>
        <v>12874</v>
      </c>
      <c r="G66" s="83">
        <f t="shared" si="14"/>
        <v>7.8312799960258417E-3</v>
      </c>
      <c r="I66" s="83">
        <f t="shared" si="15"/>
        <v>7.8312799960258417E-3</v>
      </c>
      <c r="P66" s="83">
        <f t="shared" si="3"/>
        <v>5.5981154825072137E-3</v>
      </c>
      <c r="Q66" s="146">
        <f t="shared" si="4"/>
        <v>27356.205999999998</v>
      </c>
      <c r="R66" s="83">
        <f t="shared" si="16"/>
        <v>4.9870237444388906E-6</v>
      </c>
      <c r="S66" s="85">
        <v>0.1</v>
      </c>
      <c r="T66" s="83">
        <f t="shared" si="6"/>
        <v>4.9870237444388912E-7</v>
      </c>
    </row>
    <row r="67" spans="1:20" s="83" customFormat="1" ht="12.95" customHeight="1">
      <c r="A67" s="83" t="s">
        <v>112</v>
      </c>
      <c r="B67" s="85"/>
      <c r="C67" s="84">
        <v>42390.591</v>
      </c>
      <c r="D67" s="84"/>
      <c r="E67" s="83">
        <f t="shared" si="0"/>
        <v>12946.015493124454</v>
      </c>
      <c r="F67" s="83">
        <f t="shared" si="1"/>
        <v>12946</v>
      </c>
      <c r="G67" s="83">
        <f t="shared" si="14"/>
        <v>3.4191200029454194E-3</v>
      </c>
      <c r="I67" s="83">
        <f t="shared" si="15"/>
        <v>3.4191200029454194E-3</v>
      </c>
      <c r="P67" s="83">
        <f t="shared" si="3"/>
        <v>5.5885241615848307E-3</v>
      </c>
      <c r="Q67" s="146">
        <f t="shared" si="4"/>
        <v>27372.091</v>
      </c>
      <c r="R67" s="83">
        <f t="shared" si="16"/>
        <v>4.7063144035219722E-6</v>
      </c>
      <c r="S67" s="85">
        <v>0.1</v>
      </c>
      <c r="T67" s="83">
        <f t="shared" si="6"/>
        <v>4.7063144035219726E-7</v>
      </c>
    </row>
    <row r="68" spans="1:20" s="83" customFormat="1" ht="12.95" customHeight="1">
      <c r="A68" s="83" t="s">
        <v>113</v>
      </c>
      <c r="B68" s="85"/>
      <c r="C68" s="84">
        <v>42459.886400000003</v>
      </c>
      <c r="D68" s="84"/>
      <c r="E68" s="83">
        <f t="shared" si="0"/>
        <v>13260.015076605596</v>
      </c>
      <c r="F68" s="83">
        <f t="shared" si="1"/>
        <v>13260</v>
      </c>
      <c r="G68" s="83">
        <f t="shared" si="14"/>
        <v>3.3272000073338859E-3</v>
      </c>
      <c r="J68" s="83">
        <f t="shared" ref="J68:J76" si="17">G68</f>
        <v>3.3272000073338859E-3</v>
      </c>
      <c r="P68" s="83">
        <f t="shared" si="3"/>
        <v>5.546144569330805E-3</v>
      </c>
      <c r="Q68" s="146">
        <f t="shared" si="4"/>
        <v>27441.386400000003</v>
      </c>
      <c r="R68" s="83">
        <f t="shared" si="16"/>
        <v>4.923714969215699E-6</v>
      </c>
      <c r="S68" s="85">
        <v>1</v>
      </c>
      <c r="T68" s="83">
        <f t="shared" si="6"/>
        <v>4.923714969215699E-6</v>
      </c>
    </row>
    <row r="69" spans="1:20" s="83" customFormat="1" ht="12.95" customHeight="1">
      <c r="A69" s="83" t="s">
        <v>113</v>
      </c>
      <c r="B69" s="85"/>
      <c r="C69" s="84">
        <v>42461.872100000001</v>
      </c>
      <c r="D69" s="84"/>
      <c r="E69" s="83">
        <f t="shared" si="0"/>
        <v>13269.012917341312</v>
      </c>
      <c r="F69" s="83">
        <f t="shared" si="1"/>
        <v>13269</v>
      </c>
      <c r="G69" s="83">
        <f t="shared" si="14"/>
        <v>2.8506800008472055E-3</v>
      </c>
      <c r="J69" s="83">
        <f t="shared" si="17"/>
        <v>2.8506800008472055E-3</v>
      </c>
      <c r="P69" s="83">
        <f t="shared" si="3"/>
        <v>5.5449166576335912E-3</v>
      </c>
      <c r="Q69" s="146">
        <f t="shared" si="4"/>
        <v>27443.372100000001</v>
      </c>
      <c r="R69" s="83">
        <f t="shared" si="16"/>
        <v>7.2589111627714807E-6</v>
      </c>
      <c r="S69" s="85">
        <v>1</v>
      </c>
      <c r="T69" s="83">
        <f t="shared" si="6"/>
        <v>7.2589111627714807E-6</v>
      </c>
    </row>
    <row r="70" spans="1:20" s="83" customFormat="1" ht="12.95" customHeight="1">
      <c r="A70" s="83" t="s">
        <v>113</v>
      </c>
      <c r="B70" s="85" t="s">
        <v>197</v>
      </c>
      <c r="C70" s="84">
        <v>42466.837500000001</v>
      </c>
      <c r="D70" s="84"/>
      <c r="E70" s="83">
        <f t="shared" si="0"/>
        <v>13291.512730197828</v>
      </c>
      <c r="F70" s="83">
        <f t="shared" si="1"/>
        <v>13291.5</v>
      </c>
      <c r="G70" s="83">
        <f t="shared" si="14"/>
        <v>2.8093799992348067E-3</v>
      </c>
      <c r="J70" s="83">
        <f t="shared" si="17"/>
        <v>2.8093799992348067E-3</v>
      </c>
      <c r="P70" s="83">
        <f t="shared" si="3"/>
        <v>5.5418436576841704E-3</v>
      </c>
      <c r="Q70" s="146">
        <f t="shared" si="4"/>
        <v>27448.337500000001</v>
      </c>
      <c r="R70" s="83">
        <f t="shared" si="16"/>
        <v>7.4663576447464811E-6</v>
      </c>
      <c r="S70" s="85">
        <v>1</v>
      </c>
      <c r="T70" s="83">
        <f t="shared" si="6"/>
        <v>7.4663576447464811E-6</v>
      </c>
    </row>
    <row r="71" spans="1:20" s="83" customFormat="1" ht="12.95" customHeight="1">
      <c r="A71" s="83" t="s">
        <v>113</v>
      </c>
      <c r="B71" s="85"/>
      <c r="C71" s="84">
        <v>42466.947999999997</v>
      </c>
      <c r="D71" s="84"/>
      <c r="E71" s="83">
        <f t="shared" si="0"/>
        <v>13292.013440980552</v>
      </c>
      <c r="F71" s="83">
        <f t="shared" si="1"/>
        <v>13292</v>
      </c>
      <c r="G71" s="83">
        <f t="shared" si="14"/>
        <v>2.966239997476805E-3</v>
      </c>
      <c r="J71" s="83">
        <f t="shared" si="17"/>
        <v>2.966239997476805E-3</v>
      </c>
      <c r="P71" s="83">
        <f t="shared" si="3"/>
        <v>5.5417753165380315E-3</v>
      </c>
      <c r="Q71" s="146">
        <f t="shared" si="4"/>
        <v>27448.447999999997</v>
      </c>
      <c r="R71" s="83">
        <f t="shared" si="16"/>
        <v>6.6333821797318142E-6</v>
      </c>
      <c r="S71" s="85">
        <v>1</v>
      </c>
      <c r="T71" s="83">
        <f t="shared" si="6"/>
        <v>6.6333821797318142E-6</v>
      </c>
    </row>
    <row r="72" spans="1:20" s="83" customFormat="1" ht="12.95" customHeight="1">
      <c r="A72" s="83" t="s">
        <v>113</v>
      </c>
      <c r="B72" s="85"/>
      <c r="C72" s="84">
        <v>42467.830800000003</v>
      </c>
      <c r="D72" s="84"/>
      <c r="E72" s="83">
        <f t="shared" si="0"/>
        <v>13296.013689659387</v>
      </c>
      <c r="F72" s="83">
        <f t="shared" si="1"/>
        <v>13296</v>
      </c>
      <c r="G72" s="83">
        <f t="shared" si="14"/>
        <v>3.0211200064513832E-3</v>
      </c>
      <c r="J72" s="83">
        <f t="shared" si="17"/>
        <v>3.0211200064513832E-3</v>
      </c>
      <c r="P72" s="83">
        <f t="shared" si="3"/>
        <v>5.5412285055731932E-3</v>
      </c>
      <c r="Q72" s="146">
        <f t="shared" si="4"/>
        <v>27449.330800000003</v>
      </c>
      <c r="R72" s="83">
        <f t="shared" si="16"/>
        <v>6.3509468473459815E-6</v>
      </c>
      <c r="S72" s="85">
        <v>1</v>
      </c>
      <c r="T72" s="83">
        <f t="shared" si="6"/>
        <v>6.3509468473459815E-6</v>
      </c>
    </row>
    <row r="73" spans="1:20" s="83" customFormat="1" ht="12.95" customHeight="1">
      <c r="A73" s="53" t="s">
        <v>113</v>
      </c>
      <c r="B73" s="50" t="s">
        <v>197</v>
      </c>
      <c r="C73" s="49">
        <v>42467.940600000002</v>
      </c>
      <c r="D73" s="49"/>
      <c r="E73" s="83">
        <f t="shared" si="0"/>
        <v>13296.511228518613</v>
      </c>
      <c r="F73" s="83">
        <f t="shared" si="1"/>
        <v>13296.5</v>
      </c>
      <c r="G73" s="83">
        <f t="shared" si="14"/>
        <v>2.477980000548996E-3</v>
      </c>
      <c r="J73" s="83">
        <f t="shared" si="17"/>
        <v>2.477980000548996E-3</v>
      </c>
      <c r="P73" s="83">
        <f t="shared" si="3"/>
        <v>5.5411601439781227E-3</v>
      </c>
      <c r="Q73" s="146">
        <f t="shared" si="4"/>
        <v>27449.440600000002</v>
      </c>
      <c r="R73" s="83">
        <f t="shared" si="16"/>
        <v>9.3830725910984847E-6</v>
      </c>
      <c r="S73" s="85">
        <v>1</v>
      </c>
      <c r="T73" s="83">
        <f t="shared" si="6"/>
        <v>9.3830725910984847E-6</v>
      </c>
    </row>
    <row r="74" spans="1:20" s="83" customFormat="1" ht="12.95" customHeight="1">
      <c r="A74" s="53" t="s">
        <v>113</v>
      </c>
      <c r="B74" s="50"/>
      <c r="C74" s="49">
        <v>42484.823400000001</v>
      </c>
      <c r="D74" s="49"/>
      <c r="E74" s="83">
        <f t="shared" si="0"/>
        <v>13373.012586011248</v>
      </c>
      <c r="F74" s="83">
        <f t="shared" si="1"/>
        <v>13373</v>
      </c>
      <c r="G74" s="83">
        <f t="shared" si="14"/>
        <v>2.7775600028689951E-3</v>
      </c>
      <c r="J74" s="83">
        <f t="shared" si="17"/>
        <v>2.7775600028689951E-3</v>
      </c>
      <c r="P74" s="83">
        <f t="shared" si="3"/>
        <v>5.5306740522838814E-3</v>
      </c>
      <c r="Q74" s="146">
        <f t="shared" si="4"/>
        <v>27466.323400000001</v>
      </c>
      <c r="R74" s="83">
        <f t="shared" si="16"/>
        <v>7.5796369690856333E-6</v>
      </c>
      <c r="S74" s="85">
        <v>1</v>
      </c>
      <c r="T74" s="83">
        <f t="shared" si="6"/>
        <v>7.5796369690856333E-6</v>
      </c>
    </row>
    <row r="75" spans="1:20" s="83" customFormat="1" ht="12.95" customHeight="1">
      <c r="A75" s="149" t="s">
        <v>413</v>
      </c>
      <c r="B75" s="150" t="s">
        <v>197</v>
      </c>
      <c r="C75" s="49">
        <v>42484.932999999997</v>
      </c>
      <c r="D75" s="149" t="s">
        <v>57</v>
      </c>
      <c r="E75" s="53">
        <f t="shared" si="0"/>
        <v>13373.509218606605</v>
      </c>
      <c r="F75" s="83">
        <f t="shared" si="1"/>
        <v>13373.5</v>
      </c>
      <c r="G75" s="83">
        <f t="shared" si="14"/>
        <v>2.0344199947430752E-3</v>
      </c>
      <c r="J75" s="83">
        <f t="shared" si="17"/>
        <v>2.0344199947430752E-3</v>
      </c>
      <c r="P75" s="83">
        <f t="shared" si="3"/>
        <v>5.5306053407849082E-3</v>
      </c>
      <c r="Q75" s="146">
        <f t="shared" si="4"/>
        <v>27466.432999999997</v>
      </c>
      <c r="R75" s="83">
        <f t="shared" si="16"/>
        <v>1.2223311973877651E-5</v>
      </c>
      <c r="S75" s="85">
        <v>1</v>
      </c>
      <c r="T75" s="83">
        <f t="shared" si="6"/>
        <v>1.2223311973877651E-5</v>
      </c>
    </row>
    <row r="76" spans="1:20" s="83" customFormat="1" ht="12.95" customHeight="1">
      <c r="A76" s="53" t="s">
        <v>113</v>
      </c>
      <c r="B76" s="50" t="s">
        <v>197</v>
      </c>
      <c r="C76" s="49">
        <v>42484.933299999997</v>
      </c>
      <c r="D76" s="49"/>
      <c r="E76" s="83">
        <f t="shared" si="0"/>
        <v>13373.510578002393</v>
      </c>
      <c r="F76" s="83">
        <f t="shared" si="1"/>
        <v>13373.5</v>
      </c>
      <c r="G76" s="83">
        <f t="shared" si="14"/>
        <v>2.3344199944403954E-3</v>
      </c>
      <c r="J76" s="83">
        <f t="shared" si="17"/>
        <v>2.3344199944403954E-3</v>
      </c>
      <c r="P76" s="83">
        <f t="shared" si="3"/>
        <v>5.5306053407849082E-3</v>
      </c>
      <c r="Q76" s="146">
        <f t="shared" si="4"/>
        <v>27466.433299999997</v>
      </c>
      <c r="R76" s="83">
        <f t="shared" si="16"/>
        <v>1.0215600768187393E-5</v>
      </c>
      <c r="S76" s="85">
        <v>1</v>
      </c>
      <c r="T76" s="83">
        <f t="shared" si="6"/>
        <v>1.0215600768187393E-5</v>
      </c>
    </row>
    <row r="77" spans="1:20" s="83" customFormat="1" ht="12.95" customHeight="1">
      <c r="A77" s="53" t="s">
        <v>114</v>
      </c>
      <c r="B77" s="50" t="s">
        <v>197</v>
      </c>
      <c r="C77" s="49">
        <v>42491.561000000002</v>
      </c>
      <c r="D77" s="49"/>
      <c r="E77" s="83">
        <f t="shared" si="0"/>
        <v>13403.542802932754</v>
      </c>
      <c r="F77" s="83">
        <f t="shared" si="1"/>
        <v>13403.5</v>
      </c>
      <c r="G77" s="83">
        <f t="shared" si="14"/>
        <v>9.4460200052708387E-3</v>
      </c>
      <c r="I77" s="83">
        <f t="shared" ref="I77:I93" si="18">G77</f>
        <v>9.4460200052708387E-3</v>
      </c>
      <c r="P77" s="83">
        <f t="shared" si="3"/>
        <v>5.5264784928975531E-3</v>
      </c>
      <c r="Q77" s="146">
        <f t="shared" si="4"/>
        <v>27473.061000000002</v>
      </c>
      <c r="R77" s="83">
        <f t="shared" si="16"/>
        <v>1.5362805667217463E-5</v>
      </c>
      <c r="S77" s="85">
        <v>0.1</v>
      </c>
      <c r="T77" s="83">
        <f t="shared" si="6"/>
        <v>1.5362805667217464E-6</v>
      </c>
    </row>
    <row r="78" spans="1:20" s="83" customFormat="1" ht="12.95" customHeight="1">
      <c r="A78" s="53" t="s">
        <v>114</v>
      </c>
      <c r="B78" s="50" t="s">
        <v>197</v>
      </c>
      <c r="C78" s="49">
        <v>42502.370999999999</v>
      </c>
      <c r="D78" s="49"/>
      <c r="E78" s="83">
        <f t="shared" si="0"/>
        <v>13452.526364575089</v>
      </c>
      <c r="F78" s="83">
        <f t="shared" si="1"/>
        <v>13452.5</v>
      </c>
      <c r="G78" s="83">
        <f t="shared" si="14"/>
        <v>5.8183000001008622E-3</v>
      </c>
      <c r="I78" s="83">
        <f t="shared" si="18"/>
        <v>5.8183000001008622E-3</v>
      </c>
      <c r="P78" s="83">
        <f t="shared" si="3"/>
        <v>5.5197203840580324E-3</v>
      </c>
      <c r="Q78" s="146">
        <f t="shared" si="4"/>
        <v>27483.870999999999</v>
      </c>
      <c r="R78" s="83">
        <f t="shared" si="16"/>
        <v>8.914978711628367E-8</v>
      </c>
      <c r="S78" s="85">
        <v>0.1</v>
      </c>
      <c r="T78" s="83">
        <f t="shared" si="6"/>
        <v>8.9149787116283667E-9</v>
      </c>
    </row>
    <row r="79" spans="1:20" s="83" customFormat="1" ht="12.95" customHeight="1">
      <c r="A79" s="53" t="s">
        <v>114</v>
      </c>
      <c r="B79" s="50"/>
      <c r="C79" s="49">
        <v>42503.366000000002</v>
      </c>
      <c r="D79" s="49"/>
      <c r="E79" s="83">
        <f t="shared" si="0"/>
        <v>13457.035027279462</v>
      </c>
      <c r="F79" s="83">
        <f t="shared" si="1"/>
        <v>13457</v>
      </c>
      <c r="G79" s="83">
        <f t="shared" si="14"/>
        <v>7.7300400007516146E-3</v>
      </c>
      <c r="I79" s="83">
        <f t="shared" si="18"/>
        <v>7.7300400007516146E-3</v>
      </c>
      <c r="P79" s="83">
        <f t="shared" si="3"/>
        <v>5.5190986473917817E-3</v>
      </c>
      <c r="Q79" s="146">
        <f t="shared" si="4"/>
        <v>27484.866000000002</v>
      </c>
      <c r="R79" s="83">
        <f t="shared" si="16"/>
        <v>4.888261667996609E-6</v>
      </c>
      <c r="S79" s="85">
        <v>0.1</v>
      </c>
      <c r="T79" s="83">
        <f t="shared" si="6"/>
        <v>4.8882616679966097E-7</v>
      </c>
    </row>
    <row r="80" spans="1:20" s="83" customFormat="1" ht="12.95" customHeight="1">
      <c r="A80" s="53" t="s">
        <v>114</v>
      </c>
      <c r="B80" s="50" t="s">
        <v>197</v>
      </c>
      <c r="C80" s="49">
        <v>42503.474999999999</v>
      </c>
      <c r="D80" s="49"/>
      <c r="E80" s="83">
        <f t="shared" si="0"/>
        <v>13457.528941083241</v>
      </c>
      <c r="F80" s="83">
        <f t="shared" si="1"/>
        <v>13457.5</v>
      </c>
      <c r="G80" s="83">
        <f t="shared" si="14"/>
        <v>6.386900000507012E-3</v>
      </c>
      <c r="I80" s="83">
        <f t="shared" si="18"/>
        <v>6.386900000507012E-3</v>
      </c>
      <c r="P80" s="83">
        <f t="shared" si="3"/>
        <v>5.5190295541794592E-3</v>
      </c>
      <c r="Q80" s="146">
        <f t="shared" si="4"/>
        <v>27484.974999999999</v>
      </c>
      <c r="R80" s="83">
        <f t="shared" si="16"/>
        <v>7.5319911160878566E-7</v>
      </c>
      <c r="S80" s="85">
        <v>0.1</v>
      </c>
      <c r="T80" s="83">
        <f t="shared" si="6"/>
        <v>7.5319911160878566E-8</v>
      </c>
    </row>
    <row r="81" spans="1:21" s="83" customFormat="1" ht="12.95" customHeight="1">
      <c r="A81" s="53" t="s">
        <v>115</v>
      </c>
      <c r="B81" s="50"/>
      <c r="C81" s="49">
        <v>42504.47</v>
      </c>
      <c r="D81" s="49"/>
      <c r="E81" s="83">
        <f t="shared" si="0"/>
        <v>13462.037603787614</v>
      </c>
      <c r="F81" s="83">
        <f t="shared" si="1"/>
        <v>13462</v>
      </c>
      <c r="G81" s="83">
        <f t="shared" si="14"/>
        <v>8.2986400011577643E-3</v>
      </c>
      <c r="I81" s="83">
        <f t="shared" si="18"/>
        <v>8.2986400011577643E-3</v>
      </c>
      <c r="P81" s="83">
        <f t="shared" si="3"/>
        <v>5.5184076130239141E-3</v>
      </c>
      <c r="Q81" s="146">
        <f t="shared" si="4"/>
        <v>27485.97</v>
      </c>
      <c r="R81" s="83">
        <f t="shared" si="16"/>
        <v>7.7296921320284515E-6</v>
      </c>
      <c r="S81" s="85">
        <v>0.1</v>
      </c>
      <c r="T81" s="83">
        <f t="shared" si="6"/>
        <v>7.729692132028452E-7</v>
      </c>
    </row>
    <row r="82" spans="1:21" s="83" customFormat="1" ht="12.95" customHeight="1">
      <c r="A82" s="53" t="s">
        <v>115</v>
      </c>
      <c r="B82" s="50"/>
      <c r="C82" s="49">
        <v>42509.553</v>
      </c>
      <c r="D82" s="49"/>
      <c r="E82" s="83">
        <f t="shared" si="0"/>
        <v>13485.070299793902</v>
      </c>
      <c r="F82" s="83">
        <f t="shared" si="1"/>
        <v>13485</v>
      </c>
      <c r="G82" s="83">
        <f t="shared" si="14"/>
        <v>1.5514200000325218E-2</v>
      </c>
      <c r="I82" s="83">
        <f t="shared" si="18"/>
        <v>1.5514200000325218E-2</v>
      </c>
      <c r="P82" s="83">
        <f t="shared" si="3"/>
        <v>5.5152259284627124E-3</v>
      </c>
      <c r="Q82" s="146">
        <f t="shared" si="4"/>
        <v>27491.053</v>
      </c>
      <c r="R82" s="83">
        <f t="shared" si="16"/>
        <v>9.9979482489778666E-5</v>
      </c>
      <c r="S82" s="85">
        <v>0.1</v>
      </c>
      <c r="T82" s="83">
        <f t="shared" si="6"/>
        <v>9.9979482489778666E-6</v>
      </c>
    </row>
    <row r="83" spans="1:21" s="83" customFormat="1" ht="12.95" customHeight="1">
      <c r="A83" s="53" t="s">
        <v>115</v>
      </c>
      <c r="B83" s="50"/>
      <c r="C83" s="49">
        <v>42510.65</v>
      </c>
      <c r="D83" s="49"/>
      <c r="E83" s="83">
        <f t="shared" si="0"/>
        <v>13490.041157066957</v>
      </c>
      <c r="F83" s="83">
        <f t="shared" si="1"/>
        <v>13490</v>
      </c>
      <c r="G83" s="83">
        <f t="shared" si="14"/>
        <v>9.0828000029432587E-3</v>
      </c>
      <c r="I83" s="83">
        <f t="shared" si="18"/>
        <v>9.0828000029432587E-3</v>
      </c>
      <c r="P83" s="83">
        <f t="shared" si="3"/>
        <v>5.514533621717015E-3</v>
      </c>
      <c r="Q83" s="146">
        <f t="shared" si="4"/>
        <v>27492.15</v>
      </c>
      <c r="R83" s="83">
        <f t="shared" si="16"/>
        <v>1.2732524967389434E-5</v>
      </c>
      <c r="S83" s="85">
        <v>0.1</v>
      </c>
      <c r="T83" s="83">
        <f t="shared" si="6"/>
        <v>1.2732524967389435E-6</v>
      </c>
    </row>
    <row r="84" spans="1:21" s="83" customFormat="1" ht="12.95" customHeight="1">
      <c r="A84" s="53" t="s">
        <v>115</v>
      </c>
      <c r="B84" s="50"/>
      <c r="C84" s="49">
        <v>42528.527999999998</v>
      </c>
      <c r="D84" s="49"/>
      <c r="E84" s="83">
        <f t="shared" si="0"/>
        <v>13571.0520835278</v>
      </c>
      <c r="F84" s="83">
        <f t="shared" si="1"/>
        <v>13571</v>
      </c>
      <c r="G84" s="83">
        <f t="shared" si="14"/>
        <v>1.1494120000861585E-2</v>
      </c>
      <c r="I84" s="83">
        <f t="shared" si="18"/>
        <v>1.1494120000861585E-2</v>
      </c>
      <c r="P84" s="83">
        <f t="shared" si="3"/>
        <v>5.5032865974939636E-3</v>
      </c>
      <c r="Q84" s="146">
        <f t="shared" si="4"/>
        <v>27510.027999999998</v>
      </c>
      <c r="R84" s="83">
        <f t="shared" si="16"/>
        <v>3.5890084866905282E-5</v>
      </c>
      <c r="S84" s="85">
        <v>0.1</v>
      </c>
      <c r="T84" s="83">
        <f t="shared" si="6"/>
        <v>3.5890084866905283E-6</v>
      </c>
    </row>
    <row r="85" spans="1:21" s="83" customFormat="1" ht="12.95" customHeight="1">
      <c r="A85" s="53" t="s">
        <v>115</v>
      </c>
      <c r="B85" s="50" t="s">
        <v>197</v>
      </c>
      <c r="C85" s="49">
        <v>42530.398999999998</v>
      </c>
      <c r="D85" s="49"/>
      <c r="E85" s="83">
        <f t="shared" ref="E85:E148" si="19">+(C85-C$7)/C$8</f>
        <v>13579.530181939714</v>
      </c>
      <c r="F85" s="83">
        <f t="shared" ref="F85:F148" si="20">ROUND(2*E85,0)/2</f>
        <v>13579.5</v>
      </c>
      <c r="G85" s="83">
        <f t="shared" si="14"/>
        <v>6.6607400003704242E-3</v>
      </c>
      <c r="I85" s="83">
        <f t="shared" si="18"/>
        <v>6.6607400003704242E-3</v>
      </c>
      <c r="P85" s="83">
        <f t="shared" ref="P85:P148" si="21">+D$11+D$12*F85+D$13*F85^2</f>
        <v>5.502102897206174E-3</v>
      </c>
      <c r="Q85" s="146">
        <f t="shared" ref="Q85:Q148" si="22">+C85-15018.5</f>
        <v>27511.898999999998</v>
      </c>
      <c r="R85" s="83">
        <f t="shared" si="16"/>
        <v>1.3424399368288455E-6</v>
      </c>
      <c r="S85" s="85">
        <v>0.1</v>
      </c>
      <c r="T85" s="83">
        <f t="shared" ref="T85:T148" si="23">+S85*R85</f>
        <v>1.3424399368288455E-7</v>
      </c>
    </row>
    <row r="86" spans="1:21" s="83" customFormat="1" ht="12.95" customHeight="1">
      <c r="A86" s="53" t="s">
        <v>115</v>
      </c>
      <c r="B86" s="50"/>
      <c r="C86" s="49">
        <v>42534.487000000001</v>
      </c>
      <c r="D86" s="49"/>
      <c r="E86" s="83">
        <f t="shared" si="19"/>
        <v>13598.054215241664</v>
      </c>
      <c r="F86" s="83">
        <f t="shared" si="20"/>
        <v>13598</v>
      </c>
      <c r="G86" s="83">
        <f t="shared" si="14"/>
        <v>1.1964559998887125E-2</v>
      </c>
      <c r="I86" s="83">
        <f t="shared" si="18"/>
        <v>1.1964559998887125E-2</v>
      </c>
      <c r="P86" s="83">
        <f t="shared" si="21"/>
        <v>5.4995243385133497E-3</v>
      </c>
      <c r="Q86" s="146">
        <f t="shared" si="22"/>
        <v>27515.987000000001</v>
      </c>
      <c r="R86" s="83">
        <f t="shared" si="16"/>
        <v>4.1796686089904579E-5</v>
      </c>
      <c r="S86" s="85">
        <v>0.1</v>
      </c>
      <c r="T86" s="83">
        <f t="shared" si="23"/>
        <v>4.1796686089904581E-6</v>
      </c>
    </row>
    <row r="87" spans="1:21" s="83" customFormat="1" ht="12.95" customHeight="1">
      <c r="A87" s="53" t="s">
        <v>115</v>
      </c>
      <c r="B87" s="50"/>
      <c r="C87" s="49">
        <v>42540.436999999998</v>
      </c>
      <c r="D87" s="49"/>
      <c r="E87" s="83">
        <f t="shared" si="19"/>
        <v>13625.015565081794</v>
      </c>
      <c r="F87" s="83">
        <f t="shared" si="20"/>
        <v>13625</v>
      </c>
      <c r="G87" s="83">
        <f t="shared" si="14"/>
        <v>3.4349999987171032E-3</v>
      </c>
      <c r="I87" s="83">
        <f t="shared" si="18"/>
        <v>3.4349999987171032E-3</v>
      </c>
      <c r="P87" s="83">
        <f t="shared" si="21"/>
        <v>5.4957554540796035E-3</v>
      </c>
      <c r="Q87" s="146">
        <f t="shared" si="22"/>
        <v>27521.936999999998</v>
      </c>
      <c r="R87" s="83">
        <f t="shared" si="16"/>
        <v>4.2467130468063064E-6</v>
      </c>
      <c r="S87" s="85">
        <v>0.1</v>
      </c>
      <c r="T87" s="83">
        <f t="shared" si="23"/>
        <v>4.2467130468063065E-7</v>
      </c>
    </row>
    <row r="88" spans="1:21" s="83" customFormat="1" ht="12.95" customHeight="1">
      <c r="A88" s="53" t="s">
        <v>115</v>
      </c>
      <c r="B88" s="50" t="s">
        <v>197</v>
      </c>
      <c r="C88" s="49">
        <v>42543.415000000001</v>
      </c>
      <c r="D88" s="49"/>
      <c r="E88" s="83">
        <f t="shared" si="19"/>
        <v>13638.509833959783</v>
      </c>
      <c r="F88" s="83">
        <f t="shared" si="20"/>
        <v>13638.5</v>
      </c>
      <c r="G88" s="83">
        <f t="shared" si="14"/>
        <v>2.1702200028812513E-3</v>
      </c>
      <c r="I88" s="83">
        <f t="shared" si="18"/>
        <v>2.1702200028812513E-3</v>
      </c>
      <c r="P88" s="83">
        <f t="shared" si="21"/>
        <v>5.4938685273178064E-3</v>
      </c>
      <c r="Q88" s="146">
        <f t="shared" si="22"/>
        <v>27524.915000000001</v>
      </c>
      <c r="R88" s="83">
        <f t="shared" si="16"/>
        <v>1.1046639513989291E-5</v>
      </c>
      <c r="S88" s="85">
        <v>0.1</v>
      </c>
      <c r="T88" s="83">
        <f t="shared" si="23"/>
        <v>1.1046639513989292E-6</v>
      </c>
    </row>
    <row r="89" spans="1:21" s="83" customFormat="1" ht="12.95" customHeight="1">
      <c r="A89" s="53" t="s">
        <v>115</v>
      </c>
      <c r="B89" s="50"/>
      <c r="C89" s="49">
        <v>42546.398000000001</v>
      </c>
      <c r="D89" s="49"/>
      <c r="E89" s="83">
        <f t="shared" si="19"/>
        <v>13652.026759434262</v>
      </c>
      <c r="F89" s="83">
        <f t="shared" si="20"/>
        <v>13652</v>
      </c>
      <c r="G89" s="83">
        <f t="shared" si="14"/>
        <v>5.9054400044260547E-3</v>
      </c>
      <c r="I89" s="83">
        <f t="shared" si="18"/>
        <v>5.9054400044260547E-3</v>
      </c>
      <c r="P89" s="83">
        <f t="shared" si="21"/>
        <v>5.491979944192725E-3</v>
      </c>
      <c r="Q89" s="146">
        <f t="shared" si="22"/>
        <v>27527.898000000001</v>
      </c>
      <c r="R89" s="83">
        <f t="shared" si="16"/>
        <v>1.7094922140814858E-7</v>
      </c>
      <c r="S89" s="85">
        <v>0.1</v>
      </c>
      <c r="T89" s="83">
        <f t="shared" si="23"/>
        <v>1.709492214081486E-8</v>
      </c>
    </row>
    <row r="90" spans="1:21" s="83" customFormat="1" ht="12.95" customHeight="1">
      <c r="A90" s="53" t="s">
        <v>115</v>
      </c>
      <c r="B90" s="50"/>
      <c r="C90" s="49">
        <v>42561.409</v>
      </c>
      <c r="D90" s="49"/>
      <c r="E90" s="83">
        <f t="shared" si="19"/>
        <v>13720.046393459534</v>
      </c>
      <c r="F90" s="83">
        <f t="shared" si="20"/>
        <v>13720</v>
      </c>
      <c r="G90" s="83">
        <f t="shared" si="14"/>
        <v>1.0238399998343084E-2</v>
      </c>
      <c r="I90" s="83">
        <f t="shared" si="18"/>
        <v>1.0238399998343084E-2</v>
      </c>
      <c r="P90" s="83">
        <f t="shared" si="21"/>
        <v>5.4824418970515409E-3</v>
      </c>
      <c r="Q90" s="146">
        <f t="shared" si="22"/>
        <v>27542.909</v>
      </c>
      <c r="R90" s="83">
        <f t="shared" si="16"/>
        <v>2.2619137461240661E-5</v>
      </c>
      <c r="S90" s="85">
        <v>0.1</v>
      </c>
      <c r="T90" s="83">
        <f t="shared" si="23"/>
        <v>2.2619137461240662E-6</v>
      </c>
    </row>
    <row r="91" spans="1:21" s="83" customFormat="1" ht="12.95" customHeight="1">
      <c r="A91" s="53" t="s">
        <v>116</v>
      </c>
      <c r="B91" s="50" t="s">
        <v>197</v>
      </c>
      <c r="C91" s="49">
        <v>42569.455999999998</v>
      </c>
      <c r="D91" s="49"/>
      <c r="E91" s="83">
        <f t="shared" si="19"/>
        <v>13756.509919873584</v>
      </c>
      <c r="F91" s="83">
        <f t="shared" si="20"/>
        <v>13756.5</v>
      </c>
      <c r="G91" s="83">
        <f t="shared" si="14"/>
        <v>2.1891799988225102E-3</v>
      </c>
      <c r="I91" s="83">
        <f t="shared" si="18"/>
        <v>2.1891799988225102E-3</v>
      </c>
      <c r="P91" s="83">
        <f t="shared" si="21"/>
        <v>5.4773048772433245E-3</v>
      </c>
      <c r="Q91" s="146">
        <f t="shared" si="22"/>
        <v>27550.955999999998</v>
      </c>
      <c r="R91" s="83">
        <f t="shared" si="16"/>
        <v>1.0811765216089895E-5</v>
      </c>
      <c r="S91" s="85">
        <v>0.1</v>
      </c>
      <c r="T91" s="83">
        <f t="shared" si="23"/>
        <v>1.0811765216089896E-6</v>
      </c>
    </row>
    <row r="92" spans="1:21" s="83" customFormat="1" ht="12.95" customHeight="1">
      <c r="A92" s="53" t="s">
        <v>116</v>
      </c>
      <c r="B92" s="50" t="s">
        <v>197</v>
      </c>
      <c r="C92" s="49">
        <v>42571.442999999999</v>
      </c>
      <c r="D92" s="49"/>
      <c r="E92" s="83">
        <f t="shared" si="19"/>
        <v>13765.513651324407</v>
      </c>
      <c r="F92" s="83">
        <f t="shared" si="20"/>
        <v>13765.5</v>
      </c>
      <c r="G92" s="83">
        <f t="shared" si="14"/>
        <v>3.0126600031508133E-3</v>
      </c>
      <c r="I92" s="83">
        <f t="shared" si="18"/>
        <v>3.0126600031508133E-3</v>
      </c>
      <c r="P92" s="83">
        <f t="shared" si="21"/>
        <v>5.476036353972283E-3</v>
      </c>
      <c r="Q92" s="146">
        <f t="shared" si="22"/>
        <v>27552.942999999999</v>
      </c>
      <c r="R92" s="83">
        <f t="shared" si="16"/>
        <v>6.0682230457865008E-6</v>
      </c>
      <c r="S92" s="85">
        <v>0.1</v>
      </c>
      <c r="T92" s="83">
        <f t="shared" si="23"/>
        <v>6.068223045786501E-7</v>
      </c>
    </row>
    <row r="93" spans="1:21" s="83" customFormat="1" ht="12.95" customHeight="1">
      <c r="A93" s="53" t="s">
        <v>117</v>
      </c>
      <c r="B93" s="50"/>
      <c r="C93" s="49">
        <v>42745.684999999998</v>
      </c>
      <c r="D93" s="49"/>
      <c r="E93" s="83">
        <f t="shared" si="19"/>
        <v>14555.059788945642</v>
      </c>
      <c r="F93" s="83">
        <f t="shared" si="20"/>
        <v>14555</v>
      </c>
      <c r="G93" s="83">
        <f t="shared" si="14"/>
        <v>1.3194599996495526E-2</v>
      </c>
      <c r="I93" s="83">
        <f t="shared" si="18"/>
        <v>1.3194599996495526E-2</v>
      </c>
      <c r="P93" s="83">
        <f t="shared" si="21"/>
        <v>5.3618939343233465E-3</v>
      </c>
      <c r="Q93" s="146">
        <f t="shared" si="22"/>
        <v>27727.184999999998</v>
      </c>
      <c r="R93" s="83">
        <f t="shared" si="16"/>
        <v>6.1351284256388802E-5</v>
      </c>
      <c r="S93" s="85">
        <v>0.1</v>
      </c>
      <c r="T93" s="83">
        <f t="shared" si="23"/>
        <v>6.1351284256388805E-6</v>
      </c>
    </row>
    <row r="94" spans="1:21" s="83" customFormat="1" ht="12.95" customHeight="1">
      <c r="A94" s="53" t="s">
        <v>118</v>
      </c>
      <c r="B94" s="50"/>
      <c r="C94" s="49">
        <v>42749.645299999996</v>
      </c>
      <c r="D94" s="49" t="s">
        <v>108</v>
      </c>
      <c r="E94" s="83">
        <f t="shared" si="19"/>
        <v>14573.00517277285</v>
      </c>
      <c r="F94" s="83">
        <f t="shared" si="20"/>
        <v>14573</v>
      </c>
      <c r="G94" s="83">
        <f t="shared" si="14"/>
        <v>1.1415599947213195E-3</v>
      </c>
      <c r="J94" s="83">
        <f>G94</f>
        <v>1.1415599947213195E-3</v>
      </c>
      <c r="P94" s="83">
        <f t="shared" si="21"/>
        <v>5.3592255238586739E-3</v>
      </c>
      <c r="Q94" s="146">
        <f t="shared" si="22"/>
        <v>27731.145299999996</v>
      </c>
      <c r="R94" s="83">
        <f t="shared" si="16"/>
        <v>1.7788702515673479E-5</v>
      </c>
      <c r="S94" s="85">
        <v>1</v>
      </c>
      <c r="T94" s="83">
        <f t="shared" si="23"/>
        <v>1.7788702515673479E-5</v>
      </c>
    </row>
    <row r="95" spans="1:21" s="83" customFormat="1" ht="12.95" customHeight="1">
      <c r="A95" s="53" t="s">
        <v>119</v>
      </c>
      <c r="B95" s="50" t="s">
        <v>197</v>
      </c>
      <c r="C95" s="49">
        <v>42775.584999999999</v>
      </c>
      <c r="D95" s="49"/>
      <c r="E95" s="83">
        <f t="shared" si="19"/>
        <v>14690.546236041499</v>
      </c>
      <c r="F95" s="83">
        <f t="shared" si="20"/>
        <v>14690.5</v>
      </c>
      <c r="P95" s="83">
        <f t="shared" si="21"/>
        <v>5.341734383877055E-3</v>
      </c>
      <c r="Q95" s="146">
        <f t="shared" si="22"/>
        <v>27757.084999999999</v>
      </c>
      <c r="R95" s="83">
        <f t="shared" si="16"/>
        <v>2.853412622789438E-5</v>
      </c>
      <c r="S95" s="85"/>
      <c r="T95" s="83">
        <f t="shared" si="23"/>
        <v>0</v>
      </c>
      <c r="U95" s="148">
        <v>4.8273959997459315E-2</v>
      </c>
    </row>
    <row r="96" spans="1:21" s="83" customFormat="1" ht="12.95" customHeight="1">
      <c r="A96" s="53" t="s">
        <v>118</v>
      </c>
      <c r="B96" s="50"/>
      <c r="C96" s="49">
        <v>42785.616099999999</v>
      </c>
      <c r="D96" s="49"/>
      <c r="E96" s="83">
        <f t="shared" si="19"/>
        <v>14736.000353080402</v>
      </c>
      <c r="F96" s="83">
        <f t="shared" si="20"/>
        <v>14736</v>
      </c>
      <c r="G96" s="83">
        <f t="shared" ref="G96:G107" si="24">+C96-(C$7+F96*C$8)</f>
        <v>7.7919998147990555E-5</v>
      </c>
      <c r="J96" s="83">
        <f>G96</f>
        <v>7.7919998147990555E-5</v>
      </c>
      <c r="P96" s="83">
        <f t="shared" si="21"/>
        <v>5.3349275169253226E-3</v>
      </c>
      <c r="Q96" s="146">
        <f t="shared" si="22"/>
        <v>27767.116099999999</v>
      </c>
      <c r="R96" s="83">
        <f t="shared" si="16"/>
        <v>2.76361280524814E-5</v>
      </c>
      <c r="S96" s="85">
        <v>1</v>
      </c>
      <c r="T96" s="83">
        <f t="shared" si="23"/>
        <v>2.76361280524814E-5</v>
      </c>
    </row>
    <row r="97" spans="1:21" s="83" customFormat="1" ht="12.95" customHeight="1">
      <c r="A97" s="149" t="s">
        <v>456</v>
      </c>
      <c r="B97" s="150" t="s">
        <v>195</v>
      </c>
      <c r="C97" s="49">
        <v>42785.618799999997</v>
      </c>
      <c r="D97" s="149" t="s">
        <v>57</v>
      </c>
      <c r="E97" s="53">
        <f t="shared" si="19"/>
        <v>14736.012587642501</v>
      </c>
      <c r="F97" s="83">
        <f t="shared" si="20"/>
        <v>14736</v>
      </c>
      <c r="G97" s="83">
        <f t="shared" si="24"/>
        <v>2.777919995423872E-3</v>
      </c>
      <c r="J97" s="83">
        <f>G97</f>
        <v>2.777919995423872E-3</v>
      </c>
      <c r="P97" s="83">
        <f t="shared" si="21"/>
        <v>5.3349275169253226E-3</v>
      </c>
      <c r="Q97" s="146">
        <f t="shared" si="22"/>
        <v>27767.118799999997</v>
      </c>
      <c r="R97" s="83">
        <f t="shared" si="16"/>
        <v>6.5382874650149911E-6</v>
      </c>
      <c r="S97" s="85">
        <v>1</v>
      </c>
      <c r="T97" s="83">
        <f t="shared" si="23"/>
        <v>6.5382874650149911E-6</v>
      </c>
    </row>
    <row r="98" spans="1:21" s="83" customFormat="1" ht="12.95" customHeight="1">
      <c r="A98" s="53" t="s">
        <v>120</v>
      </c>
      <c r="B98" s="50"/>
      <c r="C98" s="49">
        <v>42806.580999999998</v>
      </c>
      <c r="D98" s="49"/>
      <c r="E98" s="83">
        <f t="shared" si="19"/>
        <v>14830.999009091092</v>
      </c>
      <c r="F98" s="83">
        <f t="shared" si="20"/>
        <v>14831</v>
      </c>
      <c r="G98" s="83">
        <f t="shared" si="24"/>
        <v>-2.1867999748792499E-4</v>
      </c>
      <c r="I98" s="83">
        <f>G98</f>
        <v>-2.1867999748792499E-4</v>
      </c>
      <c r="P98" s="83">
        <f t="shared" si="21"/>
        <v>5.3206547233392298E-3</v>
      </c>
      <c r="Q98" s="146">
        <f t="shared" si="22"/>
        <v>27788.080999999998</v>
      </c>
      <c r="R98" s="83">
        <f t="shared" si="16"/>
        <v>3.0684229149361256E-5</v>
      </c>
      <c r="S98" s="85">
        <v>0.1</v>
      </c>
      <c r="T98" s="83">
        <f t="shared" si="23"/>
        <v>3.0684229149361256E-6</v>
      </c>
    </row>
    <row r="99" spans="1:21" s="83" customFormat="1" ht="12.95" customHeight="1">
      <c r="A99" s="149" t="s">
        <v>456</v>
      </c>
      <c r="B99" s="150" t="s">
        <v>197</v>
      </c>
      <c r="C99" s="49">
        <v>42812.432099999998</v>
      </c>
      <c r="D99" s="149" t="s">
        <v>57</v>
      </c>
      <c r="E99" s="53">
        <f t="shared" si="19"/>
        <v>14857.51221145238</v>
      </c>
      <c r="F99" s="83">
        <f t="shared" si="20"/>
        <v>14857.5</v>
      </c>
      <c r="G99" s="83">
        <f t="shared" si="24"/>
        <v>2.694900002097711E-3</v>
      </c>
      <c r="J99" s="83">
        <f>G99</f>
        <v>2.694900002097711E-3</v>
      </c>
      <c r="P99" s="83">
        <f t="shared" si="21"/>
        <v>5.3166587339193725E-3</v>
      </c>
      <c r="Q99" s="146">
        <f t="shared" si="22"/>
        <v>27793.932099999998</v>
      </c>
      <c r="R99" s="83">
        <f t="shared" si="16"/>
        <v>6.8736188478831267E-6</v>
      </c>
      <c r="S99" s="85">
        <v>1</v>
      </c>
      <c r="T99" s="83">
        <f t="shared" si="23"/>
        <v>6.8736188478831267E-6</v>
      </c>
    </row>
    <row r="100" spans="1:21" s="83" customFormat="1" ht="12.95" customHeight="1">
      <c r="A100" s="53" t="s">
        <v>118</v>
      </c>
      <c r="B100" s="50"/>
      <c r="C100" s="49">
        <v>42812.539199999897</v>
      </c>
      <c r="D100" s="49"/>
      <c r="E100" s="83">
        <f t="shared" si="19"/>
        <v>14857.997515749046</v>
      </c>
      <c r="F100" s="83">
        <f t="shared" si="20"/>
        <v>14858</v>
      </c>
      <c r="G100" s="83">
        <f t="shared" si="24"/>
        <v>-5.482401029439643E-4</v>
      </c>
      <c r="J100" s="83">
        <f>G100</f>
        <v>-5.482401029439643E-4</v>
      </c>
      <c r="P100" s="83">
        <f t="shared" si="21"/>
        <v>5.3165832765457947E-3</v>
      </c>
      <c r="Q100" s="146">
        <f t="shared" si="22"/>
        <v>27794.039199999897</v>
      </c>
      <c r="R100" s="83">
        <f t="shared" si="16"/>
        <v>3.4396153272609679E-5</v>
      </c>
      <c r="S100" s="85">
        <v>1</v>
      </c>
      <c r="T100" s="83">
        <f t="shared" si="23"/>
        <v>3.4396153272609679E-5</v>
      </c>
    </row>
    <row r="101" spans="1:21" s="83" customFormat="1" ht="12.95" customHeight="1">
      <c r="A101" s="149" t="s">
        <v>452</v>
      </c>
      <c r="B101" s="150" t="s">
        <v>195</v>
      </c>
      <c r="C101" s="49">
        <v>42812.539199999999</v>
      </c>
      <c r="D101" s="149" t="s">
        <v>57</v>
      </c>
      <c r="E101" s="53">
        <f t="shared" si="19"/>
        <v>14857.997515749508</v>
      </c>
      <c r="F101" s="83">
        <f t="shared" si="20"/>
        <v>14858</v>
      </c>
      <c r="G101" s="83">
        <f t="shared" si="24"/>
        <v>-5.482400010805577E-4</v>
      </c>
      <c r="J101" s="83">
        <f>G101</f>
        <v>-5.482400010805577E-4</v>
      </c>
      <c r="P101" s="83">
        <f t="shared" si="21"/>
        <v>5.3165832765457947E-3</v>
      </c>
      <c r="Q101" s="146">
        <f t="shared" si="22"/>
        <v>27794.039199999999</v>
      </c>
      <c r="R101" s="83">
        <f t="shared" si="16"/>
        <v>3.4396152077787911E-5</v>
      </c>
      <c r="S101" s="85">
        <v>1</v>
      </c>
      <c r="T101" s="83">
        <f t="shared" si="23"/>
        <v>3.4396152077787911E-5</v>
      </c>
    </row>
    <row r="102" spans="1:21" s="83" customFormat="1" ht="12.95" customHeight="1">
      <c r="A102" s="53" t="s">
        <v>118</v>
      </c>
      <c r="B102" s="50" t="s">
        <v>197</v>
      </c>
      <c r="C102" s="49">
        <v>42815.519</v>
      </c>
      <c r="D102" s="49"/>
      <c r="E102" s="83">
        <f t="shared" si="19"/>
        <v>14871.499941002228</v>
      </c>
      <c r="F102" s="83">
        <f t="shared" si="20"/>
        <v>14871.5</v>
      </c>
      <c r="G102" s="83">
        <f t="shared" si="24"/>
        <v>-1.3019998732488602E-5</v>
      </c>
      <c r="J102" s="83">
        <f>G102</f>
        <v>-1.3019998732488602E-5</v>
      </c>
      <c r="P102" s="83">
        <f t="shared" si="21"/>
        <v>5.3145450686041523E-3</v>
      </c>
      <c r="Q102" s="146">
        <f t="shared" si="22"/>
        <v>27797.019</v>
      </c>
      <c r="R102" s="83">
        <f t="shared" si="16"/>
        <v>2.8382949546705665E-5</v>
      </c>
      <c r="S102" s="85">
        <v>1</v>
      </c>
      <c r="T102" s="83">
        <f t="shared" si="23"/>
        <v>2.8382949546705665E-5</v>
      </c>
    </row>
    <row r="103" spans="1:21" s="83" customFormat="1" ht="12.95" customHeight="1">
      <c r="A103" s="53" t="s">
        <v>120</v>
      </c>
      <c r="B103" s="50"/>
      <c r="C103" s="49">
        <v>42829.54</v>
      </c>
      <c r="D103" s="49"/>
      <c r="E103" s="83">
        <f t="shared" si="19"/>
        <v>14935.033568919653</v>
      </c>
      <c r="F103" s="83">
        <f t="shared" si="20"/>
        <v>14935</v>
      </c>
      <c r="G103" s="83">
        <f t="shared" si="24"/>
        <v>7.4081999991904013E-3</v>
      </c>
      <c r="I103" s="83">
        <f>G103</f>
        <v>7.4081999991904013E-3</v>
      </c>
      <c r="P103" s="83">
        <f t="shared" si="21"/>
        <v>5.3049357234622677E-3</v>
      </c>
      <c r="Q103" s="146">
        <f t="shared" si="22"/>
        <v>27811.040000000001</v>
      </c>
      <c r="R103" s="83">
        <f t="shared" si="16"/>
        <v>4.4237206135541906E-6</v>
      </c>
      <c r="S103" s="85">
        <v>0.1</v>
      </c>
      <c r="T103" s="83">
        <f t="shared" si="23"/>
        <v>4.4237206135541907E-7</v>
      </c>
    </row>
    <row r="104" spans="1:21" s="83" customFormat="1" ht="12.95" customHeight="1">
      <c r="A104" s="53" t="s">
        <v>121</v>
      </c>
      <c r="B104" s="50"/>
      <c r="C104" s="49">
        <v>42841.447999999997</v>
      </c>
      <c r="D104" s="49"/>
      <c r="E104" s="83">
        <f t="shared" si="19"/>
        <v>14988.99251915433</v>
      </c>
      <c r="F104" s="83">
        <f t="shared" si="20"/>
        <v>14989</v>
      </c>
      <c r="G104" s="83">
        <f t="shared" si="24"/>
        <v>-1.6509199995198287E-3</v>
      </c>
      <c r="I104" s="83">
        <f>G104</f>
        <v>-1.6509199995198287E-3</v>
      </c>
      <c r="P104" s="83">
        <f t="shared" si="21"/>
        <v>5.2967351638944348E-3</v>
      </c>
      <c r="Q104" s="146">
        <f t="shared" si="22"/>
        <v>27822.947999999997</v>
      </c>
      <c r="R104" s="83">
        <f t="shared" si="16"/>
        <v>4.8269912269716876E-5</v>
      </c>
      <c r="S104" s="85">
        <v>0.1</v>
      </c>
      <c r="T104" s="83">
        <f t="shared" si="23"/>
        <v>4.8269912269716881E-6</v>
      </c>
    </row>
    <row r="105" spans="1:21" s="83" customFormat="1" ht="12.95" customHeight="1">
      <c r="A105" s="53" t="s">
        <v>121</v>
      </c>
      <c r="B105" s="50"/>
      <c r="C105" s="49">
        <v>42858.447</v>
      </c>
      <c r="D105" s="49"/>
      <c r="E105" s="83">
        <f t="shared" si="19"/>
        <v>15066.020415949743</v>
      </c>
      <c r="F105" s="83">
        <f t="shared" si="20"/>
        <v>15066</v>
      </c>
      <c r="G105" s="83">
        <f t="shared" si="24"/>
        <v>4.5055200025672093E-3</v>
      </c>
      <c r="I105" s="83">
        <f>G105</f>
        <v>4.5055200025672093E-3</v>
      </c>
      <c r="P105" s="83">
        <f t="shared" si="21"/>
        <v>5.2849959359882182E-3</v>
      </c>
      <c r="Q105" s="146">
        <f t="shared" si="22"/>
        <v>27839.947</v>
      </c>
      <c r="R105" s="83">
        <f t="shared" si="16"/>
        <v>6.0758273078255304E-7</v>
      </c>
      <c r="S105" s="85">
        <v>0.1</v>
      </c>
      <c r="T105" s="83">
        <f t="shared" si="23"/>
        <v>6.0758273078255301E-8</v>
      </c>
    </row>
    <row r="106" spans="1:21" s="83" customFormat="1" ht="12.95" customHeight="1">
      <c r="A106" s="53" t="s">
        <v>121</v>
      </c>
      <c r="B106" s="50"/>
      <c r="C106" s="49">
        <v>42866.406999999999</v>
      </c>
      <c r="D106" s="49"/>
      <c r="E106" s="83">
        <f t="shared" si="19"/>
        <v>15102.08971758462</v>
      </c>
      <c r="F106" s="83">
        <f t="shared" si="20"/>
        <v>15102</v>
      </c>
      <c r="G106" s="83">
        <f t="shared" si="24"/>
        <v>1.979944000049727E-2</v>
      </c>
      <c r="I106" s="83">
        <f>G106</f>
        <v>1.979944000049727E-2</v>
      </c>
      <c r="P106" s="83">
        <f t="shared" si="21"/>
        <v>5.2794889799661028E-3</v>
      </c>
      <c r="Q106" s="146">
        <f t="shared" si="22"/>
        <v>27847.906999999999</v>
      </c>
      <c r="R106" s="83">
        <f t="shared" si="16"/>
        <v>2.1082897763862406E-4</v>
      </c>
      <c r="S106" s="85">
        <v>0.1</v>
      </c>
      <c r="T106" s="83">
        <f t="shared" si="23"/>
        <v>2.1082897763862409E-5</v>
      </c>
    </row>
    <row r="107" spans="1:21" s="83" customFormat="1" ht="12.95" customHeight="1">
      <c r="A107" s="53" t="s">
        <v>121</v>
      </c>
      <c r="B107" s="50" t="s">
        <v>197</v>
      </c>
      <c r="C107" s="49">
        <v>42866.504000000001</v>
      </c>
      <c r="D107" s="49"/>
      <c r="E107" s="83">
        <f t="shared" si="19"/>
        <v>15102.52925555681</v>
      </c>
      <c r="F107" s="83">
        <f t="shared" si="20"/>
        <v>15102.5</v>
      </c>
      <c r="G107" s="83">
        <f t="shared" si="24"/>
        <v>6.4563000050839037E-3</v>
      </c>
      <c r="I107" s="83">
        <f>G107</f>
        <v>6.4563000050839037E-3</v>
      </c>
      <c r="P107" s="83">
        <f t="shared" si="21"/>
        <v>5.2794124115340263E-3</v>
      </c>
      <c r="Q107" s="146">
        <f t="shared" si="22"/>
        <v>27848.004000000001</v>
      </c>
      <c r="R107" s="83">
        <f t="shared" si="16"/>
        <v>1.3850644078516214E-6</v>
      </c>
      <c r="S107" s="85">
        <v>0.1</v>
      </c>
      <c r="T107" s="83">
        <f t="shared" si="23"/>
        <v>1.3850644078516213E-7</v>
      </c>
    </row>
    <row r="108" spans="1:21" s="83" customFormat="1" ht="12.95" customHeight="1">
      <c r="A108" s="53" t="s">
        <v>121</v>
      </c>
      <c r="B108" s="50" t="s">
        <v>197</v>
      </c>
      <c r="C108" s="49">
        <v>42867.38</v>
      </c>
      <c r="D108" s="49"/>
      <c r="E108" s="83">
        <f t="shared" si="19"/>
        <v>15106.498691264353</v>
      </c>
      <c r="F108" s="83">
        <f t="shared" si="20"/>
        <v>15106.5</v>
      </c>
      <c r="P108" s="83">
        <f t="shared" si="21"/>
        <v>5.2787997822816967E-3</v>
      </c>
      <c r="Q108" s="146">
        <f t="shared" si="22"/>
        <v>27848.879999999997</v>
      </c>
      <c r="R108" s="83">
        <f t="shared" si="16"/>
        <v>2.7865727141417287E-5</v>
      </c>
      <c r="S108" s="85"/>
      <c r="T108" s="83">
        <f t="shared" si="23"/>
        <v>0</v>
      </c>
      <c r="U108" s="148">
        <v>1.0676859994418919E-2</v>
      </c>
    </row>
    <row r="109" spans="1:21" s="83" customFormat="1" ht="12.95" customHeight="1">
      <c r="A109" s="53" t="s">
        <v>121</v>
      </c>
      <c r="B109" s="50"/>
      <c r="C109" s="49">
        <v>42870.362999999998</v>
      </c>
      <c r="D109" s="49"/>
      <c r="E109" s="83">
        <f t="shared" si="19"/>
        <v>15120.015616738832</v>
      </c>
      <c r="F109" s="83">
        <f t="shared" si="20"/>
        <v>15120</v>
      </c>
      <c r="P109" s="83">
        <f t="shared" si="21"/>
        <v>5.2767310849862904E-3</v>
      </c>
      <c r="Q109" s="146">
        <f t="shared" si="22"/>
        <v>27851.862999999998</v>
      </c>
      <c r="R109" s="83">
        <f t="shared" si="16"/>
        <v>2.7843890943260592E-5</v>
      </c>
      <c r="S109" s="85"/>
      <c r="T109" s="83">
        <f t="shared" si="23"/>
        <v>0</v>
      </c>
      <c r="U109" s="148">
        <v>-4.8891559999901801E-2</v>
      </c>
    </row>
    <row r="110" spans="1:21" s="83" customFormat="1" ht="12.95" customHeight="1">
      <c r="A110" s="53" t="s">
        <v>121</v>
      </c>
      <c r="B110" s="50"/>
      <c r="C110" s="49">
        <v>42872.353999999999</v>
      </c>
      <c r="D110" s="49"/>
      <c r="E110" s="83">
        <f t="shared" si="19"/>
        <v>15129.037473466862</v>
      </c>
      <c r="F110" s="83">
        <f t="shared" si="20"/>
        <v>15129</v>
      </c>
      <c r="G110" s="83">
        <f t="shared" ref="G110:G120" si="25">+C110-(C$7+F110*C$8)</f>
        <v>8.2698800033540465E-3</v>
      </c>
      <c r="I110" s="83">
        <f t="shared" ref="I110:I120" si="26">G110</f>
        <v>8.2698800033540465E-3</v>
      </c>
      <c r="P110" s="83">
        <f t="shared" si="21"/>
        <v>5.2753510332541956E-3</v>
      </c>
      <c r="Q110" s="146">
        <f t="shared" si="22"/>
        <v>27853.853999999999</v>
      </c>
      <c r="R110" s="83">
        <f t="shared" si="16"/>
        <v>8.9672037527672733E-6</v>
      </c>
      <c r="S110" s="85">
        <v>0.1</v>
      </c>
      <c r="T110" s="83">
        <f t="shared" si="23"/>
        <v>8.9672037527672739E-7</v>
      </c>
    </row>
    <row r="111" spans="1:21" s="83" customFormat="1" ht="12.95" customHeight="1">
      <c r="A111" s="53" t="s">
        <v>121</v>
      </c>
      <c r="B111" s="50" t="s">
        <v>197</v>
      </c>
      <c r="C111" s="49">
        <v>42880.406000000003</v>
      </c>
      <c r="D111" s="49"/>
      <c r="E111" s="83">
        <f t="shared" si="19"/>
        <v>15165.523656477439</v>
      </c>
      <c r="F111" s="83">
        <f t="shared" si="20"/>
        <v>15165.5</v>
      </c>
      <c r="G111" s="83">
        <f t="shared" si="25"/>
        <v>5.220660001214128E-3</v>
      </c>
      <c r="I111" s="83">
        <f t="shared" si="26"/>
        <v>5.220660001214128E-3</v>
      </c>
      <c r="P111" s="83">
        <f t="shared" si="21"/>
        <v>5.2697466099941382E-3</v>
      </c>
      <c r="Q111" s="146">
        <f t="shared" si="22"/>
        <v>27861.906000000003</v>
      </c>
      <c r="R111" s="83">
        <f t="shared" si="16"/>
        <v>2.4094951615217724E-9</v>
      </c>
      <c r="S111" s="85">
        <v>0.1</v>
      </c>
      <c r="T111" s="83">
        <f t="shared" si="23"/>
        <v>2.4094951615217723E-10</v>
      </c>
    </row>
    <row r="112" spans="1:21" s="83" customFormat="1" ht="12.95" customHeight="1">
      <c r="A112" s="53" t="s">
        <v>121</v>
      </c>
      <c r="B112" s="50" t="s">
        <v>197</v>
      </c>
      <c r="C112" s="49">
        <v>42886.370999999999</v>
      </c>
      <c r="D112" s="49"/>
      <c r="E112" s="83">
        <f t="shared" si="19"/>
        <v>15192.552976107079</v>
      </c>
      <c r="F112" s="83">
        <f t="shared" si="20"/>
        <v>15192.5</v>
      </c>
      <c r="G112" s="83">
        <f t="shared" si="25"/>
        <v>1.1691100000462029E-2</v>
      </c>
      <c r="I112" s="83">
        <f t="shared" si="26"/>
        <v>1.1691100000462029E-2</v>
      </c>
      <c r="P112" s="83">
        <f t="shared" si="21"/>
        <v>5.2655930811980134E-3</v>
      </c>
      <c r="Q112" s="146">
        <f t="shared" si="22"/>
        <v>27867.870999999999</v>
      </c>
      <c r="R112" s="83">
        <f t="shared" si="16"/>
        <v>4.1287139169509744E-5</v>
      </c>
      <c r="S112" s="85">
        <v>0.1</v>
      </c>
      <c r="T112" s="83">
        <f t="shared" si="23"/>
        <v>4.1287139169509749E-6</v>
      </c>
    </row>
    <row r="113" spans="1:21" s="83" customFormat="1" ht="12.95" customHeight="1">
      <c r="A113" s="53" t="s">
        <v>121</v>
      </c>
      <c r="B113" s="50"/>
      <c r="C113" s="49">
        <v>42887.351999999999</v>
      </c>
      <c r="D113" s="49"/>
      <c r="E113" s="83">
        <f t="shared" si="19"/>
        <v>15196.998200341226</v>
      </c>
      <c r="F113" s="83">
        <f t="shared" si="20"/>
        <v>15197</v>
      </c>
      <c r="G113" s="83">
        <f t="shared" si="25"/>
        <v>-3.9716000173939392E-4</v>
      </c>
      <c r="I113" s="83">
        <f t="shared" si="26"/>
        <v>-3.9716000173939392E-4</v>
      </c>
      <c r="P113" s="83">
        <f t="shared" si="21"/>
        <v>5.2649001822573822E-3</v>
      </c>
      <c r="Q113" s="146">
        <f t="shared" si="22"/>
        <v>27868.851999999999</v>
      </c>
      <c r="R113" s="83">
        <f t="shared" si="16"/>
        <v>3.2058925527201608E-5</v>
      </c>
      <c r="S113" s="85">
        <v>0.1</v>
      </c>
      <c r="T113" s="83">
        <f t="shared" si="23"/>
        <v>3.2058925527201611E-6</v>
      </c>
    </row>
    <row r="114" spans="1:21" s="83" customFormat="1" ht="12.95" customHeight="1">
      <c r="A114" s="53" t="s">
        <v>121</v>
      </c>
      <c r="B114" s="50"/>
      <c r="C114" s="49">
        <v>42887.360000000001</v>
      </c>
      <c r="D114" s="49"/>
      <c r="E114" s="83">
        <f t="shared" si="19"/>
        <v>15197.03445089564</v>
      </c>
      <c r="F114" s="83">
        <f t="shared" si="20"/>
        <v>15197</v>
      </c>
      <c r="G114" s="83">
        <f t="shared" si="25"/>
        <v>7.6028399998904206E-3</v>
      </c>
      <c r="I114" s="83">
        <f t="shared" si="26"/>
        <v>7.6028399998904206E-3</v>
      </c>
      <c r="P114" s="83">
        <f t="shared" si="21"/>
        <v>5.2649001822573822E-3</v>
      </c>
      <c r="Q114" s="146">
        <f t="shared" si="22"/>
        <v>27868.86</v>
      </c>
      <c r="R114" s="83">
        <f t="shared" si="16"/>
        <v>5.4659625908740049E-6</v>
      </c>
      <c r="S114" s="85">
        <v>0.1</v>
      </c>
      <c r="T114" s="83">
        <f t="shared" si="23"/>
        <v>5.4659625908740053E-7</v>
      </c>
    </row>
    <row r="115" spans="1:21" s="83" customFormat="1" ht="12.95" customHeight="1">
      <c r="A115" s="53" t="s">
        <v>121</v>
      </c>
      <c r="B115" s="50" t="s">
        <v>197</v>
      </c>
      <c r="C115" s="49">
        <v>42889.447999999997</v>
      </c>
      <c r="D115" s="49"/>
      <c r="E115" s="83">
        <f t="shared" si="19"/>
        <v>15206.495845595828</v>
      </c>
      <c r="F115" s="83">
        <f t="shared" si="20"/>
        <v>15206.5</v>
      </c>
      <c r="G115" s="83">
        <f t="shared" si="25"/>
        <v>-9.1682000493165106E-4</v>
      </c>
      <c r="I115" s="83">
        <f t="shared" si="26"/>
        <v>-9.1682000493165106E-4</v>
      </c>
      <c r="P115" s="83">
        <f t="shared" si="21"/>
        <v>5.2634367912254704E-3</v>
      </c>
      <c r="Q115" s="146">
        <f t="shared" si="22"/>
        <v>27870.947999999997</v>
      </c>
      <c r="R115" s="83">
        <f t="shared" si="16"/>
        <v>3.8195574066446285E-5</v>
      </c>
      <c r="S115" s="85">
        <v>0.1</v>
      </c>
      <c r="T115" s="83">
        <f t="shared" si="23"/>
        <v>3.819557406644629E-6</v>
      </c>
    </row>
    <row r="116" spans="1:21" s="83" customFormat="1" ht="12.95" customHeight="1">
      <c r="A116" s="53" t="s">
        <v>121</v>
      </c>
      <c r="B116" s="50"/>
      <c r="C116" s="49">
        <v>42898.389000000003</v>
      </c>
      <c r="D116" s="49"/>
      <c r="E116" s="83">
        <f t="shared" si="19"/>
        <v>15247.010371464887</v>
      </c>
      <c r="F116" s="83">
        <f t="shared" si="20"/>
        <v>15247</v>
      </c>
      <c r="G116" s="83">
        <f t="shared" si="25"/>
        <v>2.2888400053489022E-3</v>
      </c>
      <c r="I116" s="83">
        <f t="shared" si="26"/>
        <v>2.2888400053489022E-3</v>
      </c>
      <c r="P116" s="83">
        <f t="shared" si="21"/>
        <v>5.2571889221764475E-3</v>
      </c>
      <c r="Q116" s="146">
        <f t="shared" si="22"/>
        <v>27879.889000000003</v>
      </c>
      <c r="R116" s="83">
        <f t="shared" si="16"/>
        <v>8.811095292031262E-6</v>
      </c>
      <c r="S116" s="85">
        <v>0.1</v>
      </c>
      <c r="T116" s="83">
        <f t="shared" si="23"/>
        <v>8.811095292031262E-7</v>
      </c>
    </row>
    <row r="117" spans="1:21" s="83" customFormat="1" ht="12.95" customHeight="1">
      <c r="A117" s="53" t="s">
        <v>122</v>
      </c>
      <c r="B117" s="50"/>
      <c r="C117" s="49">
        <v>42900.372000000003</v>
      </c>
      <c r="D117" s="49"/>
      <c r="E117" s="83">
        <f t="shared" si="19"/>
        <v>15255.995977638502</v>
      </c>
      <c r="F117" s="83">
        <f t="shared" si="20"/>
        <v>15256</v>
      </c>
      <c r="G117" s="83">
        <f t="shared" si="25"/>
        <v>-8.8767999841365963E-4</v>
      </c>
      <c r="I117" s="83">
        <f t="shared" si="26"/>
        <v>-8.8767999841365963E-4</v>
      </c>
      <c r="P117" s="83">
        <f t="shared" si="21"/>
        <v>5.2557984823882083E-3</v>
      </c>
      <c r="Q117" s="146">
        <f t="shared" si="22"/>
        <v>27881.872000000003</v>
      </c>
      <c r="R117" s="83">
        <f t="shared" si="16"/>
        <v>3.774232784407563E-5</v>
      </c>
      <c r="S117" s="85">
        <v>0.1</v>
      </c>
      <c r="T117" s="83">
        <f t="shared" si="23"/>
        <v>3.7742327844075632E-6</v>
      </c>
    </row>
    <row r="118" spans="1:21" s="83" customFormat="1" ht="12.95" customHeight="1">
      <c r="A118" s="53" t="s">
        <v>122</v>
      </c>
      <c r="B118" s="50" t="s">
        <v>197</v>
      </c>
      <c r="C118" s="49">
        <v>42904.462</v>
      </c>
      <c r="D118" s="49"/>
      <c r="E118" s="83">
        <f t="shared" si="19"/>
        <v>15274.529073579022</v>
      </c>
      <c r="F118" s="83">
        <f t="shared" si="20"/>
        <v>15274.5</v>
      </c>
      <c r="G118" s="83">
        <f t="shared" si="25"/>
        <v>6.4161400005104952E-3</v>
      </c>
      <c r="I118" s="83">
        <f t="shared" si="26"/>
        <v>6.4161400005104952E-3</v>
      </c>
      <c r="P118" s="83">
        <f t="shared" si="21"/>
        <v>5.2529380442917504E-3</v>
      </c>
      <c r="Q118" s="146">
        <f t="shared" si="22"/>
        <v>27885.962</v>
      </c>
      <c r="R118" s="83">
        <f t="shared" si="16"/>
        <v>1.3530387909511148E-6</v>
      </c>
      <c r="S118" s="85">
        <v>0.1</v>
      </c>
      <c r="T118" s="83">
        <f t="shared" si="23"/>
        <v>1.3530387909511149E-7</v>
      </c>
    </row>
    <row r="119" spans="1:21" s="83" customFormat="1" ht="12.95" customHeight="1">
      <c r="A119" s="53" t="s">
        <v>122</v>
      </c>
      <c r="B119" s="50"/>
      <c r="C119" s="49">
        <v>42913.402000000002</v>
      </c>
      <c r="D119" s="49"/>
      <c r="E119" s="83">
        <f t="shared" si="19"/>
        <v>15315.039068128761</v>
      </c>
      <c r="F119" s="83">
        <f t="shared" si="20"/>
        <v>15315</v>
      </c>
      <c r="G119" s="83">
        <f t="shared" si="25"/>
        <v>8.6217999996733852E-3</v>
      </c>
      <c r="I119" s="83">
        <f t="shared" si="26"/>
        <v>8.6217999996733852E-3</v>
      </c>
      <c r="P119" s="83">
        <f t="shared" si="21"/>
        <v>5.246665145753119E-3</v>
      </c>
      <c r="Q119" s="146">
        <f t="shared" si="22"/>
        <v>27894.902000000002</v>
      </c>
      <c r="R119" s="83">
        <f t="shared" si="16"/>
        <v>1.1391535282147376E-5</v>
      </c>
      <c r="S119" s="85">
        <v>0.1</v>
      </c>
      <c r="T119" s="83">
        <f t="shared" si="23"/>
        <v>1.1391535282147377E-6</v>
      </c>
    </row>
    <row r="120" spans="1:21" s="83" customFormat="1" ht="12.95" customHeight="1">
      <c r="A120" s="53" t="s">
        <v>122</v>
      </c>
      <c r="B120" s="50" t="s">
        <v>197</v>
      </c>
      <c r="C120" s="49">
        <v>42913.504000000001</v>
      </c>
      <c r="D120" s="49"/>
      <c r="E120" s="83">
        <f t="shared" si="19"/>
        <v>15315.501262697446</v>
      </c>
      <c r="F120" s="83">
        <f t="shared" si="20"/>
        <v>15315.5</v>
      </c>
      <c r="G120" s="83">
        <f t="shared" si="25"/>
        <v>2.7866000164067373E-4</v>
      </c>
      <c r="I120" s="83">
        <f t="shared" si="26"/>
        <v>2.7866000164067373E-4</v>
      </c>
      <c r="P120" s="83">
        <f t="shared" si="21"/>
        <v>5.2465876094050495E-3</v>
      </c>
      <c r="Q120" s="146">
        <f t="shared" si="22"/>
        <v>27895.004000000001</v>
      </c>
      <c r="R120" s="83">
        <f t="shared" si="16"/>
        <v>2.4680304715987473E-5</v>
      </c>
      <c r="S120" s="85">
        <v>0.1</v>
      </c>
      <c r="T120" s="83">
        <f t="shared" si="23"/>
        <v>2.4680304715987473E-6</v>
      </c>
    </row>
    <row r="121" spans="1:21" s="83" customFormat="1" ht="12.95" customHeight="1">
      <c r="A121" s="53" t="s">
        <v>123</v>
      </c>
      <c r="B121" s="50" t="s">
        <v>197</v>
      </c>
      <c r="C121" s="49">
        <v>43177.671999999999</v>
      </c>
      <c r="D121" s="49"/>
      <c r="E121" s="83">
        <f t="shared" si="19"/>
        <v>16512.530819768224</v>
      </c>
      <c r="F121" s="83">
        <f t="shared" si="20"/>
        <v>16512.5</v>
      </c>
      <c r="P121" s="83">
        <f t="shared" si="21"/>
        <v>5.0544518923953067E-3</v>
      </c>
      <c r="Q121" s="146">
        <f t="shared" si="22"/>
        <v>28159.171999999999</v>
      </c>
      <c r="R121" s="83">
        <f t="shared" si="16"/>
        <v>2.5547483932538496E-5</v>
      </c>
      <c r="S121" s="85"/>
      <c r="T121" s="83">
        <f t="shared" si="23"/>
        <v>0</v>
      </c>
      <c r="U121" s="148">
        <v>2.245007999590598E-2</v>
      </c>
    </row>
    <row r="122" spans="1:21" s="83" customFormat="1" ht="12.95" customHeight="1">
      <c r="A122" s="53" t="s">
        <v>123</v>
      </c>
      <c r="B122" s="50" t="s">
        <v>197</v>
      </c>
      <c r="C122" s="49">
        <v>43188.485000000001</v>
      </c>
      <c r="D122" s="49"/>
      <c r="E122" s="83">
        <f t="shared" si="19"/>
        <v>16561.527975368481</v>
      </c>
      <c r="F122" s="83">
        <f t="shared" si="20"/>
        <v>16561.5</v>
      </c>
      <c r="G122" s="83">
        <f>+C122-(C$7+F122*C$8)</f>
        <v>6.1737799987895414E-3</v>
      </c>
      <c r="I122" s="83">
        <f>G122</f>
        <v>6.1737799987895414E-3</v>
      </c>
      <c r="P122" s="83">
        <f t="shared" si="21"/>
        <v>5.0463092456194862E-3</v>
      </c>
      <c r="Q122" s="146">
        <f t="shared" si="22"/>
        <v>28169.985000000001</v>
      </c>
      <c r="R122" s="83">
        <f t="shared" ref="R122:R185" si="27">+(P122-G122)^2</f>
        <v>1.2711902992538514E-6</v>
      </c>
      <c r="S122" s="85">
        <v>0.1</v>
      </c>
      <c r="T122" s="83">
        <f t="shared" si="23"/>
        <v>1.2711902992538515E-7</v>
      </c>
    </row>
    <row r="123" spans="1:21" s="83" customFormat="1" ht="12.95" customHeight="1">
      <c r="A123" s="53" t="s">
        <v>124</v>
      </c>
      <c r="B123" s="50" t="s">
        <v>197</v>
      </c>
      <c r="C123" s="49">
        <v>43190.917999999998</v>
      </c>
      <c r="D123" s="49"/>
      <c r="E123" s="83">
        <f t="shared" si="19"/>
        <v>16572.552675227471</v>
      </c>
      <c r="F123" s="83">
        <f t="shared" si="20"/>
        <v>16572.5</v>
      </c>
      <c r="G123" s="83">
        <f>+C123-(C$7+F123*C$8)</f>
        <v>1.1624699996900745E-2</v>
      </c>
      <c r="I123" s="83">
        <f>G123</f>
        <v>1.1624699996900745E-2</v>
      </c>
      <c r="P123" s="83">
        <f t="shared" si="21"/>
        <v>5.0444783053302314E-3</v>
      </c>
      <c r="Q123" s="146">
        <f t="shared" si="22"/>
        <v>28172.417999999998</v>
      </c>
      <c r="R123" s="83">
        <f t="shared" si="27"/>
        <v>4.3299317510215107E-5</v>
      </c>
      <c r="S123" s="85">
        <v>0.1</v>
      </c>
      <c r="T123" s="83">
        <f t="shared" si="23"/>
        <v>4.3299317510215107E-6</v>
      </c>
    </row>
    <row r="124" spans="1:21" s="83" customFormat="1" ht="12.95" customHeight="1">
      <c r="A124" s="53" t="s">
        <v>126</v>
      </c>
      <c r="B124" s="50"/>
      <c r="C124" s="49">
        <v>43212.427000000003</v>
      </c>
      <c r="D124" s="49"/>
      <c r="E124" s="83">
        <f t="shared" si="19"/>
        <v>16670.016822069792</v>
      </c>
      <c r="F124" s="83">
        <f t="shared" si="20"/>
        <v>16670</v>
      </c>
      <c r="G124" s="83">
        <f>+C124-(C$7+F124*C$8)</f>
        <v>3.7124000009498559E-3</v>
      </c>
      <c r="I124" s="83">
        <f>G124</f>
        <v>3.7124000009498559E-3</v>
      </c>
      <c r="P124" s="83">
        <f t="shared" si="21"/>
        <v>5.0282014443778387E-3</v>
      </c>
      <c r="Q124" s="146">
        <f t="shared" si="22"/>
        <v>28193.927000000003</v>
      </c>
      <c r="R124" s="83">
        <f t="shared" si="27"/>
        <v>1.731333438527163E-6</v>
      </c>
      <c r="S124" s="85">
        <v>0.1</v>
      </c>
      <c r="T124" s="83">
        <f t="shared" si="23"/>
        <v>1.7313334385271632E-7</v>
      </c>
    </row>
    <row r="125" spans="1:21" s="83" customFormat="1" ht="12.95" customHeight="1">
      <c r="A125" s="53" t="s">
        <v>126</v>
      </c>
      <c r="B125" s="50" t="s">
        <v>197</v>
      </c>
      <c r="C125" s="49">
        <v>43222.468000000001</v>
      </c>
      <c r="D125" s="49"/>
      <c r="E125" s="83">
        <f t="shared" si="19"/>
        <v>16715.515799169763</v>
      </c>
      <c r="F125" s="83">
        <f t="shared" si="20"/>
        <v>16715.5</v>
      </c>
      <c r="G125" s="83">
        <f>+C125-(C$7+F125*C$8)</f>
        <v>3.4866600035456941E-3</v>
      </c>
      <c r="I125" s="83">
        <f>G125</f>
        <v>3.4866600035456941E-3</v>
      </c>
      <c r="P125" s="83">
        <f t="shared" si="21"/>
        <v>5.0205760090535527E-3</v>
      </c>
      <c r="Q125" s="146">
        <f t="shared" si="22"/>
        <v>28203.968000000001</v>
      </c>
      <c r="R125" s="83">
        <f t="shared" si="27"/>
        <v>2.3528983119531851E-6</v>
      </c>
      <c r="S125" s="85">
        <v>0.1</v>
      </c>
      <c r="T125" s="83">
        <f t="shared" si="23"/>
        <v>2.3528983119531853E-7</v>
      </c>
    </row>
    <row r="126" spans="1:21" s="83" customFormat="1" ht="12.95" customHeight="1">
      <c r="A126" s="53" t="s">
        <v>126</v>
      </c>
      <c r="B126" s="50" t="s">
        <v>197</v>
      </c>
      <c r="C126" s="49">
        <v>43239.459000000003</v>
      </c>
      <c r="D126" s="49"/>
      <c r="E126" s="83">
        <f t="shared" si="19"/>
        <v>16792.50744541076</v>
      </c>
      <c r="F126" s="83">
        <f t="shared" si="20"/>
        <v>16792.5</v>
      </c>
      <c r="P126" s="83">
        <f t="shared" si="21"/>
        <v>5.0076285629689007E-3</v>
      </c>
      <c r="Q126" s="146">
        <f t="shared" si="22"/>
        <v>28220.959000000003</v>
      </c>
      <c r="R126" s="83">
        <f t="shared" si="27"/>
        <v>2.5076343824661977E-5</v>
      </c>
      <c r="S126" s="85"/>
      <c r="T126" s="83">
        <f t="shared" si="23"/>
        <v>0</v>
      </c>
      <c r="U126" s="148">
        <v>2.6215600082650781E-3</v>
      </c>
    </row>
    <row r="127" spans="1:21" s="83" customFormat="1" ht="12.95" customHeight="1">
      <c r="A127" s="53" t="s">
        <v>127</v>
      </c>
      <c r="B127" s="50" t="s">
        <v>197</v>
      </c>
      <c r="C127" s="49">
        <v>43244.326999999997</v>
      </c>
      <c r="D127" s="49"/>
      <c r="E127" s="83">
        <f t="shared" si="19"/>
        <v>16814.565907767344</v>
      </c>
      <c r="F127" s="83">
        <f t="shared" si="20"/>
        <v>16814.5</v>
      </c>
      <c r="G127" s="83">
        <f>+C127-(C$7+F127*C$8)</f>
        <v>1.4544940000632778E-2</v>
      </c>
      <c r="I127" s="83">
        <f>G127</f>
        <v>1.4544940000632778E-2</v>
      </c>
      <c r="P127" s="83">
        <f t="shared" si="21"/>
        <v>5.0039193953771623E-3</v>
      </c>
      <c r="Q127" s="146">
        <f t="shared" si="22"/>
        <v>28225.826999999997</v>
      </c>
      <c r="R127" s="83">
        <f t="shared" si="27"/>
        <v>9.1031074189912233E-5</v>
      </c>
      <c r="S127" s="85">
        <v>0.1</v>
      </c>
      <c r="T127" s="83">
        <f t="shared" si="23"/>
        <v>9.1031074189912239E-6</v>
      </c>
    </row>
    <row r="128" spans="1:21" s="83" customFormat="1" ht="12.95" customHeight="1">
      <c r="A128" s="53" t="s">
        <v>127</v>
      </c>
      <c r="B128" s="50"/>
      <c r="C128" s="49">
        <v>43244.432999999997</v>
      </c>
      <c r="D128" s="49"/>
      <c r="E128" s="83">
        <f t="shared" si="19"/>
        <v>16815.046227613235</v>
      </c>
      <c r="F128" s="83">
        <f t="shared" si="20"/>
        <v>16815</v>
      </c>
      <c r="G128" s="83">
        <f>+C128-(C$7+F128*C$8)</f>
        <v>1.0201799996139016E-2</v>
      </c>
      <c r="I128" s="83">
        <f>G128</f>
        <v>1.0201799996139016E-2</v>
      </c>
      <c r="P128" s="83">
        <f t="shared" si="21"/>
        <v>5.0038350449913898E-3</v>
      </c>
      <c r="Q128" s="146">
        <f t="shared" si="22"/>
        <v>28225.932999999997</v>
      </c>
      <c r="R128" s="83">
        <f t="shared" si="27"/>
        <v>2.7018839633359145E-5</v>
      </c>
      <c r="S128" s="85">
        <v>0.1</v>
      </c>
      <c r="T128" s="83">
        <f t="shared" si="23"/>
        <v>2.7018839633359145E-6</v>
      </c>
    </row>
    <row r="129" spans="1:21" s="83" customFormat="1" ht="12.95" customHeight="1">
      <c r="A129" s="53" t="s">
        <v>127</v>
      </c>
      <c r="B129" s="50" t="s">
        <v>197</v>
      </c>
      <c r="C129" s="49">
        <v>43249.400999999998</v>
      </c>
      <c r="D129" s="49"/>
      <c r="E129" s="83">
        <f t="shared" si="19"/>
        <v>16837.557821899936</v>
      </c>
      <c r="F129" s="83">
        <f t="shared" si="20"/>
        <v>16837.5</v>
      </c>
      <c r="G129" s="83">
        <f>+C129-(C$7+F129*C$8)</f>
        <v>1.2760500001604669E-2</v>
      </c>
      <c r="I129" s="83">
        <f>G129</f>
        <v>1.2760500001604669E-2</v>
      </c>
      <c r="P129" s="83">
        <f t="shared" si="21"/>
        <v>5.0000369260047592E-3</v>
      </c>
      <c r="Q129" s="146">
        <f t="shared" si="22"/>
        <v>28230.900999999998</v>
      </c>
      <c r="R129" s="83">
        <f t="shared" si="27"/>
        <v>6.0224787147749608E-5</v>
      </c>
      <c r="S129" s="85">
        <v>0.1</v>
      </c>
      <c r="T129" s="83">
        <f t="shared" si="23"/>
        <v>6.0224787147749615E-6</v>
      </c>
    </row>
    <row r="130" spans="1:21" s="83" customFormat="1" ht="12.95" customHeight="1">
      <c r="A130" s="53" t="s">
        <v>126</v>
      </c>
      <c r="B130" s="50"/>
      <c r="C130" s="49">
        <v>43250.381000000001</v>
      </c>
      <c r="D130" s="49"/>
      <c r="E130" s="83">
        <f t="shared" si="19"/>
        <v>16841.998514814797</v>
      </c>
      <c r="F130" s="83">
        <f t="shared" si="20"/>
        <v>16842</v>
      </c>
      <c r="P130" s="83">
        <f t="shared" si="21"/>
        <v>4.9992767500863381E-3</v>
      </c>
      <c r="Q130" s="146">
        <f t="shared" si="22"/>
        <v>28231.881000000001</v>
      </c>
      <c r="R130" s="83">
        <f t="shared" si="27"/>
        <v>2.4992768023953819E-5</v>
      </c>
      <c r="S130" s="85"/>
      <c r="T130" s="83">
        <f t="shared" si="23"/>
        <v>0</v>
      </c>
      <c r="U130" s="148">
        <v>4.868616000021575E-2</v>
      </c>
    </row>
    <row r="131" spans="1:21" s="83" customFormat="1" ht="12.95" customHeight="1">
      <c r="A131" s="53" t="s">
        <v>127</v>
      </c>
      <c r="B131" s="50"/>
      <c r="C131" s="49">
        <v>43250.392999999996</v>
      </c>
      <c r="D131" s="49"/>
      <c r="E131" s="83">
        <f t="shared" si="19"/>
        <v>16842.052890646384</v>
      </c>
      <c r="F131" s="83">
        <f t="shared" si="20"/>
        <v>16842</v>
      </c>
      <c r="G131" s="83">
        <f>+C131-(C$7+F131*C$8)</f>
        <v>1.1672239998006262E-2</v>
      </c>
      <c r="I131" s="83">
        <f>G131</f>
        <v>1.1672239998006262E-2</v>
      </c>
      <c r="P131" s="83">
        <f t="shared" si="21"/>
        <v>4.9992767500863381E-3</v>
      </c>
      <c r="Q131" s="146">
        <f t="shared" si="22"/>
        <v>28231.892999999996</v>
      </c>
      <c r="R131" s="83">
        <f t="shared" si="27"/>
        <v>4.4528438508090019E-5</v>
      </c>
      <c r="S131" s="85">
        <v>0.1</v>
      </c>
      <c r="T131" s="83">
        <f t="shared" si="23"/>
        <v>4.4528438508090024E-6</v>
      </c>
    </row>
    <row r="132" spans="1:21" s="83" customFormat="1" ht="12.95" customHeight="1">
      <c r="A132" s="53" t="s">
        <v>126</v>
      </c>
      <c r="B132" s="50"/>
      <c r="C132" s="49">
        <v>43254.356</v>
      </c>
      <c r="D132" s="49"/>
      <c r="E132" s="83">
        <f t="shared" si="19"/>
        <v>16860.010509035725</v>
      </c>
      <c r="F132" s="83">
        <f t="shared" si="20"/>
        <v>16860</v>
      </c>
      <c r="P132" s="83">
        <f t="shared" si="21"/>
        <v>4.996234206009008E-3</v>
      </c>
      <c r="Q132" s="146">
        <f t="shared" si="22"/>
        <v>28235.856</v>
      </c>
      <c r="R132" s="83">
        <f t="shared" si="27"/>
        <v>2.4962356241294462E-5</v>
      </c>
      <c r="S132" s="85"/>
      <c r="T132" s="83">
        <f t="shared" si="23"/>
        <v>0</v>
      </c>
      <c r="U132" s="148">
        <v>4.8996160003298428E-2</v>
      </c>
    </row>
    <row r="133" spans="1:21" s="83" customFormat="1" ht="12.95" customHeight="1">
      <c r="A133" s="53" t="s">
        <v>126</v>
      </c>
      <c r="B133" s="50" t="s">
        <v>197</v>
      </c>
      <c r="C133" s="49">
        <v>43254.466999999997</v>
      </c>
      <c r="D133" s="49"/>
      <c r="E133" s="83">
        <f t="shared" si="19"/>
        <v>16860.51348547811</v>
      </c>
      <c r="F133" s="83">
        <f t="shared" si="20"/>
        <v>16860.5</v>
      </c>
      <c r="P133" s="83">
        <f t="shared" si="21"/>
        <v>4.9961496488618393E-3</v>
      </c>
      <c r="Q133" s="146">
        <f t="shared" si="22"/>
        <v>28235.966999999997</v>
      </c>
      <c r="R133" s="83">
        <f t="shared" si="27"/>
        <v>2.496151131382228E-5</v>
      </c>
      <c r="S133" s="85"/>
      <c r="T133" s="83">
        <f t="shared" si="23"/>
        <v>0</v>
      </c>
      <c r="U133" s="148">
        <v>4.9586159999307711E-2</v>
      </c>
    </row>
    <row r="134" spans="1:21" s="83" customFormat="1" ht="12.95" customHeight="1">
      <c r="A134" s="53" t="s">
        <v>124</v>
      </c>
      <c r="B134" s="50" t="s">
        <v>197</v>
      </c>
      <c r="C134" s="49">
        <v>43275.665000000001</v>
      </c>
      <c r="D134" s="49"/>
      <c r="E134" s="83">
        <f t="shared" si="19"/>
        <v>16956.568392017853</v>
      </c>
      <c r="F134" s="83">
        <f t="shared" si="20"/>
        <v>16956.5</v>
      </c>
      <c r="G134" s="83">
        <f>+C134-(C$7+F134*C$8)</f>
        <v>1.5093180001713336E-2</v>
      </c>
      <c r="I134" s="83">
        <f>G134</f>
        <v>1.5093180001713336E-2</v>
      </c>
      <c r="P134" s="83">
        <f t="shared" si="21"/>
        <v>4.9798725790759051E-3</v>
      </c>
      <c r="Q134" s="146">
        <f t="shared" si="22"/>
        <v>28257.165000000001</v>
      </c>
      <c r="R134" s="83">
        <f t="shared" si="27"/>
        <v>1.0227898702477334E-4</v>
      </c>
      <c r="S134" s="85">
        <v>0.1</v>
      </c>
      <c r="T134" s="83">
        <f t="shared" si="23"/>
        <v>1.0227898702477334E-5</v>
      </c>
    </row>
    <row r="135" spans="1:21" s="83" customFormat="1" ht="12.95" customHeight="1">
      <c r="A135" s="149" t="s">
        <v>495</v>
      </c>
      <c r="B135" s="150" t="s">
        <v>197</v>
      </c>
      <c r="C135" s="49">
        <v>43524.356</v>
      </c>
      <c r="D135" s="149" t="s">
        <v>56</v>
      </c>
      <c r="E135" s="53">
        <f t="shared" si="19"/>
        <v>18083.466720269156</v>
      </c>
      <c r="F135" s="83">
        <f t="shared" si="20"/>
        <v>18083.5</v>
      </c>
      <c r="G135" s="83">
        <f>+C135-(C$7+F135*C$8)</f>
        <v>-7.344379999267403E-3</v>
      </c>
      <c r="I135" s="83">
        <f>G135</f>
        <v>-7.344379999267403E-3</v>
      </c>
      <c r="P135" s="83">
        <f t="shared" si="21"/>
        <v>4.7825231866022817E-3</v>
      </c>
      <c r="Q135" s="146">
        <f t="shared" si="22"/>
        <v>28505.856</v>
      </c>
      <c r="R135" s="83">
        <f t="shared" si="27"/>
        <v>1.4706178087945632E-4</v>
      </c>
      <c r="S135" s="85">
        <v>0.1</v>
      </c>
      <c r="T135" s="83">
        <f t="shared" si="23"/>
        <v>1.4706178087945633E-5</v>
      </c>
    </row>
    <row r="136" spans="1:21" s="83" customFormat="1" ht="12.95" customHeight="1">
      <c r="A136" s="53" t="s">
        <v>124</v>
      </c>
      <c r="B136" s="50"/>
      <c r="C136" s="49">
        <v>43538.822999999997</v>
      </c>
      <c r="D136" s="49"/>
      <c r="E136" s="83">
        <f t="shared" si="19"/>
        <v>18149.02131659475</v>
      </c>
      <c r="F136" s="83">
        <f t="shared" si="20"/>
        <v>18149</v>
      </c>
      <c r="G136" s="83">
        <f>+C136-(C$7+F136*C$8)</f>
        <v>4.7042799997143447E-3</v>
      </c>
      <c r="I136" s="83">
        <f>G136</f>
        <v>4.7042799997143447E-3</v>
      </c>
      <c r="P136" s="83">
        <f t="shared" si="21"/>
        <v>4.7706985147561842E-3</v>
      </c>
      <c r="Q136" s="146">
        <f t="shared" si="22"/>
        <v>28520.322999999997</v>
      </c>
      <c r="R136" s="83">
        <f t="shared" si="27"/>
        <v>4.4114191403630491E-9</v>
      </c>
      <c r="S136" s="85">
        <v>0.1</v>
      </c>
      <c r="T136" s="83">
        <f t="shared" si="23"/>
        <v>4.4114191403630495E-10</v>
      </c>
    </row>
    <row r="137" spans="1:21" s="83" customFormat="1" ht="12.95" customHeight="1">
      <c r="A137" s="53" t="s">
        <v>128</v>
      </c>
      <c r="B137" s="50"/>
      <c r="C137" s="49">
        <v>43575.451999999997</v>
      </c>
      <c r="D137" s="49"/>
      <c r="E137" s="83">
        <f t="shared" si="19"/>
        <v>18314.999011266122</v>
      </c>
      <c r="F137" s="83">
        <f t="shared" si="20"/>
        <v>18315</v>
      </c>
      <c r="P137" s="83">
        <f t="shared" si="21"/>
        <v>4.7405560148102866E-3</v>
      </c>
      <c r="Q137" s="146">
        <f t="shared" si="22"/>
        <v>28556.951999999997</v>
      </c>
      <c r="R137" s="83">
        <f t="shared" si="27"/>
        <v>2.2472871329553988E-5</v>
      </c>
      <c r="S137" s="85"/>
      <c r="T137" s="83">
        <f t="shared" si="23"/>
        <v>0</v>
      </c>
      <c r="U137" s="148">
        <v>-3.810209999937797E-2</v>
      </c>
    </row>
    <row r="138" spans="1:21" s="83" customFormat="1" ht="12.95" customHeight="1">
      <c r="A138" s="53" t="s">
        <v>124</v>
      </c>
      <c r="B138" s="50" t="s">
        <v>197</v>
      </c>
      <c r="C138" s="49">
        <v>43610.663999999997</v>
      </c>
      <c r="D138" s="49"/>
      <c r="E138" s="83">
        <f t="shared" si="19"/>
        <v>18474.555826488162</v>
      </c>
      <c r="F138" s="83">
        <f t="shared" si="20"/>
        <v>18474.5</v>
      </c>
      <c r="G138" s="83">
        <f t="shared" ref="G138:G143" si="28">+C138-(C$7+F138*C$8)</f>
        <v>1.2320139998337254E-2</v>
      </c>
      <c r="I138" s="83">
        <f t="shared" ref="I138:I143" si="29">G138</f>
        <v>1.2320139998337254E-2</v>
      </c>
      <c r="P138" s="83">
        <f t="shared" si="21"/>
        <v>4.7113578707698636E-3</v>
      </c>
      <c r="Q138" s="146">
        <f t="shared" si="22"/>
        <v>28592.163999999997</v>
      </c>
      <c r="R138" s="83">
        <f t="shared" si="27"/>
        <v>5.7893565464788942E-5</v>
      </c>
      <c r="S138" s="85">
        <v>0.1</v>
      </c>
      <c r="T138" s="83">
        <f t="shared" si="23"/>
        <v>5.7893565464788943E-6</v>
      </c>
    </row>
    <row r="139" spans="1:21" s="83" customFormat="1" ht="12.95" customHeight="1">
      <c r="A139" s="53" t="s">
        <v>128</v>
      </c>
      <c r="B139" s="50"/>
      <c r="C139" s="49">
        <v>43611.438999999998</v>
      </c>
      <c r="D139" s="49"/>
      <c r="E139" s="83">
        <f t="shared" si="19"/>
        <v>18478.067598946338</v>
      </c>
      <c r="F139" s="83">
        <f t="shared" si="20"/>
        <v>18478</v>
      </c>
      <c r="G139" s="83">
        <f t="shared" si="28"/>
        <v>1.4918159999069758E-2</v>
      </c>
      <c r="I139" s="83">
        <f t="shared" si="29"/>
        <v>1.4918159999069758E-2</v>
      </c>
      <c r="P139" s="83">
        <f t="shared" si="21"/>
        <v>4.7107145666753225E-3</v>
      </c>
      <c r="Q139" s="146">
        <f t="shared" si="22"/>
        <v>28592.938999999998</v>
      </c>
      <c r="R139" s="83">
        <f t="shared" si="27"/>
        <v>1.0419194225531002E-4</v>
      </c>
      <c r="S139" s="85">
        <v>0.1</v>
      </c>
      <c r="T139" s="83">
        <f t="shared" si="23"/>
        <v>1.0419194225531003E-5</v>
      </c>
    </row>
    <row r="140" spans="1:21" s="83" customFormat="1" ht="12.95" customHeight="1">
      <c r="A140" s="53" t="s">
        <v>128</v>
      </c>
      <c r="B140" s="50" t="s">
        <v>197</v>
      </c>
      <c r="C140" s="49">
        <v>43612.419000000002</v>
      </c>
      <c r="D140" s="49"/>
      <c r="E140" s="83">
        <f t="shared" si="19"/>
        <v>18482.508291861202</v>
      </c>
      <c r="F140" s="83">
        <f t="shared" si="20"/>
        <v>18482.5</v>
      </c>
      <c r="G140" s="83">
        <f t="shared" si="28"/>
        <v>1.8299000003025867E-3</v>
      </c>
      <c r="I140" s="83">
        <f t="shared" si="29"/>
        <v>1.8299000003025867E-3</v>
      </c>
      <c r="P140" s="83">
        <f t="shared" si="21"/>
        <v>4.7098872978194777E-3</v>
      </c>
      <c r="Q140" s="146">
        <f t="shared" si="22"/>
        <v>28593.919000000002</v>
      </c>
      <c r="R140" s="83">
        <f t="shared" si="27"/>
        <v>8.2943268338586447E-6</v>
      </c>
      <c r="S140" s="85">
        <v>0.1</v>
      </c>
      <c r="T140" s="83">
        <f t="shared" si="23"/>
        <v>8.2943268338586451E-7</v>
      </c>
    </row>
    <row r="141" spans="1:21" s="83" customFormat="1" ht="12.95" customHeight="1">
      <c r="A141" s="53" t="s">
        <v>128</v>
      </c>
      <c r="B141" s="50" t="s">
        <v>197</v>
      </c>
      <c r="C141" s="49">
        <v>43642.436000000002</v>
      </c>
      <c r="D141" s="49"/>
      <c r="E141" s="83">
        <f t="shared" si="19"/>
        <v>18618.52490331525</v>
      </c>
      <c r="F141" s="83">
        <f t="shared" si="20"/>
        <v>18618.5</v>
      </c>
      <c r="G141" s="83">
        <f t="shared" si="28"/>
        <v>5.4958200053079054E-3</v>
      </c>
      <c r="I141" s="83">
        <f t="shared" si="29"/>
        <v>5.4958200053079054E-3</v>
      </c>
      <c r="P141" s="83">
        <f t="shared" si="21"/>
        <v>4.6847985639220709E-3</v>
      </c>
      <c r="Q141" s="146">
        <f t="shared" si="22"/>
        <v>28623.936000000002</v>
      </c>
      <c r="R141" s="83">
        <f t="shared" si="27"/>
        <v>6.577557783875565E-7</v>
      </c>
      <c r="S141" s="85">
        <v>0.1</v>
      </c>
      <c r="T141" s="83">
        <f t="shared" si="23"/>
        <v>6.5775577838755656E-8</v>
      </c>
    </row>
    <row r="142" spans="1:21" s="83" customFormat="1" ht="12.95" customHeight="1">
      <c r="A142" s="53" t="s">
        <v>128</v>
      </c>
      <c r="B142" s="50" t="s">
        <v>197</v>
      </c>
      <c r="C142" s="49">
        <v>43657.440999999999</v>
      </c>
      <c r="D142" s="49"/>
      <c r="E142" s="83">
        <f t="shared" si="19"/>
        <v>18686.517349424714</v>
      </c>
      <c r="F142" s="83">
        <f t="shared" si="20"/>
        <v>18686.5</v>
      </c>
      <c r="G142" s="83">
        <f t="shared" si="28"/>
        <v>3.8287799980025738E-3</v>
      </c>
      <c r="I142" s="83">
        <f t="shared" si="29"/>
        <v>3.8287799980025738E-3</v>
      </c>
      <c r="P142" s="83">
        <f t="shared" si="21"/>
        <v>4.6721911597402774E-3</v>
      </c>
      <c r="Q142" s="146">
        <f t="shared" si="22"/>
        <v>28638.940999999999</v>
      </c>
      <c r="R142" s="83">
        <f t="shared" si="27"/>
        <v>7.1134238774374278E-7</v>
      </c>
      <c r="S142" s="85">
        <v>0.1</v>
      </c>
      <c r="T142" s="83">
        <f t="shared" si="23"/>
        <v>7.1134238774374286E-8</v>
      </c>
    </row>
    <row r="143" spans="1:21" s="83" customFormat="1" ht="12.95" customHeight="1">
      <c r="A143" s="53" t="s">
        <v>128</v>
      </c>
      <c r="B143" s="50" t="s">
        <v>197</v>
      </c>
      <c r="C143" s="49">
        <v>43663.396000000001</v>
      </c>
      <c r="D143" s="49"/>
      <c r="E143" s="83">
        <f t="shared" si="19"/>
        <v>18713.501355861368</v>
      </c>
      <c r="F143" s="83">
        <f t="shared" si="20"/>
        <v>18713.5</v>
      </c>
      <c r="G143" s="83">
        <f t="shared" si="28"/>
        <v>2.9922000248916447E-4</v>
      </c>
      <c r="I143" s="83">
        <f t="shared" si="29"/>
        <v>2.9922000248916447E-4</v>
      </c>
      <c r="P143" s="83">
        <f t="shared" si="21"/>
        <v>4.6671736227783256E-3</v>
      </c>
      <c r="Q143" s="146">
        <f t="shared" si="22"/>
        <v>28644.896000000001</v>
      </c>
      <c r="R143" s="83">
        <f t="shared" si="27"/>
        <v>1.9079018828997191E-5</v>
      </c>
      <c r="S143" s="85">
        <v>0.1</v>
      </c>
      <c r="T143" s="83">
        <f t="shared" si="23"/>
        <v>1.9079018828997191E-6</v>
      </c>
    </row>
    <row r="144" spans="1:21" s="83" customFormat="1" ht="12.95" customHeight="1">
      <c r="A144" s="53" t="s">
        <v>128</v>
      </c>
      <c r="B144" s="50"/>
      <c r="C144" s="49">
        <v>43673.438000000002</v>
      </c>
      <c r="D144" s="49"/>
      <c r="E144" s="83">
        <f t="shared" si="19"/>
        <v>18759.004864280658</v>
      </c>
      <c r="F144" s="83">
        <f t="shared" si="20"/>
        <v>18759</v>
      </c>
      <c r="P144" s="83">
        <f t="shared" si="21"/>
        <v>4.6587031536226096E-3</v>
      </c>
      <c r="Q144" s="146">
        <f t="shared" si="22"/>
        <v>28654.938000000002</v>
      </c>
      <c r="R144" s="83">
        <f t="shared" si="27"/>
        <v>2.1703515073573249E-5</v>
      </c>
      <c r="S144" s="85"/>
      <c r="T144" s="83">
        <f t="shared" si="23"/>
        <v>0</v>
      </c>
      <c r="U144" s="148">
        <v>-5.4890600004000589E-2</v>
      </c>
    </row>
    <row r="145" spans="1:21" s="83" customFormat="1" ht="12.95" customHeight="1">
      <c r="A145" s="53" t="s">
        <v>129</v>
      </c>
      <c r="B145" s="50"/>
      <c r="C145" s="49">
        <v>43954.373</v>
      </c>
      <c r="D145" s="49"/>
      <c r="E145" s="83">
        <f t="shared" si="19"/>
        <v>20032.011052069029</v>
      </c>
      <c r="F145" s="83">
        <f t="shared" si="20"/>
        <v>20032</v>
      </c>
      <c r="P145" s="83">
        <f t="shared" si="21"/>
        <v>4.4140889556846235E-3</v>
      </c>
      <c r="Q145" s="146">
        <f t="shared" si="22"/>
        <v>28935.873</v>
      </c>
      <c r="R145" s="83">
        <f t="shared" si="27"/>
        <v>1.948418130869697E-5</v>
      </c>
      <c r="S145" s="85"/>
      <c r="T145" s="83">
        <f t="shared" si="23"/>
        <v>0</v>
      </c>
      <c r="U145" s="148">
        <v>-5.3330600007029716E-2</v>
      </c>
    </row>
    <row r="146" spans="1:21" s="83" customFormat="1" ht="12.95" customHeight="1">
      <c r="A146" s="53" t="s">
        <v>129</v>
      </c>
      <c r="B146" s="50" t="s">
        <v>197</v>
      </c>
      <c r="C146" s="49">
        <v>43957.358999999997</v>
      </c>
      <c r="D146" s="49"/>
      <c r="E146" s="83">
        <f t="shared" si="19"/>
        <v>20045.541571501399</v>
      </c>
      <c r="F146" s="83">
        <f t="shared" si="20"/>
        <v>20045.5</v>
      </c>
      <c r="G146" s="83">
        <f t="shared" ref="G146:G177" si="30">+C146-(C$7+F146*C$8)</f>
        <v>9.1742599979625084E-3</v>
      </c>
      <c r="I146" s="83">
        <f t="shared" ref="I146:I155" si="31">G146</f>
        <v>9.1742599979625084E-3</v>
      </c>
      <c r="P146" s="83">
        <f t="shared" si="21"/>
        <v>4.4114159311780862E-3</v>
      </c>
      <c r="Q146" s="146">
        <f t="shared" si="22"/>
        <v>28938.858999999997</v>
      </c>
      <c r="R146" s="83">
        <f t="shared" si="27"/>
        <v>2.2684683604503572E-5</v>
      </c>
      <c r="S146" s="85">
        <v>0.1</v>
      </c>
      <c r="T146" s="83">
        <f t="shared" si="23"/>
        <v>2.2684683604503572E-6</v>
      </c>
    </row>
    <row r="147" spans="1:21" s="83" customFormat="1" ht="12.95" customHeight="1">
      <c r="A147" s="53" t="s">
        <v>124</v>
      </c>
      <c r="B147" s="50"/>
      <c r="C147" s="49">
        <v>43970.714999999997</v>
      </c>
      <c r="D147" s="49"/>
      <c r="E147" s="83">
        <f t="shared" si="19"/>
        <v>20106.061872083745</v>
      </c>
      <c r="F147" s="83">
        <f t="shared" si="20"/>
        <v>20106</v>
      </c>
      <c r="G147" s="83">
        <f t="shared" si="30"/>
        <v>1.3654319998749997E-2</v>
      </c>
      <c r="I147" s="83">
        <f t="shared" si="31"/>
        <v>1.3654319998749997E-2</v>
      </c>
      <c r="P147" s="83">
        <f t="shared" si="21"/>
        <v>4.3994164769398259E-3</v>
      </c>
      <c r="Q147" s="146">
        <f t="shared" si="22"/>
        <v>28952.214999999997</v>
      </c>
      <c r="R147" s="83">
        <f t="shared" si="27"/>
        <v>8.5653239198014316E-5</v>
      </c>
      <c r="S147" s="85">
        <v>0.1</v>
      </c>
      <c r="T147" s="83">
        <f t="shared" si="23"/>
        <v>8.5653239198014313E-6</v>
      </c>
    </row>
    <row r="148" spans="1:21" s="83" customFormat="1" ht="12.95" customHeight="1">
      <c r="A148" s="53" t="s">
        <v>130</v>
      </c>
      <c r="B148" s="50" t="s">
        <v>197</v>
      </c>
      <c r="C148" s="49">
        <v>43981.411</v>
      </c>
      <c r="D148" s="49"/>
      <c r="E148" s="83">
        <f t="shared" si="19"/>
        <v>20154.52886332581</v>
      </c>
      <c r="F148" s="83">
        <f t="shared" si="20"/>
        <v>20154.5</v>
      </c>
      <c r="G148" s="83">
        <f t="shared" si="30"/>
        <v>6.3697400037199259E-3</v>
      </c>
      <c r="I148" s="83">
        <f t="shared" si="31"/>
        <v>6.3697400037199259E-3</v>
      </c>
      <c r="P148" s="83">
        <f t="shared" si="21"/>
        <v>4.3897730567926977E-3</v>
      </c>
      <c r="Q148" s="146">
        <f t="shared" si="22"/>
        <v>28962.911</v>
      </c>
      <c r="R148" s="83">
        <f t="shared" si="27"/>
        <v>3.9202691109243293E-6</v>
      </c>
      <c r="S148" s="85">
        <v>0.1</v>
      </c>
      <c r="T148" s="83">
        <f t="shared" si="23"/>
        <v>3.9202691109243296E-7</v>
      </c>
    </row>
    <row r="149" spans="1:21" s="83" customFormat="1" ht="12.95" customHeight="1">
      <c r="A149" s="53" t="s">
        <v>124</v>
      </c>
      <c r="B149" s="50" t="s">
        <v>197</v>
      </c>
      <c r="C149" s="49">
        <v>43982.739000000001</v>
      </c>
      <c r="D149" s="49"/>
      <c r="E149" s="83">
        <f t="shared" ref="E149:E212" si="32">+(C149-C$7)/C$8</f>
        <v>20160.546455357362</v>
      </c>
      <c r="F149" s="83">
        <f t="shared" ref="F149:F212" si="33">ROUND(2*E149,0)/2</f>
        <v>20160.5</v>
      </c>
      <c r="G149" s="83">
        <f t="shared" si="30"/>
        <v>1.0252060004859231E-2</v>
      </c>
      <c r="I149" s="83">
        <f t="shared" si="31"/>
        <v>1.0252060004859231E-2</v>
      </c>
      <c r="P149" s="83">
        <f t="shared" ref="P149:P212" si="34">+D$11+D$12*F149+D$13*F149^2</f>
        <v>4.388578570406588E-3</v>
      </c>
      <c r="Q149" s="146">
        <f t="shared" ref="Q149:Q212" si="35">+C149-15018.5</f>
        <v>28964.239000000001</v>
      </c>
      <c r="R149" s="83">
        <f t="shared" si="27"/>
        <v>3.438041453217083E-5</v>
      </c>
      <c r="S149" s="85">
        <v>0.1</v>
      </c>
      <c r="T149" s="83">
        <f t="shared" ref="T149:T212" si="36">+S149*R149</f>
        <v>3.438041453217083E-6</v>
      </c>
    </row>
    <row r="150" spans="1:21" s="83" customFormat="1" ht="12.95" customHeight="1">
      <c r="A150" s="53" t="s">
        <v>130</v>
      </c>
      <c r="B150" s="50" t="s">
        <v>197</v>
      </c>
      <c r="C150" s="49">
        <v>43983.394</v>
      </c>
      <c r="D150" s="49"/>
      <c r="E150" s="83">
        <f t="shared" si="32"/>
        <v>20163.514469499423</v>
      </c>
      <c r="F150" s="83">
        <f t="shared" si="33"/>
        <v>20163.5</v>
      </c>
      <c r="G150" s="83">
        <f t="shared" si="30"/>
        <v>3.1932199999573641E-3</v>
      </c>
      <c r="I150" s="83">
        <f t="shared" si="31"/>
        <v>3.1932199999573641E-3</v>
      </c>
      <c r="P150" s="83">
        <f t="shared" si="34"/>
        <v>4.3879812045199557E-3</v>
      </c>
      <c r="Q150" s="146">
        <f t="shared" si="35"/>
        <v>28964.894</v>
      </c>
      <c r="R150" s="83">
        <f t="shared" si="27"/>
        <v>1.4274543359278549E-6</v>
      </c>
      <c r="S150" s="85">
        <v>0.1</v>
      </c>
      <c r="T150" s="83">
        <f t="shared" si="36"/>
        <v>1.4274543359278548E-7</v>
      </c>
    </row>
    <row r="151" spans="1:21" s="83" customFormat="1" ht="12.95" customHeight="1">
      <c r="A151" s="53" t="s">
        <v>130</v>
      </c>
      <c r="B151" s="50"/>
      <c r="C151" s="49">
        <v>43988.36</v>
      </c>
      <c r="D151" s="49"/>
      <c r="E151" s="83">
        <f t="shared" si="32"/>
        <v>20186.01700114752</v>
      </c>
      <c r="F151" s="83">
        <f t="shared" si="33"/>
        <v>20186</v>
      </c>
      <c r="G151" s="83">
        <f t="shared" si="30"/>
        <v>3.7519199977396056E-3</v>
      </c>
      <c r="I151" s="83">
        <f t="shared" si="31"/>
        <v>3.7519199977396056E-3</v>
      </c>
      <c r="P151" s="83">
        <f t="shared" si="34"/>
        <v>4.3834983531317179E-3</v>
      </c>
      <c r="Q151" s="146">
        <f t="shared" si="35"/>
        <v>28969.86</v>
      </c>
      <c r="R151" s="83">
        <f t="shared" si="27"/>
        <v>3.9889121899980526E-7</v>
      </c>
      <c r="S151" s="85">
        <v>0.1</v>
      </c>
      <c r="T151" s="83">
        <f t="shared" si="36"/>
        <v>3.988912189998053E-8</v>
      </c>
    </row>
    <row r="152" spans="1:21" s="83" customFormat="1" ht="12.95" customHeight="1">
      <c r="A152" s="53" t="s">
        <v>130</v>
      </c>
      <c r="B152" s="50"/>
      <c r="C152" s="49">
        <v>44008.442000000003</v>
      </c>
      <c r="D152" s="49"/>
      <c r="E152" s="83">
        <f t="shared" si="32"/>
        <v>20277.014955347491</v>
      </c>
      <c r="F152" s="83">
        <f t="shared" si="33"/>
        <v>20277</v>
      </c>
      <c r="G152" s="83">
        <f t="shared" si="30"/>
        <v>3.3004400029312819E-3</v>
      </c>
      <c r="I152" s="83">
        <f t="shared" si="31"/>
        <v>3.3004400029312819E-3</v>
      </c>
      <c r="P152" s="83">
        <f t="shared" si="34"/>
        <v>4.3653207749020616E-3</v>
      </c>
      <c r="Q152" s="146">
        <f t="shared" si="35"/>
        <v>28989.942000000003</v>
      </c>
      <c r="R152" s="83">
        <f t="shared" si="27"/>
        <v>1.1339710585130835E-6</v>
      </c>
      <c r="S152" s="85">
        <v>0.1</v>
      </c>
      <c r="T152" s="83">
        <f t="shared" si="36"/>
        <v>1.1339710585130836E-7</v>
      </c>
    </row>
    <row r="153" spans="1:21" s="83" customFormat="1" ht="12.95" customHeight="1">
      <c r="A153" s="53" t="s">
        <v>130</v>
      </c>
      <c r="B153" s="50" t="s">
        <v>197</v>
      </c>
      <c r="C153" s="49">
        <v>44017.387000000002</v>
      </c>
      <c r="D153" s="49"/>
      <c r="E153" s="83">
        <f t="shared" si="32"/>
        <v>20317.547606493721</v>
      </c>
      <c r="F153" s="83">
        <f t="shared" si="33"/>
        <v>20317.5</v>
      </c>
      <c r="G153" s="83">
        <f t="shared" si="30"/>
        <v>1.0506100006750785E-2</v>
      </c>
      <c r="I153" s="83">
        <f t="shared" si="31"/>
        <v>1.0506100006750785E-2</v>
      </c>
      <c r="P153" s="83">
        <f t="shared" si="34"/>
        <v>4.3572065525138617E-3</v>
      </c>
      <c r="Q153" s="146">
        <f t="shared" si="35"/>
        <v>28998.887000000002</v>
      </c>
      <c r="R153" s="83">
        <f t="shared" si="27"/>
        <v>3.780889071155768E-5</v>
      </c>
      <c r="S153" s="85">
        <v>0.1</v>
      </c>
      <c r="T153" s="83">
        <f t="shared" si="36"/>
        <v>3.780889071155768E-6</v>
      </c>
    </row>
    <row r="154" spans="1:21" s="83" customFormat="1" ht="12.95" customHeight="1">
      <c r="A154" s="53" t="s">
        <v>131</v>
      </c>
      <c r="B154" s="50"/>
      <c r="C154" s="49">
        <v>44046.394</v>
      </c>
      <c r="D154" s="49"/>
      <c r="E154" s="83">
        <f t="shared" si="32"/>
        <v>20448.987585453891</v>
      </c>
      <c r="F154" s="83">
        <f t="shared" si="33"/>
        <v>20449</v>
      </c>
      <c r="G154" s="83">
        <f t="shared" si="30"/>
        <v>-2.7397199955885299E-3</v>
      </c>
      <c r="I154" s="83">
        <f t="shared" si="31"/>
        <v>-2.7397199955885299E-3</v>
      </c>
      <c r="P154" s="83">
        <f t="shared" si="34"/>
        <v>4.3307575927850053E-3</v>
      </c>
      <c r="Q154" s="146">
        <f t="shared" si="35"/>
        <v>29027.894</v>
      </c>
      <c r="R154" s="83">
        <f t="shared" si="27"/>
        <v>4.9991653327692438E-5</v>
      </c>
      <c r="S154" s="85">
        <v>0.1</v>
      </c>
      <c r="T154" s="83">
        <f t="shared" si="36"/>
        <v>4.9991653327692444E-6</v>
      </c>
    </row>
    <row r="155" spans="1:21" s="83" customFormat="1" ht="12.95" customHeight="1">
      <c r="A155" s="53" t="s">
        <v>124</v>
      </c>
      <c r="B155" s="50" t="s">
        <v>197</v>
      </c>
      <c r="C155" s="49">
        <v>44279.781999999999</v>
      </c>
      <c r="D155" s="49"/>
      <c r="E155" s="83">
        <f t="shared" si="32"/>
        <v>21506.543134444062</v>
      </c>
      <c r="F155" s="83">
        <f t="shared" si="33"/>
        <v>21506.5</v>
      </c>
      <c r="G155" s="83">
        <f t="shared" si="30"/>
        <v>9.5191799991880544E-3</v>
      </c>
      <c r="I155" s="83">
        <f t="shared" si="31"/>
        <v>9.5191799991880544E-3</v>
      </c>
      <c r="P155" s="83">
        <f t="shared" si="34"/>
        <v>4.1123459470856234E-3</v>
      </c>
      <c r="Q155" s="146">
        <f t="shared" si="35"/>
        <v>29261.281999999999</v>
      </c>
      <c r="R155" s="83">
        <f t="shared" si="27"/>
        <v>2.9233854466974392E-5</v>
      </c>
      <c r="S155" s="85">
        <v>0.1</v>
      </c>
      <c r="T155" s="83">
        <f t="shared" si="36"/>
        <v>2.9233854466974395E-6</v>
      </c>
    </row>
    <row r="156" spans="1:21" s="83" customFormat="1" ht="12.95" customHeight="1">
      <c r="A156" s="53" t="s">
        <v>132</v>
      </c>
      <c r="B156" s="50" t="s">
        <v>197</v>
      </c>
      <c r="C156" s="49">
        <v>44289.491499999996</v>
      </c>
      <c r="D156" s="49"/>
      <c r="E156" s="83">
        <f t="shared" si="32"/>
        <v>21550.539979195797</v>
      </c>
      <c r="F156" s="83">
        <f t="shared" si="33"/>
        <v>21550.5</v>
      </c>
      <c r="G156" s="83">
        <f t="shared" si="30"/>
        <v>8.8228599997819401E-3</v>
      </c>
      <c r="J156" s="83">
        <f>G156</f>
        <v>8.8228599997819401E-3</v>
      </c>
      <c r="P156" s="83">
        <f t="shared" si="34"/>
        <v>4.1030381308237952E-3</v>
      </c>
      <c r="Q156" s="146">
        <f t="shared" si="35"/>
        <v>29270.991499999996</v>
      </c>
      <c r="R156" s="83">
        <f t="shared" si="27"/>
        <v>2.2276718474695555E-5</v>
      </c>
      <c r="S156" s="85">
        <v>1</v>
      </c>
      <c r="T156" s="83">
        <f t="shared" si="36"/>
        <v>2.2276718474695555E-5</v>
      </c>
    </row>
    <row r="157" spans="1:21" s="83" customFormat="1" ht="12.95" customHeight="1">
      <c r="A157" s="53" t="s">
        <v>132</v>
      </c>
      <c r="B157" s="50"/>
      <c r="C157" s="49">
        <v>44289.600599999998</v>
      </c>
      <c r="D157" s="49"/>
      <c r="E157" s="83">
        <f t="shared" si="32"/>
        <v>21551.034346131528</v>
      </c>
      <c r="F157" s="83">
        <f t="shared" si="33"/>
        <v>21551</v>
      </c>
      <c r="G157" s="83">
        <f t="shared" si="30"/>
        <v>7.5797199970111251E-3</v>
      </c>
      <c r="J157" s="83">
        <f>G157</f>
        <v>7.5797199970111251E-3</v>
      </c>
      <c r="P157" s="83">
        <f t="shared" si="34"/>
        <v>4.1029322590758607E-3</v>
      </c>
      <c r="Q157" s="146">
        <f t="shared" si="35"/>
        <v>29271.100599999998</v>
      </c>
      <c r="R157" s="83">
        <f t="shared" si="27"/>
        <v>1.2088052974657013E-5</v>
      </c>
      <c r="S157" s="85">
        <v>1</v>
      </c>
      <c r="T157" s="83">
        <f t="shared" si="36"/>
        <v>1.2088052974657013E-5</v>
      </c>
    </row>
    <row r="158" spans="1:21" s="83" customFormat="1" ht="12.95" customHeight="1">
      <c r="A158" s="53" t="s">
        <v>132</v>
      </c>
      <c r="B158" s="50" t="s">
        <v>197</v>
      </c>
      <c r="C158" s="49">
        <v>44289.712200000002</v>
      </c>
      <c r="D158" s="49"/>
      <c r="E158" s="83">
        <f t="shared" si="32"/>
        <v>21551.540041365519</v>
      </c>
      <c r="F158" s="83">
        <f t="shared" si="33"/>
        <v>21551.5</v>
      </c>
      <c r="G158" s="83">
        <f t="shared" si="30"/>
        <v>8.8365800038445741E-3</v>
      </c>
      <c r="J158" s="83">
        <f>G158</f>
        <v>8.8365800038445741E-3</v>
      </c>
      <c r="P158" s="83">
        <f t="shared" si="34"/>
        <v>4.1028263850558236E-3</v>
      </c>
      <c r="Q158" s="146">
        <f t="shared" si="35"/>
        <v>29271.212200000002</v>
      </c>
      <c r="R158" s="83">
        <f t="shared" si="27"/>
        <v>2.240842332339559E-5</v>
      </c>
      <c r="S158" s="85">
        <v>1</v>
      </c>
      <c r="T158" s="83">
        <f t="shared" si="36"/>
        <v>2.240842332339559E-5</v>
      </c>
    </row>
    <row r="159" spans="1:21" s="83" customFormat="1" ht="12.95" customHeight="1">
      <c r="A159" s="53" t="s">
        <v>133</v>
      </c>
      <c r="B159" s="50" t="s">
        <v>197</v>
      </c>
      <c r="C159" s="49">
        <v>44336.493999999999</v>
      </c>
      <c r="D159" s="49"/>
      <c r="E159" s="83">
        <f t="shared" si="32"/>
        <v>21763.523314634691</v>
      </c>
      <c r="F159" s="83">
        <f t="shared" si="33"/>
        <v>21763.5</v>
      </c>
      <c r="G159" s="83">
        <f t="shared" si="30"/>
        <v>5.1452199986670166E-3</v>
      </c>
      <c r="I159" s="83">
        <f t="shared" ref="I159:I167" si="37">G159</f>
        <v>5.1452199986670166E-3</v>
      </c>
      <c r="P159" s="83">
        <f t="shared" si="34"/>
        <v>4.0577310840553202E-3</v>
      </c>
      <c r="Q159" s="146">
        <f t="shared" si="35"/>
        <v>29317.993999999999</v>
      </c>
      <c r="R159" s="83">
        <f t="shared" si="27"/>
        <v>1.1826321394033257E-6</v>
      </c>
      <c r="S159" s="85">
        <v>0.1</v>
      </c>
      <c r="T159" s="83">
        <f t="shared" si="36"/>
        <v>1.1826321394033258E-7</v>
      </c>
    </row>
    <row r="160" spans="1:21" s="83" customFormat="1" ht="12.95" customHeight="1">
      <c r="A160" s="53" t="s">
        <v>133</v>
      </c>
      <c r="B160" s="50" t="s">
        <v>197</v>
      </c>
      <c r="C160" s="49">
        <v>44337.379000000001</v>
      </c>
      <c r="D160" s="49"/>
      <c r="E160" s="83">
        <f t="shared" si="32"/>
        <v>21767.533532215966</v>
      </c>
      <c r="F160" s="83">
        <f t="shared" si="33"/>
        <v>21767.5</v>
      </c>
      <c r="G160" s="83">
        <f t="shared" si="30"/>
        <v>7.4001000029966235E-3</v>
      </c>
      <c r="I160" s="83">
        <f t="shared" si="37"/>
        <v>7.4001000029966235E-3</v>
      </c>
      <c r="P160" s="83">
        <f t="shared" si="34"/>
        <v>4.0568763031250121E-3</v>
      </c>
      <c r="Q160" s="146">
        <f t="shared" si="35"/>
        <v>29318.879000000001</v>
      </c>
      <c r="R160" s="83">
        <f t="shared" si="27"/>
        <v>1.1177144707383227E-5</v>
      </c>
      <c r="S160" s="85">
        <v>0.1</v>
      </c>
      <c r="T160" s="83">
        <f t="shared" si="36"/>
        <v>1.1177144707383227E-6</v>
      </c>
    </row>
    <row r="161" spans="1:20" s="83" customFormat="1" ht="12.95" customHeight="1">
      <c r="A161" s="53" t="s">
        <v>133</v>
      </c>
      <c r="B161" s="50"/>
      <c r="C161" s="49">
        <v>44339.472000000002</v>
      </c>
      <c r="D161" s="49"/>
      <c r="E161" s="83">
        <f t="shared" si="32"/>
        <v>21777.017583512679</v>
      </c>
      <c r="F161" s="83">
        <f t="shared" si="33"/>
        <v>21777</v>
      </c>
      <c r="G161" s="83">
        <f t="shared" si="30"/>
        <v>3.8804400028311647E-3</v>
      </c>
      <c r="I161" s="83">
        <f t="shared" si="37"/>
        <v>3.8804400028311647E-3</v>
      </c>
      <c r="P161" s="83">
        <f t="shared" si="34"/>
        <v>4.0548456156210451E-3</v>
      </c>
      <c r="Q161" s="146">
        <f t="shared" si="35"/>
        <v>29320.972000000002</v>
      </c>
      <c r="R161" s="83">
        <f t="shared" si="27"/>
        <v>3.0417317772613677E-8</v>
      </c>
      <c r="S161" s="85">
        <v>0.1</v>
      </c>
      <c r="T161" s="83">
        <f t="shared" si="36"/>
        <v>3.041731777261368E-9</v>
      </c>
    </row>
    <row r="162" spans="1:20" s="83" customFormat="1" ht="12.95" customHeight="1">
      <c r="A162" s="53" t="s">
        <v>133</v>
      </c>
      <c r="B162" s="50"/>
      <c r="C162" s="49">
        <v>44342.341999999997</v>
      </c>
      <c r="D162" s="49"/>
      <c r="E162" s="83">
        <f t="shared" si="32"/>
        <v>21790.02246990614</v>
      </c>
      <c r="F162" s="83">
        <f t="shared" si="33"/>
        <v>21790</v>
      </c>
      <c r="G162" s="83">
        <f t="shared" si="30"/>
        <v>4.9587999965297058E-3</v>
      </c>
      <c r="I162" s="83">
        <f t="shared" si="37"/>
        <v>4.9587999965297058E-3</v>
      </c>
      <c r="P162" s="83">
        <f t="shared" si="34"/>
        <v>4.0520654509088871E-3</v>
      </c>
      <c r="Q162" s="146">
        <f t="shared" si="35"/>
        <v>29323.841999999997</v>
      </c>
      <c r="R162" s="83">
        <f t="shared" si="27"/>
        <v>8.2216753622219254E-7</v>
      </c>
      <c r="S162" s="85">
        <v>0.1</v>
      </c>
      <c r="T162" s="83">
        <f t="shared" si="36"/>
        <v>8.2216753622219264E-8</v>
      </c>
    </row>
    <row r="163" spans="1:20" s="83" customFormat="1" ht="12.95" customHeight="1">
      <c r="A163" s="53" t="s">
        <v>133</v>
      </c>
      <c r="B163" s="50" t="s">
        <v>197</v>
      </c>
      <c r="C163" s="49">
        <v>44342.438999999998</v>
      </c>
      <c r="D163" s="49"/>
      <c r="E163" s="83">
        <f t="shared" si="32"/>
        <v>21790.46200787833</v>
      </c>
      <c r="F163" s="83">
        <f t="shared" si="33"/>
        <v>21790.5</v>
      </c>
      <c r="G163" s="83">
        <f t="shared" si="30"/>
        <v>-8.3843399988836609E-3</v>
      </c>
      <c r="I163" s="83">
        <f t="shared" si="37"/>
        <v>-8.3843399988836609E-3</v>
      </c>
      <c r="P163" s="83">
        <f t="shared" si="34"/>
        <v>4.0519584908234874E-3</v>
      </c>
      <c r="Q163" s="146">
        <f t="shared" si="35"/>
        <v>29323.938999999998</v>
      </c>
      <c r="R163" s="83">
        <f t="shared" si="27"/>
        <v>1.546615201250923E-4</v>
      </c>
      <c r="S163" s="85">
        <v>0.1</v>
      </c>
      <c r="T163" s="83">
        <f t="shared" si="36"/>
        <v>1.546615201250923E-5</v>
      </c>
    </row>
    <row r="164" spans="1:20" s="83" customFormat="1" ht="12.95" customHeight="1">
      <c r="A164" s="53" t="s">
        <v>134</v>
      </c>
      <c r="B164" s="50"/>
      <c r="C164" s="49">
        <v>44362.423999999999</v>
      </c>
      <c r="D164" s="49"/>
      <c r="E164" s="83">
        <f t="shared" si="32"/>
        <v>21881.020424106111</v>
      </c>
      <c r="F164" s="83">
        <f t="shared" si="33"/>
        <v>21881</v>
      </c>
      <c r="G164" s="83">
        <f t="shared" si="30"/>
        <v>4.5073200017213821E-3</v>
      </c>
      <c r="I164" s="83">
        <f t="shared" si="37"/>
        <v>4.5073200017213821E-3</v>
      </c>
      <c r="P164" s="83">
        <f t="shared" si="34"/>
        <v>4.032561291553112E-3</v>
      </c>
      <c r="Q164" s="146">
        <f t="shared" si="35"/>
        <v>29343.923999999999</v>
      </c>
      <c r="R164" s="83">
        <f t="shared" si="27"/>
        <v>2.2539583288063955E-7</v>
      </c>
      <c r="S164" s="85">
        <v>0.1</v>
      </c>
      <c r="T164" s="83">
        <f t="shared" si="36"/>
        <v>2.2539583288063956E-8</v>
      </c>
    </row>
    <row r="165" spans="1:20" s="83" customFormat="1" ht="12.95" customHeight="1">
      <c r="A165" s="53" t="s">
        <v>134</v>
      </c>
      <c r="B165" s="50" t="s">
        <v>197</v>
      </c>
      <c r="C165" s="49">
        <v>44371.358</v>
      </c>
      <c r="D165" s="49"/>
      <c r="E165" s="83">
        <f t="shared" si="32"/>
        <v>21921.50323074004</v>
      </c>
      <c r="F165" s="83">
        <f t="shared" si="33"/>
        <v>21921.5</v>
      </c>
      <c r="G165" s="83">
        <f t="shared" si="30"/>
        <v>7.1297999966191128E-4</v>
      </c>
      <c r="I165" s="83">
        <f t="shared" si="37"/>
        <v>7.1297999966191128E-4</v>
      </c>
      <c r="P165" s="83">
        <f t="shared" si="34"/>
        <v>4.0238566676747151E-3</v>
      </c>
      <c r="Q165" s="146">
        <f t="shared" si="35"/>
        <v>29352.858</v>
      </c>
      <c r="R165" s="83">
        <f t="shared" si="27"/>
        <v>1.0961904310791566E-5</v>
      </c>
      <c r="S165" s="85">
        <v>0.1</v>
      </c>
      <c r="T165" s="83">
        <f t="shared" si="36"/>
        <v>1.0961904310791566E-6</v>
      </c>
    </row>
    <row r="166" spans="1:20" s="83" customFormat="1" ht="12.95" customHeight="1">
      <c r="A166" s="53" t="s">
        <v>134</v>
      </c>
      <c r="B166" s="50"/>
      <c r="C166" s="49">
        <v>44371.466999999997</v>
      </c>
      <c r="D166" s="49"/>
      <c r="E166" s="83">
        <f t="shared" si="32"/>
        <v>21921.99714454382</v>
      </c>
      <c r="F166" s="83">
        <f t="shared" si="33"/>
        <v>21922</v>
      </c>
      <c r="G166" s="83">
        <f t="shared" si="30"/>
        <v>-6.3016000058269128E-4</v>
      </c>
      <c r="I166" s="83">
        <f t="shared" si="37"/>
        <v>-6.3016000058269128E-4</v>
      </c>
      <c r="P166" s="83">
        <f t="shared" si="34"/>
        <v>4.0237491100261567E-3</v>
      </c>
      <c r="Q166" s="146">
        <f t="shared" si="35"/>
        <v>29352.966999999997</v>
      </c>
      <c r="R166" s="83">
        <f t="shared" si="27"/>
        <v>2.1658870009808037E-5</v>
      </c>
      <c r="S166" s="85">
        <v>0.1</v>
      </c>
      <c r="T166" s="83">
        <f t="shared" si="36"/>
        <v>2.1658870009808037E-6</v>
      </c>
    </row>
    <row r="167" spans="1:20" s="83" customFormat="1" ht="12.95" customHeight="1">
      <c r="A167" s="53" t="s">
        <v>134</v>
      </c>
      <c r="B167" s="50" t="s">
        <v>197</v>
      </c>
      <c r="C167" s="49">
        <v>44372.463000000003</v>
      </c>
      <c r="D167" s="49"/>
      <c r="E167" s="83">
        <f t="shared" si="32"/>
        <v>21926.51033856751</v>
      </c>
      <c r="F167" s="83">
        <f t="shared" si="33"/>
        <v>21926.5</v>
      </c>
      <c r="G167" s="83">
        <f t="shared" si="30"/>
        <v>2.2815800039097667E-3</v>
      </c>
      <c r="I167" s="83">
        <f t="shared" si="37"/>
        <v>2.2815800039097667E-3</v>
      </c>
      <c r="P167" s="83">
        <f t="shared" si="34"/>
        <v>4.0227809889444698E-3</v>
      </c>
      <c r="Q167" s="146">
        <f t="shared" si="35"/>
        <v>29353.963000000003</v>
      </c>
      <c r="R167" s="83">
        <f t="shared" si="27"/>
        <v>3.0317808702858205E-6</v>
      </c>
      <c r="S167" s="85">
        <v>0.1</v>
      </c>
      <c r="T167" s="83">
        <f t="shared" si="36"/>
        <v>3.0317808702858206E-7</v>
      </c>
    </row>
    <row r="168" spans="1:20" s="83" customFormat="1" ht="12.95" customHeight="1">
      <c r="A168" s="53" t="s">
        <v>135</v>
      </c>
      <c r="B168" s="50"/>
      <c r="C168" s="49">
        <v>44584.431600000004</v>
      </c>
      <c r="D168" s="49"/>
      <c r="E168" s="83">
        <f t="shared" si="32"/>
        <v>22887.007746924752</v>
      </c>
      <c r="F168" s="83">
        <f t="shared" si="33"/>
        <v>22887</v>
      </c>
      <c r="G168" s="83">
        <f t="shared" si="30"/>
        <v>1.7096400042646565E-3</v>
      </c>
      <c r="J168" s="83">
        <f>G168</f>
        <v>1.7096400042646565E-3</v>
      </c>
      <c r="P168" s="83">
        <f t="shared" si="34"/>
        <v>3.8119289769928994E-3</v>
      </c>
      <c r="Q168" s="146">
        <f t="shared" si="35"/>
        <v>29565.931600000004</v>
      </c>
      <c r="R168" s="83">
        <f t="shared" si="27"/>
        <v>4.4196189248547711E-6</v>
      </c>
      <c r="S168" s="85">
        <v>1</v>
      </c>
      <c r="T168" s="83">
        <f t="shared" si="36"/>
        <v>4.4196189248547711E-6</v>
      </c>
    </row>
    <row r="169" spans="1:20" s="83" customFormat="1" ht="12.95" customHeight="1">
      <c r="A169" s="53" t="s">
        <v>124</v>
      </c>
      <c r="B169" s="50" t="s">
        <v>197</v>
      </c>
      <c r="C169" s="49">
        <v>44670.832000000002</v>
      </c>
      <c r="D169" s="49"/>
      <c r="E169" s="83">
        <f t="shared" si="32"/>
        <v>23278.515547047162</v>
      </c>
      <c r="F169" s="83">
        <f t="shared" si="33"/>
        <v>23278.5</v>
      </c>
      <c r="G169" s="83">
        <f t="shared" si="30"/>
        <v>3.4310200062463991E-3</v>
      </c>
      <c r="I169" s="83">
        <f>G169</f>
        <v>3.4310200062463991E-3</v>
      </c>
      <c r="P169" s="83">
        <f t="shared" si="34"/>
        <v>3.7235803681427799E-3</v>
      </c>
      <c r="Q169" s="146">
        <f t="shared" si="35"/>
        <v>29652.332000000002</v>
      </c>
      <c r="R169" s="83">
        <f t="shared" si="27"/>
        <v>8.5591565352941291E-8</v>
      </c>
      <c r="S169" s="85">
        <v>0.1</v>
      </c>
      <c r="T169" s="83">
        <f t="shared" si="36"/>
        <v>8.5591565352941301E-9</v>
      </c>
    </row>
    <row r="170" spans="1:20" s="83" customFormat="1" ht="12.95" customHeight="1">
      <c r="A170" s="53" t="s">
        <v>135</v>
      </c>
      <c r="B170" s="50" t="s">
        <v>197</v>
      </c>
      <c r="C170" s="49">
        <v>44672.376300000004</v>
      </c>
      <c r="D170" s="49"/>
      <c r="E170" s="83">
        <f t="shared" si="32"/>
        <v>23285.513263443492</v>
      </c>
      <c r="F170" s="83">
        <f t="shared" si="33"/>
        <v>23285.5</v>
      </c>
      <c r="G170" s="83">
        <f t="shared" si="30"/>
        <v>2.9270600061863661E-3</v>
      </c>
      <c r="J170" s="83">
        <f>G170</f>
        <v>2.9270600061863661E-3</v>
      </c>
      <c r="P170" s="83">
        <f t="shared" si="34"/>
        <v>3.7219880234657414E-3</v>
      </c>
      <c r="Q170" s="146">
        <f t="shared" si="35"/>
        <v>29653.876300000004</v>
      </c>
      <c r="R170" s="83">
        <f t="shared" si="27"/>
        <v>6.3191055265571879E-7</v>
      </c>
      <c r="S170" s="85">
        <v>1</v>
      </c>
      <c r="T170" s="83">
        <f t="shared" si="36"/>
        <v>6.3191055265571879E-7</v>
      </c>
    </row>
    <row r="171" spans="1:20" s="83" customFormat="1" ht="12.95" customHeight="1">
      <c r="A171" s="53" t="s">
        <v>136</v>
      </c>
      <c r="B171" s="50"/>
      <c r="C171" s="49">
        <v>44744.425999999999</v>
      </c>
      <c r="D171" s="49"/>
      <c r="E171" s="83">
        <f t="shared" si="32"/>
        <v>23611.993459674977</v>
      </c>
      <c r="F171" s="83">
        <f t="shared" si="33"/>
        <v>23612</v>
      </c>
      <c r="G171" s="83">
        <f t="shared" si="30"/>
        <v>-1.4433600008487701E-3</v>
      </c>
      <c r="I171" s="83">
        <f>G171</f>
        <v>-1.4433600008487701E-3</v>
      </c>
      <c r="P171" s="83">
        <f t="shared" si="34"/>
        <v>3.647221709747051E-3</v>
      </c>
      <c r="Q171" s="146">
        <f t="shared" si="35"/>
        <v>29725.925999999999</v>
      </c>
      <c r="R171" s="83">
        <f t="shared" si="27"/>
        <v>2.5914022152252678E-5</v>
      </c>
      <c r="S171" s="85">
        <v>0.1</v>
      </c>
      <c r="T171" s="83">
        <f t="shared" si="36"/>
        <v>2.591402215225268E-6</v>
      </c>
    </row>
    <row r="172" spans="1:20" s="83" customFormat="1" ht="12.95" customHeight="1">
      <c r="A172" s="53" t="s">
        <v>124</v>
      </c>
      <c r="B172" s="50" t="s">
        <v>197</v>
      </c>
      <c r="C172" s="49">
        <v>44745.650999999998</v>
      </c>
      <c r="D172" s="49"/>
      <c r="E172" s="83">
        <f t="shared" si="32"/>
        <v>23617.54432581853</v>
      </c>
      <c r="F172" s="83">
        <f t="shared" si="33"/>
        <v>23617.5</v>
      </c>
      <c r="G172" s="83">
        <f t="shared" si="30"/>
        <v>9.7821000017574988E-3</v>
      </c>
      <c r="I172" s="83">
        <f>G172</f>
        <v>9.7821000017574988E-3</v>
      </c>
      <c r="P172" s="83">
        <f t="shared" si="34"/>
        <v>3.6459539488545413E-3</v>
      </c>
      <c r="Q172" s="146">
        <f t="shared" si="35"/>
        <v>29727.150999999998</v>
      </c>
      <c r="R172" s="83">
        <f t="shared" si="27"/>
        <v>3.7652288382556548E-5</v>
      </c>
      <c r="S172" s="85">
        <v>0.1</v>
      </c>
      <c r="T172" s="83">
        <f t="shared" si="36"/>
        <v>3.7652288382556551E-6</v>
      </c>
    </row>
    <row r="173" spans="1:20" s="83" customFormat="1" ht="12.95" customHeight="1">
      <c r="A173" s="53" t="s">
        <v>136</v>
      </c>
      <c r="B173" s="50"/>
      <c r="C173" s="49">
        <v>44757.440000000002</v>
      </c>
      <c r="D173" s="49"/>
      <c r="E173" s="83">
        <f t="shared" si="32"/>
        <v>23670.964049056442</v>
      </c>
      <c r="F173" s="83">
        <f t="shared" si="33"/>
        <v>23671</v>
      </c>
      <c r="G173" s="83">
        <f t="shared" si="30"/>
        <v>-7.9338799987453967E-3</v>
      </c>
      <c r="I173" s="83">
        <f>G173</f>
        <v>-7.9338799987453967E-3</v>
      </c>
      <c r="P173" s="83">
        <f t="shared" si="34"/>
        <v>3.6336077491121973E-3</v>
      </c>
      <c r="Q173" s="146">
        <f t="shared" si="35"/>
        <v>29738.940000000002</v>
      </c>
      <c r="R173" s="83">
        <f t="shared" si="27"/>
        <v>1.3380677279683554E-4</v>
      </c>
      <c r="S173" s="85">
        <v>0.1</v>
      </c>
      <c r="T173" s="83">
        <f t="shared" si="36"/>
        <v>1.3380677279683555E-5</v>
      </c>
    </row>
    <row r="174" spans="1:20" s="83" customFormat="1" ht="12.95" customHeight="1">
      <c r="A174" s="149" t="s">
        <v>568</v>
      </c>
      <c r="B174" s="150" t="s">
        <v>197</v>
      </c>
      <c r="C174" s="49">
        <v>44757.7811</v>
      </c>
      <c r="D174" s="149" t="s">
        <v>57</v>
      </c>
      <c r="E174" s="53">
        <f t="shared" si="32"/>
        <v>23672.509682069955</v>
      </c>
      <c r="F174" s="83">
        <f t="shared" si="33"/>
        <v>23672.5</v>
      </c>
      <c r="G174" s="83">
        <f t="shared" si="30"/>
        <v>2.1367000008467585E-3</v>
      </c>
      <c r="J174" s="83">
        <f>G174</f>
        <v>2.1367000008467585E-3</v>
      </c>
      <c r="P174" s="83">
        <f t="shared" si="34"/>
        <v>3.6332612190821947E-3</v>
      </c>
      <c r="Q174" s="146">
        <f t="shared" si="35"/>
        <v>29739.2811</v>
      </c>
      <c r="R174" s="83">
        <f t="shared" si="27"/>
        <v>2.2396954799263332E-6</v>
      </c>
      <c r="S174" s="85">
        <v>1</v>
      </c>
      <c r="T174" s="83">
        <f t="shared" si="36"/>
        <v>2.2396954799263332E-6</v>
      </c>
    </row>
    <row r="175" spans="1:20" s="83" customFormat="1" ht="12.95" customHeight="1">
      <c r="A175" s="149" t="s">
        <v>568</v>
      </c>
      <c r="B175" s="150" t="s">
        <v>195</v>
      </c>
      <c r="C175" s="49">
        <v>44760.760799999996</v>
      </c>
      <c r="D175" s="149" t="s">
        <v>57</v>
      </c>
      <c r="E175" s="53">
        <f t="shared" si="32"/>
        <v>23686.011654190723</v>
      </c>
      <c r="F175" s="83">
        <f t="shared" si="33"/>
        <v>23686</v>
      </c>
      <c r="G175" s="83">
        <f t="shared" si="30"/>
        <v>2.5719199984450825E-3</v>
      </c>
      <c r="J175" s="83">
        <f>G175</f>
        <v>2.5719199984450825E-3</v>
      </c>
      <c r="P175" s="83">
        <f t="shared" si="34"/>
        <v>3.6301415286103507E-3</v>
      </c>
      <c r="Q175" s="146">
        <f t="shared" si="35"/>
        <v>29742.260799999996</v>
      </c>
      <c r="R175" s="83">
        <f t="shared" si="27"/>
        <v>1.1198328069053218E-6</v>
      </c>
      <c r="S175" s="85">
        <v>1</v>
      </c>
      <c r="T175" s="83">
        <f t="shared" si="36"/>
        <v>1.1198328069053218E-6</v>
      </c>
    </row>
    <row r="176" spans="1:20" s="83" customFormat="1" ht="12.95" customHeight="1">
      <c r="A176" s="53" t="s">
        <v>137</v>
      </c>
      <c r="B176" s="50" t="s">
        <v>197</v>
      </c>
      <c r="C176" s="49">
        <v>45028.34</v>
      </c>
      <c r="D176" s="49"/>
      <c r="E176" s="83">
        <f t="shared" si="32"/>
        <v>24898.498447660622</v>
      </c>
      <c r="F176" s="83">
        <f t="shared" si="33"/>
        <v>24898.5</v>
      </c>
      <c r="G176" s="83">
        <f t="shared" si="30"/>
        <v>-3.4258000232512131E-4</v>
      </c>
      <c r="I176" s="83">
        <f t="shared" ref="I176:I193" si="38">G176</f>
        <v>-3.4258000232512131E-4</v>
      </c>
      <c r="P176" s="83">
        <f t="shared" si="34"/>
        <v>3.3431920299787448E-3</v>
      </c>
      <c r="Q176" s="146">
        <f t="shared" si="35"/>
        <v>30009.839999999997</v>
      </c>
      <c r="R176" s="83">
        <f t="shared" si="27"/>
        <v>1.3584915474113372E-5</v>
      </c>
      <c r="S176" s="85">
        <v>0.1</v>
      </c>
      <c r="T176" s="83">
        <f t="shared" si="36"/>
        <v>1.3584915474113373E-6</v>
      </c>
    </row>
    <row r="177" spans="1:20" s="83" customFormat="1" ht="12.95" customHeight="1">
      <c r="A177" s="53" t="s">
        <v>137</v>
      </c>
      <c r="B177" s="50"/>
      <c r="C177" s="49">
        <v>45044.343999999997</v>
      </c>
      <c r="D177" s="49"/>
      <c r="E177" s="83">
        <f t="shared" si="32"/>
        <v>24971.017681751662</v>
      </c>
      <c r="F177" s="83">
        <f t="shared" si="33"/>
        <v>24971</v>
      </c>
      <c r="G177" s="83">
        <f t="shared" si="30"/>
        <v>3.9021199991111644E-3</v>
      </c>
      <c r="I177" s="83">
        <f t="shared" si="38"/>
        <v>3.9021199991111644E-3</v>
      </c>
      <c r="P177" s="83">
        <f t="shared" si="34"/>
        <v>3.3256108752643646E-3</v>
      </c>
      <c r="Q177" s="146">
        <f t="shared" si="35"/>
        <v>30025.843999999997</v>
      </c>
      <c r="R177" s="83">
        <f t="shared" si="27"/>
        <v>3.3236276987860476E-7</v>
      </c>
      <c r="S177" s="85">
        <v>0.1</v>
      </c>
      <c r="T177" s="83">
        <f t="shared" si="36"/>
        <v>3.3236276987860476E-8</v>
      </c>
    </row>
    <row r="178" spans="1:20" s="83" customFormat="1" ht="12.95" customHeight="1">
      <c r="A178" s="53" t="s">
        <v>137</v>
      </c>
      <c r="B178" s="50" t="s">
        <v>197</v>
      </c>
      <c r="C178" s="49">
        <v>45054.385000000002</v>
      </c>
      <c r="D178" s="49"/>
      <c r="E178" s="83">
        <f t="shared" si="32"/>
        <v>25016.516658851666</v>
      </c>
      <c r="F178" s="83">
        <f t="shared" si="33"/>
        <v>25016.5</v>
      </c>
      <c r="G178" s="83">
        <f t="shared" ref="G178:G209" si="39">+C178-(C$7+F178*C$8)</f>
        <v>3.6763800017070025E-3</v>
      </c>
      <c r="I178" s="83">
        <f t="shared" si="38"/>
        <v>3.6763800017070025E-3</v>
      </c>
      <c r="P178" s="83">
        <f t="shared" si="34"/>
        <v>3.3145527872194052E-3</v>
      </c>
      <c r="Q178" s="146">
        <f t="shared" si="35"/>
        <v>30035.885000000002</v>
      </c>
      <c r="R178" s="83">
        <f t="shared" si="27"/>
        <v>1.3091893314385373E-7</v>
      </c>
      <c r="S178" s="85">
        <v>0.1</v>
      </c>
      <c r="T178" s="83">
        <f t="shared" si="36"/>
        <v>1.3091893314385374E-8</v>
      </c>
    </row>
    <row r="179" spans="1:20" s="83" customFormat="1" ht="12.95" customHeight="1">
      <c r="A179" s="53" t="s">
        <v>138</v>
      </c>
      <c r="B179" s="50"/>
      <c r="C179" s="49">
        <v>45076.35</v>
      </c>
      <c r="D179" s="49"/>
      <c r="E179" s="83">
        <f t="shared" si="32"/>
        <v>25116.047087295137</v>
      </c>
      <c r="F179" s="83">
        <f t="shared" si="33"/>
        <v>25116</v>
      </c>
      <c r="G179" s="83">
        <f t="shared" si="39"/>
        <v>1.0391520001576282E-2</v>
      </c>
      <c r="I179" s="83">
        <f t="shared" si="38"/>
        <v>1.0391520001576282E-2</v>
      </c>
      <c r="P179" s="83">
        <f t="shared" si="34"/>
        <v>3.2903052529219237E-3</v>
      </c>
      <c r="Q179" s="146">
        <f t="shared" si="35"/>
        <v>30057.85</v>
      </c>
      <c r="R179" s="83">
        <f t="shared" si="27"/>
        <v>5.0427250906506187E-5</v>
      </c>
      <c r="S179" s="85">
        <v>0.1</v>
      </c>
      <c r="T179" s="83">
        <f t="shared" si="36"/>
        <v>5.0427250906506189E-6</v>
      </c>
    </row>
    <row r="180" spans="1:20" s="83" customFormat="1" ht="12.95" customHeight="1">
      <c r="A180" s="53" t="s">
        <v>138</v>
      </c>
      <c r="B180" s="50" t="s">
        <v>197</v>
      </c>
      <c r="C180" s="49">
        <v>45077.326000000001</v>
      </c>
      <c r="D180" s="49"/>
      <c r="E180" s="83">
        <f t="shared" si="32"/>
        <v>25120.469654932793</v>
      </c>
      <c r="F180" s="83">
        <f t="shared" si="33"/>
        <v>25120.5</v>
      </c>
      <c r="G180" s="83">
        <f t="shared" si="39"/>
        <v>-6.6967399980057962E-3</v>
      </c>
      <c r="I180" s="83">
        <f t="shared" si="38"/>
        <v>-6.6967399980057962E-3</v>
      </c>
      <c r="P180" s="83">
        <f t="shared" si="34"/>
        <v>3.289206504079106E-3</v>
      </c>
      <c r="Q180" s="146">
        <f t="shared" si="35"/>
        <v>30058.826000000001</v>
      </c>
      <c r="R180" s="83">
        <f t="shared" si="27"/>
        <v>9.9719127542501691E-5</v>
      </c>
      <c r="S180" s="85">
        <v>0.1</v>
      </c>
      <c r="T180" s="83">
        <f t="shared" si="36"/>
        <v>9.9719127542501691E-6</v>
      </c>
    </row>
    <row r="181" spans="1:20" s="83" customFormat="1" ht="12.95" customHeight="1">
      <c r="A181" s="53" t="s">
        <v>138</v>
      </c>
      <c r="B181" s="50"/>
      <c r="C181" s="49">
        <v>45100.400999999998</v>
      </c>
      <c r="D181" s="49"/>
      <c r="E181" s="83">
        <f t="shared" si="32"/>
        <v>25225.02984780023</v>
      </c>
      <c r="F181" s="83">
        <f t="shared" si="33"/>
        <v>25225</v>
      </c>
      <c r="G181" s="83">
        <f t="shared" si="39"/>
        <v>6.5869999962160364E-3</v>
      </c>
      <c r="I181" s="83">
        <f t="shared" si="38"/>
        <v>6.5869999962160364E-3</v>
      </c>
      <c r="P181" s="83">
        <f t="shared" si="34"/>
        <v>3.2636393535002317E-3</v>
      </c>
      <c r="Q181" s="146">
        <f t="shared" si="35"/>
        <v>30081.900999999998</v>
      </c>
      <c r="R181" s="83">
        <f t="shared" si="27"/>
        <v>1.1044725961552406E-5</v>
      </c>
      <c r="S181" s="85">
        <v>0.1</v>
      </c>
      <c r="T181" s="83">
        <f t="shared" si="36"/>
        <v>1.1044725961552407E-6</v>
      </c>
    </row>
    <row r="182" spans="1:20" s="83" customFormat="1" ht="12.95" customHeight="1">
      <c r="A182" s="53" t="s">
        <v>138</v>
      </c>
      <c r="B182" s="50" t="s">
        <v>197</v>
      </c>
      <c r="C182" s="49">
        <v>45101.39</v>
      </c>
      <c r="D182" s="49"/>
      <c r="E182" s="83">
        <f t="shared" si="32"/>
        <v>25229.511322588791</v>
      </c>
      <c r="F182" s="83">
        <f t="shared" si="33"/>
        <v>25229.5</v>
      </c>
      <c r="G182" s="83">
        <f t="shared" si="39"/>
        <v>2.4987400029203855E-3</v>
      </c>
      <c r="I182" s="83">
        <f t="shared" si="38"/>
        <v>2.4987400029203855E-3</v>
      </c>
      <c r="P182" s="83">
        <f t="shared" si="34"/>
        <v>3.2625361467908016E-3</v>
      </c>
      <c r="Q182" s="146">
        <f t="shared" si="35"/>
        <v>30082.89</v>
      </c>
      <c r="R182" s="83">
        <f t="shared" si="27"/>
        <v>5.8338454939131753E-7</v>
      </c>
      <c r="S182" s="85">
        <v>0.1</v>
      </c>
      <c r="T182" s="83">
        <f t="shared" si="36"/>
        <v>5.8338454939131755E-8</v>
      </c>
    </row>
    <row r="183" spans="1:20" s="83" customFormat="1" ht="12.95" customHeight="1">
      <c r="A183" s="53" t="s">
        <v>138</v>
      </c>
      <c r="B183" s="50" t="s">
        <v>197</v>
      </c>
      <c r="C183" s="49">
        <v>45103.368000000002</v>
      </c>
      <c r="D183" s="49"/>
      <c r="E183" s="83">
        <f t="shared" si="32"/>
        <v>25238.474272165913</v>
      </c>
      <c r="F183" s="83">
        <f t="shared" si="33"/>
        <v>25238.5</v>
      </c>
      <c r="G183" s="83">
        <f t="shared" si="39"/>
        <v>-5.6777799982228316E-3</v>
      </c>
      <c r="I183" s="83">
        <f t="shared" si="38"/>
        <v>-5.6777799982228316E-3</v>
      </c>
      <c r="P183" s="83">
        <f t="shared" si="34"/>
        <v>3.2603291812508461E-3</v>
      </c>
      <c r="Q183" s="146">
        <f t="shared" si="35"/>
        <v>30084.868000000002</v>
      </c>
      <c r="R183" s="83">
        <f t="shared" si="27"/>
        <v>7.988979570419163E-5</v>
      </c>
      <c r="S183" s="85">
        <v>0.1</v>
      </c>
      <c r="T183" s="83">
        <f t="shared" si="36"/>
        <v>7.988979570419163E-6</v>
      </c>
    </row>
    <row r="184" spans="1:20" s="83" customFormat="1" ht="12.95" customHeight="1">
      <c r="A184" s="53" t="s">
        <v>138</v>
      </c>
      <c r="B184" s="50"/>
      <c r="C184" s="49">
        <v>45104.366999999998</v>
      </c>
      <c r="D184" s="49"/>
      <c r="E184" s="83">
        <f t="shared" si="32"/>
        <v>25243.001060147461</v>
      </c>
      <c r="F184" s="83">
        <f t="shared" si="33"/>
        <v>25243</v>
      </c>
      <c r="G184" s="83">
        <f t="shared" si="39"/>
        <v>2.3396000324282795E-4</v>
      </c>
      <c r="I184" s="83">
        <f t="shared" si="38"/>
        <v>2.3396000324282795E-4</v>
      </c>
      <c r="P184" s="83">
        <f t="shared" si="34"/>
        <v>3.2592254224203211E-3</v>
      </c>
      <c r="Q184" s="146">
        <f t="shared" si="35"/>
        <v>30085.866999999998</v>
      </c>
      <c r="R184" s="83">
        <f t="shared" si="27"/>
        <v>9.1522308564711734E-6</v>
      </c>
      <c r="S184" s="85">
        <v>0.1</v>
      </c>
      <c r="T184" s="83">
        <f t="shared" si="36"/>
        <v>9.1522308564711743E-7</v>
      </c>
    </row>
    <row r="185" spans="1:20" s="83" customFormat="1" ht="12.95" customHeight="1">
      <c r="A185" s="53" t="s">
        <v>138</v>
      </c>
      <c r="B185" s="50"/>
      <c r="C185" s="49">
        <v>45115.398000000001</v>
      </c>
      <c r="D185" s="49"/>
      <c r="E185" s="83">
        <f t="shared" si="32"/>
        <v>25292.986043355311</v>
      </c>
      <c r="F185" s="83">
        <f t="shared" si="33"/>
        <v>25293</v>
      </c>
      <c r="G185" s="83">
        <f t="shared" si="39"/>
        <v>-3.0800399981671944E-3</v>
      </c>
      <c r="I185" s="83">
        <f t="shared" si="38"/>
        <v>-3.0800399981671944E-3</v>
      </c>
      <c r="P185" s="83">
        <f t="shared" si="34"/>
        <v>3.2469490524516744E-3</v>
      </c>
      <c r="Q185" s="146">
        <f t="shared" si="35"/>
        <v>30096.898000000001</v>
      </c>
      <c r="R185" s="83">
        <f t="shared" si="27"/>
        <v>4.0030790446651046E-5</v>
      </c>
      <c r="S185" s="85">
        <v>0.1</v>
      </c>
      <c r="T185" s="83">
        <f t="shared" si="36"/>
        <v>4.0030790446651051E-6</v>
      </c>
    </row>
    <row r="186" spans="1:20" s="83" customFormat="1" ht="12.95" customHeight="1">
      <c r="A186" s="53" t="s">
        <v>138</v>
      </c>
      <c r="B186" s="50" t="s">
        <v>197</v>
      </c>
      <c r="C186" s="49">
        <v>45116.383999999998</v>
      </c>
      <c r="D186" s="49"/>
      <c r="E186" s="83">
        <f t="shared" si="32"/>
        <v>25297.453924185949</v>
      </c>
      <c r="F186" s="83">
        <f t="shared" si="33"/>
        <v>25297.5</v>
      </c>
      <c r="G186" s="83">
        <f t="shared" si="39"/>
        <v>-1.0168300002987962E-2</v>
      </c>
      <c r="I186" s="83">
        <f t="shared" si="38"/>
        <v>-1.0168300002987962E-2</v>
      </c>
      <c r="P186" s="83">
        <f t="shared" si="34"/>
        <v>3.2458430646878432E-3</v>
      </c>
      <c r="Q186" s="146">
        <f t="shared" si="35"/>
        <v>30097.883999999998</v>
      </c>
      <c r="R186" s="83">
        <f t="shared" ref="R186:R249" si="40">+(P186-G186)^2</f>
        <v>1.7993923424007487E-4</v>
      </c>
      <c r="S186" s="85">
        <v>0.1</v>
      </c>
      <c r="T186" s="83">
        <f t="shared" si="36"/>
        <v>1.7993923424007489E-5</v>
      </c>
    </row>
    <row r="187" spans="1:20" s="83" customFormat="1" ht="12.95" customHeight="1">
      <c r="A187" s="53" t="s">
        <v>139</v>
      </c>
      <c r="B187" s="50" t="s">
        <v>197</v>
      </c>
      <c r="C187" s="49">
        <v>45397.334999999999</v>
      </c>
      <c r="D187" s="49"/>
      <c r="E187" s="83">
        <f t="shared" si="32"/>
        <v>26570.532613083153</v>
      </c>
      <c r="F187" s="83">
        <f t="shared" si="33"/>
        <v>26570.5</v>
      </c>
      <c r="G187" s="83">
        <f t="shared" si="39"/>
        <v>7.1972599980654195E-3</v>
      </c>
      <c r="I187" s="83">
        <f t="shared" si="38"/>
        <v>7.1972599980654195E-3</v>
      </c>
      <c r="P187" s="83">
        <f t="shared" si="34"/>
        <v>2.9255813650894509E-3</v>
      </c>
      <c r="Q187" s="146">
        <f t="shared" si="35"/>
        <v>30378.834999999999</v>
      </c>
      <c r="R187" s="83">
        <f t="shared" si="40"/>
        <v>1.8247238343423441E-5</v>
      </c>
      <c r="S187" s="85">
        <v>0.1</v>
      </c>
      <c r="T187" s="83">
        <f t="shared" si="36"/>
        <v>1.8247238343423442E-6</v>
      </c>
    </row>
    <row r="188" spans="1:20" s="83" customFormat="1" ht="12.95" customHeight="1">
      <c r="A188" s="53" t="s">
        <v>139</v>
      </c>
      <c r="B188" s="50" t="s">
        <v>197</v>
      </c>
      <c r="C188" s="49">
        <v>45399.328000000001</v>
      </c>
      <c r="D188" s="49"/>
      <c r="E188" s="83">
        <f t="shared" si="32"/>
        <v>26579.563532449785</v>
      </c>
      <c r="F188" s="83">
        <f t="shared" si="33"/>
        <v>26579.5</v>
      </c>
      <c r="G188" s="83">
        <f t="shared" si="39"/>
        <v>1.4020740003616083E-2</v>
      </c>
      <c r="I188" s="83">
        <f t="shared" si="38"/>
        <v>1.4020740003616083E-2</v>
      </c>
      <c r="P188" s="83">
        <f t="shared" si="34"/>
        <v>2.9232647114920901E-3</v>
      </c>
      <c r="Q188" s="146">
        <f t="shared" si="35"/>
        <v>30380.828000000001</v>
      </c>
      <c r="R188" s="83">
        <f t="shared" si="40"/>
        <v>1.2315395785930254E-4</v>
      </c>
      <c r="S188" s="85">
        <v>0.1</v>
      </c>
      <c r="T188" s="83">
        <f t="shared" si="36"/>
        <v>1.2315395785930254E-5</v>
      </c>
    </row>
    <row r="189" spans="1:20" s="83" customFormat="1" ht="12.95" customHeight="1">
      <c r="A189" s="53" t="s">
        <v>139</v>
      </c>
      <c r="B189" s="50"/>
      <c r="C189" s="49">
        <v>45399.425999999999</v>
      </c>
      <c r="D189" s="49"/>
      <c r="E189" s="83">
        <f t="shared" si="32"/>
        <v>26580.007601741261</v>
      </c>
      <c r="F189" s="83">
        <f t="shared" si="33"/>
        <v>26580</v>
      </c>
      <c r="G189" s="83">
        <f t="shared" si="39"/>
        <v>1.6775999974925071E-3</v>
      </c>
      <c r="I189" s="83">
        <f t="shared" si="38"/>
        <v>1.6775999974925071E-3</v>
      </c>
      <c r="P189" s="83">
        <f t="shared" si="34"/>
        <v>2.9231359869294773E-3</v>
      </c>
      <c r="Q189" s="146">
        <f t="shared" si="35"/>
        <v>30380.925999999999</v>
      </c>
      <c r="R189" s="83">
        <f t="shared" si="40"/>
        <v>1.5513599009827322E-6</v>
      </c>
      <c r="S189" s="85">
        <v>0.1</v>
      </c>
      <c r="T189" s="83">
        <f t="shared" si="36"/>
        <v>1.5513599009827322E-7</v>
      </c>
    </row>
    <row r="190" spans="1:20" s="83" customFormat="1" ht="12.95" customHeight="1">
      <c r="A190" s="53" t="s">
        <v>139</v>
      </c>
      <c r="B190" s="50" t="s">
        <v>197</v>
      </c>
      <c r="C190" s="49">
        <v>45401.296999999999</v>
      </c>
      <c r="D190" s="49"/>
      <c r="E190" s="83">
        <f t="shared" si="32"/>
        <v>26588.485700153175</v>
      </c>
      <c r="F190" s="83">
        <f t="shared" si="33"/>
        <v>26588.5</v>
      </c>
      <c r="G190" s="83">
        <f t="shared" si="39"/>
        <v>-3.1557800029986538E-3</v>
      </c>
      <c r="I190" s="83">
        <f t="shared" si="38"/>
        <v>-3.1557800029986538E-3</v>
      </c>
      <c r="P190" s="83">
        <f t="shared" si="34"/>
        <v>2.9209473217332699E-3</v>
      </c>
      <c r="Q190" s="146">
        <f t="shared" si="35"/>
        <v>30382.796999999999</v>
      </c>
      <c r="R190" s="83">
        <f t="shared" si="40"/>
        <v>3.692661497914361E-5</v>
      </c>
      <c r="S190" s="85">
        <v>0.1</v>
      </c>
      <c r="T190" s="83">
        <f t="shared" si="36"/>
        <v>3.6926614979143613E-6</v>
      </c>
    </row>
    <row r="191" spans="1:20" s="83" customFormat="1" ht="12.95" customHeight="1">
      <c r="A191" s="53" t="s">
        <v>139</v>
      </c>
      <c r="B191" s="50"/>
      <c r="C191" s="49">
        <v>45404.292000000001</v>
      </c>
      <c r="D191" s="49"/>
      <c r="E191" s="83">
        <f t="shared" si="32"/>
        <v>26602.057001459278</v>
      </c>
      <c r="F191" s="83">
        <f t="shared" si="33"/>
        <v>26602</v>
      </c>
      <c r="G191" s="83">
        <f t="shared" si="39"/>
        <v>1.2579440000990871E-2</v>
      </c>
      <c r="I191" s="83">
        <f t="shared" si="38"/>
        <v>1.2579440000990871E-2</v>
      </c>
      <c r="P191" s="83">
        <f t="shared" si="34"/>
        <v>2.917469856792304E-3</v>
      </c>
      <c r="Q191" s="146">
        <f t="shared" si="35"/>
        <v>30385.792000000001</v>
      </c>
      <c r="R191" s="83">
        <f t="shared" si="40"/>
        <v>9.335366706738447E-5</v>
      </c>
      <c r="S191" s="85">
        <v>0.1</v>
      </c>
      <c r="T191" s="83">
        <f t="shared" si="36"/>
        <v>9.3353667067384473E-6</v>
      </c>
    </row>
    <row r="192" spans="1:20" s="83" customFormat="1" ht="12.95" customHeight="1">
      <c r="A192" s="53" t="s">
        <v>139</v>
      </c>
      <c r="B192" s="50" t="s">
        <v>197</v>
      </c>
      <c r="C192" s="49">
        <v>45404.396000000001</v>
      </c>
      <c r="D192" s="49"/>
      <c r="E192" s="83">
        <f t="shared" si="32"/>
        <v>26602.528258666563</v>
      </c>
      <c r="F192" s="83">
        <f t="shared" si="33"/>
        <v>26602.5</v>
      </c>
      <c r="G192" s="83">
        <f t="shared" si="39"/>
        <v>6.2363000033656135E-3</v>
      </c>
      <c r="I192" s="83">
        <f t="shared" si="38"/>
        <v>6.2363000033656135E-3</v>
      </c>
      <c r="P192" s="83">
        <f t="shared" si="34"/>
        <v>2.9173410299850452E-3</v>
      </c>
      <c r="Q192" s="146">
        <f t="shared" si="35"/>
        <v>30385.896000000001</v>
      </c>
      <c r="R192" s="83">
        <f t="shared" si="40"/>
        <v>1.1015488666983396E-5</v>
      </c>
      <c r="S192" s="85">
        <v>0.1</v>
      </c>
      <c r="T192" s="83">
        <f t="shared" si="36"/>
        <v>1.1015488666983397E-6</v>
      </c>
    </row>
    <row r="193" spans="1:20" s="83" customFormat="1" ht="12.95" customHeight="1">
      <c r="A193" s="53" t="s">
        <v>139</v>
      </c>
      <c r="B193" s="50"/>
      <c r="C193" s="49">
        <v>45417.305</v>
      </c>
      <c r="D193" s="49"/>
      <c r="E193" s="83">
        <f t="shared" si="32"/>
        <v>26661.023059521423</v>
      </c>
      <c r="F193" s="83">
        <f t="shared" si="33"/>
        <v>26661</v>
      </c>
      <c r="G193" s="83">
        <f t="shared" si="39"/>
        <v>5.0889199992525391E-3</v>
      </c>
      <c r="I193" s="83">
        <f t="shared" si="38"/>
        <v>5.0889199992525391E-3</v>
      </c>
      <c r="P193" s="83">
        <f t="shared" si="34"/>
        <v>2.9022526092068405E-3</v>
      </c>
      <c r="Q193" s="146">
        <f t="shared" si="35"/>
        <v>30398.805</v>
      </c>
      <c r="R193" s="83">
        <f t="shared" si="40"/>
        <v>4.7815142746892678E-6</v>
      </c>
      <c r="S193" s="85">
        <v>0.1</v>
      </c>
      <c r="T193" s="83">
        <f t="shared" si="36"/>
        <v>4.7815142746892678E-7</v>
      </c>
    </row>
    <row r="194" spans="1:20" s="83" customFormat="1" ht="12.95" customHeight="1">
      <c r="A194" s="53" t="s">
        <v>135</v>
      </c>
      <c r="B194" s="50"/>
      <c r="C194" s="49">
        <v>45434.516199999998</v>
      </c>
      <c r="D194" s="49"/>
      <c r="E194" s="83">
        <f t="shared" si="32"/>
        <v>26739.012502272453</v>
      </c>
      <c r="F194" s="83">
        <f t="shared" si="33"/>
        <v>26739</v>
      </c>
      <c r="G194" s="83">
        <f t="shared" si="39"/>
        <v>2.7590800018515438E-3</v>
      </c>
      <c r="J194" s="83">
        <f>G194</f>
        <v>2.7590800018515438E-3</v>
      </c>
      <c r="P194" s="83">
        <f t="shared" si="34"/>
        <v>2.8820863326688962E-3</v>
      </c>
      <c r="Q194" s="146">
        <f t="shared" si="35"/>
        <v>30416.016199999998</v>
      </c>
      <c r="R194" s="83">
        <f t="shared" si="40"/>
        <v>1.5130557421147941E-8</v>
      </c>
      <c r="S194" s="85">
        <v>1</v>
      </c>
      <c r="T194" s="83">
        <f t="shared" si="36"/>
        <v>1.5130557421147941E-8</v>
      </c>
    </row>
    <row r="195" spans="1:20" s="83" customFormat="1" ht="12.95" customHeight="1">
      <c r="A195" s="53" t="s">
        <v>135</v>
      </c>
      <c r="B195" s="50" t="s">
        <v>197</v>
      </c>
      <c r="C195" s="49">
        <v>45435.508699999998</v>
      </c>
      <c r="D195" s="49"/>
      <c r="E195" s="83">
        <f t="shared" si="32"/>
        <v>26743.509836678561</v>
      </c>
      <c r="F195" s="83">
        <f t="shared" si="33"/>
        <v>26743.5</v>
      </c>
      <c r="G195" s="83">
        <f t="shared" si="39"/>
        <v>2.1708200001739897E-3</v>
      </c>
      <c r="J195" s="83">
        <f>G195</f>
        <v>2.1708200001739897E-3</v>
      </c>
      <c r="P195" s="83">
        <f t="shared" si="34"/>
        <v>2.8809212066011839E-3</v>
      </c>
      <c r="Q195" s="146">
        <f t="shared" si="35"/>
        <v>30417.008699999998</v>
      </c>
      <c r="R195" s="83">
        <f t="shared" si="40"/>
        <v>5.0424372336935674E-7</v>
      </c>
      <c r="S195" s="85">
        <v>1</v>
      </c>
      <c r="T195" s="83">
        <f t="shared" si="36"/>
        <v>5.0424372336935674E-7</v>
      </c>
    </row>
    <row r="196" spans="1:20" s="83" customFormat="1" ht="12.95" customHeight="1">
      <c r="A196" s="53" t="s">
        <v>135</v>
      </c>
      <c r="B196" s="50"/>
      <c r="C196" s="49">
        <v>45436.2814</v>
      </c>
      <c r="D196" s="49"/>
      <c r="E196" s="83">
        <f t="shared" si="32"/>
        <v>26747.011187102347</v>
      </c>
      <c r="F196" s="83">
        <f t="shared" si="33"/>
        <v>26747</v>
      </c>
      <c r="G196" s="83">
        <f t="shared" si="39"/>
        <v>2.4688400008017197E-3</v>
      </c>
      <c r="J196" s="83">
        <f>G196</f>
        <v>2.4688400008017197E-3</v>
      </c>
      <c r="P196" s="83">
        <f t="shared" si="34"/>
        <v>2.8800148701996248E-3</v>
      </c>
      <c r="Q196" s="146">
        <f t="shared" si="35"/>
        <v>30417.7814</v>
      </c>
      <c r="R196" s="83">
        <f t="shared" si="40"/>
        <v>1.6906477322438428E-7</v>
      </c>
      <c r="S196" s="85">
        <v>1</v>
      </c>
      <c r="T196" s="83">
        <f t="shared" si="36"/>
        <v>1.6906477322438428E-7</v>
      </c>
    </row>
    <row r="197" spans="1:20" s="83" customFormat="1" ht="12.95" customHeight="1">
      <c r="A197" s="53" t="s">
        <v>140</v>
      </c>
      <c r="B197" s="50"/>
      <c r="C197" s="49">
        <v>45439.381000000001</v>
      </c>
      <c r="D197" s="49"/>
      <c r="E197" s="83">
        <f t="shared" si="32"/>
        <v>26761.056464407313</v>
      </c>
      <c r="F197" s="83">
        <f t="shared" si="33"/>
        <v>26761</v>
      </c>
      <c r="G197" s="83">
        <f t="shared" si="39"/>
        <v>1.246091999928467E-2</v>
      </c>
      <c r="I197" s="83">
        <f t="shared" ref="I197:I228" si="41">G197</f>
        <v>1.246091999928467E-2</v>
      </c>
      <c r="P197" s="83">
        <f t="shared" si="34"/>
        <v>2.8763884112627861E-3</v>
      </c>
      <c r="Q197" s="146">
        <f t="shared" si="35"/>
        <v>30420.881000000001</v>
      </c>
      <c r="R197" s="83">
        <f t="shared" si="40"/>
        <v>9.1863245761789281E-5</v>
      </c>
      <c r="S197" s="85">
        <v>0.1</v>
      </c>
      <c r="T197" s="83">
        <f t="shared" si="36"/>
        <v>9.1863245761789288E-6</v>
      </c>
    </row>
    <row r="198" spans="1:20" s="83" customFormat="1" ht="12.95" customHeight="1">
      <c r="A198" s="53" t="s">
        <v>140</v>
      </c>
      <c r="B198" s="50"/>
      <c r="C198" s="49">
        <v>45441.37</v>
      </c>
      <c r="D198" s="49"/>
      <c r="E198" s="83">
        <f t="shared" si="32"/>
        <v>26770.06925849674</v>
      </c>
      <c r="F198" s="83">
        <f t="shared" si="33"/>
        <v>26770</v>
      </c>
      <c r="G198" s="83">
        <f t="shared" si="39"/>
        <v>1.5284400004020426E-2</v>
      </c>
      <c r="I198" s="83">
        <f t="shared" si="41"/>
        <v>1.5284400004020426E-2</v>
      </c>
      <c r="P198" s="83">
        <f t="shared" si="34"/>
        <v>2.8740561755812074E-3</v>
      </c>
      <c r="Q198" s="146">
        <f t="shared" si="35"/>
        <v>30422.870000000003</v>
      </c>
      <c r="R198" s="83">
        <f t="shared" si="40"/>
        <v>1.5401663394007942E-4</v>
      </c>
      <c r="S198" s="85">
        <v>0.1</v>
      </c>
      <c r="T198" s="83">
        <f t="shared" si="36"/>
        <v>1.5401663394007944E-5</v>
      </c>
    </row>
    <row r="199" spans="1:20" s="83" customFormat="1" ht="12.95" customHeight="1">
      <c r="A199" s="53" t="s">
        <v>124</v>
      </c>
      <c r="B199" s="50"/>
      <c r="C199" s="49">
        <v>45442.696000000004</v>
      </c>
      <c r="D199" s="49"/>
      <c r="E199" s="83">
        <f t="shared" si="32"/>
        <v>26776.077787889688</v>
      </c>
      <c r="F199" s="83">
        <f t="shared" si="33"/>
        <v>26776</v>
      </c>
      <c r="G199" s="83">
        <f t="shared" si="39"/>
        <v>1.7166720004752278E-2</v>
      </c>
      <c r="I199" s="83">
        <f t="shared" si="41"/>
        <v>1.7166720004752278E-2</v>
      </c>
      <c r="P199" s="83">
        <f t="shared" si="34"/>
        <v>2.8725009428148996E-3</v>
      </c>
      <c r="Q199" s="146">
        <f t="shared" si="35"/>
        <v>30424.196000000004</v>
      </c>
      <c r="R199" s="83">
        <f t="shared" si="40"/>
        <v>2.0432469859065392E-4</v>
      </c>
      <c r="S199" s="85">
        <v>0.1</v>
      </c>
      <c r="T199" s="83">
        <f t="shared" si="36"/>
        <v>2.0432469859065392E-5</v>
      </c>
    </row>
    <row r="200" spans="1:20" s="83" customFormat="1" ht="12.95" customHeight="1">
      <c r="A200" s="53" t="s">
        <v>140</v>
      </c>
      <c r="B200" s="50"/>
      <c r="C200" s="49">
        <v>45471.374000000003</v>
      </c>
      <c r="D200" s="49"/>
      <c r="E200" s="83">
        <f t="shared" si="32"/>
        <v>26906.026962799882</v>
      </c>
      <c r="F200" s="83">
        <f t="shared" si="33"/>
        <v>26906</v>
      </c>
      <c r="G200" s="83">
        <f t="shared" si="39"/>
        <v>5.9503200027393177E-3</v>
      </c>
      <c r="I200" s="83">
        <f t="shared" si="41"/>
        <v>5.9503200027393177E-3</v>
      </c>
      <c r="P200" s="83">
        <f t="shared" si="34"/>
        <v>2.8387238913066557E-3</v>
      </c>
      <c r="Q200" s="146">
        <f t="shared" si="35"/>
        <v>30452.874000000003</v>
      </c>
      <c r="R200" s="83">
        <f t="shared" si="40"/>
        <v>9.6820303606828634E-6</v>
      </c>
      <c r="S200" s="85">
        <v>0.1</v>
      </c>
      <c r="T200" s="83">
        <f t="shared" si="36"/>
        <v>9.6820303606828642E-7</v>
      </c>
    </row>
    <row r="201" spans="1:20" s="83" customFormat="1" ht="12.95" customHeight="1">
      <c r="A201" s="53" t="s">
        <v>141</v>
      </c>
      <c r="B201" s="50" t="s">
        <v>197</v>
      </c>
      <c r="C201" s="49">
        <v>45496.423000000003</v>
      </c>
      <c r="D201" s="49"/>
      <c r="E201" s="83">
        <f t="shared" si="32"/>
        <v>27019.531979967232</v>
      </c>
      <c r="F201" s="83">
        <f t="shared" si="33"/>
        <v>27019.5</v>
      </c>
      <c r="G201" s="83">
        <f t="shared" si="39"/>
        <v>7.0575400022789836E-3</v>
      </c>
      <c r="I201" s="83">
        <f t="shared" si="41"/>
        <v>7.0575400022789836E-3</v>
      </c>
      <c r="P201" s="83">
        <f t="shared" si="34"/>
        <v>2.8091083377330952E-3</v>
      </c>
      <c r="Q201" s="146">
        <f t="shared" si="35"/>
        <v>30477.923000000003</v>
      </c>
      <c r="R201" s="83">
        <f t="shared" si="40"/>
        <v>1.8049171608316149E-5</v>
      </c>
      <c r="S201" s="85">
        <v>0.1</v>
      </c>
      <c r="T201" s="83">
        <f t="shared" si="36"/>
        <v>1.8049171608316151E-6</v>
      </c>
    </row>
    <row r="202" spans="1:20" s="83" customFormat="1" ht="12.95" customHeight="1">
      <c r="A202" s="53" t="s">
        <v>142</v>
      </c>
      <c r="B202" s="50" t="s">
        <v>197</v>
      </c>
      <c r="C202" s="49">
        <v>45680.688999999998</v>
      </c>
      <c r="D202" s="49"/>
      <c r="E202" s="83">
        <f t="shared" si="32"/>
        <v>27854.500062260326</v>
      </c>
      <c r="F202" s="83">
        <f t="shared" si="33"/>
        <v>27854.5</v>
      </c>
      <c r="G202" s="83">
        <f t="shared" si="39"/>
        <v>1.3739998394157737E-5</v>
      </c>
      <c r="I202" s="83">
        <f t="shared" si="41"/>
        <v>1.3739998394157737E-5</v>
      </c>
      <c r="P202" s="83">
        <f t="shared" si="34"/>
        <v>2.5876327980098699E-3</v>
      </c>
      <c r="Q202" s="146">
        <f t="shared" si="35"/>
        <v>30662.188999999998</v>
      </c>
      <c r="R202" s="83">
        <f t="shared" si="40"/>
        <v>6.6249241439136088E-6</v>
      </c>
      <c r="S202" s="85">
        <v>0.1</v>
      </c>
      <c r="T202" s="83">
        <f t="shared" si="36"/>
        <v>6.624924143913609E-7</v>
      </c>
    </row>
    <row r="203" spans="1:20" s="83" customFormat="1" ht="12.95" customHeight="1">
      <c r="A203" s="53" t="s">
        <v>143</v>
      </c>
      <c r="B203" s="50" t="s">
        <v>197</v>
      </c>
      <c r="C203" s="49">
        <v>45766.313999999998</v>
      </c>
      <c r="D203" s="49"/>
      <c r="E203" s="83">
        <f t="shared" si="32"/>
        <v>28242.494277396851</v>
      </c>
      <c r="F203" s="83">
        <f t="shared" si="33"/>
        <v>28242.5</v>
      </c>
      <c r="G203" s="83">
        <f t="shared" si="39"/>
        <v>-1.2628999975277111E-3</v>
      </c>
      <c r="I203" s="83">
        <f t="shared" si="41"/>
        <v>-1.2628999975277111E-3</v>
      </c>
      <c r="P203" s="83">
        <f t="shared" si="34"/>
        <v>2.4825632780215204E-3</v>
      </c>
      <c r="Q203" s="146">
        <f t="shared" si="35"/>
        <v>30747.813999999998</v>
      </c>
      <c r="R203" s="83">
        <f t="shared" si="40"/>
        <v>1.4028495148487978E-5</v>
      </c>
      <c r="S203" s="85">
        <v>0.1</v>
      </c>
      <c r="T203" s="83">
        <f t="shared" si="36"/>
        <v>1.4028495148487979E-6</v>
      </c>
    </row>
    <row r="204" spans="1:20" s="83" customFormat="1" ht="12.95" customHeight="1">
      <c r="A204" s="53" t="s">
        <v>143</v>
      </c>
      <c r="B204" s="50" t="s">
        <v>197</v>
      </c>
      <c r="C204" s="49">
        <v>45781.317999999999</v>
      </c>
      <c r="D204" s="49"/>
      <c r="E204" s="83">
        <f t="shared" si="32"/>
        <v>28310.482192187028</v>
      </c>
      <c r="F204" s="83">
        <f t="shared" si="33"/>
        <v>28310.5</v>
      </c>
      <c r="G204" s="83">
        <f t="shared" si="39"/>
        <v>-3.9299400013987906E-3</v>
      </c>
      <c r="I204" s="83">
        <f t="shared" si="41"/>
        <v>-3.9299400013987906E-3</v>
      </c>
      <c r="P204" s="83">
        <f t="shared" si="34"/>
        <v>2.4640081254940472E-3</v>
      </c>
      <c r="Q204" s="146">
        <f t="shared" si="35"/>
        <v>30762.817999999999</v>
      </c>
      <c r="R204" s="83">
        <f t="shared" si="40"/>
        <v>4.0882572649396434E-5</v>
      </c>
      <c r="S204" s="85">
        <v>0.1</v>
      </c>
      <c r="T204" s="83">
        <f t="shared" si="36"/>
        <v>4.0882572649396436E-6</v>
      </c>
    </row>
    <row r="205" spans="1:20" s="83" customFormat="1" ht="12.95" customHeight="1">
      <c r="A205" s="53" t="s">
        <v>143</v>
      </c>
      <c r="B205" s="50"/>
      <c r="C205" s="49">
        <v>45810.338000000003</v>
      </c>
      <c r="D205" s="49"/>
      <c r="E205" s="83">
        <f t="shared" si="32"/>
        <v>28441.981078298137</v>
      </c>
      <c r="F205" s="83">
        <f t="shared" si="33"/>
        <v>28442</v>
      </c>
      <c r="G205" s="83">
        <f t="shared" si="39"/>
        <v>-4.1757599974516779E-3</v>
      </c>
      <c r="I205" s="83">
        <f t="shared" si="41"/>
        <v>-4.1757599974516779E-3</v>
      </c>
      <c r="P205" s="83">
        <f t="shared" si="34"/>
        <v>2.4280065210942354E-3</v>
      </c>
      <c r="Q205" s="146">
        <f t="shared" si="35"/>
        <v>30791.838000000003</v>
      </c>
      <c r="R205" s="83">
        <f t="shared" si="40"/>
        <v>4.3609732231468014E-5</v>
      </c>
      <c r="S205" s="85">
        <v>0.1</v>
      </c>
      <c r="T205" s="83">
        <f t="shared" si="36"/>
        <v>4.3609732231468012E-6</v>
      </c>
    </row>
    <row r="206" spans="1:20" s="83" customFormat="1" ht="12.95" customHeight="1">
      <c r="A206" s="53" t="s">
        <v>143</v>
      </c>
      <c r="B206" s="50"/>
      <c r="C206" s="49">
        <v>45812.332999999999</v>
      </c>
      <c r="D206" s="49"/>
      <c r="E206" s="83">
        <f t="shared" si="32"/>
        <v>28451.021060303341</v>
      </c>
      <c r="F206" s="83">
        <f t="shared" si="33"/>
        <v>28451</v>
      </c>
      <c r="G206" s="83">
        <f t="shared" si="39"/>
        <v>4.647720001230482E-3</v>
      </c>
      <c r="I206" s="83">
        <f t="shared" si="41"/>
        <v>4.647720001230482E-3</v>
      </c>
      <c r="P206" s="83">
        <f t="shared" si="34"/>
        <v>2.425536786811241E-3</v>
      </c>
      <c r="Q206" s="146">
        <f t="shared" si="35"/>
        <v>30793.832999999999</v>
      </c>
      <c r="R206" s="83">
        <f t="shared" si="40"/>
        <v>4.9380982384466303E-6</v>
      </c>
      <c r="S206" s="85">
        <v>0.1</v>
      </c>
      <c r="T206" s="83">
        <f t="shared" si="36"/>
        <v>4.9380982384466305E-7</v>
      </c>
    </row>
    <row r="207" spans="1:20" s="83" customFormat="1" ht="12.95" customHeight="1">
      <c r="A207" s="53" t="s">
        <v>144</v>
      </c>
      <c r="B207" s="50" t="s">
        <v>197</v>
      </c>
      <c r="C207" s="49">
        <v>45812.442000000003</v>
      </c>
      <c r="D207" s="49"/>
      <c r="E207" s="83">
        <f t="shared" si="32"/>
        <v>28451.514974107151</v>
      </c>
      <c r="F207" s="83">
        <f t="shared" si="33"/>
        <v>28451.5</v>
      </c>
      <c r="G207" s="83">
        <f t="shared" si="39"/>
        <v>3.3045800009858795E-3</v>
      </c>
      <c r="I207" s="83">
        <f t="shared" si="41"/>
        <v>3.3045800009858795E-3</v>
      </c>
      <c r="P207" s="83">
        <f t="shared" si="34"/>
        <v>2.4253995577660933E-3</v>
      </c>
      <c r="Q207" s="146">
        <f t="shared" si="35"/>
        <v>30793.942000000003</v>
      </c>
      <c r="R207" s="83">
        <f t="shared" si="40"/>
        <v>7.7295825174013973E-7</v>
      </c>
      <c r="S207" s="85">
        <v>0.1</v>
      </c>
      <c r="T207" s="83">
        <f t="shared" si="36"/>
        <v>7.7295825174013979E-8</v>
      </c>
    </row>
    <row r="208" spans="1:20" s="83" customFormat="1" ht="12.95" customHeight="1">
      <c r="A208" s="53" t="s">
        <v>145</v>
      </c>
      <c r="B208" s="50"/>
      <c r="C208" s="49">
        <v>45813.432999999997</v>
      </c>
      <c r="D208" s="49"/>
      <c r="E208" s="83">
        <f t="shared" si="32"/>
        <v>28456.005511534284</v>
      </c>
      <c r="F208" s="83">
        <f t="shared" si="33"/>
        <v>28456</v>
      </c>
      <c r="G208" s="83">
        <f t="shared" si="39"/>
        <v>1.2163200008217245E-3</v>
      </c>
      <c r="I208" s="83">
        <f t="shared" si="41"/>
        <v>1.2163200008217245E-3</v>
      </c>
      <c r="P208" s="83">
        <f t="shared" si="34"/>
        <v>2.4241643941151202E-3</v>
      </c>
      <c r="Q208" s="146">
        <f t="shared" si="35"/>
        <v>30794.932999999997</v>
      </c>
      <c r="R208" s="83">
        <f t="shared" si="40"/>
        <v>1.4588880784102912E-6</v>
      </c>
      <c r="S208" s="85">
        <v>0.1</v>
      </c>
      <c r="T208" s="83">
        <f t="shared" si="36"/>
        <v>1.4588880784102913E-7</v>
      </c>
    </row>
    <row r="209" spans="1:20" s="83" customFormat="1" ht="12.95" customHeight="1">
      <c r="A209" s="53" t="s">
        <v>145</v>
      </c>
      <c r="B209" s="50" t="s">
        <v>197</v>
      </c>
      <c r="C209" s="49">
        <v>45814.417000000001</v>
      </c>
      <c r="D209" s="49"/>
      <c r="E209" s="83">
        <f t="shared" si="32"/>
        <v>28460.464329726354</v>
      </c>
      <c r="F209" s="83">
        <f t="shared" si="33"/>
        <v>28460.5</v>
      </c>
      <c r="G209" s="83">
        <f t="shared" si="39"/>
        <v>-7.8719399971305393E-3</v>
      </c>
      <c r="I209" s="83">
        <f t="shared" si="41"/>
        <v>-7.8719399971305393E-3</v>
      </c>
      <c r="P209" s="83">
        <f t="shared" si="34"/>
        <v>2.4229290464237809E-3</v>
      </c>
      <c r="Q209" s="146">
        <f t="shared" si="35"/>
        <v>30795.917000000001</v>
      </c>
      <c r="R209" s="83">
        <f t="shared" si="40"/>
        <v>1.0598432862393303E-4</v>
      </c>
      <c r="S209" s="85">
        <v>0.1</v>
      </c>
      <c r="T209" s="83">
        <f t="shared" si="36"/>
        <v>1.0598432862393305E-5</v>
      </c>
    </row>
    <row r="210" spans="1:20" s="83" customFormat="1" ht="12.95" customHeight="1">
      <c r="A210" s="53" t="s">
        <v>145</v>
      </c>
      <c r="B210" s="50"/>
      <c r="C210" s="49">
        <v>45815.423000000003</v>
      </c>
      <c r="D210" s="49"/>
      <c r="E210" s="83">
        <f t="shared" si="32"/>
        <v>28465.02283694303</v>
      </c>
      <c r="F210" s="83">
        <f t="shared" si="33"/>
        <v>28465</v>
      </c>
      <c r="G210" s="83">
        <f t="shared" ref="G210:G241" si="42">+C210-(C$7+F210*C$8)</f>
        <v>5.0398000021232292E-3</v>
      </c>
      <c r="I210" s="83">
        <f t="shared" si="41"/>
        <v>5.0398000021232292E-3</v>
      </c>
      <c r="P210" s="83">
        <f t="shared" si="34"/>
        <v>2.4216935146920784E-3</v>
      </c>
      <c r="Q210" s="146">
        <f t="shared" si="35"/>
        <v>30796.923000000003</v>
      </c>
      <c r="R210" s="83">
        <f t="shared" si="40"/>
        <v>6.8544815795290783E-6</v>
      </c>
      <c r="S210" s="85">
        <v>0.1</v>
      </c>
      <c r="T210" s="83">
        <f t="shared" si="36"/>
        <v>6.8544815795290786E-7</v>
      </c>
    </row>
    <row r="211" spans="1:20" s="83" customFormat="1" ht="12.95" customHeight="1">
      <c r="A211" s="53" t="s">
        <v>145</v>
      </c>
      <c r="B211" s="50" t="s">
        <v>197</v>
      </c>
      <c r="C211" s="49">
        <v>45815.536999999997</v>
      </c>
      <c r="D211" s="49"/>
      <c r="E211" s="83">
        <f t="shared" si="32"/>
        <v>28465.539407343302</v>
      </c>
      <c r="F211" s="83">
        <f t="shared" si="33"/>
        <v>28465.5</v>
      </c>
      <c r="G211" s="83">
        <f t="shared" si="42"/>
        <v>8.6966599992592819E-3</v>
      </c>
      <c r="I211" s="83">
        <f t="shared" si="41"/>
        <v>8.6966599992592819E-3</v>
      </c>
      <c r="P211" s="83">
        <f t="shared" si="34"/>
        <v>2.4215562220280388E-3</v>
      </c>
      <c r="Q211" s="146">
        <f t="shared" si="35"/>
        <v>30797.036999999997</v>
      </c>
      <c r="R211" s="83">
        <f t="shared" si="40"/>
        <v>3.9376927415021817E-5</v>
      </c>
      <c r="S211" s="85">
        <v>0.1</v>
      </c>
      <c r="T211" s="83">
        <f t="shared" si="36"/>
        <v>3.9376927415021815E-6</v>
      </c>
    </row>
    <row r="212" spans="1:20" s="83" customFormat="1" ht="12.95" customHeight="1">
      <c r="A212" s="53" t="s">
        <v>144</v>
      </c>
      <c r="B212" s="50" t="s">
        <v>197</v>
      </c>
      <c r="C212" s="49">
        <v>45816.411999999997</v>
      </c>
      <c r="D212" s="49"/>
      <c r="E212" s="83">
        <f t="shared" si="32"/>
        <v>28469.504311731558</v>
      </c>
      <c r="F212" s="83">
        <f t="shared" si="33"/>
        <v>28469.5</v>
      </c>
      <c r="G212" s="83">
        <f t="shared" si="42"/>
        <v>9.5154000155162066E-4</v>
      </c>
      <c r="I212" s="83">
        <f t="shared" si="41"/>
        <v>9.5154000155162066E-4</v>
      </c>
      <c r="P212" s="83">
        <f t="shared" si="34"/>
        <v>2.4204577989200096E-3</v>
      </c>
      <c r="Q212" s="146">
        <f t="shared" si="35"/>
        <v>30797.911999999997</v>
      </c>
      <c r="R212" s="83">
        <f t="shared" si="40"/>
        <v>2.1577194954255991E-6</v>
      </c>
      <c r="S212" s="85">
        <v>0.1</v>
      </c>
      <c r="T212" s="83">
        <f t="shared" si="36"/>
        <v>2.1577194954255992E-7</v>
      </c>
    </row>
    <row r="213" spans="1:20" s="83" customFormat="1" ht="12.95" customHeight="1">
      <c r="A213" s="53" t="s">
        <v>144</v>
      </c>
      <c r="B213" s="50" t="s">
        <v>197</v>
      </c>
      <c r="C213" s="49">
        <v>45822.372000000003</v>
      </c>
      <c r="D213" s="49"/>
      <c r="E213" s="83">
        <f t="shared" ref="E213:E276" si="43">+(C213-C$7)/C$8</f>
        <v>28496.510974764737</v>
      </c>
      <c r="F213" s="83">
        <f t="shared" ref="F213:F276" si="44">ROUND(2*E213,0)/2</f>
        <v>28496.5</v>
      </c>
      <c r="G213" s="83">
        <f t="shared" si="42"/>
        <v>2.4219800034188665E-3</v>
      </c>
      <c r="I213" s="83">
        <f t="shared" si="41"/>
        <v>2.4219800034188665E-3</v>
      </c>
      <c r="P213" s="83">
        <f t="shared" ref="P213:P276" si="45">+D$11+D$12*F213+D$13*F213^2</f>
        <v>2.413039639439942E-3</v>
      </c>
      <c r="Q213" s="146">
        <f t="shared" ref="Q213:Q276" si="46">+C213-15018.5</f>
        <v>30803.872000000003</v>
      </c>
      <c r="R213" s="83">
        <f t="shared" si="40"/>
        <v>7.993010807565085E-11</v>
      </c>
      <c r="S213" s="85">
        <v>0.1</v>
      </c>
      <c r="T213" s="83">
        <f t="shared" ref="T213:T276" si="47">+S213*R213</f>
        <v>7.9930108075650846E-12</v>
      </c>
    </row>
    <row r="214" spans="1:20" s="83" customFormat="1" ht="12.95" customHeight="1">
      <c r="A214" s="53" t="s">
        <v>144</v>
      </c>
      <c r="B214" s="50" t="s">
        <v>197</v>
      </c>
      <c r="C214" s="49">
        <v>45878.428</v>
      </c>
      <c r="D214" s="49"/>
      <c r="E214" s="83">
        <f t="shared" si="43"/>
        <v>28750.518609493989</v>
      </c>
      <c r="F214" s="83">
        <f t="shared" si="44"/>
        <v>28750.5</v>
      </c>
      <c r="G214" s="83">
        <f t="shared" si="42"/>
        <v>4.1068600039579906E-3</v>
      </c>
      <c r="I214" s="83">
        <f t="shared" si="41"/>
        <v>4.1068600039579906E-3</v>
      </c>
      <c r="P214" s="83">
        <f t="shared" si="45"/>
        <v>2.342929652800398E-3</v>
      </c>
      <c r="Q214" s="146">
        <f t="shared" si="46"/>
        <v>30859.928</v>
      </c>
      <c r="R214" s="83">
        <f t="shared" si="40"/>
        <v>3.1114502837349476E-6</v>
      </c>
      <c r="S214" s="85">
        <v>0.1</v>
      </c>
      <c r="T214" s="83">
        <f t="shared" si="47"/>
        <v>3.1114502837349478E-7</v>
      </c>
    </row>
    <row r="215" spans="1:20" s="83" customFormat="1" ht="12.95" customHeight="1">
      <c r="A215" s="53" t="s">
        <v>146</v>
      </c>
      <c r="B215" s="50"/>
      <c r="C215" s="49">
        <v>46114.455999999998</v>
      </c>
      <c r="D215" s="49"/>
      <c r="E215" s="83">
        <f t="shared" si="43"/>
        <v>29820.036841438439</v>
      </c>
      <c r="F215" s="83">
        <f t="shared" si="44"/>
        <v>29820</v>
      </c>
      <c r="G215" s="83">
        <f t="shared" si="42"/>
        <v>8.1303999977535568E-3</v>
      </c>
      <c r="I215" s="83">
        <f t="shared" si="41"/>
        <v>8.1303999977535568E-3</v>
      </c>
      <c r="P215" s="83">
        <f t="shared" si="45"/>
        <v>2.0412901970382428E-3</v>
      </c>
      <c r="Q215" s="146">
        <f t="shared" si="46"/>
        <v>31095.955999999998</v>
      </c>
      <c r="R215" s="83">
        <f t="shared" si="40"/>
        <v>3.7077258165167295E-5</v>
      </c>
      <c r="S215" s="85">
        <v>0.1</v>
      </c>
      <c r="T215" s="83">
        <f t="shared" si="47"/>
        <v>3.7077258165167296E-6</v>
      </c>
    </row>
    <row r="216" spans="1:20" s="83" customFormat="1" ht="12.95" customHeight="1">
      <c r="A216" s="53" t="s">
        <v>146</v>
      </c>
      <c r="B216" s="50"/>
      <c r="C216" s="49">
        <v>46135.415000000001</v>
      </c>
      <c r="D216" s="49"/>
      <c r="E216" s="83">
        <f t="shared" si="43"/>
        <v>29915.008762665271</v>
      </c>
      <c r="F216" s="83">
        <f t="shared" si="44"/>
        <v>29915</v>
      </c>
      <c r="G216" s="83">
        <f t="shared" si="42"/>
        <v>1.9338000056450255E-3</v>
      </c>
      <c r="I216" s="83">
        <f t="shared" si="41"/>
        <v>1.9338000056450255E-3</v>
      </c>
      <c r="P216" s="83">
        <f t="shared" si="45"/>
        <v>2.0139938892835387E-3</v>
      </c>
      <c r="Q216" s="146">
        <f t="shared" si="46"/>
        <v>31116.915000000001</v>
      </c>
      <c r="R216" s="83">
        <f t="shared" si="40"/>
        <v>6.4310589730273885E-9</v>
      </c>
      <c r="S216" s="85">
        <v>0.1</v>
      </c>
      <c r="T216" s="83">
        <f t="shared" si="47"/>
        <v>6.4310589730273887E-10</v>
      </c>
    </row>
    <row r="217" spans="1:20" s="83" customFormat="1" ht="12.95" customHeight="1">
      <c r="A217" s="53" t="s">
        <v>146</v>
      </c>
      <c r="B217" s="50" t="s">
        <v>197</v>
      </c>
      <c r="C217" s="49">
        <v>46136.406999999999</v>
      </c>
      <c r="D217" s="49"/>
      <c r="E217" s="83">
        <f t="shared" si="43"/>
        <v>29919.503831411723</v>
      </c>
      <c r="F217" s="83">
        <f t="shared" si="44"/>
        <v>29919.5</v>
      </c>
      <c r="G217" s="83">
        <f t="shared" si="42"/>
        <v>8.4554000204661861E-4</v>
      </c>
      <c r="I217" s="83">
        <f t="shared" si="41"/>
        <v>8.4554000204661861E-4</v>
      </c>
      <c r="P217" s="83">
        <f t="shared" si="45"/>
        <v>2.0126988716161554E-3</v>
      </c>
      <c r="Q217" s="146">
        <f t="shared" si="46"/>
        <v>31117.906999999999</v>
      </c>
      <c r="R217" s="83">
        <f t="shared" si="40"/>
        <v>1.3622598268148389E-6</v>
      </c>
      <c r="S217" s="85">
        <v>0.1</v>
      </c>
      <c r="T217" s="83">
        <f t="shared" si="47"/>
        <v>1.3622598268148391E-7</v>
      </c>
    </row>
    <row r="218" spans="1:20" s="83" customFormat="1" ht="12.95" customHeight="1">
      <c r="A218" s="53" t="s">
        <v>124</v>
      </c>
      <c r="B218" s="50"/>
      <c r="C218" s="49">
        <v>46144.686999999998</v>
      </c>
      <c r="D218" s="49"/>
      <c r="E218" s="83">
        <f t="shared" si="43"/>
        <v>29957.023155222876</v>
      </c>
      <c r="F218" s="83">
        <f t="shared" si="44"/>
        <v>29957</v>
      </c>
      <c r="G218" s="83">
        <f t="shared" si="42"/>
        <v>5.1100400014547631E-3</v>
      </c>
      <c r="I218" s="83">
        <f t="shared" si="41"/>
        <v>5.1100400014547631E-3</v>
      </c>
      <c r="P218" s="83">
        <f t="shared" si="45"/>
        <v>2.0018999005959898E-3</v>
      </c>
      <c r="Q218" s="146">
        <f t="shared" si="46"/>
        <v>31126.186999999998</v>
      </c>
      <c r="R218" s="83">
        <f t="shared" si="40"/>
        <v>9.6605348865663853E-6</v>
      </c>
      <c r="S218" s="85">
        <v>0.1</v>
      </c>
      <c r="T218" s="83">
        <f t="shared" si="47"/>
        <v>9.6605348865663857E-7</v>
      </c>
    </row>
    <row r="219" spans="1:20" s="83" customFormat="1" ht="12.95" customHeight="1">
      <c r="A219" s="149" t="s">
        <v>629</v>
      </c>
      <c r="B219" s="150" t="s">
        <v>195</v>
      </c>
      <c r="C219" s="49">
        <v>46167.415999999997</v>
      </c>
      <c r="D219" s="149" t="s">
        <v>56</v>
      </c>
      <c r="E219" s="53">
        <f t="shared" si="43"/>
        <v>30060.015511612222</v>
      </c>
      <c r="F219" s="83">
        <f t="shared" si="44"/>
        <v>30060</v>
      </c>
      <c r="G219" s="83">
        <f t="shared" si="42"/>
        <v>3.4231999961775728E-3</v>
      </c>
      <c r="I219" s="83">
        <f t="shared" si="41"/>
        <v>3.4231999961775728E-3</v>
      </c>
      <c r="P219" s="83">
        <f t="shared" si="45"/>
        <v>1.9721729653756929E-3</v>
      </c>
      <c r="Q219" s="146">
        <f t="shared" si="46"/>
        <v>31148.915999999997</v>
      </c>
      <c r="R219" s="83">
        <f t="shared" si="40"/>
        <v>2.1054794441177198E-6</v>
      </c>
      <c r="S219" s="85">
        <v>0.1</v>
      </c>
      <c r="T219" s="83">
        <f t="shared" si="47"/>
        <v>2.1054794441177199E-7</v>
      </c>
    </row>
    <row r="220" spans="1:20" s="83" customFormat="1" ht="12.95" customHeight="1">
      <c r="A220" s="53" t="s">
        <v>147</v>
      </c>
      <c r="B220" s="50" t="s">
        <v>197</v>
      </c>
      <c r="C220" s="49">
        <v>46168.402000000002</v>
      </c>
      <c r="D220" s="49"/>
      <c r="E220" s="83">
        <f t="shared" si="43"/>
        <v>30064.483392442897</v>
      </c>
      <c r="F220" s="83">
        <f t="shared" si="44"/>
        <v>30064.5</v>
      </c>
      <c r="G220" s="83">
        <f t="shared" si="42"/>
        <v>-3.6650599940912798E-3</v>
      </c>
      <c r="I220" s="83">
        <f t="shared" si="41"/>
        <v>-3.6650599940912798E-3</v>
      </c>
      <c r="P220" s="83">
        <f t="shared" si="45"/>
        <v>1.9708720175187766E-3</v>
      </c>
      <c r="Q220" s="146">
        <f t="shared" si="46"/>
        <v>31149.902000000002</v>
      </c>
      <c r="R220" s="83">
        <f t="shared" si="40"/>
        <v>3.1763729639490978E-5</v>
      </c>
      <c r="S220" s="85">
        <v>0.1</v>
      </c>
      <c r="T220" s="83">
        <f t="shared" si="47"/>
        <v>3.1763729639490979E-6</v>
      </c>
    </row>
    <row r="221" spans="1:20" s="83" customFormat="1" ht="12.95" customHeight="1">
      <c r="A221" s="53" t="s">
        <v>147</v>
      </c>
      <c r="B221" s="50"/>
      <c r="C221" s="49">
        <v>46173.366000000002</v>
      </c>
      <c r="D221" s="49"/>
      <c r="E221" s="83">
        <f t="shared" si="43"/>
        <v>30086.976861452385</v>
      </c>
      <c r="F221" s="83">
        <f t="shared" si="44"/>
        <v>30087</v>
      </c>
      <c r="G221" s="83">
        <f t="shared" si="42"/>
        <v>-5.1063599967164919E-3</v>
      </c>
      <c r="I221" s="83">
        <f t="shared" si="41"/>
        <v>-5.1063599967164919E-3</v>
      </c>
      <c r="P221" s="83">
        <f t="shared" si="45"/>
        <v>1.964364517628726E-3</v>
      </c>
      <c r="Q221" s="146">
        <f t="shared" si="46"/>
        <v>31154.866000000002</v>
      </c>
      <c r="R221" s="83">
        <f t="shared" si="40"/>
        <v>4.9995145157762416E-5</v>
      </c>
      <c r="S221" s="85">
        <v>0.1</v>
      </c>
      <c r="T221" s="83">
        <f t="shared" si="47"/>
        <v>4.9995145157762417E-6</v>
      </c>
    </row>
    <row r="222" spans="1:20" s="83" customFormat="1" ht="12.95" customHeight="1">
      <c r="A222" s="53" t="s">
        <v>147</v>
      </c>
      <c r="B222" s="50"/>
      <c r="C222" s="49">
        <v>46175.368999999999</v>
      </c>
      <c r="D222" s="49"/>
      <c r="E222" s="83">
        <f t="shared" si="43"/>
        <v>30096.053094012004</v>
      </c>
      <c r="F222" s="83">
        <f t="shared" si="44"/>
        <v>30096</v>
      </c>
      <c r="G222" s="83">
        <f t="shared" si="42"/>
        <v>1.1717120003595483E-2</v>
      </c>
      <c r="I222" s="83">
        <f t="shared" si="41"/>
        <v>1.1717120003595483E-2</v>
      </c>
      <c r="P222" s="83">
        <f t="shared" si="45"/>
        <v>1.9617602293901526E-3</v>
      </c>
      <c r="Q222" s="146">
        <f t="shared" si="46"/>
        <v>31156.868999999999</v>
      </c>
      <c r="R222" s="83">
        <f t="shared" si="40"/>
        <v>9.5167044324183462E-5</v>
      </c>
      <c r="S222" s="85">
        <v>0.1</v>
      </c>
      <c r="T222" s="83">
        <f t="shared" si="47"/>
        <v>9.5167044324183469E-6</v>
      </c>
    </row>
    <row r="223" spans="1:20" s="83" customFormat="1" ht="12.95" customHeight="1">
      <c r="A223" s="53" t="s">
        <v>148</v>
      </c>
      <c r="B223" s="50"/>
      <c r="C223" s="49">
        <v>46176.415999999997</v>
      </c>
      <c r="D223" s="49"/>
      <c r="E223" s="83">
        <f t="shared" si="43"/>
        <v>30100.797385320006</v>
      </c>
      <c r="F223" s="83">
        <f t="shared" si="44"/>
        <v>30101</v>
      </c>
      <c r="I223" s="83">
        <f t="shared" si="41"/>
        <v>0</v>
      </c>
      <c r="P223" s="83">
        <f t="shared" si="45"/>
        <v>1.9603130844964871E-3</v>
      </c>
      <c r="Q223" s="146">
        <f t="shared" si="46"/>
        <v>31157.915999999997</v>
      </c>
      <c r="R223" s="83">
        <f t="shared" si="40"/>
        <v>3.8428273892481315E-6</v>
      </c>
      <c r="S223" s="85">
        <v>0.1</v>
      </c>
      <c r="T223" s="83">
        <f t="shared" si="47"/>
        <v>3.8428273892481315E-7</v>
      </c>
    </row>
    <row r="224" spans="1:20" s="83" customFormat="1" ht="12.95" customHeight="1">
      <c r="A224" s="53" t="s">
        <v>149</v>
      </c>
      <c r="B224" s="50"/>
      <c r="C224" s="49">
        <v>46210.453000000001</v>
      </c>
      <c r="D224" s="49"/>
      <c r="E224" s="83">
        <f t="shared" si="43"/>
        <v>30255.029900363548</v>
      </c>
      <c r="F224" s="83">
        <f t="shared" si="44"/>
        <v>30255</v>
      </c>
      <c r="G224" s="83">
        <f t="shared" ref="G224:G249" si="48">+C224-(C$7+F224*C$8)</f>
        <v>6.5986000045086257E-3</v>
      </c>
      <c r="I224" s="83">
        <f t="shared" si="41"/>
        <v>6.5986000045086257E-3</v>
      </c>
      <c r="P224" s="83">
        <f t="shared" si="45"/>
        <v>1.9156297523303155E-3</v>
      </c>
      <c r="Q224" s="146">
        <f t="shared" si="46"/>
        <v>31191.953000000001</v>
      </c>
      <c r="R224" s="83">
        <f t="shared" si="40"/>
        <v>2.1930210382786985E-5</v>
      </c>
      <c r="S224" s="85">
        <v>0.1</v>
      </c>
      <c r="T224" s="83">
        <f t="shared" si="47"/>
        <v>2.1930210382786987E-6</v>
      </c>
    </row>
    <row r="225" spans="1:20" s="83" customFormat="1" ht="12.95" customHeight="1">
      <c r="A225" s="53" t="s">
        <v>150</v>
      </c>
      <c r="B225" s="50"/>
      <c r="C225" s="49">
        <v>46448.578000000001</v>
      </c>
      <c r="D225" s="49"/>
      <c r="E225" s="83">
        <f t="shared" si="43"/>
        <v>31334.050308881921</v>
      </c>
      <c r="F225" s="83">
        <f t="shared" si="44"/>
        <v>31334</v>
      </c>
      <c r="G225" s="83">
        <f t="shared" si="48"/>
        <v>1.1102480006229598E-2</v>
      </c>
      <c r="I225" s="83">
        <f t="shared" si="41"/>
        <v>1.1102480006229598E-2</v>
      </c>
      <c r="P225" s="83">
        <f t="shared" si="45"/>
        <v>1.5965106314724271E-3</v>
      </c>
      <c r="Q225" s="146">
        <f t="shared" si="46"/>
        <v>31430.078000000001</v>
      </c>
      <c r="R225" s="83">
        <f t="shared" si="40"/>
        <v>9.0363453753821235E-5</v>
      </c>
      <c r="S225" s="85">
        <v>0.1</v>
      </c>
      <c r="T225" s="83">
        <f t="shared" si="47"/>
        <v>9.0363453753821238E-6</v>
      </c>
    </row>
    <row r="226" spans="1:20" s="83" customFormat="1" ht="12.95" customHeight="1">
      <c r="A226" s="53" t="s">
        <v>150</v>
      </c>
      <c r="B226" s="50"/>
      <c r="C226" s="49">
        <v>46448.584999999999</v>
      </c>
      <c r="D226" s="49"/>
      <c r="E226" s="83">
        <f t="shared" si="43"/>
        <v>31334.082028117016</v>
      </c>
      <c r="F226" s="83">
        <f t="shared" si="44"/>
        <v>31334</v>
      </c>
      <c r="G226" s="83">
        <f t="shared" si="48"/>
        <v>1.8102480004017707E-2</v>
      </c>
      <c r="I226" s="83">
        <f t="shared" si="41"/>
        <v>1.8102480004017707E-2</v>
      </c>
      <c r="P226" s="83">
        <f t="shared" si="45"/>
        <v>1.5965106314724271E-3</v>
      </c>
      <c r="Q226" s="146">
        <f t="shared" si="46"/>
        <v>31430.084999999999</v>
      </c>
      <c r="R226" s="83">
        <f t="shared" si="40"/>
        <v>2.724470249274029E-4</v>
      </c>
      <c r="S226" s="85">
        <v>0.1</v>
      </c>
      <c r="T226" s="83">
        <f t="shared" si="47"/>
        <v>2.7244702492740291E-5</v>
      </c>
    </row>
    <row r="227" spans="1:20" s="83" customFormat="1" ht="12.95" customHeight="1">
      <c r="A227" s="53" t="s">
        <v>150</v>
      </c>
      <c r="B227" s="50"/>
      <c r="C227" s="49">
        <v>46448.586000000003</v>
      </c>
      <c r="D227" s="49"/>
      <c r="E227" s="83">
        <f t="shared" si="43"/>
        <v>31334.086559436335</v>
      </c>
      <c r="F227" s="83">
        <f t="shared" si="44"/>
        <v>31334</v>
      </c>
      <c r="G227" s="83">
        <f t="shared" si="48"/>
        <v>1.9102480007859413E-2</v>
      </c>
      <c r="I227" s="83">
        <f t="shared" si="41"/>
        <v>1.9102480007859413E-2</v>
      </c>
      <c r="P227" s="83">
        <f t="shared" si="45"/>
        <v>1.5965106314724271E-3</v>
      </c>
      <c r="Q227" s="146">
        <f t="shared" si="46"/>
        <v>31430.086000000003</v>
      </c>
      <c r="R227" s="83">
        <f t="shared" si="40"/>
        <v>3.0645896380699901E-4</v>
      </c>
      <c r="S227" s="85">
        <v>0.1</v>
      </c>
      <c r="T227" s="83">
        <f t="shared" si="47"/>
        <v>3.06458963806999E-5</v>
      </c>
    </row>
    <row r="228" spans="1:20" s="83" customFormat="1" ht="12.95" customHeight="1">
      <c r="A228" s="53" t="s">
        <v>150</v>
      </c>
      <c r="B228" s="50" t="s">
        <v>197</v>
      </c>
      <c r="C228" s="49">
        <v>46522.385000000002</v>
      </c>
      <c r="D228" s="49"/>
      <c r="E228" s="83">
        <f t="shared" si="43"/>
        <v>31668.493392520835</v>
      </c>
      <c r="F228" s="83">
        <f t="shared" si="44"/>
        <v>31668.5</v>
      </c>
      <c r="G228" s="83">
        <f t="shared" si="48"/>
        <v>-1.4581799987354316E-3</v>
      </c>
      <c r="I228" s="83">
        <f t="shared" si="41"/>
        <v>-1.4581799987354316E-3</v>
      </c>
      <c r="P228" s="83">
        <f t="shared" si="45"/>
        <v>1.4954321740390901E-3</v>
      </c>
      <c r="Q228" s="146">
        <f t="shared" si="46"/>
        <v>31503.885000000002</v>
      </c>
      <c r="R228" s="83">
        <f t="shared" si="40"/>
        <v>8.7238248671618315E-6</v>
      </c>
      <c r="S228" s="85">
        <v>0.1</v>
      </c>
      <c r="T228" s="83">
        <f t="shared" si="47"/>
        <v>8.7238248671618319E-7</v>
      </c>
    </row>
    <row r="229" spans="1:20" s="83" customFormat="1" ht="12.95" customHeight="1">
      <c r="A229" s="53" t="s">
        <v>150</v>
      </c>
      <c r="B229" s="50" t="s">
        <v>197</v>
      </c>
      <c r="C229" s="49">
        <v>46522.385000000002</v>
      </c>
      <c r="D229" s="49"/>
      <c r="E229" s="83">
        <f t="shared" si="43"/>
        <v>31668.493392520835</v>
      </c>
      <c r="F229" s="83">
        <f t="shared" si="44"/>
        <v>31668.5</v>
      </c>
      <c r="G229" s="83">
        <f t="shared" si="48"/>
        <v>-1.4581799987354316E-3</v>
      </c>
      <c r="I229" s="83">
        <f t="shared" ref="I229:I249" si="49">G229</f>
        <v>-1.4581799987354316E-3</v>
      </c>
      <c r="P229" s="83">
        <f t="shared" si="45"/>
        <v>1.4954321740390901E-3</v>
      </c>
      <c r="Q229" s="146">
        <f t="shared" si="46"/>
        <v>31503.885000000002</v>
      </c>
      <c r="R229" s="83">
        <f t="shared" si="40"/>
        <v>8.7238248671618315E-6</v>
      </c>
      <c r="S229" s="85">
        <v>0.1</v>
      </c>
      <c r="T229" s="83">
        <f t="shared" si="47"/>
        <v>8.7238248671618319E-7</v>
      </c>
    </row>
    <row r="230" spans="1:20" s="83" customFormat="1" ht="12.95" customHeight="1">
      <c r="A230" s="53" t="s">
        <v>150</v>
      </c>
      <c r="B230" s="50"/>
      <c r="C230" s="49">
        <v>46523.39</v>
      </c>
      <c r="D230" s="49"/>
      <c r="E230" s="83">
        <f t="shared" si="43"/>
        <v>31673.047368418192</v>
      </c>
      <c r="F230" s="83">
        <f t="shared" si="44"/>
        <v>31673</v>
      </c>
      <c r="G230" s="83">
        <f t="shared" si="48"/>
        <v>1.0453559996676631E-2</v>
      </c>
      <c r="I230" s="83">
        <f t="shared" si="49"/>
        <v>1.0453559996676631E-2</v>
      </c>
      <c r="P230" s="83">
        <f t="shared" si="45"/>
        <v>1.4940654419762327E-3</v>
      </c>
      <c r="Q230" s="146">
        <f t="shared" si="46"/>
        <v>31504.89</v>
      </c>
      <c r="R230" s="83">
        <f t="shared" si="40"/>
        <v>8.0272542675706096E-5</v>
      </c>
      <c r="S230" s="85">
        <v>0.1</v>
      </c>
      <c r="T230" s="83">
        <f t="shared" si="47"/>
        <v>8.0272542675706093E-6</v>
      </c>
    </row>
    <row r="231" spans="1:20" s="83" customFormat="1" ht="12.95" customHeight="1">
      <c r="A231" s="53" t="s">
        <v>150</v>
      </c>
      <c r="B231" s="50" t="s">
        <v>197</v>
      </c>
      <c r="C231" s="49">
        <v>46523.495000000003</v>
      </c>
      <c r="D231" s="49"/>
      <c r="E231" s="83">
        <f t="shared" si="43"/>
        <v>31673.523156944797</v>
      </c>
      <c r="F231" s="83">
        <f t="shared" si="44"/>
        <v>31673.5</v>
      </c>
      <c r="G231" s="83">
        <f t="shared" si="48"/>
        <v>5.1104200028930791E-3</v>
      </c>
      <c r="I231" s="83">
        <f t="shared" si="49"/>
        <v>5.1104200028930791E-3</v>
      </c>
      <c r="P231" s="83">
        <f t="shared" si="45"/>
        <v>1.4939135714976213E-3</v>
      </c>
      <c r="Q231" s="146">
        <f t="shared" si="46"/>
        <v>31504.995000000003</v>
      </c>
      <c r="R231" s="83">
        <f t="shared" si="40"/>
        <v>1.3079118768324709E-5</v>
      </c>
      <c r="S231" s="85">
        <v>0.1</v>
      </c>
      <c r="T231" s="83">
        <f t="shared" si="47"/>
        <v>1.3079118768324709E-6</v>
      </c>
    </row>
    <row r="232" spans="1:20" s="83" customFormat="1" ht="12.95" customHeight="1">
      <c r="A232" s="53" t="s">
        <v>150</v>
      </c>
      <c r="B232" s="50" t="s">
        <v>197</v>
      </c>
      <c r="C232" s="49">
        <v>46523.500999999997</v>
      </c>
      <c r="D232" s="49"/>
      <c r="E232" s="83">
        <f t="shared" si="43"/>
        <v>31673.550344860574</v>
      </c>
      <c r="F232" s="83">
        <f t="shared" si="44"/>
        <v>31673.5</v>
      </c>
      <c r="G232" s="83">
        <f t="shared" si="48"/>
        <v>1.1110419996839482E-2</v>
      </c>
      <c r="I232" s="83">
        <f t="shared" si="49"/>
        <v>1.1110419996839482E-2</v>
      </c>
      <c r="P232" s="83">
        <f t="shared" si="45"/>
        <v>1.4939135714976213E-3</v>
      </c>
      <c r="Q232" s="146">
        <f t="shared" si="46"/>
        <v>31505.000999999997</v>
      </c>
      <c r="R232" s="83">
        <f t="shared" si="40"/>
        <v>9.2477195828641296E-5</v>
      </c>
      <c r="S232" s="85">
        <v>0.1</v>
      </c>
      <c r="T232" s="83">
        <f t="shared" si="47"/>
        <v>9.24771958286413E-6</v>
      </c>
    </row>
    <row r="233" spans="1:20" s="83" customFormat="1" ht="12.95" customHeight="1">
      <c r="A233" s="53" t="s">
        <v>150</v>
      </c>
      <c r="B233" s="50" t="s">
        <v>197</v>
      </c>
      <c r="C233" s="49">
        <v>46535.411</v>
      </c>
      <c r="D233" s="49"/>
      <c r="E233" s="83">
        <f t="shared" si="43"/>
        <v>31727.518357733887</v>
      </c>
      <c r="F233" s="83">
        <f t="shared" si="44"/>
        <v>31727.5</v>
      </c>
      <c r="G233" s="83">
        <f t="shared" si="48"/>
        <v>4.051299998536706E-3</v>
      </c>
      <c r="I233" s="83">
        <f t="shared" si="49"/>
        <v>4.051299998536706E-3</v>
      </c>
      <c r="P233" s="83">
        <f t="shared" si="45"/>
        <v>1.4774981862077201E-3</v>
      </c>
      <c r="Q233" s="146">
        <f t="shared" si="46"/>
        <v>31516.911</v>
      </c>
      <c r="R233" s="83">
        <f t="shared" si="40"/>
        <v>6.6244557691479722E-6</v>
      </c>
      <c r="S233" s="85">
        <v>0.1</v>
      </c>
      <c r="T233" s="83">
        <f t="shared" si="47"/>
        <v>6.6244557691479722E-7</v>
      </c>
    </row>
    <row r="234" spans="1:20" s="83" customFormat="1" ht="12.95" customHeight="1">
      <c r="A234" s="53" t="s">
        <v>151</v>
      </c>
      <c r="B234" s="50"/>
      <c r="C234" s="49">
        <v>46553.396000000001</v>
      </c>
      <c r="D234" s="49"/>
      <c r="E234" s="83">
        <f t="shared" si="43"/>
        <v>31809.014135359939</v>
      </c>
      <c r="F234" s="83">
        <f t="shared" si="44"/>
        <v>31809</v>
      </c>
      <c r="G234" s="83">
        <f t="shared" si="48"/>
        <v>3.1194800030789338E-3</v>
      </c>
      <c r="I234" s="83">
        <f t="shared" si="49"/>
        <v>3.1194800030789338E-3</v>
      </c>
      <c r="P234" s="83">
        <f t="shared" si="45"/>
        <v>1.4526729311557813E-3</v>
      </c>
      <c r="Q234" s="146">
        <f t="shared" si="46"/>
        <v>31534.896000000001</v>
      </c>
      <c r="R234" s="83">
        <f t="shared" si="40"/>
        <v>2.7782458150130335E-6</v>
      </c>
      <c r="S234" s="85">
        <v>0.1</v>
      </c>
      <c r="T234" s="83">
        <f t="shared" si="47"/>
        <v>2.7782458150130335E-7</v>
      </c>
    </row>
    <row r="235" spans="1:20" s="83" customFormat="1" ht="12.95" customHeight="1">
      <c r="A235" s="53" t="s">
        <v>150</v>
      </c>
      <c r="B235" s="50"/>
      <c r="C235" s="49">
        <v>46560.46</v>
      </c>
      <c r="D235" s="49"/>
      <c r="E235" s="83">
        <f t="shared" si="43"/>
        <v>31841.02337490124</v>
      </c>
      <c r="F235" s="83">
        <f t="shared" si="44"/>
        <v>31841</v>
      </c>
      <c r="G235" s="83">
        <f t="shared" si="48"/>
        <v>5.1585199980763718E-3</v>
      </c>
      <c r="I235" s="83">
        <f t="shared" si="49"/>
        <v>5.1585199980763718E-3</v>
      </c>
      <c r="P235" s="83">
        <f t="shared" si="45"/>
        <v>1.4429090871907408E-3</v>
      </c>
      <c r="Q235" s="146">
        <f t="shared" si="46"/>
        <v>31541.96</v>
      </c>
      <c r="R235" s="83">
        <f t="shared" si="40"/>
        <v>1.3805764441092349E-5</v>
      </c>
      <c r="S235" s="85">
        <v>0.1</v>
      </c>
      <c r="T235" s="83">
        <f t="shared" si="47"/>
        <v>1.3805764441092349E-6</v>
      </c>
    </row>
    <row r="236" spans="1:20" s="83" customFormat="1" ht="12.95" customHeight="1">
      <c r="A236" s="53" t="s">
        <v>150</v>
      </c>
      <c r="B236" s="50"/>
      <c r="C236" s="49">
        <v>46560.463000000003</v>
      </c>
      <c r="D236" s="49"/>
      <c r="E236" s="83">
        <f t="shared" si="43"/>
        <v>31841.036968859164</v>
      </c>
      <c r="F236" s="83">
        <f t="shared" si="44"/>
        <v>31841</v>
      </c>
      <c r="G236" s="83">
        <f t="shared" si="48"/>
        <v>8.1585200023255311E-3</v>
      </c>
      <c r="I236" s="83">
        <f t="shared" si="49"/>
        <v>8.1585200023255311E-3</v>
      </c>
      <c r="P236" s="83">
        <f t="shared" si="45"/>
        <v>1.4429090871907408E-3</v>
      </c>
      <c r="Q236" s="146">
        <f t="shared" si="46"/>
        <v>31541.963000000003</v>
      </c>
      <c r="R236" s="83">
        <f t="shared" si="40"/>
        <v>4.5099429963477538E-5</v>
      </c>
      <c r="S236" s="85">
        <v>0.1</v>
      </c>
      <c r="T236" s="83">
        <f t="shared" si="47"/>
        <v>4.5099429963477539E-6</v>
      </c>
    </row>
    <row r="237" spans="1:20" s="83" customFormat="1" ht="12.95" customHeight="1">
      <c r="A237" s="53" t="s">
        <v>150</v>
      </c>
      <c r="B237" s="50"/>
      <c r="C237" s="49">
        <v>46560.464999999997</v>
      </c>
      <c r="D237" s="49"/>
      <c r="E237" s="83">
        <f t="shared" si="43"/>
        <v>31841.046031497732</v>
      </c>
      <c r="F237" s="83">
        <f t="shared" si="44"/>
        <v>31841</v>
      </c>
      <c r="G237" s="83">
        <f t="shared" si="48"/>
        <v>1.0158519995457027E-2</v>
      </c>
      <c r="I237" s="83">
        <f t="shared" si="49"/>
        <v>1.0158519995457027E-2</v>
      </c>
      <c r="P237" s="83">
        <f t="shared" si="45"/>
        <v>1.4429090871907408E-3</v>
      </c>
      <c r="Q237" s="146">
        <f t="shared" si="46"/>
        <v>31541.964999999997</v>
      </c>
      <c r="R237" s="83">
        <f t="shared" si="40"/>
        <v>7.5961873504290289E-5</v>
      </c>
      <c r="S237" s="85">
        <v>0.1</v>
      </c>
      <c r="T237" s="83">
        <f t="shared" si="47"/>
        <v>7.5961873504290292E-6</v>
      </c>
    </row>
    <row r="238" spans="1:20" s="83" customFormat="1" ht="12.95" customHeight="1">
      <c r="A238" s="53" t="s">
        <v>150</v>
      </c>
      <c r="B238" s="50"/>
      <c r="C238" s="49">
        <v>46560.464999999997</v>
      </c>
      <c r="D238" s="49"/>
      <c r="E238" s="83">
        <f t="shared" si="43"/>
        <v>31841.046031497732</v>
      </c>
      <c r="F238" s="83">
        <f t="shared" si="44"/>
        <v>31841</v>
      </c>
      <c r="G238" s="83">
        <f t="shared" si="48"/>
        <v>1.0158519995457027E-2</v>
      </c>
      <c r="I238" s="83">
        <f t="shared" si="49"/>
        <v>1.0158519995457027E-2</v>
      </c>
      <c r="P238" s="83">
        <f t="shared" si="45"/>
        <v>1.4429090871907408E-3</v>
      </c>
      <c r="Q238" s="146">
        <f t="shared" si="46"/>
        <v>31541.964999999997</v>
      </c>
      <c r="R238" s="83">
        <f t="shared" si="40"/>
        <v>7.5961873504290289E-5</v>
      </c>
      <c r="S238" s="85">
        <v>0.1</v>
      </c>
      <c r="T238" s="83">
        <f t="shared" si="47"/>
        <v>7.5961873504290292E-6</v>
      </c>
    </row>
    <row r="239" spans="1:20" s="83" customFormat="1" ht="12.95" customHeight="1">
      <c r="A239" s="53" t="s">
        <v>150</v>
      </c>
      <c r="B239" s="50"/>
      <c r="C239" s="49">
        <v>46560.472999999904</v>
      </c>
      <c r="D239" s="49"/>
      <c r="E239" s="83">
        <f t="shared" si="43"/>
        <v>31841.082282051717</v>
      </c>
      <c r="F239" s="83">
        <f t="shared" si="44"/>
        <v>31841</v>
      </c>
      <c r="G239" s="83">
        <f t="shared" si="48"/>
        <v>1.8158519902499393E-2</v>
      </c>
      <c r="I239" s="83">
        <f t="shared" si="49"/>
        <v>1.8158519902499393E-2</v>
      </c>
      <c r="P239" s="83">
        <f t="shared" si="45"/>
        <v>1.4429090871907408E-3</v>
      </c>
      <c r="Q239" s="146">
        <f t="shared" si="46"/>
        <v>31541.972999999904</v>
      </c>
      <c r="R239" s="83">
        <f t="shared" si="40"/>
        <v>2.7941164492886359E-4</v>
      </c>
      <c r="S239" s="85">
        <v>0.1</v>
      </c>
      <c r="T239" s="83">
        <f t="shared" si="47"/>
        <v>2.7941164492886362E-5</v>
      </c>
    </row>
    <row r="240" spans="1:20" s="83" customFormat="1" ht="12.95" customHeight="1">
      <c r="A240" s="149" t="s">
        <v>639</v>
      </c>
      <c r="B240" s="150" t="s">
        <v>195</v>
      </c>
      <c r="C240" s="49">
        <v>46560.472999999998</v>
      </c>
      <c r="D240" s="149" t="s">
        <v>56</v>
      </c>
      <c r="E240" s="53">
        <f t="shared" si="43"/>
        <v>31841.082282052146</v>
      </c>
      <c r="F240" s="83">
        <f t="shared" si="44"/>
        <v>31841</v>
      </c>
      <c r="G240" s="83">
        <f t="shared" si="48"/>
        <v>1.8158519997086842E-2</v>
      </c>
      <c r="I240" s="83">
        <f t="shared" si="49"/>
        <v>1.8158519997086842E-2</v>
      </c>
      <c r="P240" s="83">
        <f t="shared" si="45"/>
        <v>1.4429090871907408E-3</v>
      </c>
      <c r="Q240" s="146">
        <f t="shared" si="46"/>
        <v>31541.972999999998</v>
      </c>
      <c r="R240" s="83">
        <f t="shared" si="40"/>
        <v>2.7941164809103757E-4</v>
      </c>
      <c r="S240" s="85">
        <v>0.1</v>
      </c>
      <c r="T240" s="83">
        <f t="shared" si="47"/>
        <v>2.7941164809103758E-5</v>
      </c>
    </row>
    <row r="241" spans="1:20" s="83" customFormat="1" ht="12.95" customHeight="1">
      <c r="A241" s="53" t="s">
        <v>150</v>
      </c>
      <c r="B241" s="50" t="s">
        <v>197</v>
      </c>
      <c r="C241" s="49">
        <v>46563.436999999998</v>
      </c>
      <c r="D241" s="49"/>
      <c r="E241" s="83">
        <f t="shared" si="43"/>
        <v>31854.51311245991</v>
      </c>
      <c r="F241" s="83">
        <f t="shared" si="44"/>
        <v>31854.5</v>
      </c>
      <c r="G241" s="83">
        <f t="shared" si="48"/>
        <v>2.8937399983988144E-3</v>
      </c>
      <c r="I241" s="83">
        <f t="shared" si="49"/>
        <v>2.8937399983988144E-3</v>
      </c>
      <c r="P241" s="83">
        <f t="shared" si="45"/>
        <v>1.4387871742391244E-3</v>
      </c>
      <c r="Q241" s="146">
        <f t="shared" si="46"/>
        <v>31544.936999999998</v>
      </c>
      <c r="R241" s="83">
        <f t="shared" si="40"/>
        <v>2.1168877205302578E-6</v>
      </c>
      <c r="S241" s="85">
        <v>0.1</v>
      </c>
      <c r="T241" s="83">
        <f t="shared" si="47"/>
        <v>2.116887720530258E-7</v>
      </c>
    </row>
    <row r="242" spans="1:20" s="83" customFormat="1" ht="12.95" customHeight="1">
      <c r="A242" s="53" t="s">
        <v>150</v>
      </c>
      <c r="B242" s="50" t="s">
        <v>197</v>
      </c>
      <c r="C242" s="49">
        <v>46563.438000000002</v>
      </c>
      <c r="D242" s="49"/>
      <c r="E242" s="83">
        <f t="shared" si="43"/>
        <v>31854.517643779229</v>
      </c>
      <c r="F242" s="83">
        <f t="shared" si="44"/>
        <v>31854.5</v>
      </c>
      <c r="G242" s="83">
        <f t="shared" si="48"/>
        <v>3.89374000224052E-3</v>
      </c>
      <c r="I242" s="83">
        <f t="shared" si="49"/>
        <v>3.89374000224052E-3</v>
      </c>
      <c r="P242" s="83">
        <f t="shared" si="45"/>
        <v>1.4387871742391244E-3</v>
      </c>
      <c r="Q242" s="146">
        <f t="shared" si="46"/>
        <v>31544.938000000002</v>
      </c>
      <c r="R242" s="83">
        <f t="shared" si="40"/>
        <v>6.0267933877120501E-6</v>
      </c>
      <c r="S242" s="85">
        <v>0.1</v>
      </c>
      <c r="T242" s="83">
        <f t="shared" si="47"/>
        <v>6.0267933877120505E-7</v>
      </c>
    </row>
    <row r="243" spans="1:20" s="83" customFormat="1" ht="12.95" customHeight="1">
      <c r="A243" s="53" t="s">
        <v>151</v>
      </c>
      <c r="B243" s="50" t="s">
        <v>197</v>
      </c>
      <c r="C243" s="49">
        <v>46573.370999999999</v>
      </c>
      <c r="D243" s="49"/>
      <c r="E243" s="83">
        <f t="shared" si="43"/>
        <v>31899.527238394701</v>
      </c>
      <c r="F243" s="83">
        <f t="shared" si="44"/>
        <v>31899.5</v>
      </c>
      <c r="G243" s="83">
        <f t="shared" si="48"/>
        <v>6.0111400016467087E-3</v>
      </c>
      <c r="I243" s="83">
        <f t="shared" si="49"/>
        <v>6.0111400016467087E-3</v>
      </c>
      <c r="P243" s="83">
        <f t="shared" si="45"/>
        <v>1.4250355017766895E-3</v>
      </c>
      <c r="Q243" s="146">
        <f t="shared" si="46"/>
        <v>31554.870999999999</v>
      </c>
      <c r="R243" s="83">
        <f t="shared" si="40"/>
        <v>2.1032354483728041E-5</v>
      </c>
      <c r="S243" s="85">
        <v>0.1</v>
      </c>
      <c r="T243" s="83">
        <f t="shared" si="47"/>
        <v>2.1032354483728041E-6</v>
      </c>
    </row>
    <row r="244" spans="1:20" s="83" customFormat="1" ht="12.95" customHeight="1">
      <c r="A244" s="53" t="s">
        <v>124</v>
      </c>
      <c r="B244" s="50"/>
      <c r="C244" s="49">
        <v>46857.728000000003</v>
      </c>
      <c r="D244" s="49"/>
      <c r="E244" s="83">
        <f t="shared" si="43"/>
        <v>33188.039600830663</v>
      </c>
      <c r="F244" s="83">
        <f t="shared" si="44"/>
        <v>33188</v>
      </c>
      <c r="G244" s="83">
        <f t="shared" si="48"/>
        <v>8.7393600042560138E-3</v>
      </c>
      <c r="I244" s="83">
        <f t="shared" si="49"/>
        <v>8.7393600042560138E-3</v>
      </c>
      <c r="P244" s="83">
        <f t="shared" si="45"/>
        <v>1.0234713575689629E-3</v>
      </c>
      <c r="Q244" s="146">
        <f t="shared" si="46"/>
        <v>31839.228000000003</v>
      </c>
      <c r="R244" s="83">
        <f t="shared" si="40"/>
        <v>5.9534937608074131E-5</v>
      </c>
      <c r="S244" s="85">
        <v>0.1</v>
      </c>
      <c r="T244" s="83">
        <f t="shared" si="47"/>
        <v>5.9534937608074131E-6</v>
      </c>
    </row>
    <row r="245" spans="1:20" s="83" customFormat="1" ht="12.95" customHeight="1">
      <c r="A245" s="53" t="s">
        <v>152</v>
      </c>
      <c r="B245" s="50"/>
      <c r="C245" s="49">
        <v>46892.374000000003</v>
      </c>
      <c r="D245" s="49"/>
      <c r="E245" s="83">
        <f t="shared" si="43"/>
        <v>33345.031689328418</v>
      </c>
      <c r="F245" s="83">
        <f t="shared" si="44"/>
        <v>33345</v>
      </c>
      <c r="G245" s="83">
        <f t="shared" si="48"/>
        <v>6.9934000057401136E-3</v>
      </c>
      <c r="I245" s="83">
        <f t="shared" si="49"/>
        <v>6.9934000057401136E-3</v>
      </c>
      <c r="P245" s="83">
        <f t="shared" si="45"/>
        <v>9.7351064936614454E-4</v>
      </c>
      <c r="Q245" s="146">
        <f t="shared" si="46"/>
        <v>31873.874000000003</v>
      </c>
      <c r="R245" s="83">
        <f t="shared" si="40"/>
        <v>3.6239067862984597E-5</v>
      </c>
      <c r="S245" s="85">
        <v>0.1</v>
      </c>
      <c r="T245" s="83">
        <f t="shared" si="47"/>
        <v>3.6239067862984597E-6</v>
      </c>
    </row>
    <row r="246" spans="1:20" s="83" customFormat="1" ht="12.95" customHeight="1">
      <c r="A246" s="53" t="s">
        <v>152</v>
      </c>
      <c r="B246" s="50"/>
      <c r="C246" s="49">
        <v>46903.413999999997</v>
      </c>
      <c r="D246" s="49"/>
      <c r="E246" s="83">
        <f t="shared" si="43"/>
        <v>33395.057454409936</v>
      </c>
      <c r="F246" s="83">
        <f t="shared" si="44"/>
        <v>33395</v>
      </c>
      <c r="G246" s="83">
        <f t="shared" si="48"/>
        <v>1.2679399995249696E-2</v>
      </c>
      <c r="I246" s="83">
        <f t="shared" si="49"/>
        <v>1.2679399995249696E-2</v>
      </c>
      <c r="P246" s="83">
        <f t="shared" si="45"/>
        <v>9.5755256326070324E-4</v>
      </c>
      <c r="Q246" s="146">
        <f t="shared" si="46"/>
        <v>31884.913999999997</v>
      </c>
      <c r="R246" s="83">
        <f t="shared" si="40"/>
        <v>1.3740170721882698E-4</v>
      </c>
      <c r="S246" s="85">
        <v>0.1</v>
      </c>
      <c r="T246" s="83">
        <f t="shared" si="47"/>
        <v>1.3740170721882698E-5</v>
      </c>
    </row>
    <row r="247" spans="1:20" s="83" customFormat="1" ht="12.95" customHeight="1">
      <c r="A247" s="53" t="s">
        <v>153</v>
      </c>
      <c r="B247" s="50" t="s">
        <v>197</v>
      </c>
      <c r="C247" s="49">
        <v>46908.375999999997</v>
      </c>
      <c r="D247" s="49"/>
      <c r="E247" s="83">
        <f t="shared" si="43"/>
        <v>33417.541860780824</v>
      </c>
      <c r="F247" s="83">
        <f t="shared" si="44"/>
        <v>33417.5</v>
      </c>
      <c r="G247" s="83">
        <f t="shared" si="48"/>
        <v>9.238099999492988E-3</v>
      </c>
      <c r="I247" s="83">
        <f t="shared" si="49"/>
        <v>9.238099999492988E-3</v>
      </c>
      <c r="P247" s="83">
        <f t="shared" si="45"/>
        <v>9.5036401177634074E-4</v>
      </c>
      <c r="Q247" s="146">
        <f t="shared" si="46"/>
        <v>31889.875999999997</v>
      </c>
      <c r="R247" s="83">
        <f t="shared" si="40"/>
        <v>6.8686567802093632E-5</v>
      </c>
      <c r="S247" s="85">
        <v>0.1</v>
      </c>
      <c r="T247" s="83">
        <f t="shared" si="47"/>
        <v>6.8686567802093632E-6</v>
      </c>
    </row>
    <row r="248" spans="1:20" s="83" customFormat="1" ht="12.95" customHeight="1">
      <c r="A248" s="53" t="s">
        <v>152</v>
      </c>
      <c r="B248" s="50"/>
      <c r="C248" s="49">
        <v>46909.362999999998</v>
      </c>
      <c r="D248" s="49"/>
      <c r="E248" s="83">
        <f t="shared" si="43"/>
        <v>33422.014272930777</v>
      </c>
      <c r="F248" s="83">
        <f t="shared" si="44"/>
        <v>33422</v>
      </c>
      <c r="G248" s="83">
        <f t="shared" si="48"/>
        <v>3.1498399985139258E-3</v>
      </c>
      <c r="I248" s="83">
        <f t="shared" si="49"/>
        <v>3.1498399985139258E-3</v>
      </c>
      <c r="P248" s="83">
        <f t="shared" si="45"/>
        <v>9.4892574935837373E-4</v>
      </c>
      <c r="Q248" s="146">
        <f t="shared" si="46"/>
        <v>31890.862999999998</v>
      </c>
      <c r="R248" s="83">
        <f t="shared" si="40"/>
        <v>4.8440235321359479E-6</v>
      </c>
      <c r="S248" s="85">
        <v>0.1</v>
      </c>
      <c r="T248" s="83">
        <f t="shared" si="47"/>
        <v>4.8440235321359485E-7</v>
      </c>
    </row>
    <row r="249" spans="1:20" s="83" customFormat="1" ht="12.95" customHeight="1">
      <c r="A249" s="53" t="s">
        <v>154</v>
      </c>
      <c r="B249" s="50" t="s">
        <v>197</v>
      </c>
      <c r="C249" s="49">
        <v>46910.358999999997</v>
      </c>
      <c r="D249" s="49"/>
      <c r="E249" s="83">
        <f t="shared" si="43"/>
        <v>33426.527466954438</v>
      </c>
      <c r="F249" s="83">
        <f t="shared" si="44"/>
        <v>33426.5</v>
      </c>
      <c r="G249" s="83">
        <f t="shared" si="48"/>
        <v>6.0615799957304262E-3</v>
      </c>
      <c r="I249" s="83">
        <f t="shared" si="49"/>
        <v>6.0615799957304262E-3</v>
      </c>
      <c r="P249" s="83">
        <f t="shared" si="45"/>
        <v>9.4748730290004218E-4</v>
      </c>
      <c r="Q249" s="146">
        <f t="shared" si="46"/>
        <v>31891.858999999997</v>
      </c>
      <c r="R249" s="83">
        <f t="shared" si="40"/>
        <v>2.6153944070861127E-5</v>
      </c>
      <c r="S249" s="85">
        <v>0.1</v>
      </c>
      <c r="T249" s="83">
        <f t="shared" si="47"/>
        <v>2.6153944070861129E-6</v>
      </c>
    </row>
    <row r="250" spans="1:20" s="83" customFormat="1" ht="12.95" customHeight="1">
      <c r="A250" s="53" t="s">
        <v>153</v>
      </c>
      <c r="B250" s="50" t="s">
        <v>197</v>
      </c>
      <c r="C250" s="49">
        <v>46910.39</v>
      </c>
      <c r="D250" s="49"/>
      <c r="E250" s="83">
        <f t="shared" si="43"/>
        <v>33426.667937852777</v>
      </c>
      <c r="F250" s="83">
        <f t="shared" si="44"/>
        <v>33426.5</v>
      </c>
      <c r="P250" s="83">
        <f t="shared" si="45"/>
        <v>9.4748730290004218E-4</v>
      </c>
      <c r="Q250" s="146">
        <f t="shared" si="46"/>
        <v>31891.89</v>
      </c>
      <c r="R250" s="83">
        <f t="shared" ref="R250:R313" si="50">+(P250-G250)^2</f>
        <v>8.9773218915679626E-7</v>
      </c>
      <c r="S250" s="85">
        <v>1</v>
      </c>
      <c r="T250" s="83">
        <f t="shared" si="47"/>
        <v>8.9773218915679626E-7</v>
      </c>
    </row>
    <row r="251" spans="1:20" s="83" customFormat="1" ht="12.95" customHeight="1">
      <c r="A251" s="53" t="s">
        <v>124</v>
      </c>
      <c r="B251" s="50" t="s">
        <v>197</v>
      </c>
      <c r="C251" s="49">
        <v>46915.652999999998</v>
      </c>
      <c r="D251" s="49"/>
      <c r="E251" s="83">
        <f t="shared" si="43"/>
        <v>33450.516271333225</v>
      </c>
      <c r="F251" s="83">
        <f t="shared" si="44"/>
        <v>33450.5</v>
      </c>
      <c r="G251" s="83">
        <f>+C251-(C$7+F251*C$8)</f>
        <v>3.5908599966205657E-3</v>
      </c>
      <c r="I251" s="83">
        <f>G251</f>
        <v>3.5908599966205657E-3</v>
      </c>
      <c r="P251" s="83">
        <f t="shared" si="45"/>
        <v>9.3981248021833379E-4</v>
      </c>
      <c r="Q251" s="146">
        <f t="shared" si="46"/>
        <v>31897.152999999998</v>
      </c>
      <c r="R251" s="83">
        <f t="shared" si="50"/>
        <v>7.0280529342224421E-6</v>
      </c>
      <c r="S251" s="85">
        <v>0.1</v>
      </c>
      <c r="T251" s="83">
        <f t="shared" si="47"/>
        <v>7.0280529342224423E-7</v>
      </c>
    </row>
    <row r="252" spans="1:20" s="83" customFormat="1" ht="12.95" customHeight="1">
      <c r="A252" s="53" t="s">
        <v>155</v>
      </c>
      <c r="B252" s="50"/>
      <c r="C252" s="49">
        <v>46916.421999999999</v>
      </c>
      <c r="D252" s="49"/>
      <c r="E252" s="83">
        <f t="shared" si="43"/>
        <v>33454.000855875587</v>
      </c>
      <c r="F252" s="83">
        <f t="shared" si="44"/>
        <v>33454</v>
      </c>
      <c r="G252" s="83">
        <f>+C252-(C$7+F252*C$8)</f>
        <v>1.8887999613070861E-4</v>
      </c>
      <c r="I252" s="83">
        <f>G252</f>
        <v>1.8887999613070861E-4</v>
      </c>
      <c r="P252" s="83">
        <f t="shared" si="45"/>
        <v>9.3869279786403925E-4</v>
      </c>
      <c r="Q252" s="146">
        <f t="shared" si="46"/>
        <v>31897.921999999999</v>
      </c>
      <c r="R252" s="83">
        <f t="shared" si="50"/>
        <v>5.6221923764318706E-7</v>
      </c>
      <c r="S252" s="85">
        <v>0.1</v>
      </c>
      <c r="T252" s="83">
        <f t="shared" si="47"/>
        <v>5.6221923764318708E-8</v>
      </c>
    </row>
    <row r="253" spans="1:20" s="83" customFormat="1" ht="12.95" customHeight="1">
      <c r="A253" s="53" t="s">
        <v>152</v>
      </c>
      <c r="B253" s="50" t="s">
        <v>197</v>
      </c>
      <c r="C253" s="49">
        <v>46917.408000000003</v>
      </c>
      <c r="D253" s="49"/>
      <c r="E253" s="83">
        <f t="shared" si="43"/>
        <v>33458.468736706258</v>
      </c>
      <c r="F253" s="83">
        <f t="shared" si="44"/>
        <v>33458.5</v>
      </c>
      <c r="G253" s="83">
        <f>+C253-(C$7+F253*C$8)</f>
        <v>-6.899379994138144E-3</v>
      </c>
      <c r="I253" s="83">
        <f>G253</f>
        <v>-6.899379994138144E-3</v>
      </c>
      <c r="P253" s="83">
        <f t="shared" si="45"/>
        <v>9.3725304267422514E-4</v>
      </c>
      <c r="Q253" s="146">
        <f t="shared" si="46"/>
        <v>31898.908000000003</v>
      </c>
      <c r="R253" s="83">
        <f t="shared" si="50"/>
        <v>6.141281735365904E-5</v>
      </c>
      <c r="S253" s="85">
        <v>0.1</v>
      </c>
      <c r="T253" s="83">
        <f t="shared" si="47"/>
        <v>6.1412817353659041E-6</v>
      </c>
    </row>
    <row r="254" spans="1:20" s="83" customFormat="1" ht="12.95" customHeight="1">
      <c r="A254" s="53" t="s">
        <v>152</v>
      </c>
      <c r="B254" s="50"/>
      <c r="C254" s="49">
        <v>46937.385000000002</v>
      </c>
      <c r="D254" s="49"/>
      <c r="E254" s="83">
        <f t="shared" si="43"/>
        <v>33548.990902379628</v>
      </c>
      <c r="F254" s="83">
        <f t="shared" si="44"/>
        <v>33549</v>
      </c>
      <c r="G254" s="83">
        <f>+C254-(C$7+F254*C$8)</f>
        <v>-2.0077199951629154E-3</v>
      </c>
      <c r="I254" s="83">
        <f>G254</f>
        <v>-2.0077199951629154E-3</v>
      </c>
      <c r="P254" s="83">
        <f t="shared" si="45"/>
        <v>9.0825889726335856E-4</v>
      </c>
      <c r="Q254" s="146">
        <f t="shared" si="46"/>
        <v>31918.885000000002</v>
      </c>
      <c r="R254" s="83">
        <f t="shared" si="50"/>
        <v>8.5029329010755589E-6</v>
      </c>
      <c r="S254" s="85">
        <v>0.1</v>
      </c>
      <c r="T254" s="83">
        <f t="shared" si="47"/>
        <v>8.5029329010755597E-7</v>
      </c>
    </row>
    <row r="255" spans="1:20" s="83" customFormat="1" ht="12.95" customHeight="1">
      <c r="A255" s="53" t="s">
        <v>156</v>
      </c>
      <c r="B255" s="50"/>
      <c r="C255" s="49">
        <v>47224.446000000004</v>
      </c>
      <c r="D255" s="49"/>
      <c r="E255" s="83">
        <f t="shared" si="43"/>
        <v>34849.755952205116</v>
      </c>
      <c r="F255" s="83">
        <f t="shared" si="44"/>
        <v>34850</v>
      </c>
      <c r="P255" s="83">
        <f t="shared" si="45"/>
        <v>4.832214677214083E-4</v>
      </c>
      <c r="Q255" s="146">
        <f t="shared" si="46"/>
        <v>32205.946000000004</v>
      </c>
      <c r="R255" s="83">
        <f t="shared" si="50"/>
        <v>2.3350298686683205E-7</v>
      </c>
      <c r="S255" s="85">
        <v>1</v>
      </c>
      <c r="T255" s="83">
        <f t="shared" si="47"/>
        <v>2.3350298686683205E-7</v>
      </c>
    </row>
    <row r="256" spans="1:20" s="83" customFormat="1" ht="12.95" customHeight="1">
      <c r="A256" s="53" t="s">
        <v>155</v>
      </c>
      <c r="B256" s="50"/>
      <c r="C256" s="49">
        <v>47240.394</v>
      </c>
      <c r="D256" s="49"/>
      <c r="E256" s="83">
        <f t="shared" si="43"/>
        <v>34922.021432415284</v>
      </c>
      <c r="F256" s="83">
        <f t="shared" si="44"/>
        <v>34922</v>
      </c>
      <c r="G256" s="83">
        <f t="shared" ref="G256:G287" si="51">+C256-(C$7+F256*C$8)</f>
        <v>4.7298400022555143E-3</v>
      </c>
      <c r="I256" s="83">
        <f t="shared" ref="I256:I287" si="52">G256</f>
        <v>4.7298400022555143E-3</v>
      </c>
      <c r="P256" s="83">
        <f t="shared" si="45"/>
        <v>4.5924980526558089E-4</v>
      </c>
      <c r="Q256" s="146">
        <f t="shared" si="46"/>
        <v>32221.894</v>
      </c>
      <c r="R256" s="83">
        <f t="shared" si="50"/>
        <v>1.8237940630626519E-5</v>
      </c>
      <c r="S256" s="85">
        <v>0.1</v>
      </c>
      <c r="T256" s="83">
        <f t="shared" si="47"/>
        <v>1.823794063062652E-6</v>
      </c>
    </row>
    <row r="257" spans="1:20" s="83" customFormat="1" ht="12.95" customHeight="1">
      <c r="A257" s="53" t="s">
        <v>155</v>
      </c>
      <c r="B257" s="50" t="s">
        <v>197</v>
      </c>
      <c r="C257" s="49">
        <v>47262.345000000001</v>
      </c>
      <c r="D257" s="49"/>
      <c r="E257" s="83">
        <f t="shared" si="43"/>
        <v>35021.488422388567</v>
      </c>
      <c r="F257" s="83">
        <f t="shared" si="44"/>
        <v>35021.5</v>
      </c>
      <c r="G257" s="83">
        <f t="shared" si="51"/>
        <v>-2.5550200007273816E-3</v>
      </c>
      <c r="I257" s="83">
        <f t="shared" si="52"/>
        <v>-2.5550200007273816E-3</v>
      </c>
      <c r="P257" s="83">
        <f t="shared" si="45"/>
        <v>4.2604475603424258E-4</v>
      </c>
      <c r="Q257" s="146">
        <f t="shared" si="46"/>
        <v>32243.845000000001</v>
      </c>
      <c r="R257" s="83">
        <f t="shared" si="50"/>
        <v>8.8867470840062419E-6</v>
      </c>
      <c r="S257" s="85">
        <v>0.1</v>
      </c>
      <c r="T257" s="83">
        <f t="shared" si="47"/>
        <v>8.8867470840062425E-7</v>
      </c>
    </row>
    <row r="258" spans="1:20" s="83" customFormat="1" ht="12.95" customHeight="1">
      <c r="A258" s="53" t="s">
        <v>155</v>
      </c>
      <c r="B258" s="50" t="s">
        <v>197</v>
      </c>
      <c r="C258" s="49">
        <v>47262.353000000003</v>
      </c>
      <c r="D258" s="49"/>
      <c r="E258" s="83">
        <f t="shared" si="43"/>
        <v>35021.524672942985</v>
      </c>
      <c r="F258" s="83">
        <f t="shared" si="44"/>
        <v>35021.5</v>
      </c>
      <c r="G258" s="83">
        <f t="shared" si="51"/>
        <v>5.4449800009024329E-3</v>
      </c>
      <c r="I258" s="83">
        <f t="shared" si="52"/>
        <v>5.4449800009024329E-3</v>
      </c>
      <c r="P258" s="83">
        <f t="shared" si="45"/>
        <v>4.2604475603424258E-4</v>
      </c>
      <c r="Q258" s="146">
        <f t="shared" si="46"/>
        <v>32243.853000000003</v>
      </c>
      <c r="R258" s="83">
        <f t="shared" si="50"/>
        <v>2.5189710992180121E-5</v>
      </c>
      <c r="S258" s="85">
        <v>0.1</v>
      </c>
      <c r="T258" s="83">
        <f t="shared" si="47"/>
        <v>2.5189710992180121E-6</v>
      </c>
    </row>
    <row r="259" spans="1:20" s="83" customFormat="1" ht="12.95" customHeight="1">
      <c r="A259" s="53" t="s">
        <v>155</v>
      </c>
      <c r="B259" s="50" t="s">
        <v>197</v>
      </c>
      <c r="C259" s="49">
        <v>47263.447999999997</v>
      </c>
      <c r="D259" s="49"/>
      <c r="E259" s="83">
        <f t="shared" si="43"/>
        <v>35026.486467577401</v>
      </c>
      <c r="F259" s="83">
        <f t="shared" si="44"/>
        <v>35026.5</v>
      </c>
      <c r="G259" s="83">
        <f t="shared" si="51"/>
        <v>-2.9864200041629374E-3</v>
      </c>
      <c r="I259" s="83">
        <f t="shared" si="52"/>
        <v>-2.9864200041629374E-3</v>
      </c>
      <c r="P259" s="83">
        <f t="shared" si="45"/>
        <v>4.2437378624756491E-4</v>
      </c>
      <c r="Q259" s="146">
        <f t="shared" si="46"/>
        <v>32244.947999999997</v>
      </c>
      <c r="R259" s="83">
        <f t="shared" si="50"/>
        <v>1.1633514280702842E-5</v>
      </c>
      <c r="S259" s="85">
        <v>0.1</v>
      </c>
      <c r="T259" s="83">
        <f t="shared" si="47"/>
        <v>1.1633514280702844E-6</v>
      </c>
    </row>
    <row r="260" spans="1:20" s="83" customFormat="1" ht="12.95" customHeight="1">
      <c r="A260" s="53" t="s">
        <v>155</v>
      </c>
      <c r="B260" s="50" t="s">
        <v>197</v>
      </c>
      <c r="C260" s="49">
        <v>47263.457000000002</v>
      </c>
      <c r="D260" s="49"/>
      <c r="E260" s="83">
        <f t="shared" si="43"/>
        <v>35026.527249451137</v>
      </c>
      <c r="F260" s="83">
        <f t="shared" si="44"/>
        <v>35026.5</v>
      </c>
      <c r="G260" s="83">
        <f t="shared" si="51"/>
        <v>6.0135800013085827E-3</v>
      </c>
      <c r="I260" s="83">
        <f t="shared" si="52"/>
        <v>6.0135800013085827E-3</v>
      </c>
      <c r="P260" s="83">
        <f t="shared" si="45"/>
        <v>4.2437378624756491E-4</v>
      </c>
      <c r="Q260" s="146">
        <f t="shared" si="46"/>
        <v>32244.957000000002</v>
      </c>
      <c r="R260" s="83">
        <f t="shared" si="50"/>
        <v>3.1239226114476708E-5</v>
      </c>
      <c r="S260" s="85">
        <v>0.1</v>
      </c>
      <c r="T260" s="83">
        <f t="shared" si="47"/>
        <v>3.1239226114476711E-6</v>
      </c>
    </row>
    <row r="261" spans="1:20" s="83" customFormat="1" ht="12.95" customHeight="1">
      <c r="A261" s="53" t="s">
        <v>155</v>
      </c>
      <c r="B261" s="50" t="s">
        <v>197</v>
      </c>
      <c r="C261" s="49">
        <v>47265.438999999998</v>
      </c>
      <c r="D261" s="49"/>
      <c r="E261" s="83">
        <f t="shared" si="43"/>
        <v>35035.508324305432</v>
      </c>
      <c r="F261" s="83">
        <f t="shared" si="44"/>
        <v>35035.5</v>
      </c>
      <c r="G261" s="83">
        <f t="shared" si="51"/>
        <v>1.8370600009802729E-3</v>
      </c>
      <c r="I261" s="83">
        <f t="shared" si="52"/>
        <v>1.8370600009802729E-3</v>
      </c>
      <c r="P261" s="83">
        <f t="shared" si="45"/>
        <v>4.213654680615235E-4</v>
      </c>
      <c r="Q261" s="146">
        <f t="shared" si="46"/>
        <v>32246.938999999998</v>
      </c>
      <c r="R261" s="83">
        <f t="shared" si="50"/>
        <v>2.0041910105360359E-6</v>
      </c>
      <c r="S261" s="85">
        <v>0.1</v>
      </c>
      <c r="T261" s="83">
        <f t="shared" si="47"/>
        <v>2.0041910105360359E-7</v>
      </c>
    </row>
    <row r="262" spans="1:20" s="83" customFormat="1" ht="12.95" customHeight="1">
      <c r="A262" s="53" t="s">
        <v>155</v>
      </c>
      <c r="B262" s="50"/>
      <c r="C262" s="49">
        <v>47266.430999999997</v>
      </c>
      <c r="D262" s="49"/>
      <c r="E262" s="83">
        <f t="shared" si="43"/>
        <v>35040.003393051884</v>
      </c>
      <c r="F262" s="83">
        <f t="shared" si="44"/>
        <v>35040</v>
      </c>
      <c r="G262" s="83">
        <f t="shared" si="51"/>
        <v>7.4879999738186598E-4</v>
      </c>
      <c r="I262" s="83">
        <f t="shared" si="52"/>
        <v>7.4879999738186598E-4</v>
      </c>
      <c r="P262" s="83">
        <f t="shared" si="45"/>
        <v>4.1986103290795555E-4</v>
      </c>
      <c r="Q262" s="146">
        <f t="shared" si="46"/>
        <v>32247.930999999997</v>
      </c>
      <c r="R262" s="83">
        <f t="shared" si="50"/>
        <v>1.0820084234916851E-7</v>
      </c>
      <c r="S262" s="85">
        <v>0.1</v>
      </c>
      <c r="T262" s="83">
        <f t="shared" si="47"/>
        <v>1.0820084234916853E-8</v>
      </c>
    </row>
    <row r="263" spans="1:20" s="83" customFormat="1" ht="12.95" customHeight="1">
      <c r="A263" s="53" t="s">
        <v>155</v>
      </c>
      <c r="B263" s="50"/>
      <c r="C263" s="49">
        <v>47266.436000000002</v>
      </c>
      <c r="D263" s="49"/>
      <c r="E263" s="83">
        <f t="shared" si="43"/>
        <v>35040.026049648404</v>
      </c>
      <c r="F263" s="83">
        <f t="shared" si="44"/>
        <v>35040</v>
      </c>
      <c r="G263" s="83">
        <f t="shared" si="51"/>
        <v>5.7488000020384789E-3</v>
      </c>
      <c r="I263" s="83">
        <f t="shared" si="52"/>
        <v>5.7488000020384789E-3</v>
      </c>
      <c r="P263" s="83">
        <f t="shared" si="45"/>
        <v>4.1986103290795555E-4</v>
      </c>
      <c r="Q263" s="146">
        <f t="shared" si="46"/>
        <v>32247.936000000002</v>
      </c>
      <c r="R263" s="83">
        <f t="shared" si="50"/>
        <v>2.8397590536717883E-5</v>
      </c>
      <c r="S263" s="85">
        <v>0.1</v>
      </c>
      <c r="T263" s="83">
        <f t="shared" si="47"/>
        <v>2.8397590536717885E-6</v>
      </c>
    </row>
    <row r="264" spans="1:20" s="83" customFormat="1" ht="12.95" customHeight="1">
      <c r="A264" s="53" t="s">
        <v>157</v>
      </c>
      <c r="B264" s="50"/>
      <c r="C264" s="49">
        <v>47270.402000000002</v>
      </c>
      <c r="D264" s="49"/>
      <c r="E264" s="83">
        <f t="shared" si="43"/>
        <v>35057.997261995639</v>
      </c>
      <c r="F264" s="83">
        <f t="shared" si="44"/>
        <v>35058</v>
      </c>
      <c r="G264" s="83">
        <f t="shared" si="51"/>
        <v>-6.0423999821068719E-4</v>
      </c>
      <c r="I264" s="83">
        <f t="shared" si="52"/>
        <v>-6.0423999821068719E-4</v>
      </c>
      <c r="P264" s="83">
        <f t="shared" si="45"/>
        <v>4.1384145189003567E-4</v>
      </c>
      <c r="Q264" s="146">
        <f t="shared" si="46"/>
        <v>32251.902000000002</v>
      </c>
      <c r="R264" s="83">
        <f t="shared" si="50"/>
        <v>1.0364898390391906E-6</v>
      </c>
      <c r="S264" s="85">
        <v>0.1</v>
      </c>
      <c r="T264" s="83">
        <f t="shared" si="47"/>
        <v>1.0364898390391907E-7</v>
      </c>
    </row>
    <row r="265" spans="1:20" s="83" customFormat="1" ht="12.95" customHeight="1">
      <c r="A265" s="53" t="s">
        <v>157</v>
      </c>
      <c r="B265" s="50" t="s">
        <v>197</v>
      </c>
      <c r="C265" s="49">
        <v>47288.387000000002</v>
      </c>
      <c r="D265" s="49"/>
      <c r="E265" s="83">
        <f t="shared" si="43"/>
        <v>35139.493039621688</v>
      </c>
      <c r="F265" s="83">
        <f t="shared" si="44"/>
        <v>35139.5</v>
      </c>
      <c r="G265" s="83">
        <f t="shared" si="51"/>
        <v>-1.5360599936684594E-3</v>
      </c>
      <c r="I265" s="83">
        <f t="shared" si="52"/>
        <v>-1.5360599936684594E-3</v>
      </c>
      <c r="P265" s="83">
        <f t="shared" si="45"/>
        <v>3.8654927661870009E-4</v>
      </c>
      <c r="Q265" s="146">
        <f t="shared" si="46"/>
        <v>32269.887000000002</v>
      </c>
      <c r="R265" s="83">
        <f t="shared" si="50"/>
        <v>3.6964264061941236E-6</v>
      </c>
      <c r="S265" s="85">
        <v>0.1</v>
      </c>
      <c r="T265" s="83">
        <f t="shared" si="47"/>
        <v>3.6964264061941239E-7</v>
      </c>
    </row>
    <row r="266" spans="1:20" s="83" customFormat="1" ht="12.95" customHeight="1">
      <c r="A266" s="53" t="s">
        <v>124</v>
      </c>
      <c r="B266" s="50"/>
      <c r="C266" s="49">
        <v>47299.756999999998</v>
      </c>
      <c r="D266" s="49"/>
      <c r="E266" s="83">
        <f t="shared" si="43"/>
        <v>35191.014140072497</v>
      </c>
      <c r="F266" s="83">
        <f t="shared" si="44"/>
        <v>35191</v>
      </c>
      <c r="G266" s="83">
        <f t="shared" si="51"/>
        <v>3.1205199993564747E-3</v>
      </c>
      <c r="I266" s="83">
        <f t="shared" si="52"/>
        <v>3.1205199993564747E-3</v>
      </c>
      <c r="P266" s="83">
        <f t="shared" si="45"/>
        <v>3.6927217529106587E-4</v>
      </c>
      <c r="Q266" s="146">
        <f t="shared" si="46"/>
        <v>32281.256999999998</v>
      </c>
      <c r="R266" s="83">
        <f t="shared" si="50"/>
        <v>7.5693645894246474E-6</v>
      </c>
      <c r="S266" s="85">
        <v>0.1</v>
      </c>
      <c r="T266" s="83">
        <f t="shared" si="47"/>
        <v>7.5693645894246478E-7</v>
      </c>
    </row>
    <row r="267" spans="1:20" s="83" customFormat="1" ht="12.95" customHeight="1">
      <c r="A267" s="53" t="s">
        <v>157</v>
      </c>
      <c r="B267" s="50" t="s">
        <v>197</v>
      </c>
      <c r="C267" s="49">
        <v>47303.396000000001</v>
      </c>
      <c r="D267" s="49"/>
      <c r="E267" s="83">
        <f t="shared" si="43"/>
        <v>35207.50361100836</v>
      </c>
      <c r="F267" s="83">
        <f t="shared" si="44"/>
        <v>35207.5</v>
      </c>
      <c r="G267" s="83">
        <f t="shared" si="51"/>
        <v>7.9689999984111637E-4</v>
      </c>
      <c r="I267" s="83">
        <f t="shared" si="52"/>
        <v>7.9689999984111637E-4</v>
      </c>
      <c r="P267" s="83">
        <f t="shared" si="45"/>
        <v>3.6373169471257388E-4</v>
      </c>
      <c r="Q267" s="146">
        <f t="shared" si="46"/>
        <v>32284.896000000001</v>
      </c>
      <c r="R267" s="83">
        <f t="shared" si="50"/>
        <v>1.876347805679341E-7</v>
      </c>
      <c r="S267" s="85">
        <v>0.1</v>
      </c>
      <c r="T267" s="83">
        <f t="shared" si="47"/>
        <v>1.8763478056793411E-8</v>
      </c>
    </row>
    <row r="268" spans="1:20" s="83" customFormat="1" ht="12.95" customHeight="1">
      <c r="A268" s="53" t="s">
        <v>158</v>
      </c>
      <c r="B268" s="50"/>
      <c r="C268" s="49">
        <v>47353.38</v>
      </c>
      <c r="D268" s="49"/>
      <c r="E268" s="83">
        <f t="shared" si="43"/>
        <v>35433.997074942759</v>
      </c>
      <c r="F268" s="83">
        <f t="shared" si="44"/>
        <v>35434</v>
      </c>
      <c r="G268" s="83">
        <f t="shared" si="51"/>
        <v>-6.4551999821560457E-4</v>
      </c>
      <c r="I268" s="83">
        <f t="shared" si="52"/>
        <v>-6.4551999821560457E-4</v>
      </c>
      <c r="P268" s="83">
        <f t="shared" si="45"/>
        <v>2.8742589591573137E-4</v>
      </c>
      <c r="Q268" s="146">
        <f t="shared" si="46"/>
        <v>32334.879999999997</v>
      </c>
      <c r="R268" s="83">
        <f t="shared" si="50"/>
        <v>8.7038804137651789E-7</v>
      </c>
      <c r="S268" s="85">
        <v>0.1</v>
      </c>
      <c r="T268" s="83">
        <f t="shared" si="47"/>
        <v>8.7038804137651794E-8</v>
      </c>
    </row>
    <row r="269" spans="1:20" s="83" customFormat="1" ht="12.95" customHeight="1">
      <c r="A269" s="53" t="s">
        <v>159</v>
      </c>
      <c r="B269" s="50" t="s">
        <v>197</v>
      </c>
      <c r="C269" s="49">
        <v>47559.392</v>
      </c>
      <c r="D269" s="49"/>
      <c r="E269" s="83">
        <f t="shared" si="43"/>
        <v>36367.50322675248</v>
      </c>
      <c r="F269" s="83">
        <f t="shared" si="44"/>
        <v>36367.5</v>
      </c>
      <c r="G269" s="83">
        <f t="shared" si="51"/>
        <v>7.1210000169230625E-4</v>
      </c>
      <c r="I269" s="83">
        <f t="shared" si="52"/>
        <v>7.1210000169230625E-4</v>
      </c>
      <c r="P269" s="83">
        <f t="shared" si="45"/>
        <v>-3.1982539720661236E-5</v>
      </c>
      <c r="Q269" s="146">
        <f t="shared" si="46"/>
        <v>32540.892</v>
      </c>
      <c r="R269" s="83">
        <f t="shared" si="50"/>
        <v>5.5365882843558048E-7</v>
      </c>
      <c r="S269" s="85">
        <v>0.1</v>
      </c>
      <c r="T269" s="83">
        <f t="shared" si="47"/>
        <v>5.5365882843558051E-8</v>
      </c>
    </row>
    <row r="270" spans="1:20" s="83" customFormat="1" ht="12.95" customHeight="1">
      <c r="A270" s="53" t="s">
        <v>159</v>
      </c>
      <c r="B270" s="50"/>
      <c r="C270" s="49">
        <v>47592.377999999997</v>
      </c>
      <c r="D270" s="49"/>
      <c r="E270" s="83">
        <f t="shared" si="43"/>
        <v>36516.973325210784</v>
      </c>
      <c r="F270" s="83">
        <f t="shared" si="44"/>
        <v>36517</v>
      </c>
      <c r="G270" s="83">
        <f t="shared" si="51"/>
        <v>-5.8867600018857047E-3</v>
      </c>
      <c r="I270" s="83">
        <f t="shared" si="52"/>
        <v>-5.8867600018857047E-3</v>
      </c>
      <c r="P270" s="83">
        <f t="shared" si="45"/>
        <v>-8.3871537797972073E-5</v>
      </c>
      <c r="Q270" s="146">
        <f t="shared" si="46"/>
        <v>32573.877999999997</v>
      </c>
      <c r="R270" s="83">
        <f t="shared" si="50"/>
        <v>3.3673514526642485E-5</v>
      </c>
      <c r="S270" s="85">
        <v>0.1</v>
      </c>
      <c r="T270" s="83">
        <f t="shared" si="47"/>
        <v>3.3673514526642485E-6</v>
      </c>
    </row>
    <row r="271" spans="1:20" s="83" customFormat="1" ht="12.95" customHeight="1">
      <c r="A271" s="53" t="s">
        <v>159</v>
      </c>
      <c r="B271" s="50" t="s">
        <v>197</v>
      </c>
      <c r="C271" s="49">
        <v>47612.364000000001</v>
      </c>
      <c r="D271" s="49"/>
      <c r="E271" s="83">
        <f t="shared" si="43"/>
        <v>36607.536272757883</v>
      </c>
      <c r="F271" s="83">
        <f t="shared" si="44"/>
        <v>36607.5</v>
      </c>
      <c r="G271" s="83">
        <f t="shared" si="51"/>
        <v>8.0049000025610439E-3</v>
      </c>
      <c r="I271" s="83">
        <f t="shared" si="52"/>
        <v>8.0049000025610439E-3</v>
      </c>
      <c r="P271" s="83">
        <f t="shared" si="45"/>
        <v>-1.1538130368970046E-4</v>
      </c>
      <c r="Q271" s="146">
        <f t="shared" si="46"/>
        <v>32593.864000000001</v>
      </c>
      <c r="R271" s="83">
        <f t="shared" si="50"/>
        <v>6.5938968492645285E-5</v>
      </c>
      <c r="S271" s="85">
        <v>0.1</v>
      </c>
      <c r="T271" s="83">
        <f t="shared" si="47"/>
        <v>6.5938968492645288E-6</v>
      </c>
    </row>
    <row r="272" spans="1:20" s="83" customFormat="1" ht="12.95" customHeight="1">
      <c r="A272" s="53" t="s">
        <v>160</v>
      </c>
      <c r="B272" s="50" t="s">
        <v>197</v>
      </c>
      <c r="C272" s="49">
        <v>47698.423000000003</v>
      </c>
      <c r="D272" s="49"/>
      <c r="E272" s="83">
        <f t="shared" si="43"/>
        <v>36997.497080470988</v>
      </c>
      <c r="F272" s="83">
        <f t="shared" si="44"/>
        <v>36997.5</v>
      </c>
      <c r="G272" s="83">
        <f t="shared" si="51"/>
        <v>-6.4429999474668875E-4</v>
      </c>
      <c r="I272" s="83">
        <f t="shared" si="52"/>
        <v>-6.4429999474668875E-4</v>
      </c>
      <c r="P272" s="83">
        <f t="shared" si="45"/>
        <v>-2.5202080668568737E-4</v>
      </c>
      <c r="Q272" s="146">
        <f t="shared" si="46"/>
        <v>32679.923000000003</v>
      </c>
      <c r="R272" s="83">
        <f t="shared" si="50"/>
        <v>1.5388296138579849E-7</v>
      </c>
      <c r="S272" s="85">
        <v>0.1</v>
      </c>
      <c r="T272" s="83">
        <f t="shared" si="47"/>
        <v>1.5388296138579848E-8</v>
      </c>
    </row>
    <row r="273" spans="1:20" s="83" customFormat="1" ht="12.95" customHeight="1">
      <c r="A273" s="53" t="s">
        <v>161</v>
      </c>
      <c r="B273" s="50" t="s">
        <v>197</v>
      </c>
      <c r="C273" s="49">
        <v>47922.415999999997</v>
      </c>
      <c r="D273" s="49"/>
      <c r="E273" s="83">
        <f t="shared" si="43"/>
        <v>38012.48088462952</v>
      </c>
      <c r="F273" s="83">
        <f t="shared" si="44"/>
        <v>38012.5</v>
      </c>
      <c r="G273" s="83">
        <f t="shared" si="51"/>
        <v>-4.2185000056633726E-3</v>
      </c>
      <c r="I273" s="83">
        <f t="shared" si="52"/>
        <v>-4.2185000056633726E-3</v>
      </c>
      <c r="P273" s="83">
        <f t="shared" si="45"/>
        <v>-6.1411425151340886E-4</v>
      </c>
      <c r="Q273" s="146">
        <f t="shared" si="46"/>
        <v>32903.915999999997</v>
      </c>
      <c r="R273" s="83">
        <f t="shared" si="50"/>
        <v>1.2991596664719202E-5</v>
      </c>
      <c r="S273" s="85">
        <v>0.1</v>
      </c>
      <c r="T273" s="83">
        <f t="shared" si="47"/>
        <v>1.2991596664719204E-6</v>
      </c>
    </row>
    <row r="274" spans="1:20" s="83" customFormat="1" ht="12.95" customHeight="1">
      <c r="A274" s="53" t="s">
        <v>161</v>
      </c>
      <c r="B274" s="50"/>
      <c r="C274" s="49">
        <v>47955.409</v>
      </c>
      <c r="D274" s="49"/>
      <c r="E274" s="83">
        <f t="shared" si="43"/>
        <v>38161.982702322959</v>
      </c>
      <c r="F274" s="83">
        <f t="shared" si="44"/>
        <v>38162</v>
      </c>
      <c r="G274" s="83">
        <f t="shared" si="51"/>
        <v>-3.8173599969013594E-3</v>
      </c>
      <c r="I274" s="83">
        <f t="shared" si="52"/>
        <v>-3.8173599969013594E-3</v>
      </c>
      <c r="P274" s="83">
        <f t="shared" si="45"/>
        <v>-6.6823834029729016E-4</v>
      </c>
      <c r="Q274" s="146">
        <f t="shared" si="46"/>
        <v>32936.909</v>
      </c>
      <c r="R274" s="83">
        <f t="shared" si="50"/>
        <v>9.9169672080927575E-6</v>
      </c>
      <c r="S274" s="85">
        <v>0.1</v>
      </c>
      <c r="T274" s="83">
        <f t="shared" si="47"/>
        <v>9.9169672080927575E-7</v>
      </c>
    </row>
    <row r="275" spans="1:20" s="83" customFormat="1" ht="12.95" customHeight="1">
      <c r="A275" s="53" t="s">
        <v>162</v>
      </c>
      <c r="B275" s="50"/>
      <c r="C275" s="49">
        <v>48011.463000000003</v>
      </c>
      <c r="D275" s="49"/>
      <c r="E275" s="83">
        <f t="shared" si="43"/>
        <v>38415.981274413636</v>
      </c>
      <c r="F275" s="83">
        <f t="shared" si="44"/>
        <v>38416</v>
      </c>
      <c r="G275" s="83">
        <f t="shared" si="51"/>
        <v>-4.132479996769689E-3</v>
      </c>
      <c r="I275" s="83">
        <f t="shared" si="52"/>
        <v>-4.132479996769689E-3</v>
      </c>
      <c r="P275" s="83">
        <f t="shared" si="45"/>
        <v>-7.6066071730792207E-4</v>
      </c>
      <c r="Q275" s="146">
        <f t="shared" si="46"/>
        <v>32992.963000000003</v>
      </c>
      <c r="R275" s="83">
        <f t="shared" si="50"/>
        <v>1.1369165253350069E-5</v>
      </c>
      <c r="S275" s="85">
        <v>0.1</v>
      </c>
      <c r="T275" s="83">
        <f t="shared" si="47"/>
        <v>1.136916525335007E-6</v>
      </c>
    </row>
    <row r="276" spans="1:20" s="83" customFormat="1" ht="12.95" customHeight="1">
      <c r="A276" s="53" t="s">
        <v>162</v>
      </c>
      <c r="B276" s="50" t="s">
        <v>197</v>
      </c>
      <c r="C276" s="49">
        <v>48016.44</v>
      </c>
      <c r="D276" s="49"/>
      <c r="E276" s="83">
        <f t="shared" si="43"/>
        <v>38438.533650574034</v>
      </c>
      <c r="F276" s="83">
        <f t="shared" si="44"/>
        <v>38438.5</v>
      </c>
      <c r="G276" s="83">
        <f t="shared" si="51"/>
        <v>7.4262200068915263E-3</v>
      </c>
      <c r="I276" s="83">
        <f t="shared" si="52"/>
        <v>7.4262200068915263E-3</v>
      </c>
      <c r="P276" s="83">
        <f t="shared" si="45"/>
        <v>-7.6887600953843248E-4</v>
      </c>
      <c r="Q276" s="146">
        <f t="shared" si="46"/>
        <v>32997.94</v>
      </c>
      <c r="R276" s="83">
        <f t="shared" si="50"/>
        <v>6.7159598718506181E-5</v>
      </c>
      <c r="S276" s="85">
        <v>0.1</v>
      </c>
      <c r="T276" s="83">
        <f t="shared" si="47"/>
        <v>6.7159598718506188E-6</v>
      </c>
    </row>
    <row r="277" spans="1:20" s="83" customFormat="1" ht="12.95" customHeight="1">
      <c r="A277" s="53" t="s">
        <v>124</v>
      </c>
      <c r="B277" s="50"/>
      <c r="C277" s="49">
        <v>48212.942999999999</v>
      </c>
      <c r="D277" s="49"/>
      <c r="E277" s="83">
        <f t="shared" ref="E277:E340" si="53">+(C277-C$7)/C$8</f>
        <v>39328.951487151804</v>
      </c>
      <c r="F277" s="83">
        <f t="shared" ref="F277:F340" si="54">ROUND(2*E277,0)/2</f>
        <v>39329</v>
      </c>
      <c r="G277" s="83">
        <f t="shared" si="51"/>
        <v>-1.0706119996029884E-2</v>
      </c>
      <c r="I277" s="83">
        <f t="shared" si="52"/>
        <v>-1.0706119996029884E-2</v>
      </c>
      <c r="P277" s="83">
        <f t="shared" ref="P277:P340" si="55">+D$11+D$12*F277+D$13*F277^2</f>
        <v>-1.0977135801536267E-3</v>
      </c>
      <c r="Q277" s="146">
        <f t="shared" ref="Q277:Q340" si="56">+C277-15018.5</f>
        <v>33194.442999999999</v>
      </c>
      <c r="R277" s="83">
        <f t="shared" si="50"/>
        <v>9.2321473852652021E-5</v>
      </c>
      <c r="S277" s="85">
        <v>0.1</v>
      </c>
      <c r="T277" s="83">
        <f t="shared" ref="T277:T340" si="57">+S277*R277</f>
        <v>9.2321473852652021E-6</v>
      </c>
    </row>
    <row r="278" spans="1:20" s="83" customFormat="1" ht="12.95" customHeight="1">
      <c r="A278" s="53" t="s">
        <v>163</v>
      </c>
      <c r="B278" s="50" t="s">
        <v>197</v>
      </c>
      <c r="C278" s="49">
        <v>48331.358</v>
      </c>
      <c r="D278" s="49"/>
      <c r="E278" s="83">
        <f t="shared" si="53"/>
        <v>39865.527662163688</v>
      </c>
      <c r="F278" s="83">
        <f t="shared" si="54"/>
        <v>39865.5</v>
      </c>
      <c r="G278" s="83">
        <f t="shared" si="51"/>
        <v>6.104660002165474E-3</v>
      </c>
      <c r="I278" s="83">
        <f t="shared" si="52"/>
        <v>6.104660002165474E-3</v>
      </c>
      <c r="P278" s="83">
        <f t="shared" si="55"/>
        <v>-1.2993075016683106E-3</v>
      </c>
      <c r="Q278" s="146">
        <f t="shared" si="56"/>
        <v>33312.858</v>
      </c>
      <c r="R278" s="83">
        <f t="shared" si="50"/>
        <v>5.4818734797826686E-5</v>
      </c>
      <c r="S278" s="85">
        <v>0.1</v>
      </c>
      <c r="T278" s="83">
        <f t="shared" si="57"/>
        <v>5.4818734797826686E-6</v>
      </c>
    </row>
    <row r="279" spans="1:20" s="83" customFormat="1" ht="12.95" customHeight="1">
      <c r="A279" s="53" t="s">
        <v>124</v>
      </c>
      <c r="B279" s="50"/>
      <c r="C279" s="49">
        <v>48335.652000000002</v>
      </c>
      <c r="D279" s="49"/>
      <c r="E279" s="83">
        <f t="shared" si="53"/>
        <v>39884.985147241605</v>
      </c>
      <c r="F279" s="83">
        <f t="shared" si="54"/>
        <v>39885</v>
      </c>
      <c r="G279" s="83">
        <f t="shared" si="51"/>
        <v>-3.2777999949757941E-3</v>
      </c>
      <c r="I279" s="83">
        <f t="shared" si="52"/>
        <v>-3.2777999949757941E-3</v>
      </c>
      <c r="P279" s="83">
        <f t="shared" si="55"/>
        <v>-1.3066840420330114E-3</v>
      </c>
      <c r="Q279" s="146">
        <f t="shared" si="56"/>
        <v>33317.152000000002</v>
      </c>
      <c r="R279" s="83">
        <f t="shared" si="50"/>
        <v>3.8852980999455343E-6</v>
      </c>
      <c r="S279" s="85">
        <v>0.1</v>
      </c>
      <c r="T279" s="83">
        <f t="shared" si="57"/>
        <v>3.8852980999455347E-7</v>
      </c>
    </row>
    <row r="280" spans="1:20" s="83" customFormat="1" ht="12.95" customHeight="1">
      <c r="A280" s="53" t="s">
        <v>163</v>
      </c>
      <c r="B280" s="50"/>
      <c r="C280" s="49">
        <v>48358.381999999998</v>
      </c>
      <c r="D280" s="49"/>
      <c r="E280" s="83">
        <f t="shared" si="53"/>
        <v>39987.982034950241</v>
      </c>
      <c r="F280" s="83">
        <f t="shared" si="54"/>
        <v>39988</v>
      </c>
      <c r="G280" s="83">
        <f t="shared" si="51"/>
        <v>-3.9646400036872365E-3</v>
      </c>
      <c r="I280" s="83">
        <f t="shared" si="52"/>
        <v>-3.9646400036872365E-3</v>
      </c>
      <c r="P280" s="83">
        <f t="shared" si="55"/>
        <v>-1.3457046430494779E-3</v>
      </c>
      <c r="Q280" s="146">
        <f t="shared" si="56"/>
        <v>33339.881999999998</v>
      </c>
      <c r="R280" s="83">
        <f t="shared" si="50"/>
        <v>6.8588224231988266E-6</v>
      </c>
      <c r="S280" s="85">
        <v>0.1</v>
      </c>
      <c r="T280" s="83">
        <f t="shared" si="57"/>
        <v>6.8588224231988266E-7</v>
      </c>
    </row>
    <row r="281" spans="1:20" s="83" customFormat="1" ht="12.95" customHeight="1">
      <c r="A281" s="53" t="s">
        <v>164</v>
      </c>
      <c r="B281" s="50" t="s">
        <v>197</v>
      </c>
      <c r="C281" s="49">
        <v>48438.389000000003</v>
      </c>
      <c r="D281" s="49">
        <v>3.0000000000000001E-3</v>
      </c>
      <c r="E281" s="83">
        <f t="shared" si="53"/>
        <v>40350.519298254534</v>
      </c>
      <c r="F281" s="83">
        <f t="shared" si="54"/>
        <v>40350.5</v>
      </c>
      <c r="G281" s="83">
        <f t="shared" si="51"/>
        <v>4.2588600044837222E-3</v>
      </c>
      <c r="I281" s="83">
        <f t="shared" si="52"/>
        <v>4.2588600044837222E-3</v>
      </c>
      <c r="P281" s="83">
        <f t="shared" si="55"/>
        <v>-1.4838012346321799E-3</v>
      </c>
      <c r="Q281" s="146">
        <f t="shared" si="56"/>
        <v>33419.889000000003</v>
      </c>
      <c r="R281" s="83">
        <f t="shared" si="50"/>
        <v>3.2978158107244191E-5</v>
      </c>
      <c r="S281" s="85">
        <v>0.1</v>
      </c>
      <c r="T281" s="83">
        <f t="shared" si="57"/>
        <v>3.2978158107244194E-6</v>
      </c>
    </row>
    <row r="282" spans="1:20" s="83" customFormat="1" ht="12.95" customHeight="1">
      <c r="A282" s="53" t="s">
        <v>124</v>
      </c>
      <c r="B282" s="50" t="s">
        <v>197</v>
      </c>
      <c r="C282" s="49">
        <v>48654.868000000002</v>
      </c>
      <c r="D282" s="49"/>
      <c r="E282" s="83">
        <f t="shared" si="53"/>
        <v>41331.454769186392</v>
      </c>
      <c r="F282" s="83">
        <f t="shared" si="54"/>
        <v>41331.5</v>
      </c>
      <c r="G282" s="83">
        <f t="shared" si="51"/>
        <v>-9.9818199960282072E-3</v>
      </c>
      <c r="I282" s="83">
        <f t="shared" si="52"/>
        <v>-9.9818199960282072E-3</v>
      </c>
      <c r="P282" s="83">
        <f t="shared" si="55"/>
        <v>-1.8635083269587082E-3</v>
      </c>
      <c r="Q282" s="146">
        <f t="shared" si="56"/>
        <v>33636.368000000002</v>
      </c>
      <c r="R282" s="83">
        <f t="shared" si="50"/>
        <v>6.5906984356149992E-5</v>
      </c>
      <c r="S282" s="85">
        <v>0.1</v>
      </c>
      <c r="T282" s="83">
        <f t="shared" si="57"/>
        <v>6.5906984356149999E-6</v>
      </c>
    </row>
    <row r="283" spans="1:20" s="83" customFormat="1" ht="12.95" customHeight="1">
      <c r="A283" s="53" t="s">
        <v>165</v>
      </c>
      <c r="B283" s="50" t="s">
        <v>197</v>
      </c>
      <c r="C283" s="49">
        <v>48688.415999999997</v>
      </c>
      <c r="D283" s="49">
        <v>5.0000000000000001E-3</v>
      </c>
      <c r="E283" s="83">
        <f t="shared" si="53"/>
        <v>41483.471469091775</v>
      </c>
      <c r="F283" s="83">
        <f t="shared" si="54"/>
        <v>41483.5</v>
      </c>
      <c r="G283" s="83">
        <f t="shared" si="51"/>
        <v>-6.296380001003854E-3</v>
      </c>
      <c r="I283" s="83">
        <f t="shared" si="52"/>
        <v>-6.296380001003854E-3</v>
      </c>
      <c r="P283" s="83">
        <f t="shared" si="55"/>
        <v>-1.9231242229733152E-3</v>
      </c>
      <c r="Q283" s="146">
        <f t="shared" si="56"/>
        <v>33669.915999999997</v>
      </c>
      <c r="R283" s="83">
        <f t="shared" si="50"/>
        <v>1.9125366100077494E-5</v>
      </c>
      <c r="S283" s="85">
        <v>0.1</v>
      </c>
      <c r="T283" s="83">
        <f t="shared" si="57"/>
        <v>1.9125366100077494E-6</v>
      </c>
    </row>
    <row r="284" spans="1:20" s="83" customFormat="1" ht="12.95" customHeight="1">
      <c r="A284" s="53" t="s">
        <v>124</v>
      </c>
      <c r="B284" s="50"/>
      <c r="C284" s="49">
        <v>48709.714</v>
      </c>
      <c r="D284" s="49"/>
      <c r="E284" s="83">
        <f t="shared" si="53"/>
        <v>41579.979507561598</v>
      </c>
      <c r="F284" s="83">
        <f t="shared" si="54"/>
        <v>41580</v>
      </c>
      <c r="G284" s="83">
        <f t="shared" si="51"/>
        <v>-4.5223999986774288E-3</v>
      </c>
      <c r="I284" s="83">
        <f t="shared" si="52"/>
        <v>-4.5223999986774288E-3</v>
      </c>
      <c r="P284" s="83">
        <f t="shared" si="55"/>
        <v>-1.9610814439545701E-3</v>
      </c>
      <c r="Q284" s="146">
        <f t="shared" si="56"/>
        <v>33691.214</v>
      </c>
      <c r="R284" s="83">
        <f t="shared" si="50"/>
        <v>6.5603527387675942E-6</v>
      </c>
      <c r="S284" s="85">
        <v>0.1</v>
      </c>
      <c r="T284" s="83">
        <f t="shared" si="57"/>
        <v>6.5603527387675946E-7</v>
      </c>
    </row>
    <row r="285" spans="1:20" s="83" customFormat="1" ht="12.95" customHeight="1">
      <c r="A285" s="53" t="s">
        <v>124</v>
      </c>
      <c r="B285" s="50" t="s">
        <v>197</v>
      </c>
      <c r="C285" s="49">
        <v>48724.826999999997</v>
      </c>
      <c r="D285" s="49"/>
      <c r="E285" s="83">
        <f t="shared" si="53"/>
        <v>41648.461336155553</v>
      </c>
      <c r="F285" s="83">
        <f t="shared" si="54"/>
        <v>41648.5</v>
      </c>
      <c r="G285" s="83">
        <f t="shared" si="51"/>
        <v>-8.5325800027931109E-3</v>
      </c>
      <c r="I285" s="83">
        <f t="shared" si="52"/>
        <v>-8.5325800027931109E-3</v>
      </c>
      <c r="P285" s="83">
        <f t="shared" si="55"/>
        <v>-1.9880765316594908E-3</v>
      </c>
      <c r="Q285" s="146">
        <f t="shared" si="56"/>
        <v>33706.326999999997</v>
      </c>
      <c r="R285" s="83">
        <f t="shared" si="50"/>
        <v>4.2830525683680005E-5</v>
      </c>
      <c r="S285" s="85">
        <v>0.1</v>
      </c>
      <c r="T285" s="83">
        <f t="shared" si="57"/>
        <v>4.2830525683680007E-6</v>
      </c>
    </row>
    <row r="286" spans="1:20" s="83" customFormat="1" ht="12.95" customHeight="1">
      <c r="A286" s="53" t="s">
        <v>165</v>
      </c>
      <c r="B286" s="50" t="s">
        <v>197</v>
      </c>
      <c r="C286" s="49">
        <v>48737.411999999997</v>
      </c>
      <c r="D286" s="49">
        <v>4.0000000000000001E-3</v>
      </c>
      <c r="E286" s="83">
        <f t="shared" si="53"/>
        <v>41705.487989556932</v>
      </c>
      <c r="F286" s="83">
        <f t="shared" si="54"/>
        <v>41705.5</v>
      </c>
      <c r="G286" s="83">
        <f t="shared" si="51"/>
        <v>-2.6505400019232184E-3</v>
      </c>
      <c r="I286" s="83">
        <f t="shared" si="52"/>
        <v>-2.6505400019232184E-3</v>
      </c>
      <c r="P286" s="83">
        <f t="shared" si="55"/>
        <v>-2.0105721043224244E-3</v>
      </c>
      <c r="Q286" s="146">
        <f t="shared" si="56"/>
        <v>33718.911999999997</v>
      </c>
      <c r="R286" s="83">
        <f t="shared" si="50"/>
        <v>4.0955890995958037E-7</v>
      </c>
      <c r="S286" s="85">
        <v>0.1</v>
      </c>
      <c r="T286" s="83">
        <f t="shared" si="57"/>
        <v>4.0955890995958039E-8</v>
      </c>
    </row>
    <row r="287" spans="1:20" s="83" customFormat="1" ht="12.95" customHeight="1">
      <c r="A287" s="53" t="s">
        <v>165</v>
      </c>
      <c r="B287" s="50" t="s">
        <v>197</v>
      </c>
      <c r="C287" s="49">
        <v>48739.402000000002</v>
      </c>
      <c r="D287" s="49">
        <v>5.0000000000000001E-3</v>
      </c>
      <c r="E287" s="83">
        <f t="shared" si="53"/>
        <v>41714.505314965674</v>
      </c>
      <c r="F287" s="83">
        <f t="shared" si="54"/>
        <v>41714.5</v>
      </c>
      <c r="G287" s="83">
        <f t="shared" si="51"/>
        <v>1.1729399993782863E-3</v>
      </c>
      <c r="I287" s="83">
        <f t="shared" si="52"/>
        <v>1.1729399993782863E-3</v>
      </c>
      <c r="P287" s="83">
        <f t="shared" si="55"/>
        <v>-2.0141267361068341E-3</v>
      </c>
      <c r="Q287" s="146">
        <f t="shared" si="56"/>
        <v>33720.902000000002</v>
      </c>
      <c r="R287" s="83">
        <f t="shared" si="50"/>
        <v>1.0157394376435783E-5</v>
      </c>
      <c r="S287" s="85">
        <v>0.1</v>
      </c>
      <c r="T287" s="83">
        <f t="shared" si="57"/>
        <v>1.0157394376435783E-6</v>
      </c>
    </row>
    <row r="288" spans="1:20" s="83" customFormat="1" ht="12.95" customHeight="1">
      <c r="A288" s="53" t="s">
        <v>165</v>
      </c>
      <c r="B288" s="50"/>
      <c r="C288" s="49">
        <v>48761.366000000002</v>
      </c>
      <c r="D288" s="49">
        <v>5.0000000000000001E-3</v>
      </c>
      <c r="E288" s="83">
        <f t="shared" si="53"/>
        <v>41814.03121208986</v>
      </c>
      <c r="F288" s="83">
        <f t="shared" si="54"/>
        <v>41814</v>
      </c>
      <c r="G288" s="83">
        <f t="shared" ref="G288:G319" si="58">+C288-(C$7+F288*C$8)</f>
        <v>6.8880800026818179E-3</v>
      </c>
      <c r="I288" s="83">
        <f t="shared" ref="I288:I316" si="59">G288</f>
        <v>6.8880800026818179E-3</v>
      </c>
      <c r="P288" s="83">
        <f t="shared" si="55"/>
        <v>-2.053474223396648E-3</v>
      </c>
      <c r="Q288" s="146">
        <f t="shared" si="56"/>
        <v>33742.866000000002</v>
      </c>
      <c r="R288" s="83">
        <f t="shared" si="50"/>
        <v>7.9951391977901669E-5</v>
      </c>
      <c r="S288" s="85">
        <v>0.1</v>
      </c>
      <c r="T288" s="83">
        <f t="shared" si="57"/>
        <v>7.9951391977901679E-6</v>
      </c>
    </row>
    <row r="289" spans="1:20" s="83" customFormat="1" ht="12.95" customHeight="1">
      <c r="A289" s="53" t="s">
        <v>165</v>
      </c>
      <c r="B289" s="50" t="s">
        <v>197</v>
      </c>
      <c r="C289" s="49">
        <v>48801.406000000003</v>
      </c>
      <c r="D289" s="49">
        <v>4.0000000000000001E-3</v>
      </c>
      <c r="E289" s="83">
        <f t="shared" si="53"/>
        <v>41995.465236896482</v>
      </c>
      <c r="F289" s="83">
        <f t="shared" si="54"/>
        <v>41995.5</v>
      </c>
      <c r="G289" s="83">
        <f t="shared" si="58"/>
        <v>-7.6717399933841079E-3</v>
      </c>
      <c r="I289" s="83">
        <f t="shared" si="59"/>
        <v>-7.6717399933841079E-3</v>
      </c>
      <c r="P289" s="83">
        <f t="shared" si="55"/>
        <v>-2.1254805469886002E-3</v>
      </c>
      <c r="Q289" s="146">
        <f t="shared" si="56"/>
        <v>33782.906000000003</v>
      </c>
      <c r="R289" s="83">
        <f t="shared" si="50"/>
        <v>3.0760993846731403E-5</v>
      </c>
      <c r="S289" s="85">
        <v>0.1</v>
      </c>
      <c r="T289" s="83">
        <f t="shared" si="57"/>
        <v>3.0760993846731404E-6</v>
      </c>
    </row>
    <row r="290" spans="1:20" s="83" customFormat="1" ht="12.95" customHeight="1">
      <c r="A290" s="53" t="s">
        <v>165</v>
      </c>
      <c r="B290" s="50" t="s">
        <v>197</v>
      </c>
      <c r="C290" s="49">
        <v>48803.392999999996</v>
      </c>
      <c r="D290" s="49">
        <v>5.0000000000000001E-3</v>
      </c>
      <c r="E290" s="83">
        <f t="shared" si="53"/>
        <v>42004.468968347275</v>
      </c>
      <c r="F290" s="83">
        <f t="shared" si="54"/>
        <v>42004.5</v>
      </c>
      <c r="G290" s="83">
        <f t="shared" si="58"/>
        <v>-6.8482600036077201E-3</v>
      </c>
      <c r="I290" s="83">
        <f t="shared" si="59"/>
        <v>-6.8482600036077201E-3</v>
      </c>
      <c r="P290" s="83">
        <f t="shared" si="55"/>
        <v>-2.1290588995311367E-3</v>
      </c>
      <c r="Q290" s="146">
        <f t="shared" si="56"/>
        <v>33784.892999999996</v>
      </c>
      <c r="R290" s="83">
        <f t="shared" si="50"/>
        <v>2.2270859060717644E-5</v>
      </c>
      <c r="S290" s="85">
        <v>0.1</v>
      </c>
      <c r="T290" s="83">
        <f t="shared" si="57"/>
        <v>2.2270859060717646E-6</v>
      </c>
    </row>
    <row r="291" spans="1:20" s="83" customFormat="1" ht="12.95" customHeight="1">
      <c r="A291" s="53" t="s">
        <v>166</v>
      </c>
      <c r="B291" s="50"/>
      <c r="C291" s="49">
        <v>49058.400000000001</v>
      </c>
      <c r="D291" s="49">
        <v>4.0000000000000001E-3</v>
      </c>
      <c r="E291" s="83">
        <f t="shared" si="53"/>
        <v>43159.987109302863</v>
      </c>
      <c r="F291" s="83">
        <f t="shared" si="54"/>
        <v>43160</v>
      </c>
      <c r="G291" s="83">
        <f t="shared" si="58"/>
        <v>-2.8448000011849217E-3</v>
      </c>
      <c r="I291" s="83">
        <f t="shared" si="59"/>
        <v>-2.8448000011849217E-3</v>
      </c>
      <c r="P291" s="83">
        <f t="shared" si="55"/>
        <v>-2.5945941988169512E-3</v>
      </c>
      <c r="Q291" s="146">
        <f t="shared" si="56"/>
        <v>34039.9</v>
      </c>
      <c r="R291" s="83">
        <f t="shared" si="50"/>
        <v>6.2602943538599942E-8</v>
      </c>
      <c r="S291" s="85">
        <v>0.1</v>
      </c>
      <c r="T291" s="83">
        <f t="shared" si="57"/>
        <v>6.2602943538599943E-9</v>
      </c>
    </row>
    <row r="292" spans="1:20" s="83" customFormat="1" ht="12.95" customHeight="1">
      <c r="A292" s="53" t="s">
        <v>124</v>
      </c>
      <c r="B292" s="50" t="s">
        <v>197</v>
      </c>
      <c r="C292" s="49">
        <v>49060.707999999999</v>
      </c>
      <c r="D292" s="49"/>
      <c r="E292" s="83">
        <f t="shared" si="53"/>
        <v>43170.445394249247</v>
      </c>
      <c r="F292" s="83">
        <f t="shared" si="54"/>
        <v>43170.5</v>
      </c>
      <c r="G292" s="83">
        <f t="shared" si="58"/>
        <v>-1.2050739998812787E-2</v>
      </c>
      <c r="I292" s="83">
        <f t="shared" si="59"/>
        <v>-1.2050739998812787E-2</v>
      </c>
      <c r="P292" s="83">
        <f t="shared" si="55"/>
        <v>-2.5988801413199389E-3</v>
      </c>
      <c r="Q292" s="146">
        <f t="shared" si="56"/>
        <v>34042.207999999999</v>
      </c>
      <c r="R292" s="83">
        <f t="shared" si="50"/>
        <v>8.9337654765684707E-5</v>
      </c>
      <c r="S292" s="85">
        <v>0.1</v>
      </c>
      <c r="T292" s="83">
        <f t="shared" si="57"/>
        <v>8.9337654765684714E-6</v>
      </c>
    </row>
    <row r="293" spans="1:20" s="83" customFormat="1" ht="12.95" customHeight="1">
      <c r="A293" s="53" t="s">
        <v>124</v>
      </c>
      <c r="B293" s="50"/>
      <c r="C293" s="49">
        <v>49060.815000000002</v>
      </c>
      <c r="D293" s="49"/>
      <c r="E293" s="83">
        <f t="shared" si="53"/>
        <v>43170.930245414456</v>
      </c>
      <c r="F293" s="83">
        <f t="shared" si="54"/>
        <v>43171</v>
      </c>
      <c r="G293" s="83">
        <f t="shared" si="58"/>
        <v>-1.5393879999464843E-2</v>
      </c>
      <c r="I293" s="83">
        <f t="shared" si="59"/>
        <v>-1.5393879999464843E-2</v>
      </c>
      <c r="P293" s="83">
        <f t="shared" si="55"/>
        <v>-2.5990842588132163E-3</v>
      </c>
      <c r="Q293" s="146">
        <f t="shared" si="56"/>
        <v>34042.315000000002</v>
      </c>
      <c r="R293" s="83">
        <f t="shared" si="50"/>
        <v>1.6370679804499704E-4</v>
      </c>
      <c r="S293" s="85">
        <v>0.1</v>
      </c>
      <c r="T293" s="83">
        <f t="shared" si="57"/>
        <v>1.6370679804499704E-5</v>
      </c>
    </row>
    <row r="294" spans="1:20" s="83" customFormat="1" ht="12.95" customHeight="1">
      <c r="A294" s="53" t="s">
        <v>167</v>
      </c>
      <c r="B294" s="50" t="s">
        <v>197</v>
      </c>
      <c r="C294" s="49">
        <v>49076.381999999998</v>
      </c>
      <c r="D294" s="49">
        <v>4.0000000000000001E-3</v>
      </c>
      <c r="E294" s="83">
        <f t="shared" si="53"/>
        <v>43241.469292970993</v>
      </c>
      <c r="F294" s="83">
        <f t="shared" si="54"/>
        <v>43241.5</v>
      </c>
      <c r="G294" s="83">
        <f t="shared" si="58"/>
        <v>-6.7766200008918531E-3</v>
      </c>
      <c r="I294" s="83">
        <f t="shared" si="59"/>
        <v>-6.7766200008918531E-3</v>
      </c>
      <c r="P294" s="83">
        <f t="shared" si="55"/>
        <v>-2.6278875713912622E-3</v>
      </c>
      <c r="Q294" s="146">
        <f t="shared" si="56"/>
        <v>34057.881999999998</v>
      </c>
      <c r="R294" s="83">
        <f t="shared" si="50"/>
        <v>1.7211980771589877E-5</v>
      </c>
      <c r="S294" s="85">
        <v>0.1</v>
      </c>
      <c r="T294" s="83">
        <f t="shared" si="57"/>
        <v>1.7211980771589877E-6</v>
      </c>
    </row>
    <row r="295" spans="1:20" s="83" customFormat="1" ht="12.95" customHeight="1">
      <c r="A295" s="53" t="s">
        <v>167</v>
      </c>
      <c r="B295" s="50"/>
      <c r="C295" s="49">
        <v>49090.396999999997</v>
      </c>
      <c r="D295" s="49">
        <v>5.0000000000000001E-3</v>
      </c>
      <c r="E295" s="83">
        <f t="shared" si="53"/>
        <v>43304.975732972605</v>
      </c>
      <c r="F295" s="83">
        <f t="shared" si="54"/>
        <v>43305</v>
      </c>
      <c r="G295" s="83">
        <f t="shared" si="58"/>
        <v>-5.3554000041913241E-3</v>
      </c>
      <c r="I295" s="83">
        <f t="shared" si="59"/>
        <v>-5.3554000041913241E-3</v>
      </c>
      <c r="P295" s="83">
        <f t="shared" si="55"/>
        <v>-2.6538696472461938E-3</v>
      </c>
      <c r="Q295" s="146">
        <f t="shared" si="56"/>
        <v>34071.896999999997</v>
      </c>
      <c r="R295" s="83">
        <f t="shared" si="50"/>
        <v>7.2982662694960831E-6</v>
      </c>
      <c r="S295" s="85">
        <v>0.1</v>
      </c>
      <c r="T295" s="83">
        <f t="shared" si="57"/>
        <v>7.2982662694960833E-7</v>
      </c>
    </row>
    <row r="296" spans="1:20" s="83" customFormat="1" ht="12.95" customHeight="1">
      <c r="A296" s="53" t="s">
        <v>168</v>
      </c>
      <c r="B296" s="50"/>
      <c r="C296" s="49">
        <v>49101.436999999998</v>
      </c>
      <c r="D296" s="49"/>
      <c r="E296" s="83">
        <f t="shared" si="53"/>
        <v>43355.001498054153</v>
      </c>
      <c r="F296" s="83">
        <f t="shared" si="54"/>
        <v>43355</v>
      </c>
      <c r="G296" s="83">
        <f t="shared" si="58"/>
        <v>3.3059999987017363E-4</v>
      </c>
      <c r="I296" s="83">
        <f t="shared" si="59"/>
        <v>3.3059999987017363E-4</v>
      </c>
      <c r="P296" s="83">
        <f t="shared" si="55"/>
        <v>-2.6743537630631231E-3</v>
      </c>
      <c r="Q296" s="146">
        <f t="shared" si="56"/>
        <v>34082.936999999998</v>
      </c>
      <c r="R296" s="83">
        <f t="shared" si="50"/>
        <v>9.0297471173669803E-6</v>
      </c>
      <c r="S296" s="85">
        <v>0.1</v>
      </c>
      <c r="T296" s="83">
        <f t="shared" si="57"/>
        <v>9.0297471173669805E-7</v>
      </c>
    </row>
    <row r="297" spans="1:20" s="83" customFormat="1" ht="12.95" customHeight="1">
      <c r="A297" s="53" t="s">
        <v>124</v>
      </c>
      <c r="B297" s="50" t="s">
        <v>197</v>
      </c>
      <c r="C297" s="49">
        <v>49104.627999999997</v>
      </c>
      <c r="D297" s="49"/>
      <c r="E297" s="83">
        <f t="shared" si="53"/>
        <v>43369.460937943208</v>
      </c>
      <c r="F297" s="83">
        <f t="shared" si="54"/>
        <v>43369.5</v>
      </c>
      <c r="G297" s="83">
        <f t="shared" si="58"/>
        <v>-8.6204600011114962E-3</v>
      </c>
      <c r="I297" s="83">
        <f t="shared" si="59"/>
        <v>-8.6204600011114962E-3</v>
      </c>
      <c r="P297" s="83">
        <f t="shared" si="55"/>
        <v>-2.6802984066191969E-3</v>
      </c>
      <c r="Q297" s="146">
        <f t="shared" si="56"/>
        <v>34086.127999999997</v>
      </c>
      <c r="R297" s="83">
        <f t="shared" si="50"/>
        <v>3.5285519768681293E-5</v>
      </c>
      <c r="S297" s="85">
        <v>0.1</v>
      </c>
      <c r="T297" s="83">
        <f t="shared" si="57"/>
        <v>3.5285519768681294E-6</v>
      </c>
    </row>
    <row r="298" spans="1:20" s="83" customFormat="1" ht="12.95" customHeight="1">
      <c r="A298" s="53" t="s">
        <v>167</v>
      </c>
      <c r="B298" s="50"/>
      <c r="C298" s="49">
        <v>49105.402000000002</v>
      </c>
      <c r="D298" s="49">
        <v>5.0000000000000001E-3</v>
      </c>
      <c r="E298" s="83">
        <f t="shared" si="53"/>
        <v>43372.968179082098</v>
      </c>
      <c r="F298" s="83">
        <f t="shared" si="54"/>
        <v>43373</v>
      </c>
      <c r="G298" s="83">
        <f t="shared" si="58"/>
        <v>-7.0224399969447404E-3</v>
      </c>
      <c r="I298" s="83">
        <f t="shared" si="59"/>
        <v>-7.0224399969447404E-3</v>
      </c>
      <c r="P298" s="83">
        <f t="shared" si="55"/>
        <v>-2.6817336068660205E-3</v>
      </c>
      <c r="Q298" s="146">
        <f t="shared" si="56"/>
        <v>34086.902000000002</v>
      </c>
      <c r="R298" s="83">
        <f t="shared" si="50"/>
        <v>1.8841731964870234E-5</v>
      </c>
      <c r="S298" s="85">
        <v>0.1</v>
      </c>
      <c r="T298" s="83">
        <f t="shared" si="57"/>
        <v>1.8841731964870235E-6</v>
      </c>
    </row>
    <row r="299" spans="1:20" s="83" customFormat="1" ht="12.95" customHeight="1">
      <c r="A299" s="53" t="s">
        <v>167</v>
      </c>
      <c r="B299" s="50"/>
      <c r="C299" s="49">
        <v>49116.432999999997</v>
      </c>
      <c r="D299" s="49">
        <v>5.0000000000000001E-3</v>
      </c>
      <c r="E299" s="83">
        <f t="shared" si="53"/>
        <v>43422.953162289916</v>
      </c>
      <c r="F299" s="83">
        <f t="shared" si="54"/>
        <v>43423</v>
      </c>
      <c r="G299" s="83">
        <f t="shared" si="58"/>
        <v>-1.033644000563072E-2</v>
      </c>
      <c r="I299" s="83">
        <f t="shared" si="59"/>
        <v>-1.033644000563072E-2</v>
      </c>
      <c r="P299" s="83">
        <f t="shared" si="55"/>
        <v>-2.7022486232874052E-3</v>
      </c>
      <c r="Q299" s="146">
        <f t="shared" si="56"/>
        <v>34097.932999999997</v>
      </c>
      <c r="R299" s="83">
        <f t="shared" si="50"/>
        <v>5.8280878062244941E-5</v>
      </c>
      <c r="S299" s="85">
        <v>0.1</v>
      </c>
      <c r="T299" s="83">
        <f t="shared" si="57"/>
        <v>5.8280878062244944E-6</v>
      </c>
    </row>
    <row r="300" spans="1:20" s="83" customFormat="1" ht="12.95" customHeight="1">
      <c r="A300" s="53" t="s">
        <v>167</v>
      </c>
      <c r="B300" s="50"/>
      <c r="C300" s="49">
        <v>49137.406999999999</v>
      </c>
      <c r="D300" s="49">
        <v>6.0000000000000001E-3</v>
      </c>
      <c r="E300" s="83">
        <f t="shared" si="53"/>
        <v>43517.993053306258</v>
      </c>
      <c r="F300" s="83">
        <f t="shared" si="54"/>
        <v>43518</v>
      </c>
      <c r="G300" s="83">
        <f t="shared" si="58"/>
        <v>-1.5330399983213283E-3</v>
      </c>
      <c r="I300" s="83">
        <f t="shared" si="59"/>
        <v>-1.5330399983213283E-3</v>
      </c>
      <c r="P300" s="83">
        <f t="shared" si="55"/>
        <v>-2.7412897509330927E-3</v>
      </c>
      <c r="Q300" s="146">
        <f t="shared" si="56"/>
        <v>34118.906999999999</v>
      </c>
      <c r="R300" s="83">
        <f t="shared" si="50"/>
        <v>1.4598674646863897E-6</v>
      </c>
      <c r="S300" s="85">
        <v>0.1</v>
      </c>
      <c r="T300" s="83">
        <f t="shared" si="57"/>
        <v>1.4598674646863898E-7</v>
      </c>
    </row>
    <row r="301" spans="1:20" s="83" customFormat="1" ht="12.95" customHeight="1">
      <c r="A301" s="53" t="s">
        <v>169</v>
      </c>
      <c r="B301" s="50" t="s">
        <v>197</v>
      </c>
      <c r="C301" s="49">
        <v>49375.631000000001</v>
      </c>
      <c r="D301" s="49"/>
      <c r="E301" s="83">
        <f t="shared" si="53"/>
        <v>44597.462062435428</v>
      </c>
      <c r="F301" s="83">
        <f t="shared" si="54"/>
        <v>44597.5</v>
      </c>
      <c r="G301" s="83">
        <f t="shared" si="58"/>
        <v>-8.3722999988822266E-3</v>
      </c>
      <c r="I301" s="83">
        <f t="shared" si="59"/>
        <v>-8.3722999988822266E-3</v>
      </c>
      <c r="P301" s="83">
        <f t="shared" si="55"/>
        <v>-3.1906817243990623E-3</v>
      </c>
      <c r="Q301" s="146">
        <f t="shared" si="56"/>
        <v>34357.131000000001</v>
      </c>
      <c r="R301" s="83">
        <f t="shared" si="50"/>
        <v>2.6849167942457883E-5</v>
      </c>
      <c r="S301" s="85">
        <v>0.1</v>
      </c>
      <c r="T301" s="83">
        <f t="shared" si="57"/>
        <v>2.6849167942457887E-6</v>
      </c>
    </row>
    <row r="302" spans="1:20" s="83" customFormat="1" ht="12.95" customHeight="1">
      <c r="A302" s="53" t="s">
        <v>169</v>
      </c>
      <c r="B302" s="50"/>
      <c r="C302" s="49">
        <v>49416.357000000004</v>
      </c>
      <c r="D302" s="49"/>
      <c r="E302" s="83">
        <f t="shared" si="53"/>
        <v>44782.004572282443</v>
      </c>
      <c r="F302" s="83">
        <f t="shared" si="54"/>
        <v>44782</v>
      </c>
      <c r="G302" s="83">
        <f t="shared" si="58"/>
        <v>1.0090400028275326E-3</v>
      </c>
      <c r="I302" s="83">
        <f t="shared" si="59"/>
        <v>1.0090400028275326E-3</v>
      </c>
      <c r="P302" s="83">
        <f t="shared" si="55"/>
        <v>-3.2685481571693258E-3</v>
      </c>
      <c r="Q302" s="146">
        <f t="shared" si="56"/>
        <v>34397.857000000004</v>
      </c>
      <c r="R302" s="83">
        <f t="shared" si="50"/>
        <v>1.8297760466545307E-5</v>
      </c>
      <c r="S302" s="85">
        <v>0.1</v>
      </c>
      <c r="T302" s="83">
        <f t="shared" si="57"/>
        <v>1.8297760466545307E-6</v>
      </c>
    </row>
    <row r="303" spans="1:20" s="83" customFormat="1" ht="12.95" customHeight="1">
      <c r="A303" s="53" t="s">
        <v>168</v>
      </c>
      <c r="B303" s="50"/>
      <c r="C303" s="49">
        <v>49446.372000000003</v>
      </c>
      <c r="D303" s="49"/>
      <c r="E303" s="83">
        <f t="shared" si="53"/>
        <v>44918.01212109789</v>
      </c>
      <c r="F303" s="83">
        <f t="shared" si="54"/>
        <v>44918</v>
      </c>
      <c r="G303" s="83">
        <f t="shared" si="58"/>
        <v>2.6749600074253976E-3</v>
      </c>
      <c r="I303" s="83">
        <f t="shared" si="59"/>
        <v>2.6749600074253976E-3</v>
      </c>
      <c r="P303" s="83">
        <f t="shared" si="55"/>
        <v>-3.3261437089422939E-3</v>
      </c>
      <c r="Q303" s="146">
        <f t="shared" si="56"/>
        <v>34427.872000000003</v>
      </c>
      <c r="R303" s="83">
        <f t="shared" si="50"/>
        <v>3.6013245814602122E-5</v>
      </c>
      <c r="S303" s="85">
        <v>0.1</v>
      </c>
      <c r="T303" s="83">
        <f t="shared" si="57"/>
        <v>3.6013245814602123E-6</v>
      </c>
    </row>
    <row r="304" spans="1:20" s="83" customFormat="1" ht="12.95" customHeight="1">
      <c r="A304" s="53" t="s">
        <v>168</v>
      </c>
      <c r="B304" s="50"/>
      <c r="C304" s="49">
        <v>49446.379000000001</v>
      </c>
      <c r="D304" s="49"/>
      <c r="E304" s="83">
        <f t="shared" si="53"/>
        <v>44918.04384033299</v>
      </c>
      <c r="F304" s="83">
        <f t="shared" si="54"/>
        <v>44918</v>
      </c>
      <c r="G304" s="83">
        <f t="shared" si="58"/>
        <v>9.6749600052135065E-3</v>
      </c>
      <c r="I304" s="83">
        <f t="shared" si="59"/>
        <v>9.6749600052135065E-3</v>
      </c>
      <c r="P304" s="83">
        <f t="shared" si="55"/>
        <v>-3.3261437089422939E-3</v>
      </c>
      <c r="Q304" s="146">
        <f t="shared" si="56"/>
        <v>34427.879000000001</v>
      </c>
      <c r="R304" s="83">
        <f t="shared" si="50"/>
        <v>1.6902869778623574E-4</v>
      </c>
      <c r="S304" s="85">
        <v>0.1</v>
      </c>
      <c r="T304" s="83">
        <f t="shared" si="57"/>
        <v>1.6902869778623574E-5</v>
      </c>
    </row>
    <row r="305" spans="1:20" s="83" customFormat="1" ht="12.95" customHeight="1">
      <c r="A305" s="53" t="s">
        <v>169</v>
      </c>
      <c r="B305" s="50" t="s">
        <v>197</v>
      </c>
      <c r="C305" s="49">
        <v>49471.411999999997</v>
      </c>
      <c r="D305" s="49"/>
      <c r="E305" s="83">
        <f t="shared" si="53"/>
        <v>45031.476356391511</v>
      </c>
      <c r="F305" s="83">
        <f t="shared" si="54"/>
        <v>45031.5</v>
      </c>
      <c r="G305" s="83">
        <f t="shared" si="58"/>
        <v>-5.2178199985064566E-3</v>
      </c>
      <c r="I305" s="83">
        <f t="shared" si="59"/>
        <v>-5.2178199985064566E-3</v>
      </c>
      <c r="P305" s="83">
        <f t="shared" si="55"/>
        <v>-3.3743392688472557E-3</v>
      </c>
      <c r="Q305" s="146">
        <f t="shared" si="56"/>
        <v>34452.911999999997</v>
      </c>
      <c r="R305" s="83">
        <f t="shared" si="50"/>
        <v>3.3984212006248195E-6</v>
      </c>
      <c r="S305" s="85">
        <v>0.1</v>
      </c>
      <c r="T305" s="83">
        <f t="shared" si="57"/>
        <v>3.3984212006248199E-7</v>
      </c>
    </row>
    <row r="306" spans="1:20" s="83" customFormat="1" ht="12.95" customHeight="1">
      <c r="A306" s="53" t="s">
        <v>168</v>
      </c>
      <c r="B306" s="50"/>
      <c r="C306" s="49">
        <v>49472.417000000001</v>
      </c>
      <c r="D306" s="49"/>
      <c r="E306" s="83">
        <f t="shared" si="53"/>
        <v>45036.030332288901</v>
      </c>
      <c r="F306" s="83">
        <f t="shared" si="54"/>
        <v>45036</v>
      </c>
      <c r="G306" s="83">
        <f t="shared" si="58"/>
        <v>6.6939200041815639E-3</v>
      </c>
      <c r="I306" s="83">
        <f t="shared" si="59"/>
        <v>6.6939200041815639E-3</v>
      </c>
      <c r="P306" s="83">
        <f t="shared" si="55"/>
        <v>-3.3762525189977742E-3</v>
      </c>
      <c r="Q306" s="146">
        <f t="shared" si="56"/>
        <v>34453.917000000001</v>
      </c>
      <c r="R306" s="83">
        <f t="shared" si="50"/>
        <v>1.0140837464659614E-4</v>
      </c>
      <c r="S306" s="85">
        <v>0.1</v>
      </c>
      <c r="T306" s="83">
        <f t="shared" si="57"/>
        <v>1.0140837464659614E-5</v>
      </c>
    </row>
    <row r="307" spans="1:20" s="83" customFormat="1" ht="12.95" customHeight="1">
      <c r="A307" s="53" t="s">
        <v>168</v>
      </c>
      <c r="B307" s="50"/>
      <c r="C307" s="49">
        <v>49479.464999999997</v>
      </c>
      <c r="D307" s="49"/>
      <c r="E307" s="83">
        <f t="shared" si="53"/>
        <v>45067.967070721374</v>
      </c>
      <c r="F307" s="83">
        <f t="shared" si="54"/>
        <v>45068</v>
      </c>
      <c r="G307" s="83">
        <f t="shared" si="58"/>
        <v>-7.2670400040806271E-3</v>
      </c>
      <c r="I307" s="83">
        <f t="shared" si="59"/>
        <v>-7.2670400040806271E-3</v>
      </c>
      <c r="P307" s="83">
        <f t="shared" si="55"/>
        <v>-3.3898631610347098E-3</v>
      </c>
      <c r="Q307" s="146">
        <f t="shared" si="56"/>
        <v>34460.964999999997</v>
      </c>
      <c r="R307" s="83">
        <f t="shared" si="50"/>
        <v>1.5032500272251506E-5</v>
      </c>
      <c r="S307" s="85">
        <v>0.1</v>
      </c>
      <c r="T307" s="83">
        <f t="shared" si="57"/>
        <v>1.5032500272251506E-6</v>
      </c>
    </row>
    <row r="308" spans="1:20" s="83" customFormat="1" ht="12.95" customHeight="1">
      <c r="A308" s="53" t="s">
        <v>168</v>
      </c>
      <c r="B308" s="50"/>
      <c r="C308" s="49">
        <v>49479.466999999997</v>
      </c>
      <c r="D308" s="49"/>
      <c r="E308" s="83">
        <f t="shared" si="53"/>
        <v>45067.976133359982</v>
      </c>
      <c r="F308" s="83">
        <f t="shared" si="54"/>
        <v>45068</v>
      </c>
      <c r="G308" s="83">
        <f t="shared" si="58"/>
        <v>-5.2670400036731735E-3</v>
      </c>
      <c r="I308" s="83">
        <f t="shared" si="59"/>
        <v>-5.2670400036731735E-3</v>
      </c>
      <c r="P308" s="83">
        <f t="shared" si="55"/>
        <v>-3.3898631610347098E-3</v>
      </c>
      <c r="Q308" s="146">
        <f t="shared" si="56"/>
        <v>34460.966999999997</v>
      </c>
      <c r="R308" s="83">
        <f t="shared" si="50"/>
        <v>3.5237928985381115E-6</v>
      </c>
      <c r="S308" s="85">
        <v>0.1</v>
      </c>
      <c r="T308" s="83">
        <f t="shared" si="57"/>
        <v>3.5237928985381117E-7</v>
      </c>
    </row>
    <row r="309" spans="1:20" s="83" customFormat="1" ht="12.95" customHeight="1">
      <c r="A309" s="53" t="s">
        <v>168</v>
      </c>
      <c r="B309" s="50"/>
      <c r="C309" s="49">
        <v>49480.476000000002</v>
      </c>
      <c r="D309" s="49"/>
      <c r="E309" s="83">
        <f t="shared" si="53"/>
        <v>45072.548234534574</v>
      </c>
      <c r="F309" s="83">
        <f t="shared" si="54"/>
        <v>45072.5</v>
      </c>
      <c r="G309" s="83">
        <f t="shared" si="58"/>
        <v>1.0644700007105712E-2</v>
      </c>
      <c r="I309" s="83">
        <f t="shared" si="59"/>
        <v>1.0644700007105712E-2</v>
      </c>
      <c r="P309" s="83">
        <f t="shared" si="55"/>
        <v>-3.3917779039570779E-3</v>
      </c>
      <c r="Q309" s="146">
        <f t="shared" si="56"/>
        <v>34461.976000000002</v>
      </c>
      <c r="R309" s="83">
        <f t="shared" si="50"/>
        <v>1.9702271214775362E-4</v>
      </c>
      <c r="S309" s="85">
        <v>0.1</v>
      </c>
      <c r="T309" s="83">
        <f t="shared" si="57"/>
        <v>1.9702271214775365E-5</v>
      </c>
    </row>
    <row r="310" spans="1:20" s="83" customFormat="1" ht="12.95" customHeight="1">
      <c r="A310" s="53" t="s">
        <v>124</v>
      </c>
      <c r="B310" s="50" t="s">
        <v>197</v>
      </c>
      <c r="C310" s="49">
        <v>49480.682000000001</v>
      </c>
      <c r="D310" s="49"/>
      <c r="E310" s="83">
        <f t="shared" si="53"/>
        <v>45073.481686310544</v>
      </c>
      <c r="F310" s="83">
        <f t="shared" si="54"/>
        <v>45073.5</v>
      </c>
      <c r="G310" s="83">
        <f t="shared" si="58"/>
        <v>-4.0415800031041726E-3</v>
      </c>
      <c r="I310" s="83">
        <f t="shared" si="59"/>
        <v>-4.0415800031041726E-3</v>
      </c>
      <c r="P310" s="83">
        <f t="shared" si="55"/>
        <v>-3.3922034273774068E-3</v>
      </c>
      <c r="Q310" s="146">
        <f t="shared" si="56"/>
        <v>34462.182000000001</v>
      </c>
      <c r="R310" s="83">
        <f t="shared" si="50"/>
        <v>4.216899371026201E-7</v>
      </c>
      <c r="S310" s="85">
        <v>0.1</v>
      </c>
      <c r="T310" s="83">
        <f t="shared" si="57"/>
        <v>4.2168993710262014E-8</v>
      </c>
    </row>
    <row r="311" spans="1:20" s="83" customFormat="1" ht="12.95" customHeight="1">
      <c r="A311" s="53" t="s">
        <v>124</v>
      </c>
      <c r="B311" s="50"/>
      <c r="C311" s="49">
        <v>49480.792000000001</v>
      </c>
      <c r="D311" s="49"/>
      <c r="E311" s="83">
        <f t="shared" si="53"/>
        <v>45073.980131433644</v>
      </c>
      <c r="F311" s="83">
        <f t="shared" si="54"/>
        <v>45074</v>
      </c>
      <c r="G311" s="83">
        <f t="shared" si="58"/>
        <v>-4.3847199995070696E-3</v>
      </c>
      <c r="I311" s="83">
        <f t="shared" si="59"/>
        <v>-4.3847199995070696E-3</v>
      </c>
      <c r="P311" s="83">
        <f t="shared" si="55"/>
        <v>-3.3924161924957256E-3</v>
      </c>
      <c r="Q311" s="146">
        <f t="shared" si="56"/>
        <v>34462.292000000001</v>
      </c>
      <c r="R311" s="83">
        <f t="shared" si="50"/>
        <v>9.8466684540920668E-7</v>
      </c>
      <c r="S311" s="85">
        <v>0.1</v>
      </c>
      <c r="T311" s="83">
        <f t="shared" si="57"/>
        <v>9.8466684540920676E-8</v>
      </c>
    </row>
    <row r="312" spans="1:20" s="83" customFormat="1" ht="12.95" customHeight="1">
      <c r="A312" s="53" t="s">
        <v>169</v>
      </c>
      <c r="B312" s="50" t="s">
        <v>197</v>
      </c>
      <c r="C312" s="49">
        <v>49484.430999999997</v>
      </c>
      <c r="D312" s="49"/>
      <c r="E312" s="83">
        <f t="shared" si="53"/>
        <v>45090.469602369471</v>
      </c>
      <c r="F312" s="83">
        <f t="shared" si="54"/>
        <v>45090.5</v>
      </c>
      <c r="G312" s="83">
        <f t="shared" si="58"/>
        <v>-6.7083400062983856E-3</v>
      </c>
      <c r="I312" s="83">
        <f t="shared" si="59"/>
        <v>-6.7083400062983856E-3</v>
      </c>
      <c r="P312" s="83">
        <f t="shared" si="55"/>
        <v>-3.399438716050196E-3</v>
      </c>
      <c r="Q312" s="146">
        <f t="shared" si="56"/>
        <v>34465.930999999997</v>
      </c>
      <c r="R312" s="83">
        <f t="shared" si="50"/>
        <v>1.0948827748606133E-5</v>
      </c>
      <c r="S312" s="85">
        <v>0.1</v>
      </c>
      <c r="T312" s="83">
        <f t="shared" si="57"/>
        <v>1.0948827748606133E-6</v>
      </c>
    </row>
    <row r="313" spans="1:20" s="83" customFormat="1" ht="12.95" customHeight="1">
      <c r="A313" s="53" t="s">
        <v>170</v>
      </c>
      <c r="B313" s="50" t="s">
        <v>197</v>
      </c>
      <c r="C313" s="49">
        <v>49520.411</v>
      </c>
      <c r="D313" s="49">
        <v>5.0000000000000001E-3</v>
      </c>
      <c r="E313" s="83">
        <f t="shared" si="53"/>
        <v>45253.506470814595</v>
      </c>
      <c r="F313" s="83">
        <f t="shared" si="54"/>
        <v>45253.5</v>
      </c>
      <c r="G313" s="83">
        <f t="shared" si="58"/>
        <v>1.4280200048233382E-3</v>
      </c>
      <c r="I313" s="83">
        <f t="shared" si="59"/>
        <v>1.4280200048233382E-3</v>
      </c>
      <c r="P313" s="83">
        <f t="shared" si="55"/>
        <v>-3.4689456932855845E-3</v>
      </c>
      <c r="Q313" s="146">
        <f t="shared" si="56"/>
        <v>34501.911</v>
      </c>
      <c r="R313" s="83">
        <f t="shared" si="50"/>
        <v>2.3980273048455408E-5</v>
      </c>
      <c r="S313" s="85">
        <v>0.1</v>
      </c>
      <c r="T313" s="83">
        <f t="shared" si="57"/>
        <v>2.398027304845541E-6</v>
      </c>
    </row>
    <row r="314" spans="1:20" s="83" customFormat="1" ht="12.95" customHeight="1">
      <c r="A314" s="53" t="s">
        <v>170</v>
      </c>
      <c r="B314" s="50"/>
      <c r="C314" s="49">
        <v>49536.398000000001</v>
      </c>
      <c r="D314" s="49">
        <v>6.0000000000000001E-3</v>
      </c>
      <c r="E314" s="83">
        <f t="shared" si="53"/>
        <v>45325.94867247752</v>
      </c>
      <c r="F314" s="83">
        <f t="shared" si="54"/>
        <v>45326</v>
      </c>
      <c r="G314" s="83">
        <f t="shared" si="58"/>
        <v>-1.1327280000841711E-2</v>
      </c>
      <c r="I314" s="83">
        <f t="shared" si="59"/>
        <v>-1.1327280000841711E-2</v>
      </c>
      <c r="P314" s="83">
        <f t="shared" si="55"/>
        <v>-3.4999389599906418E-3</v>
      </c>
      <c r="Q314" s="146">
        <f t="shared" si="56"/>
        <v>34517.898000000001</v>
      </c>
      <c r="R314" s="83">
        <f t="shared" ref="R314:R377" si="60">+(P314-G314)^2</f>
        <v>6.1267267769791496E-5</v>
      </c>
      <c r="S314" s="85">
        <v>0.1</v>
      </c>
      <c r="T314" s="83">
        <f t="shared" si="57"/>
        <v>6.1267267769791496E-6</v>
      </c>
    </row>
    <row r="315" spans="1:20" s="83" customFormat="1" ht="12.95" customHeight="1">
      <c r="A315" s="53" t="s">
        <v>124</v>
      </c>
      <c r="B315" s="50"/>
      <c r="C315" s="49">
        <v>49777.608</v>
      </c>
      <c r="D315" s="49"/>
      <c r="E315" s="83">
        <f t="shared" si="53"/>
        <v>46418.948201039057</v>
      </c>
      <c r="F315" s="83">
        <f t="shared" si="54"/>
        <v>46419</v>
      </c>
      <c r="G315" s="83">
        <f t="shared" si="58"/>
        <v>-1.1431319995608646E-2</v>
      </c>
      <c r="I315" s="83">
        <f t="shared" si="59"/>
        <v>-1.1431319995608646E-2</v>
      </c>
      <c r="P315" s="83">
        <f t="shared" si="55"/>
        <v>-3.9729779999852863E-3</v>
      </c>
      <c r="Q315" s="146">
        <f t="shared" si="56"/>
        <v>34759.108</v>
      </c>
      <c r="R315" s="83">
        <f t="shared" si="60"/>
        <v>5.5626865323679043E-5</v>
      </c>
      <c r="S315" s="85">
        <v>0.1</v>
      </c>
      <c r="T315" s="83">
        <f t="shared" si="57"/>
        <v>5.5626865323679045E-6</v>
      </c>
    </row>
    <row r="316" spans="1:20" s="83" customFormat="1" ht="12.95" customHeight="1">
      <c r="A316" s="53" t="s">
        <v>171</v>
      </c>
      <c r="B316" s="50" t="s">
        <v>197</v>
      </c>
      <c r="C316" s="49">
        <v>49778.391000000003</v>
      </c>
      <c r="D316" s="49">
        <v>4.0000000000000001E-3</v>
      </c>
      <c r="E316" s="83">
        <f t="shared" si="53"/>
        <v>46422.496224051647</v>
      </c>
      <c r="F316" s="83">
        <f t="shared" si="54"/>
        <v>46422.5</v>
      </c>
      <c r="G316" s="83">
        <f t="shared" si="58"/>
        <v>-8.333000005222857E-4</v>
      </c>
      <c r="I316" s="83">
        <f t="shared" si="59"/>
        <v>-8.333000005222857E-4</v>
      </c>
      <c r="P316" s="83">
        <f t="shared" si="55"/>
        <v>-3.9745102031369661E-3</v>
      </c>
      <c r="Q316" s="146">
        <f t="shared" si="56"/>
        <v>34759.891000000003</v>
      </c>
      <c r="R316" s="83">
        <f t="shared" si="60"/>
        <v>9.8672015370105609E-6</v>
      </c>
      <c r="S316" s="85">
        <v>0.1</v>
      </c>
      <c r="T316" s="83">
        <f t="shared" si="57"/>
        <v>9.8672015370105609E-7</v>
      </c>
    </row>
    <row r="317" spans="1:20" s="83" customFormat="1" ht="12.95" customHeight="1">
      <c r="A317" s="53" t="s">
        <v>172</v>
      </c>
      <c r="B317" s="50" t="s">
        <v>197</v>
      </c>
      <c r="C317" s="49">
        <v>49787.431100000002</v>
      </c>
      <c r="D317" s="49"/>
      <c r="E317" s="83">
        <f t="shared" si="53"/>
        <v>46463.459803663383</v>
      </c>
      <c r="F317" s="83">
        <f t="shared" si="54"/>
        <v>46463.5</v>
      </c>
      <c r="G317" s="83">
        <f t="shared" si="58"/>
        <v>-8.8707799950498156E-3</v>
      </c>
      <c r="J317" s="83">
        <f t="shared" ref="J317:J322" si="61">G317</f>
        <v>-8.8707799950498156E-3</v>
      </c>
      <c r="P317" s="83">
        <f t="shared" si="55"/>
        <v>-3.9924671595328847E-3</v>
      </c>
      <c r="Q317" s="146">
        <f t="shared" si="56"/>
        <v>34768.931100000002</v>
      </c>
      <c r="R317" s="83">
        <f t="shared" si="60"/>
        <v>2.3797936121169239E-5</v>
      </c>
      <c r="S317" s="85">
        <v>1</v>
      </c>
      <c r="T317" s="83">
        <f t="shared" si="57"/>
        <v>2.3797936121169239E-5</v>
      </c>
    </row>
    <row r="318" spans="1:20" s="83" customFormat="1" ht="12.95" customHeight="1">
      <c r="A318" s="53" t="s">
        <v>172</v>
      </c>
      <c r="B318" s="50" t="s">
        <v>197</v>
      </c>
      <c r="C318" s="49">
        <v>49787.431199999999</v>
      </c>
      <c r="D318" s="49"/>
      <c r="E318" s="83">
        <f t="shared" si="53"/>
        <v>46463.460256795304</v>
      </c>
      <c r="F318" s="83">
        <f t="shared" si="54"/>
        <v>46463.5</v>
      </c>
      <c r="G318" s="83">
        <f t="shared" si="58"/>
        <v>-8.7707799975760281E-3</v>
      </c>
      <c r="J318" s="83">
        <f t="shared" si="61"/>
        <v>-8.7707799975760281E-3</v>
      </c>
      <c r="P318" s="83">
        <f t="shared" si="55"/>
        <v>-3.9924671595328847E-3</v>
      </c>
      <c r="Q318" s="146">
        <f t="shared" si="56"/>
        <v>34768.931199999999</v>
      </c>
      <c r="R318" s="83">
        <f t="shared" si="60"/>
        <v>2.283227357820792E-5</v>
      </c>
      <c r="S318" s="85">
        <v>1</v>
      </c>
      <c r="T318" s="83">
        <f t="shared" si="57"/>
        <v>2.283227357820792E-5</v>
      </c>
    </row>
    <row r="319" spans="1:20" s="83" customFormat="1" ht="12.95" customHeight="1">
      <c r="A319" s="53" t="s">
        <v>172</v>
      </c>
      <c r="B319" s="50" t="s">
        <v>197</v>
      </c>
      <c r="C319" s="49">
        <v>49787.431600000004</v>
      </c>
      <c r="D319" s="49"/>
      <c r="E319" s="83">
        <f t="shared" si="53"/>
        <v>46463.462069323039</v>
      </c>
      <c r="F319" s="83">
        <f t="shared" si="54"/>
        <v>46463.5</v>
      </c>
      <c r="G319" s="83">
        <f t="shared" si="58"/>
        <v>-8.3707799931289628E-3</v>
      </c>
      <c r="J319" s="83">
        <f t="shared" si="61"/>
        <v>-8.3707799931289628E-3</v>
      </c>
      <c r="P319" s="83">
        <f t="shared" si="55"/>
        <v>-3.9924671595328847E-3</v>
      </c>
      <c r="Q319" s="146">
        <f t="shared" si="56"/>
        <v>34768.931600000004</v>
      </c>
      <c r="R319" s="83">
        <f t="shared" si="60"/>
        <v>1.916962326883212E-5</v>
      </c>
      <c r="S319" s="85">
        <v>1</v>
      </c>
      <c r="T319" s="83">
        <f t="shared" si="57"/>
        <v>1.916962326883212E-5</v>
      </c>
    </row>
    <row r="320" spans="1:20" s="83" customFormat="1" ht="12.95" customHeight="1">
      <c r="A320" s="53" t="s">
        <v>172</v>
      </c>
      <c r="B320" s="50"/>
      <c r="C320" s="49">
        <v>49787.541899999997</v>
      </c>
      <c r="D320" s="49"/>
      <c r="E320" s="83">
        <f t="shared" si="53"/>
        <v>46463.961873841894</v>
      </c>
      <c r="F320" s="83">
        <f t="shared" si="54"/>
        <v>46464</v>
      </c>
      <c r="G320" s="83">
        <f t="shared" ref="G320:G351" si="62">+C320-(C$7+F320*C$8)</f>
        <v>-8.4139200043864548E-3</v>
      </c>
      <c r="J320" s="83">
        <f t="shared" si="61"/>
        <v>-8.4139200043864548E-3</v>
      </c>
      <c r="P320" s="83">
        <f t="shared" si="55"/>
        <v>-3.992686241098292E-3</v>
      </c>
      <c r="Q320" s="146">
        <f t="shared" si="56"/>
        <v>34769.041899999997</v>
      </c>
      <c r="R320" s="83">
        <f t="shared" si="60"/>
        <v>1.9547307989639212E-5</v>
      </c>
      <c r="S320" s="85">
        <v>1</v>
      </c>
      <c r="T320" s="83">
        <f t="shared" si="57"/>
        <v>1.9547307989639212E-5</v>
      </c>
    </row>
    <row r="321" spans="1:20" s="83" customFormat="1" ht="12.95" customHeight="1">
      <c r="A321" s="53" t="s">
        <v>172</v>
      </c>
      <c r="B321" s="50"/>
      <c r="C321" s="49">
        <v>49787.542200000004</v>
      </c>
      <c r="D321" s="49"/>
      <c r="E321" s="83">
        <f t="shared" si="53"/>
        <v>46463.963233237715</v>
      </c>
      <c r="F321" s="83">
        <f t="shared" si="54"/>
        <v>46464</v>
      </c>
      <c r="G321" s="83">
        <f t="shared" si="62"/>
        <v>-8.113919997413177E-3</v>
      </c>
      <c r="J321" s="83">
        <f t="shared" si="61"/>
        <v>-8.113919997413177E-3</v>
      </c>
      <c r="P321" s="83">
        <f t="shared" si="55"/>
        <v>-3.992686241098292E-3</v>
      </c>
      <c r="Q321" s="146">
        <f t="shared" si="56"/>
        <v>34769.042200000004</v>
      </c>
      <c r="R321" s="83">
        <f t="shared" si="60"/>
        <v>1.6984567674189298E-5</v>
      </c>
      <c r="S321" s="85">
        <v>1</v>
      </c>
      <c r="T321" s="83">
        <f t="shared" si="57"/>
        <v>1.6984567674189298E-5</v>
      </c>
    </row>
    <row r="322" spans="1:20" s="83" customFormat="1" ht="12.95" customHeight="1">
      <c r="A322" s="53" t="s">
        <v>172</v>
      </c>
      <c r="B322" s="50"/>
      <c r="C322" s="49">
        <v>49787.542200000004</v>
      </c>
      <c r="D322" s="49"/>
      <c r="E322" s="83">
        <f t="shared" si="53"/>
        <v>46463.963233237715</v>
      </c>
      <c r="F322" s="83">
        <f t="shared" si="54"/>
        <v>46464</v>
      </c>
      <c r="G322" s="83">
        <f t="shared" si="62"/>
        <v>-8.113919997413177E-3</v>
      </c>
      <c r="J322" s="83">
        <f t="shared" si="61"/>
        <v>-8.113919997413177E-3</v>
      </c>
      <c r="P322" s="83">
        <f t="shared" si="55"/>
        <v>-3.992686241098292E-3</v>
      </c>
      <c r="Q322" s="146">
        <f t="shared" si="56"/>
        <v>34769.042200000004</v>
      </c>
      <c r="R322" s="83">
        <f t="shared" si="60"/>
        <v>1.6984567674189298E-5</v>
      </c>
      <c r="S322" s="85">
        <v>1</v>
      </c>
      <c r="T322" s="83">
        <f t="shared" si="57"/>
        <v>1.6984567674189298E-5</v>
      </c>
    </row>
    <row r="323" spans="1:20" s="83" customFormat="1" ht="12.95" customHeight="1">
      <c r="A323" s="53" t="s">
        <v>171</v>
      </c>
      <c r="B323" s="50" t="s">
        <v>197</v>
      </c>
      <c r="C323" s="49">
        <v>49788.321000000004</v>
      </c>
      <c r="D323" s="49">
        <v>5.0000000000000001E-3</v>
      </c>
      <c r="E323" s="83">
        <f t="shared" si="53"/>
        <v>46467.492224709233</v>
      </c>
      <c r="F323" s="83">
        <f t="shared" si="54"/>
        <v>46467.5</v>
      </c>
      <c r="G323" s="83">
        <f t="shared" si="62"/>
        <v>-1.7158999980892986E-3</v>
      </c>
      <c r="I323" s="83">
        <f>G323</f>
        <v>-1.7158999980892986E-3</v>
      </c>
      <c r="P323" s="83">
        <f t="shared" si="55"/>
        <v>-3.9942198756750284E-3</v>
      </c>
      <c r="Q323" s="146">
        <f t="shared" si="56"/>
        <v>34769.821000000004</v>
      </c>
      <c r="R323" s="83">
        <f t="shared" si="60"/>
        <v>5.1907414646022546E-6</v>
      </c>
      <c r="S323" s="85">
        <v>0.1</v>
      </c>
      <c r="T323" s="83">
        <f t="shared" si="57"/>
        <v>5.1907414646022546E-7</v>
      </c>
    </row>
    <row r="324" spans="1:20" s="83" customFormat="1" ht="12.95" customHeight="1">
      <c r="A324" s="53" t="s">
        <v>124</v>
      </c>
      <c r="B324" s="50"/>
      <c r="C324" s="49">
        <v>49801.654999999999</v>
      </c>
      <c r="D324" s="49"/>
      <c r="E324" s="83">
        <f t="shared" si="53"/>
        <v>46527.912836266936</v>
      </c>
      <c r="F324" s="83">
        <f t="shared" si="54"/>
        <v>46528</v>
      </c>
      <c r="G324" s="83">
        <f t="shared" si="62"/>
        <v>-1.9235840001783799E-2</v>
      </c>
      <c r="I324" s="83">
        <f>G324</f>
        <v>-1.9235840001783799E-2</v>
      </c>
      <c r="P324" s="83">
        <f t="shared" si="55"/>
        <v>-4.0207474399549257E-3</v>
      </c>
      <c r="Q324" s="146">
        <f t="shared" si="56"/>
        <v>34783.154999999999</v>
      </c>
      <c r="R324" s="83">
        <f t="shared" si="60"/>
        <v>2.3149904166502034E-4</v>
      </c>
      <c r="S324" s="85">
        <v>0.1</v>
      </c>
      <c r="T324" s="83">
        <f t="shared" si="57"/>
        <v>2.3149904166502037E-5</v>
      </c>
    </row>
    <row r="325" spans="1:20" s="83" customFormat="1" ht="12.95" customHeight="1">
      <c r="A325" s="53" t="s">
        <v>173</v>
      </c>
      <c r="B325" s="50" t="s">
        <v>197</v>
      </c>
      <c r="C325" s="49">
        <v>49812.377</v>
      </c>
      <c r="D325" s="49">
        <v>4.0000000000000001E-3</v>
      </c>
      <c r="E325" s="83">
        <f t="shared" si="53"/>
        <v>46576.497641810813</v>
      </c>
      <c r="F325" s="83">
        <f t="shared" si="54"/>
        <v>46576.5</v>
      </c>
      <c r="G325" s="83">
        <f t="shared" si="62"/>
        <v>-5.2041999879293144E-4</v>
      </c>
      <c r="I325" s="83">
        <f>G325</f>
        <v>-5.2041999879293144E-4</v>
      </c>
      <c r="P325" s="83">
        <f t="shared" si="55"/>
        <v>-4.0420373615403897E-3</v>
      </c>
      <c r="Q325" s="146">
        <f t="shared" si="56"/>
        <v>34793.877</v>
      </c>
      <c r="R325" s="83">
        <f t="shared" si="60"/>
        <v>1.2401788849604362E-5</v>
      </c>
      <c r="S325" s="85">
        <v>0.1</v>
      </c>
      <c r="T325" s="83">
        <f t="shared" si="57"/>
        <v>1.2401788849604363E-6</v>
      </c>
    </row>
    <row r="326" spans="1:20" s="83" customFormat="1" ht="12.95" customHeight="1">
      <c r="A326" s="53" t="s">
        <v>174</v>
      </c>
      <c r="B326" s="50"/>
      <c r="C326" s="49">
        <v>49839.4038</v>
      </c>
      <c r="D326" s="49"/>
      <c r="E326" s="83">
        <f t="shared" si="53"/>
        <v>46698.964702291421</v>
      </c>
      <c r="F326" s="83">
        <f t="shared" si="54"/>
        <v>46699</v>
      </c>
      <c r="G326" s="83">
        <f t="shared" si="62"/>
        <v>-7.7897199953440577E-3</v>
      </c>
      <c r="J326" s="83">
        <f>G326</f>
        <v>-7.7897199953440577E-3</v>
      </c>
      <c r="P326" s="83">
        <f t="shared" si="55"/>
        <v>-4.0959060645897093E-3</v>
      </c>
      <c r="Q326" s="146">
        <f t="shared" si="56"/>
        <v>34820.9038</v>
      </c>
      <c r="R326" s="83">
        <f t="shared" si="60"/>
        <v>1.3644261355034891E-5</v>
      </c>
      <c r="S326" s="85">
        <v>1</v>
      </c>
      <c r="T326" s="83">
        <f t="shared" si="57"/>
        <v>1.3644261355034891E-5</v>
      </c>
    </row>
    <row r="327" spans="1:20" s="83" customFormat="1" ht="12.95" customHeight="1">
      <c r="A327" s="53" t="s">
        <v>173</v>
      </c>
      <c r="B327" s="50"/>
      <c r="C327" s="49">
        <v>49841.39</v>
      </c>
      <c r="D327" s="49">
        <v>5.0000000000000001E-3</v>
      </c>
      <c r="E327" s="83">
        <f t="shared" si="53"/>
        <v>46707.964808686796</v>
      </c>
      <c r="F327" s="83">
        <f t="shared" si="54"/>
        <v>46708</v>
      </c>
      <c r="G327" s="83">
        <f t="shared" si="62"/>
        <v>-7.7662399999098852E-3</v>
      </c>
      <c r="I327" s="83">
        <f t="shared" ref="I327:I334" si="63">G327</f>
        <v>-7.7662399999098852E-3</v>
      </c>
      <c r="P327" s="83">
        <f t="shared" si="55"/>
        <v>-4.0998691432903422E-3</v>
      </c>
      <c r="Q327" s="146">
        <f t="shared" si="56"/>
        <v>34822.89</v>
      </c>
      <c r="R327" s="83">
        <f t="shared" si="60"/>
        <v>1.3442275258269123E-5</v>
      </c>
      <c r="S327" s="85">
        <v>0.1</v>
      </c>
      <c r="T327" s="83">
        <f t="shared" si="57"/>
        <v>1.3442275258269123E-6</v>
      </c>
    </row>
    <row r="328" spans="1:20" s="83" customFormat="1" ht="12.95" customHeight="1">
      <c r="A328" s="53" t="s">
        <v>124</v>
      </c>
      <c r="B328" s="50" t="s">
        <v>197</v>
      </c>
      <c r="C328" s="49">
        <v>49843.707999999999</v>
      </c>
      <c r="D328" s="49"/>
      <c r="E328" s="83">
        <f t="shared" si="53"/>
        <v>46718.468406826192</v>
      </c>
      <c r="F328" s="83">
        <f t="shared" si="54"/>
        <v>46718.5</v>
      </c>
      <c r="G328" s="83">
        <f t="shared" si="62"/>
        <v>-6.9721800027764402E-3</v>
      </c>
      <c r="I328" s="83">
        <f t="shared" si="63"/>
        <v>-6.9721800027764402E-3</v>
      </c>
      <c r="P328" s="83">
        <f t="shared" si="55"/>
        <v>-4.1044936655340357E-3</v>
      </c>
      <c r="Q328" s="146">
        <f t="shared" si="56"/>
        <v>34825.207999999999</v>
      </c>
      <c r="R328" s="83">
        <f t="shared" si="60"/>
        <v>8.2236249288067575E-6</v>
      </c>
      <c r="S328" s="85">
        <v>0.1</v>
      </c>
      <c r="T328" s="83">
        <f t="shared" si="57"/>
        <v>8.2236249288067577E-7</v>
      </c>
    </row>
    <row r="329" spans="1:20" s="83" customFormat="1" ht="12.95" customHeight="1">
      <c r="A329" s="53" t="s">
        <v>124</v>
      </c>
      <c r="B329" s="50"/>
      <c r="C329" s="49">
        <v>49872.722999999904</v>
      </c>
      <c r="D329" s="49"/>
      <c r="E329" s="83">
        <f t="shared" si="53"/>
        <v>46849.944636340348</v>
      </c>
      <c r="F329" s="83">
        <f t="shared" si="54"/>
        <v>46850</v>
      </c>
      <c r="G329" s="83">
        <f t="shared" si="62"/>
        <v>-1.2218000098073389E-2</v>
      </c>
      <c r="I329" s="83">
        <f t="shared" si="63"/>
        <v>-1.2218000098073389E-2</v>
      </c>
      <c r="P329" s="83">
        <f t="shared" si="55"/>
        <v>-4.1624951552213423E-3</v>
      </c>
      <c r="Q329" s="146">
        <f t="shared" si="56"/>
        <v>34854.222999999904</v>
      </c>
      <c r="R329" s="83">
        <f t="shared" si="60"/>
        <v>6.4891159884313782E-5</v>
      </c>
      <c r="S329" s="85">
        <v>0.1</v>
      </c>
      <c r="T329" s="83">
        <f t="shared" si="57"/>
        <v>6.4891159884313789E-6</v>
      </c>
    </row>
    <row r="330" spans="1:20" s="83" customFormat="1" ht="12.95" customHeight="1">
      <c r="A330" s="149" t="s">
        <v>493</v>
      </c>
      <c r="B330" s="150" t="s">
        <v>195</v>
      </c>
      <c r="C330" s="49">
        <v>49872.722999999998</v>
      </c>
      <c r="D330" s="149" t="s">
        <v>56</v>
      </c>
      <c r="E330" s="53">
        <f t="shared" si="53"/>
        <v>46849.944636340777</v>
      </c>
      <c r="F330" s="83">
        <f t="shared" si="54"/>
        <v>46850</v>
      </c>
      <c r="G330" s="83">
        <f t="shared" si="62"/>
        <v>-1.221800000348594E-2</v>
      </c>
      <c r="I330" s="83">
        <f t="shared" si="63"/>
        <v>-1.221800000348594E-2</v>
      </c>
      <c r="P330" s="83">
        <f t="shared" si="55"/>
        <v>-4.1624951552213423E-3</v>
      </c>
      <c r="Q330" s="146">
        <f t="shared" si="56"/>
        <v>34854.222999999998</v>
      </c>
      <c r="R330" s="83">
        <f t="shared" si="60"/>
        <v>6.4891158360414462E-5</v>
      </c>
      <c r="S330" s="85">
        <v>0.1</v>
      </c>
      <c r="T330" s="83">
        <f t="shared" si="57"/>
        <v>6.4891158360414467E-6</v>
      </c>
    </row>
    <row r="331" spans="1:20" s="83" customFormat="1" ht="12.95" customHeight="1">
      <c r="A331" s="53" t="s">
        <v>173</v>
      </c>
      <c r="B331" s="50"/>
      <c r="C331" s="49">
        <v>49878.468999999997</v>
      </c>
      <c r="D331" s="49">
        <v>5.0000000000000001E-3</v>
      </c>
      <c r="E331" s="83">
        <f t="shared" si="53"/>
        <v>46875.981597043537</v>
      </c>
      <c r="F331" s="83">
        <f t="shared" si="54"/>
        <v>46876</v>
      </c>
      <c r="G331" s="83">
        <f t="shared" si="62"/>
        <v>-4.0612800003145821E-3</v>
      </c>
      <c r="I331" s="83">
        <f t="shared" si="63"/>
        <v>-4.0612800003145821E-3</v>
      </c>
      <c r="P331" s="83">
        <f t="shared" si="55"/>
        <v>-4.1739817388944146E-3</v>
      </c>
      <c r="Q331" s="146">
        <f t="shared" si="56"/>
        <v>34859.968999999997</v>
      </c>
      <c r="R331" s="83">
        <f t="shared" si="60"/>
        <v>1.2701681878916901E-8</v>
      </c>
      <c r="S331" s="85">
        <v>0.1</v>
      </c>
      <c r="T331" s="83">
        <f t="shared" si="57"/>
        <v>1.2701681878916903E-9</v>
      </c>
    </row>
    <row r="332" spans="1:20" s="83" customFormat="1" ht="12.95" customHeight="1">
      <c r="A332" s="53" t="s">
        <v>175</v>
      </c>
      <c r="B332" s="50"/>
      <c r="C332" s="49">
        <v>50100.699000000001</v>
      </c>
      <c r="D332" s="49">
        <v>0.01</v>
      </c>
      <c r="E332" s="83">
        <f t="shared" si="53"/>
        <v>47882.976685274683</v>
      </c>
      <c r="F332" s="83">
        <f t="shared" si="54"/>
        <v>47883</v>
      </c>
      <c r="G332" s="83">
        <f t="shared" si="62"/>
        <v>-5.145240000274498E-3</v>
      </c>
      <c r="I332" s="83">
        <f t="shared" si="63"/>
        <v>-5.145240000274498E-3</v>
      </c>
      <c r="P332" s="83">
        <f t="shared" si="55"/>
        <v>-4.6235929848969411E-3</v>
      </c>
      <c r="Q332" s="146">
        <f t="shared" si="56"/>
        <v>35082.199000000001</v>
      </c>
      <c r="R332" s="83">
        <f t="shared" si="60"/>
        <v>2.7211560865231313E-7</v>
      </c>
      <c r="S332" s="85">
        <v>0.1</v>
      </c>
      <c r="T332" s="83">
        <f t="shared" si="57"/>
        <v>2.7211560865231316E-8</v>
      </c>
    </row>
    <row r="333" spans="1:20" s="83" customFormat="1" ht="12.95" customHeight="1">
      <c r="A333" s="53" t="s">
        <v>124</v>
      </c>
      <c r="B333" s="50"/>
      <c r="C333" s="49">
        <v>50152.77</v>
      </c>
      <c r="D333" s="49"/>
      <c r="E333" s="83">
        <f t="shared" si="53"/>
        <v>48118.927012589986</v>
      </c>
      <c r="F333" s="83">
        <f t="shared" si="54"/>
        <v>48119</v>
      </c>
      <c r="G333" s="83">
        <f t="shared" si="62"/>
        <v>-1.6107320006994996E-2</v>
      </c>
      <c r="I333" s="83">
        <f t="shared" si="63"/>
        <v>-1.6107320006994996E-2</v>
      </c>
      <c r="P333" s="83">
        <f t="shared" si="55"/>
        <v>-4.7302966782368566E-3</v>
      </c>
      <c r="Q333" s="146">
        <f t="shared" si="56"/>
        <v>35134.269999999997</v>
      </c>
      <c r="R333" s="83">
        <f t="shared" si="60"/>
        <v>1.2943665982310693E-4</v>
      </c>
      <c r="S333" s="85">
        <v>0.1</v>
      </c>
      <c r="T333" s="83">
        <f t="shared" si="57"/>
        <v>1.2943665982310694E-5</v>
      </c>
    </row>
    <row r="334" spans="1:20" s="83" customFormat="1" ht="12.95" customHeight="1">
      <c r="A334" s="53" t="s">
        <v>175</v>
      </c>
      <c r="B334" s="50" t="s">
        <v>197</v>
      </c>
      <c r="C334" s="49">
        <v>50153.336000000003</v>
      </c>
      <c r="D334" s="49">
        <v>5.0000000000000001E-3</v>
      </c>
      <c r="E334" s="83">
        <f t="shared" si="53"/>
        <v>48121.491739314304</v>
      </c>
      <c r="F334" s="83">
        <f t="shared" si="54"/>
        <v>48121.5</v>
      </c>
      <c r="G334" s="83">
        <f t="shared" si="62"/>
        <v>-1.8230200003017671E-3</v>
      </c>
      <c r="I334" s="83">
        <f t="shared" si="63"/>
        <v>-1.8230200003017671E-3</v>
      </c>
      <c r="P334" s="83">
        <f t="shared" si="55"/>
        <v>-4.7314297234545381E-3</v>
      </c>
      <c r="Q334" s="146">
        <f t="shared" si="56"/>
        <v>35134.836000000003</v>
      </c>
      <c r="R334" s="83">
        <f t="shared" si="60"/>
        <v>8.4588471177295782E-6</v>
      </c>
      <c r="S334" s="85">
        <v>0.1</v>
      </c>
      <c r="T334" s="83">
        <f t="shared" si="57"/>
        <v>8.4588471177295784E-7</v>
      </c>
    </row>
    <row r="335" spans="1:20" s="83" customFormat="1" ht="12.95" customHeight="1">
      <c r="A335" s="53" t="s">
        <v>176</v>
      </c>
      <c r="B335" s="50" t="s">
        <v>197</v>
      </c>
      <c r="C335" s="49">
        <v>50157.521399999998</v>
      </c>
      <c r="D335" s="49"/>
      <c r="E335" s="83">
        <f t="shared" si="53"/>
        <v>48140.457123116117</v>
      </c>
      <c r="F335" s="83">
        <f t="shared" si="54"/>
        <v>48140.5</v>
      </c>
      <c r="G335" s="83">
        <f t="shared" si="62"/>
        <v>-9.462340000027325E-3</v>
      </c>
      <c r="J335" s="83">
        <f>G335</f>
        <v>-9.462340000027325E-3</v>
      </c>
      <c r="P335" s="83">
        <f t="shared" si="55"/>
        <v>-4.7400427234172851E-3</v>
      </c>
      <c r="Q335" s="146">
        <f t="shared" si="56"/>
        <v>35139.021399999998</v>
      </c>
      <c r="R335" s="83">
        <f t="shared" si="60"/>
        <v>2.2300091568678601E-5</v>
      </c>
      <c r="S335" s="85">
        <v>1</v>
      </c>
      <c r="T335" s="83">
        <f t="shared" si="57"/>
        <v>2.2300091568678601E-5</v>
      </c>
    </row>
    <row r="336" spans="1:20" s="83" customFormat="1" ht="12.95" customHeight="1">
      <c r="A336" s="53" t="s">
        <v>177</v>
      </c>
      <c r="B336" s="50" t="s">
        <v>197</v>
      </c>
      <c r="C336" s="49">
        <v>50180.366999999998</v>
      </c>
      <c r="D336" s="49">
        <v>6.0000000000000001E-3</v>
      </c>
      <c r="E336" s="83">
        <f t="shared" si="53"/>
        <v>48243.977831335957</v>
      </c>
      <c r="F336" s="83">
        <f t="shared" si="54"/>
        <v>48244</v>
      </c>
      <c r="G336" s="83">
        <f t="shared" si="62"/>
        <v>-4.8923200010904111E-3</v>
      </c>
      <c r="I336" s="83">
        <f>G336</f>
        <v>-4.8923200010904111E-3</v>
      </c>
      <c r="P336" s="83">
        <f t="shared" si="55"/>
        <v>-4.7870185222835182E-3</v>
      </c>
      <c r="Q336" s="146">
        <f t="shared" si="56"/>
        <v>35161.866999999998</v>
      </c>
      <c r="R336" s="83">
        <f t="shared" si="60"/>
        <v>1.1088401438918519E-8</v>
      </c>
      <c r="S336" s="85">
        <v>0.1</v>
      </c>
      <c r="T336" s="83">
        <f t="shared" si="57"/>
        <v>1.108840143891852E-9</v>
      </c>
    </row>
    <row r="337" spans="1:21" s="83" customFormat="1" ht="12.95" customHeight="1">
      <c r="A337" s="53" t="s">
        <v>177</v>
      </c>
      <c r="B337" s="50" t="s">
        <v>197</v>
      </c>
      <c r="C337" s="49">
        <v>50181.358</v>
      </c>
      <c r="D337" s="49">
        <v>1.8E-3</v>
      </c>
      <c r="E337" s="83">
        <f t="shared" si="53"/>
        <v>48248.468368763119</v>
      </c>
      <c r="F337" s="83">
        <f t="shared" si="54"/>
        <v>48248.5</v>
      </c>
      <c r="G337" s="83">
        <f t="shared" si="62"/>
        <v>-6.980580001254566E-3</v>
      </c>
      <c r="I337" s="83">
        <f>G337</f>
        <v>-6.980580001254566E-3</v>
      </c>
      <c r="P337" s="83">
        <f t="shared" si="55"/>
        <v>-4.7890631568055586E-3</v>
      </c>
      <c r="Q337" s="146">
        <f t="shared" si="56"/>
        <v>35162.858</v>
      </c>
      <c r="R337" s="83">
        <f t="shared" si="60"/>
        <v>4.8027460795037345E-6</v>
      </c>
      <c r="S337" s="85">
        <v>0.1</v>
      </c>
      <c r="T337" s="83">
        <f t="shared" si="57"/>
        <v>4.8027460795037349E-7</v>
      </c>
    </row>
    <row r="338" spans="1:21" s="83" customFormat="1" ht="12.95" customHeight="1">
      <c r="A338" s="53" t="s">
        <v>177</v>
      </c>
      <c r="B338" s="50" t="s">
        <v>197</v>
      </c>
      <c r="C338" s="49">
        <v>50181.358500000002</v>
      </c>
      <c r="D338" s="49">
        <v>1.8E-3</v>
      </c>
      <c r="E338" s="83">
        <f t="shared" si="53"/>
        <v>48248.470634422774</v>
      </c>
      <c r="F338" s="83">
        <f t="shared" si="54"/>
        <v>48248.5</v>
      </c>
      <c r="G338" s="83">
        <f t="shared" si="62"/>
        <v>-6.4805799993337132E-3</v>
      </c>
      <c r="J338" s="83">
        <f>G338</f>
        <v>-6.4805799993337132E-3</v>
      </c>
      <c r="P338" s="83">
        <f t="shared" si="55"/>
        <v>-4.7890631568055586E-3</v>
      </c>
      <c r="Q338" s="146">
        <f t="shared" si="56"/>
        <v>35162.858500000002</v>
      </c>
      <c r="R338" s="83">
        <f t="shared" si="60"/>
        <v>2.8612292285564176E-6</v>
      </c>
      <c r="S338" s="85">
        <v>1</v>
      </c>
      <c r="T338" s="83">
        <f t="shared" si="57"/>
        <v>2.8612292285564176E-6</v>
      </c>
    </row>
    <row r="339" spans="1:21" s="83" customFormat="1" ht="12.95" customHeight="1">
      <c r="A339" s="53" t="s">
        <v>178</v>
      </c>
      <c r="B339" s="50" t="s">
        <v>197</v>
      </c>
      <c r="C339" s="49">
        <v>50188.418299999998</v>
      </c>
      <c r="D339" s="49"/>
      <c r="E339" s="83">
        <f t="shared" si="53"/>
        <v>48280.460842423003</v>
      </c>
      <c r="F339" s="83">
        <f t="shared" si="54"/>
        <v>48280.5</v>
      </c>
      <c r="G339" s="83">
        <f t="shared" si="62"/>
        <v>-8.6415400000987574E-3</v>
      </c>
      <c r="J339" s="83">
        <f>G339</f>
        <v>-8.6415400000987574E-3</v>
      </c>
      <c r="P339" s="83">
        <f t="shared" si="55"/>
        <v>-4.803608087706631E-3</v>
      </c>
      <c r="Q339" s="146">
        <f t="shared" si="56"/>
        <v>35169.918299999998</v>
      </c>
      <c r="R339" s="83">
        <f t="shared" si="60"/>
        <v>1.4729721364157885E-5</v>
      </c>
      <c r="S339" s="85">
        <v>1</v>
      </c>
      <c r="T339" s="83">
        <f t="shared" si="57"/>
        <v>1.4729721364157885E-5</v>
      </c>
    </row>
    <row r="340" spans="1:21" s="83" customFormat="1" ht="12.95" customHeight="1">
      <c r="A340" s="53" t="s">
        <v>124</v>
      </c>
      <c r="B340" s="50"/>
      <c r="C340" s="49">
        <v>50191.608</v>
      </c>
      <c r="D340" s="49"/>
      <c r="E340" s="83">
        <f t="shared" si="53"/>
        <v>48294.914391596983</v>
      </c>
      <c r="F340" s="83">
        <f t="shared" si="54"/>
        <v>48295</v>
      </c>
      <c r="P340" s="83">
        <f t="shared" si="55"/>
        <v>-4.8102018234524374E-3</v>
      </c>
      <c r="Q340" s="146">
        <f t="shared" si="56"/>
        <v>35173.108</v>
      </c>
      <c r="R340" s="83">
        <f t="shared" si="60"/>
        <v>2.3138041582345153E-5</v>
      </c>
      <c r="S340" s="85"/>
      <c r="T340" s="83">
        <f t="shared" si="57"/>
        <v>0</v>
      </c>
      <c r="U340" s="148">
        <v>-3.4417619994201232E-2</v>
      </c>
    </row>
    <row r="341" spans="1:21" s="83" customFormat="1" ht="12.95" customHeight="1">
      <c r="A341" s="53" t="s">
        <v>177</v>
      </c>
      <c r="B341" s="50"/>
      <c r="C341" s="49">
        <v>50193.383000000002</v>
      </c>
      <c r="D341" s="49">
        <v>5.0000000000000001E-3</v>
      </c>
      <c r="E341" s="83">
        <f t="shared" ref="E341:E404" si="64">+(C341-C$7)/C$8</f>
        <v>48302.957483356018</v>
      </c>
      <c r="F341" s="83">
        <f t="shared" ref="F341:F404" si="65">ROUND(2*E341,0)/2</f>
        <v>48303</v>
      </c>
      <c r="G341" s="83">
        <f>+C341-(C$7+F341*C$8)</f>
        <v>-9.3828399985795841E-3</v>
      </c>
      <c r="I341" s="83">
        <f>G341</f>
        <v>-9.3828399985795841E-3</v>
      </c>
      <c r="P341" s="83">
        <f t="shared" ref="P341:P404" si="66">+D$11+D$12*F341+D$13*F341^2</f>
        <v>-4.8138405645797152E-3</v>
      </c>
      <c r="Q341" s="146">
        <f t="shared" ref="Q341:Q404" si="67">+C341-15018.5</f>
        <v>35174.883000000002</v>
      </c>
      <c r="R341" s="83">
        <f t="shared" si="60"/>
        <v>2.0875755827891122E-5</v>
      </c>
      <c r="S341" s="85">
        <v>0.1</v>
      </c>
      <c r="T341" s="83">
        <f t="shared" ref="T341:T404" si="68">+S341*R341</f>
        <v>2.0875755827891123E-6</v>
      </c>
    </row>
    <row r="342" spans="1:21" s="83" customFormat="1" ht="12.95" customHeight="1">
      <c r="A342" s="53" t="s">
        <v>124</v>
      </c>
      <c r="B342" s="50" t="s">
        <v>197</v>
      </c>
      <c r="C342" s="49">
        <v>50233.656000000003</v>
      </c>
      <c r="D342" s="49"/>
      <c r="E342" s="83">
        <f t="shared" si="64"/>
        <v>48485.447305559748</v>
      </c>
      <c r="F342" s="83">
        <f t="shared" si="65"/>
        <v>48485.5</v>
      </c>
      <c r="P342" s="83">
        <f t="shared" si="66"/>
        <v>-4.8970073315662615E-3</v>
      </c>
      <c r="Q342" s="146">
        <f t="shared" si="67"/>
        <v>35215.156000000003</v>
      </c>
      <c r="R342" s="83">
        <f t="shared" si="60"/>
        <v>2.3980680805413717E-5</v>
      </c>
      <c r="S342" s="85"/>
      <c r="T342" s="83">
        <f t="shared" si="68"/>
        <v>0</v>
      </c>
      <c r="U342" s="148">
        <v>-3.4217619999253657E-2</v>
      </c>
    </row>
    <row r="343" spans="1:21" s="83" customFormat="1" ht="12.95" customHeight="1">
      <c r="A343" s="53" t="s">
        <v>177</v>
      </c>
      <c r="B343" s="50"/>
      <c r="C343" s="49">
        <v>50249.442000000003</v>
      </c>
      <c r="D343" s="49">
        <v>4.0000000000000001E-3</v>
      </c>
      <c r="E343" s="83">
        <f t="shared" si="64"/>
        <v>48556.978712043194</v>
      </c>
      <c r="F343" s="83">
        <f t="shared" si="65"/>
        <v>48557</v>
      </c>
      <c r="G343" s="83">
        <f>+C343-(C$7+F343*C$8)</f>
        <v>-4.6979599937913008E-3</v>
      </c>
      <c r="I343" s="83">
        <f>G343</f>
        <v>-4.6979599937913008E-3</v>
      </c>
      <c r="P343" s="83">
        <f t="shared" si="66"/>
        <v>-4.9296730032274295E-3</v>
      </c>
      <c r="Q343" s="146">
        <f t="shared" si="67"/>
        <v>35230.942000000003</v>
      </c>
      <c r="R343" s="83">
        <f t="shared" si="60"/>
        <v>5.3690918741947454E-8</v>
      </c>
      <c r="S343" s="85">
        <v>0.1</v>
      </c>
      <c r="T343" s="83">
        <f t="shared" si="68"/>
        <v>5.3690918741947454E-9</v>
      </c>
    </row>
    <row r="344" spans="1:21" s="83" customFormat="1" ht="12.95" customHeight="1">
      <c r="A344" s="53" t="s">
        <v>124</v>
      </c>
      <c r="B344" s="50"/>
      <c r="C344" s="49">
        <v>50249.661999999997</v>
      </c>
      <c r="D344" s="49"/>
      <c r="E344" s="83">
        <f t="shared" si="64"/>
        <v>48557.975602289356</v>
      </c>
      <c r="F344" s="83">
        <f t="shared" si="65"/>
        <v>48558</v>
      </c>
      <c r="G344" s="83">
        <f>+C344-(C$7+F344*C$8)</f>
        <v>-5.3842400011490099E-3</v>
      </c>
      <c r="I344" s="83">
        <f>G344</f>
        <v>-5.3842400011490099E-3</v>
      </c>
      <c r="P344" s="83">
        <f t="shared" si="66"/>
        <v>-4.9301301952231176E-3</v>
      </c>
      <c r="Q344" s="146">
        <f t="shared" si="67"/>
        <v>35231.161999999997</v>
      </c>
      <c r="R344" s="83">
        <f t="shared" si="60"/>
        <v>2.0621571583805154E-7</v>
      </c>
      <c r="S344" s="85">
        <v>0.1</v>
      </c>
      <c r="T344" s="83">
        <f t="shared" si="68"/>
        <v>2.0621571583805154E-8</v>
      </c>
    </row>
    <row r="345" spans="1:21" s="83" customFormat="1" ht="12.95" customHeight="1">
      <c r="A345" s="51" t="s">
        <v>178</v>
      </c>
      <c r="B345" s="52"/>
      <c r="C345" s="51">
        <v>50251.508800000003</v>
      </c>
      <c r="D345" s="51">
        <v>2.9999999999999997E-4</v>
      </c>
      <c r="E345" s="83">
        <f t="shared" si="64"/>
        <v>48566.344042774224</v>
      </c>
      <c r="F345" s="83">
        <f t="shared" si="65"/>
        <v>48566.5</v>
      </c>
      <c r="P345" s="83">
        <f t="shared" si="66"/>
        <v>-4.9340166941311582E-3</v>
      </c>
      <c r="Q345" s="146">
        <f t="shared" si="67"/>
        <v>35233.008800000003</v>
      </c>
      <c r="R345" s="83">
        <f t="shared" si="60"/>
        <v>2.4344520737964962E-5</v>
      </c>
      <c r="S345" s="85">
        <v>1</v>
      </c>
      <c r="T345" s="83">
        <f t="shared" si="68"/>
        <v>2.4344520737964962E-5</v>
      </c>
    </row>
    <row r="346" spans="1:21" s="83" customFormat="1" ht="12.95" customHeight="1">
      <c r="A346" s="51" t="s">
        <v>178</v>
      </c>
      <c r="B346" s="52"/>
      <c r="C346" s="51">
        <v>50251.508999999998</v>
      </c>
      <c r="D346" s="51">
        <v>4.0000000000000002E-4</v>
      </c>
      <c r="E346" s="83">
        <f t="shared" si="64"/>
        <v>48566.344949038059</v>
      </c>
      <c r="F346" s="83">
        <f t="shared" si="65"/>
        <v>48566.5</v>
      </c>
      <c r="P346" s="83">
        <f t="shared" si="66"/>
        <v>-4.9340166941311582E-3</v>
      </c>
      <c r="Q346" s="146">
        <f t="shared" si="67"/>
        <v>35233.008999999998</v>
      </c>
      <c r="R346" s="83">
        <f t="shared" si="60"/>
        <v>2.4344520737964962E-5</v>
      </c>
      <c r="S346" s="85">
        <v>1</v>
      </c>
      <c r="T346" s="83">
        <f t="shared" si="68"/>
        <v>2.4344520737964962E-5</v>
      </c>
    </row>
    <row r="347" spans="1:21" s="83" customFormat="1" ht="12.95" customHeight="1">
      <c r="A347" s="51" t="s">
        <v>178</v>
      </c>
      <c r="B347" s="52"/>
      <c r="C347" s="51">
        <v>50291.489099999999</v>
      </c>
      <c r="D347" s="51">
        <v>1.4E-3</v>
      </c>
      <c r="E347" s="83">
        <f t="shared" si="64"/>
        <v>48747.507547818561</v>
      </c>
      <c r="F347" s="83">
        <f t="shared" si="65"/>
        <v>48747.5</v>
      </c>
      <c r="G347" s="83">
        <f t="shared" ref="G347:G378" si="69">+C347-(C$7+F347*C$8)</f>
        <v>1.665700001467485E-3</v>
      </c>
      <c r="J347" s="83">
        <f>G347</f>
        <v>1.665700001467485E-3</v>
      </c>
      <c r="P347" s="83">
        <f t="shared" si="66"/>
        <v>-5.016932123126254E-3</v>
      </c>
      <c r="Q347" s="146">
        <f t="shared" si="67"/>
        <v>35272.989099999999</v>
      </c>
      <c r="R347" s="83">
        <f t="shared" si="60"/>
        <v>4.4657572112652232E-5</v>
      </c>
      <c r="S347" s="85">
        <v>1</v>
      </c>
      <c r="T347" s="83">
        <f t="shared" si="68"/>
        <v>4.4657572112652232E-5</v>
      </c>
    </row>
    <row r="348" spans="1:21" s="83" customFormat="1" ht="12.95" customHeight="1">
      <c r="A348" s="51" t="s">
        <v>178</v>
      </c>
      <c r="B348" s="52"/>
      <c r="C348" s="51">
        <v>50291.492400000003</v>
      </c>
      <c r="D348" s="51">
        <v>1.1000000000000001E-3</v>
      </c>
      <c r="E348" s="83">
        <f t="shared" si="64"/>
        <v>48747.522501172265</v>
      </c>
      <c r="F348" s="83">
        <f t="shared" si="65"/>
        <v>48747.5</v>
      </c>
      <c r="G348" s="83">
        <f t="shared" si="69"/>
        <v>4.9657000054139644E-3</v>
      </c>
      <c r="J348" s="83">
        <f>G348</f>
        <v>4.9657000054139644E-3</v>
      </c>
      <c r="P348" s="83">
        <f t="shared" si="66"/>
        <v>-5.016932123126254E-3</v>
      </c>
      <c r="Q348" s="146">
        <f t="shared" si="67"/>
        <v>35272.992400000003</v>
      </c>
      <c r="R348" s="83">
        <f t="shared" si="60"/>
        <v>9.9652944213763411E-5</v>
      </c>
      <c r="S348" s="85">
        <v>1</v>
      </c>
      <c r="T348" s="83">
        <f t="shared" si="68"/>
        <v>9.9652944213763411E-5</v>
      </c>
    </row>
    <row r="349" spans="1:21" s="83" customFormat="1" ht="12.95" customHeight="1">
      <c r="A349" s="53" t="s">
        <v>179</v>
      </c>
      <c r="B349" s="50"/>
      <c r="C349" s="49">
        <v>50488.445</v>
      </c>
      <c r="D349" s="49">
        <v>5.0000000000000001E-3</v>
      </c>
      <c r="E349" s="83">
        <f t="shared" si="64"/>
        <v>49639.977618907709</v>
      </c>
      <c r="F349" s="83">
        <f t="shared" si="65"/>
        <v>49640</v>
      </c>
      <c r="G349" s="83">
        <f t="shared" si="69"/>
        <v>-4.9392000000807457E-3</v>
      </c>
      <c r="I349" s="83">
        <f>G349</f>
        <v>-4.9392000000807457E-3</v>
      </c>
      <c r="P349" s="83">
        <f t="shared" si="66"/>
        <v>-5.430136863045304E-3</v>
      </c>
      <c r="Q349" s="146">
        <f t="shared" si="67"/>
        <v>35469.945</v>
      </c>
      <c r="R349" s="83">
        <f t="shared" si="60"/>
        <v>2.4101900341748148E-7</v>
      </c>
      <c r="S349" s="85">
        <v>0.1</v>
      </c>
      <c r="T349" s="83">
        <f t="shared" si="68"/>
        <v>2.4101900341748149E-8</v>
      </c>
    </row>
    <row r="350" spans="1:21" s="83" customFormat="1" ht="12.95" customHeight="1">
      <c r="A350" s="53" t="s">
        <v>179</v>
      </c>
      <c r="B350" s="50"/>
      <c r="C350" s="49">
        <v>50509.406000000003</v>
      </c>
      <c r="D350" s="49">
        <v>5.0000000000000001E-3</v>
      </c>
      <c r="E350" s="83">
        <f t="shared" si="64"/>
        <v>49734.958602773149</v>
      </c>
      <c r="F350" s="83">
        <f t="shared" si="65"/>
        <v>49735</v>
      </c>
      <c r="G350" s="83">
        <f t="shared" si="69"/>
        <v>-9.135799999057781E-3</v>
      </c>
      <c r="I350" s="83">
        <f>G350</f>
        <v>-9.135799999057781E-3</v>
      </c>
      <c r="P350" s="83">
        <f t="shared" si="66"/>
        <v>-5.4745457437794468E-3</v>
      </c>
      <c r="Q350" s="146">
        <f t="shared" si="67"/>
        <v>35490.906000000003</v>
      </c>
      <c r="R350" s="83">
        <f t="shared" si="60"/>
        <v>1.3404782721793708E-5</v>
      </c>
      <c r="S350" s="85">
        <v>0.1</v>
      </c>
      <c r="T350" s="83">
        <f t="shared" si="68"/>
        <v>1.340478272179371E-6</v>
      </c>
    </row>
    <row r="351" spans="1:21" s="83" customFormat="1" ht="12.95" customHeight="1">
      <c r="A351" s="149" t="s">
        <v>824</v>
      </c>
      <c r="B351" s="150" t="s">
        <v>197</v>
      </c>
      <c r="C351" s="49">
        <v>50523.86</v>
      </c>
      <c r="D351" s="149" t="s">
        <v>56</v>
      </c>
      <c r="E351" s="53">
        <f t="shared" si="64"/>
        <v>49800.454291947834</v>
      </c>
      <c r="F351" s="83">
        <f t="shared" si="65"/>
        <v>49800.5</v>
      </c>
      <c r="G351" s="83">
        <f t="shared" si="69"/>
        <v>-1.0087139999086503E-2</v>
      </c>
      <c r="I351" s="83">
        <f>G351</f>
        <v>-1.0087139999086503E-2</v>
      </c>
      <c r="P351" s="83">
        <f t="shared" si="66"/>
        <v>-5.505212270498161E-3</v>
      </c>
      <c r="Q351" s="146">
        <f t="shared" si="67"/>
        <v>35505.360000000001</v>
      </c>
      <c r="R351" s="83">
        <f t="shared" si="60"/>
        <v>2.0994061710006723E-5</v>
      </c>
      <c r="S351" s="85">
        <v>0.1</v>
      </c>
      <c r="T351" s="83">
        <f t="shared" si="68"/>
        <v>2.0994061710006723E-6</v>
      </c>
    </row>
    <row r="352" spans="1:21" s="83" customFormat="1" ht="12.95" customHeight="1">
      <c r="A352" s="53" t="s">
        <v>180</v>
      </c>
      <c r="B352" s="50"/>
      <c r="C352" s="49">
        <v>50556.412199999999</v>
      </c>
      <c r="D352" s="49">
        <v>2.0000000000000001E-4</v>
      </c>
      <c r="E352" s="83">
        <f t="shared" si="64"/>
        <v>49947.958704093428</v>
      </c>
      <c r="F352" s="83">
        <f t="shared" si="65"/>
        <v>49948</v>
      </c>
      <c r="G352" s="83">
        <f t="shared" si="69"/>
        <v>-9.1134399990551174E-3</v>
      </c>
      <c r="K352" s="83">
        <f>G352</f>
        <v>-9.1134399990551174E-3</v>
      </c>
      <c r="P352" s="83">
        <f t="shared" si="66"/>
        <v>-5.5744132471301127E-3</v>
      </c>
      <c r="Q352" s="146">
        <f t="shared" si="67"/>
        <v>35537.912199999999</v>
      </c>
      <c r="R352" s="83">
        <f t="shared" si="60"/>
        <v>1.2524710350840848E-5</v>
      </c>
      <c r="S352" s="85">
        <v>1</v>
      </c>
      <c r="T352" s="83">
        <f t="shared" si="68"/>
        <v>1.2524710350840848E-5</v>
      </c>
    </row>
    <row r="353" spans="1:20" s="83" customFormat="1" ht="12.95" customHeight="1">
      <c r="A353" s="53" t="s">
        <v>181</v>
      </c>
      <c r="B353" s="50"/>
      <c r="C353" s="49">
        <v>50571.417000000001</v>
      </c>
      <c r="D353" s="49">
        <v>4.0000000000000001E-3</v>
      </c>
      <c r="E353" s="83">
        <f t="shared" si="64"/>
        <v>50015.950243939049</v>
      </c>
      <c r="F353" s="83">
        <f t="shared" si="65"/>
        <v>50016</v>
      </c>
      <c r="G353" s="83">
        <f t="shared" si="69"/>
        <v>-1.0980480001308024E-2</v>
      </c>
      <c r="I353" s="83">
        <f>G353</f>
        <v>-1.0980480001308024E-2</v>
      </c>
      <c r="P353" s="83">
        <f t="shared" si="66"/>
        <v>-5.6063826610579549E-3</v>
      </c>
      <c r="Q353" s="146">
        <f t="shared" si="67"/>
        <v>35552.917000000001</v>
      </c>
      <c r="R353" s="83">
        <f t="shared" si="60"/>
        <v>2.8880922222482867E-5</v>
      </c>
      <c r="S353" s="85">
        <v>0.1</v>
      </c>
      <c r="T353" s="83">
        <f t="shared" si="68"/>
        <v>2.8880922222482868E-6</v>
      </c>
    </row>
    <row r="354" spans="1:20" s="83" customFormat="1" ht="12.95" customHeight="1">
      <c r="A354" s="53" t="s">
        <v>181</v>
      </c>
      <c r="B354" s="50" t="s">
        <v>197</v>
      </c>
      <c r="C354" s="49">
        <v>50598.457000000002</v>
      </c>
      <c r="D354" s="49">
        <v>4.0000000000000001E-3</v>
      </c>
      <c r="E354" s="83">
        <f t="shared" si="64"/>
        <v>50138.477117834431</v>
      </c>
      <c r="F354" s="83">
        <f t="shared" si="65"/>
        <v>50138.5</v>
      </c>
      <c r="G354" s="83">
        <f t="shared" si="69"/>
        <v>-5.0497799966251478E-3</v>
      </c>
      <c r="I354" s="83">
        <f>G354</f>
        <v>-5.0497799966251478E-3</v>
      </c>
      <c r="P354" s="83">
        <f t="shared" si="66"/>
        <v>-5.6640806647118977E-3</v>
      </c>
      <c r="Q354" s="146">
        <f t="shared" si="67"/>
        <v>35579.957000000002</v>
      </c>
      <c r="R354" s="83">
        <f t="shared" si="60"/>
        <v>3.7736531081182727E-7</v>
      </c>
      <c r="S354" s="85">
        <v>0.1</v>
      </c>
      <c r="T354" s="83">
        <f t="shared" si="68"/>
        <v>3.773653108118273E-8</v>
      </c>
    </row>
    <row r="355" spans="1:20" s="83" customFormat="1" ht="12.95" customHeight="1">
      <c r="A355" s="53" t="s">
        <v>181</v>
      </c>
      <c r="B355" s="50"/>
      <c r="C355" s="49">
        <v>50599.445</v>
      </c>
      <c r="D355" s="49">
        <v>8.0000000000000004E-4</v>
      </c>
      <c r="E355" s="83">
        <f t="shared" si="64"/>
        <v>50142.954061303673</v>
      </c>
      <c r="F355" s="83">
        <f t="shared" si="65"/>
        <v>50143</v>
      </c>
      <c r="G355" s="83">
        <f t="shared" si="69"/>
        <v>-1.0138040001038462E-2</v>
      </c>
      <c r="I355" s="83">
        <f>G355</f>
        <v>-1.0138040001038462E-2</v>
      </c>
      <c r="P355" s="83">
        <f t="shared" si="66"/>
        <v>-5.6662027802275063E-3</v>
      </c>
      <c r="Q355" s="146">
        <f t="shared" si="67"/>
        <v>35580.945</v>
      </c>
      <c r="R355" s="83">
        <f t="shared" si="60"/>
        <v>1.9997328129430252E-5</v>
      </c>
      <c r="S355" s="85">
        <v>0.1</v>
      </c>
      <c r="T355" s="83">
        <f t="shared" si="68"/>
        <v>1.9997328129430252E-6</v>
      </c>
    </row>
    <row r="356" spans="1:20" s="83" customFormat="1" ht="12.95" customHeight="1">
      <c r="A356" s="53" t="s">
        <v>182</v>
      </c>
      <c r="B356" s="50"/>
      <c r="C356" s="49">
        <v>50599.445500000002</v>
      </c>
      <c r="D356" s="49"/>
      <c r="E356" s="83">
        <f t="shared" si="64"/>
        <v>50142.956326963336</v>
      </c>
      <c r="F356" s="83">
        <f t="shared" si="65"/>
        <v>50143</v>
      </c>
      <c r="G356" s="83">
        <f t="shared" si="69"/>
        <v>-9.6380399991176091E-3</v>
      </c>
      <c r="K356" s="83">
        <f>G356</f>
        <v>-9.6380399991176091E-3</v>
      </c>
      <c r="P356" s="83">
        <f t="shared" si="66"/>
        <v>-5.6662027802275063E-3</v>
      </c>
      <c r="Q356" s="146">
        <f t="shared" si="67"/>
        <v>35580.945500000002</v>
      </c>
      <c r="R356" s="83">
        <f t="shared" si="60"/>
        <v>1.5775490893360667E-5</v>
      </c>
      <c r="S356" s="85">
        <v>1</v>
      </c>
      <c r="T356" s="83">
        <f t="shared" si="68"/>
        <v>1.5775490893360667E-5</v>
      </c>
    </row>
    <row r="357" spans="1:20" s="83" customFormat="1" ht="12.95" customHeight="1">
      <c r="A357" s="53" t="s">
        <v>190</v>
      </c>
      <c r="B357" s="50"/>
      <c r="C357" s="49">
        <v>50849.594499999999</v>
      </c>
      <c r="D357" s="49">
        <v>1.4E-3</v>
      </c>
      <c r="E357" s="83">
        <f t="shared" si="64"/>
        <v>51276.461318755297</v>
      </c>
      <c r="F357" s="83">
        <f t="shared" si="65"/>
        <v>51276.5</v>
      </c>
      <c r="G357" s="83">
        <f t="shared" si="69"/>
        <v>-8.5364199985633604E-3</v>
      </c>
      <c r="K357" s="83">
        <f>G357</f>
        <v>-8.5364199985633604E-3</v>
      </c>
      <c r="P357" s="83">
        <f t="shared" si="66"/>
        <v>-6.2066017760779354E-3</v>
      </c>
      <c r="Q357" s="146">
        <f t="shared" si="67"/>
        <v>35831.094499999999</v>
      </c>
      <c r="R357" s="83">
        <f t="shared" si="60"/>
        <v>5.4280529498251457E-6</v>
      </c>
      <c r="S357" s="85">
        <v>1</v>
      </c>
      <c r="T357" s="83">
        <f t="shared" si="68"/>
        <v>5.4280529498251457E-6</v>
      </c>
    </row>
    <row r="358" spans="1:20" s="83" customFormat="1" ht="12.95" customHeight="1">
      <c r="A358" s="149" t="s">
        <v>840</v>
      </c>
      <c r="B358" s="150" t="s">
        <v>197</v>
      </c>
      <c r="C358" s="49">
        <v>50855.542699999998</v>
      </c>
      <c r="D358" s="149" t="s">
        <v>57</v>
      </c>
      <c r="E358" s="53">
        <f t="shared" si="64"/>
        <v>51303.41451222069</v>
      </c>
      <c r="F358" s="83">
        <f t="shared" si="65"/>
        <v>51303.5</v>
      </c>
      <c r="G358" s="83">
        <f t="shared" si="69"/>
        <v>-1.8865979996917304E-2</v>
      </c>
      <c r="J358" s="83">
        <f>G358</f>
        <v>-1.8865979996917304E-2</v>
      </c>
      <c r="P358" s="83">
        <f t="shared" si="66"/>
        <v>-6.2196164803572157E-3</v>
      </c>
      <c r="Q358" s="146">
        <f t="shared" si="67"/>
        <v>35837.042699999998</v>
      </c>
      <c r="R358" s="83">
        <f t="shared" si="60"/>
        <v>1.5993051019298201E-4</v>
      </c>
      <c r="S358" s="85">
        <v>1</v>
      </c>
      <c r="T358" s="83">
        <f t="shared" si="68"/>
        <v>1.5993051019298201E-4</v>
      </c>
    </row>
    <row r="359" spans="1:20" s="83" customFormat="1" ht="12.95" customHeight="1">
      <c r="A359" s="149" t="s">
        <v>840</v>
      </c>
      <c r="B359" s="150" t="s">
        <v>195</v>
      </c>
      <c r="C359" s="49">
        <v>50855.649700000002</v>
      </c>
      <c r="D359" s="149" t="s">
        <v>57</v>
      </c>
      <c r="E359" s="53">
        <f t="shared" si="64"/>
        <v>51303.899363385899</v>
      </c>
      <c r="F359" s="83">
        <f t="shared" si="65"/>
        <v>51304</v>
      </c>
      <c r="G359" s="83">
        <f t="shared" si="69"/>
        <v>-2.220911999756936E-2</v>
      </c>
      <c r="J359" s="83">
        <f>G359</f>
        <v>-2.220911999756936E-2</v>
      </c>
      <c r="P359" s="83">
        <f t="shared" si="66"/>
        <v>-6.2198575558822652E-3</v>
      </c>
      <c r="Q359" s="146">
        <f t="shared" si="67"/>
        <v>35837.149700000002</v>
      </c>
      <c r="R359" s="83">
        <f t="shared" si="60"/>
        <v>2.5565651342914555E-4</v>
      </c>
      <c r="S359" s="85">
        <v>1</v>
      </c>
      <c r="T359" s="83">
        <f t="shared" si="68"/>
        <v>2.5565651342914555E-4</v>
      </c>
    </row>
    <row r="360" spans="1:20" s="83" customFormat="1" ht="12.95" customHeight="1">
      <c r="A360" s="53" t="s">
        <v>183</v>
      </c>
      <c r="B360" s="50"/>
      <c r="C360" s="49">
        <v>50881.481699999997</v>
      </c>
      <c r="D360" s="49">
        <v>2.0000000000000001E-4</v>
      </c>
      <c r="E360" s="83">
        <f t="shared" si="64"/>
        <v>51420.952403565811</v>
      </c>
      <c r="F360" s="83">
        <f t="shared" si="65"/>
        <v>51421</v>
      </c>
      <c r="G360" s="83">
        <f t="shared" si="69"/>
        <v>-1.0503880002943333E-2</v>
      </c>
      <c r="J360" s="83">
        <f>G360</f>
        <v>-1.0503880002943333E-2</v>
      </c>
      <c r="P360" s="83">
        <f t="shared" si="66"/>
        <v>-6.2763317002230579E-3</v>
      </c>
      <c r="Q360" s="146">
        <f t="shared" si="67"/>
        <v>35862.981699999997</v>
      </c>
      <c r="R360" s="83">
        <f t="shared" si="60"/>
        <v>1.7872164651833079E-5</v>
      </c>
      <c r="S360" s="85">
        <v>1</v>
      </c>
      <c r="T360" s="83">
        <f t="shared" si="68"/>
        <v>1.7872164651833079E-5</v>
      </c>
    </row>
    <row r="361" spans="1:20" s="83" customFormat="1" ht="12.95" customHeight="1">
      <c r="A361" s="151" t="s">
        <v>848</v>
      </c>
      <c r="B361" s="150" t="s">
        <v>195</v>
      </c>
      <c r="C361" s="49">
        <v>50890.088000000003</v>
      </c>
      <c r="D361" s="149" t="s">
        <v>56</v>
      </c>
      <c r="E361" s="53">
        <f t="shared" si="64"/>
        <v>51459.950296864874</v>
      </c>
      <c r="F361" s="83">
        <f t="shared" si="65"/>
        <v>51460</v>
      </c>
      <c r="G361" s="83">
        <f t="shared" si="69"/>
        <v>-1.0968799993861467E-2</v>
      </c>
      <c r="I361" s="83">
        <f>G361</f>
        <v>-1.0968799993861467E-2</v>
      </c>
      <c r="P361" s="83">
        <f t="shared" si="66"/>
        <v>-6.2951840619558967E-3</v>
      </c>
      <c r="Q361" s="146">
        <f t="shared" si="67"/>
        <v>35871.588000000003</v>
      </c>
      <c r="R361" s="83">
        <f t="shared" si="60"/>
        <v>2.1842685878961569E-5</v>
      </c>
      <c r="S361" s="85">
        <v>0.1</v>
      </c>
      <c r="T361" s="83">
        <f t="shared" si="68"/>
        <v>2.1842685878961571E-6</v>
      </c>
    </row>
    <row r="362" spans="1:20" s="83" customFormat="1" ht="12.95" customHeight="1">
      <c r="A362" s="53" t="s">
        <v>184</v>
      </c>
      <c r="B362" s="50"/>
      <c r="C362" s="152">
        <v>50900.345000000001</v>
      </c>
      <c r="D362" s="49">
        <v>6.0000000000000001E-3</v>
      </c>
      <c r="E362" s="83">
        <f t="shared" si="64"/>
        <v>51506.428038933831</v>
      </c>
      <c r="F362" s="83">
        <f t="shared" si="65"/>
        <v>51506.5</v>
      </c>
      <c r="G362" s="83">
        <f t="shared" si="69"/>
        <v>-1.5880819999438245E-2</v>
      </c>
      <c r="I362" s="83">
        <f>G362</f>
        <v>-1.5880819999438245E-2</v>
      </c>
      <c r="P362" s="83">
        <f t="shared" si="66"/>
        <v>-6.31767994449727E-3</v>
      </c>
      <c r="Q362" s="146">
        <f t="shared" si="67"/>
        <v>35881.845000000001</v>
      </c>
      <c r="R362" s="83">
        <f t="shared" si="60"/>
        <v>9.1453647710416477E-5</v>
      </c>
      <c r="S362" s="85">
        <v>0.1</v>
      </c>
      <c r="T362" s="83">
        <f t="shared" si="68"/>
        <v>9.1453647710416477E-6</v>
      </c>
    </row>
    <row r="363" spans="1:20" s="83" customFormat="1" ht="12.95" customHeight="1">
      <c r="A363" s="53" t="s">
        <v>190</v>
      </c>
      <c r="B363" s="50"/>
      <c r="C363" s="49">
        <v>50919.549700000003</v>
      </c>
      <c r="D363" s="49">
        <v>2.3999999999999998E-3</v>
      </c>
      <c r="E363" s="83">
        <f t="shared" si="64"/>
        <v>51593.450666711149</v>
      </c>
      <c r="F363" s="83">
        <f t="shared" si="65"/>
        <v>51593.5</v>
      </c>
      <c r="G363" s="83">
        <f t="shared" si="69"/>
        <v>-1.0887179996643681E-2</v>
      </c>
      <c r="K363" s="83">
        <f>G363</f>
        <v>-1.0887179996643681E-2</v>
      </c>
      <c r="P363" s="83">
        <f t="shared" si="66"/>
        <v>-6.3598217937453801E-3</v>
      </c>
      <c r="Q363" s="146">
        <f t="shared" si="67"/>
        <v>35901.049700000003</v>
      </c>
      <c r="R363" s="83">
        <f t="shared" si="60"/>
        <v>2.0496972297350534E-5</v>
      </c>
      <c r="S363" s="85">
        <v>1</v>
      </c>
      <c r="T363" s="83">
        <f t="shared" si="68"/>
        <v>2.0496972297350534E-5</v>
      </c>
    </row>
    <row r="364" spans="1:20" s="83" customFormat="1" ht="12.95" customHeight="1">
      <c r="A364" s="149" t="s">
        <v>824</v>
      </c>
      <c r="B364" s="150" t="s">
        <v>197</v>
      </c>
      <c r="C364" s="49">
        <v>50921.758000000002</v>
      </c>
      <c r="D364" s="149" t="s">
        <v>56</v>
      </c>
      <c r="E364" s="53">
        <f t="shared" si="64"/>
        <v>51603.457179123245</v>
      </c>
      <c r="F364" s="83">
        <f t="shared" si="65"/>
        <v>51603.5</v>
      </c>
      <c r="G364" s="83">
        <f t="shared" si="69"/>
        <v>-9.4499799961340614E-3</v>
      </c>
      <c r="I364" s="83">
        <f>G364</f>
        <v>-9.4499799961340614E-3</v>
      </c>
      <c r="P364" s="83">
        <f t="shared" si="66"/>
        <v>-6.3646700923438958E-3</v>
      </c>
      <c r="Q364" s="146">
        <f t="shared" si="67"/>
        <v>35903.258000000002</v>
      </c>
      <c r="R364" s="83">
        <f t="shared" si="60"/>
        <v>9.5191372024256816E-6</v>
      </c>
      <c r="S364" s="85">
        <v>0.1</v>
      </c>
      <c r="T364" s="83">
        <f t="shared" si="68"/>
        <v>9.5191372024256816E-7</v>
      </c>
    </row>
    <row r="365" spans="1:20" s="83" customFormat="1" ht="12.95" customHeight="1">
      <c r="A365" s="53" t="s">
        <v>190</v>
      </c>
      <c r="B365" s="50"/>
      <c r="C365" s="49">
        <v>50925.398699999998</v>
      </c>
      <c r="D365" s="49">
        <v>5.9999999999999995E-4</v>
      </c>
      <c r="E365" s="83">
        <f t="shared" si="64"/>
        <v>51619.954353301888</v>
      </c>
      <c r="F365" s="83">
        <f t="shared" si="65"/>
        <v>51620</v>
      </c>
      <c r="G365" s="83">
        <f t="shared" si="69"/>
        <v>-1.0073600002215244E-2</v>
      </c>
      <c r="K365" s="83">
        <f>G365</f>
        <v>-1.0073600002215244E-2</v>
      </c>
      <c r="P365" s="83">
        <f t="shared" si="66"/>
        <v>-6.3726717719857547E-3</v>
      </c>
      <c r="Q365" s="146">
        <f t="shared" si="67"/>
        <v>35906.898699999998</v>
      </c>
      <c r="R365" s="83">
        <f t="shared" si="60"/>
        <v>1.3696869765309578E-5</v>
      </c>
      <c r="S365" s="85">
        <v>1</v>
      </c>
      <c r="T365" s="83">
        <f t="shared" si="68"/>
        <v>1.3696869765309578E-5</v>
      </c>
    </row>
    <row r="366" spans="1:20" s="83" customFormat="1" ht="12.95" customHeight="1">
      <c r="A366" s="149" t="s">
        <v>824</v>
      </c>
      <c r="B366" s="150" t="s">
        <v>195</v>
      </c>
      <c r="C366" s="49">
        <v>50925.62</v>
      </c>
      <c r="D366" s="149" t="s">
        <v>56</v>
      </c>
      <c r="E366" s="53">
        <f t="shared" si="64"/>
        <v>51620.95713426319</v>
      </c>
      <c r="F366" s="83">
        <f t="shared" si="65"/>
        <v>51621</v>
      </c>
      <c r="G366" s="83">
        <f t="shared" si="69"/>
        <v>-9.4598799987579696E-3</v>
      </c>
      <c r="I366" s="83">
        <f>G366</f>
        <v>-9.4598799987579696E-3</v>
      </c>
      <c r="P366" s="83">
        <f t="shared" si="66"/>
        <v>-6.3731568017906933E-3</v>
      </c>
      <c r="Q366" s="146">
        <f t="shared" si="67"/>
        <v>35907.120000000003</v>
      </c>
      <c r="R366" s="83">
        <f t="shared" si="60"/>
        <v>9.5278600946958826E-6</v>
      </c>
      <c r="S366" s="85">
        <v>0.1</v>
      </c>
      <c r="T366" s="83">
        <f t="shared" si="68"/>
        <v>9.5278600946958826E-7</v>
      </c>
    </row>
    <row r="367" spans="1:20" s="83" customFormat="1" ht="12.95" customHeight="1">
      <c r="A367" s="49" t="s">
        <v>190</v>
      </c>
      <c r="B367" s="50" t="s">
        <v>197</v>
      </c>
      <c r="C367" s="49">
        <v>50937.426399999997</v>
      </c>
      <c r="D367" s="49">
        <v>1.2999999999999999E-3</v>
      </c>
      <c r="E367" s="83">
        <f t="shared" si="64"/>
        <v>51674.455702456886</v>
      </c>
      <c r="F367" s="83">
        <f t="shared" si="65"/>
        <v>51674.5</v>
      </c>
      <c r="G367" s="83">
        <f t="shared" si="69"/>
        <v>-9.7758600022643805E-3</v>
      </c>
      <c r="K367" s="83">
        <f>G367</f>
        <v>-9.7758600022643805E-3</v>
      </c>
      <c r="P367" s="83">
        <f t="shared" si="66"/>
        <v>-6.3991191461251502E-3</v>
      </c>
      <c r="Q367" s="146">
        <f t="shared" si="67"/>
        <v>35918.926399999997</v>
      </c>
      <c r="R367" s="83">
        <f t="shared" si="60"/>
        <v>1.1402378809519902E-5</v>
      </c>
      <c r="S367" s="85">
        <v>1</v>
      </c>
      <c r="T367" s="83">
        <f t="shared" si="68"/>
        <v>1.1402378809519902E-5</v>
      </c>
    </row>
    <row r="368" spans="1:20" s="83" customFormat="1" ht="12.95" customHeight="1">
      <c r="A368" s="53" t="s">
        <v>185</v>
      </c>
      <c r="B368" s="50" t="s">
        <v>197</v>
      </c>
      <c r="C368" s="49">
        <v>50943.383999999998</v>
      </c>
      <c r="D368" s="49">
        <v>3.0000000000000001E-3</v>
      </c>
      <c r="E368" s="83">
        <f t="shared" si="64"/>
        <v>51701.451490323721</v>
      </c>
      <c r="F368" s="83">
        <f t="shared" si="65"/>
        <v>51701.5</v>
      </c>
      <c r="G368" s="83">
        <f t="shared" si="69"/>
        <v>-1.0705419997975696E-2</v>
      </c>
      <c r="I368" s="83">
        <f>G368</f>
        <v>-1.0705419997975696E-2</v>
      </c>
      <c r="P368" s="83">
        <f t="shared" si="66"/>
        <v>-6.4122315144913384E-3</v>
      </c>
      <c r="Q368" s="146">
        <f t="shared" si="67"/>
        <v>35924.883999999998</v>
      </c>
      <c r="R368" s="83">
        <f t="shared" si="60"/>
        <v>1.8431467354722719E-5</v>
      </c>
      <c r="S368" s="85">
        <v>0.1</v>
      </c>
      <c r="T368" s="83">
        <f t="shared" si="68"/>
        <v>1.8431467354722719E-6</v>
      </c>
    </row>
    <row r="369" spans="1:20" s="83" customFormat="1" ht="12.95" customHeight="1">
      <c r="A369" s="53" t="s">
        <v>190</v>
      </c>
      <c r="B369" s="50"/>
      <c r="C369" s="49">
        <v>50946.364600000001</v>
      </c>
      <c r="D369" s="49">
        <v>1.1999999999999999E-3</v>
      </c>
      <c r="E369" s="83">
        <f t="shared" si="64"/>
        <v>51714.957540631891</v>
      </c>
      <c r="F369" s="83">
        <f t="shared" si="65"/>
        <v>51715</v>
      </c>
      <c r="G369" s="83">
        <f t="shared" si="69"/>
        <v>-9.3702000012854114E-3</v>
      </c>
      <c r="K369" s="83">
        <f>G369</f>
        <v>-9.3702000012854114E-3</v>
      </c>
      <c r="P369" s="83">
        <f t="shared" si="66"/>
        <v>-6.418790183219357E-3</v>
      </c>
      <c r="Q369" s="146">
        <f t="shared" si="67"/>
        <v>35927.864600000001</v>
      </c>
      <c r="R369" s="83">
        <f t="shared" si="60"/>
        <v>8.7108199141767001E-6</v>
      </c>
      <c r="S369" s="85">
        <v>1</v>
      </c>
      <c r="T369" s="83">
        <f t="shared" si="68"/>
        <v>8.7108199141767001E-6</v>
      </c>
    </row>
    <row r="370" spans="1:20" s="83" customFormat="1" ht="12.95" customHeight="1">
      <c r="A370" s="53" t="s">
        <v>189</v>
      </c>
      <c r="B370" s="50" t="s">
        <v>197</v>
      </c>
      <c r="C370" s="49">
        <v>51207.545899999997</v>
      </c>
      <c r="D370" s="49">
        <v>1E-4</v>
      </c>
      <c r="E370" s="83">
        <f t="shared" si="64"/>
        <v>52898.453406346773</v>
      </c>
      <c r="F370" s="83">
        <f t="shared" si="65"/>
        <v>52898.5</v>
      </c>
      <c r="G370" s="83">
        <f t="shared" si="69"/>
        <v>-1.0282579998602159E-2</v>
      </c>
      <c r="J370" s="83">
        <f>G370</f>
        <v>-1.0282579998602159E-2</v>
      </c>
      <c r="P370" s="83">
        <f t="shared" si="66"/>
        <v>-7.0002043562950485E-3</v>
      </c>
      <c r="Q370" s="146">
        <f t="shared" si="67"/>
        <v>36189.045899999997</v>
      </c>
      <c r="R370" s="83">
        <f t="shared" si="60"/>
        <v>1.0773989857211019E-5</v>
      </c>
      <c r="S370" s="85">
        <v>1</v>
      </c>
      <c r="T370" s="83">
        <f t="shared" si="68"/>
        <v>1.0773989857211019E-5</v>
      </c>
    </row>
    <row r="371" spans="1:20" s="83" customFormat="1" ht="12.95" customHeight="1">
      <c r="A371" s="149" t="s">
        <v>824</v>
      </c>
      <c r="B371" s="150" t="s">
        <v>195</v>
      </c>
      <c r="C371" s="49">
        <v>51223.758999999998</v>
      </c>
      <c r="D371" s="149" t="s">
        <v>56</v>
      </c>
      <c r="E371" s="53">
        <f t="shared" si="64"/>
        <v>52971.920139303627</v>
      </c>
      <c r="F371" s="83">
        <f t="shared" si="65"/>
        <v>52972</v>
      </c>
      <c r="G371" s="83">
        <f t="shared" si="69"/>
        <v>-1.7624160005652811E-2</v>
      </c>
      <c r="I371" s="83">
        <f>G371</f>
        <v>-1.7624160005652811E-2</v>
      </c>
      <c r="P371" s="83">
        <f t="shared" si="66"/>
        <v>-7.0367322978032451E-3</v>
      </c>
      <c r="Q371" s="146">
        <f t="shared" si="67"/>
        <v>36205.258999999998</v>
      </c>
      <c r="R371" s="83">
        <f t="shared" si="60"/>
        <v>1.1209362546894075E-4</v>
      </c>
      <c r="S371" s="85">
        <v>0.1</v>
      </c>
      <c r="T371" s="83">
        <f t="shared" si="68"/>
        <v>1.1209362546894076E-5</v>
      </c>
    </row>
    <row r="372" spans="1:20" s="83" customFormat="1" ht="12.95" customHeight="1">
      <c r="A372" s="149" t="s">
        <v>824</v>
      </c>
      <c r="B372" s="150" t="s">
        <v>195</v>
      </c>
      <c r="C372" s="49">
        <v>51245.624000000003</v>
      </c>
      <c r="D372" s="149" t="s">
        <v>56</v>
      </c>
      <c r="E372" s="53">
        <f t="shared" si="64"/>
        <v>53070.997435817051</v>
      </c>
      <c r="F372" s="83">
        <f t="shared" si="65"/>
        <v>53071</v>
      </c>
      <c r="G372" s="83">
        <f t="shared" si="69"/>
        <v>-5.6588000006740913E-4</v>
      </c>
      <c r="I372" s="83">
        <f>G372</f>
        <v>-5.6588000006740913E-4</v>
      </c>
      <c r="P372" s="83">
        <f t="shared" si="66"/>
        <v>-7.086010802297352E-3</v>
      </c>
      <c r="Q372" s="146">
        <f t="shared" si="67"/>
        <v>36227.124000000003</v>
      </c>
      <c r="R372" s="83">
        <f t="shared" si="60"/>
        <v>4.2512105678187679E-5</v>
      </c>
      <c r="S372" s="85">
        <v>0.1</v>
      </c>
      <c r="T372" s="83">
        <f t="shared" si="68"/>
        <v>4.2512105678187683E-6</v>
      </c>
    </row>
    <row r="373" spans="1:20" s="83" customFormat="1" ht="12.95" customHeight="1">
      <c r="A373" s="149" t="s">
        <v>824</v>
      </c>
      <c r="B373" s="150" t="s">
        <v>195</v>
      </c>
      <c r="C373" s="49">
        <v>51248.705999999998</v>
      </c>
      <c r="D373" s="149" t="s">
        <v>56</v>
      </c>
      <c r="E373" s="53">
        <f t="shared" si="64"/>
        <v>53084.962961902296</v>
      </c>
      <c r="F373" s="83">
        <f t="shared" si="65"/>
        <v>53085</v>
      </c>
      <c r="G373" s="83">
        <f t="shared" si="69"/>
        <v>-8.1738000008044764E-3</v>
      </c>
      <c r="I373" s="83">
        <f>G373</f>
        <v>-8.1738000008044764E-3</v>
      </c>
      <c r="P373" s="83">
        <f t="shared" si="66"/>
        <v>-7.0929866686353015E-3</v>
      </c>
      <c r="Q373" s="146">
        <f t="shared" si="67"/>
        <v>36230.205999999998</v>
      </c>
      <c r="R373" s="83">
        <f t="shared" si="60"/>
        <v>1.1681574589946352E-6</v>
      </c>
      <c r="S373" s="85">
        <v>0.1</v>
      </c>
      <c r="T373" s="83">
        <f t="shared" si="68"/>
        <v>1.1681574589946353E-7</v>
      </c>
    </row>
    <row r="374" spans="1:20" s="83" customFormat="1" ht="12.95" customHeight="1">
      <c r="A374" s="149" t="s">
        <v>840</v>
      </c>
      <c r="B374" s="150" t="s">
        <v>197</v>
      </c>
      <c r="C374" s="49">
        <v>51250.369299999998</v>
      </c>
      <c r="D374" s="149" t="s">
        <v>56</v>
      </c>
      <c r="E374" s="53">
        <f t="shared" si="64"/>
        <v>53092.499905295423</v>
      </c>
      <c r="F374" s="83">
        <f t="shared" si="65"/>
        <v>53092.5</v>
      </c>
      <c r="G374" s="83">
        <f t="shared" si="69"/>
        <v>-2.0899999071843922E-5</v>
      </c>
      <c r="J374" s="83">
        <f>G374</f>
        <v>-2.0899999071843922E-5</v>
      </c>
      <c r="P374" s="83">
        <f t="shared" si="66"/>
        <v>-7.0967244726410778E-3</v>
      </c>
      <c r="Q374" s="146">
        <f t="shared" si="67"/>
        <v>36231.869299999998</v>
      </c>
      <c r="R374" s="83">
        <f t="shared" si="60"/>
        <v>5.0067291980761326E-5</v>
      </c>
      <c r="S374" s="85">
        <v>1</v>
      </c>
      <c r="T374" s="83">
        <f t="shared" si="68"/>
        <v>5.0067291980761326E-5</v>
      </c>
    </row>
    <row r="375" spans="1:20" s="83" customFormat="1" ht="12.95" customHeight="1">
      <c r="A375" s="149" t="s">
        <v>840</v>
      </c>
      <c r="B375" s="150" t="s">
        <v>195</v>
      </c>
      <c r="C375" s="49">
        <v>51250.471299999997</v>
      </c>
      <c r="D375" s="149" t="s">
        <v>56</v>
      </c>
      <c r="E375" s="53">
        <f t="shared" si="64"/>
        <v>53092.962099864104</v>
      </c>
      <c r="F375" s="83">
        <f t="shared" si="65"/>
        <v>53093</v>
      </c>
      <c r="G375" s="83">
        <f t="shared" si="69"/>
        <v>-8.364040004380513E-3</v>
      </c>
      <c r="K375" s="83">
        <f>G375</f>
        <v>-8.364040004380513E-3</v>
      </c>
      <c r="P375" s="83">
        <f t="shared" si="66"/>
        <v>-7.0969736777516217E-3</v>
      </c>
      <c r="Q375" s="146">
        <f t="shared" si="67"/>
        <v>36231.971299999997</v>
      </c>
      <c r="R375" s="83">
        <f t="shared" si="60"/>
        <v>1.6054570760768323E-6</v>
      </c>
      <c r="S375" s="85">
        <v>1</v>
      </c>
      <c r="T375" s="83">
        <f t="shared" si="68"/>
        <v>1.6054570760768323E-6</v>
      </c>
    </row>
    <row r="376" spans="1:20" s="83" customFormat="1" ht="12.95" customHeight="1">
      <c r="A376" s="149" t="s">
        <v>840</v>
      </c>
      <c r="B376" s="150" t="s">
        <v>195</v>
      </c>
      <c r="C376" s="49">
        <v>51250.477599999998</v>
      </c>
      <c r="D376" s="149" t="s">
        <v>56</v>
      </c>
      <c r="E376" s="53">
        <f t="shared" si="64"/>
        <v>53092.990647175706</v>
      </c>
      <c r="F376" s="83">
        <f t="shared" si="65"/>
        <v>53093</v>
      </c>
      <c r="G376" s="83">
        <f t="shared" si="69"/>
        <v>-2.0640400034608319E-3</v>
      </c>
      <c r="J376" s="83">
        <f>G376</f>
        <v>-2.0640400034608319E-3</v>
      </c>
      <c r="P376" s="83">
        <f t="shared" si="66"/>
        <v>-7.0969736777516217E-3</v>
      </c>
      <c r="Q376" s="146">
        <f t="shared" si="67"/>
        <v>36231.977599999998</v>
      </c>
      <c r="R376" s="83">
        <f t="shared" si="60"/>
        <v>2.5330421369810188E-5</v>
      </c>
      <c r="S376" s="85">
        <v>1</v>
      </c>
      <c r="T376" s="83">
        <f t="shared" si="68"/>
        <v>2.5330421369810188E-5</v>
      </c>
    </row>
    <row r="377" spans="1:20" s="83" customFormat="1" ht="12.95" customHeight="1">
      <c r="A377" s="149" t="s">
        <v>824</v>
      </c>
      <c r="B377" s="150" t="s">
        <v>195</v>
      </c>
      <c r="C377" s="49">
        <v>51256.652999999998</v>
      </c>
      <c r="D377" s="149" t="s">
        <v>56</v>
      </c>
      <c r="E377" s="53">
        <f t="shared" si="64"/>
        <v>53120.973356386268</v>
      </c>
      <c r="F377" s="83">
        <f t="shared" si="65"/>
        <v>53121</v>
      </c>
      <c r="G377" s="83">
        <f t="shared" si="69"/>
        <v>-5.8798800018848851E-3</v>
      </c>
      <c r="I377" s="83">
        <f>G377</f>
        <v>-5.8798800018848851E-3</v>
      </c>
      <c r="P377" s="83">
        <f t="shared" si="66"/>
        <v>-7.1109327902189384E-3</v>
      </c>
      <c r="Q377" s="146">
        <f t="shared" si="67"/>
        <v>36238.152999999998</v>
      </c>
      <c r="R377" s="83">
        <f t="shared" si="60"/>
        <v>1.5154909676650474E-6</v>
      </c>
      <c r="S377" s="85">
        <v>0.1</v>
      </c>
      <c r="T377" s="83">
        <f t="shared" si="68"/>
        <v>1.5154909676650474E-7</v>
      </c>
    </row>
    <row r="378" spans="1:20" s="83" customFormat="1" ht="12.95" customHeight="1">
      <c r="A378" s="149" t="s">
        <v>824</v>
      </c>
      <c r="B378" s="150" t="s">
        <v>195</v>
      </c>
      <c r="C378" s="49">
        <v>51256.654000000002</v>
      </c>
      <c r="D378" s="149" t="s">
        <v>56</v>
      </c>
      <c r="E378" s="53">
        <f t="shared" si="64"/>
        <v>53120.97788770558</v>
      </c>
      <c r="F378" s="83">
        <f t="shared" si="65"/>
        <v>53121</v>
      </c>
      <c r="G378" s="83">
        <f t="shared" si="69"/>
        <v>-4.8798799980431795E-3</v>
      </c>
      <c r="I378" s="83">
        <f>G378</f>
        <v>-4.8798799980431795E-3</v>
      </c>
      <c r="P378" s="83">
        <f t="shared" si="66"/>
        <v>-7.1109327902189384E-3</v>
      </c>
      <c r="Q378" s="146">
        <f t="shared" si="67"/>
        <v>36238.154000000002</v>
      </c>
      <c r="R378" s="83">
        <f t="shared" ref="R378:R402" si="70">+(P378-G378)^2</f>
        <v>4.97759656147525E-6</v>
      </c>
      <c r="S378" s="85">
        <v>0.1</v>
      </c>
      <c r="T378" s="83">
        <f t="shared" si="68"/>
        <v>4.9775965614752498E-7</v>
      </c>
    </row>
    <row r="379" spans="1:20" s="83" customFormat="1" ht="12.95" customHeight="1">
      <c r="A379" s="149" t="s">
        <v>824</v>
      </c>
      <c r="B379" s="150" t="s">
        <v>195</v>
      </c>
      <c r="C379" s="49">
        <v>51261.732000000004</v>
      </c>
      <c r="D379" s="149" t="s">
        <v>56</v>
      </c>
      <c r="E379" s="53">
        <f t="shared" si="64"/>
        <v>53143.987927115377</v>
      </c>
      <c r="F379" s="83">
        <f t="shared" si="65"/>
        <v>53144</v>
      </c>
      <c r="G379" s="83">
        <f t="shared" ref="G379:G410" si="71">+C379-(C$7+F379*C$8)</f>
        <v>-2.6643199962563813E-3</v>
      </c>
      <c r="I379" s="83">
        <f>G379</f>
        <v>-2.6643199962563813E-3</v>
      </c>
      <c r="P379" s="83">
        <f t="shared" si="66"/>
        <v>-7.1224045343856448E-3</v>
      </c>
      <c r="Q379" s="146">
        <f t="shared" si="67"/>
        <v>36243.232000000004</v>
      </c>
      <c r="R379" s="83">
        <f t="shared" si="70"/>
        <v>1.9874517749107208E-5</v>
      </c>
      <c r="S379" s="85">
        <v>0.1</v>
      </c>
      <c r="T379" s="83">
        <f t="shared" si="68"/>
        <v>1.9874517749107207E-6</v>
      </c>
    </row>
    <row r="380" spans="1:20" s="83" customFormat="1" ht="12.95" customHeight="1">
      <c r="A380" s="53" t="s">
        <v>191</v>
      </c>
      <c r="B380" s="50" t="s">
        <v>197</v>
      </c>
      <c r="C380" s="49">
        <v>51266.4692</v>
      </c>
      <c r="D380" s="49">
        <v>2.9999999999999997E-4</v>
      </c>
      <c r="E380" s="83">
        <f t="shared" si="64"/>
        <v>53165.453692907417</v>
      </c>
      <c r="F380" s="83">
        <f t="shared" si="65"/>
        <v>53165.5</v>
      </c>
      <c r="G380" s="83">
        <f t="shared" si="71"/>
        <v>-1.0219340001640376E-2</v>
      </c>
      <c r="J380" s="83">
        <f>G380</f>
        <v>-1.0219340001640376E-2</v>
      </c>
      <c r="P380" s="83">
        <f t="shared" si="66"/>
        <v>-7.1331324689936941E-3</v>
      </c>
      <c r="Q380" s="146">
        <f t="shared" si="67"/>
        <v>36247.9692</v>
      </c>
      <c r="R380" s="83">
        <f t="shared" si="70"/>
        <v>9.5246769345651184E-6</v>
      </c>
      <c r="S380" s="85">
        <v>1</v>
      </c>
      <c r="T380" s="83">
        <f t="shared" si="68"/>
        <v>9.5246769345651184E-6</v>
      </c>
    </row>
    <row r="381" spans="1:20" s="83" customFormat="1" ht="12.95" customHeight="1">
      <c r="A381" s="53" t="s">
        <v>191</v>
      </c>
      <c r="B381" s="50"/>
      <c r="C381" s="49">
        <v>51270.331700000002</v>
      </c>
      <c r="D381" s="49">
        <v>2.0000000000000001E-4</v>
      </c>
      <c r="E381" s="83">
        <f t="shared" si="64"/>
        <v>53182.955913707017</v>
      </c>
      <c r="F381" s="83">
        <f t="shared" si="65"/>
        <v>53183</v>
      </c>
      <c r="G381" s="83">
        <f t="shared" si="71"/>
        <v>-9.7292399950674735E-3</v>
      </c>
      <c r="J381" s="83">
        <f>G381</f>
        <v>-9.7292399950674735E-3</v>
      </c>
      <c r="P381" s="83">
        <f t="shared" si="66"/>
        <v>-7.1418676102119032E-3</v>
      </c>
      <c r="Q381" s="146">
        <f t="shared" si="67"/>
        <v>36251.831700000002</v>
      </c>
      <c r="R381" s="83">
        <f t="shared" si="70"/>
        <v>6.6944958579132012E-6</v>
      </c>
      <c r="S381" s="85">
        <v>1</v>
      </c>
      <c r="T381" s="83">
        <f t="shared" si="68"/>
        <v>6.6944958579132012E-6</v>
      </c>
    </row>
    <row r="382" spans="1:20" s="83" customFormat="1" ht="12.95" customHeight="1">
      <c r="A382" s="53" t="s">
        <v>188</v>
      </c>
      <c r="B382" s="50" t="s">
        <v>195</v>
      </c>
      <c r="C382" s="49">
        <v>51270.332900000001</v>
      </c>
      <c r="D382" s="49">
        <v>1.9E-3</v>
      </c>
      <c r="E382" s="83">
        <f t="shared" si="64"/>
        <v>53182.961351290178</v>
      </c>
      <c r="F382" s="83">
        <f t="shared" si="65"/>
        <v>53183</v>
      </c>
      <c r="G382" s="83">
        <f t="shared" si="71"/>
        <v>-8.5292399962781928E-3</v>
      </c>
      <c r="K382" s="83">
        <f>G382</f>
        <v>-8.5292399962781928E-3</v>
      </c>
      <c r="P382" s="83">
        <f t="shared" si="66"/>
        <v>-7.1418676102119032E-3</v>
      </c>
      <c r="Q382" s="146">
        <f t="shared" si="67"/>
        <v>36251.832900000001</v>
      </c>
      <c r="R382" s="83">
        <f t="shared" si="70"/>
        <v>1.9248021376192698E-6</v>
      </c>
      <c r="S382" s="85">
        <v>1</v>
      </c>
      <c r="T382" s="83">
        <f t="shared" si="68"/>
        <v>1.9248021376192698E-6</v>
      </c>
    </row>
    <row r="383" spans="1:20" s="83" customFormat="1" ht="12.95" customHeight="1">
      <c r="A383" s="53" t="s">
        <v>188</v>
      </c>
      <c r="B383" s="50" t="s">
        <v>195</v>
      </c>
      <c r="C383" s="49">
        <v>51272.539599999996</v>
      </c>
      <c r="D383" s="49">
        <v>1.6999999999999999E-3</v>
      </c>
      <c r="E383" s="83">
        <f t="shared" si="64"/>
        <v>53192.960613591371</v>
      </c>
      <c r="F383" s="83">
        <f t="shared" si="65"/>
        <v>53193</v>
      </c>
      <c r="G383" s="83">
        <f t="shared" si="71"/>
        <v>-8.6920399990049191E-3</v>
      </c>
      <c r="K383" s="83">
        <f>G383</f>
        <v>-8.6920399990049191E-3</v>
      </c>
      <c r="P383" s="83">
        <f t="shared" si="66"/>
        <v>-7.1468603691362508E-3</v>
      </c>
      <c r="Q383" s="146">
        <f t="shared" si="67"/>
        <v>36254.039599999996</v>
      </c>
      <c r="R383" s="83">
        <f t="shared" si="70"/>
        <v>2.387580088561075E-6</v>
      </c>
      <c r="S383" s="85">
        <v>1</v>
      </c>
      <c r="T383" s="83">
        <f t="shared" si="68"/>
        <v>2.387580088561075E-6</v>
      </c>
    </row>
    <row r="384" spans="1:20" s="83" customFormat="1" ht="12.95" customHeight="1">
      <c r="A384" s="53" t="s">
        <v>188</v>
      </c>
      <c r="B384" s="50" t="s">
        <v>197</v>
      </c>
      <c r="C384" s="49">
        <v>51274.413500000002</v>
      </c>
      <c r="D384" s="49">
        <v>1.6999999999999999E-3</v>
      </c>
      <c r="E384" s="83">
        <f t="shared" si="64"/>
        <v>53201.45185282929</v>
      </c>
      <c r="F384" s="83">
        <f t="shared" si="65"/>
        <v>53201.5</v>
      </c>
      <c r="G384" s="83">
        <f t="shared" si="71"/>
        <v>-1.0625419999996666E-2</v>
      </c>
      <c r="K384" s="83">
        <f>G384</f>
        <v>-1.0625419999996666E-2</v>
      </c>
      <c r="P384" s="83">
        <f t="shared" si="66"/>
        <v>-7.1511049287984229E-3</v>
      </c>
      <c r="Q384" s="146">
        <f t="shared" si="67"/>
        <v>36255.913500000002</v>
      </c>
      <c r="R384" s="83">
        <f t="shared" si="70"/>
        <v>1.2070865213955253E-5</v>
      </c>
      <c r="S384" s="85">
        <v>1</v>
      </c>
      <c r="T384" s="83">
        <f t="shared" si="68"/>
        <v>1.2070865213955253E-5</v>
      </c>
    </row>
    <row r="385" spans="1:20" s="83" customFormat="1" ht="12.95" customHeight="1">
      <c r="A385" s="149" t="s">
        <v>824</v>
      </c>
      <c r="B385" s="150" t="s">
        <v>197</v>
      </c>
      <c r="C385" s="49">
        <v>51275.625</v>
      </c>
      <c r="D385" s="149" t="s">
        <v>56</v>
      </c>
      <c r="E385" s="53">
        <f t="shared" si="64"/>
        <v>53206.941546162278</v>
      </c>
      <c r="F385" s="83">
        <f t="shared" si="65"/>
        <v>53207</v>
      </c>
      <c r="G385" s="83">
        <f t="shared" si="71"/>
        <v>-1.2899959998321719E-2</v>
      </c>
      <c r="I385" s="83">
        <f>G385</f>
        <v>-1.2899959998321719E-2</v>
      </c>
      <c r="P385" s="83">
        <f t="shared" si="66"/>
        <v>-7.1538517584837326E-3</v>
      </c>
      <c r="Q385" s="146">
        <f t="shared" si="67"/>
        <v>36257.125</v>
      </c>
      <c r="R385" s="83">
        <f t="shared" si="70"/>
        <v>3.3017759903934007E-5</v>
      </c>
      <c r="S385" s="85">
        <v>0.1</v>
      </c>
      <c r="T385" s="83">
        <f t="shared" si="68"/>
        <v>3.3017759903934009E-6</v>
      </c>
    </row>
    <row r="386" spans="1:20" s="83" customFormat="1" ht="12.95" customHeight="1">
      <c r="A386" s="149" t="s">
        <v>824</v>
      </c>
      <c r="B386" s="150" t="s">
        <v>197</v>
      </c>
      <c r="C386" s="49">
        <v>51350.654999999999</v>
      </c>
      <c r="D386" s="149" t="s">
        <v>56</v>
      </c>
      <c r="E386" s="53">
        <f t="shared" si="64"/>
        <v>53546.926433306136</v>
      </c>
      <c r="F386" s="83">
        <f t="shared" si="65"/>
        <v>53547</v>
      </c>
      <c r="G386" s="83">
        <f t="shared" si="71"/>
        <v>-1.6235160001087934E-2</v>
      </c>
      <c r="I386" s="83">
        <f>G386</f>
        <v>-1.6235160001087934E-2</v>
      </c>
      <c r="P386" s="83">
        <f t="shared" si="66"/>
        <v>-7.3241895833357348E-3</v>
      </c>
      <c r="Q386" s="146">
        <f t="shared" si="67"/>
        <v>36332.154999999999</v>
      </c>
      <c r="R386" s="83">
        <f t="shared" si="70"/>
        <v>7.9405393786054779E-5</v>
      </c>
      <c r="S386" s="85">
        <v>0.1</v>
      </c>
      <c r="T386" s="83">
        <f t="shared" si="68"/>
        <v>7.9405393786054786E-6</v>
      </c>
    </row>
    <row r="387" spans="1:20" s="83" customFormat="1" ht="12.95" customHeight="1">
      <c r="A387" s="149" t="s">
        <v>840</v>
      </c>
      <c r="B387" s="150" t="s">
        <v>197</v>
      </c>
      <c r="C387" s="49">
        <v>51592.534200000002</v>
      </c>
      <c r="D387" s="149" t="s">
        <v>57</v>
      </c>
      <c r="E387" s="53">
        <f t="shared" si="64"/>
        <v>54642.958320743826</v>
      </c>
      <c r="F387" s="83">
        <f t="shared" si="65"/>
        <v>54643</v>
      </c>
      <c r="G387" s="83">
        <f t="shared" si="71"/>
        <v>-9.1980399956810288E-3</v>
      </c>
      <c r="J387" s="83">
        <f>G387</f>
        <v>-9.1980399956810288E-3</v>
      </c>
      <c r="P387" s="83">
        <f t="shared" si="66"/>
        <v>-7.8804304984066952E-3</v>
      </c>
      <c r="Q387" s="146">
        <f t="shared" si="67"/>
        <v>36574.034200000002</v>
      </c>
      <c r="R387" s="83">
        <f t="shared" si="70"/>
        <v>1.7360947873075223E-6</v>
      </c>
      <c r="S387" s="85">
        <v>1</v>
      </c>
      <c r="T387" s="83">
        <f t="shared" si="68"/>
        <v>1.7360947873075223E-6</v>
      </c>
    </row>
    <row r="388" spans="1:20" s="83" customFormat="1" ht="12.95" customHeight="1">
      <c r="A388" s="149" t="s">
        <v>824</v>
      </c>
      <c r="B388" s="150" t="s">
        <v>197</v>
      </c>
      <c r="C388" s="49">
        <v>51609.754999999997</v>
      </c>
      <c r="D388" s="149" t="s">
        <v>56</v>
      </c>
      <c r="E388" s="53">
        <f t="shared" si="64"/>
        <v>54720.99126416014</v>
      </c>
      <c r="F388" s="83">
        <f t="shared" si="65"/>
        <v>54721</v>
      </c>
      <c r="G388" s="83">
        <f t="shared" si="71"/>
        <v>-1.9278800027677789E-3</v>
      </c>
      <c r="I388" s="83">
        <f t="shared" ref="I388:I393" si="72">G388</f>
        <v>-1.9278800027677789E-3</v>
      </c>
      <c r="P388" s="83">
        <f t="shared" si="66"/>
        <v>-7.9204331089690883E-3</v>
      </c>
      <c r="Q388" s="146">
        <f t="shared" si="67"/>
        <v>36591.254999999997</v>
      </c>
      <c r="R388" s="83">
        <f t="shared" si="70"/>
        <v>3.5910692730642963E-5</v>
      </c>
      <c r="S388" s="85">
        <v>0.1</v>
      </c>
      <c r="T388" s="83">
        <f t="shared" si="68"/>
        <v>3.5910692730642966E-6</v>
      </c>
    </row>
    <row r="389" spans="1:20" s="83" customFormat="1" ht="12.95" customHeight="1">
      <c r="A389" s="149" t="s">
        <v>824</v>
      </c>
      <c r="B389" s="150" t="s">
        <v>197</v>
      </c>
      <c r="C389" s="49">
        <v>51611.735000000001</v>
      </c>
      <c r="D389" s="149" t="s">
        <v>56</v>
      </c>
      <c r="E389" s="53">
        <f t="shared" si="64"/>
        <v>54729.963276375864</v>
      </c>
      <c r="F389" s="83">
        <f t="shared" si="65"/>
        <v>54730</v>
      </c>
      <c r="G389" s="83">
        <f t="shared" si="71"/>
        <v>-8.1043999962275848E-3</v>
      </c>
      <c r="I389" s="83">
        <f t="shared" si="72"/>
        <v>-8.1043999962275848E-3</v>
      </c>
      <c r="P389" s="83">
        <f t="shared" si="66"/>
        <v>-7.9250523529169302E-3</v>
      </c>
      <c r="Q389" s="146">
        <f t="shared" si="67"/>
        <v>36593.235000000001</v>
      </c>
      <c r="R389" s="83">
        <f t="shared" si="70"/>
        <v>3.2165577161085787E-8</v>
      </c>
      <c r="S389" s="85">
        <v>0.1</v>
      </c>
      <c r="T389" s="83">
        <f t="shared" si="68"/>
        <v>3.2165577161085789E-9</v>
      </c>
    </row>
    <row r="390" spans="1:20" s="83" customFormat="1" ht="12.95" customHeight="1">
      <c r="A390" s="149" t="s">
        <v>824</v>
      </c>
      <c r="B390" s="150" t="s">
        <v>197</v>
      </c>
      <c r="C390" s="49">
        <v>51627.629000000001</v>
      </c>
      <c r="D390" s="149" t="s">
        <v>56</v>
      </c>
      <c r="E390" s="53">
        <f t="shared" si="64"/>
        <v>54801.984065343808</v>
      </c>
      <c r="F390" s="83">
        <f t="shared" si="65"/>
        <v>54802</v>
      </c>
      <c r="G390" s="83">
        <f t="shared" si="71"/>
        <v>-3.5165599983884022E-3</v>
      </c>
      <c r="I390" s="83">
        <f t="shared" si="72"/>
        <v>-3.5165599983884022E-3</v>
      </c>
      <c r="P390" s="83">
        <f t="shared" si="66"/>
        <v>-7.9620328063121845E-3</v>
      </c>
      <c r="Q390" s="146">
        <f t="shared" si="67"/>
        <v>36609.129000000001</v>
      </c>
      <c r="R390" s="83">
        <f t="shared" si="70"/>
        <v>1.9762228485989756E-5</v>
      </c>
      <c r="S390" s="85">
        <v>0.1</v>
      </c>
      <c r="T390" s="83">
        <f t="shared" si="68"/>
        <v>1.9762228485989756E-6</v>
      </c>
    </row>
    <row r="391" spans="1:20" s="83" customFormat="1" ht="12.95" customHeight="1">
      <c r="A391" s="149" t="s">
        <v>824</v>
      </c>
      <c r="B391" s="150" t="s">
        <v>197</v>
      </c>
      <c r="C391" s="49">
        <v>51629.839</v>
      </c>
      <c r="D391" s="149" t="s">
        <v>56</v>
      </c>
      <c r="E391" s="53">
        <f t="shared" si="64"/>
        <v>54811.998280998712</v>
      </c>
      <c r="F391" s="83">
        <f t="shared" si="65"/>
        <v>54812</v>
      </c>
      <c r="G391" s="83">
        <f t="shared" si="71"/>
        <v>-3.7935999716864899E-4</v>
      </c>
      <c r="I391" s="83">
        <f t="shared" si="72"/>
        <v>-3.7935999716864899E-4</v>
      </c>
      <c r="P391" s="83">
        <f t="shared" si="66"/>
        <v>-7.9671727066442204E-3</v>
      </c>
      <c r="Q391" s="146">
        <f t="shared" si="67"/>
        <v>36611.339</v>
      </c>
      <c r="R391" s="83">
        <f t="shared" si="70"/>
        <v>5.757490171407901E-5</v>
      </c>
      <c r="S391" s="85">
        <v>0.1</v>
      </c>
      <c r="T391" s="83">
        <f t="shared" si="68"/>
        <v>5.757490171407901E-6</v>
      </c>
    </row>
    <row r="392" spans="1:20" s="83" customFormat="1" ht="12.95" customHeight="1">
      <c r="A392" s="149" t="s">
        <v>824</v>
      </c>
      <c r="B392" s="150" t="s">
        <v>197</v>
      </c>
      <c r="C392" s="49">
        <v>51633.805</v>
      </c>
      <c r="D392" s="149" t="s">
        <v>56</v>
      </c>
      <c r="E392" s="53">
        <f t="shared" si="64"/>
        <v>54829.96949334594</v>
      </c>
      <c r="F392" s="83">
        <f t="shared" si="65"/>
        <v>54830</v>
      </c>
      <c r="G392" s="83">
        <f t="shared" si="71"/>
        <v>-6.732399997417815E-3</v>
      </c>
      <c r="I392" s="83">
        <f t="shared" si="72"/>
        <v>-6.732399997417815E-3</v>
      </c>
      <c r="P392" s="83">
        <f t="shared" si="66"/>
        <v>-7.9764268175219789E-3</v>
      </c>
      <c r="Q392" s="146">
        <f t="shared" si="67"/>
        <v>36615.305</v>
      </c>
      <c r="R392" s="83">
        <f t="shared" si="70"/>
        <v>1.5476027291384779E-6</v>
      </c>
      <c r="S392" s="85">
        <v>0.1</v>
      </c>
      <c r="T392" s="83">
        <f t="shared" si="68"/>
        <v>1.547602729138478E-7</v>
      </c>
    </row>
    <row r="393" spans="1:20" s="83" customFormat="1" ht="12.95" customHeight="1">
      <c r="A393" s="149" t="s">
        <v>824</v>
      </c>
      <c r="B393" s="150" t="s">
        <v>197</v>
      </c>
      <c r="C393" s="49">
        <v>51639.767</v>
      </c>
      <c r="D393" s="149" t="s">
        <v>56</v>
      </c>
      <c r="E393" s="53">
        <f t="shared" si="64"/>
        <v>54856.985219017697</v>
      </c>
      <c r="F393" s="83">
        <f t="shared" si="65"/>
        <v>54857</v>
      </c>
      <c r="G393" s="83">
        <f t="shared" si="71"/>
        <v>-3.2619600024190731E-3</v>
      </c>
      <c r="I393" s="83">
        <f t="shared" si="72"/>
        <v>-3.2619600024190731E-3</v>
      </c>
      <c r="P393" s="83">
        <f t="shared" si="66"/>
        <v>-7.9903135050495601E-3</v>
      </c>
      <c r="Q393" s="146">
        <f t="shared" si="67"/>
        <v>36621.267</v>
      </c>
      <c r="R393" s="83">
        <f t="shared" si="70"/>
        <v>2.2357326845837995E-5</v>
      </c>
      <c r="S393" s="85">
        <v>0.1</v>
      </c>
      <c r="T393" s="83">
        <f t="shared" si="68"/>
        <v>2.2357326845837997E-6</v>
      </c>
    </row>
    <row r="394" spans="1:20" s="83" customFormat="1" ht="12.95" customHeight="1">
      <c r="A394" s="149" t="s">
        <v>922</v>
      </c>
      <c r="B394" s="150" t="s">
        <v>197</v>
      </c>
      <c r="C394" s="49">
        <v>51640.643600000003</v>
      </c>
      <c r="D394" s="149" t="s">
        <v>55</v>
      </c>
      <c r="E394" s="53">
        <f t="shared" si="64"/>
        <v>54860.957373516845</v>
      </c>
      <c r="F394" s="83">
        <f t="shared" si="65"/>
        <v>54861</v>
      </c>
      <c r="G394" s="83">
        <f t="shared" si="71"/>
        <v>-9.4070799968903884E-3</v>
      </c>
      <c r="K394" s="83">
        <f>G394</f>
        <v>-9.4070799968903884E-3</v>
      </c>
      <c r="P394" s="83">
        <f t="shared" si="66"/>
        <v>-7.9923713555722937E-3</v>
      </c>
      <c r="Q394" s="146">
        <f t="shared" si="67"/>
        <v>36622.143600000003</v>
      </c>
      <c r="R394" s="83">
        <f t="shared" si="70"/>
        <v>2.0014005398200896E-6</v>
      </c>
      <c r="S394" s="85">
        <v>1</v>
      </c>
      <c r="T394" s="83">
        <f t="shared" si="68"/>
        <v>2.0014005398200896E-6</v>
      </c>
    </row>
    <row r="395" spans="1:20" s="83" customFormat="1" ht="12.95" customHeight="1">
      <c r="A395" s="149" t="s">
        <v>824</v>
      </c>
      <c r="B395" s="150" t="s">
        <v>197</v>
      </c>
      <c r="C395" s="49">
        <v>51643.737999999998</v>
      </c>
      <c r="D395" s="149" t="s">
        <v>56</v>
      </c>
      <c r="E395" s="53">
        <f t="shared" si="64"/>
        <v>54874.979087961416</v>
      </c>
      <c r="F395" s="83">
        <f t="shared" si="65"/>
        <v>54875</v>
      </c>
      <c r="G395" s="83">
        <f t="shared" si="71"/>
        <v>-4.6149999980116263E-3</v>
      </c>
      <c r="I395" s="83">
        <f>G395</f>
        <v>-4.6149999980116263E-3</v>
      </c>
      <c r="P395" s="83">
        <f t="shared" si="66"/>
        <v>-7.9995749775419109E-3</v>
      </c>
      <c r="Q395" s="146">
        <f t="shared" si="67"/>
        <v>36625.237999999998</v>
      </c>
      <c r="R395" s="83">
        <f t="shared" si="70"/>
        <v>1.1455347792062425E-5</v>
      </c>
      <c r="S395" s="85">
        <v>0.1</v>
      </c>
      <c r="T395" s="83">
        <f t="shared" si="68"/>
        <v>1.1455347792062427E-6</v>
      </c>
    </row>
    <row r="396" spans="1:20" s="83" customFormat="1" ht="12.95" customHeight="1">
      <c r="A396" s="149" t="s">
        <v>824</v>
      </c>
      <c r="B396" s="150" t="s">
        <v>197</v>
      </c>
      <c r="C396" s="49">
        <v>51657.637999999999</v>
      </c>
      <c r="D396" s="149" t="s">
        <v>56</v>
      </c>
      <c r="E396" s="53">
        <f t="shared" si="64"/>
        <v>54937.964426243445</v>
      </c>
      <c r="F396" s="83">
        <f t="shared" si="65"/>
        <v>54938</v>
      </c>
      <c r="G396" s="83">
        <f t="shared" si="71"/>
        <v>-7.8506400022888556E-3</v>
      </c>
      <c r="I396" s="83">
        <f>G396</f>
        <v>-7.8506400022888556E-3</v>
      </c>
      <c r="P396" s="83">
        <f t="shared" si="66"/>
        <v>-8.0320133203510957E-3</v>
      </c>
      <c r="Q396" s="146">
        <f t="shared" si="67"/>
        <v>36639.137999999999</v>
      </c>
      <c r="R396" s="83">
        <f t="shared" si="70"/>
        <v>3.2896280504906489E-8</v>
      </c>
      <c r="S396" s="85">
        <v>0.1</v>
      </c>
      <c r="T396" s="83">
        <f t="shared" si="68"/>
        <v>3.2896280504906489E-9</v>
      </c>
    </row>
    <row r="397" spans="1:20" s="83" customFormat="1" ht="12.95" customHeight="1">
      <c r="A397" s="49" t="s">
        <v>198</v>
      </c>
      <c r="B397" s="50" t="s">
        <v>197</v>
      </c>
      <c r="C397" s="49">
        <v>51660.395100000002</v>
      </c>
      <c r="D397" s="49">
        <v>2.9999999999999997E-4</v>
      </c>
      <c r="E397" s="83">
        <f t="shared" si="64"/>
        <v>54950.45772668787</v>
      </c>
      <c r="F397" s="83">
        <f t="shared" si="65"/>
        <v>54950.5</v>
      </c>
      <c r="G397" s="83">
        <f t="shared" si="71"/>
        <v>-9.3291399971349165E-3</v>
      </c>
      <c r="J397" s="83">
        <f>G397</f>
        <v>-9.3291399971349165E-3</v>
      </c>
      <c r="P397" s="83">
        <f t="shared" si="66"/>
        <v>-8.0384537880748216E-3</v>
      </c>
      <c r="Q397" s="146">
        <f t="shared" si="67"/>
        <v>36641.895100000002</v>
      </c>
      <c r="R397" s="83">
        <f t="shared" si="70"/>
        <v>1.6658708902579189E-6</v>
      </c>
      <c r="S397" s="85">
        <v>1</v>
      </c>
      <c r="T397" s="83">
        <f t="shared" si="68"/>
        <v>1.6658708902579189E-6</v>
      </c>
    </row>
    <row r="398" spans="1:20" s="83" customFormat="1" ht="12.95" customHeight="1">
      <c r="A398" s="149" t="s">
        <v>824</v>
      </c>
      <c r="B398" s="150" t="s">
        <v>197</v>
      </c>
      <c r="C398" s="49">
        <v>51664.696000000004</v>
      </c>
      <c r="D398" s="149" t="s">
        <v>56</v>
      </c>
      <c r="E398" s="53">
        <f t="shared" si="64"/>
        <v>54969.946477868965</v>
      </c>
      <c r="F398" s="83">
        <f t="shared" si="65"/>
        <v>54970</v>
      </c>
      <c r="G398" s="83">
        <f t="shared" si="71"/>
        <v>-1.1811599993961863E-2</v>
      </c>
      <c r="I398" s="83">
        <f>G398</f>
        <v>-1.1811599993961863E-2</v>
      </c>
      <c r="P398" s="83">
        <f t="shared" si="66"/>
        <v>-8.048503753308716E-3</v>
      </c>
      <c r="Q398" s="146">
        <f t="shared" si="67"/>
        <v>36646.196000000004</v>
      </c>
      <c r="R398" s="83">
        <f t="shared" si="70"/>
        <v>1.4160893316417849E-5</v>
      </c>
      <c r="S398" s="85">
        <v>0.1</v>
      </c>
      <c r="T398" s="83">
        <f t="shared" si="68"/>
        <v>1.416089331641785E-6</v>
      </c>
    </row>
    <row r="399" spans="1:20" s="83" customFormat="1" ht="12.95" customHeight="1">
      <c r="A399" s="151" t="s">
        <v>937</v>
      </c>
      <c r="B399" s="150" t="s">
        <v>197</v>
      </c>
      <c r="C399" s="152">
        <v>51670.425000000003</v>
      </c>
      <c r="D399" s="149" t="s">
        <v>56</v>
      </c>
      <c r="E399" s="53">
        <f t="shared" si="64"/>
        <v>54995.906406143615</v>
      </c>
      <c r="F399" s="83">
        <f t="shared" si="65"/>
        <v>54996</v>
      </c>
      <c r="G399" s="83">
        <f t="shared" si="71"/>
        <v>-2.065487999789184E-2</v>
      </c>
      <c r="I399" s="83">
        <f>G399</f>
        <v>-2.065487999789184E-2</v>
      </c>
      <c r="P399" s="83">
        <f t="shared" si="66"/>
        <v>-8.061909082750238E-3</v>
      </c>
      <c r="Q399" s="146">
        <f t="shared" si="67"/>
        <v>36651.925000000003</v>
      </c>
      <c r="R399" s="83">
        <f t="shared" si="70"/>
        <v>1.585829164696023E-4</v>
      </c>
      <c r="S399" s="85">
        <v>0.1</v>
      </c>
      <c r="T399" s="83">
        <f t="shared" si="68"/>
        <v>1.585829164696023E-5</v>
      </c>
    </row>
    <row r="400" spans="1:20" s="83" customFormat="1" ht="12.95" customHeight="1">
      <c r="A400" s="49" t="s">
        <v>217</v>
      </c>
      <c r="B400" s="50" t="s">
        <v>195</v>
      </c>
      <c r="C400" s="49">
        <v>51670.425499999998</v>
      </c>
      <c r="D400" s="49" t="s">
        <v>218</v>
      </c>
      <c r="E400" s="83">
        <f t="shared" si="64"/>
        <v>54995.908671803241</v>
      </c>
      <c r="F400" s="83">
        <f t="shared" si="65"/>
        <v>54996</v>
      </c>
      <c r="G400" s="83">
        <f t="shared" si="71"/>
        <v>-2.0154880003246944E-2</v>
      </c>
      <c r="K400" s="83">
        <f>G400</f>
        <v>-2.0154880003246944E-2</v>
      </c>
      <c r="P400" s="83">
        <f t="shared" si="66"/>
        <v>-8.061909082750238E-3</v>
      </c>
      <c r="Q400" s="146">
        <f t="shared" si="67"/>
        <v>36651.925499999998</v>
      </c>
      <c r="R400" s="83">
        <f t="shared" si="70"/>
        <v>1.4623994568397895E-4</v>
      </c>
      <c r="S400" s="85">
        <v>1</v>
      </c>
      <c r="T400" s="83">
        <f t="shared" si="68"/>
        <v>1.4623994568397895E-4</v>
      </c>
    </row>
    <row r="401" spans="1:21" s="83" customFormat="1" ht="12.95" customHeight="1">
      <c r="A401" s="149" t="s">
        <v>840</v>
      </c>
      <c r="B401" s="150" t="s">
        <v>197</v>
      </c>
      <c r="C401" s="152">
        <v>51670.431799999998</v>
      </c>
      <c r="D401" s="149" t="s">
        <v>56</v>
      </c>
      <c r="E401" s="53">
        <f t="shared" si="64"/>
        <v>54995.937219114843</v>
      </c>
      <c r="F401" s="83">
        <f t="shared" si="65"/>
        <v>54996</v>
      </c>
      <c r="G401" s="83">
        <f t="shared" si="71"/>
        <v>-1.3854880002327263E-2</v>
      </c>
      <c r="K401" s="83">
        <f>G401</f>
        <v>-1.3854880002327263E-2</v>
      </c>
      <c r="P401" s="83">
        <f t="shared" si="66"/>
        <v>-8.061909082750238E-3</v>
      </c>
      <c r="Q401" s="146">
        <f t="shared" si="67"/>
        <v>36651.931799999998</v>
      </c>
      <c r="R401" s="83">
        <f t="shared" si="70"/>
        <v>3.355851207506509E-5</v>
      </c>
      <c r="S401" s="85">
        <v>1</v>
      </c>
      <c r="T401" s="83">
        <f t="shared" si="68"/>
        <v>3.355851207506509E-5</v>
      </c>
    </row>
    <row r="402" spans="1:21" s="83" customFormat="1" ht="12.95" customHeight="1">
      <c r="A402" s="151" t="s">
        <v>937</v>
      </c>
      <c r="B402" s="150" t="s">
        <v>197</v>
      </c>
      <c r="C402" s="49">
        <v>51699.462</v>
      </c>
      <c r="D402" s="149" t="s">
        <v>56</v>
      </c>
      <c r="E402" s="53">
        <f t="shared" si="64"/>
        <v>55127.482324682802</v>
      </c>
      <c r="F402" s="83">
        <f t="shared" si="65"/>
        <v>55127.5</v>
      </c>
      <c r="G402" s="83">
        <f t="shared" si="71"/>
        <v>-3.9007000013953075E-3</v>
      </c>
      <c r="I402" s="83">
        <f>G402</f>
        <v>-3.9007000013953075E-3</v>
      </c>
      <c r="P402" s="83">
        <f t="shared" si="66"/>
        <v>-8.1298032305463699E-3</v>
      </c>
      <c r="Q402" s="146">
        <f t="shared" si="67"/>
        <v>36680.962</v>
      </c>
      <c r="R402" s="83">
        <f t="shared" si="70"/>
        <v>1.7885314122815943E-5</v>
      </c>
      <c r="S402" s="85">
        <v>0.1</v>
      </c>
      <c r="T402" s="83">
        <f t="shared" si="68"/>
        <v>1.7885314122815943E-6</v>
      </c>
    </row>
    <row r="403" spans="1:21" s="83" customFormat="1" ht="12.95" customHeight="1">
      <c r="A403" s="49" t="s">
        <v>217</v>
      </c>
      <c r="B403" s="50" t="s">
        <v>197</v>
      </c>
      <c r="C403" s="49">
        <v>51699.462099999997</v>
      </c>
      <c r="D403" s="49" t="s">
        <v>218</v>
      </c>
      <c r="E403" s="83">
        <f t="shared" si="64"/>
        <v>55127.482777814723</v>
      </c>
      <c r="F403" s="83">
        <f t="shared" si="65"/>
        <v>55127.5</v>
      </c>
      <c r="P403" s="83">
        <f t="shared" si="66"/>
        <v>-8.1298032305463699E-3</v>
      </c>
      <c r="Q403" s="146">
        <f t="shared" si="67"/>
        <v>36680.962099999997</v>
      </c>
      <c r="S403" s="85"/>
      <c r="T403" s="83">
        <f t="shared" si="68"/>
        <v>0</v>
      </c>
      <c r="U403" s="148">
        <v>3.7061579998407979E-2</v>
      </c>
    </row>
    <row r="404" spans="1:21" s="83" customFormat="1" ht="12.95" customHeight="1">
      <c r="A404" s="49" t="s">
        <v>217</v>
      </c>
      <c r="B404" s="50" t="s">
        <v>195</v>
      </c>
      <c r="C404" s="49">
        <v>51797.540399999998</v>
      </c>
      <c r="D404" s="49" t="s">
        <v>218</v>
      </c>
      <c r="E404" s="83">
        <f t="shared" si="64"/>
        <v>55571.90687160071</v>
      </c>
      <c r="F404" s="83">
        <f t="shared" si="65"/>
        <v>55572</v>
      </c>
      <c r="G404" s="83">
        <f t="shared" ref="G404:G424" si="73">+C404-(C$7+F404*C$8)</f>
        <v>-2.0552160000079311E-2</v>
      </c>
      <c r="K404" s="83">
        <f>G404</f>
        <v>-2.0552160000079311E-2</v>
      </c>
      <c r="P404" s="83">
        <f t="shared" si="66"/>
        <v>-8.3604644015447364E-3</v>
      </c>
      <c r="Q404" s="146">
        <f t="shared" si="67"/>
        <v>36779.040399999998</v>
      </c>
      <c r="R404" s="83">
        <f t="shared" ref="R404:R467" si="74">+(P404-G404)^2</f>
        <v>1.4863744156732732E-4</v>
      </c>
      <c r="S404" s="85">
        <v>1</v>
      </c>
      <c r="T404" s="83">
        <f t="shared" si="68"/>
        <v>1.4863744156732732E-4</v>
      </c>
    </row>
    <row r="405" spans="1:21" s="83" customFormat="1" ht="12.95" customHeight="1">
      <c r="A405" s="151" t="s">
        <v>937</v>
      </c>
      <c r="B405" s="150" t="s">
        <v>197</v>
      </c>
      <c r="C405" s="49">
        <v>51901.607000000004</v>
      </c>
      <c r="D405" s="149" t="s">
        <v>56</v>
      </c>
      <c r="E405" s="53">
        <f t="shared" ref="E405:E468" si="75">+(C405-C$7)/C$8</f>
        <v>56043.465864756086</v>
      </c>
      <c r="F405" s="83">
        <f t="shared" ref="F405:F468" si="76">ROUND(2*E405,0)/2</f>
        <v>56043.5</v>
      </c>
      <c r="G405" s="83">
        <f t="shared" si="73"/>
        <v>-7.5331799962441437E-3</v>
      </c>
      <c r="I405" s="83">
        <f>G405</f>
        <v>-7.5331799962441437E-3</v>
      </c>
      <c r="P405" s="83">
        <f t="shared" ref="P405:P468" si="77">+D$11+D$12*F405+D$13*F405^2</f>
        <v>-8.6070991028552694E-3</v>
      </c>
      <c r="Q405" s="146">
        <f t="shared" ref="Q405:Q468" si="78">+C405-15018.5</f>
        <v>36883.107000000004</v>
      </c>
      <c r="R405" s="83">
        <f t="shared" si="74"/>
        <v>1.1533022475444385E-6</v>
      </c>
      <c r="S405" s="85">
        <v>0.1</v>
      </c>
      <c r="T405" s="83">
        <f t="shared" ref="T405:T468" si="79">+S405*R405</f>
        <v>1.1533022475444386E-7</v>
      </c>
    </row>
    <row r="406" spans="1:21" s="83" customFormat="1" ht="12.95" customHeight="1">
      <c r="A406" s="49" t="s">
        <v>217</v>
      </c>
      <c r="B406" s="50" t="s">
        <v>197</v>
      </c>
      <c r="C406" s="49">
        <v>51901.607600000003</v>
      </c>
      <c r="D406" s="49" t="s">
        <v>218</v>
      </c>
      <c r="E406" s="83">
        <f t="shared" si="75"/>
        <v>56043.468583547663</v>
      </c>
      <c r="F406" s="83">
        <f t="shared" si="76"/>
        <v>56043.5</v>
      </c>
      <c r="G406" s="83">
        <f t="shared" si="73"/>
        <v>-6.9331799968495034E-3</v>
      </c>
      <c r="I406" s="83">
        <f>G406</f>
        <v>-6.9331799968495034E-3</v>
      </c>
      <c r="P406" s="83">
        <f t="shared" si="77"/>
        <v>-8.6070991028552694E-3</v>
      </c>
      <c r="Q406" s="146">
        <f t="shared" si="78"/>
        <v>36883.107600000003</v>
      </c>
      <c r="R406" s="83">
        <f t="shared" si="74"/>
        <v>2.8020051734511429E-6</v>
      </c>
      <c r="S406" s="85">
        <v>0.1</v>
      </c>
      <c r="T406" s="83">
        <f t="shared" si="79"/>
        <v>2.8020051734511431E-7</v>
      </c>
    </row>
    <row r="407" spans="1:21" s="83" customFormat="1" ht="12.95" customHeight="1">
      <c r="A407" s="149" t="s">
        <v>922</v>
      </c>
      <c r="B407" s="150" t="s">
        <v>197</v>
      </c>
      <c r="C407" s="49">
        <v>51956.6659</v>
      </c>
      <c r="D407" s="149" t="s">
        <v>55</v>
      </c>
      <c r="E407" s="53">
        <f t="shared" si="75"/>
        <v>56292.955321010442</v>
      </c>
      <c r="F407" s="83">
        <f t="shared" si="76"/>
        <v>56293</v>
      </c>
      <c r="G407" s="83">
        <f t="shared" si="73"/>
        <v>-9.8600400015129708E-3</v>
      </c>
      <c r="K407" s="83">
        <f>G407</f>
        <v>-9.8600400015129708E-3</v>
      </c>
      <c r="P407" s="83">
        <f t="shared" si="77"/>
        <v>-8.7384263309130857E-3</v>
      </c>
      <c r="Q407" s="146">
        <f t="shared" si="78"/>
        <v>36938.1659</v>
      </c>
      <c r="R407" s="83">
        <f t="shared" si="74"/>
        <v>1.2580172260765475E-6</v>
      </c>
      <c r="S407" s="85">
        <v>1</v>
      </c>
      <c r="T407" s="83">
        <f t="shared" si="79"/>
        <v>1.2580172260765475E-6</v>
      </c>
    </row>
    <row r="408" spans="1:21" s="83" customFormat="1" ht="12.95" customHeight="1">
      <c r="A408" s="149" t="s">
        <v>922</v>
      </c>
      <c r="B408" s="150" t="s">
        <v>197</v>
      </c>
      <c r="C408" s="49">
        <v>51958.764000000003</v>
      </c>
      <c r="D408" s="149" t="s">
        <v>56</v>
      </c>
      <c r="E408" s="53">
        <f t="shared" si="75"/>
        <v>56302.462482035597</v>
      </c>
      <c r="F408" s="83">
        <f t="shared" si="76"/>
        <v>56302.5</v>
      </c>
      <c r="G408" s="83">
        <f t="shared" si="73"/>
        <v>-8.2796999995480292E-3</v>
      </c>
      <c r="I408" s="83">
        <f>G408</f>
        <v>-8.2796999995480292E-3</v>
      </c>
      <c r="P408" s="83">
        <f t="shared" si="77"/>
        <v>-8.743437947470541E-3</v>
      </c>
      <c r="Q408" s="146">
        <f t="shared" si="78"/>
        <v>36940.264000000003</v>
      </c>
      <c r="R408" s="83">
        <f t="shared" si="74"/>
        <v>2.150528843433823E-7</v>
      </c>
      <c r="S408" s="85">
        <v>0.1</v>
      </c>
      <c r="T408" s="83">
        <f t="shared" si="79"/>
        <v>2.1505288434338232E-8</v>
      </c>
    </row>
    <row r="409" spans="1:21" s="83" customFormat="1" ht="12.95" customHeight="1">
      <c r="A409" s="149" t="s">
        <v>954</v>
      </c>
      <c r="B409" s="150" t="s">
        <v>197</v>
      </c>
      <c r="C409" s="49">
        <v>51967.480199999998</v>
      </c>
      <c r="D409" s="149" t="s">
        <v>57</v>
      </c>
      <c r="E409" s="53">
        <f t="shared" si="75"/>
        <v>56341.958367325773</v>
      </c>
      <c r="F409" s="83">
        <f t="shared" si="76"/>
        <v>56342</v>
      </c>
      <c r="G409" s="83">
        <f t="shared" si="73"/>
        <v>-9.1877599988947622E-3</v>
      </c>
      <c r="J409" s="83">
        <f>G409</f>
        <v>-9.1877599988947622E-3</v>
      </c>
      <c r="P409" s="83">
        <f t="shared" si="77"/>
        <v>-8.7642845168896186E-3</v>
      </c>
      <c r="Q409" s="146">
        <f t="shared" si="78"/>
        <v>36948.980199999998</v>
      </c>
      <c r="R409" s="83">
        <f t="shared" si="74"/>
        <v>1.7933148385948876E-7</v>
      </c>
      <c r="S409" s="85">
        <v>1</v>
      </c>
      <c r="T409" s="83">
        <f t="shared" si="79"/>
        <v>1.7933148385948876E-7</v>
      </c>
    </row>
    <row r="410" spans="1:21" s="83" customFormat="1" ht="12.95" customHeight="1">
      <c r="A410" s="149" t="s">
        <v>922</v>
      </c>
      <c r="B410" s="150" t="s">
        <v>197</v>
      </c>
      <c r="C410" s="49">
        <v>51977.631099999999</v>
      </c>
      <c r="D410" s="149" t="s">
        <v>55</v>
      </c>
      <c r="E410" s="53">
        <f t="shared" si="75"/>
        <v>56387.955336416926</v>
      </c>
      <c r="F410" s="83">
        <f t="shared" si="76"/>
        <v>56388</v>
      </c>
      <c r="G410" s="83">
        <f t="shared" si="73"/>
        <v>-9.8566399974515662E-3</v>
      </c>
      <c r="K410" s="83">
        <f>G410</f>
        <v>-9.8566399974515662E-3</v>
      </c>
      <c r="P410" s="83">
        <f t="shared" si="77"/>
        <v>-8.7885794068052608E-3</v>
      </c>
      <c r="Q410" s="146">
        <f t="shared" si="78"/>
        <v>36959.131099999999</v>
      </c>
      <c r="R410" s="83">
        <f t="shared" si="74"/>
        <v>1.1407534252917345E-6</v>
      </c>
      <c r="S410" s="85">
        <v>1</v>
      </c>
      <c r="T410" s="83">
        <f t="shared" si="79"/>
        <v>1.1407534252917345E-6</v>
      </c>
    </row>
    <row r="411" spans="1:21" s="83" customFormat="1" ht="12.95" customHeight="1">
      <c r="A411" s="149" t="s">
        <v>922</v>
      </c>
      <c r="B411" s="150" t="s">
        <v>197</v>
      </c>
      <c r="C411" s="49">
        <v>51986.794000000002</v>
      </c>
      <c r="D411" s="149" t="s">
        <v>56</v>
      </c>
      <c r="E411" s="53">
        <f t="shared" si="75"/>
        <v>56429.475362038829</v>
      </c>
      <c r="F411" s="83">
        <f t="shared" si="76"/>
        <v>56429.5</v>
      </c>
      <c r="G411" s="83">
        <f t="shared" si="73"/>
        <v>-5.4372599988710135E-3</v>
      </c>
      <c r="I411" s="83">
        <f>G411</f>
        <v>-5.4372599988710135E-3</v>
      </c>
      <c r="P411" s="83">
        <f t="shared" si="77"/>
        <v>-8.8105141238574054E-3</v>
      </c>
      <c r="Q411" s="146">
        <f t="shared" si="78"/>
        <v>36968.294000000002</v>
      </c>
      <c r="R411" s="83">
        <f t="shared" si="74"/>
        <v>1.1378843391737708E-5</v>
      </c>
      <c r="S411" s="85">
        <v>0.1</v>
      </c>
      <c r="T411" s="83">
        <f t="shared" si="79"/>
        <v>1.1378843391737709E-6</v>
      </c>
    </row>
    <row r="412" spans="1:21" s="83" customFormat="1" ht="12.95" customHeight="1">
      <c r="A412" s="149" t="s">
        <v>922</v>
      </c>
      <c r="B412" s="150" t="s">
        <v>197</v>
      </c>
      <c r="C412" s="49">
        <v>51989.661</v>
      </c>
      <c r="D412" s="149" t="s">
        <v>56</v>
      </c>
      <c r="E412" s="53">
        <f t="shared" si="75"/>
        <v>56442.466654474403</v>
      </c>
      <c r="F412" s="83">
        <f t="shared" si="76"/>
        <v>56442.5</v>
      </c>
      <c r="G412" s="83">
        <f t="shared" si="73"/>
        <v>-7.3589000021456741E-3</v>
      </c>
      <c r="I412" s="83">
        <f>G412</f>
        <v>-7.3589000021456741E-3</v>
      </c>
      <c r="P412" s="83">
        <f t="shared" si="77"/>
        <v>-8.8173884596127461E-3</v>
      </c>
      <c r="Q412" s="146">
        <f t="shared" si="78"/>
        <v>36971.161</v>
      </c>
      <c r="R412" s="83">
        <f t="shared" si="74"/>
        <v>2.127188580564679E-6</v>
      </c>
      <c r="S412" s="85">
        <v>0.1</v>
      </c>
      <c r="T412" s="83">
        <f t="shared" si="79"/>
        <v>2.127188580564679E-7</v>
      </c>
    </row>
    <row r="413" spans="1:21" s="83" customFormat="1" ht="12.95" customHeight="1">
      <c r="A413" s="149" t="s">
        <v>922</v>
      </c>
      <c r="B413" s="150" t="s">
        <v>197</v>
      </c>
      <c r="C413" s="49">
        <v>51996.61</v>
      </c>
      <c r="D413" s="149" t="s">
        <v>56</v>
      </c>
      <c r="E413" s="53">
        <f t="shared" si="75"/>
        <v>56473.954792296106</v>
      </c>
      <c r="F413" s="83">
        <f t="shared" si="76"/>
        <v>56474</v>
      </c>
      <c r="G413" s="83">
        <f t="shared" si="73"/>
        <v>-9.9767200008500367E-3</v>
      </c>
      <c r="I413" s="83">
        <f>G413</f>
        <v>-9.9767200008500367E-3</v>
      </c>
      <c r="P413" s="83">
        <f t="shared" si="77"/>
        <v>-8.834051873784509E-3</v>
      </c>
      <c r="Q413" s="146">
        <f t="shared" si="78"/>
        <v>36978.11</v>
      </c>
      <c r="R413" s="83">
        <f t="shared" si="74"/>
        <v>1.305690448611441E-6</v>
      </c>
      <c r="S413" s="85">
        <v>0.1</v>
      </c>
      <c r="T413" s="83">
        <f t="shared" si="79"/>
        <v>1.305690448611441E-7</v>
      </c>
    </row>
    <row r="414" spans="1:21" s="83" customFormat="1" ht="12.95" customHeight="1">
      <c r="A414" s="153" t="s">
        <v>196</v>
      </c>
      <c r="B414" s="52" t="s">
        <v>195</v>
      </c>
      <c r="C414" s="51">
        <v>52002.348400000003</v>
      </c>
      <c r="D414" s="51">
        <v>2.8E-3</v>
      </c>
      <c r="E414" s="83">
        <f t="shared" si="75"/>
        <v>56499.957314972198</v>
      </c>
      <c r="F414" s="83">
        <f t="shared" si="76"/>
        <v>56500</v>
      </c>
      <c r="G414" s="83">
        <f t="shared" si="73"/>
        <v>-9.4199999948614277E-3</v>
      </c>
      <c r="K414" s="83">
        <f>G414</f>
        <v>-9.4199999948614277E-3</v>
      </c>
      <c r="P414" s="83">
        <f t="shared" si="77"/>
        <v>-8.8478125965309289E-3</v>
      </c>
      <c r="Q414" s="146">
        <f t="shared" si="78"/>
        <v>36983.848400000003</v>
      </c>
      <c r="R414" s="83">
        <f t="shared" si="74"/>
        <v>3.2739841880822493E-7</v>
      </c>
      <c r="S414" s="85">
        <v>1</v>
      </c>
      <c r="T414" s="83">
        <f t="shared" si="79"/>
        <v>3.2739841880822493E-7</v>
      </c>
    </row>
    <row r="415" spans="1:21" s="83" customFormat="1" ht="12.95" customHeight="1">
      <c r="A415" s="153" t="s">
        <v>196</v>
      </c>
      <c r="B415" s="52" t="s">
        <v>197</v>
      </c>
      <c r="C415" s="51">
        <v>52002.459199999998</v>
      </c>
      <c r="D415" s="51">
        <v>1.6000000000000001E-3</v>
      </c>
      <c r="E415" s="83">
        <f t="shared" si="75"/>
        <v>56500.459385150716</v>
      </c>
      <c r="F415" s="83">
        <f t="shared" si="76"/>
        <v>56500.5</v>
      </c>
      <c r="G415" s="83">
        <f t="shared" si="73"/>
        <v>-8.9631400041980669E-3</v>
      </c>
      <c r="K415" s="83">
        <f>G415</f>
        <v>-8.9631400041980669E-3</v>
      </c>
      <c r="P415" s="83">
        <f t="shared" si="77"/>
        <v>-8.8480772860252514E-3</v>
      </c>
      <c r="Q415" s="146">
        <f t="shared" si="78"/>
        <v>36983.959199999998</v>
      </c>
      <c r="R415" s="83">
        <f t="shared" si="74"/>
        <v>1.3239429113316759E-8</v>
      </c>
      <c r="S415" s="85">
        <v>1</v>
      </c>
      <c r="T415" s="83">
        <f t="shared" si="79"/>
        <v>1.3239429113316759E-8</v>
      </c>
    </row>
    <row r="416" spans="1:21" s="83" customFormat="1" ht="12.95" customHeight="1">
      <c r="A416" s="149" t="s">
        <v>922</v>
      </c>
      <c r="B416" s="150" t="s">
        <v>197</v>
      </c>
      <c r="C416" s="49">
        <v>52013.608999999997</v>
      </c>
      <c r="D416" s="149" t="s">
        <v>56</v>
      </c>
      <c r="E416" s="53">
        <f t="shared" si="75"/>
        <v>56550.982689091492</v>
      </c>
      <c r="F416" s="83">
        <f t="shared" si="76"/>
        <v>56551</v>
      </c>
      <c r="G416" s="83">
        <f t="shared" si="73"/>
        <v>-3.8202800060389563E-3</v>
      </c>
      <c r="I416" s="83">
        <f>G416</f>
        <v>-3.8202800060389563E-3</v>
      </c>
      <c r="P416" s="83">
        <f t="shared" si="77"/>
        <v>-8.8748226285556737E-3</v>
      </c>
      <c r="Q416" s="146">
        <f t="shared" si="78"/>
        <v>36995.108999999997</v>
      </c>
      <c r="R416" s="83">
        <f t="shared" si="74"/>
        <v>2.5548401122838175E-5</v>
      </c>
      <c r="S416" s="85">
        <v>0.1</v>
      </c>
      <c r="T416" s="83">
        <f t="shared" si="79"/>
        <v>2.5548401122838178E-6</v>
      </c>
    </row>
    <row r="417" spans="1:21" s="83" customFormat="1" ht="12.95" customHeight="1">
      <c r="A417" s="149" t="s">
        <v>922</v>
      </c>
      <c r="B417" s="150" t="s">
        <v>197</v>
      </c>
      <c r="C417" s="49">
        <v>52019.561800000003</v>
      </c>
      <c r="D417" s="149" t="s">
        <v>55</v>
      </c>
      <c r="E417" s="53">
        <f t="shared" si="75"/>
        <v>56577.956726625707</v>
      </c>
      <c r="F417" s="83">
        <f t="shared" si="76"/>
        <v>56578</v>
      </c>
      <c r="G417" s="83">
        <f t="shared" si="73"/>
        <v>-9.5498399969073944E-3</v>
      </c>
      <c r="K417" s="83">
        <f>G417</f>
        <v>-9.5498399969073944E-3</v>
      </c>
      <c r="P417" s="83">
        <f t="shared" si="77"/>
        <v>-8.8891316273736233E-3</v>
      </c>
      <c r="Q417" s="146">
        <f t="shared" si="78"/>
        <v>37001.061800000003</v>
      </c>
      <c r="R417" s="83">
        <f t="shared" si="74"/>
        <v>4.3653554957197421E-7</v>
      </c>
      <c r="S417" s="85">
        <v>1</v>
      </c>
      <c r="T417" s="83">
        <f t="shared" si="79"/>
        <v>4.3653554957197421E-7</v>
      </c>
    </row>
    <row r="418" spans="1:21" s="83" customFormat="1" ht="12.95" customHeight="1">
      <c r="A418" s="149" t="s">
        <v>922</v>
      </c>
      <c r="B418" s="150" t="s">
        <v>197</v>
      </c>
      <c r="C418" s="49">
        <v>52038.648000000001</v>
      </c>
      <c r="D418" s="149" t="s">
        <v>56</v>
      </c>
      <c r="E418" s="53">
        <f t="shared" si="75"/>
        <v>56664.44239306586</v>
      </c>
      <c r="F418" s="83">
        <f t="shared" si="76"/>
        <v>56664.5</v>
      </c>
      <c r="G418" s="83">
        <f t="shared" si="73"/>
        <v>-1.2713060001260601E-2</v>
      </c>
      <c r="I418" s="83">
        <f>G418</f>
        <v>-1.2713060001260601E-2</v>
      </c>
      <c r="P418" s="83">
        <f t="shared" si="77"/>
        <v>-8.935018033766718E-3</v>
      </c>
      <c r="Q418" s="146">
        <f t="shared" si="78"/>
        <v>37020.148000000001</v>
      </c>
      <c r="R418" s="83">
        <f t="shared" si="74"/>
        <v>1.427360110814505E-5</v>
      </c>
      <c r="S418" s="85">
        <v>0.1</v>
      </c>
      <c r="T418" s="83">
        <f t="shared" si="79"/>
        <v>1.427360110814505E-6</v>
      </c>
    </row>
    <row r="419" spans="1:21" s="83" customFormat="1" ht="12.95" customHeight="1">
      <c r="A419" s="153" t="s">
        <v>196</v>
      </c>
      <c r="B419" s="52" t="s">
        <v>195</v>
      </c>
      <c r="C419" s="51">
        <v>52039.423799999997</v>
      </c>
      <c r="D419" s="51">
        <v>2.5999999999999999E-3</v>
      </c>
      <c r="E419" s="83">
        <f t="shared" si="75"/>
        <v>56667.95779057945</v>
      </c>
      <c r="F419" s="83">
        <f t="shared" si="76"/>
        <v>56668</v>
      </c>
      <c r="G419" s="83">
        <f t="shared" si="73"/>
        <v>-9.3150399989099242E-3</v>
      </c>
      <c r="K419" s="83">
        <f>G419</f>
        <v>-9.3150399989099242E-3</v>
      </c>
      <c r="P419" s="83">
        <f t="shared" si="77"/>
        <v>-8.9368761405949661E-3</v>
      </c>
      <c r="Q419" s="146">
        <f t="shared" si="78"/>
        <v>37020.923799999997</v>
      </c>
      <c r="R419" s="83">
        <f t="shared" si="74"/>
        <v>1.4300790373565571E-7</v>
      </c>
      <c r="S419" s="85">
        <v>1</v>
      </c>
      <c r="T419" s="83">
        <f t="shared" si="79"/>
        <v>1.4300790373565571E-7</v>
      </c>
    </row>
    <row r="420" spans="1:21" s="83" customFormat="1" ht="12.95" customHeight="1">
      <c r="A420" s="149" t="s">
        <v>922</v>
      </c>
      <c r="B420" s="150" t="s">
        <v>197</v>
      </c>
      <c r="C420" s="49">
        <v>52042.732000000004</v>
      </c>
      <c r="D420" s="149" t="s">
        <v>56</v>
      </c>
      <c r="E420" s="53">
        <f t="shared" si="75"/>
        <v>56682.948301090597</v>
      </c>
      <c r="F420" s="83">
        <f t="shared" si="76"/>
        <v>56683</v>
      </c>
      <c r="G420" s="83">
        <f t="shared" si="73"/>
        <v>-1.1409239996282849E-2</v>
      </c>
      <c r="I420" s="83">
        <f>G420</f>
        <v>-1.1409239996282849E-2</v>
      </c>
      <c r="P420" s="83">
        <f t="shared" si="77"/>
        <v>-8.9448407165904856E-3</v>
      </c>
      <c r="Q420" s="146">
        <f t="shared" si="78"/>
        <v>37024.232000000004</v>
      </c>
      <c r="R420" s="83">
        <f t="shared" si="74"/>
        <v>6.0732638097482412E-6</v>
      </c>
      <c r="S420" s="85">
        <v>0.1</v>
      </c>
      <c r="T420" s="83">
        <f t="shared" si="79"/>
        <v>6.0732638097482414E-7</v>
      </c>
    </row>
    <row r="421" spans="1:21" s="83" customFormat="1" ht="12.95" customHeight="1">
      <c r="A421" s="149" t="s">
        <v>922</v>
      </c>
      <c r="B421" s="150" t="s">
        <v>197</v>
      </c>
      <c r="C421" s="49">
        <v>52042.733</v>
      </c>
      <c r="D421" s="149" t="s">
        <v>56</v>
      </c>
      <c r="E421" s="53">
        <f t="shared" si="75"/>
        <v>56682.952832409886</v>
      </c>
      <c r="F421" s="83">
        <f t="shared" si="76"/>
        <v>56683</v>
      </c>
      <c r="G421" s="83">
        <f t="shared" si="73"/>
        <v>-1.0409239999717101E-2</v>
      </c>
      <c r="I421" s="83">
        <f>G421</f>
        <v>-1.0409239999717101E-2</v>
      </c>
      <c r="P421" s="83">
        <f t="shared" si="77"/>
        <v>-8.9448407165904856E-3</v>
      </c>
      <c r="Q421" s="146">
        <f t="shared" si="78"/>
        <v>37024.233</v>
      </c>
      <c r="R421" s="83">
        <f t="shared" si="74"/>
        <v>2.1444652604217463E-6</v>
      </c>
      <c r="S421" s="85">
        <v>0.1</v>
      </c>
      <c r="T421" s="83">
        <f t="shared" si="79"/>
        <v>2.1444652604217463E-7</v>
      </c>
    </row>
    <row r="422" spans="1:21" s="83" customFormat="1" ht="12.95" customHeight="1">
      <c r="A422" s="149" t="s">
        <v>922</v>
      </c>
      <c r="B422" s="150" t="s">
        <v>197</v>
      </c>
      <c r="C422" s="49">
        <v>52042.735000000001</v>
      </c>
      <c r="D422" s="149" t="s">
        <v>56</v>
      </c>
      <c r="E422" s="53">
        <f t="shared" si="75"/>
        <v>56682.961895048487</v>
      </c>
      <c r="F422" s="83">
        <f t="shared" si="76"/>
        <v>56683</v>
      </c>
      <c r="G422" s="83">
        <f t="shared" si="73"/>
        <v>-8.4092399993096478E-3</v>
      </c>
      <c r="I422" s="83">
        <f>G422</f>
        <v>-8.4092399993096478E-3</v>
      </c>
      <c r="P422" s="83">
        <f t="shared" si="77"/>
        <v>-8.9448407165904856E-3</v>
      </c>
      <c r="Q422" s="146">
        <f t="shared" si="78"/>
        <v>37024.235000000001</v>
      </c>
      <c r="R422" s="83">
        <f t="shared" si="74"/>
        <v>2.8686812835174797E-7</v>
      </c>
      <c r="S422" s="85">
        <v>0.1</v>
      </c>
      <c r="T422" s="83">
        <f t="shared" si="79"/>
        <v>2.8686812835174797E-8</v>
      </c>
    </row>
    <row r="423" spans="1:21" s="83" customFormat="1" ht="12.95" customHeight="1">
      <c r="A423" s="149" t="s">
        <v>922</v>
      </c>
      <c r="B423" s="150" t="s">
        <v>197</v>
      </c>
      <c r="C423" s="49">
        <v>52077.72</v>
      </c>
      <c r="D423" s="149" t="s">
        <v>56</v>
      </c>
      <c r="E423" s="53">
        <f t="shared" si="75"/>
        <v>56841.49010078924</v>
      </c>
      <c r="F423" s="83">
        <f t="shared" si="76"/>
        <v>56841.5</v>
      </c>
      <c r="G423" s="83">
        <f t="shared" si="73"/>
        <v>-2.184619996114634E-3</v>
      </c>
      <c r="I423" s="83">
        <f>G423</f>
        <v>-2.184619996114634E-3</v>
      </c>
      <c r="P423" s="83">
        <f t="shared" si="77"/>
        <v>-9.0291247008202173E-3</v>
      </c>
      <c r="Q423" s="146">
        <f t="shared" si="78"/>
        <v>37059.22</v>
      </c>
      <c r="R423" s="83">
        <f t="shared" si="74"/>
        <v>4.6847244652736865E-5</v>
      </c>
      <c r="S423" s="85">
        <v>0.1</v>
      </c>
      <c r="T423" s="83">
        <f t="shared" si="79"/>
        <v>4.6847244652736869E-6</v>
      </c>
    </row>
    <row r="424" spans="1:21" s="83" customFormat="1" ht="12.95" customHeight="1">
      <c r="A424" s="149" t="s">
        <v>922</v>
      </c>
      <c r="B424" s="150" t="s">
        <v>197</v>
      </c>
      <c r="C424" s="49">
        <v>52244.882700000002</v>
      </c>
      <c r="D424" s="149" t="s">
        <v>55</v>
      </c>
      <c r="E424" s="53">
        <f t="shared" si="75"/>
        <v>57598.95766968387</v>
      </c>
      <c r="F424" s="83">
        <f t="shared" si="76"/>
        <v>57599</v>
      </c>
      <c r="G424" s="83">
        <f t="shared" si="73"/>
        <v>-9.3417199968826026E-3</v>
      </c>
      <c r="K424" s="83">
        <f>G424</f>
        <v>-9.3417199968826026E-3</v>
      </c>
      <c r="P424" s="83">
        <f t="shared" si="77"/>
        <v>-9.4350861052087363E-3</v>
      </c>
      <c r="Q424" s="146">
        <f t="shared" si="78"/>
        <v>37226.382700000002</v>
      </c>
      <c r="R424" s="83">
        <f t="shared" si="74"/>
        <v>8.717230183967344E-9</v>
      </c>
      <c r="S424" s="85">
        <v>1</v>
      </c>
      <c r="T424" s="83">
        <f t="shared" si="79"/>
        <v>8.717230183967344E-9</v>
      </c>
    </row>
    <row r="425" spans="1:21" s="83" customFormat="1" ht="12.95" customHeight="1">
      <c r="A425" s="149" t="s">
        <v>922</v>
      </c>
      <c r="B425" s="150" t="s">
        <v>197</v>
      </c>
      <c r="C425" s="49">
        <v>52279.860999999997</v>
      </c>
      <c r="D425" s="149" t="s">
        <v>55</v>
      </c>
      <c r="E425" s="53">
        <f t="shared" si="75"/>
        <v>57757.455515585279</v>
      </c>
      <c r="F425" s="83">
        <f t="shared" si="76"/>
        <v>57757.5</v>
      </c>
      <c r="K425" s="83">
        <f>G425</f>
        <v>0</v>
      </c>
      <c r="P425" s="83">
        <f t="shared" si="77"/>
        <v>-9.5206895997792182E-3</v>
      </c>
      <c r="Q425" s="146">
        <f t="shared" si="78"/>
        <v>37261.360999999997</v>
      </c>
      <c r="R425" s="83">
        <f t="shared" si="74"/>
        <v>9.0643530455344166E-5</v>
      </c>
      <c r="S425" s="85"/>
      <c r="T425" s="83">
        <f t="shared" si="79"/>
        <v>0</v>
      </c>
      <c r="U425" s="148">
        <v>-4.4714280003972817E-2</v>
      </c>
    </row>
    <row r="426" spans="1:21" s="83" customFormat="1" ht="12.95" customHeight="1">
      <c r="A426" s="149" t="s">
        <v>922</v>
      </c>
      <c r="B426" s="150" t="s">
        <v>197</v>
      </c>
      <c r="C426" s="49">
        <v>52307.778100000003</v>
      </c>
      <c r="D426" s="149" t="s">
        <v>56</v>
      </c>
      <c r="E426" s="53">
        <f t="shared" si="75"/>
        <v>57883.956809639472</v>
      </c>
      <c r="F426" s="83">
        <f t="shared" si="76"/>
        <v>57884</v>
      </c>
      <c r="G426" s="83">
        <f t="shared" ref="G426:G434" si="80">+C426-(C$7+F426*C$8)</f>
        <v>-9.531519994197879E-3</v>
      </c>
      <c r="I426" s="83">
        <f>G426</f>
        <v>-9.531519994197879E-3</v>
      </c>
      <c r="P426" s="83">
        <f t="shared" si="77"/>
        <v>-9.589174199900026E-3</v>
      </c>
      <c r="Q426" s="146">
        <f t="shared" si="78"/>
        <v>37289.278100000003</v>
      </c>
      <c r="R426" s="83">
        <f t="shared" si="74"/>
        <v>3.3240074351454823E-9</v>
      </c>
      <c r="S426" s="85">
        <v>0.1</v>
      </c>
      <c r="T426" s="83">
        <f t="shared" si="79"/>
        <v>3.3240074351454825E-10</v>
      </c>
    </row>
    <row r="427" spans="1:21" s="83" customFormat="1" ht="12.95" customHeight="1">
      <c r="A427" s="149" t="s">
        <v>922</v>
      </c>
      <c r="B427" s="150" t="s">
        <v>197</v>
      </c>
      <c r="C427" s="49">
        <v>52345.6253</v>
      </c>
      <c r="D427" s="149" t="s">
        <v>56</v>
      </c>
      <c r="E427" s="53">
        <f t="shared" si="75"/>
        <v>58055.454557483143</v>
      </c>
      <c r="F427" s="83">
        <f t="shared" si="76"/>
        <v>58055.5</v>
      </c>
      <c r="G427" s="83">
        <f t="shared" si="80"/>
        <v>-1.0028539996710606E-2</v>
      </c>
      <c r="K427" s="83">
        <f>G427</f>
        <v>-1.0028539996710606E-2</v>
      </c>
      <c r="P427" s="83">
        <f t="shared" si="77"/>
        <v>-9.6822531514992646E-3</v>
      </c>
      <c r="Q427" s="146">
        <f t="shared" si="78"/>
        <v>37327.1253</v>
      </c>
      <c r="R427" s="83">
        <f t="shared" si="74"/>
        <v>1.1991457916642348E-7</v>
      </c>
      <c r="S427" s="85">
        <v>1</v>
      </c>
      <c r="T427" s="83">
        <f t="shared" si="79"/>
        <v>1.1991457916642348E-7</v>
      </c>
    </row>
    <row r="428" spans="1:21" s="83" customFormat="1" ht="12.95" customHeight="1">
      <c r="A428" s="149" t="s">
        <v>922</v>
      </c>
      <c r="B428" s="150" t="s">
        <v>197</v>
      </c>
      <c r="C428" s="49">
        <v>52370.678</v>
      </c>
      <c r="D428" s="149" t="s">
        <v>56</v>
      </c>
      <c r="E428" s="53">
        <f t="shared" si="75"/>
        <v>58168.97634053191</v>
      </c>
      <c r="F428" s="83">
        <f t="shared" si="76"/>
        <v>58169</v>
      </c>
      <c r="G428" s="83">
        <f t="shared" si="80"/>
        <v>-5.221319996053353E-3</v>
      </c>
      <c r="I428" s="83">
        <f>G428</f>
        <v>-5.221319996053353E-3</v>
      </c>
      <c r="P428" s="83">
        <f t="shared" si="77"/>
        <v>-9.744000500943352E-3</v>
      </c>
      <c r="Q428" s="146">
        <f t="shared" si="78"/>
        <v>37352.178</v>
      </c>
      <c r="R428" s="83">
        <f t="shared" si="74"/>
        <v>2.0454638949312057E-5</v>
      </c>
      <c r="S428" s="85">
        <v>0.1</v>
      </c>
      <c r="T428" s="83">
        <f t="shared" si="79"/>
        <v>2.0454638949312058E-6</v>
      </c>
    </row>
    <row r="429" spans="1:21" s="83" customFormat="1" ht="12.95" customHeight="1">
      <c r="A429" s="149" t="s">
        <v>922</v>
      </c>
      <c r="B429" s="150" t="s">
        <v>197</v>
      </c>
      <c r="C429" s="49">
        <v>52370.786</v>
      </c>
      <c r="D429" s="149" t="s">
        <v>56</v>
      </c>
      <c r="E429" s="53">
        <f t="shared" si="75"/>
        <v>58169.465723016401</v>
      </c>
      <c r="F429" s="83">
        <f t="shared" si="76"/>
        <v>58169.5</v>
      </c>
      <c r="G429" s="83">
        <f t="shared" si="80"/>
        <v>-7.5644600001396611E-3</v>
      </c>
      <c r="I429" s="83">
        <f>G429</f>
        <v>-7.5644600001396611E-3</v>
      </c>
      <c r="P429" s="83">
        <f t="shared" si="77"/>
        <v>-9.7442727747183849E-3</v>
      </c>
      <c r="Q429" s="146">
        <f t="shared" si="78"/>
        <v>37352.286</v>
      </c>
      <c r="R429" s="83">
        <f t="shared" si="74"/>
        <v>4.7515837322165942E-6</v>
      </c>
      <c r="S429" s="85">
        <v>0.1</v>
      </c>
      <c r="T429" s="83">
        <f t="shared" si="79"/>
        <v>4.7515837322165942E-7</v>
      </c>
    </row>
    <row r="430" spans="1:21" s="83" customFormat="1" ht="12.95" customHeight="1">
      <c r="A430" s="149" t="s">
        <v>1000</v>
      </c>
      <c r="B430" s="150" t="s">
        <v>197</v>
      </c>
      <c r="C430" s="49">
        <v>52380.604399999997</v>
      </c>
      <c r="D430" s="149" t="s">
        <v>55</v>
      </c>
      <c r="E430" s="53">
        <f t="shared" si="75"/>
        <v>58213.956028439999</v>
      </c>
      <c r="F430" s="83">
        <f t="shared" si="76"/>
        <v>58214</v>
      </c>
      <c r="G430" s="83">
        <f t="shared" si="80"/>
        <v>-9.703920004540123E-3</v>
      </c>
      <c r="K430" s="83">
        <f>G430</f>
        <v>-9.703920004540123E-3</v>
      </c>
      <c r="P430" s="83">
        <f t="shared" si="77"/>
        <v>-9.7685142404699103E-3</v>
      </c>
      <c r="Q430" s="146">
        <f t="shared" si="78"/>
        <v>37362.104399999997</v>
      </c>
      <c r="R430" s="83">
        <f t="shared" si="74"/>
        <v>4.1724153153530215E-9</v>
      </c>
      <c r="S430" s="85">
        <v>1</v>
      </c>
      <c r="T430" s="83">
        <f t="shared" si="79"/>
        <v>4.1724153153530215E-9</v>
      </c>
    </row>
    <row r="431" spans="1:21" s="83" customFormat="1" ht="12.95" customHeight="1">
      <c r="A431" s="149" t="s">
        <v>922</v>
      </c>
      <c r="B431" s="150" t="s">
        <v>197</v>
      </c>
      <c r="C431" s="49">
        <v>52380.608</v>
      </c>
      <c r="D431" s="149" t="s">
        <v>56</v>
      </c>
      <c r="E431" s="53">
        <f t="shared" si="75"/>
        <v>58213.972341189496</v>
      </c>
      <c r="F431" s="83">
        <f t="shared" si="76"/>
        <v>58214</v>
      </c>
      <c r="G431" s="83">
        <f t="shared" si="80"/>
        <v>-6.1039200008963235E-3</v>
      </c>
      <c r="I431" s="83">
        <f>G431</f>
        <v>-6.1039200008963235E-3</v>
      </c>
      <c r="P431" s="83">
        <f t="shared" si="77"/>
        <v>-9.7685142404699103E-3</v>
      </c>
      <c r="Q431" s="146">
        <f t="shared" si="78"/>
        <v>37362.108</v>
      </c>
      <c r="R431" s="83">
        <f t="shared" si="74"/>
        <v>1.3429250940715915E-5</v>
      </c>
      <c r="S431" s="85">
        <v>0.1</v>
      </c>
      <c r="T431" s="83">
        <f t="shared" si="79"/>
        <v>1.3429250940715915E-6</v>
      </c>
    </row>
    <row r="432" spans="1:21" s="83" customFormat="1" ht="12.95" customHeight="1">
      <c r="A432" s="149" t="s">
        <v>1000</v>
      </c>
      <c r="B432" s="150" t="s">
        <v>197</v>
      </c>
      <c r="C432" s="49">
        <v>52405.654999999999</v>
      </c>
      <c r="D432" s="149" t="s">
        <v>56</v>
      </c>
      <c r="E432" s="53">
        <f t="shared" si="75"/>
        <v>58327.468295718245</v>
      </c>
      <c r="F432" s="83">
        <f t="shared" si="76"/>
        <v>58327.5</v>
      </c>
      <c r="G432" s="83">
        <f t="shared" si="80"/>
        <v>-6.9967000017641112E-3</v>
      </c>
      <c r="I432" s="83">
        <f>G432</f>
        <v>-6.9967000017641112E-3</v>
      </c>
      <c r="P432" s="83">
        <f t="shared" si="77"/>
        <v>-9.8304250881931163E-3</v>
      </c>
      <c r="Q432" s="146">
        <f t="shared" si="78"/>
        <v>37387.154999999999</v>
      </c>
      <c r="R432" s="83">
        <f t="shared" si="74"/>
        <v>8.0299978654570721E-6</v>
      </c>
      <c r="S432" s="85">
        <v>0.1</v>
      </c>
      <c r="T432" s="83">
        <f t="shared" si="79"/>
        <v>8.0299978654570727E-7</v>
      </c>
    </row>
    <row r="433" spans="1:25" s="83" customFormat="1" ht="12.95" customHeight="1">
      <c r="A433" s="149" t="s">
        <v>922</v>
      </c>
      <c r="B433" s="150" t="s">
        <v>197</v>
      </c>
      <c r="C433" s="49">
        <v>52405.654999999999</v>
      </c>
      <c r="D433" s="149" t="s">
        <v>56</v>
      </c>
      <c r="E433" s="53">
        <f t="shared" si="75"/>
        <v>58327.468295718245</v>
      </c>
      <c r="F433" s="83">
        <f t="shared" si="76"/>
        <v>58327.5</v>
      </c>
      <c r="G433" s="83">
        <f t="shared" si="80"/>
        <v>-6.9967000017641112E-3</v>
      </c>
      <c r="I433" s="83">
        <f>G433</f>
        <v>-6.9967000017641112E-3</v>
      </c>
      <c r="P433" s="83">
        <f t="shared" si="77"/>
        <v>-9.8304250881931163E-3</v>
      </c>
      <c r="Q433" s="146">
        <f t="shared" si="78"/>
        <v>37387.154999999999</v>
      </c>
      <c r="R433" s="83">
        <f t="shared" si="74"/>
        <v>8.0299978654570721E-6</v>
      </c>
      <c r="S433" s="85">
        <v>0.1</v>
      </c>
      <c r="T433" s="83">
        <f t="shared" si="79"/>
        <v>8.0299978654570727E-7</v>
      </c>
    </row>
    <row r="434" spans="1:25" s="83" customFormat="1" ht="12.95" customHeight="1">
      <c r="A434" s="151" t="s">
        <v>937</v>
      </c>
      <c r="B434" s="150" t="s">
        <v>197</v>
      </c>
      <c r="C434" s="49">
        <v>52412.480000000003</v>
      </c>
      <c r="D434" s="149" t="s">
        <v>56</v>
      </c>
      <c r="E434" s="53">
        <f t="shared" si="75"/>
        <v>58358.394549946664</v>
      </c>
      <c r="F434" s="83">
        <f t="shared" si="76"/>
        <v>58358.5</v>
      </c>
      <c r="G434" s="83">
        <f t="shared" si="80"/>
        <v>-2.3271379999641795E-2</v>
      </c>
      <c r="I434" s="83">
        <f>G434</f>
        <v>-2.3271379999641795E-2</v>
      </c>
      <c r="P434" s="83">
        <f t="shared" si="77"/>
        <v>-9.8473550147100859E-3</v>
      </c>
      <c r="Q434" s="146">
        <f t="shared" si="78"/>
        <v>37393.980000000003</v>
      </c>
      <c r="R434" s="83">
        <f t="shared" si="74"/>
        <v>1.8020444679607076E-4</v>
      </c>
      <c r="S434" s="85">
        <v>0.1</v>
      </c>
      <c r="T434" s="83">
        <f t="shared" si="79"/>
        <v>1.8020444679607078E-5</v>
      </c>
    </row>
    <row r="435" spans="1:25" s="83" customFormat="1" ht="12.95" customHeight="1">
      <c r="A435" s="49" t="s">
        <v>217</v>
      </c>
      <c r="B435" s="50" t="s">
        <v>197</v>
      </c>
      <c r="C435" s="49">
        <v>52412.480900000002</v>
      </c>
      <c r="D435" s="49" t="s">
        <v>218</v>
      </c>
      <c r="E435" s="83">
        <f t="shared" si="75"/>
        <v>58358.398628134033</v>
      </c>
      <c r="F435" s="83">
        <f t="shared" si="76"/>
        <v>58358.5</v>
      </c>
      <c r="P435" s="83">
        <f t="shared" si="77"/>
        <v>-9.8473550147100859E-3</v>
      </c>
      <c r="Q435" s="146">
        <f t="shared" si="78"/>
        <v>37393.980900000002</v>
      </c>
      <c r="R435" s="83">
        <f t="shared" si="74"/>
        <v>9.6970400785735872E-5</v>
      </c>
      <c r="S435" s="85"/>
      <c r="T435" s="83">
        <f t="shared" si="79"/>
        <v>0</v>
      </c>
      <c r="U435" s="148">
        <f>+C435-(C$7+F435*C$8)</f>
        <v>-2.2371380000549834E-2</v>
      </c>
    </row>
    <row r="436" spans="1:25" s="83" customFormat="1" ht="12.95" customHeight="1">
      <c r="A436" s="149" t="s">
        <v>922</v>
      </c>
      <c r="B436" s="150" t="s">
        <v>197</v>
      </c>
      <c r="C436" s="49">
        <v>52416.576000000001</v>
      </c>
      <c r="D436" s="149" t="s">
        <v>55</v>
      </c>
      <c r="E436" s="53">
        <f t="shared" si="75"/>
        <v>58376.954833802993</v>
      </c>
      <c r="F436" s="83">
        <f t="shared" si="76"/>
        <v>58377</v>
      </c>
      <c r="G436" s="83">
        <f t="shared" ref="G436:G447" si="81">+C436-(C$7+F436*C$8)</f>
        <v>-9.967559999495279E-3</v>
      </c>
      <c r="K436" s="83">
        <f>G436</f>
        <v>-9.967559999495279E-3</v>
      </c>
      <c r="P436" s="83">
        <f t="shared" si="77"/>
        <v>-9.8574625193112199E-3</v>
      </c>
      <c r="Q436" s="146">
        <f t="shared" si="78"/>
        <v>37398.076000000001</v>
      </c>
      <c r="R436" s="83">
        <f t="shared" si="74"/>
        <v>1.2121455142879299E-8</v>
      </c>
      <c r="S436" s="85">
        <v>1</v>
      </c>
      <c r="T436" s="83">
        <f t="shared" si="79"/>
        <v>1.2121455142879299E-8</v>
      </c>
    </row>
    <row r="437" spans="1:25" s="83" customFormat="1" ht="12.95" customHeight="1">
      <c r="A437" s="149" t="s">
        <v>1000</v>
      </c>
      <c r="B437" s="150" t="s">
        <v>197</v>
      </c>
      <c r="C437" s="49">
        <v>52624.905400000003</v>
      </c>
      <c r="D437" s="149" t="s">
        <v>55</v>
      </c>
      <c r="E437" s="53">
        <f t="shared" si="75"/>
        <v>59320.96186496054</v>
      </c>
      <c r="F437" s="83">
        <f t="shared" si="76"/>
        <v>59321</v>
      </c>
      <c r="G437" s="83">
        <f t="shared" si="81"/>
        <v>-8.4158799945726059E-3</v>
      </c>
      <c r="K437" s="83">
        <f>G437</f>
        <v>-8.4158799945726059E-3</v>
      </c>
      <c r="P437" s="83">
        <f t="shared" si="77"/>
        <v>-1.0377347295829216E-2</v>
      </c>
      <c r="Q437" s="146">
        <f t="shared" si="78"/>
        <v>37606.405400000003</v>
      </c>
      <c r="R437" s="83">
        <f t="shared" si="74"/>
        <v>3.8473539738988879E-6</v>
      </c>
      <c r="S437" s="85">
        <v>1</v>
      </c>
      <c r="T437" s="83">
        <f t="shared" si="79"/>
        <v>3.8473539738988879E-6</v>
      </c>
    </row>
    <row r="438" spans="1:25" s="83" customFormat="1" ht="12.95" customHeight="1">
      <c r="A438" s="151" t="s">
        <v>1017</v>
      </c>
      <c r="B438" s="150" t="s">
        <v>197</v>
      </c>
      <c r="C438" s="49">
        <v>52644.323400000001</v>
      </c>
      <c r="D438" s="149" t="s">
        <v>57</v>
      </c>
      <c r="E438" s="53">
        <f t="shared" si="75"/>
        <v>59408.95102314472</v>
      </c>
      <c r="F438" s="83">
        <f t="shared" si="76"/>
        <v>59409</v>
      </c>
      <c r="G438" s="83">
        <f t="shared" si="81"/>
        <v>-1.080851999722654E-2</v>
      </c>
      <c r="J438" s="83">
        <f>G438</f>
        <v>-1.080851999722654E-2</v>
      </c>
      <c r="P438" s="83">
        <f t="shared" si="77"/>
        <v>-1.0426223817589272E-2</v>
      </c>
      <c r="Q438" s="146">
        <f t="shared" si="78"/>
        <v>37625.823400000001</v>
      </c>
      <c r="R438" s="83">
        <f t="shared" si="74"/>
        <v>1.4615036896524998E-7</v>
      </c>
      <c r="S438" s="85">
        <v>1</v>
      </c>
      <c r="T438" s="83">
        <f t="shared" si="79"/>
        <v>1.4615036896524998E-7</v>
      </c>
    </row>
    <row r="439" spans="1:25" s="83" customFormat="1" ht="12.95" customHeight="1">
      <c r="A439" s="154" t="s">
        <v>194</v>
      </c>
      <c r="B439" s="50"/>
      <c r="C439" s="49">
        <v>52648.957999999999</v>
      </c>
      <c r="D439" s="49">
        <v>1E-4</v>
      </c>
      <c r="E439" s="83">
        <f t="shared" si="75"/>
        <v>59429.951875576495</v>
      </c>
      <c r="F439" s="83">
        <f t="shared" si="76"/>
        <v>59430</v>
      </c>
      <c r="G439" s="83">
        <f t="shared" si="81"/>
        <v>-1.0620400003972463E-2</v>
      </c>
      <c r="K439" s="83">
        <f>G439</f>
        <v>-1.0620400003972463E-2</v>
      </c>
      <c r="P439" s="83">
        <f t="shared" si="77"/>
        <v>-1.0437897934698053E-2</v>
      </c>
      <c r="Q439" s="146">
        <f t="shared" si="78"/>
        <v>37630.457999999999</v>
      </c>
      <c r="R439" s="83">
        <f t="shared" si="74"/>
        <v>3.3307005289441614E-8</v>
      </c>
      <c r="S439" s="85">
        <v>1</v>
      </c>
      <c r="T439" s="83">
        <f t="shared" si="79"/>
        <v>3.3307005289441614E-8</v>
      </c>
      <c r="Y439" s="102" t="s">
        <v>1429</v>
      </c>
    </row>
    <row r="440" spans="1:25" s="83" customFormat="1" ht="12.95" customHeight="1">
      <c r="A440" s="149" t="s">
        <v>1000</v>
      </c>
      <c r="B440" s="150" t="s">
        <v>197</v>
      </c>
      <c r="C440" s="49">
        <v>52683.936300000001</v>
      </c>
      <c r="D440" s="149" t="s">
        <v>55</v>
      </c>
      <c r="E440" s="53">
        <f t="shared" si="75"/>
        <v>59588.449721477933</v>
      </c>
      <c r="F440" s="83">
        <f t="shared" si="76"/>
        <v>59588.5</v>
      </c>
      <c r="G440" s="83">
        <f t="shared" si="81"/>
        <v>-1.1095779998868238E-2</v>
      </c>
      <c r="K440" s="83">
        <f>G440</f>
        <v>-1.1095779998868238E-2</v>
      </c>
      <c r="P440" s="83">
        <f t="shared" si="77"/>
        <v>-1.0526139009436554E-2</v>
      </c>
      <c r="Q440" s="146">
        <f t="shared" si="78"/>
        <v>37665.436300000001</v>
      </c>
      <c r="R440" s="83">
        <f t="shared" si="74"/>
        <v>3.2449085684070778E-7</v>
      </c>
      <c r="S440" s="85">
        <v>1</v>
      </c>
      <c r="T440" s="83">
        <f t="shared" si="79"/>
        <v>3.2449085684070778E-7</v>
      </c>
    </row>
    <row r="441" spans="1:25" s="83" customFormat="1" ht="12.95" customHeight="1">
      <c r="A441" s="149" t="s">
        <v>1000</v>
      </c>
      <c r="B441" s="150" t="s">
        <v>197</v>
      </c>
      <c r="C441" s="49">
        <v>52707.770799999998</v>
      </c>
      <c r="D441" s="149" t="s">
        <v>55</v>
      </c>
      <c r="E441" s="53">
        <f t="shared" si="75"/>
        <v>59696.451451354376</v>
      </c>
      <c r="F441" s="83">
        <f t="shared" si="76"/>
        <v>59696.5</v>
      </c>
      <c r="G441" s="83">
        <f t="shared" si="81"/>
        <v>-1.071401999797672E-2</v>
      </c>
      <c r="K441" s="83">
        <f>G441</f>
        <v>-1.071401999797672E-2</v>
      </c>
      <c r="P441" s="83">
        <f t="shared" si="77"/>
        <v>-1.0586396211336491E-2</v>
      </c>
      <c r="Q441" s="146">
        <f t="shared" si="78"/>
        <v>37689.270799999998</v>
      </c>
      <c r="R441" s="83">
        <f t="shared" si="74"/>
        <v>1.6287830916390687E-8</v>
      </c>
      <c r="S441" s="85">
        <v>1</v>
      </c>
      <c r="T441" s="83">
        <f t="shared" si="79"/>
        <v>1.6287830916390687E-8</v>
      </c>
    </row>
    <row r="442" spans="1:25" s="83" customFormat="1" ht="12.95" customHeight="1">
      <c r="A442" s="53" t="s">
        <v>193</v>
      </c>
      <c r="B442" s="50"/>
      <c r="C442" s="49">
        <v>52721.342900000003</v>
      </c>
      <c r="D442" s="49">
        <v>2.9999999999999997E-4</v>
      </c>
      <c r="E442" s="83">
        <f t="shared" si="75"/>
        <v>59757.950970037666</v>
      </c>
      <c r="F442" s="83">
        <f t="shared" si="76"/>
        <v>59758</v>
      </c>
      <c r="G442" s="83">
        <f t="shared" si="81"/>
        <v>-1.0820240000612102E-2</v>
      </c>
      <c r="J442" s="83">
        <f>G442</f>
        <v>-1.0820240000612102E-2</v>
      </c>
      <c r="P442" s="83">
        <f t="shared" si="77"/>
        <v>-1.0620756710141175E-2</v>
      </c>
      <c r="Q442" s="146">
        <f t="shared" si="78"/>
        <v>37702.842900000003</v>
      </c>
      <c r="R442" s="83">
        <f t="shared" si="74"/>
        <v>3.9793583177108284E-8</v>
      </c>
      <c r="S442" s="85">
        <v>1</v>
      </c>
      <c r="T442" s="83">
        <f t="shared" si="79"/>
        <v>3.9793583177108284E-8</v>
      </c>
    </row>
    <row r="443" spans="1:25" s="83" customFormat="1" ht="12.95" customHeight="1">
      <c r="A443" s="49" t="s">
        <v>217</v>
      </c>
      <c r="B443" s="50" t="s">
        <v>195</v>
      </c>
      <c r="C443" s="49">
        <v>52723.329570000002</v>
      </c>
      <c r="D443" s="49">
        <v>1.1000000000000001E-3</v>
      </c>
      <c r="E443" s="83">
        <f t="shared" si="75"/>
        <v>59766.953206153106</v>
      </c>
      <c r="F443" s="83">
        <f t="shared" si="76"/>
        <v>59767</v>
      </c>
      <c r="G443" s="83">
        <f t="shared" si="81"/>
        <v>-1.0326759998861235E-2</v>
      </c>
      <c r="K443" s="83">
        <f>G443</f>
        <v>-1.0326759998861235E-2</v>
      </c>
      <c r="P443" s="83">
        <f t="shared" si="77"/>
        <v>-1.0625787959118959E-2</v>
      </c>
      <c r="Q443" s="146">
        <f t="shared" si="78"/>
        <v>37704.829570000002</v>
      </c>
      <c r="R443" s="83">
        <f t="shared" si="74"/>
        <v>8.9417721015895176E-8</v>
      </c>
      <c r="S443" s="85">
        <v>1</v>
      </c>
      <c r="T443" s="83">
        <f t="shared" si="79"/>
        <v>8.9417721015895176E-8</v>
      </c>
    </row>
    <row r="444" spans="1:25" s="83" customFormat="1" ht="12.95" customHeight="1">
      <c r="A444" s="149" t="s">
        <v>1000</v>
      </c>
      <c r="B444" s="150" t="s">
        <v>197</v>
      </c>
      <c r="C444" s="49">
        <v>52739.769800000002</v>
      </c>
      <c r="D444" s="149" t="s">
        <v>55</v>
      </c>
      <c r="E444" s="53">
        <f t="shared" si="75"/>
        <v>59841.449137662763</v>
      </c>
      <c r="F444" s="83">
        <f t="shared" si="76"/>
        <v>59841.5</v>
      </c>
      <c r="G444" s="83">
        <f t="shared" si="81"/>
        <v>-1.1224619993299711E-2</v>
      </c>
      <c r="K444" s="83">
        <f>G444</f>
        <v>-1.1224619993299711E-2</v>
      </c>
      <c r="P444" s="83">
        <f t="shared" si="77"/>
        <v>-1.0667463788474536E-2</v>
      </c>
      <c r="Q444" s="146">
        <f t="shared" si="78"/>
        <v>37721.269800000002</v>
      </c>
      <c r="R444" s="83">
        <f t="shared" si="74"/>
        <v>3.1042303657519297E-7</v>
      </c>
      <c r="S444" s="85">
        <v>1</v>
      </c>
      <c r="T444" s="83">
        <f t="shared" si="79"/>
        <v>3.1042303657519297E-7</v>
      </c>
    </row>
    <row r="445" spans="1:25" s="83" customFormat="1" ht="12.95" customHeight="1">
      <c r="A445" s="53" t="s">
        <v>204</v>
      </c>
      <c r="B445" s="52" t="s">
        <v>195</v>
      </c>
      <c r="C445" s="51">
        <v>52800.016490000002</v>
      </c>
      <c r="D445" s="49">
        <v>5.0000000000000002E-5</v>
      </c>
      <c r="E445" s="83">
        <f t="shared" si="75"/>
        <v>60114.446126872965</v>
      </c>
      <c r="F445" s="83">
        <f t="shared" si="76"/>
        <v>60114.5</v>
      </c>
      <c r="G445" s="83">
        <f t="shared" si="81"/>
        <v>-1.1889059998793527E-2</v>
      </c>
      <c r="K445" s="83">
        <f>G445</f>
        <v>-1.1889059998793527E-2</v>
      </c>
      <c r="P445" s="83">
        <f t="shared" si="77"/>
        <v>-1.0820613025774447E-2</v>
      </c>
      <c r="Q445" s="146">
        <f t="shared" si="78"/>
        <v>37781.516490000002</v>
      </c>
      <c r="R445" s="83">
        <f t="shared" si="74"/>
        <v>1.1415789341536366E-6</v>
      </c>
      <c r="S445" s="85">
        <v>1</v>
      </c>
      <c r="T445" s="83">
        <f t="shared" si="79"/>
        <v>1.1415789341536366E-6</v>
      </c>
    </row>
    <row r="446" spans="1:25" s="83" customFormat="1" ht="12.95" customHeight="1">
      <c r="A446" s="53" t="s">
        <v>204</v>
      </c>
      <c r="B446" s="52" t="s">
        <v>195</v>
      </c>
      <c r="C446" s="51">
        <v>52800.016490000002</v>
      </c>
      <c r="D446" s="51">
        <v>5.0000000000000002E-5</v>
      </c>
      <c r="E446" s="83">
        <f t="shared" si="75"/>
        <v>60114.446126872965</v>
      </c>
      <c r="F446" s="83">
        <f t="shared" si="76"/>
        <v>60114.5</v>
      </c>
      <c r="G446" s="83">
        <f t="shared" si="81"/>
        <v>-1.1889059998793527E-2</v>
      </c>
      <c r="K446" s="83">
        <f>G446</f>
        <v>-1.1889059998793527E-2</v>
      </c>
      <c r="P446" s="83">
        <f t="shared" si="77"/>
        <v>-1.0820613025774447E-2</v>
      </c>
      <c r="Q446" s="146">
        <f t="shared" si="78"/>
        <v>37781.516490000002</v>
      </c>
      <c r="R446" s="83">
        <f t="shared" si="74"/>
        <v>1.1415789341536366E-6</v>
      </c>
      <c r="S446" s="85">
        <v>1</v>
      </c>
      <c r="T446" s="83">
        <f t="shared" si="79"/>
        <v>1.1415789341536366E-6</v>
      </c>
    </row>
    <row r="447" spans="1:25" s="83" customFormat="1" ht="12.95" customHeight="1">
      <c r="A447" s="53" t="s">
        <v>204</v>
      </c>
      <c r="B447" s="150" t="s">
        <v>197</v>
      </c>
      <c r="C447" s="49">
        <v>52800.016499999998</v>
      </c>
      <c r="D447" s="149" t="s">
        <v>57</v>
      </c>
      <c r="E447" s="53">
        <f t="shared" si="75"/>
        <v>60114.446172186137</v>
      </c>
      <c r="F447" s="83">
        <f t="shared" si="76"/>
        <v>60114.5</v>
      </c>
      <c r="G447" s="83">
        <f t="shared" si="81"/>
        <v>-1.1879060002684128E-2</v>
      </c>
      <c r="K447" s="83">
        <f>G447</f>
        <v>-1.1879060002684128E-2</v>
      </c>
      <c r="P447" s="83">
        <f t="shared" si="77"/>
        <v>-1.0820613025774447E-2</v>
      </c>
      <c r="Q447" s="146">
        <f t="shared" si="78"/>
        <v>37781.516499999998</v>
      </c>
      <c r="R447" s="83">
        <f t="shared" si="74"/>
        <v>1.1203100029292427E-6</v>
      </c>
      <c r="S447" s="85">
        <v>1</v>
      </c>
      <c r="T447" s="83">
        <f t="shared" si="79"/>
        <v>1.1203100029292427E-6</v>
      </c>
    </row>
    <row r="448" spans="1:25" s="83" customFormat="1" ht="12.95" customHeight="1">
      <c r="A448" s="49" t="s">
        <v>217</v>
      </c>
      <c r="B448" s="50" t="s">
        <v>195</v>
      </c>
      <c r="C448" s="49">
        <v>52848.502439999997</v>
      </c>
      <c r="D448" s="49" t="s">
        <v>218</v>
      </c>
      <c r="E448" s="83">
        <f t="shared" si="75"/>
        <v>60334.151447928693</v>
      </c>
      <c r="F448" s="83">
        <f t="shared" si="76"/>
        <v>60334</v>
      </c>
      <c r="P448" s="83">
        <f t="shared" si="77"/>
        <v>-1.0944240746220808E-2</v>
      </c>
      <c r="Q448" s="146">
        <f t="shared" si="78"/>
        <v>37830.002439999997</v>
      </c>
      <c r="R448" s="83">
        <f t="shared" si="74"/>
        <v>1.1977640551123979E-4</v>
      </c>
      <c r="S448" s="85">
        <v>1</v>
      </c>
      <c r="T448" s="83">
        <f t="shared" si="79"/>
        <v>1.1977640551123979E-4</v>
      </c>
    </row>
    <row r="449" spans="1:21" s="83" customFormat="1" ht="12.95" customHeight="1">
      <c r="A449" s="49" t="s">
        <v>217</v>
      </c>
      <c r="B449" s="50" t="s">
        <v>195</v>
      </c>
      <c r="C449" s="49">
        <v>52848.508070000003</v>
      </c>
      <c r="D449" s="49" t="s">
        <v>218</v>
      </c>
      <c r="E449" s="83">
        <f t="shared" si="75"/>
        <v>60334.176959256387</v>
      </c>
      <c r="F449" s="83">
        <f t="shared" si="76"/>
        <v>60334</v>
      </c>
      <c r="P449" s="83">
        <f t="shared" si="77"/>
        <v>-1.0944240746220808E-2</v>
      </c>
      <c r="Q449" s="146">
        <f t="shared" si="78"/>
        <v>37830.008070000003</v>
      </c>
      <c r="R449" s="83">
        <f t="shared" si="74"/>
        <v>1.1977640551123979E-4</v>
      </c>
      <c r="S449" s="85"/>
      <c r="T449" s="83">
        <f t="shared" si="79"/>
        <v>0</v>
      </c>
      <c r="U449" s="148">
        <v>-5.3857999992033001E-2</v>
      </c>
    </row>
    <row r="450" spans="1:21" s="83" customFormat="1" ht="12.95" customHeight="1">
      <c r="A450" s="149" t="s">
        <v>1000</v>
      </c>
      <c r="B450" s="150" t="s">
        <v>197</v>
      </c>
      <c r="C450" s="49">
        <v>53064.950700000001</v>
      </c>
      <c r="D450" s="149" t="s">
        <v>55</v>
      </c>
      <c r="E450" s="53">
        <f t="shared" si="75"/>
        <v>61314.947626105262</v>
      </c>
      <c r="F450" s="83">
        <f t="shared" si="76"/>
        <v>61315</v>
      </c>
      <c r="G450" s="83">
        <f t="shared" ref="G450:G492" si="82">+C450-(C$7+F450*C$8)</f>
        <v>-1.1558199999853969E-2</v>
      </c>
      <c r="K450" s="83">
        <f>G450</f>
        <v>-1.1558199999853969E-2</v>
      </c>
      <c r="P450" s="83">
        <f t="shared" si="77"/>
        <v>-1.1502115393486029E-2</v>
      </c>
      <c r="Q450" s="146">
        <f t="shared" si="78"/>
        <v>38046.450700000001</v>
      </c>
      <c r="R450" s="83">
        <f t="shared" si="74"/>
        <v>3.1454830714467629E-9</v>
      </c>
      <c r="S450" s="85">
        <v>1</v>
      </c>
      <c r="T450" s="83">
        <f t="shared" si="79"/>
        <v>3.1454830714467629E-9</v>
      </c>
    </row>
    <row r="451" spans="1:21" s="83" customFormat="1" ht="12.95" customHeight="1">
      <c r="A451" s="53" t="s">
        <v>199</v>
      </c>
      <c r="B451" s="50" t="s">
        <v>197</v>
      </c>
      <c r="C451" s="49">
        <v>53068.592100000002</v>
      </c>
      <c r="D451" s="49">
        <v>1.8E-3</v>
      </c>
      <c r="E451" s="83">
        <f t="shared" si="75"/>
        <v>61331.447972207432</v>
      </c>
      <c r="F451" s="83">
        <f t="shared" si="76"/>
        <v>61331.5</v>
      </c>
      <c r="G451" s="83">
        <f t="shared" si="82"/>
        <v>-1.1481820001790766E-2</v>
      </c>
      <c r="J451" s="83">
        <f>G451</f>
        <v>-1.1481820001790766E-2</v>
      </c>
      <c r="P451" s="83">
        <f t="shared" si="77"/>
        <v>-1.1511573398166969E-2</v>
      </c>
      <c r="Q451" s="146">
        <f t="shared" si="78"/>
        <v>38050.092100000002</v>
      </c>
      <c r="R451" s="83">
        <f t="shared" si="74"/>
        <v>8.8526459591945643E-10</v>
      </c>
      <c r="S451" s="85">
        <v>1</v>
      </c>
      <c r="T451" s="83">
        <f t="shared" si="79"/>
        <v>8.8526459591945643E-10</v>
      </c>
    </row>
    <row r="452" spans="1:21" s="83" customFormat="1" ht="12.95" customHeight="1">
      <c r="A452" s="151" t="s">
        <v>1055</v>
      </c>
      <c r="B452" s="150" t="s">
        <v>197</v>
      </c>
      <c r="C452" s="49">
        <v>53078.080800000003</v>
      </c>
      <c r="D452" s="149" t="s">
        <v>57</v>
      </c>
      <c r="E452" s="53">
        <f t="shared" si="75"/>
        <v>61374.444301657553</v>
      </c>
      <c r="F452" s="83">
        <f t="shared" si="76"/>
        <v>61374.5</v>
      </c>
      <c r="G452" s="83">
        <f t="shared" si="82"/>
        <v>-1.2291859995457344E-2</v>
      </c>
      <c r="J452" s="83">
        <f>G452</f>
        <v>-1.2291859995457344E-2</v>
      </c>
      <c r="P452" s="83">
        <f t="shared" si="77"/>
        <v>-1.1536233157930325E-2</v>
      </c>
      <c r="Q452" s="146">
        <f t="shared" si="78"/>
        <v>38059.580800000003</v>
      </c>
      <c r="R452" s="83">
        <f t="shared" si="74"/>
        <v>5.7097191759108363E-7</v>
      </c>
      <c r="S452" s="85">
        <v>1</v>
      </c>
      <c r="T452" s="83">
        <f t="shared" si="79"/>
        <v>5.7097191759108363E-7</v>
      </c>
    </row>
    <row r="453" spans="1:21" s="83" customFormat="1" ht="12.95" customHeight="1">
      <c r="A453" s="151" t="s">
        <v>1055</v>
      </c>
      <c r="B453" s="150" t="s">
        <v>197</v>
      </c>
      <c r="C453" s="49">
        <v>53078.191599999998</v>
      </c>
      <c r="D453" s="149" t="s">
        <v>57</v>
      </c>
      <c r="E453" s="53">
        <f t="shared" si="75"/>
        <v>61374.946371836071</v>
      </c>
      <c r="F453" s="83">
        <f t="shared" si="76"/>
        <v>61375</v>
      </c>
      <c r="G453" s="83">
        <f t="shared" si="82"/>
        <v>-1.1835000004793983E-2</v>
      </c>
      <c r="J453" s="83">
        <f>G453</f>
        <v>-1.1835000004793983E-2</v>
      </c>
      <c r="P453" s="83">
        <f t="shared" si="77"/>
        <v>-1.1536519998159413E-2</v>
      </c>
      <c r="Q453" s="146">
        <f t="shared" si="78"/>
        <v>38059.691599999998</v>
      </c>
      <c r="R453" s="83">
        <f t="shared" si="74"/>
        <v>8.9090314360572899E-8</v>
      </c>
      <c r="S453" s="85">
        <v>1</v>
      </c>
      <c r="T453" s="83">
        <f t="shared" si="79"/>
        <v>8.9090314360572899E-8</v>
      </c>
    </row>
    <row r="454" spans="1:21" s="83" customFormat="1" ht="12.95" customHeight="1">
      <c r="A454" s="53" t="s">
        <v>199</v>
      </c>
      <c r="B454" s="153"/>
      <c r="C454" s="49">
        <v>53093.419500000004</v>
      </c>
      <c r="D454" s="49">
        <v>1.6999999999999999E-3</v>
      </c>
      <c r="E454" s="83">
        <f t="shared" si="75"/>
        <v>61443.948849017732</v>
      </c>
      <c r="F454" s="83">
        <f t="shared" si="76"/>
        <v>61444</v>
      </c>
      <c r="G454" s="83">
        <f t="shared" si="82"/>
        <v>-1.1288319998129737E-2</v>
      </c>
      <c r="J454" s="83">
        <f>G454</f>
        <v>-1.1288319998129737E-2</v>
      </c>
      <c r="P454" s="83">
        <f t="shared" si="77"/>
        <v>-1.1576125741516194E-2</v>
      </c>
      <c r="Q454" s="146">
        <f t="shared" si="78"/>
        <v>38074.919500000004</v>
      </c>
      <c r="R454" s="83">
        <f t="shared" si="74"/>
        <v>8.283214592623109E-8</v>
      </c>
      <c r="S454" s="85">
        <v>1</v>
      </c>
      <c r="T454" s="83">
        <f t="shared" si="79"/>
        <v>8.283214592623109E-8</v>
      </c>
    </row>
    <row r="455" spans="1:21" s="83" customFormat="1" ht="12.95" customHeight="1">
      <c r="A455" s="53" t="s">
        <v>199</v>
      </c>
      <c r="B455" s="50" t="s">
        <v>197</v>
      </c>
      <c r="C455" s="49">
        <v>53093.529799999997</v>
      </c>
      <c r="D455" s="49">
        <v>1.1000000000000001E-3</v>
      </c>
      <c r="E455" s="83">
        <f t="shared" si="75"/>
        <v>61444.44865353658</v>
      </c>
      <c r="F455" s="83">
        <f t="shared" si="76"/>
        <v>61444.5</v>
      </c>
      <c r="G455" s="83">
        <f t="shared" si="82"/>
        <v>-1.1331460002111271E-2</v>
      </c>
      <c r="J455" s="83">
        <f>G455</f>
        <v>-1.1331460002111271E-2</v>
      </c>
      <c r="P455" s="83">
        <f t="shared" si="77"/>
        <v>-1.1576412897567636E-2</v>
      </c>
      <c r="Q455" s="146">
        <f t="shared" si="78"/>
        <v>38075.029799999997</v>
      </c>
      <c r="R455" s="83">
        <f t="shared" si="74"/>
        <v>6.0001920992456869E-8</v>
      </c>
      <c r="S455" s="85">
        <v>1</v>
      </c>
      <c r="T455" s="83">
        <f t="shared" si="79"/>
        <v>6.0001920992456869E-8</v>
      </c>
    </row>
    <row r="456" spans="1:21" s="83" customFormat="1" ht="12.95" customHeight="1">
      <c r="A456" s="49" t="s">
        <v>217</v>
      </c>
      <c r="B456" s="50" t="s">
        <v>197</v>
      </c>
      <c r="C456" s="49">
        <v>53105.444389999997</v>
      </c>
      <c r="D456" s="49">
        <v>2E-3</v>
      </c>
      <c r="E456" s="83">
        <f t="shared" si="75"/>
        <v>61498.437465165473</v>
      </c>
      <c r="F456" s="83">
        <f t="shared" si="76"/>
        <v>61498.5</v>
      </c>
      <c r="G456" s="83">
        <f t="shared" si="82"/>
        <v>-1.3800580003589857E-2</v>
      </c>
      <c r="K456" s="83">
        <f>G456</f>
        <v>-1.3800580003589857E-2</v>
      </c>
      <c r="P456" s="83">
        <f t="shared" si="77"/>
        <v>-1.1607439124723397E-2</v>
      </c>
      <c r="Q456" s="146">
        <f t="shared" si="78"/>
        <v>38086.944389999997</v>
      </c>
      <c r="R456" s="83">
        <f t="shared" si="74"/>
        <v>4.8098669145551491E-6</v>
      </c>
      <c r="S456" s="85">
        <v>1</v>
      </c>
      <c r="T456" s="83">
        <f t="shared" si="79"/>
        <v>4.8098669145551491E-6</v>
      </c>
    </row>
    <row r="457" spans="1:21" s="83" customFormat="1" ht="12.95" customHeight="1">
      <c r="A457" s="53" t="s">
        <v>202</v>
      </c>
      <c r="B457" s="52"/>
      <c r="C457" s="49">
        <v>53106.443599999999</v>
      </c>
      <c r="D457" s="49">
        <v>2.8E-3</v>
      </c>
      <c r="E457" s="83">
        <f t="shared" si="75"/>
        <v>61502.965204724096</v>
      </c>
      <c r="F457" s="83">
        <f t="shared" si="76"/>
        <v>61503</v>
      </c>
      <c r="G457" s="83">
        <f t="shared" si="82"/>
        <v>-7.6788400037912652E-3</v>
      </c>
      <c r="J457" s="83">
        <f>G457</f>
        <v>-7.6788400037912652E-3</v>
      </c>
      <c r="P457" s="83">
        <f t="shared" si="77"/>
        <v>-1.1610025839915416E-2</v>
      </c>
      <c r="Q457" s="146">
        <f t="shared" si="78"/>
        <v>38087.943599999999</v>
      </c>
      <c r="R457" s="83">
        <f t="shared" si="74"/>
        <v>1.5454222078143142E-5</v>
      </c>
      <c r="S457" s="85">
        <v>1</v>
      </c>
      <c r="T457" s="83">
        <f t="shared" si="79"/>
        <v>1.5454222078143142E-5</v>
      </c>
    </row>
    <row r="458" spans="1:21" s="83" customFormat="1" ht="12.95" customHeight="1">
      <c r="A458" s="151" t="s">
        <v>1055</v>
      </c>
      <c r="B458" s="150" t="s">
        <v>197</v>
      </c>
      <c r="C458" s="49">
        <v>53112.172899999998</v>
      </c>
      <c r="D458" s="149" t="s">
        <v>57</v>
      </c>
      <c r="E458" s="53">
        <f t="shared" si="75"/>
        <v>61528.926492394537</v>
      </c>
      <c r="F458" s="83">
        <f t="shared" si="76"/>
        <v>61529</v>
      </c>
      <c r="G458" s="83">
        <f t="shared" si="82"/>
        <v>-1.6222120000747964E-2</v>
      </c>
      <c r="J458" s="83">
        <f>G458</f>
        <v>-1.6222120000747964E-2</v>
      </c>
      <c r="P458" s="83">
        <f t="shared" si="77"/>
        <v>-1.1624974909025081E-2</v>
      </c>
      <c r="Q458" s="146">
        <f t="shared" si="78"/>
        <v>38093.672899999998</v>
      </c>
      <c r="R458" s="83">
        <f t="shared" si="74"/>
        <v>2.1133742994351796E-5</v>
      </c>
      <c r="S458" s="85">
        <v>1</v>
      </c>
      <c r="T458" s="83">
        <f t="shared" si="79"/>
        <v>2.1133742994351796E-5</v>
      </c>
    </row>
    <row r="459" spans="1:21" s="83" customFormat="1" ht="12.95" customHeight="1">
      <c r="A459" s="53" t="s">
        <v>202</v>
      </c>
      <c r="B459" s="50" t="s">
        <v>197</v>
      </c>
      <c r="C459" s="49">
        <v>53116.481899999999</v>
      </c>
      <c r="D459" s="49">
        <v>1.2999999999999999E-3</v>
      </c>
      <c r="E459" s="83">
        <f t="shared" si="75"/>
        <v>61548.451947261965</v>
      </c>
      <c r="F459" s="83">
        <f t="shared" si="76"/>
        <v>61548.5</v>
      </c>
      <c r="G459" s="83">
        <f t="shared" si="82"/>
        <v>-1.0604579998471308E-2</v>
      </c>
      <c r="J459" s="83">
        <f>G459</f>
        <v>-1.0604579998471308E-2</v>
      </c>
      <c r="P459" s="83">
        <f t="shared" si="77"/>
        <v>-1.163619074270458E-2</v>
      </c>
      <c r="Q459" s="146">
        <f t="shared" si="78"/>
        <v>38097.981899999999</v>
      </c>
      <c r="R459" s="83">
        <f t="shared" si="74"/>
        <v>1.0642207276175233E-6</v>
      </c>
      <c r="S459" s="85">
        <v>1</v>
      </c>
      <c r="T459" s="83">
        <f t="shared" si="79"/>
        <v>1.0642207276175233E-6</v>
      </c>
    </row>
    <row r="460" spans="1:21" s="83" customFormat="1" ht="12.95" customHeight="1">
      <c r="A460" s="53" t="s">
        <v>199</v>
      </c>
      <c r="B460" s="153"/>
      <c r="C460" s="49">
        <v>53122.328000000001</v>
      </c>
      <c r="D460" s="49">
        <v>1E-4</v>
      </c>
      <c r="E460" s="83">
        <f t="shared" si="75"/>
        <v>61574.942493026763</v>
      </c>
      <c r="F460" s="83">
        <f t="shared" si="76"/>
        <v>61575</v>
      </c>
      <c r="G460" s="83">
        <f t="shared" si="82"/>
        <v>-1.2690999996266328E-2</v>
      </c>
      <c r="J460" s="83">
        <f>G460</f>
        <v>-1.2690999996266328E-2</v>
      </c>
      <c r="P460" s="83">
        <f t="shared" si="77"/>
        <v>-1.1651438312477308E-2</v>
      </c>
      <c r="Q460" s="146">
        <f t="shared" si="78"/>
        <v>38103.828000000001</v>
      </c>
      <c r="R460" s="83">
        <f t="shared" si="74"/>
        <v>1.0806884944022619E-6</v>
      </c>
      <c r="S460" s="85">
        <v>1</v>
      </c>
      <c r="T460" s="83">
        <f t="shared" si="79"/>
        <v>1.0806884944022619E-6</v>
      </c>
    </row>
    <row r="461" spans="1:21" s="83" customFormat="1" ht="12.95" customHeight="1">
      <c r="A461" s="214" t="s">
        <v>1428</v>
      </c>
      <c r="B461" s="215" t="s">
        <v>197</v>
      </c>
      <c r="C461" s="216">
        <v>53128.397799999919</v>
      </c>
      <c r="D461" s="216">
        <v>2.0000000000000001E-4</v>
      </c>
      <c r="E461" s="53">
        <f t="shared" si="75"/>
        <v>61602.446694918777</v>
      </c>
      <c r="F461" s="83">
        <f t="shared" si="76"/>
        <v>61602.5</v>
      </c>
      <c r="G461" s="83">
        <f t="shared" si="82"/>
        <v>-1.1763700080337003E-2</v>
      </c>
      <c r="L461" s="83">
        <f t="shared" ref="L461:L480" si="83">G461</f>
        <v>-1.1763700080337003E-2</v>
      </c>
      <c r="O461" s="83">
        <f t="shared" ref="O461:O480" ca="1" si="84">+C$11+C$12*F461</f>
        <v>-5.0927719116309611E-3</v>
      </c>
      <c r="P461" s="83">
        <f t="shared" si="77"/>
        <v>-1.1667268010388171E-2</v>
      </c>
      <c r="Q461" s="146">
        <f t="shared" si="78"/>
        <v>38109.897799999919</v>
      </c>
      <c r="R461" s="83">
        <f t="shared" si="74"/>
        <v>9.2991441146164112E-9</v>
      </c>
      <c r="S461" s="85">
        <v>1</v>
      </c>
      <c r="T461" s="83">
        <f t="shared" si="79"/>
        <v>9.2991441146164112E-9</v>
      </c>
    </row>
    <row r="462" spans="1:21" s="83" customFormat="1" ht="12.95" customHeight="1">
      <c r="A462" s="214" t="s">
        <v>1428</v>
      </c>
      <c r="B462" s="215" t="s">
        <v>195</v>
      </c>
      <c r="C462" s="216">
        <v>53128.50820000004</v>
      </c>
      <c r="D462" s="216">
        <v>1E-4</v>
      </c>
      <c r="E462" s="53">
        <f t="shared" si="75"/>
        <v>61602.946952570142</v>
      </c>
      <c r="F462" s="83">
        <f t="shared" si="76"/>
        <v>61603</v>
      </c>
      <c r="G462" s="83">
        <f t="shared" si="82"/>
        <v>-1.1706839955877513E-2</v>
      </c>
      <c r="L462" s="83">
        <f t="shared" si="83"/>
        <v>-1.1706839955877513E-2</v>
      </c>
      <c r="O462" s="83">
        <f t="shared" ca="1" si="84"/>
        <v>-5.0933029061206447E-3</v>
      </c>
      <c r="P462" s="83">
        <f t="shared" si="77"/>
        <v>-1.1667555886696351E-2</v>
      </c>
      <c r="Q462" s="146">
        <f t="shared" si="78"/>
        <v>38110.00820000004</v>
      </c>
      <c r="R462" s="83">
        <f t="shared" si="74"/>
        <v>1.5432380914302703E-9</v>
      </c>
      <c r="S462" s="85">
        <v>1</v>
      </c>
      <c r="T462" s="83">
        <f t="shared" si="79"/>
        <v>1.5432380914302703E-9</v>
      </c>
    </row>
    <row r="463" spans="1:21" s="83" customFormat="1" ht="12.95" customHeight="1">
      <c r="A463" s="214" t="s">
        <v>1428</v>
      </c>
      <c r="B463" s="215" t="s">
        <v>197</v>
      </c>
      <c r="C463" s="216">
        <v>53129.501800000202</v>
      </c>
      <c r="D463" s="216">
        <v>1E-4</v>
      </c>
      <c r="E463" s="53">
        <f t="shared" si="75"/>
        <v>61607.44927142821</v>
      </c>
      <c r="F463" s="83">
        <f t="shared" si="76"/>
        <v>61607.5</v>
      </c>
      <c r="G463" s="83">
        <f t="shared" si="82"/>
        <v>-1.1195099796168506E-2</v>
      </c>
      <c r="L463" s="83">
        <f t="shared" si="83"/>
        <v>-1.1195099796168506E-2</v>
      </c>
      <c r="O463" s="83">
        <f t="shared" ca="1" si="84"/>
        <v>-5.0980818565277974E-3</v>
      </c>
      <c r="P463" s="83">
        <f t="shared" si="77"/>
        <v>-1.1670146875714618E-2</v>
      </c>
      <c r="Q463" s="146">
        <f t="shared" si="78"/>
        <v>38111.001800000202</v>
      </c>
      <c r="R463" s="83">
        <f t="shared" si="74"/>
        <v>2.2566972778529009E-7</v>
      </c>
      <c r="S463" s="85">
        <v>1</v>
      </c>
      <c r="T463" s="83">
        <f t="shared" si="79"/>
        <v>2.2566972778529009E-7</v>
      </c>
    </row>
    <row r="464" spans="1:21" s="83" customFormat="1" ht="12.95" customHeight="1">
      <c r="A464" s="214" t="s">
        <v>1428</v>
      </c>
      <c r="B464" s="215" t="s">
        <v>197</v>
      </c>
      <c r="C464" s="216">
        <v>53130.383899999782</v>
      </c>
      <c r="D464" s="216">
        <v>2.0000000000000001E-4</v>
      </c>
      <c r="E464" s="53">
        <f t="shared" si="75"/>
        <v>61611.446348181606</v>
      </c>
      <c r="F464" s="83">
        <f t="shared" si="76"/>
        <v>61611.5</v>
      </c>
      <c r="G464" s="83">
        <f t="shared" si="82"/>
        <v>-1.1840220220619813E-2</v>
      </c>
      <c r="L464" s="83">
        <f t="shared" si="83"/>
        <v>-1.1840220220619813E-2</v>
      </c>
      <c r="O464" s="83">
        <f t="shared" ca="1" si="84"/>
        <v>-5.1023298124452665E-3</v>
      </c>
      <c r="P464" s="83">
        <f t="shared" si="77"/>
        <v>-1.1672450131567209E-2</v>
      </c>
      <c r="Q464" s="146">
        <f t="shared" si="78"/>
        <v>38111.883899999782</v>
      </c>
      <c r="R464" s="83">
        <f t="shared" si="74"/>
        <v>2.8146802780718411E-8</v>
      </c>
      <c r="S464" s="85">
        <v>1</v>
      </c>
      <c r="T464" s="83">
        <f t="shared" si="79"/>
        <v>2.8146802780718411E-8</v>
      </c>
    </row>
    <row r="465" spans="1:20" s="83" customFormat="1" ht="12.95" customHeight="1">
      <c r="A465" s="214" t="s">
        <v>1428</v>
      </c>
      <c r="B465" s="215" t="s">
        <v>195</v>
      </c>
      <c r="C465" s="216">
        <v>53130.494700000156</v>
      </c>
      <c r="D465" s="216">
        <v>2.0000000000000001E-4</v>
      </c>
      <c r="E465" s="53">
        <f t="shared" si="75"/>
        <v>61611.948418361833</v>
      </c>
      <c r="F465" s="83">
        <f t="shared" si="76"/>
        <v>61612</v>
      </c>
      <c r="G465" s="83">
        <f t="shared" si="82"/>
        <v>-1.1383359844330698E-2</v>
      </c>
      <c r="L465" s="83">
        <f t="shared" si="83"/>
        <v>-1.1383359844330698E-2</v>
      </c>
      <c r="O465" s="83">
        <f t="shared" ca="1" si="84"/>
        <v>-5.1028608069349501E-3</v>
      </c>
      <c r="P465" s="83">
        <f t="shared" si="77"/>
        <v>-1.167273804877325E-2</v>
      </c>
      <c r="Q465" s="146">
        <f t="shared" si="78"/>
        <v>38111.994700000156</v>
      </c>
      <c r="R465" s="83">
        <f t="shared" si="74"/>
        <v>8.3739745206395005E-8</v>
      </c>
      <c r="S465" s="85">
        <v>1</v>
      </c>
      <c r="T465" s="83">
        <f t="shared" si="79"/>
        <v>8.3739745206395005E-8</v>
      </c>
    </row>
    <row r="466" spans="1:20" s="83" customFormat="1" ht="12.95" customHeight="1">
      <c r="A466" s="214" t="s">
        <v>1428</v>
      </c>
      <c r="B466" s="215" t="s">
        <v>195</v>
      </c>
      <c r="C466" s="216">
        <v>53132.480899999849</v>
      </c>
      <c r="D466" s="216">
        <v>1E-4</v>
      </c>
      <c r="E466" s="53">
        <f t="shared" si="75"/>
        <v>61620.948524755819</v>
      </c>
      <c r="F466" s="83">
        <f t="shared" si="76"/>
        <v>61621</v>
      </c>
      <c r="G466" s="83">
        <f t="shared" si="82"/>
        <v>-1.1359880154486746E-2</v>
      </c>
      <c r="L466" s="83">
        <f t="shared" si="83"/>
        <v>-1.1359880154486746E-2</v>
      </c>
      <c r="O466" s="83">
        <f t="shared" ca="1" si="84"/>
        <v>-5.1124187077492556E-3</v>
      </c>
      <c r="P466" s="83">
        <f t="shared" si="77"/>
        <v>-1.1677920947011606E-2</v>
      </c>
      <c r="Q466" s="146">
        <f t="shared" si="78"/>
        <v>38113.980899999849</v>
      </c>
      <c r="R466" s="83">
        <f t="shared" si="74"/>
        <v>1.0114994570984125E-7</v>
      </c>
      <c r="S466" s="85">
        <v>1</v>
      </c>
      <c r="T466" s="83">
        <f t="shared" si="79"/>
        <v>1.0114994570984125E-7</v>
      </c>
    </row>
    <row r="467" spans="1:20" s="83" customFormat="1" ht="12.95" customHeight="1">
      <c r="A467" s="214" t="s">
        <v>1428</v>
      </c>
      <c r="B467" s="215" t="s">
        <v>197</v>
      </c>
      <c r="C467" s="216">
        <v>53135.459199999925</v>
      </c>
      <c r="D467" s="216">
        <v>2.9999999999999997E-4</v>
      </c>
      <c r="E467" s="53">
        <f t="shared" si="75"/>
        <v>61634.44415302993</v>
      </c>
      <c r="F467" s="83">
        <f t="shared" si="76"/>
        <v>61634.5</v>
      </c>
      <c r="G467" s="83">
        <f t="shared" si="82"/>
        <v>-1.2324660070589744E-2</v>
      </c>
      <c r="L467" s="83">
        <f t="shared" si="83"/>
        <v>-1.2324660070589744E-2</v>
      </c>
      <c r="O467" s="83">
        <f t="shared" ca="1" si="84"/>
        <v>-5.1267555589706998E-3</v>
      </c>
      <c r="P467" s="83">
        <f t="shared" si="77"/>
        <v>-1.1685696674671876E-2</v>
      </c>
      <c r="Q467" s="146">
        <f t="shared" si="78"/>
        <v>38116.959199999925</v>
      </c>
      <c r="R467" s="83">
        <f t="shared" si="74"/>
        <v>4.082742213228932E-7</v>
      </c>
      <c r="S467" s="85">
        <v>1</v>
      </c>
      <c r="T467" s="83">
        <f t="shared" si="79"/>
        <v>4.082742213228932E-7</v>
      </c>
    </row>
    <row r="468" spans="1:20" s="83" customFormat="1" ht="12.95" customHeight="1">
      <c r="A468" s="214" t="s">
        <v>1428</v>
      </c>
      <c r="B468" s="215" t="s">
        <v>197</v>
      </c>
      <c r="C468" s="216">
        <v>53137.44579999987</v>
      </c>
      <c r="D468" s="216">
        <v>2.9999999999999997E-4</v>
      </c>
      <c r="E468" s="53">
        <f t="shared" si="75"/>
        <v>61643.446071952778</v>
      </c>
      <c r="F468" s="83">
        <f t="shared" si="76"/>
        <v>61643.5</v>
      </c>
      <c r="G468" s="83">
        <f t="shared" si="82"/>
        <v>-1.1901180128916167E-2</v>
      </c>
      <c r="L468" s="83">
        <f t="shared" si="83"/>
        <v>-1.1901180128916167E-2</v>
      </c>
      <c r="O468" s="83">
        <f t="shared" ca="1" si="84"/>
        <v>-5.1363134597850052E-3</v>
      </c>
      <c r="P468" s="83">
        <f t="shared" si="77"/>
        <v>-1.1690881413313882E-2</v>
      </c>
      <c r="Q468" s="146">
        <f t="shared" si="78"/>
        <v>38118.94579999987</v>
      </c>
      <c r="R468" s="83">
        <f t="shared" ref="R468:R531" si="85">+(P468-G468)^2</f>
        <v>4.4225549783970809E-8</v>
      </c>
      <c r="S468" s="85">
        <v>1</v>
      </c>
      <c r="T468" s="83">
        <f t="shared" si="79"/>
        <v>4.4225549783970809E-8</v>
      </c>
    </row>
    <row r="469" spans="1:20" s="83" customFormat="1" ht="12.95" customHeight="1">
      <c r="A469" s="214" t="s">
        <v>1428</v>
      </c>
      <c r="B469" s="215" t="s">
        <v>195</v>
      </c>
      <c r="C469" s="216">
        <v>53137.556599999778</v>
      </c>
      <c r="D469" s="216">
        <v>2.9999999999999997E-4</v>
      </c>
      <c r="E469" s="53">
        <f t="shared" ref="E469:E532" si="86">+(C469-C$7)/C$8</f>
        <v>61643.948142130896</v>
      </c>
      <c r="F469" s="83">
        <f t="shared" ref="F469:F532" si="87">ROUND(2*E469,0)/2</f>
        <v>61644</v>
      </c>
      <c r="G469" s="83">
        <f t="shared" si="82"/>
        <v>-1.144432021828834E-2</v>
      </c>
      <c r="L469" s="83">
        <f t="shared" si="83"/>
        <v>-1.144432021828834E-2</v>
      </c>
      <c r="O469" s="83">
        <f t="shared" ca="1" si="84"/>
        <v>-5.1368444542746888E-3</v>
      </c>
      <c r="P469" s="83">
        <f t="shared" ref="P469:P532" si="88">+D$11+D$12*F469+D$13*F469^2</f>
        <v>-1.1691169475934529E-2</v>
      </c>
      <c r="Q469" s="146">
        <f t="shared" ref="Q469:Q532" si="89">+C469-15018.5</f>
        <v>38119.056599999778</v>
      </c>
      <c r="R469" s="83">
        <f t="shared" si="85"/>
        <v>6.0934556000474841E-8</v>
      </c>
      <c r="S469" s="85">
        <v>1</v>
      </c>
      <c r="T469" s="83">
        <f t="shared" ref="T469:T532" si="90">+S469*R469</f>
        <v>6.0934556000474841E-8</v>
      </c>
    </row>
    <row r="470" spans="1:20" s="83" customFormat="1" ht="12.95" customHeight="1">
      <c r="A470" s="214" t="s">
        <v>1428</v>
      </c>
      <c r="B470" s="215" t="s">
        <v>195</v>
      </c>
      <c r="C470" s="216">
        <v>53138.43899999978</v>
      </c>
      <c r="D470" s="216">
        <v>2.0000000000000001E-4</v>
      </c>
      <c r="E470" s="53">
        <f t="shared" si="86"/>
        <v>61647.94657828199</v>
      </c>
      <c r="F470" s="83">
        <f t="shared" si="87"/>
        <v>61648</v>
      </c>
      <c r="G470" s="83">
        <f t="shared" si="82"/>
        <v>-1.1789440221036784E-2</v>
      </c>
      <c r="L470" s="83">
        <f t="shared" si="83"/>
        <v>-1.1789440221036784E-2</v>
      </c>
      <c r="O470" s="83">
        <f t="shared" ca="1" si="84"/>
        <v>-5.1410924101921579E-3</v>
      </c>
      <c r="P470" s="83">
        <f t="shared" si="88"/>
        <v>-1.1693474058695431E-2</v>
      </c>
      <c r="Q470" s="146">
        <f t="shared" si="89"/>
        <v>38119.93899999978</v>
      </c>
      <c r="R470" s="83">
        <f t="shared" si="85"/>
        <v>9.2095043145269792E-9</v>
      </c>
      <c r="S470" s="85">
        <v>1</v>
      </c>
      <c r="T470" s="83">
        <f t="shared" si="90"/>
        <v>9.2095043145269792E-9</v>
      </c>
    </row>
    <row r="471" spans="1:20" s="83" customFormat="1" ht="12.95" customHeight="1">
      <c r="A471" s="214" t="s">
        <v>1428</v>
      </c>
      <c r="B471" s="215" t="s">
        <v>197</v>
      </c>
      <c r="C471" s="216">
        <v>53138.549500000197</v>
      </c>
      <c r="D471" s="216">
        <v>2.0000000000000001E-4</v>
      </c>
      <c r="E471" s="53">
        <f t="shared" si="86"/>
        <v>61648.447289066622</v>
      </c>
      <c r="F471" s="83">
        <f t="shared" si="87"/>
        <v>61648.5</v>
      </c>
      <c r="G471" s="83">
        <f t="shared" si="82"/>
        <v>-1.1632579800789244E-2</v>
      </c>
      <c r="L471" s="83">
        <f t="shared" si="83"/>
        <v>-1.1632579800789244E-2</v>
      </c>
      <c r="O471" s="83">
        <f t="shared" ca="1" si="84"/>
        <v>-5.1416234046818415E-3</v>
      </c>
      <c r="P471" s="83">
        <f t="shared" si="88"/>
        <v>-1.1693762141765006E-2</v>
      </c>
      <c r="Q471" s="146">
        <f t="shared" si="89"/>
        <v>38120.049500000197</v>
      </c>
      <c r="R471" s="83">
        <f t="shared" si="85"/>
        <v>3.7432788472743344E-9</v>
      </c>
      <c r="S471" s="85">
        <v>1</v>
      </c>
      <c r="T471" s="83">
        <f t="shared" si="90"/>
        <v>3.7432788472743344E-9</v>
      </c>
    </row>
    <row r="472" spans="1:20" s="83" customFormat="1" ht="12.95" customHeight="1">
      <c r="A472" s="214" t="s">
        <v>1428</v>
      </c>
      <c r="B472" s="215" t="s">
        <v>197</v>
      </c>
      <c r="C472" s="216">
        <v>53139.432200000156</v>
      </c>
      <c r="D472" s="216">
        <v>4.0000000000000002E-4</v>
      </c>
      <c r="E472" s="53">
        <f t="shared" si="86"/>
        <v>61652.447084613312</v>
      </c>
      <c r="F472" s="83">
        <f t="shared" si="87"/>
        <v>61652.5</v>
      </c>
      <c r="G472" s="83">
        <f t="shared" si="82"/>
        <v>-1.1677699847496115E-2</v>
      </c>
      <c r="L472" s="83">
        <f t="shared" si="83"/>
        <v>-1.1677699847496115E-2</v>
      </c>
      <c r="O472" s="83">
        <f t="shared" ca="1" si="84"/>
        <v>-5.1458713605993106E-3</v>
      </c>
      <c r="P472" s="83">
        <f t="shared" si="88"/>
        <v>-1.1696066888117347E-2</v>
      </c>
      <c r="Q472" s="146">
        <f t="shared" si="89"/>
        <v>38120.932200000156</v>
      </c>
      <c r="R472" s="83">
        <f t="shared" si="85"/>
        <v>3.3734818118199037E-10</v>
      </c>
      <c r="S472" s="85">
        <v>1</v>
      </c>
      <c r="T472" s="83">
        <f t="shared" si="90"/>
        <v>3.3734818118199037E-10</v>
      </c>
    </row>
    <row r="473" spans="1:20" s="83" customFormat="1" ht="12.95" customHeight="1">
      <c r="A473" s="214" t="s">
        <v>1428</v>
      </c>
      <c r="B473" s="215" t="s">
        <v>195</v>
      </c>
      <c r="C473" s="216">
        <v>53139.543300000019</v>
      </c>
      <c r="D473" s="216">
        <v>4.0000000000000002E-4</v>
      </c>
      <c r="E473" s="53">
        <f t="shared" si="86"/>
        <v>61652.950514187018</v>
      </c>
      <c r="F473" s="83">
        <f t="shared" si="87"/>
        <v>61653</v>
      </c>
      <c r="G473" s="83">
        <f t="shared" si="82"/>
        <v>-1.0920839980826713E-2</v>
      </c>
      <c r="L473" s="83">
        <f t="shared" si="83"/>
        <v>-1.0920839980826713E-2</v>
      </c>
      <c r="O473" s="83">
        <f t="shared" ca="1" si="84"/>
        <v>-5.1464023550889942E-3</v>
      </c>
      <c r="P473" s="83">
        <f t="shared" si="88"/>
        <v>-1.1696354991635852E-2</v>
      </c>
      <c r="Q473" s="146">
        <f t="shared" si="89"/>
        <v>38121.043300000019</v>
      </c>
      <c r="R473" s="83">
        <f t="shared" si="85"/>
        <v>6.0142353199029935E-7</v>
      </c>
      <c r="S473" s="85">
        <v>1</v>
      </c>
      <c r="T473" s="83">
        <f t="shared" si="90"/>
        <v>6.0142353199029935E-7</v>
      </c>
    </row>
    <row r="474" spans="1:20" s="83" customFormat="1" ht="12.95" customHeight="1">
      <c r="A474" s="214" t="s">
        <v>1428</v>
      </c>
      <c r="B474" s="215" t="s">
        <v>197</v>
      </c>
      <c r="C474" s="216">
        <v>53141.418000000063</v>
      </c>
      <c r="D474" s="216">
        <v>2.0000000000000001E-4</v>
      </c>
      <c r="E474" s="53">
        <f t="shared" si="86"/>
        <v>61661.445378480545</v>
      </c>
      <c r="F474" s="83">
        <f t="shared" si="87"/>
        <v>61661.5</v>
      </c>
      <c r="G474" s="83">
        <f t="shared" si="82"/>
        <v>-1.2054219936544541E-2</v>
      </c>
      <c r="L474" s="83">
        <f t="shared" si="83"/>
        <v>-1.2054219936544541E-2</v>
      </c>
      <c r="O474" s="83">
        <f t="shared" ca="1" si="84"/>
        <v>-5.155429261413616E-3</v>
      </c>
      <c r="P474" s="83">
        <f t="shared" si="88"/>
        <v>-1.1701253099082268E-2</v>
      </c>
      <c r="Q474" s="146">
        <f t="shared" si="89"/>
        <v>38122.918000000063</v>
      </c>
      <c r="R474" s="83">
        <f t="shared" si="85"/>
        <v>1.2458558834811854E-7</v>
      </c>
      <c r="S474" s="85">
        <v>1</v>
      </c>
      <c r="T474" s="83">
        <f t="shared" si="90"/>
        <v>1.2458558834811854E-7</v>
      </c>
    </row>
    <row r="475" spans="1:20" s="83" customFormat="1" ht="12.95" customHeight="1">
      <c r="A475" s="214" t="s">
        <v>1428</v>
      </c>
      <c r="B475" s="215" t="s">
        <v>195</v>
      </c>
      <c r="C475" s="216">
        <v>53141.528899999801</v>
      </c>
      <c r="D475" s="216">
        <v>2.0000000000000001E-4</v>
      </c>
      <c r="E475" s="53">
        <f t="shared" si="86"/>
        <v>61661.947901789827</v>
      </c>
      <c r="F475" s="83">
        <f t="shared" si="87"/>
        <v>61662</v>
      </c>
      <c r="G475" s="83">
        <f t="shared" si="82"/>
        <v>-1.1497360195789952E-2</v>
      </c>
      <c r="L475" s="83">
        <f t="shared" si="83"/>
        <v>-1.1497360195789952E-2</v>
      </c>
      <c r="O475" s="83">
        <f t="shared" ca="1" si="84"/>
        <v>-5.1559602559032996E-3</v>
      </c>
      <c r="P475" s="83">
        <f t="shared" si="88"/>
        <v>-1.1701541243498634E-2</v>
      </c>
      <c r="Q475" s="146">
        <f t="shared" si="89"/>
        <v>38123.028899999801</v>
      </c>
      <c r="R475" s="83">
        <f t="shared" si="85"/>
        <v>4.1689900243415054E-8</v>
      </c>
      <c r="S475" s="85">
        <v>1</v>
      </c>
      <c r="T475" s="83">
        <f t="shared" si="90"/>
        <v>4.1689900243415054E-8</v>
      </c>
    </row>
    <row r="476" spans="1:20" s="83" customFormat="1" ht="12.95" customHeight="1">
      <c r="A476" s="214" t="s">
        <v>1428</v>
      </c>
      <c r="B476" s="215" t="s">
        <v>195</v>
      </c>
      <c r="C476" s="216">
        <v>53142.411499999929</v>
      </c>
      <c r="D476" s="216">
        <v>2.0000000000000001E-4</v>
      </c>
      <c r="E476" s="53">
        <f t="shared" si="86"/>
        <v>61665.947244205345</v>
      </c>
      <c r="F476" s="83">
        <f t="shared" si="87"/>
        <v>61666</v>
      </c>
      <c r="G476" s="83">
        <f t="shared" si="82"/>
        <v>-1.1642480072623584E-2</v>
      </c>
      <c r="L476" s="83">
        <f t="shared" si="83"/>
        <v>-1.1642480072623584E-2</v>
      </c>
      <c r="O476" s="83">
        <f t="shared" ca="1" si="84"/>
        <v>-5.1602082118207687E-3</v>
      </c>
      <c r="P476" s="83">
        <f t="shared" si="88"/>
        <v>-1.1703846480625276E-2</v>
      </c>
      <c r="Q476" s="146">
        <f t="shared" si="89"/>
        <v>38123.911499999929</v>
      </c>
      <c r="R476" s="83">
        <f t="shared" si="85"/>
        <v>3.7658360310300861E-9</v>
      </c>
      <c r="S476" s="85">
        <v>1</v>
      </c>
      <c r="T476" s="83">
        <f t="shared" si="90"/>
        <v>3.7658360310300861E-9</v>
      </c>
    </row>
    <row r="477" spans="1:20" s="83" customFormat="1" ht="12.95" customHeight="1">
      <c r="A477" s="214" t="s">
        <v>1428</v>
      </c>
      <c r="B477" s="215" t="s">
        <v>197</v>
      </c>
      <c r="C477" s="216">
        <v>53142.521699999925</v>
      </c>
      <c r="D477" s="216">
        <v>2.0000000000000001E-4</v>
      </c>
      <c r="E477" s="53">
        <f t="shared" si="86"/>
        <v>61666.446595592286</v>
      </c>
      <c r="F477" s="83">
        <f t="shared" si="87"/>
        <v>61666.5</v>
      </c>
      <c r="G477" s="83">
        <f t="shared" si="82"/>
        <v>-1.1785620074078906E-2</v>
      </c>
      <c r="L477" s="83">
        <f t="shared" si="83"/>
        <v>-1.1785620074078906E-2</v>
      </c>
      <c r="O477" s="83">
        <f t="shared" ca="1" si="84"/>
        <v>-5.1607392063104524E-3</v>
      </c>
      <c r="P477" s="83">
        <f t="shared" si="88"/>
        <v>-1.170413464549057E-2</v>
      </c>
      <c r="Q477" s="146">
        <f t="shared" si="89"/>
        <v>38124.021699999925</v>
      </c>
      <c r="R477" s="83">
        <f t="shared" si="85"/>
        <v>6.6398750722247881E-9</v>
      </c>
      <c r="S477" s="85">
        <v>1</v>
      </c>
      <c r="T477" s="83">
        <f t="shared" si="90"/>
        <v>6.6398750722247881E-9</v>
      </c>
    </row>
    <row r="478" spans="1:20" s="83" customFormat="1" ht="12.95" customHeight="1">
      <c r="A478" s="214" t="s">
        <v>1428</v>
      </c>
      <c r="B478" s="215" t="s">
        <v>197</v>
      </c>
      <c r="C478" s="216">
        <v>53143.404699999839</v>
      </c>
      <c r="D478" s="216">
        <v>2.9999999999999997E-4</v>
      </c>
      <c r="E478" s="53">
        <f t="shared" si="86"/>
        <v>61670.447750534557</v>
      </c>
      <c r="F478" s="83">
        <f t="shared" si="87"/>
        <v>61670.5</v>
      </c>
      <c r="G478" s="83">
        <f t="shared" si="82"/>
        <v>-1.1530740157468244E-2</v>
      </c>
      <c r="L478" s="83">
        <f t="shared" si="83"/>
        <v>-1.1530740157468244E-2</v>
      </c>
      <c r="O478" s="83">
        <f t="shared" ca="1" si="84"/>
        <v>-5.1649871622279214E-3</v>
      </c>
      <c r="P478" s="83">
        <f t="shared" si="88"/>
        <v>-1.170644004620865E-2</v>
      </c>
      <c r="Q478" s="146">
        <f t="shared" si="89"/>
        <v>38124.904699999839</v>
      </c>
      <c r="R478" s="83">
        <f t="shared" si="85"/>
        <v>3.0870450903390896E-8</v>
      </c>
      <c r="S478" s="85">
        <v>1</v>
      </c>
      <c r="T478" s="83">
        <f t="shared" si="90"/>
        <v>3.0870450903390896E-8</v>
      </c>
    </row>
    <row r="479" spans="1:20" s="83" customFormat="1" ht="12.95" customHeight="1">
      <c r="A479" s="214" t="s">
        <v>1428</v>
      </c>
      <c r="B479" s="215" t="s">
        <v>195</v>
      </c>
      <c r="C479" s="216">
        <v>53143.515199999791</v>
      </c>
      <c r="D479" s="216">
        <v>2.0000000000000001E-4</v>
      </c>
      <c r="E479" s="53">
        <f t="shared" si="86"/>
        <v>61670.948461317086</v>
      </c>
      <c r="F479" s="83">
        <f t="shared" si="87"/>
        <v>61671</v>
      </c>
      <c r="G479" s="83">
        <f t="shared" si="82"/>
        <v>-1.1373880210157949E-2</v>
      </c>
      <c r="L479" s="83">
        <f t="shared" si="83"/>
        <v>-1.1373880210157949E-2</v>
      </c>
      <c r="O479" s="83">
        <f t="shared" ca="1" si="84"/>
        <v>-5.1655181567176051E-3</v>
      </c>
      <c r="P479" s="83">
        <f t="shared" si="88"/>
        <v>-1.1706728231522875E-2</v>
      </c>
      <c r="Q479" s="146">
        <f t="shared" si="89"/>
        <v>38125.015199999791</v>
      </c>
      <c r="R479" s="83">
        <f t="shared" si="85"/>
        <v>1.1078780532654599E-7</v>
      </c>
      <c r="S479" s="85">
        <v>1</v>
      </c>
      <c r="T479" s="83">
        <f t="shared" si="90"/>
        <v>1.1078780532654599E-7</v>
      </c>
    </row>
    <row r="480" spans="1:20" s="83" customFormat="1" ht="12.95" customHeight="1">
      <c r="A480" s="214" t="s">
        <v>1428</v>
      </c>
      <c r="B480" s="215" t="s">
        <v>195</v>
      </c>
      <c r="C480" s="216">
        <v>53146.384000000078</v>
      </c>
      <c r="D480" s="216">
        <v>2.0000000000000001E-4</v>
      </c>
      <c r="E480" s="53">
        <f t="shared" si="86"/>
        <v>61683.947910128707</v>
      </c>
      <c r="F480" s="83">
        <f t="shared" si="87"/>
        <v>61684</v>
      </c>
      <c r="G480" s="83">
        <f t="shared" si="82"/>
        <v>-1.1495519924210384E-2</v>
      </c>
      <c r="L480" s="83">
        <f t="shared" si="83"/>
        <v>-1.1495519924210384E-2</v>
      </c>
      <c r="O480" s="83">
        <f t="shared" ca="1" si="84"/>
        <v>-5.1793240134493657E-3</v>
      </c>
      <c r="P480" s="83">
        <f t="shared" si="88"/>
        <v>-1.1714221847200957E-2</v>
      </c>
      <c r="Q480" s="146">
        <f t="shared" si="89"/>
        <v>38127.884000000078</v>
      </c>
      <c r="R480" s="83">
        <f t="shared" si="85"/>
        <v>4.7830531119774448E-8</v>
      </c>
      <c r="S480" s="85">
        <v>1</v>
      </c>
      <c r="T480" s="83">
        <f t="shared" si="90"/>
        <v>4.7830531119774448E-8</v>
      </c>
    </row>
    <row r="481" spans="1:20" s="83" customFormat="1" ht="12.95" customHeight="1">
      <c r="A481" s="49" t="s">
        <v>217</v>
      </c>
      <c r="B481" s="50" t="s">
        <v>195</v>
      </c>
      <c r="C481" s="49">
        <v>53146.384789999996</v>
      </c>
      <c r="D481" s="49">
        <v>8.0000000000000004E-4</v>
      </c>
      <c r="E481" s="83">
        <f t="shared" si="86"/>
        <v>61683.951489870582</v>
      </c>
      <c r="F481" s="83">
        <f t="shared" si="87"/>
        <v>61684</v>
      </c>
      <c r="G481" s="83">
        <f t="shared" si="82"/>
        <v>-1.0705520006013103E-2</v>
      </c>
      <c r="K481" s="83">
        <f>G481</f>
        <v>-1.0705520006013103E-2</v>
      </c>
      <c r="P481" s="83">
        <f t="shared" si="88"/>
        <v>-1.1714221847200957E-2</v>
      </c>
      <c r="Q481" s="146">
        <f t="shared" si="89"/>
        <v>38127.884789999996</v>
      </c>
      <c r="R481" s="83">
        <f t="shared" si="85"/>
        <v>1.0174794044157676E-6</v>
      </c>
      <c r="S481" s="85">
        <v>1</v>
      </c>
      <c r="T481" s="83">
        <f t="shared" si="90"/>
        <v>1.0174794044157676E-6</v>
      </c>
    </row>
    <row r="482" spans="1:20" s="83" customFormat="1" ht="12.95" customHeight="1">
      <c r="A482" s="214" t="s">
        <v>1428</v>
      </c>
      <c r="B482" s="215" t="s">
        <v>197</v>
      </c>
      <c r="C482" s="216">
        <v>53146.494200000074</v>
      </c>
      <c r="D482" s="216">
        <v>4.0000000000000002E-4</v>
      </c>
      <c r="E482" s="53">
        <f t="shared" si="86"/>
        <v>61684.447261515641</v>
      </c>
      <c r="F482" s="83">
        <f t="shared" si="87"/>
        <v>61684.5</v>
      </c>
      <c r="G482" s="83">
        <f t="shared" si="82"/>
        <v>-1.1638659925665706E-2</v>
      </c>
      <c r="L482" s="83">
        <f>G482</f>
        <v>-1.1638659925665706E-2</v>
      </c>
      <c r="O482" s="83">
        <f ca="1">+C$11+C$12*F482</f>
        <v>-5.1798550079390493E-3</v>
      </c>
      <c r="P482" s="83">
        <f t="shared" si="88"/>
        <v>-1.1714510093861971E-2</v>
      </c>
      <c r="Q482" s="146">
        <f t="shared" si="89"/>
        <v>38127.994200000074</v>
      </c>
      <c r="R482" s="83">
        <f t="shared" si="85"/>
        <v>5.7532480154016571E-9</v>
      </c>
      <c r="S482" s="85">
        <v>1</v>
      </c>
      <c r="T482" s="83">
        <f t="shared" si="90"/>
        <v>5.7532480154016571E-9</v>
      </c>
    </row>
    <row r="483" spans="1:20" s="83" customFormat="1" ht="12.95" customHeight="1">
      <c r="A483" s="149" t="s">
        <v>1000</v>
      </c>
      <c r="B483" s="150" t="s">
        <v>197</v>
      </c>
      <c r="C483" s="49">
        <v>53149.701999999997</v>
      </c>
      <c r="D483" s="149" t="s">
        <v>56</v>
      </c>
      <c r="E483" s="53">
        <f t="shared" si="86"/>
        <v>61698.982827568609</v>
      </c>
      <c r="F483" s="83">
        <f t="shared" si="87"/>
        <v>61699</v>
      </c>
      <c r="G483" s="83">
        <f t="shared" si="82"/>
        <v>-3.789720001805108E-3</v>
      </c>
      <c r="I483" s="83">
        <f>G483</f>
        <v>-3.789720001805108E-3</v>
      </c>
      <c r="P483" s="83">
        <f t="shared" si="88"/>
        <v>-1.1722870235396261E-2</v>
      </c>
      <c r="Q483" s="146">
        <f t="shared" si="89"/>
        <v>38131.201999999997</v>
      </c>
      <c r="R483" s="83">
        <f t="shared" si="85"/>
        <v>6.2934872628727366E-5</v>
      </c>
      <c r="S483" s="85">
        <v>0.1</v>
      </c>
      <c r="T483" s="83">
        <f t="shared" si="90"/>
        <v>6.2934872628727367E-6</v>
      </c>
    </row>
    <row r="484" spans="1:20" s="83" customFormat="1" ht="12.95" customHeight="1">
      <c r="A484" s="214" t="s">
        <v>1428</v>
      </c>
      <c r="B484" s="215" t="s">
        <v>195</v>
      </c>
      <c r="C484" s="216">
        <v>53168.452200000174</v>
      </c>
      <c r="D484" s="216">
        <v>2.9999999999999997E-4</v>
      </c>
      <c r="E484" s="53">
        <f t="shared" si="86"/>
        <v>61783.945970724482</v>
      </c>
      <c r="F484" s="83">
        <f t="shared" si="87"/>
        <v>61784</v>
      </c>
      <c r="G484" s="83">
        <f t="shared" si="82"/>
        <v>-1.1923519821721129E-2</v>
      </c>
      <c r="L484" s="83">
        <f t="shared" ref="L484:L490" si="91">G484</f>
        <v>-1.1923519821721129E-2</v>
      </c>
      <c r="O484" s="83">
        <f t="shared" ref="O484:O490" ca="1" si="92">+C$11+C$12*F484</f>
        <v>-5.2855229113860647E-3</v>
      </c>
      <c r="P484" s="83">
        <f t="shared" si="88"/>
        <v>-1.1771916394258557E-2</v>
      </c>
      <c r="Q484" s="146">
        <f t="shared" si="89"/>
        <v>38149.952200000174</v>
      </c>
      <c r="R484" s="83">
        <f t="shared" si="85"/>
        <v>2.2983599218399462E-8</v>
      </c>
      <c r="S484" s="85">
        <v>1</v>
      </c>
      <c r="T484" s="83">
        <f t="shared" si="90"/>
        <v>2.2983599218399462E-8</v>
      </c>
    </row>
    <row r="485" spans="1:20" s="83" customFormat="1" ht="12.95" customHeight="1">
      <c r="A485" s="214" t="s">
        <v>1428</v>
      </c>
      <c r="B485" s="215" t="s">
        <v>197</v>
      </c>
      <c r="C485" s="216">
        <v>53169.445299999788</v>
      </c>
      <c r="D485" s="216">
        <v>2.0000000000000001E-4</v>
      </c>
      <c r="E485" s="53">
        <f t="shared" si="86"/>
        <v>61788.44602392042</v>
      </c>
      <c r="F485" s="83">
        <f t="shared" si="87"/>
        <v>61788.5</v>
      </c>
      <c r="G485" s="83">
        <f t="shared" si="82"/>
        <v>-1.1911780209629796E-2</v>
      </c>
      <c r="L485" s="83">
        <f t="shared" si="91"/>
        <v>-1.1911780209629796E-2</v>
      </c>
      <c r="O485" s="83">
        <f t="shared" ca="1" si="92"/>
        <v>-5.2903018617932174E-3</v>
      </c>
      <c r="P485" s="83">
        <f t="shared" si="88"/>
        <v>-1.1774514785789274E-2</v>
      </c>
      <c r="Q485" s="146">
        <f t="shared" si="89"/>
        <v>38150.945299999788</v>
      </c>
      <c r="R485" s="83">
        <f t="shared" si="85"/>
        <v>1.8841796582118339E-8</v>
      </c>
      <c r="S485" s="85">
        <v>1</v>
      </c>
      <c r="T485" s="83">
        <f t="shared" si="90"/>
        <v>1.8841796582118339E-8</v>
      </c>
    </row>
    <row r="486" spans="1:20" s="83" customFormat="1" ht="12.95" customHeight="1">
      <c r="A486" s="214" t="s">
        <v>1428</v>
      </c>
      <c r="B486" s="215" t="s">
        <v>195</v>
      </c>
      <c r="C486" s="216">
        <v>53170.438699999824</v>
      </c>
      <c r="D486" s="216">
        <v>4.0000000000000002E-4</v>
      </c>
      <c r="E486" s="53">
        <f t="shared" si="86"/>
        <v>61792.947436514063</v>
      </c>
      <c r="F486" s="83">
        <f t="shared" si="87"/>
        <v>61793</v>
      </c>
      <c r="G486" s="83">
        <f t="shared" si="82"/>
        <v>-1.1600040175835602E-2</v>
      </c>
      <c r="L486" s="83">
        <f t="shared" si="91"/>
        <v>-1.1600040175835602E-2</v>
      </c>
      <c r="O486" s="83">
        <f t="shared" ca="1" si="92"/>
        <v>-5.2950808122003701E-3</v>
      </c>
      <c r="P486" s="83">
        <f t="shared" si="88"/>
        <v>-1.1777113361360352E-2</v>
      </c>
      <c r="Q486" s="146">
        <f t="shared" si="89"/>
        <v>38151.938699999824</v>
      </c>
      <c r="R486" s="83">
        <f t="shared" si="85"/>
        <v>3.1354913031882493E-8</v>
      </c>
      <c r="S486" s="85">
        <v>1</v>
      </c>
      <c r="T486" s="83">
        <f t="shared" si="90"/>
        <v>3.1354913031882493E-8</v>
      </c>
    </row>
    <row r="487" spans="1:20" s="83" customFormat="1" ht="12.95" customHeight="1">
      <c r="A487" s="214" t="s">
        <v>1428</v>
      </c>
      <c r="B487" s="215" t="s">
        <v>197</v>
      </c>
      <c r="C487" s="216">
        <v>53171.430900000036</v>
      </c>
      <c r="D487" s="216">
        <v>4.0000000000000002E-4</v>
      </c>
      <c r="E487" s="53">
        <f t="shared" si="86"/>
        <v>61797.443411525339</v>
      </c>
      <c r="F487" s="83">
        <f t="shared" si="87"/>
        <v>61797.5</v>
      </c>
      <c r="G487" s="83">
        <f t="shared" si="82"/>
        <v>-1.2488299966207705E-2</v>
      </c>
      <c r="L487" s="83">
        <f t="shared" si="91"/>
        <v>-1.2488299966207705E-2</v>
      </c>
      <c r="O487" s="83">
        <f t="shared" ca="1" si="92"/>
        <v>-5.2998597626075089E-3</v>
      </c>
      <c r="P487" s="83">
        <f t="shared" si="88"/>
        <v>-1.1779712120971798E-2</v>
      </c>
      <c r="Q487" s="146">
        <f t="shared" si="89"/>
        <v>38152.930900000036</v>
      </c>
      <c r="R487" s="83">
        <f t="shared" si="85"/>
        <v>5.0209673441606622E-7</v>
      </c>
      <c r="S487" s="85">
        <v>1</v>
      </c>
      <c r="T487" s="83">
        <f t="shared" si="90"/>
        <v>5.0209673441606622E-7</v>
      </c>
    </row>
    <row r="488" spans="1:20" s="83" customFormat="1" ht="12.95" customHeight="1">
      <c r="A488" s="214" t="s">
        <v>1428</v>
      </c>
      <c r="B488" s="215" t="s">
        <v>195</v>
      </c>
      <c r="C488" s="216">
        <v>53172.424500000197</v>
      </c>
      <c r="D488" s="216">
        <v>2.0000000000000001E-4</v>
      </c>
      <c r="E488" s="53">
        <f t="shared" si="86"/>
        <v>61801.945730383413</v>
      </c>
      <c r="F488" s="83">
        <f t="shared" si="87"/>
        <v>61802</v>
      </c>
      <c r="G488" s="83">
        <f t="shared" si="82"/>
        <v>-1.1976559806498699E-2</v>
      </c>
      <c r="L488" s="83">
        <f t="shared" si="91"/>
        <v>-1.1976559806498699E-2</v>
      </c>
      <c r="O488" s="83">
        <f t="shared" ca="1" si="92"/>
        <v>-5.3046387130146616E-3</v>
      </c>
      <c r="P488" s="83">
        <f t="shared" si="88"/>
        <v>-1.178231106462361E-2</v>
      </c>
      <c r="Q488" s="146">
        <f t="shared" si="89"/>
        <v>38153.924500000197</v>
      </c>
      <c r="R488" s="83">
        <f t="shared" si="85"/>
        <v>3.7732573720054738E-8</v>
      </c>
      <c r="S488" s="85">
        <v>1</v>
      </c>
      <c r="T488" s="83">
        <f t="shared" si="90"/>
        <v>3.7732573720054738E-8</v>
      </c>
    </row>
    <row r="489" spans="1:20" s="83" customFormat="1" ht="12.95" customHeight="1">
      <c r="A489" s="214" t="s">
        <v>1428</v>
      </c>
      <c r="B489" s="215" t="s">
        <v>197</v>
      </c>
      <c r="C489" s="216">
        <v>53173.417499999981</v>
      </c>
      <c r="D489" s="216">
        <v>2.9999999999999997E-4</v>
      </c>
      <c r="E489" s="53">
        <f t="shared" si="86"/>
        <v>61806.445330448194</v>
      </c>
      <c r="F489" s="83">
        <f t="shared" si="87"/>
        <v>61806.5</v>
      </c>
      <c r="G489" s="83">
        <f t="shared" si="82"/>
        <v>-1.2064820017258171E-2</v>
      </c>
      <c r="L489" s="83">
        <f t="shared" si="91"/>
        <v>-1.2064820017258171E-2</v>
      </c>
      <c r="O489" s="83">
        <f t="shared" ca="1" si="92"/>
        <v>-5.3094176634218143E-3</v>
      </c>
      <c r="P489" s="83">
        <f t="shared" si="88"/>
        <v>-1.1784910192315784E-2</v>
      </c>
      <c r="Q489" s="146">
        <f t="shared" si="89"/>
        <v>38154.917499999981</v>
      </c>
      <c r="R489" s="83">
        <f t="shared" si="85"/>
        <v>7.8349510099277747E-8</v>
      </c>
      <c r="S489" s="85">
        <v>1</v>
      </c>
      <c r="T489" s="83">
        <f t="shared" si="90"/>
        <v>7.8349510099277747E-8</v>
      </c>
    </row>
    <row r="490" spans="1:20" s="83" customFormat="1" ht="12.95" customHeight="1">
      <c r="A490" s="214" t="s">
        <v>1428</v>
      </c>
      <c r="B490" s="215" t="s">
        <v>195</v>
      </c>
      <c r="C490" s="216">
        <v>53174.410800000187</v>
      </c>
      <c r="D490" s="216">
        <v>1E-4</v>
      </c>
      <c r="E490" s="53">
        <f t="shared" si="86"/>
        <v>61810.946289910673</v>
      </c>
      <c r="F490" s="83">
        <f t="shared" si="87"/>
        <v>61811</v>
      </c>
      <c r="G490" s="83">
        <f t="shared" si="82"/>
        <v>-1.1853079813590739E-2</v>
      </c>
      <c r="L490" s="83">
        <f t="shared" si="91"/>
        <v>-1.1853079813590739E-2</v>
      </c>
      <c r="O490" s="83">
        <f t="shared" ca="1" si="92"/>
        <v>-5.314196613828967E-3</v>
      </c>
      <c r="P490" s="83">
        <f t="shared" si="88"/>
        <v>-1.1787509504048325E-2</v>
      </c>
      <c r="Q490" s="146">
        <f t="shared" si="89"/>
        <v>38155.910800000187</v>
      </c>
      <c r="R490" s="83">
        <f t="shared" si="85"/>
        <v>4.2994654934879152E-9</v>
      </c>
      <c r="S490" s="85">
        <v>1</v>
      </c>
      <c r="T490" s="83">
        <f t="shared" si="90"/>
        <v>4.2994654934879152E-9</v>
      </c>
    </row>
    <row r="491" spans="1:20" s="83" customFormat="1" ht="12.95" customHeight="1">
      <c r="A491" s="149" t="s">
        <v>1000</v>
      </c>
      <c r="B491" s="150" t="s">
        <v>197</v>
      </c>
      <c r="C491" s="49">
        <v>53189.638200000001</v>
      </c>
      <c r="D491" s="149" t="s">
        <v>55</v>
      </c>
      <c r="E491" s="53">
        <f t="shared" si="86"/>
        <v>61879.946501431812</v>
      </c>
      <c r="F491" s="83">
        <f t="shared" si="87"/>
        <v>61880</v>
      </c>
      <c r="G491" s="83">
        <f t="shared" si="82"/>
        <v>-1.1806399998022243E-2</v>
      </c>
      <c r="K491" s="83">
        <f>G491</f>
        <v>-1.1806399998022243E-2</v>
      </c>
      <c r="P491" s="83">
        <f t="shared" si="88"/>
        <v>-1.1827388663224064E-2</v>
      </c>
      <c r="Q491" s="146">
        <f t="shared" si="89"/>
        <v>38171.138200000001</v>
      </c>
      <c r="R491" s="83">
        <f t="shared" si="85"/>
        <v>4.4052406695410119E-10</v>
      </c>
      <c r="S491" s="85">
        <v>1</v>
      </c>
      <c r="T491" s="83">
        <f t="shared" si="90"/>
        <v>4.4052406695410119E-10</v>
      </c>
    </row>
    <row r="492" spans="1:20" s="83" customFormat="1" ht="12.95" customHeight="1">
      <c r="A492" s="217" t="s">
        <v>1428</v>
      </c>
      <c r="B492" s="215" t="s">
        <v>197</v>
      </c>
      <c r="C492" s="216">
        <v>53192.396800000221</v>
      </c>
      <c r="D492" s="220">
        <v>1E-4</v>
      </c>
      <c r="E492" s="53">
        <f t="shared" si="86"/>
        <v>61892.446598856171</v>
      </c>
      <c r="F492" s="83">
        <f t="shared" si="87"/>
        <v>61892.5</v>
      </c>
      <c r="G492" s="83">
        <f t="shared" si="82"/>
        <v>-1.1784899776102975E-2</v>
      </c>
      <c r="L492" s="83">
        <f>G492</f>
        <v>-1.1784899776102975E-2</v>
      </c>
      <c r="O492" s="83">
        <f ca="1">+C$11+C$12*F492</f>
        <v>-5.4007487156473716E-3</v>
      </c>
      <c r="P492" s="83">
        <f t="shared" si="88"/>
        <v>-1.1834617777992397E-2</v>
      </c>
      <c r="Q492" s="146">
        <f t="shared" si="89"/>
        <v>38173.896800000221</v>
      </c>
      <c r="R492" s="83">
        <f t="shared" si="85"/>
        <v>2.4718797118765288E-9</v>
      </c>
      <c r="S492" s="85">
        <v>1</v>
      </c>
      <c r="T492" s="83">
        <f t="shared" si="90"/>
        <v>2.4718797118765288E-9</v>
      </c>
    </row>
    <row r="493" spans="1:20" s="83" customFormat="1" ht="12.95" customHeight="1">
      <c r="A493" s="66" t="s">
        <v>217</v>
      </c>
      <c r="B493" s="50" t="s">
        <v>195</v>
      </c>
      <c r="C493" s="49">
        <v>53236.43995</v>
      </c>
      <c r="D493" s="66" t="s">
        <v>218</v>
      </c>
      <c r="E493" s="83">
        <f t="shared" si="86"/>
        <v>62092.020174521043</v>
      </c>
      <c r="F493" s="83">
        <f t="shared" si="87"/>
        <v>62092</v>
      </c>
      <c r="P493" s="83">
        <f t="shared" si="88"/>
        <v>-1.1950186642366306E-2</v>
      </c>
      <c r="Q493" s="146">
        <f t="shared" si="89"/>
        <v>38217.93995</v>
      </c>
      <c r="R493" s="83">
        <f t="shared" si="85"/>
        <v>1.4280696078739009E-4</v>
      </c>
      <c r="S493" s="85">
        <v>1</v>
      </c>
      <c r="T493" s="83">
        <f t="shared" si="90"/>
        <v>1.4280696078739009E-4</v>
      </c>
    </row>
    <row r="494" spans="1:20" s="83" customFormat="1" ht="12.95" customHeight="1">
      <c r="A494" s="66" t="s">
        <v>217</v>
      </c>
      <c r="B494" s="50" t="s">
        <v>195</v>
      </c>
      <c r="C494" s="49">
        <v>53236.447590000003</v>
      </c>
      <c r="D494" s="66" t="s">
        <v>218</v>
      </c>
      <c r="E494" s="83">
        <f t="shared" si="86"/>
        <v>62092.054793800518</v>
      </c>
      <c r="F494" s="83">
        <f t="shared" si="87"/>
        <v>62092</v>
      </c>
      <c r="P494" s="83">
        <f t="shared" si="88"/>
        <v>-1.1950186642366306E-2</v>
      </c>
      <c r="Q494" s="146">
        <f t="shared" si="89"/>
        <v>38217.947590000003</v>
      </c>
      <c r="R494" s="83">
        <f t="shared" si="85"/>
        <v>1.4280696078739009E-4</v>
      </c>
      <c r="S494" s="85">
        <v>1</v>
      </c>
      <c r="T494" s="83">
        <f t="shared" si="90"/>
        <v>1.4280696078739009E-4</v>
      </c>
    </row>
    <row r="495" spans="1:20" s="83" customFormat="1" ht="12.95" customHeight="1">
      <c r="A495" s="155" t="s">
        <v>1000</v>
      </c>
      <c r="B495" s="150" t="s">
        <v>197</v>
      </c>
      <c r="C495" s="49">
        <v>53339.925600000002</v>
      </c>
      <c r="D495" s="155" t="s">
        <v>55</v>
      </c>
      <c r="E495" s="53">
        <f t="shared" si="86"/>
        <v>62560.94669772857</v>
      </c>
      <c r="F495" s="83">
        <f t="shared" si="87"/>
        <v>62561</v>
      </c>
      <c r="G495" s="83">
        <f t="shared" ref="G495:G519" si="93">+C495-(C$7+F495*C$8)</f>
        <v>-1.1763079994125292E-2</v>
      </c>
      <c r="K495" s="83">
        <f>G495</f>
        <v>-1.1763079994125292E-2</v>
      </c>
      <c r="P495" s="83">
        <f t="shared" si="88"/>
        <v>-1.2223299579012831E-2</v>
      </c>
      <c r="Q495" s="146">
        <f t="shared" si="89"/>
        <v>38321.425600000002</v>
      </c>
      <c r="R495" s="83">
        <f t="shared" si="85"/>
        <v>2.1180206631405873E-7</v>
      </c>
      <c r="S495" s="85">
        <v>1</v>
      </c>
      <c r="T495" s="83">
        <f t="shared" si="90"/>
        <v>2.1180206631405873E-7</v>
      </c>
    </row>
    <row r="496" spans="1:20" s="83" customFormat="1" ht="12.95" customHeight="1">
      <c r="A496" s="160" t="s">
        <v>1095</v>
      </c>
      <c r="B496" s="150" t="s">
        <v>197</v>
      </c>
      <c r="C496" s="49">
        <v>53438.130700000002</v>
      </c>
      <c r="D496" s="155" t="s">
        <v>57</v>
      </c>
      <c r="E496" s="53">
        <f t="shared" si="86"/>
        <v>63005.945362801904</v>
      </c>
      <c r="F496" s="83">
        <f t="shared" si="87"/>
        <v>63006</v>
      </c>
      <c r="G496" s="83">
        <f t="shared" si="93"/>
        <v>-1.2057679996360093E-2</v>
      </c>
      <c r="J496" s="83">
        <f>G496</f>
        <v>-1.2057679996360093E-2</v>
      </c>
      <c r="P496" s="83">
        <f t="shared" si="88"/>
        <v>-1.2484284852256659E-2</v>
      </c>
      <c r="Q496" s="146">
        <f t="shared" si="89"/>
        <v>38419.630700000002</v>
      </c>
      <c r="R496" s="83">
        <f t="shared" si="85"/>
        <v>1.8199170307452983E-7</v>
      </c>
      <c r="S496" s="85">
        <v>1</v>
      </c>
      <c r="T496" s="83">
        <f t="shared" si="90"/>
        <v>1.8199170307452983E-7</v>
      </c>
    </row>
    <row r="497" spans="1:20" s="83" customFormat="1" ht="12.95" customHeight="1">
      <c r="A497" s="160" t="s">
        <v>1095</v>
      </c>
      <c r="B497" s="150" t="s">
        <v>197</v>
      </c>
      <c r="C497" s="49">
        <v>53438.241600000001</v>
      </c>
      <c r="D497" s="155" t="s">
        <v>57</v>
      </c>
      <c r="E497" s="53">
        <f t="shared" si="86"/>
        <v>63006.447886112364</v>
      </c>
      <c r="F497" s="83">
        <f t="shared" si="87"/>
        <v>63006.5</v>
      </c>
      <c r="G497" s="83">
        <f t="shared" si="93"/>
        <v>-1.1500820000946987E-2</v>
      </c>
      <c r="J497" s="83">
        <f>G497</f>
        <v>-1.1500820000946987E-2</v>
      </c>
      <c r="P497" s="83">
        <f t="shared" si="88"/>
        <v>-1.2484579106358713E-2</v>
      </c>
      <c r="Q497" s="146">
        <f t="shared" si="89"/>
        <v>38419.741600000001</v>
      </c>
      <c r="R497" s="83">
        <f t="shared" si="85"/>
        <v>9.6778197748047777E-7</v>
      </c>
      <c r="S497" s="85">
        <v>1</v>
      </c>
      <c r="T497" s="83">
        <f t="shared" si="90"/>
        <v>9.6778197748047777E-7</v>
      </c>
    </row>
    <row r="498" spans="1:20" s="83" customFormat="1" ht="12.95" customHeight="1">
      <c r="A498" s="155" t="s">
        <v>1000</v>
      </c>
      <c r="B498" s="150" t="s">
        <v>197</v>
      </c>
      <c r="C498" s="49">
        <v>53442.875500000002</v>
      </c>
      <c r="D498" s="155" t="s">
        <v>55</v>
      </c>
      <c r="E498" s="53">
        <f t="shared" si="86"/>
        <v>63027.445566620649</v>
      </c>
      <c r="F498" s="83">
        <f t="shared" si="87"/>
        <v>63027.5</v>
      </c>
      <c r="G498" s="83">
        <f t="shared" si="93"/>
        <v>-1.2012699997285381E-2</v>
      </c>
      <c r="K498" s="83">
        <f>G498</f>
        <v>-1.2012699997285381E-2</v>
      </c>
      <c r="P498" s="83">
        <f t="shared" si="88"/>
        <v>-1.2496939830354298E-2</v>
      </c>
      <c r="Q498" s="146">
        <f t="shared" si="89"/>
        <v>38424.375500000002</v>
      </c>
      <c r="R498" s="83">
        <f t="shared" si="85"/>
        <v>2.3448821593061243E-7</v>
      </c>
      <c r="S498" s="85">
        <v>1</v>
      </c>
      <c r="T498" s="83">
        <f t="shared" si="90"/>
        <v>2.3448821593061243E-7</v>
      </c>
    </row>
    <row r="499" spans="1:20" s="83" customFormat="1" ht="12.95" customHeight="1">
      <c r="A499" s="156" t="s">
        <v>207</v>
      </c>
      <c r="B499" s="50" t="s">
        <v>197</v>
      </c>
      <c r="C499" s="49">
        <v>53446.406000000003</v>
      </c>
      <c r="D499" s="66">
        <v>1E-4</v>
      </c>
      <c r="E499" s="83">
        <f t="shared" si="86"/>
        <v>63043.44338941235</v>
      </c>
      <c r="F499" s="83">
        <f t="shared" si="87"/>
        <v>63043.5</v>
      </c>
      <c r="G499" s="83">
        <f t="shared" si="93"/>
        <v>-1.2493179994635284E-2</v>
      </c>
      <c r="J499" s="83">
        <f>G499</f>
        <v>-1.2493179994635284E-2</v>
      </c>
      <c r="P499" s="83">
        <f t="shared" si="88"/>
        <v>-1.2506360214997391E-2</v>
      </c>
      <c r="Q499" s="146">
        <f t="shared" si="89"/>
        <v>38427.906000000003</v>
      </c>
      <c r="R499" s="83">
        <f t="shared" si="85"/>
        <v>1.7371820879369533E-10</v>
      </c>
      <c r="S499" s="85">
        <v>1</v>
      </c>
      <c r="T499" s="83">
        <f t="shared" si="90"/>
        <v>1.7371820879369533E-10</v>
      </c>
    </row>
    <row r="500" spans="1:20" s="83" customFormat="1" ht="12.95" customHeight="1">
      <c r="A500" s="66" t="s">
        <v>217</v>
      </c>
      <c r="B500" s="50" t="s">
        <v>195</v>
      </c>
      <c r="C500" s="49">
        <v>53449.385889999998</v>
      </c>
      <c r="D500" s="66">
        <v>1.4E-3</v>
      </c>
      <c r="E500" s="83">
        <f t="shared" si="86"/>
        <v>63056.946222483784</v>
      </c>
      <c r="F500" s="83">
        <f t="shared" si="87"/>
        <v>63057</v>
      </c>
      <c r="G500" s="83">
        <f t="shared" si="93"/>
        <v>-1.1867960005474743E-2</v>
      </c>
      <c r="K500" s="83">
        <f t="shared" ref="K500:K505" si="94">G500</f>
        <v>-1.1867960005474743E-2</v>
      </c>
      <c r="P500" s="83">
        <f t="shared" si="88"/>
        <v>-1.2514310474270256E-2</v>
      </c>
      <c r="Q500" s="146">
        <f t="shared" si="89"/>
        <v>38430.885889999998</v>
      </c>
      <c r="R500" s="83">
        <f t="shared" si="85"/>
        <v>4.1776892851217969E-7</v>
      </c>
      <c r="S500" s="85">
        <v>1</v>
      </c>
      <c r="T500" s="83">
        <f t="shared" si="90"/>
        <v>4.1776892851217969E-7</v>
      </c>
    </row>
    <row r="501" spans="1:20" s="83" customFormat="1" ht="12.95" customHeight="1">
      <c r="A501" s="66" t="s">
        <v>217</v>
      </c>
      <c r="B501" s="50" t="s">
        <v>195</v>
      </c>
      <c r="C501" s="49">
        <v>53451.370589999999</v>
      </c>
      <c r="D501" s="66">
        <v>1.9E-3</v>
      </c>
      <c r="E501" s="83">
        <f t="shared" si="86"/>
        <v>63065.939531900214</v>
      </c>
      <c r="F501" s="83">
        <f t="shared" si="87"/>
        <v>63066</v>
      </c>
      <c r="G501" s="83">
        <f t="shared" si="93"/>
        <v>-1.3344480001251213E-2</v>
      </c>
      <c r="K501" s="83">
        <f t="shared" si="94"/>
        <v>-1.3344480001251213E-2</v>
      </c>
      <c r="P501" s="83">
        <f t="shared" si="88"/>
        <v>-1.2519611567320659E-2</v>
      </c>
      <c r="Q501" s="146">
        <f t="shared" si="89"/>
        <v>38432.870589999999</v>
      </c>
      <c r="R501" s="83">
        <f t="shared" si="85"/>
        <v>6.8040793329504493E-7</v>
      </c>
      <c r="S501" s="85">
        <v>1</v>
      </c>
      <c r="T501" s="83">
        <f t="shared" si="90"/>
        <v>6.8040793329504493E-7</v>
      </c>
    </row>
    <row r="502" spans="1:20" s="83" customFormat="1" ht="12.95" customHeight="1">
      <c r="A502" s="156" t="s">
        <v>204</v>
      </c>
      <c r="B502" s="52" t="s">
        <v>195</v>
      </c>
      <c r="C502" s="51">
        <v>53460.1993</v>
      </c>
      <c r="D502" s="66">
        <v>1E-4</v>
      </c>
      <c r="E502" s="83">
        <f t="shared" si="86"/>
        <v>63105.945235924955</v>
      </c>
      <c r="F502" s="83">
        <f t="shared" si="87"/>
        <v>63106</v>
      </c>
      <c r="G502" s="83">
        <f t="shared" si="93"/>
        <v>-1.2085679998563137E-2</v>
      </c>
      <c r="K502" s="83">
        <f t="shared" si="94"/>
        <v>-1.2085679998563137E-2</v>
      </c>
      <c r="P502" s="83">
        <f t="shared" si="88"/>
        <v>-1.2543180887522806E-2</v>
      </c>
      <c r="Q502" s="146">
        <f t="shared" si="89"/>
        <v>38441.6993</v>
      </c>
      <c r="R502" s="83">
        <f t="shared" si="85"/>
        <v>2.0930706339888769E-7</v>
      </c>
      <c r="S502" s="85">
        <v>1</v>
      </c>
      <c r="T502" s="83">
        <f t="shared" si="90"/>
        <v>2.0930706339888769E-7</v>
      </c>
    </row>
    <row r="503" spans="1:20" s="83" customFormat="1" ht="12.95" customHeight="1">
      <c r="A503" s="156" t="s">
        <v>204</v>
      </c>
      <c r="B503" s="52" t="s">
        <v>195</v>
      </c>
      <c r="C503" s="51">
        <v>53460.1993</v>
      </c>
      <c r="D503" s="67">
        <v>1E-4</v>
      </c>
      <c r="E503" s="83">
        <f t="shared" si="86"/>
        <v>63105.945235924955</v>
      </c>
      <c r="F503" s="83">
        <f t="shared" si="87"/>
        <v>63106</v>
      </c>
      <c r="G503" s="83">
        <f t="shared" si="93"/>
        <v>-1.2085679998563137E-2</v>
      </c>
      <c r="K503" s="83">
        <f t="shared" si="94"/>
        <v>-1.2085679998563137E-2</v>
      </c>
      <c r="P503" s="83">
        <f t="shared" si="88"/>
        <v>-1.2543180887522806E-2</v>
      </c>
      <c r="Q503" s="146">
        <f t="shared" si="89"/>
        <v>38441.6993</v>
      </c>
      <c r="R503" s="83">
        <f t="shared" si="85"/>
        <v>2.0930706339888769E-7</v>
      </c>
      <c r="S503" s="85">
        <v>1</v>
      </c>
      <c r="T503" s="83">
        <f t="shared" si="90"/>
        <v>2.0930706339888769E-7</v>
      </c>
    </row>
    <row r="504" spans="1:20" s="83" customFormat="1" ht="12.95" customHeight="1">
      <c r="A504" s="156" t="s">
        <v>204</v>
      </c>
      <c r="B504" s="52" t="s">
        <v>197</v>
      </c>
      <c r="C504" s="51">
        <v>53460.310100000002</v>
      </c>
      <c r="D504" s="66">
        <v>1E-4</v>
      </c>
      <c r="E504" s="83">
        <f t="shared" si="86"/>
        <v>63106.447306103502</v>
      </c>
      <c r="F504" s="83">
        <f t="shared" si="87"/>
        <v>63106.5</v>
      </c>
      <c r="G504" s="83">
        <f t="shared" si="93"/>
        <v>-1.1628819993347861E-2</v>
      </c>
      <c r="K504" s="83">
        <f t="shared" si="94"/>
        <v>-1.1628819993347861E-2</v>
      </c>
      <c r="P504" s="83">
        <f t="shared" si="88"/>
        <v>-1.2543475596045517E-2</v>
      </c>
      <c r="Q504" s="146">
        <f t="shared" si="89"/>
        <v>38441.810100000002</v>
      </c>
      <c r="R504" s="83">
        <f t="shared" si="85"/>
        <v>8.3659487154621236E-7</v>
      </c>
      <c r="S504" s="85">
        <v>1</v>
      </c>
      <c r="T504" s="83">
        <f t="shared" si="90"/>
        <v>8.3659487154621236E-7</v>
      </c>
    </row>
    <row r="505" spans="1:20" s="83" customFormat="1" ht="12.95" customHeight="1">
      <c r="A505" s="156" t="s">
        <v>204</v>
      </c>
      <c r="B505" s="52" t="s">
        <v>197</v>
      </c>
      <c r="C505" s="51">
        <v>53460.310100000002</v>
      </c>
      <c r="D505" s="67">
        <v>1E-4</v>
      </c>
      <c r="E505" s="83">
        <f t="shared" si="86"/>
        <v>63106.447306103502</v>
      </c>
      <c r="F505" s="83">
        <f t="shared" si="87"/>
        <v>63106.5</v>
      </c>
      <c r="G505" s="83">
        <f t="shared" si="93"/>
        <v>-1.1628819993347861E-2</v>
      </c>
      <c r="K505" s="83">
        <f t="shared" si="94"/>
        <v>-1.1628819993347861E-2</v>
      </c>
      <c r="P505" s="83">
        <f t="shared" si="88"/>
        <v>-1.2543475596045517E-2</v>
      </c>
      <c r="Q505" s="146">
        <f t="shared" si="89"/>
        <v>38441.810100000002</v>
      </c>
      <c r="R505" s="83">
        <f t="shared" si="85"/>
        <v>8.3659487154621236E-7</v>
      </c>
      <c r="S505" s="85">
        <v>1</v>
      </c>
      <c r="T505" s="83">
        <f t="shared" si="90"/>
        <v>8.3659487154621236E-7</v>
      </c>
    </row>
    <row r="506" spans="1:20" s="83" customFormat="1" ht="12.95" customHeight="1">
      <c r="A506" s="156" t="s">
        <v>202</v>
      </c>
      <c r="B506" s="50" t="s">
        <v>197</v>
      </c>
      <c r="C506" s="49">
        <v>53460.531199999998</v>
      </c>
      <c r="D506" s="66">
        <v>2.0999999999999999E-3</v>
      </c>
      <c r="E506" s="83">
        <f t="shared" si="86"/>
        <v>63107.449180800897</v>
      </c>
      <c r="F506" s="83">
        <f t="shared" si="87"/>
        <v>63107.5</v>
      </c>
      <c r="G506" s="83">
        <f t="shared" si="93"/>
        <v>-1.1215099999390077E-2</v>
      </c>
      <c r="J506" s="83">
        <f>G506</f>
        <v>-1.1215099999390077E-2</v>
      </c>
      <c r="P506" s="83">
        <f t="shared" si="88"/>
        <v>-1.2544065019907246E-2</v>
      </c>
      <c r="Q506" s="146">
        <f t="shared" si="89"/>
        <v>38442.031199999998</v>
      </c>
      <c r="R506" s="83">
        <f t="shared" si="85"/>
        <v>1.7661480257582001E-6</v>
      </c>
      <c r="S506" s="85">
        <v>1</v>
      </c>
      <c r="T506" s="83">
        <f t="shared" si="90"/>
        <v>1.7661480257582001E-6</v>
      </c>
    </row>
    <row r="507" spans="1:20" s="83" customFormat="1" ht="12.95" customHeight="1">
      <c r="A507" s="156" t="s">
        <v>202</v>
      </c>
      <c r="B507" s="52"/>
      <c r="C507" s="49">
        <v>53462.406300000002</v>
      </c>
      <c r="D507" s="66">
        <v>8.9999999999999998E-4</v>
      </c>
      <c r="E507" s="83">
        <f t="shared" si="86"/>
        <v>63115.945857621969</v>
      </c>
      <c r="F507" s="83">
        <f t="shared" si="87"/>
        <v>63116</v>
      </c>
      <c r="G507" s="83">
        <f t="shared" si="93"/>
        <v>-1.1948479994316585E-2</v>
      </c>
      <c r="J507" s="83">
        <f>G507</f>
        <v>-1.1948479994316585E-2</v>
      </c>
      <c r="P507" s="83">
        <f t="shared" si="88"/>
        <v>-1.2549075489676615E-2</v>
      </c>
      <c r="Q507" s="146">
        <f t="shared" si="89"/>
        <v>38443.906300000002</v>
      </c>
      <c r="R507" s="83">
        <f t="shared" si="85"/>
        <v>3.6071494904675941E-7</v>
      </c>
      <c r="S507" s="85">
        <v>1</v>
      </c>
      <c r="T507" s="83">
        <f t="shared" si="90"/>
        <v>3.6071494904675941E-7</v>
      </c>
    </row>
    <row r="508" spans="1:20" s="83" customFormat="1" ht="12.95" customHeight="1">
      <c r="A508" s="66" t="s">
        <v>217</v>
      </c>
      <c r="B508" s="50" t="s">
        <v>195</v>
      </c>
      <c r="C508" s="49">
        <v>53462.406479999998</v>
      </c>
      <c r="D508" s="66">
        <v>8.0000000000000004E-4</v>
      </c>
      <c r="E508" s="83">
        <f t="shared" si="86"/>
        <v>63115.94667325943</v>
      </c>
      <c r="F508" s="83">
        <f t="shared" si="87"/>
        <v>63116</v>
      </c>
      <c r="G508" s="83">
        <f t="shared" si="93"/>
        <v>-1.1768479998863768E-2</v>
      </c>
      <c r="K508" s="83">
        <f>G508</f>
        <v>-1.1768479998863768E-2</v>
      </c>
      <c r="P508" s="83">
        <f t="shared" si="88"/>
        <v>-1.2549075489676615E-2</v>
      </c>
      <c r="Q508" s="146">
        <f t="shared" si="89"/>
        <v>38443.906479999998</v>
      </c>
      <c r="R508" s="83">
        <f t="shared" si="85"/>
        <v>6.0932932027734981E-7</v>
      </c>
      <c r="S508" s="85">
        <v>1</v>
      </c>
      <c r="T508" s="83">
        <f t="shared" si="90"/>
        <v>6.0932932027734981E-7</v>
      </c>
    </row>
    <row r="509" spans="1:20" s="83" customFormat="1" ht="12.95" customHeight="1">
      <c r="A509" s="156" t="s">
        <v>202</v>
      </c>
      <c r="B509" s="50" t="s">
        <v>197</v>
      </c>
      <c r="C509" s="49">
        <v>53462.516900000002</v>
      </c>
      <c r="D509" s="66">
        <v>2.0999999999999999E-3</v>
      </c>
      <c r="E509" s="83">
        <f t="shared" si="86"/>
        <v>63116.447021536645</v>
      </c>
      <c r="F509" s="83">
        <f t="shared" si="87"/>
        <v>63116.5</v>
      </c>
      <c r="G509" s="83">
        <f t="shared" si="93"/>
        <v>-1.16916199986008E-2</v>
      </c>
      <c r="J509" s="83">
        <f>G509</f>
        <v>-1.16916199986008E-2</v>
      </c>
      <c r="P509" s="83">
        <f t="shared" si="88"/>
        <v>-1.2549370243641389E-2</v>
      </c>
      <c r="Q509" s="146">
        <f t="shared" si="89"/>
        <v>38444.016900000002</v>
      </c>
      <c r="R509" s="83">
        <f t="shared" si="85"/>
        <v>7.3573548286719113E-7</v>
      </c>
      <c r="S509" s="85">
        <v>1</v>
      </c>
      <c r="T509" s="83">
        <f t="shared" si="90"/>
        <v>7.3573548286719113E-7</v>
      </c>
    </row>
    <row r="510" spans="1:20" s="83" customFormat="1" ht="12.95" customHeight="1">
      <c r="A510" s="156" t="s">
        <v>202</v>
      </c>
      <c r="B510" s="50" t="s">
        <v>197</v>
      </c>
      <c r="C510" s="49">
        <v>53464.502999999997</v>
      </c>
      <c r="D510" s="66">
        <v>2.3999999999999998E-3</v>
      </c>
      <c r="E510" s="83">
        <f t="shared" si="86"/>
        <v>63125.44667480007</v>
      </c>
      <c r="F510" s="83">
        <f t="shared" si="87"/>
        <v>63125.5</v>
      </c>
      <c r="G510" s="83">
        <f t="shared" si="93"/>
        <v>-1.1768140000640415E-2</v>
      </c>
      <c r="J510" s="83">
        <f>G510</f>
        <v>-1.1768140000640415E-2</v>
      </c>
      <c r="P510" s="83">
        <f t="shared" si="88"/>
        <v>-1.2554676203536992E-2</v>
      </c>
      <c r="Q510" s="146">
        <f t="shared" si="89"/>
        <v>38446.002999999997</v>
      </c>
      <c r="R510" s="83">
        <f t="shared" si="85"/>
        <v>6.1863919846696555E-7</v>
      </c>
      <c r="S510" s="85">
        <v>1</v>
      </c>
      <c r="T510" s="83">
        <f t="shared" si="90"/>
        <v>6.1863919846696555E-7</v>
      </c>
    </row>
    <row r="511" spans="1:20" s="83" customFormat="1" ht="12.95" customHeight="1">
      <c r="A511" s="155" t="s">
        <v>1000</v>
      </c>
      <c r="B511" s="150" t="s">
        <v>197</v>
      </c>
      <c r="C511" s="49">
        <v>53470.792000000001</v>
      </c>
      <c r="D511" s="155" t="s">
        <v>55</v>
      </c>
      <c r="E511" s="53">
        <f t="shared" si="86"/>
        <v>63153.944141883228</v>
      </c>
      <c r="F511" s="83">
        <f t="shared" si="87"/>
        <v>63154</v>
      </c>
      <c r="G511" s="83">
        <f t="shared" si="93"/>
        <v>-1.2327119999099523E-2</v>
      </c>
      <c r="K511" s="83">
        <f>G511</f>
        <v>-1.2327119999099523E-2</v>
      </c>
      <c r="P511" s="83">
        <f t="shared" si="88"/>
        <v>-1.2571483266493804E-2</v>
      </c>
      <c r="Q511" s="146">
        <f t="shared" si="89"/>
        <v>38452.292000000001</v>
      </c>
      <c r="R511" s="83">
        <f t="shared" si="85"/>
        <v>5.9713406451609E-8</v>
      </c>
      <c r="S511" s="85">
        <v>1</v>
      </c>
      <c r="T511" s="83">
        <f t="shared" si="90"/>
        <v>5.9713406451609E-8</v>
      </c>
    </row>
    <row r="512" spans="1:20" s="83" customFormat="1" ht="12.95" customHeight="1">
      <c r="A512" s="156" t="s">
        <v>202</v>
      </c>
      <c r="B512" s="50" t="s">
        <v>197</v>
      </c>
      <c r="C512" s="49">
        <v>53472.447099999998</v>
      </c>
      <c r="D512" s="66">
        <v>2.0999999999999999E-3</v>
      </c>
      <c r="E512" s="83">
        <f t="shared" si="86"/>
        <v>63161.443928458073</v>
      </c>
      <c r="F512" s="83">
        <f t="shared" si="87"/>
        <v>63161.5</v>
      </c>
      <c r="G512" s="83">
        <f t="shared" si="93"/>
        <v>-1.2374220001220237E-2</v>
      </c>
      <c r="J512" s="83">
        <f>G512</f>
        <v>-1.2374220001220237E-2</v>
      </c>
      <c r="P512" s="83">
        <f t="shared" si="88"/>
        <v>-1.2575907404733992E-2</v>
      </c>
      <c r="Q512" s="146">
        <f t="shared" si="89"/>
        <v>38453.947099999998</v>
      </c>
      <c r="R512" s="83">
        <f t="shared" si="85"/>
        <v>4.0677808736119992E-8</v>
      </c>
      <c r="S512" s="85">
        <v>1</v>
      </c>
      <c r="T512" s="83">
        <f t="shared" si="90"/>
        <v>4.0677808736119992E-8</v>
      </c>
    </row>
    <row r="513" spans="1:25" s="83" customFormat="1" ht="12.95" customHeight="1">
      <c r="A513" s="156" t="s">
        <v>202</v>
      </c>
      <c r="B513" s="50" t="s">
        <v>197</v>
      </c>
      <c r="C513" s="49">
        <v>53485.467700000001</v>
      </c>
      <c r="D513" s="66">
        <v>2.5999999999999999E-3</v>
      </c>
      <c r="E513" s="83">
        <f t="shared" si="86"/>
        <v>63220.444424546928</v>
      </c>
      <c r="F513" s="83">
        <f t="shared" si="87"/>
        <v>63220.5</v>
      </c>
      <c r="G513" s="83">
        <f t="shared" si="93"/>
        <v>-1.2264739998499863E-2</v>
      </c>
      <c r="J513" s="83">
        <f>G513</f>
        <v>-1.2264739998499863E-2</v>
      </c>
      <c r="P513" s="83">
        <f t="shared" si="88"/>
        <v>-1.2610728454751167E-2</v>
      </c>
      <c r="Q513" s="146">
        <f t="shared" si="89"/>
        <v>38466.967700000001</v>
      </c>
      <c r="R513" s="83">
        <f t="shared" si="85"/>
        <v>1.197080118591607E-7</v>
      </c>
      <c r="S513" s="85">
        <v>1</v>
      </c>
      <c r="T513" s="83">
        <f t="shared" si="90"/>
        <v>1.197080118591607E-7</v>
      </c>
    </row>
    <row r="514" spans="1:25" s="83" customFormat="1" ht="12.95" customHeight="1">
      <c r="A514" s="156" t="s">
        <v>203</v>
      </c>
      <c r="B514" s="52" t="s">
        <v>197</v>
      </c>
      <c r="C514" s="51">
        <v>53504.336499999998</v>
      </c>
      <c r="D514" s="67">
        <v>1E-4</v>
      </c>
      <c r="E514" s="83">
        <f t="shared" si="86"/>
        <v>63305.944982171066</v>
      </c>
      <c r="F514" s="83">
        <f t="shared" si="87"/>
        <v>63306</v>
      </c>
      <c r="G514" s="83">
        <f t="shared" si="93"/>
        <v>-1.2141680002969224E-2</v>
      </c>
      <c r="K514" s="83">
        <f>G514</f>
        <v>-1.2141680002969224E-2</v>
      </c>
      <c r="P514" s="83">
        <f t="shared" si="88"/>
        <v>-1.2661245610447368E-2</v>
      </c>
      <c r="Q514" s="146">
        <f t="shared" si="89"/>
        <v>38485.836499999998</v>
      </c>
      <c r="R514" s="83">
        <f t="shared" si="85"/>
        <v>2.6994842047413256E-7</v>
      </c>
      <c r="S514" s="85">
        <v>1</v>
      </c>
      <c r="T514" s="83">
        <f t="shared" si="90"/>
        <v>2.6994842047413256E-7</v>
      </c>
    </row>
    <row r="515" spans="1:25" s="83" customFormat="1" ht="12.95" customHeight="1">
      <c r="A515" s="156" t="s">
        <v>203</v>
      </c>
      <c r="B515" s="52" t="s">
        <v>197</v>
      </c>
      <c r="C515" s="51">
        <v>53504.446499999998</v>
      </c>
      <c r="D515" s="67">
        <v>1E-4</v>
      </c>
      <c r="E515" s="83">
        <f t="shared" si="86"/>
        <v>63306.443427294158</v>
      </c>
      <c r="F515" s="83">
        <f t="shared" si="87"/>
        <v>63306.5</v>
      </c>
      <c r="G515" s="83">
        <f t="shared" si="93"/>
        <v>-1.2484819999372121E-2</v>
      </c>
      <c r="K515" s="83">
        <f>G515</f>
        <v>-1.2484819999372121E-2</v>
      </c>
      <c r="P515" s="83">
        <f t="shared" si="88"/>
        <v>-1.2661541227811384E-2</v>
      </c>
      <c r="Q515" s="146">
        <f t="shared" si="89"/>
        <v>38485.946499999998</v>
      </c>
      <c r="R515" s="83">
        <f t="shared" si="85"/>
        <v>3.1230392581082358E-8</v>
      </c>
      <c r="S515" s="85">
        <v>1</v>
      </c>
      <c r="T515" s="83">
        <f t="shared" si="90"/>
        <v>3.1230392581082358E-8</v>
      </c>
    </row>
    <row r="516" spans="1:25" s="83" customFormat="1" ht="12.95" customHeight="1">
      <c r="A516" s="155" t="s">
        <v>1000</v>
      </c>
      <c r="B516" s="150" t="s">
        <v>197</v>
      </c>
      <c r="C516" s="49">
        <v>53509.411200000002</v>
      </c>
      <c r="D516" s="155" t="s">
        <v>55</v>
      </c>
      <c r="E516" s="53">
        <f t="shared" si="86"/>
        <v>63328.940068227181</v>
      </c>
      <c r="F516" s="83">
        <f t="shared" si="87"/>
        <v>63329</v>
      </c>
      <c r="G516" s="83">
        <f t="shared" si="93"/>
        <v>-1.3226119997852948E-2</v>
      </c>
      <c r="K516" s="83">
        <f>G516</f>
        <v>-1.3226119997852948E-2</v>
      </c>
      <c r="P516" s="83">
        <f t="shared" si="88"/>
        <v>-1.2674846360819021E-2</v>
      </c>
      <c r="Q516" s="146">
        <f t="shared" si="89"/>
        <v>38490.911200000002</v>
      </c>
      <c r="R516" s="83">
        <f t="shared" si="85"/>
        <v>3.0390262288861395E-7</v>
      </c>
      <c r="S516" s="85">
        <v>1</v>
      </c>
      <c r="T516" s="83">
        <f t="shared" si="90"/>
        <v>3.0390262288861395E-7</v>
      </c>
    </row>
    <row r="517" spans="1:25" s="83" customFormat="1" ht="12.95" customHeight="1">
      <c r="A517" s="158" t="s">
        <v>201</v>
      </c>
      <c r="B517" s="52"/>
      <c r="C517" s="49">
        <v>53517.798300000002</v>
      </c>
      <c r="D517" s="66">
        <v>1E-4</v>
      </c>
      <c r="E517" s="83">
        <f t="shared" si="86"/>
        <v>63366.944696335464</v>
      </c>
      <c r="F517" s="83">
        <f t="shared" si="87"/>
        <v>63367</v>
      </c>
      <c r="G517" s="83">
        <f t="shared" si="93"/>
        <v>-1.2204759994347114E-2</v>
      </c>
      <c r="K517" s="83">
        <f>G517</f>
        <v>-1.2204759994347114E-2</v>
      </c>
      <c r="P517" s="83">
        <f t="shared" si="88"/>
        <v>-1.2697327699251642E-2</v>
      </c>
      <c r="Q517" s="146">
        <f t="shared" si="89"/>
        <v>38499.298300000002</v>
      </c>
      <c r="R517" s="83">
        <f t="shared" si="85"/>
        <v>2.4262294391491435E-7</v>
      </c>
      <c r="S517" s="85">
        <v>1</v>
      </c>
      <c r="T517" s="83">
        <f t="shared" si="90"/>
        <v>2.4262294391491435E-7</v>
      </c>
      <c r="Y517" s="102" t="s">
        <v>1429</v>
      </c>
    </row>
    <row r="518" spans="1:25" s="83" customFormat="1" ht="12.95" customHeight="1">
      <c r="A518" s="155" t="s">
        <v>1000</v>
      </c>
      <c r="B518" s="150" t="s">
        <v>197</v>
      </c>
      <c r="C518" s="49">
        <v>53530.819000000003</v>
      </c>
      <c r="D518" s="155" t="s">
        <v>56</v>
      </c>
      <c r="E518" s="53">
        <f t="shared" si="86"/>
        <v>63425.945645556232</v>
      </c>
      <c r="F518" s="83">
        <f t="shared" si="87"/>
        <v>63426</v>
      </c>
      <c r="G518" s="83">
        <f t="shared" si="93"/>
        <v>-1.1995279994152952E-2</v>
      </c>
      <c r="I518" s="83">
        <f>G518</f>
        <v>-1.1995279994152952E-2</v>
      </c>
      <c r="P518" s="83">
        <f t="shared" si="88"/>
        <v>-1.2732258941733148E-2</v>
      </c>
      <c r="Q518" s="146">
        <f t="shared" si="89"/>
        <v>38512.319000000003</v>
      </c>
      <c r="R518" s="83">
        <f t="shared" si="85"/>
        <v>5.4313796917641306E-7</v>
      </c>
      <c r="S518" s="85">
        <v>0.1</v>
      </c>
      <c r="T518" s="83">
        <f t="shared" si="90"/>
        <v>5.431379691764131E-8</v>
      </c>
    </row>
    <row r="519" spans="1:25" s="83" customFormat="1" ht="12.95" customHeight="1">
      <c r="A519" s="66" t="s">
        <v>210</v>
      </c>
      <c r="B519" s="50" t="s">
        <v>197</v>
      </c>
      <c r="C519" s="49">
        <v>53765.517999999996</v>
      </c>
      <c r="D519" s="66">
        <v>2.0000000000000001E-4</v>
      </c>
      <c r="E519" s="83">
        <f t="shared" si="86"/>
        <v>64489.441754149811</v>
      </c>
      <c r="F519" s="83">
        <f t="shared" si="87"/>
        <v>64489.5</v>
      </c>
      <c r="G519" s="83">
        <f t="shared" si="93"/>
        <v>-1.2854060005338397E-2</v>
      </c>
      <c r="J519" s="83">
        <f>G519</f>
        <v>-1.2854060005338397E-2</v>
      </c>
      <c r="P519" s="83">
        <f t="shared" si="88"/>
        <v>-1.3367334166036438E-2</v>
      </c>
      <c r="Q519" s="146">
        <f t="shared" si="89"/>
        <v>38747.017999999996</v>
      </c>
      <c r="R519" s="83">
        <f t="shared" si="85"/>
        <v>2.6345036404027842E-7</v>
      </c>
      <c r="S519" s="85">
        <v>1</v>
      </c>
      <c r="T519" s="83">
        <f t="shared" si="90"/>
        <v>2.6345036404027842E-7</v>
      </c>
    </row>
    <row r="520" spans="1:25" s="83" customFormat="1" ht="12.95" customHeight="1">
      <c r="A520" s="66" t="s">
        <v>217</v>
      </c>
      <c r="B520" s="50" t="s">
        <v>195</v>
      </c>
      <c r="C520" s="49">
        <v>53766.35153</v>
      </c>
      <c r="D520" s="66">
        <v>2.0000000000000001E-4</v>
      </c>
      <c r="E520" s="83">
        <f t="shared" si="86"/>
        <v>64493.218744726677</v>
      </c>
      <c r="F520" s="83">
        <f t="shared" si="87"/>
        <v>64493</v>
      </c>
      <c r="P520" s="83">
        <f t="shared" si="88"/>
        <v>-1.3369441181777783E-2</v>
      </c>
      <c r="Q520" s="146">
        <f t="shared" si="89"/>
        <v>38747.85153</v>
      </c>
      <c r="R520" s="83">
        <f t="shared" si="85"/>
        <v>1.7874195751301574E-4</v>
      </c>
      <c r="S520" s="85">
        <v>1</v>
      </c>
      <c r="T520" s="83">
        <f t="shared" si="90"/>
        <v>1.7874195751301574E-4</v>
      </c>
    </row>
    <row r="521" spans="1:25" s="83" customFormat="1" ht="12.95" customHeight="1">
      <c r="A521" s="155" t="s">
        <v>1155</v>
      </c>
      <c r="B521" s="150" t="s">
        <v>197</v>
      </c>
      <c r="C521" s="49">
        <v>53799.724000000002</v>
      </c>
      <c r="D521" s="155" t="s">
        <v>55</v>
      </c>
      <c r="E521" s="53">
        <f t="shared" si="86"/>
        <v>64644.440062155212</v>
      </c>
      <c r="F521" s="83">
        <f t="shared" si="87"/>
        <v>64644.5</v>
      </c>
      <c r="G521" s="83">
        <f t="shared" ref="G521:G534" si="95">+C521-(C$7+F521*C$8)</f>
        <v>-1.3227459996414836E-2</v>
      </c>
      <c r="K521" s="83">
        <f>G521</f>
        <v>-1.3227459996414836E-2</v>
      </c>
      <c r="P521" s="83">
        <f t="shared" si="88"/>
        <v>-1.3460751572483266E-2</v>
      </c>
      <c r="Q521" s="146">
        <f t="shared" si="89"/>
        <v>38781.224000000002</v>
      </c>
      <c r="R521" s="83">
        <f t="shared" si="85"/>
        <v>5.4424959464491656E-8</v>
      </c>
      <c r="S521" s="85">
        <v>1</v>
      </c>
      <c r="T521" s="83">
        <f t="shared" si="90"/>
        <v>5.4424959464491656E-8</v>
      </c>
    </row>
    <row r="522" spans="1:25" s="83" customFormat="1" ht="12.95" customHeight="1">
      <c r="A522" s="156" t="s">
        <v>207</v>
      </c>
      <c r="B522" s="153"/>
      <c r="C522" s="49">
        <v>53818.371700000003</v>
      </c>
      <c r="D522" s="66">
        <v>4.0000000000000002E-4</v>
      </c>
      <c r="E522" s="83">
        <f t="shared" si="86"/>
        <v>64728.938745081949</v>
      </c>
      <c r="F522" s="83">
        <f t="shared" si="87"/>
        <v>64729</v>
      </c>
      <c r="G522" s="83">
        <f t="shared" si="95"/>
        <v>-1.3518119994841982E-2</v>
      </c>
      <c r="J522" s="83">
        <f>G522</f>
        <v>-1.3518119994841982E-2</v>
      </c>
      <c r="P522" s="83">
        <f t="shared" si="88"/>
        <v>-1.3511771090836264E-2</v>
      </c>
      <c r="Q522" s="146">
        <f t="shared" si="89"/>
        <v>38799.871700000003</v>
      </c>
      <c r="R522" s="83">
        <f t="shared" si="85"/>
        <v>4.0308582073812877E-11</v>
      </c>
      <c r="S522" s="85">
        <v>1</v>
      </c>
      <c r="T522" s="83">
        <f t="shared" si="90"/>
        <v>4.0308582073812877E-11</v>
      </c>
    </row>
    <row r="523" spans="1:25" s="83" customFormat="1" ht="12.95" customHeight="1">
      <c r="A523" s="66" t="s">
        <v>208</v>
      </c>
      <c r="B523" s="52" t="s">
        <v>197</v>
      </c>
      <c r="C523" s="51">
        <v>53823.784899999999</v>
      </c>
      <c r="D523" s="67">
        <v>2.9999999999999997E-4</v>
      </c>
      <c r="E523" s="83">
        <f t="shared" si="86"/>
        <v>64753.46768272137</v>
      </c>
      <c r="F523" s="83">
        <f t="shared" si="87"/>
        <v>64753.5</v>
      </c>
      <c r="G523" s="83">
        <f t="shared" si="95"/>
        <v>-7.1319800044875592E-3</v>
      </c>
      <c r="K523" s="83">
        <f>G523</f>
        <v>-7.1319800044875592E-3</v>
      </c>
      <c r="P523" s="83">
        <f t="shared" si="88"/>
        <v>-1.352657586755578E-2</v>
      </c>
      <c r="Q523" s="146">
        <f t="shared" si="89"/>
        <v>38805.284899999999</v>
      </c>
      <c r="R523" s="83">
        <f t="shared" si="85"/>
        <v>4.08908562519692E-5</v>
      </c>
      <c r="S523" s="85">
        <v>1</v>
      </c>
      <c r="T523" s="83">
        <f t="shared" si="90"/>
        <v>4.08908562519692E-5</v>
      </c>
    </row>
    <row r="524" spans="1:25" s="83" customFormat="1" ht="12.95" customHeight="1">
      <c r="A524" s="66" t="s">
        <v>208</v>
      </c>
      <c r="B524" s="52" t="s">
        <v>195</v>
      </c>
      <c r="C524" s="51">
        <v>53824.775800000003</v>
      </c>
      <c r="D524" s="67">
        <v>2.0000000000000001E-4</v>
      </c>
      <c r="E524" s="83">
        <f t="shared" si="86"/>
        <v>64757.957767016618</v>
      </c>
      <c r="F524" s="83">
        <f t="shared" si="87"/>
        <v>64758</v>
      </c>
      <c r="G524" s="83">
        <f t="shared" si="95"/>
        <v>-9.320239994849544E-3</v>
      </c>
      <c r="K524" s="83">
        <f>G524</f>
        <v>-9.320239994849544E-3</v>
      </c>
      <c r="P524" s="83">
        <f t="shared" si="88"/>
        <v>-1.3529295705278319E-2</v>
      </c>
      <c r="Q524" s="146">
        <f t="shared" si="89"/>
        <v>38806.275800000003</v>
      </c>
      <c r="R524" s="83">
        <f t="shared" si="85"/>
        <v>1.7716149973493078E-5</v>
      </c>
      <c r="S524" s="85">
        <v>1</v>
      </c>
      <c r="T524" s="83">
        <f t="shared" si="90"/>
        <v>1.7716149973493078E-5</v>
      </c>
    </row>
    <row r="525" spans="1:25" s="83" customFormat="1" ht="12.95" customHeight="1">
      <c r="A525" s="217" t="s">
        <v>1428</v>
      </c>
      <c r="B525" s="215" t="s">
        <v>197</v>
      </c>
      <c r="C525" s="216">
        <v>53830.398599999957</v>
      </c>
      <c r="D525" s="220">
        <v>5.9999999999999995E-4</v>
      </c>
      <c r="E525" s="53">
        <f t="shared" si="86"/>
        <v>64783.43646918131</v>
      </c>
      <c r="F525" s="83">
        <f t="shared" si="87"/>
        <v>64783.5</v>
      </c>
      <c r="G525" s="83">
        <f t="shared" si="95"/>
        <v>-1.4020380040165037E-2</v>
      </c>
      <c r="L525" s="83">
        <f>G525</f>
        <v>-1.4020380040165037E-2</v>
      </c>
      <c r="O525" s="83">
        <f ca="1">+C$11+C$12*F525</f>
        <v>-8.4709588549971571E-3</v>
      </c>
      <c r="P525" s="83">
        <f t="shared" si="88"/>
        <v>-1.3544711595357369E-2</v>
      </c>
      <c r="Q525" s="146">
        <f t="shared" si="89"/>
        <v>38811.898599999957</v>
      </c>
      <c r="R525" s="83">
        <f t="shared" si="85"/>
        <v>2.2626046938574587E-7</v>
      </c>
      <c r="S525" s="85">
        <v>1</v>
      </c>
      <c r="T525" s="83">
        <f t="shared" si="90"/>
        <v>2.2626046938574587E-7</v>
      </c>
    </row>
    <row r="526" spans="1:25" s="83" customFormat="1" ht="12.95" customHeight="1">
      <c r="A526" s="217" t="s">
        <v>1428</v>
      </c>
      <c r="B526" s="215" t="s">
        <v>195</v>
      </c>
      <c r="C526" s="216">
        <v>53831.391600000206</v>
      </c>
      <c r="D526" s="220">
        <v>4.0000000000000002E-4</v>
      </c>
      <c r="E526" s="53">
        <f t="shared" si="86"/>
        <v>64787.936069248193</v>
      </c>
      <c r="F526" s="83">
        <f t="shared" si="87"/>
        <v>64788</v>
      </c>
      <c r="G526" s="83">
        <f t="shared" si="95"/>
        <v>-1.4108639792539179E-2</v>
      </c>
      <c r="L526" s="83">
        <f>G526</f>
        <v>-1.4108639792539179E-2</v>
      </c>
      <c r="O526" s="83">
        <f ca="1">+C$11+C$12*F526</f>
        <v>-8.4757378054042959E-3</v>
      </c>
      <c r="P526" s="83">
        <f t="shared" si="88"/>
        <v>-1.3547432660015672E-2</v>
      </c>
      <c r="Q526" s="146">
        <f t="shared" si="89"/>
        <v>38812.891600000206</v>
      </c>
      <c r="R526" s="83">
        <f t="shared" si="85"/>
        <v>3.1495344559525727E-7</v>
      </c>
      <c r="S526" s="85">
        <v>1</v>
      </c>
      <c r="T526" s="83">
        <f t="shared" si="90"/>
        <v>3.1495344559525727E-7</v>
      </c>
    </row>
    <row r="527" spans="1:25" s="83" customFormat="1" ht="12.95" customHeight="1">
      <c r="A527" s="217" t="s">
        <v>1428</v>
      </c>
      <c r="B527" s="215" t="s">
        <v>197</v>
      </c>
      <c r="C527" s="216">
        <v>53832.384399999864</v>
      </c>
      <c r="D527" s="220">
        <v>2.0000000000000001E-4</v>
      </c>
      <c r="E527" s="53">
        <f t="shared" si="86"/>
        <v>64792.434763048543</v>
      </c>
      <c r="F527" s="83">
        <f t="shared" si="87"/>
        <v>64792.5</v>
      </c>
      <c r="G527" s="83">
        <f t="shared" si="95"/>
        <v>-1.4396900136489421E-2</v>
      </c>
      <c r="L527" s="83">
        <f>G527</f>
        <v>-1.4396900136489421E-2</v>
      </c>
      <c r="O527" s="83">
        <f ca="1">+C$11+C$12*F527</f>
        <v>-8.4805167558114486E-3</v>
      </c>
      <c r="P527" s="83">
        <f t="shared" si="88"/>
        <v>-1.3550153908714339E-2</v>
      </c>
      <c r="Q527" s="146">
        <f t="shared" si="89"/>
        <v>38813.884399999864</v>
      </c>
      <c r="R527" s="83">
        <f t="shared" si="85"/>
        <v>7.1697917425133175E-7</v>
      </c>
      <c r="S527" s="85">
        <v>1</v>
      </c>
      <c r="T527" s="83">
        <f t="shared" si="90"/>
        <v>7.1697917425133175E-7</v>
      </c>
    </row>
    <row r="528" spans="1:25" s="83" customFormat="1" ht="12.95" customHeight="1">
      <c r="A528" s="217" t="s">
        <v>1428</v>
      </c>
      <c r="B528" s="215" t="s">
        <v>195</v>
      </c>
      <c r="C528" s="216">
        <v>53832.493300000206</v>
      </c>
      <c r="D528" s="220">
        <v>2.9999999999999997E-4</v>
      </c>
      <c r="E528" s="53">
        <f t="shared" si="86"/>
        <v>64792.928223721952</v>
      </c>
      <c r="F528" s="83">
        <f t="shared" si="87"/>
        <v>64793</v>
      </c>
      <c r="G528" s="83">
        <f t="shared" si="95"/>
        <v>-1.5840039792237803E-2</v>
      </c>
      <c r="L528" s="83">
        <f>G528</f>
        <v>-1.5840039792237803E-2</v>
      </c>
      <c r="O528" s="83">
        <f ca="1">+C$11+C$12*F528</f>
        <v>-8.4810477503011322E-3</v>
      </c>
      <c r="P528" s="83">
        <f t="shared" si="88"/>
        <v>-1.3550456281041375E-2</v>
      </c>
      <c r="Q528" s="146">
        <f t="shared" si="89"/>
        <v>38813.993300000206</v>
      </c>
      <c r="R528" s="83">
        <f t="shared" si="85"/>
        <v>5.242192654742566E-6</v>
      </c>
      <c r="S528" s="85">
        <v>1</v>
      </c>
      <c r="T528" s="83">
        <f t="shared" si="90"/>
        <v>5.242192654742566E-6</v>
      </c>
    </row>
    <row r="529" spans="1:20" s="83" customFormat="1" ht="12.95" customHeight="1">
      <c r="A529" s="217" t="s">
        <v>1428</v>
      </c>
      <c r="B529" s="215" t="s">
        <v>195</v>
      </c>
      <c r="C529" s="216">
        <v>53833.37630000012</v>
      </c>
      <c r="D529" s="220">
        <v>2.0000000000000001E-4</v>
      </c>
      <c r="E529" s="53">
        <f t="shared" si="86"/>
        <v>64796.92937866423</v>
      </c>
      <c r="F529" s="83">
        <f t="shared" si="87"/>
        <v>64797</v>
      </c>
      <c r="G529" s="83">
        <f t="shared" si="95"/>
        <v>-1.5585159882903099E-2</v>
      </c>
      <c r="L529" s="83">
        <f>G529</f>
        <v>-1.5585159882903099E-2</v>
      </c>
      <c r="O529" s="83">
        <f ca="1">+C$11+C$12*F529</f>
        <v>-8.4852957062186013E-3</v>
      </c>
      <c r="P529" s="83">
        <f t="shared" si="88"/>
        <v>-1.355287534145337E-2</v>
      </c>
      <c r="Q529" s="146">
        <f t="shared" si="89"/>
        <v>38814.87630000012</v>
      </c>
      <c r="R529" s="83">
        <f t="shared" si="85"/>
        <v>4.1301804574155362E-6</v>
      </c>
      <c r="S529" s="85">
        <v>1</v>
      </c>
      <c r="T529" s="83">
        <f t="shared" si="90"/>
        <v>4.1301804574155362E-6</v>
      </c>
    </row>
    <row r="530" spans="1:20" s="83" customFormat="1" ht="12.95" customHeight="1">
      <c r="A530" s="156" t="s">
        <v>207</v>
      </c>
      <c r="B530" s="50" t="s">
        <v>197</v>
      </c>
      <c r="C530" s="49">
        <v>53847.392099999997</v>
      </c>
      <c r="D530" s="66">
        <v>1E-4</v>
      </c>
      <c r="E530" s="83">
        <f t="shared" si="86"/>
        <v>64860.43944372073</v>
      </c>
      <c r="F530" s="83">
        <f t="shared" si="87"/>
        <v>64860.5</v>
      </c>
      <c r="G530" s="83">
        <f t="shared" si="95"/>
        <v>-1.3363940000999719E-2</v>
      </c>
      <c r="J530" s="83">
        <f>G530</f>
        <v>-1.3363940000999719E-2</v>
      </c>
      <c r="P530" s="83">
        <f t="shared" si="88"/>
        <v>-1.3591297403099107E-2</v>
      </c>
      <c r="Q530" s="146">
        <f t="shared" si="89"/>
        <v>38828.892099999997</v>
      </c>
      <c r="R530" s="83">
        <f t="shared" si="85"/>
        <v>5.1691388289382673E-8</v>
      </c>
      <c r="S530" s="85">
        <v>1</v>
      </c>
      <c r="T530" s="83">
        <f t="shared" si="90"/>
        <v>5.1691388289382673E-8</v>
      </c>
    </row>
    <row r="531" spans="1:20" s="83" customFormat="1" ht="12.95" customHeight="1">
      <c r="A531" s="155" t="s">
        <v>1155</v>
      </c>
      <c r="B531" s="150" t="s">
        <v>197</v>
      </c>
      <c r="C531" s="49">
        <v>53847.722999999998</v>
      </c>
      <c r="D531" s="155" t="s">
        <v>56</v>
      </c>
      <c r="E531" s="53">
        <f t="shared" si="86"/>
        <v>64861.93885727739</v>
      </c>
      <c r="F531" s="83">
        <f t="shared" si="87"/>
        <v>64862</v>
      </c>
      <c r="G531" s="83">
        <f t="shared" si="95"/>
        <v>-1.3493360005668364E-2</v>
      </c>
      <c r="I531" s="83">
        <f>G531</f>
        <v>-1.3493360005668364E-2</v>
      </c>
      <c r="P531" s="83">
        <f t="shared" si="88"/>
        <v>-1.3592205453914654E-2</v>
      </c>
      <c r="Q531" s="146">
        <f t="shared" si="89"/>
        <v>38829.222999999998</v>
      </c>
      <c r="R531" s="83">
        <f t="shared" si="85"/>
        <v>9.7704226390098425E-9</v>
      </c>
      <c r="S531" s="85">
        <v>0.1</v>
      </c>
      <c r="T531" s="83">
        <f t="shared" si="90"/>
        <v>9.7704226390098429E-10</v>
      </c>
    </row>
    <row r="532" spans="1:20" s="83" customFormat="1" ht="12.95" customHeight="1">
      <c r="A532" s="156" t="s">
        <v>205</v>
      </c>
      <c r="B532" s="150" t="s">
        <v>197</v>
      </c>
      <c r="C532" s="49">
        <v>53850.369500000001</v>
      </c>
      <c r="D532" s="155" t="s">
        <v>57</v>
      </c>
      <c r="E532" s="53">
        <f t="shared" si="86"/>
        <v>64873.930993807138</v>
      </c>
      <c r="F532" s="83">
        <f t="shared" si="87"/>
        <v>64874</v>
      </c>
      <c r="G532" s="83">
        <f t="shared" si="95"/>
        <v>-1.5228719996230211E-2</v>
      </c>
      <c r="K532" s="83">
        <f>G532</f>
        <v>-1.5228719996230211E-2</v>
      </c>
      <c r="P532" s="83">
        <f t="shared" si="88"/>
        <v>-1.3599470596600501E-2</v>
      </c>
      <c r="Q532" s="146">
        <f t="shared" si="89"/>
        <v>38831.869500000001</v>
      </c>
      <c r="R532" s="83">
        <f t="shared" ref="R532:R595" si="96">+(P532-G532)^2</f>
        <v>2.6544536061937721E-6</v>
      </c>
      <c r="S532" s="85">
        <v>1</v>
      </c>
      <c r="T532" s="83">
        <f t="shared" si="90"/>
        <v>2.6544536061937721E-6</v>
      </c>
    </row>
    <row r="533" spans="1:20" s="83" customFormat="1" ht="12.95" customHeight="1">
      <c r="A533" s="156" t="s">
        <v>205</v>
      </c>
      <c r="B533" s="52" t="s">
        <v>195</v>
      </c>
      <c r="C533" s="51">
        <v>53850.36952</v>
      </c>
      <c r="D533" s="67">
        <v>5.0000000000000002E-5</v>
      </c>
      <c r="E533" s="83">
        <f t="shared" ref="E533:E596" si="97">+(C533-C$7)/C$8</f>
        <v>64873.931084433527</v>
      </c>
      <c r="F533" s="83">
        <f t="shared" ref="F533:F596" si="98">ROUND(2*E533,0)/2</f>
        <v>64874</v>
      </c>
      <c r="G533" s="83">
        <f t="shared" si="95"/>
        <v>-1.5208719996735454E-2</v>
      </c>
      <c r="K533" s="83">
        <f>G533</f>
        <v>-1.5208719996735454E-2</v>
      </c>
      <c r="P533" s="83">
        <f t="shared" ref="P533:P596" si="99">+D$11+D$12*F533+D$13*F533^2</f>
        <v>-1.3599470596600501E-2</v>
      </c>
      <c r="Q533" s="146">
        <f t="shared" ref="Q533:Q596" si="100">+C533-15018.5</f>
        <v>38831.86952</v>
      </c>
      <c r="R533" s="83">
        <f t="shared" si="96"/>
        <v>2.5896836318347061E-6</v>
      </c>
      <c r="S533" s="85">
        <v>1</v>
      </c>
      <c r="T533" s="83">
        <f t="shared" ref="T533:T596" si="101">+S533*R533</f>
        <v>2.5896836318347061E-6</v>
      </c>
    </row>
    <row r="534" spans="1:20" s="83" customFormat="1" ht="12.95" customHeight="1">
      <c r="A534" s="66" t="s">
        <v>217</v>
      </c>
      <c r="B534" s="50" t="s">
        <v>195</v>
      </c>
      <c r="C534" s="49">
        <v>53867.362589999997</v>
      </c>
      <c r="D534" s="66">
        <v>1.5E-3</v>
      </c>
      <c r="E534" s="83">
        <f t="shared" si="97"/>
        <v>64950.932110505455</v>
      </c>
      <c r="F534" s="83">
        <f t="shared" si="98"/>
        <v>64951</v>
      </c>
      <c r="G534" s="83">
        <f t="shared" si="95"/>
        <v>-1.4982280001277104E-2</v>
      </c>
      <c r="K534" s="83">
        <f>G534</f>
        <v>-1.4982280001277104E-2</v>
      </c>
      <c r="P534" s="83">
        <f t="shared" si="99"/>
        <v>-1.3646119736948755E-2</v>
      </c>
      <c r="Q534" s="146">
        <f t="shared" si="100"/>
        <v>38848.862589999997</v>
      </c>
      <c r="R534" s="83">
        <f t="shared" si="96"/>
        <v>1.7853242519700023E-6</v>
      </c>
      <c r="S534" s="85">
        <v>1</v>
      </c>
      <c r="T534" s="83">
        <f t="shared" si="101"/>
        <v>1.7853242519700023E-6</v>
      </c>
    </row>
    <row r="535" spans="1:20" s="83" customFormat="1" ht="12.95" customHeight="1">
      <c r="A535" s="66" t="s">
        <v>217</v>
      </c>
      <c r="B535" s="50" t="s">
        <v>195</v>
      </c>
      <c r="C535" s="49">
        <v>53933.483789999998</v>
      </c>
      <c r="D535" s="66" t="s">
        <v>219</v>
      </c>
      <c r="E535" s="83">
        <f t="shared" si="97"/>
        <v>65250.548380261789</v>
      </c>
      <c r="F535" s="83">
        <f t="shared" si="98"/>
        <v>65250.5</v>
      </c>
      <c r="P535" s="83">
        <f t="shared" si="99"/>
        <v>-1.3828079130595257E-2</v>
      </c>
      <c r="Q535" s="146">
        <f t="shared" si="100"/>
        <v>38914.983789999998</v>
      </c>
      <c r="R535" s="83">
        <f t="shared" si="96"/>
        <v>1.9121577244200408E-4</v>
      </c>
      <c r="S535" s="85">
        <v>1</v>
      </c>
      <c r="T535" s="83">
        <f t="shared" si="101"/>
        <v>1.9121577244200408E-4</v>
      </c>
    </row>
    <row r="536" spans="1:20" s="83" customFormat="1" ht="12.95" customHeight="1">
      <c r="A536" s="66" t="s">
        <v>217</v>
      </c>
      <c r="B536" s="50" t="s">
        <v>195</v>
      </c>
      <c r="C536" s="49">
        <v>54027.546920000001</v>
      </c>
      <c r="D536" s="66" t="s">
        <v>219</v>
      </c>
      <c r="E536" s="83">
        <f t="shared" si="97"/>
        <v>65676.778456730521</v>
      </c>
      <c r="F536" s="83">
        <f t="shared" si="98"/>
        <v>65677</v>
      </c>
      <c r="P536" s="83">
        <f t="shared" si="99"/>
        <v>-1.4088603661242607E-2</v>
      </c>
      <c r="Q536" s="146">
        <f t="shared" si="100"/>
        <v>39009.046920000001</v>
      </c>
      <c r="R536" s="83">
        <f t="shared" si="96"/>
        <v>1.9848875312357861E-4</v>
      </c>
      <c r="S536" s="85">
        <v>1</v>
      </c>
      <c r="T536" s="83">
        <f t="shared" si="101"/>
        <v>1.9848875312357861E-4</v>
      </c>
    </row>
    <row r="537" spans="1:20" s="83" customFormat="1" ht="12.95" customHeight="1">
      <c r="A537" s="217" t="s">
        <v>1428</v>
      </c>
      <c r="B537" s="215" t="s">
        <v>197</v>
      </c>
      <c r="C537" s="216">
        <v>54100.73779999977</v>
      </c>
      <c r="D537" s="220">
        <v>4.0000000000000002E-4</v>
      </c>
      <c r="E537" s="53">
        <f t="shared" si="97"/>
        <v>66008.429703920745</v>
      </c>
      <c r="F537" s="83">
        <f t="shared" si="98"/>
        <v>66008.5</v>
      </c>
      <c r="G537" s="83">
        <f t="shared" ref="G537:G568" si="102">+C537-(C$7+F537*C$8)</f>
        <v>-1.5513380232732743E-2</v>
      </c>
      <c r="L537" s="83">
        <f t="shared" ref="L537:L563" si="103">G537</f>
        <v>-1.5513380232732743E-2</v>
      </c>
      <c r="O537" s="83">
        <f t="shared" ref="O537:O563" ca="1" si="104">+C$11+C$12*F537</f>
        <v>-9.7718953547216297E-3</v>
      </c>
      <c r="P537" s="83">
        <f t="shared" si="99"/>
        <v>-1.4292239963447986E-2</v>
      </c>
      <c r="Q537" s="146">
        <f t="shared" si="100"/>
        <v>39082.23779999977</v>
      </c>
      <c r="R537" s="83">
        <f t="shared" si="96"/>
        <v>1.4911835572688482E-6</v>
      </c>
      <c r="S537" s="85">
        <v>1</v>
      </c>
      <c r="T537" s="83">
        <f t="shared" si="101"/>
        <v>1.4911835572688482E-6</v>
      </c>
    </row>
    <row r="538" spans="1:20" s="83" customFormat="1" ht="12.95" customHeight="1">
      <c r="A538" s="217" t="s">
        <v>1428</v>
      </c>
      <c r="B538" s="215" t="s">
        <v>195</v>
      </c>
      <c r="C538" s="216">
        <v>54101.730800000019</v>
      </c>
      <c r="D538" s="220">
        <v>2.0000000000000001E-4</v>
      </c>
      <c r="E538" s="53">
        <f t="shared" si="97"/>
        <v>66012.929303987636</v>
      </c>
      <c r="F538" s="83">
        <f t="shared" si="98"/>
        <v>66013</v>
      </c>
      <c r="G538" s="83">
        <f t="shared" si="102"/>
        <v>-1.5601639977830928E-2</v>
      </c>
      <c r="L538" s="83">
        <f t="shared" si="103"/>
        <v>-1.5601639977830928E-2</v>
      </c>
      <c r="O538" s="83">
        <f t="shared" ca="1" si="104"/>
        <v>-9.7766743051287824E-3</v>
      </c>
      <c r="P538" s="83">
        <f t="shared" si="99"/>
        <v>-1.4295011127983369E-2</v>
      </c>
      <c r="Q538" s="146">
        <f t="shared" si="100"/>
        <v>39083.230800000019</v>
      </c>
      <c r="R538" s="83">
        <f t="shared" si="96"/>
        <v>1.7072789512539557E-6</v>
      </c>
      <c r="S538" s="85">
        <v>1</v>
      </c>
      <c r="T538" s="83">
        <f t="shared" si="101"/>
        <v>1.7072789512539557E-6</v>
      </c>
    </row>
    <row r="539" spans="1:20" s="83" customFormat="1" ht="12.95" customHeight="1">
      <c r="A539" s="217" t="s">
        <v>1428</v>
      </c>
      <c r="B539" s="215" t="s">
        <v>195</v>
      </c>
      <c r="C539" s="216">
        <v>54103.716700000223</v>
      </c>
      <c r="D539" s="220">
        <v>2.0000000000000001E-4</v>
      </c>
      <c r="E539" s="53">
        <f t="shared" si="97"/>
        <v>66021.928050988136</v>
      </c>
      <c r="F539" s="83">
        <f t="shared" si="98"/>
        <v>66022</v>
      </c>
      <c r="G539" s="83">
        <f t="shared" si="102"/>
        <v>-1.5878159778367262E-2</v>
      </c>
      <c r="L539" s="83">
        <f t="shared" si="103"/>
        <v>-1.5878159778367262E-2</v>
      </c>
      <c r="O539" s="83">
        <f t="shared" ca="1" si="104"/>
        <v>-9.7862322059430878E-3</v>
      </c>
      <c r="P539" s="83">
        <f t="shared" si="99"/>
        <v>-1.4300554009175223E-2</v>
      </c>
      <c r="Q539" s="146">
        <f t="shared" si="100"/>
        <v>39085.216700000223</v>
      </c>
      <c r="R539" s="83">
        <f t="shared" si="96"/>
        <v>2.4888399629880056E-6</v>
      </c>
      <c r="S539" s="85">
        <v>1</v>
      </c>
      <c r="T539" s="83">
        <f t="shared" si="101"/>
        <v>2.4888399629880056E-6</v>
      </c>
    </row>
    <row r="540" spans="1:20" s="83" customFormat="1" ht="12.95" customHeight="1">
      <c r="A540" s="217" t="s">
        <v>1428</v>
      </c>
      <c r="B540" s="215" t="s">
        <v>195</v>
      </c>
      <c r="C540" s="216">
        <v>54111.661400000099</v>
      </c>
      <c r="D540" s="220">
        <v>2.9999999999999997E-4</v>
      </c>
      <c r="E540" s="53">
        <f t="shared" si="97"/>
        <v>66057.928023437154</v>
      </c>
      <c r="F540" s="83">
        <f t="shared" si="98"/>
        <v>66058</v>
      </c>
      <c r="G540" s="83">
        <f t="shared" si="102"/>
        <v>-1.5884239895967767E-2</v>
      </c>
      <c r="L540" s="83">
        <f t="shared" si="103"/>
        <v>-1.5884239895967767E-2</v>
      </c>
      <c r="O540" s="83">
        <f t="shared" ca="1" si="104"/>
        <v>-9.8244638092002956E-3</v>
      </c>
      <c r="P540" s="83">
        <f t="shared" si="99"/>
        <v>-1.4322732895557234E-2</v>
      </c>
      <c r="Q540" s="146">
        <f t="shared" si="100"/>
        <v>39093.161400000099</v>
      </c>
      <c r="R540" s="83">
        <f t="shared" si="96"/>
        <v>2.4383041123310998E-6</v>
      </c>
      <c r="S540" s="85">
        <v>1</v>
      </c>
      <c r="T540" s="83">
        <f t="shared" si="101"/>
        <v>2.4383041123310998E-6</v>
      </c>
    </row>
    <row r="541" spans="1:20" s="83" customFormat="1" ht="12.95" customHeight="1">
      <c r="A541" s="217" t="s">
        <v>1428</v>
      </c>
      <c r="B541" s="215" t="s">
        <v>197</v>
      </c>
      <c r="C541" s="216">
        <v>54114.640800000168</v>
      </c>
      <c r="D541" s="220">
        <v>1E-4</v>
      </c>
      <c r="E541" s="53">
        <f t="shared" si="97"/>
        <v>66071.428636162469</v>
      </c>
      <c r="F541" s="83">
        <f t="shared" si="98"/>
        <v>66071.5</v>
      </c>
      <c r="G541" s="83">
        <f t="shared" si="102"/>
        <v>-1.5749019832583144E-2</v>
      </c>
      <c r="L541" s="83">
        <f t="shared" si="103"/>
        <v>-1.5749019832583144E-2</v>
      </c>
      <c r="O541" s="83">
        <f t="shared" ca="1" si="104"/>
        <v>-9.8388006604217537E-3</v>
      </c>
      <c r="P541" s="83">
        <f t="shared" si="99"/>
        <v>-1.4331053014616509E-2</v>
      </c>
      <c r="Q541" s="146">
        <f t="shared" si="100"/>
        <v>39096.140800000168</v>
      </c>
      <c r="R541" s="83">
        <f t="shared" si="96"/>
        <v>2.0106298968544245E-6</v>
      </c>
      <c r="S541" s="85">
        <v>1</v>
      </c>
      <c r="T541" s="83">
        <f t="shared" si="101"/>
        <v>2.0106298968544245E-6</v>
      </c>
    </row>
    <row r="542" spans="1:20" s="83" customFormat="1" ht="12.95" customHeight="1">
      <c r="A542" s="217" t="s">
        <v>1428</v>
      </c>
      <c r="B542" s="215" t="s">
        <v>197</v>
      </c>
      <c r="C542" s="216">
        <v>54115.744700000156</v>
      </c>
      <c r="D542" s="220">
        <v>5.0000000000000001E-4</v>
      </c>
      <c r="E542" s="53">
        <f t="shared" si="97"/>
        <v>66076.430759538634</v>
      </c>
      <c r="F542" s="83">
        <f t="shared" si="98"/>
        <v>66076.5</v>
      </c>
      <c r="G542" s="83">
        <f t="shared" si="102"/>
        <v>-1.5280419844202697E-2</v>
      </c>
      <c r="L542" s="83">
        <f t="shared" si="103"/>
        <v>-1.5280419844202697E-2</v>
      </c>
      <c r="O542" s="83">
        <f t="shared" ca="1" si="104"/>
        <v>-9.8441106053185901E-3</v>
      </c>
      <c r="P542" s="83">
        <f t="shared" si="99"/>
        <v>-1.4334134960533122E-2</v>
      </c>
      <c r="Q542" s="146">
        <f t="shared" si="100"/>
        <v>39097.244700000156</v>
      </c>
      <c r="R542" s="83">
        <f t="shared" si="96"/>
        <v>8.9545508106154176E-7</v>
      </c>
      <c r="S542" s="85">
        <v>1</v>
      </c>
      <c r="T542" s="83">
        <f t="shared" si="101"/>
        <v>8.9545508106154176E-7</v>
      </c>
    </row>
    <row r="543" spans="1:20" s="83" customFormat="1" ht="12.95" customHeight="1">
      <c r="A543" s="217" t="s">
        <v>1428</v>
      </c>
      <c r="B543" s="215" t="s">
        <v>195</v>
      </c>
      <c r="C543" s="216">
        <v>54118.723300000187</v>
      </c>
      <c r="D543" s="220">
        <v>4.0000000000000002E-4</v>
      </c>
      <c r="E543" s="53">
        <f t="shared" si="97"/>
        <v>66089.927747208334</v>
      </c>
      <c r="F543" s="83">
        <f t="shared" si="98"/>
        <v>66090</v>
      </c>
      <c r="G543" s="83">
        <f t="shared" si="102"/>
        <v>-1.5945199811540078E-2</v>
      </c>
      <c r="L543" s="83">
        <f t="shared" si="103"/>
        <v>-1.5945199811540078E-2</v>
      </c>
      <c r="O543" s="83">
        <f t="shared" ca="1" si="104"/>
        <v>-9.8584474565400343E-3</v>
      </c>
      <c r="P543" s="83">
        <f t="shared" si="99"/>
        <v>-1.4342457349423562E-2</v>
      </c>
      <c r="Q543" s="146">
        <f t="shared" si="100"/>
        <v>39100.223300000187</v>
      </c>
      <c r="R543" s="83">
        <f t="shared" si="96"/>
        <v>2.5687833998713113E-6</v>
      </c>
      <c r="S543" s="85">
        <v>1</v>
      </c>
      <c r="T543" s="83">
        <f t="shared" si="101"/>
        <v>2.5687833998713113E-6</v>
      </c>
    </row>
    <row r="544" spans="1:20" s="83" customFormat="1" ht="12.95" customHeight="1">
      <c r="A544" s="217" t="s">
        <v>1428</v>
      </c>
      <c r="B544" s="215" t="s">
        <v>197</v>
      </c>
      <c r="C544" s="216">
        <v>54120.599799999967</v>
      </c>
      <c r="D544" s="220">
        <v>2.0000000000000001E-4</v>
      </c>
      <c r="E544" s="53">
        <f t="shared" si="97"/>
        <v>66098.430767875412</v>
      </c>
      <c r="F544" s="83">
        <f t="shared" si="98"/>
        <v>66098.5</v>
      </c>
      <c r="G544" s="83">
        <f t="shared" si="102"/>
        <v>-1.527858003100846E-2</v>
      </c>
      <c r="L544" s="83">
        <f t="shared" si="103"/>
        <v>-1.527858003100846E-2</v>
      </c>
      <c r="O544" s="83">
        <f t="shared" ca="1" si="104"/>
        <v>-9.8674743628646561E-3</v>
      </c>
      <c r="P544" s="83">
        <f t="shared" si="99"/>
        <v>-1.4347698221824905E-2</v>
      </c>
      <c r="Q544" s="146">
        <f t="shared" si="100"/>
        <v>39102.099799999967</v>
      </c>
      <c r="R544" s="83">
        <f t="shared" si="96"/>
        <v>8.665409426688484E-7</v>
      </c>
      <c r="S544" s="85">
        <v>1</v>
      </c>
      <c r="T544" s="83">
        <f t="shared" si="101"/>
        <v>8.665409426688484E-7</v>
      </c>
    </row>
    <row r="545" spans="1:20" s="83" customFormat="1" ht="12.95" customHeight="1">
      <c r="A545" s="217" t="s">
        <v>1428</v>
      </c>
      <c r="B545" s="215" t="s">
        <v>195</v>
      </c>
      <c r="C545" s="216">
        <v>54120.709499999881</v>
      </c>
      <c r="D545" s="220">
        <v>2.0000000000000001E-4</v>
      </c>
      <c r="E545" s="53">
        <f t="shared" si="97"/>
        <v>66098.927853602319</v>
      </c>
      <c r="F545" s="83">
        <f t="shared" si="98"/>
        <v>66099</v>
      </c>
      <c r="G545" s="83">
        <f t="shared" si="102"/>
        <v>-1.5921720114420168E-2</v>
      </c>
      <c r="L545" s="83">
        <f t="shared" si="103"/>
        <v>-1.5921720114420168E-2</v>
      </c>
      <c r="O545" s="83">
        <f t="shared" ca="1" si="104"/>
        <v>-9.8680053573543397E-3</v>
      </c>
      <c r="P545" s="83">
        <f t="shared" si="99"/>
        <v>-1.4348006528885678E-2</v>
      </c>
      <c r="Q545" s="146">
        <f t="shared" si="100"/>
        <v>39102.209499999881</v>
      </c>
      <c r="R545" s="83">
        <f t="shared" si="96"/>
        <v>2.47657444929582E-6</v>
      </c>
      <c r="S545" s="85">
        <v>1</v>
      </c>
      <c r="T545" s="83">
        <f t="shared" si="101"/>
        <v>2.47657444929582E-6</v>
      </c>
    </row>
    <row r="546" spans="1:20" s="83" customFormat="1" ht="12.95" customHeight="1">
      <c r="A546" s="217" t="s">
        <v>1428</v>
      </c>
      <c r="B546" s="215" t="s">
        <v>197</v>
      </c>
      <c r="C546" s="216">
        <v>54121.702599999961</v>
      </c>
      <c r="D546" s="220">
        <v>5.0000000000000001E-4</v>
      </c>
      <c r="E546" s="53">
        <f t="shared" si="97"/>
        <v>66103.427906800367</v>
      </c>
      <c r="F546" s="83">
        <f t="shared" si="98"/>
        <v>66103.5</v>
      </c>
      <c r="G546" s="83">
        <f t="shared" si="102"/>
        <v>-1.5909980036667548E-2</v>
      </c>
      <c r="L546" s="83">
        <f t="shared" si="103"/>
        <v>-1.5909980036667548E-2</v>
      </c>
      <c r="O546" s="83">
        <f t="shared" ca="1" si="104"/>
        <v>-9.8727843077614924E-3</v>
      </c>
      <c r="P546" s="83">
        <f t="shared" si="99"/>
        <v>-1.4350781394677282E-2</v>
      </c>
      <c r="Q546" s="146">
        <f t="shared" si="100"/>
        <v>39103.202599999961</v>
      </c>
      <c r="R546" s="83">
        <f t="shared" si="96"/>
        <v>2.4311004051842898E-6</v>
      </c>
      <c r="S546" s="85">
        <v>1</v>
      </c>
      <c r="T546" s="83">
        <f t="shared" si="101"/>
        <v>2.4311004051842898E-6</v>
      </c>
    </row>
    <row r="547" spans="1:20" s="83" customFormat="1" ht="12.95" customHeight="1">
      <c r="A547" s="217" t="s">
        <v>1428</v>
      </c>
      <c r="B547" s="215" t="s">
        <v>195</v>
      </c>
      <c r="C547" s="216">
        <v>54122.695499999914</v>
      </c>
      <c r="D547" s="220">
        <v>1E-4</v>
      </c>
      <c r="E547" s="53">
        <f t="shared" si="97"/>
        <v>66107.927053733991</v>
      </c>
      <c r="F547" s="83">
        <f t="shared" si="98"/>
        <v>66108</v>
      </c>
      <c r="G547" s="83">
        <f t="shared" si="102"/>
        <v>-1.609824008482974E-2</v>
      </c>
      <c r="L547" s="83">
        <f t="shared" si="103"/>
        <v>-1.609824008482974E-2</v>
      </c>
      <c r="O547" s="83">
        <f t="shared" ca="1" si="104"/>
        <v>-9.8775632581686451E-3</v>
      </c>
      <c r="P547" s="83">
        <f t="shared" si="99"/>
        <v>-1.4353556444509254E-2</v>
      </c>
      <c r="Q547" s="146">
        <f t="shared" si="100"/>
        <v>39104.195499999914</v>
      </c>
      <c r="R547" s="83">
        <f t="shared" si="96"/>
        <v>3.0439210048019438E-6</v>
      </c>
      <c r="S547" s="85">
        <v>1</v>
      </c>
      <c r="T547" s="83">
        <f t="shared" si="101"/>
        <v>3.0439210048019438E-6</v>
      </c>
    </row>
    <row r="548" spans="1:20" s="83" customFormat="1" ht="12.95" customHeight="1">
      <c r="A548" s="217" t="s">
        <v>1428</v>
      </c>
      <c r="B548" s="215" t="s">
        <v>197</v>
      </c>
      <c r="C548" s="216">
        <v>54123.68880000012</v>
      </c>
      <c r="D548" s="220">
        <v>4.0000000000000002E-4</v>
      </c>
      <c r="E548" s="53">
        <f t="shared" si="97"/>
        <v>66112.428013196477</v>
      </c>
      <c r="F548" s="83">
        <f t="shared" si="98"/>
        <v>66112.5</v>
      </c>
      <c r="G548" s="83">
        <f t="shared" si="102"/>
        <v>-1.5886499881162308E-2</v>
      </c>
      <c r="L548" s="83">
        <f t="shared" si="103"/>
        <v>-1.5886499881162308E-2</v>
      </c>
      <c r="O548" s="83">
        <f t="shared" ca="1" si="104"/>
        <v>-9.8823422085757978E-3</v>
      </c>
      <c r="P548" s="83">
        <f t="shared" si="99"/>
        <v>-1.4356331678381587E-2</v>
      </c>
      <c r="Q548" s="146">
        <f t="shared" si="100"/>
        <v>39105.18880000012</v>
      </c>
      <c r="R548" s="83">
        <f t="shared" si="96"/>
        <v>2.3414147288011824E-6</v>
      </c>
      <c r="S548" s="85">
        <v>1</v>
      </c>
      <c r="T548" s="83">
        <f t="shared" si="101"/>
        <v>2.3414147288011824E-6</v>
      </c>
    </row>
    <row r="549" spans="1:20" s="83" customFormat="1" ht="12.95" customHeight="1">
      <c r="A549" s="217" t="s">
        <v>1428</v>
      </c>
      <c r="B549" s="215" t="s">
        <v>197</v>
      </c>
      <c r="C549" s="216">
        <v>54140.681700000074</v>
      </c>
      <c r="D549" s="220">
        <v>1E-4</v>
      </c>
      <c r="E549" s="53">
        <f t="shared" si="97"/>
        <v>66189.428268943928</v>
      </c>
      <c r="F549" s="83">
        <f t="shared" si="98"/>
        <v>66189.5</v>
      </c>
      <c r="G549" s="83">
        <f t="shared" si="102"/>
        <v>-1.5830059928703122E-2</v>
      </c>
      <c r="L549" s="83">
        <f t="shared" si="103"/>
        <v>-1.5830059928703122E-2</v>
      </c>
      <c r="O549" s="83">
        <f t="shared" ca="1" si="104"/>
        <v>-9.9641153599870497E-3</v>
      </c>
      <c r="P549" s="83">
        <f t="shared" si="99"/>
        <v>-1.4403847530698559E-2</v>
      </c>
      <c r="Q549" s="146">
        <f t="shared" si="100"/>
        <v>39122.181700000074</v>
      </c>
      <c r="R549" s="83">
        <f t="shared" si="96"/>
        <v>2.0340818042219258E-6</v>
      </c>
      <c r="S549" s="85">
        <v>1</v>
      </c>
      <c r="T549" s="83">
        <f t="shared" si="101"/>
        <v>2.0340818042219258E-6</v>
      </c>
    </row>
    <row r="550" spans="1:20" s="83" customFormat="1" ht="12.95" customHeight="1">
      <c r="A550" s="217" t="s">
        <v>1428</v>
      </c>
      <c r="B550" s="215" t="s">
        <v>195</v>
      </c>
      <c r="C550" s="216">
        <v>54141.674699999858</v>
      </c>
      <c r="D550" s="220">
        <v>1E-4</v>
      </c>
      <c r="E550" s="53">
        <f t="shared" si="97"/>
        <v>66193.927869008709</v>
      </c>
      <c r="F550" s="83">
        <f t="shared" si="98"/>
        <v>66194</v>
      </c>
      <c r="G550" s="83">
        <f t="shared" si="102"/>
        <v>-1.5918320139462594E-2</v>
      </c>
      <c r="L550" s="83">
        <f t="shared" si="103"/>
        <v>-1.5918320139462594E-2</v>
      </c>
      <c r="O550" s="83">
        <f t="shared" ca="1" si="104"/>
        <v>-9.9688943103942024E-3</v>
      </c>
      <c r="P550" s="83">
        <f t="shared" si="99"/>
        <v>-1.4406626097746388E-2</v>
      </c>
      <c r="Q550" s="146">
        <f t="shared" si="100"/>
        <v>39123.174699999858</v>
      </c>
      <c r="R550" s="83">
        <f t="shared" si="96"/>
        <v>2.2852188757602787E-6</v>
      </c>
      <c r="S550" s="85">
        <v>1</v>
      </c>
      <c r="T550" s="83">
        <f t="shared" si="101"/>
        <v>2.2852188757602787E-6</v>
      </c>
    </row>
    <row r="551" spans="1:20" s="83" customFormat="1" ht="12.95" customHeight="1">
      <c r="A551" s="217" t="s">
        <v>1428</v>
      </c>
      <c r="B551" s="215" t="s">
        <v>197</v>
      </c>
      <c r="C551" s="216">
        <v>54141.785699999891</v>
      </c>
      <c r="D551" s="220">
        <v>2.0000000000000001E-4</v>
      </c>
      <c r="E551" s="53">
        <f t="shared" si="97"/>
        <v>66194.43084545125</v>
      </c>
      <c r="F551" s="83">
        <f t="shared" si="98"/>
        <v>66194.5</v>
      </c>
      <c r="G551" s="83">
        <f t="shared" si="102"/>
        <v>-1.5261460110195912E-2</v>
      </c>
      <c r="L551" s="83">
        <f t="shared" si="103"/>
        <v>-1.5261460110195912E-2</v>
      </c>
      <c r="O551" s="83">
        <f t="shared" ca="1" si="104"/>
        <v>-9.969425304883886E-3</v>
      </c>
      <c r="P551" s="83">
        <f t="shared" si="99"/>
        <v>-1.4406934838778886E-2</v>
      </c>
      <c r="Q551" s="146">
        <f t="shared" si="100"/>
        <v>39123.285699999891</v>
      </c>
      <c r="R551" s="83">
        <f t="shared" si="96"/>
        <v>7.3021343949034214E-7</v>
      </c>
      <c r="S551" s="85">
        <v>1</v>
      </c>
      <c r="T551" s="83">
        <f t="shared" si="101"/>
        <v>7.3021343949034214E-7</v>
      </c>
    </row>
    <row r="552" spans="1:20" s="83" customFormat="1" ht="12.95" customHeight="1">
      <c r="A552" s="217" t="s">
        <v>1428</v>
      </c>
      <c r="B552" s="215" t="s">
        <v>195</v>
      </c>
      <c r="C552" s="216">
        <v>54146.529600000009</v>
      </c>
      <c r="D552" s="220">
        <v>1E-4</v>
      </c>
      <c r="E552" s="53">
        <f t="shared" si="97"/>
        <v>66215.926971083158</v>
      </c>
      <c r="F552" s="83">
        <f t="shared" si="98"/>
        <v>66216</v>
      </c>
      <c r="G552" s="83">
        <f t="shared" si="102"/>
        <v>-1.6116479993797839E-2</v>
      </c>
      <c r="L552" s="83">
        <f t="shared" si="103"/>
        <v>-1.6116479993797839E-2</v>
      </c>
      <c r="O552" s="83">
        <f t="shared" ca="1" si="104"/>
        <v>-9.9922580679402684E-3</v>
      </c>
      <c r="P552" s="83">
        <f t="shared" si="99"/>
        <v>-1.4420212852585969E-2</v>
      </c>
      <c r="Q552" s="146">
        <f t="shared" si="100"/>
        <v>39128.029600000009</v>
      </c>
      <c r="R552" s="83">
        <f t="shared" si="96"/>
        <v>2.8773222143550896E-6</v>
      </c>
      <c r="S552" s="85">
        <v>1</v>
      </c>
      <c r="T552" s="83">
        <f t="shared" si="101"/>
        <v>2.8773222143550896E-6</v>
      </c>
    </row>
    <row r="553" spans="1:20" s="83" customFormat="1" ht="12.95" customHeight="1">
      <c r="A553" s="217" t="s">
        <v>1428</v>
      </c>
      <c r="B553" s="215" t="s">
        <v>197</v>
      </c>
      <c r="C553" s="216">
        <v>54146.640399999917</v>
      </c>
      <c r="D553" s="220">
        <v>2.0000000000000001E-4</v>
      </c>
      <c r="E553" s="53">
        <f t="shared" si="97"/>
        <v>66216.429041261275</v>
      </c>
      <c r="F553" s="83">
        <f t="shared" si="98"/>
        <v>66216.5</v>
      </c>
      <c r="G553" s="83">
        <f t="shared" si="102"/>
        <v>-1.5659620083170012E-2</v>
      </c>
      <c r="L553" s="83">
        <f t="shared" si="103"/>
        <v>-1.5659620083170012E-2</v>
      </c>
      <c r="O553" s="83">
        <f t="shared" ca="1" si="104"/>
        <v>-9.992789062429952E-3</v>
      </c>
      <c r="P553" s="83">
        <f t="shared" si="99"/>
        <v>-1.4420521693591013E-2</v>
      </c>
      <c r="Q553" s="146">
        <f t="shared" si="100"/>
        <v>39128.140399999917</v>
      </c>
      <c r="R553" s="83">
        <f t="shared" si="96"/>
        <v>1.5353648190572676E-6</v>
      </c>
      <c r="S553" s="85">
        <v>1</v>
      </c>
      <c r="T553" s="83">
        <f t="shared" si="101"/>
        <v>1.5353648190572676E-6</v>
      </c>
    </row>
    <row r="554" spans="1:20" s="83" customFormat="1" ht="12.95" customHeight="1">
      <c r="A554" s="217" t="s">
        <v>1428</v>
      </c>
      <c r="B554" s="215" t="s">
        <v>197</v>
      </c>
      <c r="C554" s="216">
        <v>54149.729600000195</v>
      </c>
      <c r="D554" s="220">
        <v>2.0000000000000001E-4</v>
      </c>
      <c r="E554" s="53">
        <f t="shared" si="97"/>
        <v>66230.427192846764</v>
      </c>
      <c r="F554" s="83">
        <f t="shared" si="98"/>
        <v>66230.5</v>
      </c>
      <c r="G554" s="83">
        <f t="shared" si="102"/>
        <v>-1.6067539807409048E-2</v>
      </c>
      <c r="L554" s="83">
        <f t="shared" si="103"/>
        <v>-1.6067539807409048E-2</v>
      </c>
      <c r="O554" s="83">
        <f t="shared" ca="1" si="104"/>
        <v>-1.0007656908141094E-2</v>
      </c>
      <c r="P554" s="83">
        <f t="shared" si="99"/>
        <v>-1.4429170164206095E-2</v>
      </c>
      <c r="Q554" s="146">
        <f t="shared" si="100"/>
        <v>39131.229600000195</v>
      </c>
      <c r="R554" s="83">
        <f t="shared" si="96"/>
        <v>2.6842550877689726E-6</v>
      </c>
      <c r="S554" s="85">
        <v>1</v>
      </c>
      <c r="T554" s="83">
        <f t="shared" si="101"/>
        <v>2.6842550877689726E-6</v>
      </c>
    </row>
    <row r="555" spans="1:20" s="83" customFormat="1" ht="12.95" customHeight="1">
      <c r="A555" s="217" t="s">
        <v>1428</v>
      </c>
      <c r="B555" s="215" t="s">
        <v>197</v>
      </c>
      <c r="C555" s="216">
        <v>54150.612999999896</v>
      </c>
      <c r="D555" s="220">
        <v>2.0000000000000001E-4</v>
      </c>
      <c r="E555" s="53">
        <f t="shared" si="97"/>
        <v>66234.430160315795</v>
      </c>
      <c r="F555" s="83">
        <f t="shared" si="98"/>
        <v>66234.5</v>
      </c>
      <c r="G555" s="83">
        <f t="shared" si="102"/>
        <v>-1.5412660104630049E-2</v>
      </c>
      <c r="L555" s="83">
        <f t="shared" si="103"/>
        <v>-1.5412660104630049E-2</v>
      </c>
      <c r="O555" s="83">
        <f t="shared" ca="1" si="104"/>
        <v>-1.0011904864058563E-2</v>
      </c>
      <c r="P555" s="83">
        <f t="shared" si="99"/>
        <v>-1.4431641482993278E-2</v>
      </c>
      <c r="Q555" s="146">
        <f t="shared" si="100"/>
        <v>39132.112999999896</v>
      </c>
      <c r="R555" s="83">
        <f t="shared" si="96"/>
        <v>9.6239753599811159E-7</v>
      </c>
      <c r="S555" s="85">
        <v>1</v>
      </c>
      <c r="T555" s="83">
        <f t="shared" si="101"/>
        <v>9.6239753599811159E-7</v>
      </c>
    </row>
    <row r="556" spans="1:20" s="83" customFormat="1" ht="12.95" customHeight="1">
      <c r="A556" s="217" t="s">
        <v>1428</v>
      </c>
      <c r="B556" s="215" t="s">
        <v>197</v>
      </c>
      <c r="C556" s="216">
        <v>54153.702300000004</v>
      </c>
      <c r="D556" s="220">
        <v>1E-4</v>
      </c>
      <c r="E556" s="53">
        <f t="shared" si="97"/>
        <v>66248.42876503244</v>
      </c>
      <c r="F556" s="83">
        <f t="shared" si="98"/>
        <v>66248.5</v>
      </c>
      <c r="G556" s="83">
        <f t="shared" si="102"/>
        <v>-1.5720579991466366E-2</v>
      </c>
      <c r="L556" s="83">
        <f t="shared" si="103"/>
        <v>-1.5720579991466366E-2</v>
      </c>
      <c r="O556" s="83">
        <f t="shared" ca="1" si="104"/>
        <v>-1.0026772709769691E-2</v>
      </c>
      <c r="P556" s="83">
        <f t="shared" si="99"/>
        <v>-1.4440292243888458E-2</v>
      </c>
      <c r="Q556" s="146">
        <f t="shared" si="100"/>
        <v>39135.202300000004</v>
      </c>
      <c r="R556" s="83">
        <f t="shared" si="96"/>
        <v>1.6391367165981112E-6</v>
      </c>
      <c r="S556" s="85">
        <v>1</v>
      </c>
      <c r="T556" s="83">
        <f t="shared" si="101"/>
        <v>1.6391367165981112E-6</v>
      </c>
    </row>
    <row r="557" spans="1:20" s="83" customFormat="1" ht="12.95" customHeight="1">
      <c r="A557" s="217" t="s">
        <v>1428</v>
      </c>
      <c r="B557" s="215" t="s">
        <v>195</v>
      </c>
      <c r="C557" s="216">
        <v>54154.694900000002</v>
      </c>
      <c r="D557" s="220">
        <v>2.0000000000000001E-4</v>
      </c>
      <c r="E557" s="53">
        <f t="shared" si="97"/>
        <v>66252.926552570469</v>
      </c>
      <c r="F557" s="83">
        <f t="shared" si="98"/>
        <v>66253</v>
      </c>
      <c r="G557" s="83">
        <f t="shared" si="102"/>
        <v>-1.6208839995670132E-2</v>
      </c>
      <c r="L557" s="83">
        <f t="shared" si="103"/>
        <v>-1.6208839995670132E-2</v>
      </c>
      <c r="O557" s="83">
        <f t="shared" ca="1" si="104"/>
        <v>-1.0031551660176843E-2</v>
      </c>
      <c r="P557" s="83">
        <f t="shared" si="99"/>
        <v>-1.4443073223909959E-2</v>
      </c>
      <c r="Q557" s="146">
        <f t="shared" si="100"/>
        <v>39136.194900000002</v>
      </c>
      <c r="R557" s="83">
        <f t="shared" si="96"/>
        <v>3.1179322922523439E-6</v>
      </c>
      <c r="S557" s="85">
        <v>1</v>
      </c>
      <c r="T557" s="83">
        <f t="shared" si="101"/>
        <v>3.1179322922523439E-6</v>
      </c>
    </row>
    <row r="558" spans="1:20" s="83" customFormat="1" ht="12.95" customHeight="1">
      <c r="A558" s="217" t="s">
        <v>1428</v>
      </c>
      <c r="B558" s="215" t="s">
        <v>197</v>
      </c>
      <c r="C558" s="216">
        <v>54155.688399999868</v>
      </c>
      <c r="D558" s="220">
        <v>1E-4</v>
      </c>
      <c r="E558" s="53">
        <f t="shared" si="97"/>
        <v>66257.428418295283</v>
      </c>
      <c r="F558" s="83">
        <f t="shared" si="98"/>
        <v>66257.5</v>
      </c>
      <c r="G558" s="83">
        <f t="shared" si="102"/>
        <v>-1.5797100131749175E-2</v>
      </c>
      <c r="L558" s="83">
        <f t="shared" si="103"/>
        <v>-1.5797100131749175E-2</v>
      </c>
      <c r="O558" s="83">
        <f t="shared" ca="1" si="104"/>
        <v>-1.0036330610583996E-2</v>
      </c>
      <c r="P558" s="83">
        <f t="shared" si="99"/>
        <v>-1.4445854387971824E-2</v>
      </c>
      <c r="Q558" s="146">
        <f t="shared" si="100"/>
        <v>39137.188399999868</v>
      </c>
      <c r="R558" s="83">
        <f t="shared" si="96"/>
        <v>1.8258650600764075E-6</v>
      </c>
      <c r="S558" s="85">
        <v>1</v>
      </c>
      <c r="T558" s="83">
        <f t="shared" si="101"/>
        <v>1.8258650600764075E-6</v>
      </c>
    </row>
    <row r="559" spans="1:20" s="83" customFormat="1" ht="12.95" customHeight="1">
      <c r="A559" s="217" t="s">
        <v>1428</v>
      </c>
      <c r="B559" s="215" t="s">
        <v>197</v>
      </c>
      <c r="C559" s="216">
        <v>54156.571299999952</v>
      </c>
      <c r="D559" s="220">
        <v>2.0000000000000001E-4</v>
      </c>
      <c r="E559" s="53">
        <f t="shared" si="97"/>
        <v>66261.42912010639</v>
      </c>
      <c r="F559" s="83">
        <f t="shared" si="98"/>
        <v>66261.5</v>
      </c>
      <c r="G559" s="83">
        <f t="shared" si="102"/>
        <v>-1.5642220045265276E-2</v>
      </c>
      <c r="L559" s="83">
        <f t="shared" si="103"/>
        <v>-1.5642220045265276E-2</v>
      </c>
      <c r="O559" s="83">
        <f t="shared" ca="1" si="104"/>
        <v>-1.0040578566501465E-2</v>
      </c>
      <c r="P559" s="83">
        <f t="shared" si="99"/>
        <v>-1.4448326688307617E-2</v>
      </c>
      <c r="Q559" s="146">
        <f t="shared" si="100"/>
        <v>39138.071299999952</v>
      </c>
      <c r="R559" s="83">
        <f t="shared" si="96"/>
        <v>1.425381347787629E-6</v>
      </c>
      <c r="S559" s="85">
        <v>1</v>
      </c>
      <c r="T559" s="83">
        <f t="shared" si="101"/>
        <v>1.425381347787629E-6</v>
      </c>
    </row>
    <row r="560" spans="1:20" s="83" customFormat="1" ht="12.95" customHeight="1">
      <c r="A560" s="217" t="s">
        <v>1428</v>
      </c>
      <c r="B560" s="215" t="s">
        <v>197</v>
      </c>
      <c r="C560" s="216">
        <v>54160.543500000145</v>
      </c>
      <c r="D560" s="220">
        <v>2.0000000000000001E-4</v>
      </c>
      <c r="E560" s="53">
        <f t="shared" si="97"/>
        <v>66279.428426634156</v>
      </c>
      <c r="F560" s="83">
        <f t="shared" si="98"/>
        <v>66279.5</v>
      </c>
      <c r="G560" s="83">
        <f t="shared" si="102"/>
        <v>-1.5795259852893651E-2</v>
      </c>
      <c r="L560" s="83">
        <f t="shared" si="103"/>
        <v>-1.5795259852893651E-2</v>
      </c>
      <c r="O560" s="83">
        <f t="shared" ca="1" si="104"/>
        <v>-1.0059694368130076E-2</v>
      </c>
      <c r="P560" s="83">
        <f t="shared" si="99"/>
        <v>-1.4459453839324472E-2</v>
      </c>
      <c r="Q560" s="146">
        <f t="shared" si="100"/>
        <v>39142.043500000145</v>
      </c>
      <c r="R560" s="83">
        <f t="shared" si="96"/>
        <v>1.7843777058875814E-6</v>
      </c>
      <c r="S560" s="85">
        <v>1</v>
      </c>
      <c r="T560" s="83">
        <f t="shared" si="101"/>
        <v>1.7843777058875814E-6</v>
      </c>
    </row>
    <row r="561" spans="1:20" s="83" customFormat="1" ht="12.95" customHeight="1">
      <c r="A561" s="217" t="s">
        <v>1428</v>
      </c>
      <c r="B561" s="215" t="s">
        <v>195</v>
      </c>
      <c r="C561" s="216">
        <v>54160.653299999889</v>
      </c>
      <c r="D561" s="220">
        <v>5.9999999999999995E-4</v>
      </c>
      <c r="E561" s="53">
        <f t="shared" si="97"/>
        <v>66279.925965492235</v>
      </c>
      <c r="F561" s="83">
        <f t="shared" si="98"/>
        <v>66280</v>
      </c>
      <c r="G561" s="83">
        <f t="shared" si="102"/>
        <v>-1.6338400106178597E-2</v>
      </c>
      <c r="L561" s="83">
        <f t="shared" si="103"/>
        <v>-1.6338400106178597E-2</v>
      </c>
      <c r="O561" s="83">
        <f t="shared" ca="1" si="104"/>
        <v>-1.006022536261976E-2</v>
      </c>
      <c r="P561" s="83">
        <f t="shared" si="99"/>
        <v>-1.4459762968886632E-2</v>
      </c>
      <c r="Q561" s="146">
        <f t="shared" si="100"/>
        <v>39142.153299999889</v>
      </c>
      <c r="R561" s="83">
        <f t="shared" si="96"/>
        <v>3.529277493612549E-6</v>
      </c>
      <c r="S561" s="85">
        <v>1</v>
      </c>
      <c r="T561" s="83">
        <f t="shared" si="101"/>
        <v>3.529277493612549E-6</v>
      </c>
    </row>
    <row r="562" spans="1:20" s="83" customFormat="1" ht="12.95" customHeight="1">
      <c r="A562" s="217" t="s">
        <v>1428</v>
      </c>
      <c r="B562" s="215" t="s">
        <v>195</v>
      </c>
      <c r="C562" s="216">
        <v>54161.536199999973</v>
      </c>
      <c r="D562" s="220">
        <v>1E-4</v>
      </c>
      <c r="E562" s="53">
        <f t="shared" si="97"/>
        <v>66283.926667303342</v>
      </c>
      <c r="F562" s="83">
        <f t="shared" si="98"/>
        <v>66284</v>
      </c>
      <c r="G562" s="83">
        <f t="shared" si="102"/>
        <v>-1.6183520026970655E-2</v>
      </c>
      <c r="L562" s="83">
        <f t="shared" si="103"/>
        <v>-1.6183520026970655E-2</v>
      </c>
      <c r="O562" s="83">
        <f t="shared" ca="1" si="104"/>
        <v>-1.0064473318537229E-2</v>
      </c>
      <c r="P562" s="83">
        <f t="shared" si="99"/>
        <v>-1.44622360871796E-2</v>
      </c>
      <c r="Q562" s="146">
        <f t="shared" si="100"/>
        <v>39143.036199999973</v>
      </c>
      <c r="R562" s="83">
        <f t="shared" si="96"/>
        <v>2.9628184013826145E-6</v>
      </c>
      <c r="S562" s="85">
        <v>1</v>
      </c>
      <c r="T562" s="83">
        <f t="shared" si="101"/>
        <v>2.9628184013826145E-6</v>
      </c>
    </row>
    <row r="563" spans="1:20" s="83" customFormat="1" ht="12.95" customHeight="1">
      <c r="A563" s="217" t="s">
        <v>1428</v>
      </c>
      <c r="B563" s="215" t="s">
        <v>197</v>
      </c>
      <c r="C563" s="216">
        <v>54161.646199999843</v>
      </c>
      <c r="D563" s="220">
        <v>5.0000000000000001E-4</v>
      </c>
      <c r="E563" s="53">
        <f t="shared" si="97"/>
        <v>66284.425112425859</v>
      </c>
      <c r="F563" s="83">
        <f t="shared" si="98"/>
        <v>66284.5</v>
      </c>
      <c r="G563" s="83">
        <f t="shared" si="102"/>
        <v>-1.6526660154340789E-2</v>
      </c>
      <c r="L563" s="83">
        <f t="shared" si="103"/>
        <v>-1.6526660154340789E-2</v>
      </c>
      <c r="O563" s="83">
        <f t="shared" ca="1" si="104"/>
        <v>-1.0065004313026898E-2</v>
      </c>
      <c r="P563" s="83">
        <f t="shared" si="99"/>
        <v>-1.4462545237190684E-2</v>
      </c>
      <c r="Q563" s="146">
        <f t="shared" si="100"/>
        <v>39143.146199999843</v>
      </c>
      <c r="R563" s="83">
        <f t="shared" si="96"/>
        <v>4.2605703912015839E-6</v>
      </c>
      <c r="S563" s="85">
        <v>1</v>
      </c>
      <c r="T563" s="83">
        <f t="shared" si="101"/>
        <v>4.2605703912015839E-6</v>
      </c>
    </row>
    <row r="564" spans="1:20" s="83" customFormat="1" ht="12.95" customHeight="1">
      <c r="A564" s="67" t="s">
        <v>216</v>
      </c>
      <c r="B564" s="52" t="s">
        <v>195</v>
      </c>
      <c r="C564" s="51">
        <v>54162.418899999997</v>
      </c>
      <c r="D564" s="67">
        <v>6.9999999999999999E-4</v>
      </c>
      <c r="E564" s="83">
        <f t="shared" si="97"/>
        <v>66287.92646285033</v>
      </c>
      <c r="F564" s="83">
        <f t="shared" si="98"/>
        <v>66288</v>
      </c>
      <c r="G564" s="83">
        <f t="shared" si="102"/>
        <v>-1.6228640000917949E-2</v>
      </c>
      <c r="K564" s="83">
        <f>G564</f>
        <v>-1.6228640000917949E-2</v>
      </c>
      <c r="P564" s="83">
        <f t="shared" si="99"/>
        <v>-1.4464709350887176E-2</v>
      </c>
      <c r="Q564" s="146">
        <f t="shared" si="100"/>
        <v>39143.918899999997</v>
      </c>
      <c r="R564" s="83">
        <f t="shared" si="96"/>
        <v>3.1114513381179841E-6</v>
      </c>
      <c r="S564" s="85">
        <v>1</v>
      </c>
      <c r="T564" s="83">
        <f t="shared" si="101"/>
        <v>3.1114513381179841E-6</v>
      </c>
    </row>
    <row r="565" spans="1:20" s="83" customFormat="1" ht="12.95" customHeight="1">
      <c r="A565" s="67" t="s">
        <v>216</v>
      </c>
      <c r="B565" s="52" t="s">
        <v>197</v>
      </c>
      <c r="C565" s="51">
        <v>54162.529399999999</v>
      </c>
      <c r="D565" s="67">
        <v>2.9999999999999997E-4</v>
      </c>
      <c r="E565" s="83">
        <f t="shared" si="97"/>
        <v>66288.427173633085</v>
      </c>
      <c r="F565" s="83">
        <f t="shared" si="98"/>
        <v>66288.5</v>
      </c>
      <c r="G565" s="83">
        <f t="shared" si="102"/>
        <v>-1.6071780002675951E-2</v>
      </c>
      <c r="K565" s="83">
        <f>G565</f>
        <v>-1.6071780002675951E-2</v>
      </c>
      <c r="P565" s="83">
        <f t="shared" si="99"/>
        <v>-1.4465018519075088E-2</v>
      </c>
      <c r="Q565" s="146">
        <f t="shared" si="100"/>
        <v>39144.029399999999</v>
      </c>
      <c r="R565" s="83">
        <f t="shared" si="96"/>
        <v>2.5816824651832446E-6</v>
      </c>
      <c r="S565" s="85">
        <v>1</v>
      </c>
      <c r="T565" s="83">
        <f t="shared" si="101"/>
        <v>2.5816824651832446E-6</v>
      </c>
    </row>
    <row r="566" spans="1:20" s="83" customFormat="1" ht="12.95" customHeight="1">
      <c r="A566" s="217" t="s">
        <v>1428</v>
      </c>
      <c r="B566" s="215" t="s">
        <v>197</v>
      </c>
      <c r="C566" s="216">
        <v>54165.620000000112</v>
      </c>
      <c r="D566" s="220">
        <v>2.9999999999999997E-4</v>
      </c>
      <c r="E566" s="53">
        <f t="shared" si="97"/>
        <v>66302.431669064841</v>
      </c>
      <c r="F566" s="83">
        <f t="shared" si="98"/>
        <v>66302.5</v>
      </c>
      <c r="G566" s="83">
        <f t="shared" si="102"/>
        <v>-1.5079699885973241E-2</v>
      </c>
      <c r="L566" s="83">
        <f t="shared" ref="L566:L571" si="105">G566</f>
        <v>-1.5079699885973241E-2</v>
      </c>
      <c r="O566" s="83">
        <f t="shared" ref="O566:O571" ca="1" si="106">+C$11+C$12*F566</f>
        <v>-1.0084120114655509E-2</v>
      </c>
      <c r="P566" s="83">
        <f t="shared" si="99"/>
        <v>-1.4473676150810553E-2</v>
      </c>
      <c r="Q566" s="146">
        <f t="shared" si="100"/>
        <v>39147.120000000112</v>
      </c>
      <c r="R566" s="83">
        <f t="shared" si="96"/>
        <v>3.6726476758053621E-7</v>
      </c>
      <c r="S566" s="85">
        <v>1</v>
      </c>
      <c r="T566" s="83">
        <f t="shared" si="101"/>
        <v>3.6726476758053621E-7</v>
      </c>
    </row>
    <row r="567" spans="1:20" s="83" customFormat="1" ht="12.95" customHeight="1">
      <c r="A567" s="217" t="s">
        <v>1428</v>
      </c>
      <c r="B567" s="215" t="s">
        <v>195</v>
      </c>
      <c r="C567" s="216">
        <v>54166.611699999776</v>
      </c>
      <c r="D567" s="220">
        <v>4.0000000000000002E-4</v>
      </c>
      <c r="E567" s="53">
        <f t="shared" si="97"/>
        <v>66306.925378413987</v>
      </c>
      <c r="F567" s="83">
        <f t="shared" si="98"/>
        <v>66307</v>
      </c>
      <c r="G567" s="83">
        <f t="shared" si="102"/>
        <v>-1.6467960223963019E-2</v>
      </c>
      <c r="L567" s="83">
        <f t="shared" si="105"/>
        <v>-1.6467960223963019E-2</v>
      </c>
      <c r="O567" s="83">
        <f t="shared" ca="1" si="106"/>
        <v>-1.0088899065062662E-2</v>
      </c>
      <c r="P567" s="83">
        <f t="shared" si="99"/>
        <v>-1.4476459339316433E-2</v>
      </c>
      <c r="Q567" s="146">
        <f t="shared" si="100"/>
        <v>39148.111699999776</v>
      </c>
      <c r="R567" s="83">
        <f t="shared" si="96"/>
        <v>3.9660757735481321E-6</v>
      </c>
      <c r="S567" s="85">
        <v>1</v>
      </c>
      <c r="T567" s="83">
        <f t="shared" si="101"/>
        <v>3.9660757735481321E-6</v>
      </c>
    </row>
    <row r="568" spans="1:20" s="83" customFormat="1" ht="12.95" customHeight="1">
      <c r="A568" s="217" t="s">
        <v>1428</v>
      </c>
      <c r="B568" s="215" t="s">
        <v>197</v>
      </c>
      <c r="C568" s="216">
        <v>54166.722300000023</v>
      </c>
      <c r="D568" s="220">
        <v>2.9999999999999997E-4</v>
      </c>
      <c r="E568" s="53">
        <f t="shared" si="97"/>
        <v>66307.426542329791</v>
      </c>
      <c r="F568" s="83">
        <f t="shared" si="98"/>
        <v>66307.5</v>
      </c>
      <c r="G568" s="83">
        <f t="shared" si="102"/>
        <v>-1.6211099980864674E-2</v>
      </c>
      <c r="L568" s="83">
        <f t="shared" si="105"/>
        <v>-1.6211099980864674E-2</v>
      </c>
      <c r="O568" s="83">
        <f t="shared" ca="1" si="106"/>
        <v>-1.0089430059552346E-2</v>
      </c>
      <c r="P568" s="83">
        <f t="shared" si="99"/>
        <v>-1.447676859384427E-2</v>
      </c>
      <c r="Q568" s="146">
        <f t="shared" si="100"/>
        <v>39148.222300000023</v>
      </c>
      <c r="R568" s="83">
        <f t="shared" si="96"/>
        <v>3.0079053600041183E-6</v>
      </c>
      <c r="S568" s="85">
        <v>1</v>
      </c>
      <c r="T568" s="83">
        <f t="shared" si="101"/>
        <v>3.0079053600041183E-6</v>
      </c>
    </row>
    <row r="569" spans="1:20" s="83" customFormat="1" ht="12.95" customHeight="1">
      <c r="A569" s="217" t="s">
        <v>1428</v>
      </c>
      <c r="B569" s="215" t="s">
        <v>195</v>
      </c>
      <c r="C569" s="216">
        <v>54167.494700000156</v>
      </c>
      <c r="D569" s="220">
        <v>2.0000000000000001E-4</v>
      </c>
      <c r="E569" s="53">
        <f t="shared" si="97"/>
        <v>66310.926533358375</v>
      </c>
      <c r="F569" s="83">
        <f t="shared" si="98"/>
        <v>66311</v>
      </c>
      <c r="G569" s="83">
        <f t="shared" ref="G569:G600" si="107">+C569-(C$7+F569*C$8)</f>
        <v>-1.6213079841691069E-2</v>
      </c>
      <c r="L569" s="83">
        <f t="shared" si="105"/>
        <v>-1.6213079841691069E-2</v>
      </c>
      <c r="O569" s="83">
        <f t="shared" ca="1" si="106"/>
        <v>-1.0093147020980131E-2</v>
      </c>
      <c r="P569" s="83">
        <f t="shared" si="99"/>
        <v>-1.4478933439158011E-2</v>
      </c>
      <c r="Q569" s="146">
        <f t="shared" si="100"/>
        <v>39148.994700000156</v>
      </c>
      <c r="R569" s="83">
        <f t="shared" si="96"/>
        <v>3.0072637454183463E-6</v>
      </c>
      <c r="S569" s="85">
        <v>1</v>
      </c>
      <c r="T569" s="83">
        <f t="shared" si="101"/>
        <v>3.0072637454183463E-6</v>
      </c>
    </row>
    <row r="570" spans="1:20" s="83" customFormat="1" ht="12.95" customHeight="1">
      <c r="A570" s="217" t="s">
        <v>1428</v>
      </c>
      <c r="B570" s="215" t="s">
        <v>195</v>
      </c>
      <c r="C570" s="216">
        <v>54167.715400000103</v>
      </c>
      <c r="D570" s="220">
        <v>2.0000000000000001E-4</v>
      </c>
      <c r="E570" s="53">
        <f t="shared" si="97"/>
        <v>66311.926595527839</v>
      </c>
      <c r="F570" s="83">
        <f t="shared" si="98"/>
        <v>66312</v>
      </c>
      <c r="G570" s="83">
        <f t="shared" si="107"/>
        <v>-1.6199359895836096E-2</v>
      </c>
      <c r="L570" s="83">
        <f t="shared" si="105"/>
        <v>-1.6199359895836096E-2</v>
      </c>
      <c r="O570" s="83">
        <f t="shared" ca="1" si="106"/>
        <v>-1.0094209009959498E-2</v>
      </c>
      <c r="P570" s="83">
        <f t="shared" si="99"/>
        <v>-1.4479551986839442E-2</v>
      </c>
      <c r="Q570" s="146">
        <f t="shared" si="100"/>
        <v>39149.215400000103</v>
      </c>
      <c r="R570" s="83">
        <f t="shared" si="96"/>
        <v>2.9577392438474444E-6</v>
      </c>
      <c r="S570" s="85">
        <v>1</v>
      </c>
      <c r="T570" s="83">
        <f t="shared" si="101"/>
        <v>2.9577392438474444E-6</v>
      </c>
    </row>
    <row r="571" spans="1:20" s="83" customFormat="1" ht="12.95" customHeight="1">
      <c r="A571" s="217" t="s">
        <v>1428</v>
      </c>
      <c r="B571" s="215" t="s">
        <v>197</v>
      </c>
      <c r="C571" s="216">
        <v>54170.694999999832</v>
      </c>
      <c r="D571" s="220">
        <v>2.9999999999999997E-4</v>
      </c>
      <c r="E571" s="53">
        <f t="shared" si="97"/>
        <v>66325.428114515467</v>
      </c>
      <c r="F571" s="83">
        <f t="shared" si="98"/>
        <v>66325.5</v>
      </c>
      <c r="G571" s="83">
        <f t="shared" si="107"/>
        <v>-1.5864140164921992E-2</v>
      </c>
      <c r="L571" s="83">
        <f t="shared" si="105"/>
        <v>-1.5864140164921992E-2</v>
      </c>
      <c r="O571" s="83">
        <f t="shared" ca="1" si="106"/>
        <v>-1.0108545861180943E-2</v>
      </c>
      <c r="P571" s="83">
        <f t="shared" si="99"/>
        <v>-1.4487903270067149E-2</v>
      </c>
      <c r="Q571" s="146">
        <f t="shared" si="100"/>
        <v>39152.194999999832</v>
      </c>
      <c r="R571" s="83">
        <f t="shared" si="96"/>
        <v>1.8940279907596987E-6</v>
      </c>
      <c r="S571" s="85">
        <v>1</v>
      </c>
      <c r="T571" s="83">
        <f t="shared" si="101"/>
        <v>1.8940279907596987E-6</v>
      </c>
    </row>
    <row r="572" spans="1:20" s="83" customFormat="1" ht="12.95" customHeight="1">
      <c r="A572" s="155" t="s">
        <v>1155</v>
      </c>
      <c r="B572" s="150" t="s">
        <v>197</v>
      </c>
      <c r="C572" s="49">
        <v>54170.916100000002</v>
      </c>
      <c r="D572" s="155" t="s">
        <v>55</v>
      </c>
      <c r="E572" s="53">
        <f t="shared" si="97"/>
        <v>66326.429989213662</v>
      </c>
      <c r="F572" s="83">
        <f t="shared" si="98"/>
        <v>66326.5</v>
      </c>
      <c r="G572" s="83">
        <f t="shared" si="107"/>
        <v>-1.5450419996341225E-2</v>
      </c>
      <c r="K572" s="83">
        <f>G572</f>
        <v>-1.5450419996341225E-2</v>
      </c>
      <c r="P572" s="83">
        <f t="shared" si="99"/>
        <v>-1.4488521949530568E-2</v>
      </c>
      <c r="Q572" s="146">
        <f t="shared" si="100"/>
        <v>39152.416100000002</v>
      </c>
      <c r="R572" s="83">
        <f t="shared" si="96"/>
        <v>9.2524785245815694E-7</v>
      </c>
      <c r="S572" s="85">
        <v>1</v>
      </c>
      <c r="T572" s="83">
        <f t="shared" si="101"/>
        <v>9.2524785245815694E-7</v>
      </c>
    </row>
    <row r="573" spans="1:20" s="83" customFormat="1" ht="12.95" customHeight="1">
      <c r="A573" s="217" t="s">
        <v>1428</v>
      </c>
      <c r="B573" s="215" t="s">
        <v>197</v>
      </c>
      <c r="C573" s="216">
        <v>54171.577200000174</v>
      </c>
      <c r="D573" s="220">
        <v>1E-4</v>
      </c>
      <c r="E573" s="53">
        <f t="shared" si="97"/>
        <v>66329.42564440424</v>
      </c>
      <c r="F573" s="83">
        <f t="shared" si="98"/>
        <v>66329.5</v>
      </c>
      <c r="G573" s="83">
        <f t="shared" si="107"/>
        <v>-1.6409259827923961E-2</v>
      </c>
      <c r="L573" s="83">
        <f>G573</f>
        <v>-1.6409259827923961E-2</v>
      </c>
      <c r="O573" s="83">
        <f ca="1">+C$11+C$12*F573</f>
        <v>-1.0112793817098412E-2</v>
      </c>
      <c r="P573" s="83">
        <f t="shared" si="99"/>
        <v>-1.4490378042451299E-2</v>
      </c>
      <c r="Q573" s="146">
        <f t="shared" si="100"/>
        <v>39153.077200000174</v>
      </c>
      <c r="R573" s="83">
        <f t="shared" si="96"/>
        <v>3.6821073066187498E-6</v>
      </c>
      <c r="S573" s="85">
        <v>1</v>
      </c>
      <c r="T573" s="83">
        <f t="shared" si="101"/>
        <v>3.6821073066187498E-6</v>
      </c>
    </row>
    <row r="574" spans="1:20" s="83" customFormat="1" ht="12.95" customHeight="1">
      <c r="A574" s="217" t="s">
        <v>1428</v>
      </c>
      <c r="B574" s="215" t="s">
        <v>195</v>
      </c>
      <c r="C574" s="216">
        <v>54171.687200000044</v>
      </c>
      <c r="D574" s="220">
        <v>2.0000000000000001E-4</v>
      </c>
      <c r="E574" s="53">
        <f t="shared" si="97"/>
        <v>66329.924089526743</v>
      </c>
      <c r="F574" s="83">
        <f t="shared" si="98"/>
        <v>66330</v>
      </c>
      <c r="G574" s="83">
        <f t="shared" si="107"/>
        <v>-1.6752399955294095E-2</v>
      </c>
      <c r="L574" s="83">
        <f>G574</f>
        <v>-1.6752399955294095E-2</v>
      </c>
      <c r="O574" s="83">
        <f ca="1">+C$11+C$12*F574</f>
        <v>-1.0113324811588095E-2</v>
      </c>
      <c r="P574" s="83">
        <f t="shared" si="99"/>
        <v>-1.4490687399223785E-2</v>
      </c>
      <c r="Q574" s="146">
        <f t="shared" si="100"/>
        <v>39153.187200000044</v>
      </c>
      <c r="R574" s="83">
        <f t="shared" si="96"/>
        <v>5.1153436862860966E-6</v>
      </c>
      <c r="S574" s="85">
        <v>1</v>
      </c>
      <c r="T574" s="83">
        <f t="shared" si="101"/>
        <v>5.1153436862860966E-6</v>
      </c>
    </row>
    <row r="575" spans="1:20" s="83" customFormat="1" ht="12.95" customHeight="1">
      <c r="A575" s="66" t="s">
        <v>210</v>
      </c>
      <c r="B575" s="52"/>
      <c r="C575" s="49">
        <v>54175.439599999998</v>
      </c>
      <c r="D575" s="66">
        <v>2.0000000000000001E-4</v>
      </c>
      <c r="E575" s="83">
        <f t="shared" si="97"/>
        <v>66346.927412071105</v>
      </c>
      <c r="F575" s="83">
        <f t="shared" si="98"/>
        <v>66347</v>
      </c>
      <c r="G575" s="83">
        <f t="shared" si="107"/>
        <v>-1.6019160000723787E-2</v>
      </c>
      <c r="J575" s="83">
        <f>G575</f>
        <v>-1.6019160000723787E-2</v>
      </c>
      <c r="P575" s="83">
        <f t="shared" si="99"/>
        <v>-1.4501206881389662E-2</v>
      </c>
      <c r="Q575" s="146">
        <f t="shared" si="100"/>
        <v>39156.939599999998</v>
      </c>
      <c r="R575" s="83">
        <f t="shared" si="96"/>
        <v>2.3041816724961998E-6</v>
      </c>
      <c r="S575" s="85">
        <v>1</v>
      </c>
      <c r="T575" s="83">
        <f t="shared" si="101"/>
        <v>2.3041816724961998E-6</v>
      </c>
    </row>
    <row r="576" spans="1:20" s="83" customFormat="1" ht="12.95" customHeight="1">
      <c r="A576" s="66" t="s">
        <v>210</v>
      </c>
      <c r="B576" s="50" t="s">
        <v>197</v>
      </c>
      <c r="C576" s="49">
        <v>54175.550499999998</v>
      </c>
      <c r="D576" s="66">
        <v>8.0000000000000004E-4</v>
      </c>
      <c r="E576" s="83">
        <f t="shared" si="97"/>
        <v>66347.429935381559</v>
      </c>
      <c r="F576" s="83">
        <f t="shared" si="98"/>
        <v>66347.5</v>
      </c>
      <c r="G576" s="83">
        <f t="shared" si="107"/>
        <v>-1.5462299998034723E-2</v>
      </c>
      <c r="J576" s="83">
        <f>G576</f>
        <v>-1.5462299998034723E-2</v>
      </c>
      <c r="P576" s="83">
        <f t="shared" si="99"/>
        <v>-1.4501516317685759E-2</v>
      </c>
      <c r="Q576" s="146">
        <f t="shared" si="100"/>
        <v>39157.050499999998</v>
      </c>
      <c r="R576" s="83">
        <f t="shared" si="96"/>
        <v>9.2310528042490104E-7</v>
      </c>
      <c r="S576" s="85">
        <v>1</v>
      </c>
      <c r="T576" s="83">
        <f t="shared" si="101"/>
        <v>9.2310528042490104E-7</v>
      </c>
    </row>
    <row r="577" spans="1:20" s="83" customFormat="1" ht="12.95" customHeight="1">
      <c r="A577" s="66" t="s">
        <v>307</v>
      </c>
      <c r="B577" s="50" t="s">
        <v>197</v>
      </c>
      <c r="C577" s="49">
        <v>54192.322399999997</v>
      </c>
      <c r="D577" s="66">
        <v>2.0000000000000001E-4</v>
      </c>
      <c r="E577" s="83">
        <f t="shared" si="97"/>
        <v>66423.428769563732</v>
      </c>
      <c r="F577" s="83">
        <f t="shared" si="98"/>
        <v>66423.5</v>
      </c>
      <c r="G577" s="83">
        <f t="shared" si="107"/>
        <v>-1.5719580005679745E-2</v>
      </c>
      <c r="K577" s="83">
        <f>G577</f>
        <v>-1.5719580005679745E-2</v>
      </c>
      <c r="P577" s="83">
        <f t="shared" si="99"/>
        <v>-1.4548577054709428E-2</v>
      </c>
      <c r="Q577" s="146">
        <f t="shared" si="100"/>
        <v>39173.822399999997</v>
      </c>
      <c r="R577" s="83">
        <f t="shared" si="96"/>
        <v>1.3712479111811911E-6</v>
      </c>
      <c r="S577" s="85">
        <v>1</v>
      </c>
      <c r="T577" s="83">
        <f t="shared" si="101"/>
        <v>1.3712479111811911E-6</v>
      </c>
    </row>
    <row r="578" spans="1:20" s="83" customFormat="1" ht="12.95" customHeight="1">
      <c r="A578" s="66" t="s">
        <v>307</v>
      </c>
      <c r="B578" s="50" t="s">
        <v>195</v>
      </c>
      <c r="C578" s="49">
        <v>54192.432500000003</v>
      </c>
      <c r="D578" s="66">
        <v>2.0000000000000001E-4</v>
      </c>
      <c r="E578" s="83">
        <f t="shared" si="97"/>
        <v>66423.927667818789</v>
      </c>
      <c r="F578" s="83">
        <f t="shared" si="98"/>
        <v>66424</v>
      </c>
      <c r="G578" s="83">
        <f t="shared" si="107"/>
        <v>-1.5962719997332897E-2</v>
      </c>
      <c r="K578" s="83">
        <f>G578</f>
        <v>-1.5962719997332897E-2</v>
      </c>
      <c r="P578" s="83">
        <f t="shared" si="99"/>
        <v>-1.4548886838637325E-2</v>
      </c>
      <c r="Q578" s="146">
        <f t="shared" si="100"/>
        <v>39173.932500000003</v>
      </c>
      <c r="R578" s="83">
        <f t="shared" si="96"/>
        <v>1.9989242006270985E-6</v>
      </c>
      <c r="S578" s="85">
        <v>1</v>
      </c>
      <c r="T578" s="83">
        <f t="shared" si="101"/>
        <v>1.9989242006270985E-6</v>
      </c>
    </row>
    <row r="579" spans="1:20" s="83" customFormat="1" ht="12.95" customHeight="1">
      <c r="A579" s="217" t="s">
        <v>1428</v>
      </c>
      <c r="B579" s="215" t="s">
        <v>195</v>
      </c>
      <c r="C579" s="216">
        <v>54194.418399999849</v>
      </c>
      <c r="D579" s="220">
        <v>2.0000000000000001E-4</v>
      </c>
      <c r="E579" s="53">
        <f t="shared" si="97"/>
        <v>66432.926414817674</v>
      </c>
      <c r="F579" s="83">
        <f t="shared" si="98"/>
        <v>66433</v>
      </c>
      <c r="G579" s="83">
        <f t="shared" si="107"/>
        <v>-1.6239240154391155E-2</v>
      </c>
      <c r="L579" s="83">
        <f>G579</f>
        <v>-1.6239240154391155E-2</v>
      </c>
      <c r="O579" s="83">
        <f ca="1">+C$11+C$12*F579</f>
        <v>-1.0222709676462896E-2</v>
      </c>
      <c r="P579" s="83">
        <f t="shared" si="99"/>
        <v>-1.4554463337869148E-2</v>
      </c>
      <c r="Q579" s="146">
        <f t="shared" si="100"/>
        <v>39175.918399999849</v>
      </c>
      <c r="R579" s="83">
        <f t="shared" si="96"/>
        <v>2.8384729214900284E-6</v>
      </c>
      <c r="S579" s="85">
        <v>1</v>
      </c>
      <c r="T579" s="83">
        <f t="shared" si="101"/>
        <v>2.8384729214900284E-6</v>
      </c>
    </row>
    <row r="580" spans="1:20" s="83" customFormat="1" ht="12.95" customHeight="1">
      <c r="A580" s="217" t="s">
        <v>1428</v>
      </c>
      <c r="B580" s="215" t="s">
        <v>197</v>
      </c>
      <c r="C580" s="216">
        <v>54195.411499999929</v>
      </c>
      <c r="D580" s="220">
        <v>2.9999999999999997E-4</v>
      </c>
      <c r="E580" s="53">
        <f t="shared" si="97"/>
        <v>66437.426468015721</v>
      </c>
      <c r="F580" s="83">
        <f t="shared" si="98"/>
        <v>66437.5</v>
      </c>
      <c r="G580" s="83">
        <f t="shared" si="107"/>
        <v>-1.6227500069362577E-2</v>
      </c>
      <c r="L580" s="83">
        <f>G580</f>
        <v>-1.6227500069362577E-2</v>
      </c>
      <c r="O580" s="83">
        <f ca="1">+C$11+C$12*F580</f>
        <v>-1.0227488626870049E-2</v>
      </c>
      <c r="P580" s="83">
        <f t="shared" si="99"/>
        <v>-1.4557251863545603E-2</v>
      </c>
      <c r="Q580" s="146">
        <f t="shared" si="100"/>
        <v>39176.911499999929</v>
      </c>
      <c r="R580" s="83">
        <f t="shared" si="96"/>
        <v>2.7897290690348199E-6</v>
      </c>
      <c r="S580" s="85">
        <v>1</v>
      </c>
      <c r="T580" s="83">
        <f t="shared" si="101"/>
        <v>2.7897290690348199E-6</v>
      </c>
    </row>
    <row r="581" spans="1:20" s="83" customFormat="1" ht="12.95" customHeight="1">
      <c r="A581" s="217" t="s">
        <v>1428</v>
      </c>
      <c r="B581" s="215" t="s">
        <v>195</v>
      </c>
      <c r="C581" s="216">
        <v>54195.521999999881</v>
      </c>
      <c r="D581" s="220">
        <v>1E-4</v>
      </c>
      <c r="E581" s="53">
        <f t="shared" si="97"/>
        <v>66437.927178798258</v>
      </c>
      <c r="F581" s="83">
        <f t="shared" si="98"/>
        <v>66438</v>
      </c>
      <c r="G581" s="83">
        <f t="shared" si="107"/>
        <v>-1.6070640122052282E-2</v>
      </c>
      <c r="L581" s="83">
        <f>G581</f>
        <v>-1.6070640122052282E-2</v>
      </c>
      <c r="O581" s="83">
        <f ca="1">+C$11+C$12*F581</f>
        <v>-1.0228019621359732E-2</v>
      </c>
      <c r="P581" s="83">
        <f t="shared" si="99"/>
        <v>-1.4557561711092393E-2</v>
      </c>
      <c r="Q581" s="146">
        <f t="shared" si="100"/>
        <v>39177.021999999881</v>
      </c>
      <c r="R581" s="83">
        <f t="shared" si="96"/>
        <v>2.2894062777129017E-6</v>
      </c>
      <c r="S581" s="85">
        <v>1</v>
      </c>
      <c r="T581" s="83">
        <f t="shared" si="101"/>
        <v>2.2894062777129017E-6</v>
      </c>
    </row>
    <row r="582" spans="1:20" s="83" customFormat="1" ht="12.95" customHeight="1">
      <c r="A582" s="217" t="s">
        <v>1428</v>
      </c>
      <c r="B582" s="215" t="s">
        <v>197</v>
      </c>
      <c r="C582" s="216">
        <v>54195.632999999914</v>
      </c>
      <c r="D582" s="220">
        <v>2.9999999999999997E-4</v>
      </c>
      <c r="E582" s="53">
        <f t="shared" si="97"/>
        <v>66438.4301552408</v>
      </c>
      <c r="F582" s="83">
        <f t="shared" si="98"/>
        <v>66438.5</v>
      </c>
      <c r="G582" s="83">
        <f t="shared" si="107"/>
        <v>-1.5413780085509643E-2</v>
      </c>
      <c r="L582" s="83">
        <f>G582</f>
        <v>-1.5413780085509643E-2</v>
      </c>
      <c r="O582" s="83">
        <f ca="1">+C$11+C$12*F582</f>
        <v>-1.0228550615849416E-2</v>
      </c>
      <c r="P582" s="83">
        <f t="shared" si="99"/>
        <v>-1.4557871560911284E-2</v>
      </c>
      <c r="Q582" s="146">
        <f t="shared" si="100"/>
        <v>39177.132999999914</v>
      </c>
      <c r="R582" s="83">
        <f t="shared" si="96"/>
        <v>7.3257940248013884E-7</v>
      </c>
      <c r="S582" s="85">
        <v>1</v>
      </c>
      <c r="T582" s="83">
        <f t="shared" si="101"/>
        <v>7.3257940248013884E-7</v>
      </c>
    </row>
    <row r="583" spans="1:20" s="83" customFormat="1" ht="12.95" customHeight="1">
      <c r="A583" s="155" t="s">
        <v>1155</v>
      </c>
      <c r="B583" s="150" t="s">
        <v>197</v>
      </c>
      <c r="C583" s="49">
        <v>54196.625999999997</v>
      </c>
      <c r="D583" s="155" t="s">
        <v>56</v>
      </c>
      <c r="E583" s="53">
        <f t="shared" si="97"/>
        <v>66442.929755306934</v>
      </c>
      <c r="F583" s="83">
        <f t="shared" si="98"/>
        <v>66443</v>
      </c>
      <c r="G583" s="83">
        <f t="shared" si="107"/>
        <v>-1.550204000523081E-2</v>
      </c>
      <c r="I583" s="83">
        <f>G583</f>
        <v>-1.550204000523081E-2</v>
      </c>
      <c r="P583" s="83">
        <f t="shared" si="99"/>
        <v>-1.4560660311525966E-2</v>
      </c>
      <c r="Q583" s="146">
        <f t="shared" si="100"/>
        <v>39178.125999999997</v>
      </c>
      <c r="R583" s="83">
        <f t="shared" si="96"/>
        <v>8.8619572771982675E-7</v>
      </c>
      <c r="S583" s="85">
        <v>0.1</v>
      </c>
      <c r="T583" s="83">
        <f t="shared" si="101"/>
        <v>8.8619572771982683E-8</v>
      </c>
    </row>
    <row r="584" spans="1:20" s="83" customFormat="1" ht="12.95" customHeight="1">
      <c r="A584" s="157" t="s">
        <v>209</v>
      </c>
      <c r="B584" s="52" t="s">
        <v>195</v>
      </c>
      <c r="C584" s="51">
        <v>54198.390700000004</v>
      </c>
      <c r="D584" s="67">
        <v>1E-4</v>
      </c>
      <c r="E584" s="83">
        <f t="shared" si="97"/>
        <v>66450.926174477194</v>
      </c>
      <c r="F584" s="83">
        <f t="shared" si="98"/>
        <v>66451</v>
      </c>
      <c r="G584" s="83">
        <f t="shared" si="107"/>
        <v>-1.6292279993649572E-2</v>
      </c>
      <c r="K584" s="83">
        <f>G584</f>
        <v>-1.6292279993649572E-2</v>
      </c>
      <c r="P584" s="83">
        <f t="shared" si="99"/>
        <v>-1.4565618544817166E-2</v>
      </c>
      <c r="Q584" s="146">
        <f t="shared" si="100"/>
        <v>39179.890700000004</v>
      </c>
      <c r="R584" s="83">
        <f t="shared" si="96"/>
        <v>2.981359758884024E-6</v>
      </c>
      <c r="S584" s="85">
        <v>1</v>
      </c>
      <c r="T584" s="83">
        <f t="shared" si="101"/>
        <v>2.981359758884024E-6</v>
      </c>
    </row>
    <row r="585" spans="1:20" s="83" customFormat="1" ht="12.95" customHeight="1">
      <c r="A585" s="66" t="s">
        <v>210</v>
      </c>
      <c r="B585" s="52"/>
      <c r="C585" s="49">
        <v>54202.363400000002</v>
      </c>
      <c r="D585" s="66">
        <v>1E-4</v>
      </c>
      <c r="E585" s="83">
        <f t="shared" si="97"/>
        <v>66468.927746663743</v>
      </c>
      <c r="F585" s="83">
        <f t="shared" si="98"/>
        <v>66469</v>
      </c>
      <c r="G585" s="83">
        <f t="shared" si="107"/>
        <v>-1.5945319995807949E-2</v>
      </c>
      <c r="J585" s="83">
        <f>G585</f>
        <v>-1.5945319995807949E-2</v>
      </c>
      <c r="P585" s="83">
        <f t="shared" si="99"/>
        <v>-1.4576776696411019E-2</v>
      </c>
      <c r="Q585" s="146">
        <f t="shared" si="100"/>
        <v>39183.863400000002</v>
      </c>
      <c r="R585" s="83">
        <f t="shared" si="96"/>
        <v>1.8729107623242372E-6</v>
      </c>
      <c r="S585" s="85">
        <v>1</v>
      </c>
      <c r="T585" s="83">
        <f t="shared" si="101"/>
        <v>1.8729107623242372E-6</v>
      </c>
    </row>
    <row r="586" spans="1:20" s="83" customFormat="1" ht="12.95" customHeight="1">
      <c r="A586" s="217" t="s">
        <v>1428</v>
      </c>
      <c r="B586" s="215" t="s">
        <v>197</v>
      </c>
      <c r="C586" s="216">
        <v>54202.473699999973</v>
      </c>
      <c r="D586" s="220">
        <v>1E-4</v>
      </c>
      <c r="E586" s="53">
        <f t="shared" si="97"/>
        <v>66469.427551182496</v>
      </c>
      <c r="F586" s="83">
        <f t="shared" si="98"/>
        <v>66469.5</v>
      </c>
      <c r="G586" s="83">
        <f t="shared" si="107"/>
        <v>-1.5988460028893314E-2</v>
      </c>
      <c r="L586" s="83">
        <f>G586</f>
        <v>-1.5988460028893314E-2</v>
      </c>
      <c r="O586" s="83">
        <f ca="1">+C$11+C$12*F586</f>
        <v>-1.0261472274209787E-2</v>
      </c>
      <c r="P586" s="83">
        <f t="shared" si="99"/>
        <v>-1.4577086687100317E-2</v>
      </c>
      <c r="Q586" s="146">
        <f t="shared" si="100"/>
        <v>39183.973699999973</v>
      </c>
      <c r="R586" s="83">
        <f t="shared" si="96"/>
        <v>1.9919747099239323E-6</v>
      </c>
      <c r="S586" s="85">
        <v>1</v>
      </c>
      <c r="T586" s="83">
        <f t="shared" si="101"/>
        <v>1.9919747099239323E-6</v>
      </c>
    </row>
    <row r="587" spans="1:20" s="83" customFormat="1" ht="12.95" customHeight="1">
      <c r="A587" s="66" t="s">
        <v>214</v>
      </c>
      <c r="B587" s="50" t="s">
        <v>197</v>
      </c>
      <c r="C587" s="49">
        <v>54203.355799999998</v>
      </c>
      <c r="D587" s="66">
        <v>2.9999999999999997E-4</v>
      </c>
      <c r="E587" s="83">
        <f t="shared" si="97"/>
        <v>66473.4246279379</v>
      </c>
      <c r="F587" s="83">
        <f t="shared" si="98"/>
        <v>66473.5</v>
      </c>
      <c r="G587" s="83">
        <f t="shared" si="107"/>
        <v>-1.6633580002235249E-2</v>
      </c>
      <c r="J587" s="83">
        <f>G587</f>
        <v>-1.6633580002235249E-2</v>
      </c>
      <c r="P587" s="83">
        <f t="shared" si="99"/>
        <v>-1.4579566694410396E-2</v>
      </c>
      <c r="Q587" s="146">
        <f t="shared" si="100"/>
        <v>39184.855799999998</v>
      </c>
      <c r="R587" s="83">
        <f t="shared" si="96"/>
        <v>4.2189706687215938E-6</v>
      </c>
      <c r="S587" s="85">
        <v>1</v>
      </c>
      <c r="T587" s="83">
        <f t="shared" si="101"/>
        <v>4.2189706687215938E-6</v>
      </c>
    </row>
    <row r="588" spans="1:20" s="83" customFormat="1" ht="12.95" customHeight="1">
      <c r="A588" s="217" t="s">
        <v>1428</v>
      </c>
      <c r="B588" s="215" t="s">
        <v>195</v>
      </c>
      <c r="C588" s="216">
        <v>54203.466800000053</v>
      </c>
      <c r="D588" s="220">
        <v>2.9999999999999997E-4</v>
      </c>
      <c r="E588" s="53">
        <f t="shared" si="97"/>
        <v>66473.927604380544</v>
      </c>
      <c r="F588" s="83">
        <f t="shared" si="98"/>
        <v>66474</v>
      </c>
      <c r="G588" s="83">
        <f t="shared" si="107"/>
        <v>-1.5976719951140694E-2</v>
      </c>
      <c r="L588" s="83">
        <f>G588</f>
        <v>-1.5976719951140694E-2</v>
      </c>
      <c r="O588" s="83">
        <f ca="1">+C$11+C$12*F588</f>
        <v>-1.026625122461694E-2</v>
      </c>
      <c r="P588" s="83">
        <f t="shared" si="99"/>
        <v>-1.4579876705548622E-2</v>
      </c>
      <c r="Q588" s="146">
        <f t="shared" si="100"/>
        <v>39184.966800000053</v>
      </c>
      <c r="R588" s="83">
        <f t="shared" si="96"/>
        <v>1.9511710527561955E-6</v>
      </c>
      <c r="S588" s="85">
        <v>1</v>
      </c>
      <c r="T588" s="83">
        <f t="shared" si="101"/>
        <v>1.9511710527561955E-6</v>
      </c>
    </row>
    <row r="589" spans="1:20" s="83" customFormat="1" ht="12.95" customHeight="1">
      <c r="A589" s="66" t="s">
        <v>210</v>
      </c>
      <c r="B589" s="52"/>
      <c r="C589" s="49">
        <v>54204.3531</v>
      </c>
      <c r="D589" s="66">
        <v>1E-3</v>
      </c>
      <c r="E589" s="83">
        <f t="shared" si="97"/>
        <v>66477.943712676657</v>
      </c>
      <c r="F589" s="83">
        <f t="shared" si="98"/>
        <v>66478</v>
      </c>
      <c r="G589" s="83">
        <f t="shared" si="107"/>
        <v>-1.2421840001479723E-2</v>
      </c>
      <c r="J589" s="83">
        <f>G589</f>
        <v>-1.2421840001479723E-2</v>
      </c>
      <c r="P589" s="83">
        <f t="shared" si="99"/>
        <v>-1.4582356876450136E-2</v>
      </c>
      <c r="Q589" s="146">
        <f t="shared" si="100"/>
        <v>39185.8531</v>
      </c>
      <c r="R589" s="83">
        <f t="shared" si="96"/>
        <v>4.6678331670319206E-6</v>
      </c>
      <c r="S589" s="85">
        <v>1</v>
      </c>
      <c r="T589" s="83">
        <f t="shared" si="101"/>
        <v>4.6678331670319206E-6</v>
      </c>
    </row>
    <row r="590" spans="1:20" s="83" customFormat="1" ht="12.95" customHeight="1">
      <c r="A590" s="217" t="s">
        <v>1428</v>
      </c>
      <c r="B590" s="215" t="s">
        <v>197</v>
      </c>
      <c r="C590" s="216">
        <v>54204.460200000089</v>
      </c>
      <c r="D590" s="220">
        <v>1E-4</v>
      </c>
      <c r="E590" s="53">
        <f t="shared" si="97"/>
        <v>66478.429016974187</v>
      </c>
      <c r="F590" s="83">
        <f t="shared" si="98"/>
        <v>66478.5</v>
      </c>
      <c r="G590" s="83">
        <f t="shared" si="107"/>
        <v>-1.5664979910070542E-2</v>
      </c>
      <c r="L590" s="83">
        <f>G590</f>
        <v>-1.5664979910070542E-2</v>
      </c>
      <c r="O590" s="83">
        <f ca="1">+C$11+C$12*F590</f>
        <v>-1.0271030175024093E-2</v>
      </c>
      <c r="P590" s="83">
        <f t="shared" si="99"/>
        <v>-1.4582666908037292E-2</v>
      </c>
      <c r="Q590" s="146">
        <f t="shared" si="100"/>
        <v>39185.960200000089</v>
      </c>
      <c r="R590" s="83">
        <f t="shared" si="96"/>
        <v>1.1714014343702259E-6</v>
      </c>
      <c r="S590" s="85">
        <v>1</v>
      </c>
      <c r="T590" s="83">
        <f t="shared" si="101"/>
        <v>1.1714014343702259E-6</v>
      </c>
    </row>
    <row r="591" spans="1:20" s="83" customFormat="1" ht="12.95" customHeight="1">
      <c r="A591" s="214" t="s">
        <v>1428</v>
      </c>
      <c r="B591" s="215" t="s">
        <v>195</v>
      </c>
      <c r="C591" s="216">
        <v>54205.452899999917</v>
      </c>
      <c r="D591" s="216">
        <v>1E-4</v>
      </c>
      <c r="E591" s="53">
        <f t="shared" si="97"/>
        <v>66482.927257643372</v>
      </c>
      <c r="F591" s="83">
        <f t="shared" si="98"/>
        <v>66483</v>
      </c>
      <c r="G591" s="83">
        <f t="shared" si="107"/>
        <v>-1.6053240084147546E-2</v>
      </c>
      <c r="L591" s="83">
        <f>G591</f>
        <v>-1.6053240084147546E-2</v>
      </c>
      <c r="O591" s="83">
        <f ca="1">+C$11+C$12*F591</f>
        <v>-1.0275809125431246E-2</v>
      </c>
      <c r="P591" s="83">
        <f t="shared" si="99"/>
        <v>-1.4585457294566324E-2</v>
      </c>
      <c r="Q591" s="146">
        <f t="shared" si="100"/>
        <v>39186.952899999917</v>
      </c>
      <c r="R591" s="83">
        <f t="shared" si="96"/>
        <v>2.1543863173908349E-6</v>
      </c>
      <c r="S591" s="85">
        <v>1</v>
      </c>
      <c r="T591" s="83">
        <f t="shared" si="101"/>
        <v>2.1543863173908349E-6</v>
      </c>
    </row>
    <row r="592" spans="1:20" s="83" customFormat="1" ht="12.95" customHeight="1">
      <c r="A592" s="49" t="s">
        <v>210</v>
      </c>
      <c r="B592" s="52"/>
      <c r="C592" s="49">
        <v>54206.335800000001</v>
      </c>
      <c r="D592" s="49">
        <v>4.0000000000000002E-4</v>
      </c>
      <c r="E592" s="83">
        <f t="shared" si="97"/>
        <v>66486.927959454479</v>
      </c>
      <c r="F592" s="83">
        <f t="shared" si="98"/>
        <v>66487</v>
      </c>
      <c r="G592" s="83">
        <f t="shared" si="107"/>
        <v>-1.5898359997663647E-2</v>
      </c>
      <c r="J592" s="83">
        <f>G592</f>
        <v>-1.5898359997663647E-2</v>
      </c>
      <c r="P592" s="83">
        <f t="shared" si="99"/>
        <v>-1.4587937792650715E-2</v>
      </c>
      <c r="Q592" s="146">
        <f t="shared" si="100"/>
        <v>39187.835800000001</v>
      </c>
      <c r="R592" s="83">
        <f t="shared" si="96"/>
        <v>1.7172063553909556E-6</v>
      </c>
      <c r="S592" s="85">
        <v>1</v>
      </c>
      <c r="T592" s="83">
        <f t="shared" si="101"/>
        <v>1.7172063553909556E-6</v>
      </c>
    </row>
    <row r="593" spans="1:20" s="83" customFormat="1" ht="12.95" customHeight="1">
      <c r="A593" s="214" t="s">
        <v>1428</v>
      </c>
      <c r="B593" s="215" t="s">
        <v>197</v>
      </c>
      <c r="C593" s="216">
        <v>54206.446299999952</v>
      </c>
      <c r="D593" s="216">
        <v>1E-4</v>
      </c>
      <c r="E593" s="53">
        <f t="shared" si="97"/>
        <v>66487.428670237015</v>
      </c>
      <c r="F593" s="83">
        <f t="shared" si="98"/>
        <v>66487.5</v>
      </c>
      <c r="G593" s="83">
        <f t="shared" si="107"/>
        <v>-1.5741500043077394E-2</v>
      </c>
      <c r="L593" s="83">
        <f>G593</f>
        <v>-1.5741500043077394E-2</v>
      </c>
      <c r="O593" s="83">
        <f ca="1">+C$11+C$12*F593</f>
        <v>-1.0280588075838384E-2</v>
      </c>
      <c r="P593" s="83">
        <f t="shared" si="99"/>
        <v>-1.4588247865135727E-2</v>
      </c>
      <c r="Q593" s="146">
        <f t="shared" si="100"/>
        <v>39187.946299999952</v>
      </c>
      <c r="R593" s="83">
        <f t="shared" si="96"/>
        <v>1.3299905859271985E-6</v>
      </c>
      <c r="S593" s="85">
        <v>1</v>
      </c>
      <c r="T593" s="83">
        <f t="shared" si="101"/>
        <v>1.3299905859271985E-6</v>
      </c>
    </row>
    <row r="594" spans="1:20" s="83" customFormat="1" ht="12.95" customHeight="1">
      <c r="A594" s="49" t="s">
        <v>307</v>
      </c>
      <c r="B594" s="50" t="s">
        <v>197</v>
      </c>
      <c r="C594" s="49">
        <v>54207.328999999998</v>
      </c>
      <c r="D594" s="49">
        <v>2.0000000000000001E-4</v>
      </c>
      <c r="E594" s="83">
        <f t="shared" si="97"/>
        <v>66491.428465784091</v>
      </c>
      <c r="F594" s="83">
        <f t="shared" si="98"/>
        <v>66491.5</v>
      </c>
      <c r="G594" s="83">
        <f t="shared" si="107"/>
        <v>-1.5786620002472773E-2</v>
      </c>
      <c r="K594" s="83">
        <f>G594</f>
        <v>-1.5786620002472773E-2</v>
      </c>
      <c r="P594" s="83">
        <f t="shared" si="99"/>
        <v>-1.4590728526811548E-2</v>
      </c>
      <c r="Q594" s="146">
        <f t="shared" si="100"/>
        <v>39188.828999999998</v>
      </c>
      <c r="R594" s="83">
        <f t="shared" si="96"/>
        <v>1.4301564215591822E-6</v>
      </c>
      <c r="S594" s="85">
        <v>1</v>
      </c>
      <c r="T594" s="83">
        <f t="shared" si="101"/>
        <v>1.4301564215591822E-6</v>
      </c>
    </row>
    <row r="595" spans="1:20" s="83" customFormat="1" ht="12.95" customHeight="1">
      <c r="A595" s="49" t="s">
        <v>307</v>
      </c>
      <c r="B595" s="50" t="s">
        <v>195</v>
      </c>
      <c r="C595" s="49">
        <v>54207.439299999998</v>
      </c>
      <c r="D595" s="49">
        <v>2.9999999999999997E-4</v>
      </c>
      <c r="E595" s="83">
        <f t="shared" si="97"/>
        <v>66491.928270302975</v>
      </c>
      <c r="F595" s="83">
        <f t="shared" si="98"/>
        <v>66492</v>
      </c>
      <c r="G595" s="83">
        <f t="shared" si="107"/>
        <v>-1.582975999917835E-2</v>
      </c>
      <c r="K595" s="83">
        <f>G595</f>
        <v>-1.582975999917835E-2</v>
      </c>
      <c r="P595" s="83">
        <f t="shared" si="99"/>
        <v>-1.4591038619745488E-2</v>
      </c>
      <c r="Q595" s="146">
        <f t="shared" si="100"/>
        <v>39188.939299999998</v>
      </c>
      <c r="R595" s="83">
        <f t="shared" si="96"/>
        <v>1.534430655864052E-6</v>
      </c>
      <c r="S595" s="85">
        <v>1</v>
      </c>
      <c r="T595" s="83">
        <f t="shared" si="101"/>
        <v>1.534430655864052E-6</v>
      </c>
    </row>
    <row r="596" spans="1:20" s="83" customFormat="1" ht="12.95" customHeight="1">
      <c r="A596" s="49" t="s">
        <v>307</v>
      </c>
      <c r="B596" s="50" t="s">
        <v>197</v>
      </c>
      <c r="C596" s="49">
        <v>54207.55</v>
      </c>
      <c r="D596" s="49">
        <v>1E-4</v>
      </c>
      <c r="E596" s="83">
        <f t="shared" si="97"/>
        <v>66492.429887349601</v>
      </c>
      <c r="F596" s="83">
        <f t="shared" si="98"/>
        <v>66492.5</v>
      </c>
      <c r="G596" s="83">
        <f t="shared" si="107"/>
        <v>-1.5472899998712819E-2</v>
      </c>
      <c r="K596" s="83">
        <f>G596</f>
        <v>-1.5472899998712819E-2</v>
      </c>
      <c r="P596" s="83">
        <f t="shared" si="99"/>
        <v>-1.4591348714951536E-2</v>
      </c>
      <c r="Q596" s="146">
        <f t="shared" si="100"/>
        <v>39189.050000000003</v>
      </c>
      <c r="R596" s="83">
        <f t="shared" ref="R596:R659" si="108">+(P596-G596)^2</f>
        <v>7.7713266590116624E-7</v>
      </c>
      <c r="S596" s="85">
        <v>1</v>
      </c>
      <c r="T596" s="83">
        <f t="shared" si="101"/>
        <v>7.7713266590116624E-7</v>
      </c>
    </row>
    <row r="597" spans="1:20" s="83" customFormat="1" ht="12.95" customHeight="1">
      <c r="A597" s="49" t="s">
        <v>210</v>
      </c>
      <c r="B597" s="52"/>
      <c r="C597" s="49">
        <v>54209.424500000001</v>
      </c>
      <c r="D597" s="49">
        <v>8.9999999999999998E-4</v>
      </c>
      <c r="E597" s="83">
        <f t="shared" ref="E597:E660" si="109">+(C597-C$7)/C$8</f>
        <v>66500.92384537906</v>
      </c>
      <c r="F597" s="83">
        <f t="shared" ref="F597:F660" si="110">ROUND(2*E597,0)/2</f>
        <v>66501</v>
      </c>
      <c r="G597" s="83">
        <f t="shared" si="107"/>
        <v>-1.6806280000309926E-2</v>
      </c>
      <c r="J597" s="83">
        <f>G597</f>
        <v>-1.6806280000309926E-2</v>
      </c>
      <c r="P597" s="83">
        <f t="shared" ref="P597:P660" si="111">+D$11+D$12*F597+D$13*F597^2</f>
        <v>-1.4596620681086112E-2</v>
      </c>
      <c r="Q597" s="146">
        <f t="shared" ref="Q597:Q660" si="112">+C597-15018.5</f>
        <v>39190.924500000001</v>
      </c>
      <c r="R597" s="83">
        <f t="shared" si="108"/>
        <v>4.8825943070326458E-6</v>
      </c>
      <c r="S597" s="85">
        <v>1</v>
      </c>
      <c r="T597" s="83">
        <f t="shared" ref="T597:T660" si="113">+S597*R597</f>
        <v>4.8825943070326458E-6</v>
      </c>
    </row>
    <row r="598" spans="1:20" s="83" customFormat="1" ht="12.95" customHeight="1">
      <c r="A598" s="49" t="s">
        <v>210</v>
      </c>
      <c r="B598" s="50" t="s">
        <v>197</v>
      </c>
      <c r="C598" s="49">
        <v>54209.534699999997</v>
      </c>
      <c r="D598" s="49">
        <v>6.9999999999999999E-4</v>
      </c>
      <c r="E598" s="83">
        <f t="shared" si="109"/>
        <v>66501.423196766002</v>
      </c>
      <c r="F598" s="83">
        <f t="shared" si="110"/>
        <v>66501.5</v>
      </c>
      <c r="G598" s="83">
        <f t="shared" si="107"/>
        <v>-1.6949420001765247E-2</v>
      </c>
      <c r="J598" s="83">
        <f>G598</f>
        <v>-1.6949420001765247E-2</v>
      </c>
      <c r="P598" s="83">
        <f t="shared" si="111"/>
        <v>-1.4596930817190018E-2</v>
      </c>
      <c r="Q598" s="146">
        <f t="shared" si="112"/>
        <v>39191.034699999997</v>
      </c>
      <c r="R598" s="83">
        <f t="shared" si="108"/>
        <v>5.5342053635434279E-6</v>
      </c>
      <c r="S598" s="85">
        <v>1</v>
      </c>
      <c r="T598" s="83">
        <f t="shared" si="113"/>
        <v>5.5342053635434279E-6</v>
      </c>
    </row>
    <row r="599" spans="1:20" s="83" customFormat="1" ht="12.95" customHeight="1">
      <c r="A599" s="214" t="s">
        <v>1428</v>
      </c>
      <c r="B599" s="215" t="s">
        <v>197</v>
      </c>
      <c r="C599" s="216">
        <v>54210.418599999975</v>
      </c>
      <c r="D599" s="216">
        <v>2.9999999999999997E-4</v>
      </c>
      <c r="E599" s="53">
        <f t="shared" si="109"/>
        <v>66505.428429895939</v>
      </c>
      <c r="F599" s="83">
        <f t="shared" si="110"/>
        <v>66505.5</v>
      </c>
      <c r="G599" s="83">
        <f t="shared" si="107"/>
        <v>-1.5794540027854964E-2</v>
      </c>
      <c r="L599" s="83">
        <f>G599</f>
        <v>-1.5794540027854964E-2</v>
      </c>
      <c r="O599" s="83">
        <f ca="1">+C$11+C$12*F599</f>
        <v>-1.0299703877466995E-2</v>
      </c>
      <c r="P599" s="83">
        <f t="shared" si="111"/>
        <v>-1.459941198781697E-2</v>
      </c>
      <c r="Q599" s="146">
        <f t="shared" si="112"/>
        <v>39191.918599999975</v>
      </c>
      <c r="R599" s="83">
        <f t="shared" si="108"/>
        <v>1.4283310320850568E-6</v>
      </c>
      <c r="S599" s="85">
        <v>1</v>
      </c>
      <c r="T599" s="83">
        <f t="shared" si="113"/>
        <v>1.4283310320850568E-6</v>
      </c>
    </row>
    <row r="600" spans="1:20" s="83" customFormat="1" ht="12.95" customHeight="1">
      <c r="A600" s="214" t="s">
        <v>1428</v>
      </c>
      <c r="B600" s="215" t="s">
        <v>195</v>
      </c>
      <c r="C600" s="216">
        <v>54211.411400000099</v>
      </c>
      <c r="D600" s="216">
        <v>2.0000000000000001E-4</v>
      </c>
      <c r="E600" s="53">
        <f t="shared" si="109"/>
        <v>66509.927123698406</v>
      </c>
      <c r="F600" s="83">
        <f t="shared" si="110"/>
        <v>66510</v>
      </c>
      <c r="G600" s="83">
        <f t="shared" si="107"/>
        <v>-1.6082799898867961E-2</v>
      </c>
      <c r="L600" s="83">
        <f>G600</f>
        <v>-1.6082799898867961E-2</v>
      </c>
      <c r="O600" s="83">
        <f ca="1">+C$11+C$12*F600</f>
        <v>-1.0304482827874148E-2</v>
      </c>
      <c r="P600" s="83">
        <f t="shared" si="111"/>
        <v>-1.4602203478588194E-2</v>
      </c>
      <c r="Q600" s="146">
        <f t="shared" si="112"/>
        <v>39192.911400000099</v>
      </c>
      <c r="R600" s="83">
        <f t="shared" si="108"/>
        <v>2.1921657597452589E-6</v>
      </c>
      <c r="S600" s="85">
        <v>1</v>
      </c>
      <c r="T600" s="83">
        <f t="shared" si="113"/>
        <v>2.1921657597452589E-6</v>
      </c>
    </row>
    <row r="601" spans="1:20" s="83" customFormat="1" ht="12.95" customHeight="1">
      <c r="A601" s="214" t="s">
        <v>1428</v>
      </c>
      <c r="B601" s="215" t="s">
        <v>197</v>
      </c>
      <c r="C601" s="216">
        <v>54212.404300000053</v>
      </c>
      <c r="D601" s="216">
        <v>2.0000000000000001E-4</v>
      </c>
      <c r="E601" s="53">
        <f t="shared" si="109"/>
        <v>66514.426270632015</v>
      </c>
      <c r="F601" s="83">
        <f t="shared" si="110"/>
        <v>66514.5</v>
      </c>
      <c r="G601" s="83">
        <f t="shared" ref="G601:G632" si="114">+C601-(C$7+F601*C$8)</f>
        <v>-1.6271059947030153E-2</v>
      </c>
      <c r="L601" s="83">
        <f>G601</f>
        <v>-1.6271059947030153E-2</v>
      </c>
      <c r="O601" s="83">
        <f ca="1">+C$11+C$12*F601</f>
        <v>-1.0309261778281301E-2</v>
      </c>
      <c r="P601" s="83">
        <f t="shared" si="111"/>
        <v>-1.4604995153399783E-2</v>
      </c>
      <c r="Q601" s="146">
        <f t="shared" si="112"/>
        <v>39193.904300000053</v>
      </c>
      <c r="R601" s="83">
        <f t="shared" si="108"/>
        <v>2.7757718965746067E-6</v>
      </c>
      <c r="S601" s="85">
        <v>1</v>
      </c>
      <c r="T601" s="83">
        <f t="shared" si="113"/>
        <v>2.7757718965746067E-6</v>
      </c>
    </row>
    <row r="602" spans="1:20" s="83" customFormat="1" ht="12.95" customHeight="1">
      <c r="A602" s="214" t="s">
        <v>1428</v>
      </c>
      <c r="B602" s="215" t="s">
        <v>195</v>
      </c>
      <c r="C602" s="216">
        <v>54213.397200000007</v>
      </c>
      <c r="D602" s="216">
        <v>1E-4</v>
      </c>
      <c r="E602" s="53">
        <f t="shared" si="109"/>
        <v>66518.925417565639</v>
      </c>
      <c r="F602" s="83">
        <f t="shared" si="110"/>
        <v>66519</v>
      </c>
      <c r="G602" s="83">
        <f t="shared" si="114"/>
        <v>-1.6459319995192345E-2</v>
      </c>
      <c r="L602" s="83">
        <f>G602</f>
        <v>-1.6459319995192345E-2</v>
      </c>
      <c r="O602" s="83">
        <f ca="1">+C$11+C$12*F602</f>
        <v>-1.0314040728688453E-2</v>
      </c>
      <c r="P602" s="83">
        <f t="shared" si="111"/>
        <v>-1.4607787012251737E-2</v>
      </c>
      <c r="Q602" s="146">
        <f t="shared" si="112"/>
        <v>39194.897200000007</v>
      </c>
      <c r="R602" s="83">
        <f t="shared" si="108"/>
        <v>3.428174386916948E-6</v>
      </c>
      <c r="S602" s="85">
        <v>1</v>
      </c>
      <c r="T602" s="83">
        <f t="shared" si="113"/>
        <v>3.428174386916948E-6</v>
      </c>
    </row>
    <row r="603" spans="1:20" s="83" customFormat="1" ht="12.95" customHeight="1">
      <c r="A603" s="153" t="s">
        <v>209</v>
      </c>
      <c r="B603" s="52" t="s">
        <v>195</v>
      </c>
      <c r="C603" s="51">
        <v>54213.397900000004</v>
      </c>
      <c r="D603" s="51">
        <v>2.9999999999999997E-4</v>
      </c>
      <c r="E603" s="83">
        <f t="shared" si="109"/>
        <v>66518.928589489136</v>
      </c>
      <c r="F603" s="83">
        <f t="shared" si="110"/>
        <v>66519</v>
      </c>
      <c r="G603" s="83">
        <f t="shared" si="114"/>
        <v>-1.5759319998323917E-2</v>
      </c>
      <c r="K603" s="83">
        <f>G603</f>
        <v>-1.5759319998323917E-2</v>
      </c>
      <c r="P603" s="83">
        <f t="shared" si="111"/>
        <v>-1.4607787012251737E-2</v>
      </c>
      <c r="Q603" s="146">
        <f t="shared" si="112"/>
        <v>39194.897900000004</v>
      </c>
      <c r="R603" s="83">
        <f t="shared" si="108"/>
        <v>1.3260282180123133E-6</v>
      </c>
      <c r="S603" s="85">
        <v>1</v>
      </c>
      <c r="T603" s="83">
        <f t="shared" si="113"/>
        <v>1.3260282180123133E-6</v>
      </c>
    </row>
    <row r="604" spans="1:20" s="83" customFormat="1" ht="12.95" customHeight="1">
      <c r="A604" s="214" t="s">
        <v>1428</v>
      </c>
      <c r="B604" s="215" t="s">
        <v>197</v>
      </c>
      <c r="C604" s="216">
        <v>54214.39140000008</v>
      </c>
      <c r="D604" s="216">
        <v>5.0000000000000001E-4</v>
      </c>
      <c r="E604" s="53">
        <f t="shared" si="109"/>
        <v>66523.430455214897</v>
      </c>
      <c r="F604" s="83">
        <f t="shared" si="110"/>
        <v>66523.5</v>
      </c>
      <c r="G604" s="83">
        <f t="shared" si="114"/>
        <v>-1.5347579916124232E-2</v>
      </c>
      <c r="L604" s="83">
        <f>G604</f>
        <v>-1.5347579916124232E-2</v>
      </c>
      <c r="O604" s="83">
        <f ca="1">+C$11+C$12*F604</f>
        <v>-1.0318819679095606E-2</v>
      </c>
      <c r="P604" s="83">
        <f t="shared" si="111"/>
        <v>-1.4610579055144053E-2</v>
      </c>
      <c r="Q604" s="146">
        <f t="shared" si="112"/>
        <v>39195.89140000008</v>
      </c>
      <c r="R604" s="83">
        <f t="shared" si="108"/>
        <v>5.4317026908552564E-7</v>
      </c>
      <c r="S604" s="85">
        <v>1</v>
      </c>
      <c r="T604" s="83">
        <f t="shared" si="113"/>
        <v>5.4317026908552564E-7</v>
      </c>
    </row>
    <row r="605" spans="1:20" s="83" customFormat="1" ht="12.95" customHeight="1">
      <c r="A605" s="214" t="s">
        <v>1428</v>
      </c>
      <c r="B605" s="215" t="s">
        <v>195</v>
      </c>
      <c r="C605" s="216">
        <v>54215.38329999987</v>
      </c>
      <c r="D605" s="216">
        <v>1E-4</v>
      </c>
      <c r="E605" s="53">
        <f t="shared" si="109"/>
        <v>66527.925070828467</v>
      </c>
      <c r="F605" s="83">
        <f t="shared" si="110"/>
        <v>66528</v>
      </c>
      <c r="G605" s="83">
        <f t="shared" si="114"/>
        <v>-1.6535840128199197E-2</v>
      </c>
      <c r="L605" s="83">
        <f>G605</f>
        <v>-1.6535840128199197E-2</v>
      </c>
      <c r="O605" s="83">
        <f ca="1">+C$11+C$12*F605</f>
        <v>-1.0323598629502745E-2</v>
      </c>
      <c r="P605" s="83">
        <f t="shared" si="111"/>
        <v>-1.4613371282076733E-2</v>
      </c>
      <c r="Q605" s="146">
        <f t="shared" si="112"/>
        <v>39196.88329999987</v>
      </c>
      <c r="R605" s="83">
        <f t="shared" si="108"/>
        <v>3.6958864643114376E-6</v>
      </c>
      <c r="S605" s="85">
        <v>1</v>
      </c>
      <c r="T605" s="83">
        <f t="shared" si="113"/>
        <v>3.6958864643114376E-6</v>
      </c>
    </row>
    <row r="606" spans="1:20" s="83" customFormat="1" ht="12.95" customHeight="1">
      <c r="A606" s="214" t="s">
        <v>1428</v>
      </c>
      <c r="B606" s="215" t="s">
        <v>197</v>
      </c>
      <c r="C606" s="216">
        <v>54215.494299999904</v>
      </c>
      <c r="D606" s="216">
        <v>2.0000000000000001E-4</v>
      </c>
      <c r="E606" s="53">
        <f t="shared" si="109"/>
        <v>66528.428047271009</v>
      </c>
      <c r="F606" s="83">
        <f t="shared" si="110"/>
        <v>66528.5</v>
      </c>
      <c r="G606" s="83">
        <f t="shared" si="114"/>
        <v>-1.5878980091656558E-2</v>
      </c>
      <c r="L606" s="83">
        <f>G606</f>
        <v>-1.5878980091656558E-2</v>
      </c>
      <c r="O606" s="83">
        <f ca="1">+C$11+C$12*F606</f>
        <v>-1.0324129623992429E-2</v>
      </c>
      <c r="P606" s="83">
        <f t="shared" si="111"/>
        <v>-1.4613681540874217E-2</v>
      </c>
      <c r="Q606" s="146">
        <f t="shared" si="112"/>
        <v>39196.994299999904</v>
      </c>
      <c r="R606" s="83">
        <f t="shared" si="108"/>
        <v>1.6009804226118933E-6</v>
      </c>
      <c r="S606" s="85">
        <v>1</v>
      </c>
      <c r="T606" s="83">
        <f t="shared" si="113"/>
        <v>1.6009804226118933E-6</v>
      </c>
    </row>
    <row r="607" spans="1:20" s="83" customFormat="1" ht="12.95" customHeight="1">
      <c r="A607" s="214" t="s">
        <v>1428</v>
      </c>
      <c r="B607" s="215" t="s">
        <v>197</v>
      </c>
      <c r="C607" s="216">
        <v>54216.376900000032</v>
      </c>
      <c r="D607" s="216">
        <v>2.0000000000000001E-4</v>
      </c>
      <c r="E607" s="53">
        <f t="shared" si="109"/>
        <v>66532.427389686534</v>
      </c>
      <c r="F607" s="83">
        <f t="shared" si="110"/>
        <v>66532.5</v>
      </c>
      <c r="G607" s="83">
        <f t="shared" si="114"/>
        <v>-1.6024099968490191E-2</v>
      </c>
      <c r="L607" s="83">
        <f>G607</f>
        <v>-1.6024099968490191E-2</v>
      </c>
      <c r="O607" s="83">
        <f ca="1">+C$11+C$12*F607</f>
        <v>-1.0328377579909898E-2</v>
      </c>
      <c r="P607" s="83">
        <f t="shared" si="111"/>
        <v>-1.4616163693049782E-2</v>
      </c>
      <c r="Q607" s="146">
        <f t="shared" si="112"/>
        <v>39197.876900000032</v>
      </c>
      <c r="R607" s="83">
        <f t="shared" si="108"/>
        <v>1.98228455570101E-6</v>
      </c>
      <c r="S607" s="85">
        <v>1</v>
      </c>
      <c r="T607" s="83">
        <f t="shared" si="113"/>
        <v>1.98228455570101E-6</v>
      </c>
    </row>
    <row r="608" spans="1:20" s="83" customFormat="1" ht="12.95" customHeight="1">
      <c r="A608" s="49" t="s">
        <v>217</v>
      </c>
      <c r="B608" s="50" t="s">
        <v>197</v>
      </c>
      <c r="C608" s="49">
        <v>54216.376960000001</v>
      </c>
      <c r="D608" s="49">
        <v>4.0000000000000002E-4</v>
      </c>
      <c r="E608" s="83">
        <f t="shared" si="109"/>
        <v>66532.427661565554</v>
      </c>
      <c r="F608" s="83">
        <f t="shared" si="110"/>
        <v>66532.5</v>
      </c>
      <c r="G608" s="83">
        <f t="shared" si="114"/>
        <v>-1.5964099999109749E-2</v>
      </c>
      <c r="K608" s="83">
        <f>G608</f>
        <v>-1.5964099999109749E-2</v>
      </c>
      <c r="P608" s="83">
        <f t="shared" si="111"/>
        <v>-1.4616163693049782E-2</v>
      </c>
      <c r="Q608" s="146">
        <f t="shared" si="112"/>
        <v>39197.876960000001</v>
      </c>
      <c r="R608" s="83">
        <f t="shared" si="108"/>
        <v>1.8169322851945879E-6</v>
      </c>
      <c r="S608" s="85">
        <v>1</v>
      </c>
      <c r="T608" s="83">
        <f t="shared" si="113"/>
        <v>1.8169322851945879E-6</v>
      </c>
    </row>
    <row r="609" spans="1:20" s="83" customFormat="1" ht="12.95" customHeight="1">
      <c r="A609" s="214" t="s">
        <v>1428</v>
      </c>
      <c r="B609" s="215" t="s">
        <v>195</v>
      </c>
      <c r="C609" s="216">
        <v>54216.487000000197</v>
      </c>
      <c r="D609" s="216">
        <v>1E-4</v>
      </c>
      <c r="E609" s="53">
        <f t="shared" si="109"/>
        <v>66532.926287942319</v>
      </c>
      <c r="F609" s="83">
        <f t="shared" si="110"/>
        <v>66533</v>
      </c>
      <c r="G609" s="83">
        <f t="shared" si="114"/>
        <v>-1.6267239800072275E-2</v>
      </c>
      <c r="L609" s="83">
        <f t="shared" ref="L609:L622" si="115">G609</f>
        <v>-1.6267239800072275E-2</v>
      </c>
      <c r="O609" s="83">
        <f t="shared" ref="O609:O622" ca="1" si="116">+C$11+C$12*F609</f>
        <v>-1.0328908574399581E-2</v>
      </c>
      <c r="P609" s="83">
        <f t="shared" si="111"/>
        <v>-1.4616473972296196E-2</v>
      </c>
      <c r="Q609" s="146">
        <f t="shared" si="112"/>
        <v>39197.987000000197</v>
      </c>
      <c r="R609" s="83">
        <f t="shared" si="108"/>
        <v>2.7250278181532427E-6</v>
      </c>
      <c r="S609" s="85">
        <v>1</v>
      </c>
      <c r="T609" s="83">
        <f t="shared" si="113"/>
        <v>2.7250278181532427E-6</v>
      </c>
    </row>
    <row r="610" spans="1:20" s="83" customFormat="1" ht="12.95" customHeight="1">
      <c r="A610" s="214" t="s">
        <v>1428</v>
      </c>
      <c r="B610" s="215" t="s">
        <v>197</v>
      </c>
      <c r="C610" s="216">
        <v>54217.480399999768</v>
      </c>
      <c r="D610" s="216">
        <v>6.9999999999999999E-4</v>
      </c>
      <c r="E610" s="53">
        <f t="shared" si="109"/>
        <v>66537.427700533837</v>
      </c>
      <c r="F610" s="83">
        <f t="shared" si="110"/>
        <v>66537.5</v>
      </c>
      <c r="G610" s="83">
        <f t="shared" si="114"/>
        <v>-1.5955500231939368E-2</v>
      </c>
      <c r="L610" s="83">
        <f t="shared" si="115"/>
        <v>-1.5955500231939368E-2</v>
      </c>
      <c r="O610" s="83">
        <f t="shared" ca="1" si="116"/>
        <v>-1.0333687524806734E-2</v>
      </c>
      <c r="P610" s="83">
        <f t="shared" si="111"/>
        <v>-1.4619266587758533E-2</v>
      </c>
      <c r="Q610" s="146">
        <f t="shared" si="112"/>
        <v>39198.980399999768</v>
      </c>
      <c r="R610" s="83">
        <f t="shared" si="108"/>
        <v>1.7855203518407932E-6</v>
      </c>
      <c r="S610" s="85">
        <v>1</v>
      </c>
      <c r="T610" s="83">
        <f t="shared" si="113"/>
        <v>1.7855203518407932E-6</v>
      </c>
    </row>
    <row r="611" spans="1:20" s="83" customFormat="1" ht="12.95" customHeight="1">
      <c r="A611" s="214" t="s">
        <v>1428</v>
      </c>
      <c r="B611" s="215" t="s">
        <v>195</v>
      </c>
      <c r="C611" s="216">
        <v>54220.458600000013</v>
      </c>
      <c r="D611" s="216">
        <v>2.9999999999999997E-4</v>
      </c>
      <c r="E611" s="53">
        <f t="shared" si="109"/>
        <v>66550.922875676784</v>
      </c>
      <c r="F611" s="83">
        <f t="shared" si="110"/>
        <v>66551</v>
      </c>
      <c r="G611" s="83">
        <f t="shared" si="114"/>
        <v>-1.7020279985445086E-2</v>
      </c>
      <c r="L611" s="83">
        <f t="shared" si="115"/>
        <v>-1.7020279985445086E-2</v>
      </c>
      <c r="O611" s="83">
        <f t="shared" ca="1" si="116"/>
        <v>-1.0348024376028192E-2</v>
      </c>
      <c r="P611" s="83">
        <f t="shared" si="111"/>
        <v>-1.4627645538387746E-2</v>
      </c>
      <c r="Q611" s="146">
        <f t="shared" si="112"/>
        <v>39201.958600000013</v>
      </c>
      <c r="R611" s="83">
        <f t="shared" si="108"/>
        <v>5.7246995972453843E-6</v>
      </c>
      <c r="S611" s="85">
        <v>1</v>
      </c>
      <c r="T611" s="83">
        <f t="shared" si="113"/>
        <v>5.7246995972453843E-6</v>
      </c>
    </row>
    <row r="612" spans="1:20" s="83" customFormat="1" ht="12.95" customHeight="1">
      <c r="A612" s="214" t="s">
        <v>1428</v>
      </c>
      <c r="B612" s="215" t="s">
        <v>197</v>
      </c>
      <c r="C612" s="216">
        <v>54221.45250000013</v>
      </c>
      <c r="D612" s="216">
        <v>2.9999999999999997E-4</v>
      </c>
      <c r="E612" s="53">
        <f t="shared" si="109"/>
        <v>66555.426553930447</v>
      </c>
      <c r="F612" s="83">
        <f t="shared" si="110"/>
        <v>66555.5</v>
      </c>
      <c r="G612" s="83">
        <f t="shared" si="114"/>
        <v>-1.6208539869694505E-2</v>
      </c>
      <c r="L612" s="83">
        <f t="shared" si="115"/>
        <v>-1.6208539869694505E-2</v>
      </c>
      <c r="O612" s="83">
        <f t="shared" ca="1" si="116"/>
        <v>-1.0352803326435345E-2</v>
      </c>
      <c r="P612" s="83">
        <f t="shared" si="111"/>
        <v>-1.463043889001155E-2</v>
      </c>
      <c r="Q612" s="146">
        <f t="shared" si="112"/>
        <v>39202.95250000013</v>
      </c>
      <c r="R612" s="83">
        <f t="shared" si="108"/>
        <v>2.490402702076303E-6</v>
      </c>
      <c r="S612" s="85">
        <v>1</v>
      </c>
      <c r="T612" s="83">
        <f t="shared" si="113"/>
        <v>2.490402702076303E-6</v>
      </c>
    </row>
    <row r="613" spans="1:20" s="83" customFormat="1" ht="12.95" customHeight="1">
      <c r="A613" s="214" t="s">
        <v>1428</v>
      </c>
      <c r="B613" s="215" t="s">
        <v>197</v>
      </c>
      <c r="C613" s="216">
        <v>54223.43880000012</v>
      </c>
      <c r="D613" s="216">
        <v>2.0000000000000001E-4</v>
      </c>
      <c r="E613" s="53">
        <f t="shared" si="109"/>
        <v>66564.427113457714</v>
      </c>
      <c r="F613" s="83">
        <f t="shared" si="110"/>
        <v>66564.5</v>
      </c>
      <c r="G613" s="83">
        <f t="shared" si="114"/>
        <v>-1.6085059876786545E-2</v>
      </c>
      <c r="L613" s="83">
        <f t="shared" si="115"/>
        <v>-1.6085059876786545E-2</v>
      </c>
      <c r="O613" s="83">
        <f t="shared" ca="1" si="116"/>
        <v>-1.036236122724965E-2</v>
      </c>
      <c r="P613" s="83">
        <f t="shared" si="111"/>
        <v>-1.4636026145380246E-2</v>
      </c>
      <c r="Q613" s="146">
        <f t="shared" si="112"/>
        <v>39204.93880000012</v>
      </c>
      <c r="R613" s="83">
        <f t="shared" si="108"/>
        <v>2.0996987547532621E-6</v>
      </c>
      <c r="S613" s="85">
        <v>1</v>
      </c>
      <c r="T613" s="83">
        <f t="shared" si="113"/>
        <v>2.0996987547532621E-6</v>
      </c>
    </row>
    <row r="614" spans="1:20" s="83" customFormat="1" ht="12.95" customHeight="1">
      <c r="A614" s="214" t="s">
        <v>1428</v>
      </c>
      <c r="B614" s="215" t="s">
        <v>195</v>
      </c>
      <c r="C614" s="216">
        <v>54224.4319000002</v>
      </c>
      <c r="D614" s="216">
        <v>4.0000000000000002E-4</v>
      </c>
      <c r="E614" s="53">
        <f t="shared" si="109"/>
        <v>66568.927166655762</v>
      </c>
      <c r="F614" s="83">
        <f t="shared" si="110"/>
        <v>66569</v>
      </c>
      <c r="G614" s="83">
        <f t="shared" si="114"/>
        <v>-1.6073319799033925E-2</v>
      </c>
      <c r="L614" s="83">
        <f t="shared" si="115"/>
        <v>-1.6073319799033925E-2</v>
      </c>
      <c r="O614" s="83">
        <f t="shared" ca="1" si="116"/>
        <v>-1.0367140177656789E-2</v>
      </c>
      <c r="P614" s="83">
        <f t="shared" si="111"/>
        <v>-1.4638820049125142E-2</v>
      </c>
      <c r="Q614" s="146">
        <f t="shared" si="112"/>
        <v>39205.9319000002</v>
      </c>
      <c r="R614" s="83">
        <f t="shared" si="108"/>
        <v>2.0577895324883617E-6</v>
      </c>
      <c r="S614" s="85">
        <v>1</v>
      </c>
      <c r="T614" s="83">
        <f t="shared" si="113"/>
        <v>2.0577895324883617E-6</v>
      </c>
    </row>
    <row r="615" spans="1:20" s="83" customFormat="1" ht="12.95" customHeight="1">
      <c r="A615" s="214" t="s">
        <v>1428</v>
      </c>
      <c r="B615" s="215" t="s">
        <v>197</v>
      </c>
      <c r="C615" s="216">
        <v>54225.42510000011</v>
      </c>
      <c r="D615" s="216">
        <v>1E-4</v>
      </c>
      <c r="E615" s="53">
        <f t="shared" si="109"/>
        <v>66573.427672984966</v>
      </c>
      <c r="F615" s="83">
        <f t="shared" si="110"/>
        <v>66573.5</v>
      </c>
      <c r="G615" s="83">
        <f t="shared" si="114"/>
        <v>-1.5961579891154543E-2</v>
      </c>
      <c r="L615" s="83">
        <f t="shared" si="115"/>
        <v>-1.5961579891154543E-2</v>
      </c>
      <c r="O615" s="83">
        <f t="shared" ca="1" si="116"/>
        <v>-1.0371919128063942E-2</v>
      </c>
      <c r="P615" s="83">
        <f t="shared" si="111"/>
        <v>-1.4641614136910399E-2</v>
      </c>
      <c r="Q615" s="146">
        <f t="shared" si="112"/>
        <v>39206.92510000011</v>
      </c>
      <c r="R615" s="83">
        <f t="shared" si="108"/>
        <v>1.7423095923773118E-6</v>
      </c>
      <c r="S615" s="85">
        <v>1</v>
      </c>
      <c r="T615" s="83">
        <f t="shared" si="113"/>
        <v>1.7423095923773118E-6</v>
      </c>
    </row>
    <row r="616" spans="1:20" s="83" customFormat="1" ht="12.95" customHeight="1">
      <c r="A616" s="214" t="s">
        <v>1428</v>
      </c>
      <c r="B616" s="215" t="s">
        <v>195</v>
      </c>
      <c r="C616" s="216">
        <v>54226.417700000107</v>
      </c>
      <c r="D616" s="216">
        <v>1E-4</v>
      </c>
      <c r="E616" s="53">
        <f t="shared" si="109"/>
        <v>66577.925460522994</v>
      </c>
      <c r="F616" s="83">
        <f t="shared" si="110"/>
        <v>66578</v>
      </c>
      <c r="G616" s="83">
        <f t="shared" si="114"/>
        <v>-1.6449839895358309E-2</v>
      </c>
      <c r="L616" s="83">
        <f t="shared" si="115"/>
        <v>-1.6449839895358309E-2</v>
      </c>
      <c r="O616" s="83">
        <f t="shared" ca="1" si="116"/>
        <v>-1.0376698078471094E-2</v>
      </c>
      <c r="P616" s="83">
        <f t="shared" si="111"/>
        <v>-1.4644408408736024E-2</v>
      </c>
      <c r="Q616" s="146">
        <f t="shared" si="112"/>
        <v>39207.917700000107</v>
      </c>
      <c r="R616" s="83">
        <f t="shared" si="108"/>
        <v>3.2595828528871562E-6</v>
      </c>
      <c r="S616" s="85">
        <v>1</v>
      </c>
      <c r="T616" s="83">
        <f t="shared" si="113"/>
        <v>3.2595828528871562E-6</v>
      </c>
    </row>
    <row r="617" spans="1:20" s="83" customFormat="1" ht="12.95" customHeight="1">
      <c r="A617" s="214" t="s">
        <v>1428</v>
      </c>
      <c r="B617" s="215" t="s">
        <v>197</v>
      </c>
      <c r="C617" s="216">
        <v>54227.411199999973</v>
      </c>
      <c r="D617" s="216">
        <v>1E-4</v>
      </c>
      <c r="E617" s="53">
        <f t="shared" si="109"/>
        <v>66582.427326247795</v>
      </c>
      <c r="F617" s="83">
        <f t="shared" si="110"/>
        <v>66582.5</v>
      </c>
      <c r="G617" s="83">
        <f t="shared" si="114"/>
        <v>-1.6038100024161395E-2</v>
      </c>
      <c r="L617" s="83">
        <f t="shared" si="115"/>
        <v>-1.6038100024161395E-2</v>
      </c>
      <c r="O617" s="83">
        <f t="shared" ca="1" si="116"/>
        <v>-1.0381477028878247E-2</v>
      </c>
      <c r="P617" s="83">
        <f t="shared" si="111"/>
        <v>-1.464720286460201E-2</v>
      </c>
      <c r="Q617" s="146">
        <f t="shared" si="112"/>
        <v>39208.911199999973</v>
      </c>
      <c r="R617" s="83">
        <f t="shared" si="108"/>
        <v>1.9345949084703657E-6</v>
      </c>
      <c r="S617" s="85">
        <v>1</v>
      </c>
      <c r="T617" s="83">
        <f t="shared" si="113"/>
        <v>1.9345949084703657E-6</v>
      </c>
    </row>
    <row r="618" spans="1:20" s="83" customFormat="1" ht="12.95" customHeight="1">
      <c r="A618" s="214" t="s">
        <v>1428</v>
      </c>
      <c r="B618" s="215" t="s">
        <v>195</v>
      </c>
      <c r="C618" s="216">
        <v>54230.390099999961</v>
      </c>
      <c r="D618" s="216">
        <v>2.0000000000000001E-4</v>
      </c>
      <c r="E618" s="53">
        <f t="shared" si="109"/>
        <v>66595.92567331309</v>
      </c>
      <c r="F618" s="83">
        <f t="shared" si="110"/>
        <v>66596</v>
      </c>
      <c r="G618" s="83">
        <f t="shared" si="114"/>
        <v>-1.6402880035457201E-2</v>
      </c>
      <c r="L618" s="83">
        <f t="shared" si="115"/>
        <v>-1.6402880035457201E-2</v>
      </c>
      <c r="O618" s="83">
        <f t="shared" ca="1" si="116"/>
        <v>-1.0395813880099705E-2</v>
      </c>
      <c r="P618" s="83">
        <f t="shared" si="111"/>
        <v>-1.465558733644217E-2</v>
      </c>
      <c r="Q618" s="146">
        <f t="shared" si="112"/>
        <v>39211.890099999961</v>
      </c>
      <c r="R618" s="83">
        <f t="shared" si="108"/>
        <v>3.0530317760312313E-6</v>
      </c>
      <c r="S618" s="85">
        <v>1</v>
      </c>
      <c r="T618" s="83">
        <f t="shared" si="113"/>
        <v>3.0530317760312313E-6</v>
      </c>
    </row>
    <row r="619" spans="1:20" s="83" customFormat="1" ht="12.95" customHeight="1">
      <c r="A619" s="214" t="s">
        <v>1428</v>
      </c>
      <c r="B619" s="215" t="s">
        <v>197</v>
      </c>
      <c r="C619" s="216">
        <v>54231.383799999952</v>
      </c>
      <c r="D619" s="216">
        <v>1E-4</v>
      </c>
      <c r="E619" s="53">
        <f t="shared" si="109"/>
        <v>66600.428445302328</v>
      </c>
      <c r="F619" s="83">
        <f t="shared" si="110"/>
        <v>66600.5</v>
      </c>
      <c r="G619" s="83">
        <f t="shared" si="114"/>
        <v>-1.5791140045621432E-2</v>
      </c>
      <c r="L619" s="83">
        <f t="shared" si="115"/>
        <v>-1.5791140045621432E-2</v>
      </c>
      <c r="O619" s="83">
        <f t="shared" ca="1" si="116"/>
        <v>-1.0400592830506858E-2</v>
      </c>
      <c r="P619" s="83">
        <f t="shared" si="111"/>
        <v>-1.4658382528469616E-2</v>
      </c>
      <c r="Q619" s="146">
        <f t="shared" si="112"/>
        <v>39212.883799999952</v>
      </c>
      <c r="R619" s="83">
        <f t="shared" si="108"/>
        <v>1.2831395926639469E-6</v>
      </c>
      <c r="S619" s="85">
        <v>1</v>
      </c>
      <c r="T619" s="83">
        <f t="shared" si="113"/>
        <v>1.2831395926639469E-6</v>
      </c>
    </row>
    <row r="620" spans="1:20" s="83" customFormat="1" ht="12.95" customHeight="1">
      <c r="A620" s="214" t="s">
        <v>1428</v>
      </c>
      <c r="B620" s="215" t="s">
        <v>197</v>
      </c>
      <c r="C620" s="216">
        <v>54234.473300000187</v>
      </c>
      <c r="D620" s="216">
        <v>1E-4</v>
      </c>
      <c r="E620" s="53">
        <f t="shared" si="109"/>
        <v>66614.427956283413</v>
      </c>
      <c r="F620" s="83">
        <f t="shared" si="110"/>
        <v>66614.5</v>
      </c>
      <c r="G620" s="83">
        <f t="shared" si="114"/>
        <v>-1.5899059813818894E-2</v>
      </c>
      <c r="L620" s="83">
        <f t="shared" si="115"/>
        <v>-1.5899059813818894E-2</v>
      </c>
      <c r="O620" s="83">
        <f t="shared" ca="1" si="116"/>
        <v>-1.0415460676217986E-2</v>
      </c>
      <c r="P620" s="83">
        <f t="shared" si="111"/>
        <v>-1.4667079858393394E-2</v>
      </c>
      <c r="Q620" s="146">
        <f t="shared" si="112"/>
        <v>39215.973300000187</v>
      </c>
      <c r="R620" s="83">
        <f t="shared" si="108"/>
        <v>1.5177746105702176E-6</v>
      </c>
      <c r="S620" s="85">
        <v>1</v>
      </c>
      <c r="T620" s="83">
        <f t="shared" si="113"/>
        <v>1.5177746105702176E-6</v>
      </c>
    </row>
    <row r="621" spans="1:20" s="83" customFormat="1" ht="12.95" customHeight="1">
      <c r="A621" s="214" t="s">
        <v>1428</v>
      </c>
      <c r="B621" s="215" t="s">
        <v>195</v>
      </c>
      <c r="C621" s="216">
        <v>54235.466200000141</v>
      </c>
      <c r="D621" s="216">
        <v>1E-4</v>
      </c>
      <c r="E621" s="53">
        <f t="shared" si="109"/>
        <v>66618.927103217022</v>
      </c>
      <c r="F621" s="83">
        <f t="shared" si="110"/>
        <v>66619</v>
      </c>
      <c r="G621" s="83">
        <f t="shared" si="114"/>
        <v>-1.6087319861981086E-2</v>
      </c>
      <c r="L621" s="83">
        <f t="shared" si="115"/>
        <v>-1.6087319861981086E-2</v>
      </c>
      <c r="O621" s="83">
        <f t="shared" ca="1" si="116"/>
        <v>-1.0420239626625138E-2</v>
      </c>
      <c r="P621" s="83">
        <f t="shared" si="111"/>
        <v>-1.4669875807031232E-2</v>
      </c>
      <c r="Q621" s="146">
        <f t="shared" si="112"/>
        <v>39216.966200000141</v>
      </c>
      <c r="R621" s="83">
        <f t="shared" si="108"/>
        <v>2.0091476489126848E-6</v>
      </c>
      <c r="S621" s="85">
        <v>1</v>
      </c>
      <c r="T621" s="83">
        <f t="shared" si="113"/>
        <v>2.0091476489126848E-6</v>
      </c>
    </row>
    <row r="622" spans="1:20" s="83" customFormat="1" ht="12.95" customHeight="1">
      <c r="A622" s="214" t="s">
        <v>1428</v>
      </c>
      <c r="B622" s="215" t="s">
        <v>197</v>
      </c>
      <c r="C622" s="216">
        <v>54236.459400000051</v>
      </c>
      <c r="D622" s="216">
        <v>2.0000000000000001E-4</v>
      </c>
      <c r="E622" s="53">
        <f t="shared" si="109"/>
        <v>66623.427609546241</v>
      </c>
      <c r="F622" s="83">
        <f t="shared" si="110"/>
        <v>66623.5</v>
      </c>
      <c r="G622" s="83">
        <f t="shared" si="114"/>
        <v>-1.5975579946825746E-2</v>
      </c>
      <c r="L622" s="83">
        <f t="shared" si="115"/>
        <v>-1.5975579946825746E-2</v>
      </c>
      <c r="O622" s="83">
        <f t="shared" ca="1" si="116"/>
        <v>-1.0425018577032291E-2</v>
      </c>
      <c r="P622" s="83">
        <f t="shared" si="111"/>
        <v>-1.4672671939709434E-2</v>
      </c>
      <c r="Q622" s="146">
        <f t="shared" si="112"/>
        <v>39217.959400000051</v>
      </c>
      <c r="R622" s="83">
        <f t="shared" si="108"/>
        <v>1.6975692750078021E-6</v>
      </c>
      <c r="S622" s="85">
        <v>1</v>
      </c>
      <c r="T622" s="83">
        <f t="shared" si="113"/>
        <v>1.6975692750078021E-6</v>
      </c>
    </row>
    <row r="623" spans="1:20" s="83" customFormat="1" ht="12.95" customHeight="1">
      <c r="A623" s="49" t="s">
        <v>217</v>
      </c>
      <c r="B623" s="50" t="s">
        <v>197</v>
      </c>
      <c r="C623" s="49">
        <v>54244.40496</v>
      </c>
      <c r="D623" s="49">
        <v>2.0000000000000001E-4</v>
      </c>
      <c r="E623" s="83">
        <f t="shared" si="109"/>
        <v>66659.431478930186</v>
      </c>
      <c r="F623" s="83">
        <f t="shared" si="110"/>
        <v>66659.5</v>
      </c>
      <c r="G623" s="83">
        <f t="shared" si="114"/>
        <v>-1.5121659998840187E-2</v>
      </c>
      <c r="K623" s="83">
        <f>G623</f>
        <v>-1.5121659998840187E-2</v>
      </c>
      <c r="P623" s="83">
        <f t="shared" si="111"/>
        <v>-1.4695047626588176E-2</v>
      </c>
      <c r="Q623" s="146">
        <f t="shared" si="112"/>
        <v>39225.90496</v>
      </c>
      <c r="R623" s="83">
        <f t="shared" si="108"/>
        <v>1.8199811615848779E-7</v>
      </c>
      <c r="S623" s="85">
        <v>1</v>
      </c>
      <c r="T623" s="83">
        <f t="shared" si="113"/>
        <v>1.8199811615848779E-7</v>
      </c>
    </row>
    <row r="624" spans="1:20" s="83" customFormat="1" ht="12.95" customHeight="1">
      <c r="A624" s="149" t="s">
        <v>1155</v>
      </c>
      <c r="B624" s="150" t="s">
        <v>197</v>
      </c>
      <c r="C624" s="49">
        <v>54267.683299999997</v>
      </c>
      <c r="D624" s="149" t="s">
        <v>55</v>
      </c>
      <c r="E624" s="53">
        <f t="shared" si="109"/>
        <v>66764.913070264258</v>
      </c>
      <c r="F624" s="83">
        <f t="shared" si="110"/>
        <v>66765</v>
      </c>
      <c r="G624" s="83">
        <f t="shared" si="114"/>
        <v>-1.918419999856269E-2</v>
      </c>
      <c r="K624" s="83">
        <f>G624</f>
        <v>-1.918419999856269E-2</v>
      </c>
      <c r="P624" s="83">
        <f t="shared" si="111"/>
        <v>-1.47606886571313E-2</v>
      </c>
      <c r="Q624" s="146">
        <f t="shared" si="112"/>
        <v>39249.183299999997</v>
      </c>
      <c r="R624" s="83">
        <f t="shared" si="108"/>
        <v>1.9567452587772134E-5</v>
      </c>
      <c r="S624" s="85">
        <v>1</v>
      </c>
      <c r="T624" s="83">
        <f t="shared" si="113"/>
        <v>1.9567452587772134E-5</v>
      </c>
    </row>
    <row r="625" spans="1:25" s="83" customFormat="1" ht="12.95" customHeight="1">
      <c r="A625" s="49" t="s">
        <v>220</v>
      </c>
      <c r="B625" s="50" t="s">
        <v>195</v>
      </c>
      <c r="C625" s="49">
        <v>54521.291259999998</v>
      </c>
      <c r="D625" s="49">
        <v>4.0000000000000002E-4</v>
      </c>
      <c r="E625" s="83">
        <f t="shared" si="109"/>
        <v>67914.091714265145</v>
      </c>
      <c r="F625" s="83">
        <f t="shared" si="110"/>
        <v>67914</v>
      </c>
      <c r="P625" s="83">
        <f t="shared" si="111"/>
        <v>-1.5482134922141098E-2</v>
      </c>
      <c r="Q625" s="146">
        <f t="shared" si="112"/>
        <v>39502.791259999998</v>
      </c>
      <c r="R625" s="83">
        <f t="shared" si="108"/>
        <v>2.3969650174738094E-4</v>
      </c>
      <c r="S625" s="85">
        <v>1</v>
      </c>
      <c r="T625" s="83">
        <f t="shared" si="113"/>
        <v>2.3969650174738094E-4</v>
      </c>
    </row>
    <row r="626" spans="1:25" s="83" customFormat="1" ht="12.95" customHeight="1">
      <c r="A626" s="49" t="s">
        <v>220</v>
      </c>
      <c r="B626" s="50" t="s">
        <v>195</v>
      </c>
      <c r="C626" s="49">
        <v>54521.291660000003</v>
      </c>
      <c r="D626" s="49">
        <v>5.9999999999999995E-4</v>
      </c>
      <c r="E626" s="53">
        <f t="shared" si="109"/>
        <v>67914.093526792887</v>
      </c>
      <c r="F626" s="83">
        <f t="shared" si="110"/>
        <v>67914</v>
      </c>
      <c r="P626" s="83">
        <f t="shared" si="111"/>
        <v>-1.5482134922141098E-2</v>
      </c>
      <c r="Q626" s="146">
        <f t="shared" si="112"/>
        <v>39502.791660000003</v>
      </c>
      <c r="R626" s="83">
        <f t="shared" si="108"/>
        <v>2.3969650174738094E-4</v>
      </c>
      <c r="S626" s="85">
        <v>1</v>
      </c>
      <c r="T626" s="83">
        <f t="shared" si="113"/>
        <v>2.3969650174738094E-4</v>
      </c>
    </row>
    <row r="627" spans="1:25" s="83" customFormat="1" ht="12.95" customHeight="1">
      <c r="A627" s="49" t="s">
        <v>220</v>
      </c>
      <c r="B627" s="50" t="s">
        <v>195</v>
      </c>
      <c r="C627" s="49">
        <v>54521.291660000003</v>
      </c>
      <c r="D627" s="49">
        <v>1.1000000000000001E-3</v>
      </c>
      <c r="E627" s="53">
        <f t="shared" si="109"/>
        <v>67914.093526792887</v>
      </c>
      <c r="F627" s="83">
        <f t="shared" si="110"/>
        <v>67914</v>
      </c>
      <c r="P627" s="83">
        <f t="shared" si="111"/>
        <v>-1.5482134922141098E-2</v>
      </c>
      <c r="Q627" s="146">
        <f t="shared" si="112"/>
        <v>39502.791660000003</v>
      </c>
      <c r="R627" s="83">
        <f t="shared" si="108"/>
        <v>2.3969650174738094E-4</v>
      </c>
      <c r="S627" s="85">
        <v>1</v>
      </c>
      <c r="T627" s="83">
        <f t="shared" si="113"/>
        <v>2.3969650174738094E-4</v>
      </c>
    </row>
    <row r="628" spans="1:25" s="83" customFormat="1" ht="12.95" customHeight="1">
      <c r="A628" s="49" t="s">
        <v>220</v>
      </c>
      <c r="B628" s="50" t="s">
        <v>195</v>
      </c>
      <c r="C628" s="49">
        <v>54521.293469999997</v>
      </c>
      <c r="D628" s="49">
        <v>2.0000000000000001E-4</v>
      </c>
      <c r="E628" s="53">
        <f t="shared" si="109"/>
        <v>67914.101728480804</v>
      </c>
      <c r="F628" s="83">
        <f t="shared" si="110"/>
        <v>67914</v>
      </c>
      <c r="P628" s="83">
        <f t="shared" si="111"/>
        <v>-1.5482134922141098E-2</v>
      </c>
      <c r="Q628" s="146">
        <f t="shared" si="112"/>
        <v>39502.793469999997</v>
      </c>
      <c r="R628" s="83">
        <f t="shared" si="108"/>
        <v>2.3969650174738094E-4</v>
      </c>
      <c r="S628" s="85">
        <v>1</v>
      </c>
      <c r="T628" s="83">
        <f t="shared" si="113"/>
        <v>2.3969650174738094E-4</v>
      </c>
    </row>
    <row r="629" spans="1:25" s="83" customFormat="1" ht="12.95" customHeight="1">
      <c r="A629" s="53" t="s">
        <v>311</v>
      </c>
      <c r="B629" s="50" t="s">
        <v>197</v>
      </c>
      <c r="C629" s="49">
        <v>54534.605600000003</v>
      </c>
      <c r="D629" s="49">
        <v>2.0000000000000001E-4</v>
      </c>
      <c r="E629" s="53">
        <f t="shared" si="109"/>
        <v>67974.423240085438</v>
      </c>
      <c r="F629" s="83">
        <f t="shared" si="110"/>
        <v>67974.5</v>
      </c>
      <c r="G629" s="83">
        <f>+C629-(C$7+F629*C$8)</f>
        <v>-1.6939859997364692E-2</v>
      </c>
      <c r="K629" s="83">
        <f>G629</f>
        <v>-1.6939859997364692E-2</v>
      </c>
      <c r="P629" s="83">
        <f t="shared" si="111"/>
        <v>-1.5520454822807637E-2</v>
      </c>
      <c r="Q629" s="146">
        <f t="shared" si="112"/>
        <v>39516.105600000003</v>
      </c>
      <c r="R629" s="83">
        <f t="shared" si="108"/>
        <v>2.0147110495593434E-6</v>
      </c>
      <c r="S629" s="85">
        <v>1</v>
      </c>
      <c r="T629" s="83">
        <f t="shared" si="113"/>
        <v>2.0147110495593434E-6</v>
      </c>
    </row>
    <row r="630" spans="1:25" s="83" customFormat="1" ht="12.95" customHeight="1">
      <c r="A630" s="49" t="s">
        <v>213</v>
      </c>
      <c r="B630" s="50" t="s">
        <v>195</v>
      </c>
      <c r="C630" s="49">
        <v>54535.82</v>
      </c>
      <c r="D630" s="49">
        <v>1E-4</v>
      </c>
      <c r="E630" s="53">
        <f t="shared" si="109"/>
        <v>67979.926074244402</v>
      </c>
      <c r="F630" s="83">
        <f t="shared" si="110"/>
        <v>67980</v>
      </c>
      <c r="G630" s="83">
        <f>+C630-(C$7+F630*C$8)</f>
        <v>-1.6314400003466289E-2</v>
      </c>
      <c r="K630" s="83">
        <f>G630</f>
        <v>-1.6314400003466289E-2</v>
      </c>
      <c r="P630" s="83">
        <f t="shared" si="111"/>
        <v>-1.5523940099687931E-2</v>
      </c>
      <c r="Q630" s="146">
        <f t="shared" si="112"/>
        <v>39517.32</v>
      </c>
      <c r="R630" s="83">
        <f t="shared" si="108"/>
        <v>6.2482685948129096E-7</v>
      </c>
      <c r="S630" s="85">
        <v>1</v>
      </c>
      <c r="T630" s="83">
        <f t="shared" si="113"/>
        <v>6.2482685948129096E-7</v>
      </c>
    </row>
    <row r="631" spans="1:25" s="83" customFormat="1" ht="12.95" customHeight="1">
      <c r="A631" s="218" t="s">
        <v>213</v>
      </c>
      <c r="B631" s="50"/>
      <c r="C631" s="159">
        <v>54535.820025430497</v>
      </c>
      <c r="D631" s="49">
        <v>1E-4</v>
      </c>
      <c r="E631" s="53">
        <f t="shared" si="109"/>
        <v>67979.926189478108</v>
      </c>
      <c r="F631" s="83">
        <f t="shared" si="110"/>
        <v>67980</v>
      </c>
      <c r="G631" s="83">
        <f>+C631-(C$7+F631*C$8)</f>
        <v>-1.6288969505694695E-2</v>
      </c>
      <c r="K631" s="83">
        <f>G631</f>
        <v>-1.6288969505694695E-2</v>
      </c>
      <c r="P631" s="83">
        <f t="shared" si="111"/>
        <v>-1.5523940099687931E-2</v>
      </c>
      <c r="Q631" s="146">
        <f t="shared" si="112"/>
        <v>39517.320025430497</v>
      </c>
      <c r="R631" s="83">
        <f t="shared" si="108"/>
        <v>5.8526999205506119E-7</v>
      </c>
      <c r="S631" s="85">
        <v>1</v>
      </c>
      <c r="T631" s="83">
        <f t="shared" si="113"/>
        <v>5.8526999205506119E-7</v>
      </c>
      <c r="Y631" s="102" t="s">
        <v>1430</v>
      </c>
    </row>
    <row r="632" spans="1:25" s="83" customFormat="1" ht="12.95" customHeight="1">
      <c r="A632" s="49" t="s">
        <v>220</v>
      </c>
      <c r="B632" s="50" t="s">
        <v>197</v>
      </c>
      <c r="C632" s="49">
        <v>54556.362760000004</v>
      </c>
      <c r="D632" s="49">
        <v>2.9999999999999997E-4</v>
      </c>
      <c r="E632" s="53">
        <f t="shared" si="109"/>
        <v>68073.01187912545</v>
      </c>
      <c r="F632" s="83">
        <f t="shared" si="110"/>
        <v>68073</v>
      </c>
      <c r="P632" s="83">
        <f t="shared" si="111"/>
        <v>-1.5582914590504184E-2</v>
      </c>
      <c r="Q632" s="146">
        <f t="shared" si="112"/>
        <v>39537.862760000004</v>
      </c>
      <c r="R632" s="83">
        <f t="shared" si="108"/>
        <v>2.4282722713494818E-4</v>
      </c>
      <c r="S632" s="85">
        <v>1</v>
      </c>
      <c r="T632" s="83">
        <f t="shared" si="113"/>
        <v>2.4282722713494818E-4</v>
      </c>
    </row>
    <row r="633" spans="1:25" s="83" customFormat="1" ht="12.95" customHeight="1">
      <c r="A633" s="49" t="s">
        <v>220</v>
      </c>
      <c r="B633" s="50" t="s">
        <v>195</v>
      </c>
      <c r="C633" s="49">
        <v>54568.546569999999</v>
      </c>
      <c r="D633" s="49">
        <v>2E-3</v>
      </c>
      <c r="E633" s="53">
        <f t="shared" si="109"/>
        <v>68128.22061253649</v>
      </c>
      <c r="F633" s="83">
        <f t="shared" si="110"/>
        <v>68128</v>
      </c>
      <c r="P633" s="83">
        <f t="shared" si="111"/>
        <v>-1.5617828967387268E-2</v>
      </c>
      <c r="Q633" s="146">
        <f t="shared" si="112"/>
        <v>39550.046569999999</v>
      </c>
      <c r="R633" s="83">
        <f t="shared" si="108"/>
        <v>2.4391658165456086E-4</v>
      </c>
      <c r="S633" s="85">
        <v>1</v>
      </c>
      <c r="T633" s="83">
        <f t="shared" si="113"/>
        <v>2.4391658165456086E-4</v>
      </c>
    </row>
    <row r="634" spans="1:25" s="83" customFormat="1" ht="12.95" customHeight="1">
      <c r="A634" s="49" t="s">
        <v>220</v>
      </c>
      <c r="B634" s="50" t="s">
        <v>195</v>
      </c>
      <c r="C634" s="49">
        <v>54568.546880000002</v>
      </c>
      <c r="D634" s="49">
        <v>1.1000000000000001E-3</v>
      </c>
      <c r="E634" s="53">
        <f t="shared" si="109"/>
        <v>68128.222017245484</v>
      </c>
      <c r="F634" s="83">
        <f t="shared" si="110"/>
        <v>68128</v>
      </c>
      <c r="P634" s="83">
        <f t="shared" si="111"/>
        <v>-1.5617828967387268E-2</v>
      </c>
      <c r="Q634" s="146">
        <f t="shared" si="112"/>
        <v>39550.046880000002</v>
      </c>
      <c r="R634" s="83">
        <f t="shared" si="108"/>
        <v>2.4391658165456086E-4</v>
      </c>
      <c r="S634" s="85">
        <v>1</v>
      </c>
      <c r="T634" s="83">
        <f t="shared" si="113"/>
        <v>2.4391658165456086E-4</v>
      </c>
    </row>
    <row r="635" spans="1:25" s="83" customFormat="1" ht="12.95" customHeight="1">
      <c r="A635" s="49" t="s">
        <v>220</v>
      </c>
      <c r="B635" s="50" t="s">
        <v>195</v>
      </c>
      <c r="C635" s="49">
        <v>54568.547469999998</v>
      </c>
      <c r="D635" s="49">
        <v>1.1000000000000001E-3</v>
      </c>
      <c r="E635" s="53">
        <f t="shared" si="109"/>
        <v>68128.224690723859</v>
      </c>
      <c r="F635" s="83">
        <f t="shared" si="110"/>
        <v>68128</v>
      </c>
      <c r="P635" s="83">
        <f t="shared" si="111"/>
        <v>-1.5617828967387268E-2</v>
      </c>
      <c r="Q635" s="146">
        <f t="shared" si="112"/>
        <v>39550.047469999998</v>
      </c>
      <c r="R635" s="83">
        <f t="shared" si="108"/>
        <v>2.4391658165456086E-4</v>
      </c>
      <c r="S635" s="85">
        <v>1</v>
      </c>
      <c r="T635" s="83">
        <f t="shared" si="113"/>
        <v>2.4391658165456086E-4</v>
      </c>
    </row>
    <row r="636" spans="1:25" s="83" customFormat="1" ht="12.95" customHeight="1">
      <c r="A636" s="49" t="s">
        <v>220</v>
      </c>
      <c r="B636" s="50" t="s">
        <v>197</v>
      </c>
      <c r="C636" s="49">
        <v>54569.452870000001</v>
      </c>
      <c r="D636" s="49">
        <v>4.0000000000000001E-3</v>
      </c>
      <c r="E636" s="53">
        <f t="shared" si="109"/>
        <v>68132.327347218874</v>
      </c>
      <c r="F636" s="83">
        <f t="shared" si="110"/>
        <v>68132.5</v>
      </c>
      <c r="P636" s="83">
        <f t="shared" si="111"/>
        <v>-1.5620686814934458E-2</v>
      </c>
      <c r="Q636" s="146">
        <f t="shared" si="112"/>
        <v>39550.952870000001</v>
      </c>
      <c r="R636" s="83">
        <f t="shared" si="108"/>
        <v>2.4400585657026724E-4</v>
      </c>
      <c r="S636" s="85">
        <v>1</v>
      </c>
      <c r="T636" s="83">
        <f t="shared" si="113"/>
        <v>2.4400585657026724E-4</v>
      </c>
    </row>
    <row r="637" spans="1:25" s="83" customFormat="1" ht="12.95" customHeight="1">
      <c r="A637" s="49" t="s">
        <v>220</v>
      </c>
      <c r="B637" s="50" t="s">
        <v>197</v>
      </c>
      <c r="C637" s="49">
        <v>54569.463029999999</v>
      </c>
      <c r="D637" s="49">
        <v>1.6000000000000001E-3</v>
      </c>
      <c r="E637" s="53">
        <f t="shared" si="109"/>
        <v>68132.373385422965</v>
      </c>
      <c r="F637" s="83">
        <f t="shared" si="110"/>
        <v>68132.5</v>
      </c>
      <c r="G637" s="83">
        <f>+C637-(C$7+F637*C$8)</f>
        <v>-2.7942100001382641E-2</v>
      </c>
      <c r="K637" s="83">
        <f>G637</f>
        <v>-2.7942100001382641E-2</v>
      </c>
      <c r="P637" s="83">
        <f t="shared" si="111"/>
        <v>-1.5620686814934458E-2</v>
      </c>
      <c r="Q637" s="146">
        <f t="shared" si="112"/>
        <v>39550.963029999999</v>
      </c>
      <c r="R637" s="83">
        <f t="shared" si="108"/>
        <v>1.5181722291117918E-4</v>
      </c>
      <c r="S637" s="85">
        <v>1</v>
      </c>
      <c r="T637" s="83">
        <f t="shared" si="113"/>
        <v>1.5181722291117918E-4</v>
      </c>
    </row>
    <row r="638" spans="1:25" s="83" customFormat="1" ht="12.95" customHeight="1">
      <c r="A638" s="49" t="s">
        <v>214</v>
      </c>
      <c r="B638" s="50" t="s">
        <v>195</v>
      </c>
      <c r="C638" s="49">
        <v>54593.419000000002</v>
      </c>
      <c r="D638" s="49">
        <v>1E-4</v>
      </c>
      <c r="E638" s="53">
        <f t="shared" si="109"/>
        <v>68240.925534654903</v>
      </c>
      <c r="F638" s="83">
        <f t="shared" si="110"/>
        <v>68241</v>
      </c>
      <c r="G638" s="83">
        <f>+C638-(C$7+F638*C$8)</f>
        <v>-1.6433479999250267E-2</v>
      </c>
      <c r="J638" s="83">
        <f>G638</f>
        <v>-1.6433479999250267E-2</v>
      </c>
      <c r="O638" s="83">
        <f t="shared" ref="O638:O701" ca="1" si="117">+C$11+C$12*F638</f>
        <v>-1.2142785751158292E-2</v>
      </c>
      <c r="P638" s="83">
        <f t="shared" si="111"/>
        <v>-1.5689648408927608E-2</v>
      </c>
      <c r="Q638" s="146">
        <f t="shared" si="112"/>
        <v>39574.919000000002</v>
      </c>
      <c r="R638" s="83">
        <f t="shared" si="108"/>
        <v>5.5328543476193627E-7</v>
      </c>
      <c r="S638" s="85">
        <v>1</v>
      </c>
      <c r="T638" s="83">
        <f t="shared" si="113"/>
        <v>5.5328543476193627E-7</v>
      </c>
    </row>
    <row r="639" spans="1:25" s="83" customFormat="1" ht="12.95" customHeight="1">
      <c r="A639" s="49" t="s">
        <v>214</v>
      </c>
      <c r="B639" s="50" t="s">
        <v>195</v>
      </c>
      <c r="C639" s="49">
        <v>54595.404900000001</v>
      </c>
      <c r="D639" s="49">
        <v>1E-4</v>
      </c>
      <c r="E639" s="53">
        <f t="shared" si="109"/>
        <v>68249.924281654487</v>
      </c>
      <c r="F639" s="83">
        <f t="shared" si="110"/>
        <v>68250</v>
      </c>
      <c r="G639" s="83">
        <f>+C639-(C$7+F639*C$8)</f>
        <v>-1.6709999996237457E-2</v>
      </c>
      <c r="J639" s="83">
        <f>G639</f>
        <v>-1.6709999996237457E-2</v>
      </c>
      <c r="O639" s="83">
        <f t="shared" ca="1" si="117"/>
        <v>-1.2152343651972597E-2</v>
      </c>
      <c r="P639" s="83">
        <f t="shared" si="111"/>
        <v>-1.5695373530978451E-2</v>
      </c>
      <c r="Q639" s="146">
        <f t="shared" si="112"/>
        <v>39576.904900000001</v>
      </c>
      <c r="R639" s="83">
        <f t="shared" si="108"/>
        <v>1.029466864003985E-6</v>
      </c>
      <c r="S639" s="85">
        <v>1</v>
      </c>
      <c r="T639" s="83">
        <f t="shared" si="113"/>
        <v>1.029466864003985E-6</v>
      </c>
    </row>
    <row r="640" spans="1:25" s="83" customFormat="1" ht="12.95" customHeight="1">
      <c r="A640" s="53" t="s">
        <v>211</v>
      </c>
      <c r="B640" s="50" t="s">
        <v>197</v>
      </c>
      <c r="C640" s="49">
        <v>54596.618399999999</v>
      </c>
      <c r="D640" s="49">
        <v>1E-4</v>
      </c>
      <c r="E640" s="53">
        <f t="shared" si="109"/>
        <v>68255.423037626082</v>
      </c>
      <c r="F640" s="83">
        <f t="shared" si="110"/>
        <v>68255.5</v>
      </c>
      <c r="G640" s="83">
        <f>+C640-(C$7+F640*C$8)</f>
        <v>-1.6984540001431014E-2</v>
      </c>
      <c r="K640" s="83">
        <f>G640</f>
        <v>-1.6984540001431014E-2</v>
      </c>
      <c r="O640" s="83">
        <f t="shared" ca="1" si="117"/>
        <v>-1.2158184591359117E-2</v>
      </c>
      <c r="P640" s="83">
        <f t="shared" si="111"/>
        <v>-1.5698872579076657E-2</v>
      </c>
      <c r="Q640" s="146">
        <f t="shared" si="112"/>
        <v>39578.118399999999</v>
      </c>
      <c r="R640" s="83">
        <f t="shared" si="108"/>
        <v>1.6529407209032969E-6</v>
      </c>
      <c r="S640" s="85">
        <v>1</v>
      </c>
      <c r="T640" s="83">
        <f t="shared" si="113"/>
        <v>1.6529407209032969E-6</v>
      </c>
    </row>
    <row r="641" spans="1:25" s="83" customFormat="1" ht="12.95" customHeight="1">
      <c r="A641" s="53" t="s">
        <v>311</v>
      </c>
      <c r="B641" s="50" t="s">
        <v>197</v>
      </c>
      <c r="C641" s="49">
        <v>54615.597399999999</v>
      </c>
      <c r="D641" s="49">
        <v>1E-4</v>
      </c>
      <c r="E641" s="53">
        <f t="shared" si="109"/>
        <v>68341.422946637191</v>
      </c>
      <c r="F641" s="83">
        <f t="shared" si="110"/>
        <v>68341.5</v>
      </c>
      <c r="G641" s="83">
        <f>+C641-(C$7+F641*C$8)</f>
        <v>-1.700462000007974E-2</v>
      </c>
      <c r="K641" s="83">
        <f>G641</f>
        <v>-1.700462000007974E-2</v>
      </c>
      <c r="O641" s="83">
        <f t="shared" ca="1" si="117"/>
        <v>-1.2249515643584674E-2</v>
      </c>
      <c r="P641" s="83">
        <f t="shared" si="111"/>
        <v>-1.57536207258826E-2</v>
      </c>
      <c r="Q641" s="146">
        <f t="shared" si="112"/>
        <v>39597.097399999999</v>
      </c>
      <c r="R641" s="83">
        <f t="shared" si="108"/>
        <v>1.5649991840417706E-6</v>
      </c>
      <c r="S641" s="85">
        <v>1</v>
      </c>
      <c r="T641" s="83">
        <f t="shared" si="113"/>
        <v>1.5649991840417706E-6</v>
      </c>
    </row>
    <row r="642" spans="1:25" s="83" customFormat="1" ht="12.95" customHeight="1">
      <c r="A642" s="49" t="s">
        <v>220</v>
      </c>
      <c r="B642" s="50" t="s">
        <v>197</v>
      </c>
      <c r="C642" s="49">
        <v>54627.36623</v>
      </c>
      <c r="D642" s="49">
        <v>2.9999999999999997E-4</v>
      </c>
      <c r="E642" s="53">
        <f t="shared" si="109"/>
        <v>68394.751273164788</v>
      </c>
      <c r="F642" s="83">
        <f t="shared" si="110"/>
        <v>68395</v>
      </c>
      <c r="O642" s="83">
        <f t="shared" ca="1" si="117"/>
        <v>-1.2306332053980795E-2</v>
      </c>
      <c r="P642" s="83">
        <f t="shared" si="111"/>
        <v>-1.5787713080596205E-2</v>
      </c>
      <c r="Q642" s="146">
        <f t="shared" si="112"/>
        <v>39608.86623</v>
      </c>
      <c r="R642" s="83">
        <f t="shared" si="108"/>
        <v>2.492518843152285E-4</v>
      </c>
      <c r="S642" s="85">
        <v>1</v>
      </c>
      <c r="T642" s="83">
        <f t="shared" si="113"/>
        <v>2.492518843152285E-4</v>
      </c>
    </row>
    <row r="643" spans="1:25" s="83" customFormat="1" ht="12.95" customHeight="1">
      <c r="A643" s="49" t="s">
        <v>220</v>
      </c>
      <c r="B643" s="50" t="s">
        <v>197</v>
      </c>
      <c r="C643" s="49">
        <v>54627.366419999998</v>
      </c>
      <c r="D643" s="49">
        <v>5.0000000000000001E-4</v>
      </c>
      <c r="E643" s="53">
        <f t="shared" si="109"/>
        <v>68394.75213411545</v>
      </c>
      <c r="F643" s="83">
        <f t="shared" si="110"/>
        <v>68395</v>
      </c>
      <c r="O643" s="83">
        <f t="shared" ca="1" si="117"/>
        <v>-1.2306332053980795E-2</v>
      </c>
      <c r="P643" s="83">
        <f t="shared" si="111"/>
        <v>-1.5787713080596205E-2</v>
      </c>
      <c r="Q643" s="146">
        <f t="shared" si="112"/>
        <v>39608.866419999998</v>
      </c>
      <c r="R643" s="83">
        <f t="shared" si="108"/>
        <v>2.492518843152285E-4</v>
      </c>
      <c r="S643" s="85">
        <v>1</v>
      </c>
      <c r="T643" s="83">
        <f t="shared" si="113"/>
        <v>2.492518843152285E-4</v>
      </c>
    </row>
    <row r="644" spans="1:25" s="83" customFormat="1" ht="12.95" customHeight="1">
      <c r="A644" s="49" t="s">
        <v>220</v>
      </c>
      <c r="B644" s="50" t="s">
        <v>197</v>
      </c>
      <c r="C644" s="49">
        <v>54627.367789999997</v>
      </c>
      <c r="D644" s="49">
        <v>2.9999999999999997E-4</v>
      </c>
      <c r="E644" s="53">
        <f t="shared" si="109"/>
        <v>68394.758342022877</v>
      </c>
      <c r="F644" s="83">
        <f t="shared" si="110"/>
        <v>68395</v>
      </c>
      <c r="O644" s="83">
        <f t="shared" ca="1" si="117"/>
        <v>-1.2306332053980795E-2</v>
      </c>
      <c r="P644" s="83">
        <f t="shared" si="111"/>
        <v>-1.5787713080596205E-2</v>
      </c>
      <c r="Q644" s="146">
        <f t="shared" si="112"/>
        <v>39608.867789999997</v>
      </c>
      <c r="R644" s="83">
        <f t="shared" si="108"/>
        <v>2.492518843152285E-4</v>
      </c>
      <c r="S644" s="85">
        <v>1</v>
      </c>
      <c r="T644" s="83">
        <f t="shared" si="113"/>
        <v>2.492518843152285E-4</v>
      </c>
    </row>
    <row r="645" spans="1:25" s="83" customFormat="1" ht="12.95" customHeight="1">
      <c r="A645" s="49" t="s">
        <v>220</v>
      </c>
      <c r="B645" s="50" t="s">
        <v>197</v>
      </c>
      <c r="C645" s="49">
        <v>54647.38508</v>
      </c>
      <c r="D645" s="49">
        <v>2.9999999999999997E-4</v>
      </c>
      <c r="E645" s="53">
        <f t="shared" si="109"/>
        <v>68485.463074550891</v>
      </c>
      <c r="F645" s="83">
        <f t="shared" si="110"/>
        <v>68485.5</v>
      </c>
      <c r="G645" s="83">
        <f t="shared" ref="G645:G652" si="118">+C645-(C$7+F645*C$8)</f>
        <v>-8.1489399963174947E-3</v>
      </c>
      <c r="K645" s="83">
        <f t="shared" ref="K645:K652" si="119">G645</f>
        <v>-8.1489399963174947E-3</v>
      </c>
      <c r="O645" s="83">
        <f t="shared" ca="1" si="117"/>
        <v>-1.2402442056613505E-2</v>
      </c>
      <c r="P645" s="83">
        <f t="shared" si="111"/>
        <v>-1.5845442545585172E-2</v>
      </c>
      <c r="Q645" s="146">
        <f t="shared" si="112"/>
        <v>39628.88508</v>
      </c>
      <c r="R645" s="83">
        <f t="shared" si="108"/>
        <v>5.9236151490883856E-5</v>
      </c>
      <c r="S645" s="85">
        <v>1</v>
      </c>
      <c r="T645" s="83">
        <f t="shared" si="113"/>
        <v>5.9236151490883856E-5</v>
      </c>
    </row>
    <row r="646" spans="1:25" s="83" customFormat="1" ht="12.95" customHeight="1">
      <c r="A646" s="53" t="s">
        <v>312</v>
      </c>
      <c r="B646" s="50" t="s">
        <v>197</v>
      </c>
      <c r="C646" s="49">
        <v>54814.8773</v>
      </c>
      <c r="D646" s="49">
        <v>1E-4</v>
      </c>
      <c r="E646" s="53">
        <f t="shared" si="109"/>
        <v>69244.423803781552</v>
      </c>
      <c r="F646" s="83">
        <f t="shared" si="110"/>
        <v>69244.5</v>
      </c>
      <c r="G646" s="83">
        <f t="shared" si="118"/>
        <v>-1.6815460003272165E-2</v>
      </c>
      <c r="K646" s="83">
        <f t="shared" si="119"/>
        <v>-1.6815460003272165E-2</v>
      </c>
      <c r="O646" s="83">
        <f t="shared" ca="1" si="117"/>
        <v>-1.3208491691952998E-2</v>
      </c>
      <c r="P646" s="83">
        <f t="shared" si="111"/>
        <v>-1.6332534548244952E-2</v>
      </c>
      <c r="Q646" s="146">
        <f t="shared" si="112"/>
        <v>39796.3773</v>
      </c>
      <c r="R646" s="83">
        <f t="shared" si="108"/>
        <v>2.332169951132402E-7</v>
      </c>
      <c r="S646" s="85">
        <v>1</v>
      </c>
      <c r="T646" s="83">
        <f t="shared" si="113"/>
        <v>2.332169951132402E-7</v>
      </c>
    </row>
    <row r="647" spans="1:25" s="83" customFormat="1" ht="12.95" customHeight="1">
      <c r="A647" s="218" t="s">
        <v>213</v>
      </c>
      <c r="B647" s="50" t="s">
        <v>195</v>
      </c>
      <c r="C647" s="49">
        <v>54818.960800000001</v>
      </c>
      <c r="D647" s="49">
        <v>1E-4</v>
      </c>
      <c r="E647" s="53">
        <f t="shared" si="109"/>
        <v>69262.927446146641</v>
      </c>
      <c r="F647" s="83">
        <f t="shared" si="110"/>
        <v>69263</v>
      </c>
      <c r="G647" s="83">
        <f t="shared" si="118"/>
        <v>-1.6011640000215266E-2</v>
      </c>
      <c r="K647" s="83">
        <f t="shared" si="119"/>
        <v>-1.6011640000215266E-2</v>
      </c>
      <c r="O647" s="83">
        <f t="shared" ca="1" si="117"/>
        <v>-1.3228138488071292E-2</v>
      </c>
      <c r="P647" s="83">
        <f t="shared" si="111"/>
        <v>-1.6344472377443728E-2</v>
      </c>
      <c r="Q647" s="146">
        <f t="shared" si="112"/>
        <v>39800.460800000001</v>
      </c>
      <c r="R647" s="83">
        <f t="shared" si="108"/>
        <v>1.1077739133154919E-7</v>
      </c>
      <c r="S647" s="85">
        <v>1</v>
      </c>
      <c r="T647" s="83">
        <f t="shared" si="113"/>
        <v>1.1077739133154919E-7</v>
      </c>
      <c r="Y647" s="102" t="s">
        <v>1429</v>
      </c>
    </row>
    <row r="648" spans="1:25" s="83" customFormat="1" ht="12.95" customHeight="1">
      <c r="A648" s="218" t="s">
        <v>213</v>
      </c>
      <c r="B648" s="50" t="s">
        <v>197</v>
      </c>
      <c r="C648" s="49">
        <v>54819.070699999997</v>
      </c>
      <c r="D648" s="49">
        <v>1E-4</v>
      </c>
      <c r="E648" s="53">
        <f t="shared" si="109"/>
        <v>69263.425438137783</v>
      </c>
      <c r="F648" s="83">
        <f t="shared" si="110"/>
        <v>69263.5</v>
      </c>
      <c r="G648" s="83">
        <f t="shared" si="118"/>
        <v>-1.6454780001367908E-2</v>
      </c>
      <c r="K648" s="83">
        <f t="shared" si="119"/>
        <v>-1.6454780001367908E-2</v>
      </c>
      <c r="O648" s="83">
        <f t="shared" ca="1" si="117"/>
        <v>-1.3228669482560976E-2</v>
      </c>
      <c r="P648" s="83">
        <f t="shared" si="111"/>
        <v>-1.6344795064646093E-2</v>
      </c>
      <c r="Q648" s="146">
        <f t="shared" si="112"/>
        <v>39800.570699999997</v>
      </c>
      <c r="R648" s="83">
        <f t="shared" si="108"/>
        <v>1.2096686305701686E-8</v>
      </c>
      <c r="S648" s="85">
        <v>1</v>
      </c>
      <c r="T648" s="83">
        <f t="shared" si="113"/>
        <v>1.2096686305701686E-8</v>
      </c>
      <c r="Y648" s="102" t="s">
        <v>1429</v>
      </c>
    </row>
    <row r="649" spans="1:25" s="83" customFormat="1" ht="12.95" customHeight="1">
      <c r="A649" s="49" t="s">
        <v>215</v>
      </c>
      <c r="B649" s="50" t="s">
        <v>197</v>
      </c>
      <c r="C649" s="49">
        <v>54865.855799999998</v>
      </c>
      <c r="D649" s="49">
        <v>5.9999999999999995E-4</v>
      </c>
      <c r="E649" s="53">
        <f t="shared" si="109"/>
        <v>69475.423664760659</v>
      </c>
      <c r="F649" s="83">
        <f t="shared" si="110"/>
        <v>69475.5</v>
      </c>
      <c r="G649" s="83">
        <f t="shared" si="118"/>
        <v>-1.6846140002598986E-2</v>
      </c>
      <c r="K649" s="83">
        <f t="shared" si="119"/>
        <v>-1.6846140002598986E-2</v>
      </c>
      <c r="O649" s="83">
        <f t="shared" ca="1" si="117"/>
        <v>-1.3453811146186767E-2</v>
      </c>
      <c r="P649" s="83">
        <f t="shared" si="111"/>
        <v>-1.6481819154951893E-2</v>
      </c>
      <c r="Q649" s="146">
        <f t="shared" si="112"/>
        <v>39847.355799999998</v>
      </c>
      <c r="R649" s="83">
        <f t="shared" si="108"/>
        <v>1.3272968003029615E-7</v>
      </c>
      <c r="S649" s="85">
        <v>1</v>
      </c>
      <c r="T649" s="83">
        <f t="shared" si="113"/>
        <v>1.3272968003029615E-7</v>
      </c>
    </row>
    <row r="650" spans="1:25" s="83" customFormat="1" ht="12.95" customHeight="1">
      <c r="A650" s="49" t="s">
        <v>215</v>
      </c>
      <c r="B650" s="50" t="s">
        <v>195</v>
      </c>
      <c r="C650" s="49">
        <v>54865.965600000003</v>
      </c>
      <c r="D650" s="49">
        <v>5.0000000000000001E-4</v>
      </c>
      <c r="E650" s="53">
        <f t="shared" si="109"/>
        <v>69475.921203619917</v>
      </c>
      <c r="F650" s="83">
        <f t="shared" si="110"/>
        <v>69476</v>
      </c>
      <c r="G650" s="83">
        <f t="shared" si="118"/>
        <v>-1.7389279993949458E-2</v>
      </c>
      <c r="K650" s="83">
        <f t="shared" si="119"/>
        <v>-1.7389279993949458E-2</v>
      </c>
      <c r="O650" s="83">
        <f t="shared" ca="1" si="117"/>
        <v>-1.3454342140676451E-2</v>
      </c>
      <c r="P650" s="83">
        <f t="shared" si="111"/>
        <v>-1.6482142807798143E-2</v>
      </c>
      <c r="Q650" s="146">
        <f t="shared" si="112"/>
        <v>39847.465600000003</v>
      </c>
      <c r="R650" s="83">
        <f t="shared" si="108"/>
        <v>8.2289787449852633E-7</v>
      </c>
      <c r="S650" s="85">
        <v>1</v>
      </c>
      <c r="T650" s="83">
        <f t="shared" si="113"/>
        <v>8.2289787449852633E-7</v>
      </c>
    </row>
    <row r="651" spans="1:25" s="83" customFormat="1" ht="12.95" customHeight="1">
      <c r="A651" s="51" t="s">
        <v>216</v>
      </c>
      <c r="B651" s="52" t="s">
        <v>195</v>
      </c>
      <c r="C651" s="51">
        <v>54887.373800000001</v>
      </c>
      <c r="D651" s="51">
        <v>2.0000000000000001E-4</v>
      </c>
      <c r="E651" s="53">
        <f t="shared" si="109"/>
        <v>69572.928593476681</v>
      </c>
      <c r="F651" s="83">
        <f t="shared" si="110"/>
        <v>69573</v>
      </c>
      <c r="G651" s="83">
        <f t="shared" si="118"/>
        <v>-1.5758440000354312E-2</v>
      </c>
      <c r="K651" s="83">
        <f t="shared" si="119"/>
        <v>-1.5758440000354312E-2</v>
      </c>
      <c r="O651" s="83">
        <f t="shared" ca="1" si="117"/>
        <v>-1.3557355071675034E-2</v>
      </c>
      <c r="P651" s="83">
        <f t="shared" si="111"/>
        <v>-1.6544974436804118E-2</v>
      </c>
      <c r="Q651" s="146">
        <f t="shared" si="112"/>
        <v>39868.873800000001</v>
      </c>
      <c r="R651" s="83">
        <f t="shared" si="108"/>
        <v>6.1863641972141285E-7</v>
      </c>
      <c r="S651" s="85">
        <v>1</v>
      </c>
      <c r="T651" s="83">
        <f t="shared" si="113"/>
        <v>6.1863641972141285E-7</v>
      </c>
    </row>
    <row r="652" spans="1:25" s="83" customFormat="1" ht="12.95" customHeight="1">
      <c r="A652" s="49" t="s">
        <v>215</v>
      </c>
      <c r="B652" s="50" t="s">
        <v>197</v>
      </c>
      <c r="C652" s="49">
        <v>54891.898000000001</v>
      </c>
      <c r="D652" s="49">
        <v>3.0000000000000001E-3</v>
      </c>
      <c r="E652" s="53">
        <f t="shared" si="109"/>
        <v>69593.429188257651</v>
      </c>
      <c r="F652" s="83">
        <f t="shared" si="110"/>
        <v>69593.5</v>
      </c>
      <c r="G652" s="83">
        <f t="shared" si="118"/>
        <v>-1.5627180000592489E-2</v>
      </c>
      <c r="K652" s="83">
        <f t="shared" si="119"/>
        <v>-1.5627180000592489E-2</v>
      </c>
      <c r="O652" s="83">
        <f t="shared" ca="1" si="117"/>
        <v>-1.3579125845752063E-2</v>
      </c>
      <c r="P652" s="83">
        <f t="shared" si="111"/>
        <v>-1.6558264232090711E-2</v>
      </c>
      <c r="Q652" s="146">
        <f t="shared" si="112"/>
        <v>39873.398000000001</v>
      </c>
      <c r="R652" s="83">
        <f t="shared" si="108"/>
        <v>8.6691784614463475E-7</v>
      </c>
      <c r="S652" s="85">
        <v>1</v>
      </c>
      <c r="T652" s="83">
        <f t="shared" si="113"/>
        <v>8.6691784614463475E-7</v>
      </c>
    </row>
    <row r="653" spans="1:25" s="83" customFormat="1" ht="12.95" customHeight="1">
      <c r="A653" s="53" t="s">
        <v>313</v>
      </c>
      <c r="B653" s="50" t="s">
        <v>195</v>
      </c>
      <c r="C653" s="49">
        <v>54913.635300000002</v>
      </c>
      <c r="D653" s="49">
        <v>1E-4</v>
      </c>
      <c r="E653" s="53">
        <f t="shared" si="109"/>
        <v>69691.927835296345</v>
      </c>
      <c r="F653" s="83">
        <f t="shared" si="110"/>
        <v>69692</v>
      </c>
      <c r="O653" s="83">
        <f t="shared" ca="1" si="117"/>
        <v>-1.3683731760219697E-2</v>
      </c>
      <c r="P653" s="83">
        <f t="shared" si="111"/>
        <v>-1.6622173342652993E-2</v>
      </c>
      <c r="Q653" s="146">
        <f t="shared" si="112"/>
        <v>39895.135300000002</v>
      </c>
      <c r="R653" s="83">
        <f t="shared" si="108"/>
        <v>2.7629664663320378E-4</v>
      </c>
      <c r="S653" s="85"/>
      <c r="T653" s="83">
        <f t="shared" si="113"/>
        <v>0</v>
      </c>
      <c r="U653" s="148">
        <v>3.994550000061281E-2</v>
      </c>
    </row>
    <row r="654" spans="1:25" s="83" customFormat="1" ht="12.95" customHeight="1">
      <c r="A654" s="53" t="s">
        <v>313</v>
      </c>
      <c r="B654" s="50" t="s">
        <v>195</v>
      </c>
      <c r="C654" s="49">
        <v>54930.628499999999</v>
      </c>
      <c r="D654" s="49">
        <v>1E-4</v>
      </c>
      <c r="E654" s="53">
        <f t="shared" si="109"/>
        <v>69768.929450439784</v>
      </c>
      <c r="F654" s="83">
        <f t="shared" si="110"/>
        <v>69769</v>
      </c>
      <c r="G654" s="83">
        <f t="shared" ref="G654:G685" si="120">+C654-(C$7+F654*C$8)</f>
        <v>-1.5569319999485742E-2</v>
      </c>
      <c r="K654" s="83">
        <f>G654</f>
        <v>-1.5569319999485742E-2</v>
      </c>
      <c r="O654" s="83">
        <f t="shared" ca="1" si="117"/>
        <v>-1.3765504911630949E-2</v>
      </c>
      <c r="P654" s="83">
        <f t="shared" si="111"/>
        <v>-1.6672194157014389E-2</v>
      </c>
      <c r="Q654" s="146">
        <f t="shared" si="112"/>
        <v>39912.128499999999</v>
      </c>
      <c r="R654" s="83">
        <f t="shared" si="108"/>
        <v>1.216331407344522E-6</v>
      </c>
      <c r="S654" s="85">
        <v>1</v>
      </c>
      <c r="T654" s="83">
        <f t="shared" si="113"/>
        <v>1.216331407344522E-6</v>
      </c>
    </row>
    <row r="655" spans="1:25" s="83" customFormat="1" ht="12.95" customHeight="1">
      <c r="A655" s="49" t="s">
        <v>308</v>
      </c>
      <c r="B655" s="50" t="s">
        <v>195</v>
      </c>
      <c r="C655" s="49">
        <v>54934.380799999999</v>
      </c>
      <c r="D655" s="49">
        <v>5.9999999999999995E-4</v>
      </c>
      <c r="E655" s="53">
        <f t="shared" si="109"/>
        <v>69785.932319852407</v>
      </c>
      <c r="F655" s="83">
        <f t="shared" si="110"/>
        <v>69786</v>
      </c>
      <c r="G655" s="83">
        <f t="shared" si="120"/>
        <v>-1.4936079998733476E-2</v>
      </c>
      <c r="J655" s="83">
        <f>G655</f>
        <v>-1.4936079998733476E-2</v>
      </c>
      <c r="O655" s="83">
        <f t="shared" ca="1" si="117"/>
        <v>-1.3783558724280193E-2</v>
      </c>
      <c r="P655" s="83">
        <f t="shared" si="111"/>
        <v>-1.668324497507389E-2</v>
      </c>
      <c r="Q655" s="146">
        <f t="shared" si="112"/>
        <v>39915.880799999999</v>
      </c>
      <c r="R655" s="83">
        <f t="shared" si="108"/>
        <v>3.0525854545505983E-6</v>
      </c>
      <c r="S655" s="85">
        <v>1</v>
      </c>
      <c r="T655" s="83">
        <f t="shared" si="113"/>
        <v>3.0525854545505983E-6</v>
      </c>
    </row>
    <row r="656" spans="1:25" s="83" customFormat="1" ht="12.95" customHeight="1">
      <c r="A656" s="53" t="s">
        <v>313</v>
      </c>
      <c r="B656" s="50" t="s">
        <v>197</v>
      </c>
      <c r="C656" s="49">
        <v>54946.627800000002</v>
      </c>
      <c r="D656" s="49">
        <v>1E-4</v>
      </c>
      <c r="E656" s="53">
        <f t="shared" si="109"/>
        <v>69841.427387330114</v>
      </c>
      <c r="F656" s="83">
        <f t="shared" si="110"/>
        <v>69841.5</v>
      </c>
      <c r="G656" s="83">
        <f t="shared" si="120"/>
        <v>-1.6024619995732792E-2</v>
      </c>
      <c r="K656" s="83">
        <f t="shared" ref="K656:K665" si="121">G656</f>
        <v>-1.6024619995732792E-2</v>
      </c>
      <c r="O656" s="83">
        <f t="shared" ca="1" si="117"/>
        <v>-1.3842499112635062E-2</v>
      </c>
      <c r="P656" s="83">
        <f t="shared" si="111"/>
        <v>-1.6719340930548603E-2</v>
      </c>
      <c r="Q656" s="146">
        <f t="shared" si="112"/>
        <v>39928.127800000002</v>
      </c>
      <c r="R656" s="83">
        <f t="shared" si="108"/>
        <v>4.8263717727135422E-7</v>
      </c>
      <c r="S656" s="85">
        <v>1</v>
      </c>
      <c r="T656" s="83">
        <f t="shared" si="113"/>
        <v>4.8263717727135422E-7</v>
      </c>
    </row>
    <row r="657" spans="1:25" s="83" customFormat="1" ht="12.95" customHeight="1">
      <c r="A657" s="53" t="s">
        <v>313</v>
      </c>
      <c r="B657" s="50" t="s">
        <v>195</v>
      </c>
      <c r="C657" s="49">
        <v>54956.670299999998</v>
      </c>
      <c r="D657" s="49">
        <v>2.9999999999999997E-4</v>
      </c>
      <c r="E657" s="53">
        <f t="shared" si="109"/>
        <v>69886.933161409033</v>
      </c>
      <c r="F657" s="83">
        <f t="shared" si="110"/>
        <v>69887</v>
      </c>
      <c r="G657" s="83">
        <f t="shared" si="120"/>
        <v>-1.475036000192631E-2</v>
      </c>
      <c r="K657" s="83">
        <f t="shared" si="121"/>
        <v>-1.475036000192631E-2</v>
      </c>
      <c r="O657" s="83">
        <f t="shared" ca="1" si="117"/>
        <v>-1.3890819611196245E-2</v>
      </c>
      <c r="P657" s="83">
        <f t="shared" si="111"/>
        <v>-1.674895399316325E-2</v>
      </c>
      <c r="Q657" s="146">
        <f t="shared" si="112"/>
        <v>39938.170299999998</v>
      </c>
      <c r="R657" s="83">
        <f t="shared" si="108"/>
        <v>3.9943779418084004E-6</v>
      </c>
      <c r="S657" s="85">
        <v>1</v>
      </c>
      <c r="T657" s="83">
        <f t="shared" si="113"/>
        <v>3.9943779418084004E-6</v>
      </c>
    </row>
    <row r="658" spans="1:25" s="83" customFormat="1" ht="12.95" customHeight="1">
      <c r="A658" s="51" t="s">
        <v>216</v>
      </c>
      <c r="B658" s="52" t="s">
        <v>195</v>
      </c>
      <c r="C658" s="51">
        <v>54964.393700000001</v>
      </c>
      <c r="D658" s="51">
        <v>1E-4</v>
      </c>
      <c r="E658" s="53">
        <f t="shared" si="109"/>
        <v>69921.93035289734</v>
      </c>
      <c r="F658" s="83">
        <f t="shared" si="110"/>
        <v>69922</v>
      </c>
      <c r="G658" s="83">
        <f t="shared" si="120"/>
        <v>-1.537015999929281E-2</v>
      </c>
      <c r="K658" s="83">
        <f t="shared" si="121"/>
        <v>-1.537015999929281E-2</v>
      </c>
      <c r="O658" s="83">
        <f t="shared" ca="1" si="117"/>
        <v>-1.3927989225474099E-2</v>
      </c>
      <c r="P658" s="83">
        <f t="shared" si="111"/>
        <v>-1.6771746075399514E-2</v>
      </c>
      <c r="Q658" s="146">
        <f t="shared" si="112"/>
        <v>39945.893700000001</v>
      </c>
      <c r="R658" s="83">
        <f t="shared" si="108"/>
        <v>1.9644435287361878E-6</v>
      </c>
      <c r="S658" s="85">
        <v>1</v>
      </c>
      <c r="T658" s="83">
        <f t="shared" si="113"/>
        <v>1.9644435287361878E-6</v>
      </c>
    </row>
    <row r="659" spans="1:25" s="83" customFormat="1" ht="12.95" customHeight="1">
      <c r="A659" s="153" t="s">
        <v>306</v>
      </c>
      <c r="B659" s="52" t="s">
        <v>195</v>
      </c>
      <c r="C659" s="51">
        <v>55180.667600000001</v>
      </c>
      <c r="D659" s="51">
        <v>1E-4</v>
      </c>
      <c r="E659" s="53">
        <f t="shared" si="109"/>
        <v>70901.936450240595</v>
      </c>
      <c r="F659" s="83">
        <f t="shared" si="110"/>
        <v>70902</v>
      </c>
      <c r="G659" s="83">
        <f t="shared" si="120"/>
        <v>-1.4024559997778852E-2</v>
      </c>
      <c r="K659" s="83">
        <f t="shared" si="121"/>
        <v>-1.4024559997778852E-2</v>
      </c>
      <c r="O659" s="83">
        <f t="shared" ca="1" si="117"/>
        <v>-1.4968738425253675E-2</v>
      </c>
      <c r="P659" s="83">
        <f t="shared" si="111"/>
        <v>-1.7414444500257888E-2</v>
      </c>
      <c r="Q659" s="146">
        <f t="shared" si="112"/>
        <v>40162.167600000001</v>
      </c>
      <c r="R659" s="83">
        <f t="shared" si="108"/>
        <v>1.1491316940147547E-5</v>
      </c>
      <c r="S659" s="85">
        <v>1</v>
      </c>
      <c r="T659" s="83">
        <f t="shared" si="113"/>
        <v>1.1491316940147547E-5</v>
      </c>
    </row>
    <row r="660" spans="1:25" s="83" customFormat="1" ht="12.95" customHeight="1">
      <c r="A660" s="153" t="s">
        <v>306</v>
      </c>
      <c r="B660" s="52" t="s">
        <v>197</v>
      </c>
      <c r="C660" s="51">
        <v>55211.673799999997</v>
      </c>
      <c r="D660" s="51">
        <v>2.0000000000000001E-4</v>
      </c>
      <c r="E660" s="53">
        <f t="shared" si="109"/>
        <v>71042.435442747039</v>
      </c>
      <c r="F660" s="83">
        <f t="shared" si="110"/>
        <v>71042.5</v>
      </c>
      <c r="G660" s="83">
        <f t="shared" si="120"/>
        <v>-1.4246900005673524E-2</v>
      </c>
      <c r="K660" s="83">
        <f t="shared" si="121"/>
        <v>-1.4246900005673524E-2</v>
      </c>
      <c r="O660" s="83">
        <f t="shared" ca="1" si="117"/>
        <v>-1.5117947876854734E-2</v>
      </c>
      <c r="P660" s="83">
        <f t="shared" si="111"/>
        <v>-1.7507301863882833E-2</v>
      </c>
      <c r="Q660" s="146">
        <f t="shared" si="112"/>
        <v>40193.173799999997</v>
      </c>
      <c r="R660" s="83">
        <f t="shared" ref="R660:R723" si="122">+(P660-G660)^2</f>
        <v>1.0630220277014714E-5</v>
      </c>
      <c r="S660" s="85">
        <v>1</v>
      </c>
      <c r="T660" s="83">
        <f t="shared" si="113"/>
        <v>1.0630220277014714E-5</v>
      </c>
    </row>
    <row r="661" spans="1:25" s="83" customFormat="1" ht="12.95" customHeight="1">
      <c r="A661" s="153" t="s">
        <v>306</v>
      </c>
      <c r="B661" s="52" t="s">
        <v>195</v>
      </c>
      <c r="C661" s="51">
        <v>55213.5501</v>
      </c>
      <c r="D661" s="51">
        <v>1E-4</v>
      </c>
      <c r="E661" s="53">
        <f t="shared" ref="E661:E724" si="123">+(C661-C$7)/C$8</f>
        <v>71050.937557151265</v>
      </c>
      <c r="F661" s="83">
        <f t="shared" ref="F661:F724" si="124">ROUND(2*E661,0)/2</f>
        <v>71051</v>
      </c>
      <c r="G661" s="83">
        <f t="shared" si="120"/>
        <v>-1.3780280001810752E-2</v>
      </c>
      <c r="K661" s="83">
        <f t="shared" si="121"/>
        <v>-1.3780280001810752E-2</v>
      </c>
      <c r="O661" s="83">
        <f t="shared" ca="1" si="117"/>
        <v>-1.5126974783179356E-2</v>
      </c>
      <c r="P661" s="83">
        <f t="shared" ref="P661:P724" si="125">+D$11+D$12*F661+D$13*F661^2</f>
        <v>-1.7512925324393101E-2</v>
      </c>
      <c r="Q661" s="146">
        <f t="shared" ref="Q661:Q724" si="126">+C661-15018.5</f>
        <v>40195.0501</v>
      </c>
      <c r="R661" s="83">
        <f t="shared" si="122"/>
        <v>1.3932641104195891E-5</v>
      </c>
      <c r="S661" s="85">
        <v>1</v>
      </c>
      <c r="T661" s="83">
        <f t="shared" ref="T661:T724" si="127">+S661*R661</f>
        <v>1.3932641104195891E-5</v>
      </c>
    </row>
    <row r="662" spans="1:25" s="83" customFormat="1" ht="12.95" customHeight="1">
      <c r="A662" s="153" t="s">
        <v>306</v>
      </c>
      <c r="B662" s="52" t="s">
        <v>197</v>
      </c>
      <c r="C662" s="51">
        <v>55249.6319</v>
      </c>
      <c r="D662" s="51">
        <v>2.0000000000000001E-4</v>
      </c>
      <c r="E662" s="53">
        <f t="shared" si="123"/>
        <v>71214.435713901199</v>
      </c>
      <c r="F662" s="83">
        <f t="shared" si="124"/>
        <v>71214.5</v>
      </c>
      <c r="G662" s="83">
        <f t="shared" si="120"/>
        <v>-1.418705999822123E-2</v>
      </c>
      <c r="K662" s="83">
        <f t="shared" si="121"/>
        <v>-1.418705999822123E-2</v>
      </c>
      <c r="O662" s="83">
        <f t="shared" ca="1" si="117"/>
        <v>-1.5300609981305849E-2</v>
      </c>
      <c r="P662" s="83">
        <f t="shared" si="125"/>
        <v>-1.762122203344324E-2</v>
      </c>
      <c r="Q662" s="146">
        <f t="shared" si="126"/>
        <v>40231.1319</v>
      </c>
      <c r="R662" s="83">
        <f t="shared" si="122"/>
        <v>1.1793468884160181E-5</v>
      </c>
      <c r="S662" s="85">
        <v>1</v>
      </c>
      <c r="T662" s="83">
        <f t="shared" si="127"/>
        <v>1.1793468884160181E-5</v>
      </c>
    </row>
    <row r="663" spans="1:25" s="83" customFormat="1" ht="12.95" customHeight="1">
      <c r="A663" s="49" t="s">
        <v>298</v>
      </c>
      <c r="B663" s="50" t="s">
        <v>195</v>
      </c>
      <c r="C663" s="49">
        <v>55276.667000000001</v>
      </c>
      <c r="D663" s="49">
        <v>1E-4</v>
      </c>
      <c r="E663" s="53">
        <f t="shared" si="123"/>
        <v>71336.940384332003</v>
      </c>
      <c r="F663" s="83">
        <f t="shared" si="124"/>
        <v>71337</v>
      </c>
      <c r="G663" s="83">
        <f t="shared" si="120"/>
        <v>-1.3156360000721179E-2</v>
      </c>
      <c r="K663" s="83">
        <f t="shared" si="121"/>
        <v>-1.3156360000721179E-2</v>
      </c>
      <c r="O663" s="83">
        <f t="shared" ca="1" si="117"/>
        <v>-1.5430703631278297E-2</v>
      </c>
      <c r="P663" s="83">
        <f t="shared" si="125"/>
        <v>-1.7702520975857776E-2</v>
      </c>
      <c r="Q663" s="146">
        <f t="shared" si="126"/>
        <v>40258.167000000001</v>
      </c>
      <c r="R663" s="83">
        <f t="shared" si="122"/>
        <v>2.0667579611854935E-5</v>
      </c>
      <c r="S663" s="85">
        <v>1</v>
      </c>
      <c r="T663" s="83">
        <f t="shared" si="127"/>
        <v>2.0667579611854935E-5</v>
      </c>
    </row>
    <row r="664" spans="1:25" s="83" customFormat="1" ht="12.95" customHeight="1">
      <c r="A664" s="49" t="s">
        <v>298</v>
      </c>
      <c r="B664" s="50" t="s">
        <v>197</v>
      </c>
      <c r="C664" s="49">
        <v>55276.775000000001</v>
      </c>
      <c r="D664" s="49">
        <v>5.9999999999999995E-4</v>
      </c>
      <c r="E664" s="53">
        <f t="shared" si="123"/>
        <v>71337.429766816509</v>
      </c>
      <c r="F664" s="83">
        <f t="shared" si="124"/>
        <v>71337.5</v>
      </c>
      <c r="G664" s="83">
        <f t="shared" si="120"/>
        <v>-1.549949999753153E-2</v>
      </c>
      <c r="K664" s="83">
        <f t="shared" si="121"/>
        <v>-1.549949999753153E-2</v>
      </c>
      <c r="O664" s="83">
        <f t="shared" ca="1" si="117"/>
        <v>-1.5431234625767981E-2</v>
      </c>
      <c r="P664" s="83">
        <f t="shared" si="125"/>
        <v>-1.7702853087744497E-2</v>
      </c>
      <c r="Q664" s="146">
        <f t="shared" si="126"/>
        <v>40258.275000000001</v>
      </c>
      <c r="R664" s="83">
        <f t="shared" si="122"/>
        <v>4.8547648401510319E-6</v>
      </c>
      <c r="S664" s="85">
        <v>1</v>
      </c>
      <c r="T664" s="83">
        <f t="shared" si="127"/>
        <v>4.8547648401510319E-6</v>
      </c>
    </row>
    <row r="665" spans="1:25" s="83" customFormat="1" ht="12.95" customHeight="1">
      <c r="A665" s="53" t="s">
        <v>314</v>
      </c>
      <c r="B665" s="50" t="s">
        <v>197</v>
      </c>
      <c r="C665" s="49">
        <v>55279.644500000002</v>
      </c>
      <c r="D665" s="49">
        <v>2.0000000000000001E-4</v>
      </c>
      <c r="E665" s="53">
        <f t="shared" si="123"/>
        <v>71350.432387550332</v>
      </c>
      <c r="F665" s="83">
        <f t="shared" si="124"/>
        <v>71350.5</v>
      </c>
      <c r="G665" s="83">
        <f t="shared" si="120"/>
        <v>-1.4921139998477884E-2</v>
      </c>
      <c r="K665" s="83">
        <f t="shared" si="121"/>
        <v>-1.4921139998477884E-2</v>
      </c>
      <c r="O665" s="83">
        <f t="shared" ca="1" si="117"/>
        <v>-1.5445040482499742E-2</v>
      </c>
      <c r="P665" s="83">
        <f t="shared" si="125"/>
        <v>-1.7711488794307478E-2</v>
      </c>
      <c r="Q665" s="146">
        <f t="shared" si="126"/>
        <v>40261.144500000002</v>
      </c>
      <c r="R665" s="83">
        <f t="shared" si="122"/>
        <v>7.7860464023876692E-6</v>
      </c>
      <c r="S665" s="85">
        <v>1</v>
      </c>
      <c r="T665" s="83">
        <f t="shared" si="127"/>
        <v>7.7860464023876692E-6</v>
      </c>
    </row>
    <row r="666" spans="1:25" s="83" customFormat="1" ht="12.95" customHeight="1">
      <c r="A666" s="49" t="s">
        <v>310</v>
      </c>
      <c r="B666" s="50" t="s">
        <v>195</v>
      </c>
      <c r="C666" s="49">
        <v>55305.356</v>
      </c>
      <c r="D666" s="49">
        <v>1E-4</v>
      </c>
      <c r="E666" s="53">
        <f t="shared" si="123"/>
        <v>71466.939403754513</v>
      </c>
      <c r="F666" s="83">
        <f t="shared" si="124"/>
        <v>71467</v>
      </c>
      <c r="G666" s="83">
        <f t="shared" si="120"/>
        <v>-1.3372760004131123E-2</v>
      </c>
      <c r="J666" s="83">
        <f>G666</f>
        <v>-1.3372760004131123E-2</v>
      </c>
      <c r="O666" s="83">
        <f t="shared" ca="1" si="117"/>
        <v>-1.5568762198595987E-2</v>
      </c>
      <c r="P666" s="83">
        <f t="shared" si="125"/>
        <v>-1.7788946568122185E-2</v>
      </c>
      <c r="Q666" s="146">
        <f t="shared" si="126"/>
        <v>40286.856</v>
      </c>
      <c r="R666" s="83">
        <f t="shared" si="122"/>
        <v>1.9502703767975175E-5</v>
      </c>
      <c r="S666" s="85">
        <v>1</v>
      </c>
      <c r="T666" s="83">
        <f t="shared" si="127"/>
        <v>1.9502703767975175E-5</v>
      </c>
    </row>
    <row r="667" spans="1:25" s="83" customFormat="1" ht="12.95" customHeight="1">
      <c r="A667" s="49" t="s">
        <v>315</v>
      </c>
      <c r="B667" s="50" t="s">
        <v>197</v>
      </c>
      <c r="C667" s="49">
        <v>55560.910900000003</v>
      </c>
      <c r="D667" s="49">
        <v>1E-4</v>
      </c>
      <c r="E667" s="53">
        <f t="shared" si="123"/>
        <v>72624.940254555026</v>
      </c>
      <c r="F667" s="83">
        <f t="shared" si="124"/>
        <v>72625</v>
      </c>
      <c r="G667" s="83">
        <f t="shared" si="120"/>
        <v>-1.3184999996155966E-2</v>
      </c>
      <c r="K667" s="83">
        <f>G667</f>
        <v>-1.3184999996155966E-2</v>
      </c>
      <c r="O667" s="83">
        <f t="shared" ca="1" si="117"/>
        <v>-1.6798545436702894E-2</v>
      </c>
      <c r="P667" s="83">
        <f t="shared" si="125"/>
        <v>-1.8565576853751327E-2</v>
      </c>
      <c r="Q667" s="146">
        <f t="shared" si="126"/>
        <v>40542.410900000003</v>
      </c>
      <c r="R667" s="83">
        <f t="shared" si="122"/>
        <v>2.8950607320490768E-5</v>
      </c>
      <c r="S667" s="85">
        <v>1</v>
      </c>
      <c r="T667" s="83">
        <f t="shared" si="127"/>
        <v>2.8950607320490768E-5</v>
      </c>
    </row>
    <row r="668" spans="1:25" s="83" customFormat="1" ht="12.95" customHeight="1">
      <c r="A668" s="49" t="s">
        <v>309</v>
      </c>
      <c r="B668" s="50" t="s">
        <v>195</v>
      </c>
      <c r="C668" s="49">
        <v>55607.917099999999</v>
      </c>
      <c r="D668" s="49">
        <v>2.0000000000000001E-4</v>
      </c>
      <c r="E668" s="53">
        <f t="shared" si="123"/>
        <v>72837.940355875311</v>
      </c>
      <c r="F668" s="83">
        <f t="shared" si="124"/>
        <v>72838</v>
      </c>
      <c r="G668" s="83">
        <f t="shared" si="120"/>
        <v>-1.316264000342926E-2</v>
      </c>
      <c r="K668" s="83">
        <f>G668</f>
        <v>-1.316264000342926E-2</v>
      </c>
      <c r="O668" s="83">
        <f t="shared" ca="1" si="117"/>
        <v>-1.7024749089308053E-2</v>
      </c>
      <c r="P668" s="83">
        <f t="shared" si="125"/>
        <v>-1.8709755551239424E-2</v>
      </c>
      <c r="Q668" s="146">
        <f t="shared" si="126"/>
        <v>40589.417099999999</v>
      </c>
      <c r="R668" s="83">
        <f t="shared" si="122"/>
        <v>3.0770490900757251E-5</v>
      </c>
      <c r="S668" s="85">
        <v>1</v>
      </c>
      <c r="T668" s="83">
        <f t="shared" si="127"/>
        <v>3.0770490900757251E-5</v>
      </c>
    </row>
    <row r="669" spans="1:25" s="83" customFormat="1" ht="12.95" customHeight="1">
      <c r="A669" s="53" t="s">
        <v>318</v>
      </c>
      <c r="B669" s="52" t="s">
        <v>197</v>
      </c>
      <c r="C669" s="51">
        <v>55622.592600000004</v>
      </c>
      <c r="D669" s="51">
        <v>2.0000000000000001E-4</v>
      </c>
      <c r="E669" s="53">
        <f t="shared" si="123"/>
        <v>72904.439732275176</v>
      </c>
      <c r="F669" s="83">
        <f t="shared" si="124"/>
        <v>72904.5</v>
      </c>
      <c r="G669" s="83">
        <f t="shared" si="120"/>
        <v>-1.3300259997777175E-2</v>
      </c>
      <c r="K669" s="83">
        <f>G669</f>
        <v>-1.3300259997777175E-2</v>
      </c>
      <c r="O669" s="83">
        <f t="shared" ca="1" si="117"/>
        <v>-1.7095371356435948E-2</v>
      </c>
      <c r="P669" s="83">
        <f t="shared" si="125"/>
        <v>-1.8754853550279484E-2</v>
      </c>
      <c r="Q669" s="146">
        <f t="shared" si="126"/>
        <v>40604.092600000004</v>
      </c>
      <c r="R669" s="83">
        <f t="shared" si="122"/>
        <v>2.9752590822999752E-5</v>
      </c>
      <c r="S669" s="85">
        <v>1</v>
      </c>
      <c r="T669" s="83">
        <f t="shared" si="127"/>
        <v>2.9752590822999752E-5</v>
      </c>
    </row>
    <row r="670" spans="1:25" s="83" customFormat="1" ht="12.95" customHeight="1">
      <c r="A670" s="214" t="s">
        <v>1428</v>
      </c>
      <c r="B670" s="215" t="s">
        <v>197</v>
      </c>
      <c r="C670" s="216">
        <v>55651.501999999862</v>
      </c>
      <c r="D670" s="216">
        <v>1E-4</v>
      </c>
      <c r="E670" s="53">
        <f t="shared" si="123"/>
        <v>73035.437454470943</v>
      </c>
      <c r="F670" s="83">
        <f t="shared" si="124"/>
        <v>73035.5</v>
      </c>
      <c r="G670" s="83">
        <f t="shared" si="120"/>
        <v>-1.3802940135065001E-2</v>
      </c>
      <c r="L670" s="83">
        <f>G670</f>
        <v>-1.3802940135065001E-2</v>
      </c>
      <c r="O670" s="83">
        <f t="shared" ca="1" si="117"/>
        <v>-1.7234491912733019E-2</v>
      </c>
      <c r="P670" s="83">
        <f t="shared" si="125"/>
        <v>-1.8843810787545046E-2</v>
      </c>
      <c r="Q670" s="146">
        <f t="shared" si="126"/>
        <v>40633.001999999862</v>
      </c>
      <c r="R670" s="83">
        <f t="shared" si="122"/>
        <v>2.5410376935034596E-5</v>
      </c>
      <c r="S670" s="85">
        <v>1</v>
      </c>
      <c r="T670" s="83">
        <f t="shared" si="127"/>
        <v>2.5410376935034596E-5</v>
      </c>
    </row>
    <row r="671" spans="1:25" s="83" customFormat="1" ht="12.95" customHeight="1">
      <c r="A671" s="214" t="s">
        <v>1428</v>
      </c>
      <c r="B671" s="215" t="s">
        <v>195</v>
      </c>
      <c r="C671" s="216">
        <v>55652.495199999772</v>
      </c>
      <c r="D671" s="216">
        <v>1E-4</v>
      </c>
      <c r="E671" s="53">
        <f t="shared" si="123"/>
        <v>73039.937960800162</v>
      </c>
      <c r="F671" s="83">
        <f t="shared" si="124"/>
        <v>73040</v>
      </c>
      <c r="G671" s="83">
        <f t="shared" si="120"/>
        <v>-1.3691200227185618E-2</v>
      </c>
      <c r="K671"/>
      <c r="L671" s="83">
        <f>G671</f>
        <v>-1.3691200227185618E-2</v>
      </c>
      <c r="O671" s="83">
        <f t="shared" ca="1" si="117"/>
        <v>-1.7239270863140171E-2</v>
      </c>
      <c r="P671" s="83">
        <f t="shared" si="125"/>
        <v>-1.8846869341334484E-2</v>
      </c>
      <c r="Q671" s="146">
        <f t="shared" si="126"/>
        <v>40633.995199999772</v>
      </c>
      <c r="R671" s="83">
        <f t="shared" si="122"/>
        <v>2.6580924014588547E-5</v>
      </c>
      <c r="S671" s="85">
        <v>1</v>
      </c>
      <c r="T671" s="83">
        <f t="shared" si="127"/>
        <v>2.6580924014588547E-5</v>
      </c>
      <c r="V671"/>
      <c r="W671"/>
      <c r="X671"/>
      <c r="Y671"/>
    </row>
    <row r="672" spans="1:25" s="83" customFormat="1" ht="12.95" customHeight="1">
      <c r="A672" s="214" t="s">
        <v>1428</v>
      </c>
      <c r="B672" s="215" t="s">
        <v>197</v>
      </c>
      <c r="C672" s="216">
        <v>55652.604999999981</v>
      </c>
      <c r="D672" s="216">
        <v>1E-4</v>
      </c>
      <c r="E672" s="53">
        <f t="shared" si="123"/>
        <v>73040.435499660336</v>
      </c>
      <c r="F672" s="83">
        <f t="shared" si="124"/>
        <v>73040.5</v>
      </c>
      <c r="G672" s="83">
        <f t="shared" si="120"/>
        <v>-1.4234340022085235E-2</v>
      </c>
      <c r="K672"/>
      <c r="L672" s="83">
        <f>G672</f>
        <v>-1.4234340022085235E-2</v>
      </c>
      <c r="O672" s="83">
        <f t="shared" ca="1" si="117"/>
        <v>-1.7239801857629841E-2</v>
      </c>
      <c r="P672" s="83">
        <f t="shared" si="125"/>
        <v>-1.884720919200494E-2</v>
      </c>
      <c r="Q672" s="146">
        <f t="shared" si="126"/>
        <v>40634.104999999981</v>
      </c>
      <c r="R672" s="83">
        <f t="shared" si="122"/>
        <v>2.1278561978795712E-5</v>
      </c>
      <c r="S672" s="85">
        <v>1</v>
      </c>
      <c r="T672" s="83">
        <f t="shared" si="127"/>
        <v>2.1278561978795712E-5</v>
      </c>
      <c r="V672"/>
      <c r="W672"/>
      <c r="X672"/>
      <c r="Y672"/>
    </row>
    <row r="673" spans="1:25" s="83" customFormat="1" ht="12.95" customHeight="1">
      <c r="A673" s="214" t="s">
        <v>1428</v>
      </c>
      <c r="B673" s="215" t="s">
        <v>197</v>
      </c>
      <c r="C673" s="216">
        <v>55655.474299999885</v>
      </c>
      <c r="D673" s="216">
        <v>2.0000000000000001E-4</v>
      </c>
      <c r="E673" s="53">
        <f t="shared" si="123"/>
        <v>73053.437214129881</v>
      </c>
      <c r="F673" s="83">
        <f t="shared" si="124"/>
        <v>73053.5</v>
      </c>
      <c r="G673" s="83">
        <f t="shared" si="120"/>
        <v>-1.3855980112566613E-2</v>
      </c>
      <c r="K673"/>
      <c r="L673" s="83">
        <f>G673</f>
        <v>-1.3855980112566613E-2</v>
      </c>
      <c r="O673" s="83">
        <f t="shared" ca="1" si="117"/>
        <v>-1.7253607714361616E-2</v>
      </c>
      <c r="P673" s="83">
        <f t="shared" si="125"/>
        <v>-1.8856046106944996E-2</v>
      </c>
      <c r="Q673" s="146">
        <f t="shared" si="126"/>
        <v>40636.974299999885</v>
      </c>
      <c r="R673" s="83">
        <f t="shared" si="122"/>
        <v>2.500065994813909E-5</v>
      </c>
      <c r="S673" s="85">
        <v>1</v>
      </c>
      <c r="T673" s="83">
        <f t="shared" si="127"/>
        <v>2.500065994813909E-5</v>
      </c>
      <c r="V673"/>
      <c r="W673"/>
      <c r="X673"/>
      <c r="Y673"/>
    </row>
    <row r="674" spans="1:25" s="83" customFormat="1" ht="12.95" customHeight="1">
      <c r="A674" s="214" t="s">
        <v>1428</v>
      </c>
      <c r="B674" s="215" t="s">
        <v>195</v>
      </c>
      <c r="C674" s="216">
        <v>55655.584499999881</v>
      </c>
      <c r="D674" s="216">
        <v>1E-4</v>
      </c>
      <c r="E674" s="53">
        <f t="shared" si="123"/>
        <v>73053.936565516808</v>
      </c>
      <c r="F674" s="83">
        <f t="shared" si="124"/>
        <v>73054</v>
      </c>
      <c r="G674" s="83">
        <f t="shared" si="120"/>
        <v>-1.3999120121297892E-2</v>
      </c>
      <c r="K674"/>
      <c r="L674" s="83">
        <f>G674</f>
        <v>-1.3999120121297892E-2</v>
      </c>
      <c r="O674" s="83">
        <f t="shared" ca="1" si="117"/>
        <v>-1.7254138708851299E-2</v>
      </c>
      <c r="P674" s="83">
        <f t="shared" si="125"/>
        <v>-1.8856386018962237E-2</v>
      </c>
      <c r="Q674" s="146">
        <f t="shared" si="126"/>
        <v>40637.084499999881</v>
      </c>
      <c r="R674" s="83">
        <f t="shared" si="122"/>
        <v>2.3593032000613018E-5</v>
      </c>
      <c r="S674" s="85">
        <v>1</v>
      </c>
      <c r="T674" s="83">
        <f t="shared" si="127"/>
        <v>2.3593032000613018E-5</v>
      </c>
      <c r="V674"/>
      <c r="W674"/>
      <c r="X674"/>
      <c r="Y674"/>
    </row>
    <row r="675" spans="1:25" s="83" customFormat="1" ht="12.95" customHeight="1">
      <c r="A675" s="53" t="s">
        <v>318</v>
      </c>
      <c r="B675" s="52" t="s">
        <v>195</v>
      </c>
      <c r="C675" s="51">
        <v>55657.349900000001</v>
      </c>
      <c r="D675" s="51">
        <v>2.9999999999999997E-4</v>
      </c>
      <c r="E675" s="53">
        <f t="shared" si="123"/>
        <v>73061.936156611104</v>
      </c>
      <c r="F675" s="83">
        <f t="shared" si="124"/>
        <v>73062</v>
      </c>
      <c r="G675" s="83">
        <f t="shared" si="120"/>
        <v>-1.4089359996432904E-2</v>
      </c>
      <c r="K675" s="83">
        <f>G675</f>
        <v>-1.4089359996432904E-2</v>
      </c>
      <c r="O675" s="83">
        <f t="shared" ca="1" si="117"/>
        <v>-1.7262634620686237E-2</v>
      </c>
      <c r="P675" s="83">
        <f t="shared" si="125"/>
        <v>-1.8861824920244161E-2</v>
      </c>
      <c r="Q675" s="146">
        <f t="shared" si="126"/>
        <v>40638.849900000001</v>
      </c>
      <c r="R675" s="83">
        <f t="shared" si="122"/>
        <v>2.2776421449008789E-5</v>
      </c>
      <c r="S675" s="85">
        <v>1</v>
      </c>
      <c r="T675" s="83">
        <f t="shared" si="127"/>
        <v>2.2776421449008789E-5</v>
      </c>
    </row>
    <row r="676" spans="1:25" s="83" customFormat="1" ht="12.95" customHeight="1">
      <c r="A676" s="214" t="s">
        <v>1428</v>
      </c>
      <c r="B676" s="215" t="s">
        <v>197</v>
      </c>
      <c r="C676" s="216">
        <v>55657.460700000171</v>
      </c>
      <c r="D676" s="216">
        <v>1E-4</v>
      </c>
      <c r="E676" s="53">
        <f t="shared" si="123"/>
        <v>73062.4382267904</v>
      </c>
      <c r="F676" s="83">
        <f t="shared" si="124"/>
        <v>73062.5</v>
      </c>
      <c r="G676" s="83">
        <f t="shared" si="120"/>
        <v>-1.3632499831146561E-2</v>
      </c>
      <c r="K676"/>
      <c r="L676" s="83">
        <f>G676</f>
        <v>-1.3632499831146561E-2</v>
      </c>
      <c r="O676" s="83">
        <f t="shared" ca="1" si="117"/>
        <v>-1.7263165615175921E-2</v>
      </c>
      <c r="P676" s="83">
        <f t="shared" si="125"/>
        <v>-1.8862164870887158E-2</v>
      </c>
      <c r="Q676" s="146">
        <f t="shared" si="126"/>
        <v>40638.960700000171</v>
      </c>
      <c r="R676" s="83">
        <f t="shared" si="122"/>
        <v>2.7349396427885028E-5</v>
      </c>
      <c r="S676" s="85">
        <v>1</v>
      </c>
      <c r="T676" s="83">
        <f t="shared" si="127"/>
        <v>2.7349396427885028E-5</v>
      </c>
      <c r="V676"/>
      <c r="W676"/>
      <c r="X676"/>
      <c r="Y676"/>
    </row>
    <row r="677" spans="1:25" s="83" customFormat="1" ht="12.95" customHeight="1">
      <c r="A677" s="214" t="s">
        <v>1428</v>
      </c>
      <c r="B677" s="215" t="s">
        <v>195</v>
      </c>
      <c r="C677" s="216">
        <v>55658.453699999955</v>
      </c>
      <c r="D677" s="216">
        <v>1E-4</v>
      </c>
      <c r="E677" s="53">
        <f t="shared" si="123"/>
        <v>73066.937826855181</v>
      </c>
      <c r="F677" s="83">
        <f t="shared" si="124"/>
        <v>73067</v>
      </c>
      <c r="G677" s="83">
        <f t="shared" si="120"/>
        <v>-1.372076004918199E-2</v>
      </c>
      <c r="K677"/>
      <c r="L677" s="83">
        <f>G677</f>
        <v>-1.372076004918199E-2</v>
      </c>
      <c r="O677" s="83">
        <f t="shared" ca="1" si="117"/>
        <v>-1.7267944565583074E-2</v>
      </c>
      <c r="P677" s="83">
        <f t="shared" si="125"/>
        <v>-1.8865224528918791E-2</v>
      </c>
      <c r="Q677" s="146">
        <f t="shared" si="126"/>
        <v>40639.953699999955</v>
      </c>
      <c r="R677" s="83">
        <f t="shared" si="122"/>
        <v>2.6465514783273627E-5</v>
      </c>
      <c r="S677" s="85">
        <v>1</v>
      </c>
      <c r="T677" s="83">
        <f t="shared" si="127"/>
        <v>2.6465514783273627E-5</v>
      </c>
      <c r="V677"/>
      <c r="W677"/>
      <c r="X677"/>
      <c r="Y677"/>
    </row>
    <row r="678" spans="1:25" s="83" customFormat="1" ht="12.95" customHeight="1">
      <c r="A678" s="214" t="s">
        <v>1428</v>
      </c>
      <c r="B678" s="215" t="s">
        <v>197</v>
      </c>
      <c r="C678" s="216">
        <v>55658.564100000076</v>
      </c>
      <c r="D678" s="216">
        <v>2.0000000000000001E-4</v>
      </c>
      <c r="E678" s="53">
        <f t="shared" si="123"/>
        <v>73067.438084506546</v>
      </c>
      <c r="F678" s="83">
        <f t="shared" si="124"/>
        <v>73067.5</v>
      </c>
      <c r="G678" s="83">
        <f t="shared" si="120"/>
        <v>-1.36638999247225E-2</v>
      </c>
      <c r="K678"/>
      <c r="L678" s="83">
        <f>G678</f>
        <v>-1.36638999247225E-2</v>
      </c>
      <c r="O678" s="83">
        <f t="shared" ca="1" si="117"/>
        <v>-1.7268475560072757E-2</v>
      </c>
      <c r="P678" s="83">
        <f t="shared" si="125"/>
        <v>-1.8865564502282821E-2</v>
      </c>
      <c r="Q678" s="146">
        <f t="shared" si="126"/>
        <v>40640.064100000076</v>
      </c>
      <c r="R678" s="83">
        <f t="shared" si="122"/>
        <v>2.705731437744579E-5</v>
      </c>
      <c r="S678" s="85">
        <v>1</v>
      </c>
      <c r="T678" s="83">
        <f t="shared" si="127"/>
        <v>2.705731437744579E-5</v>
      </c>
      <c r="V678"/>
      <c r="W678"/>
      <c r="X678"/>
      <c r="Y678"/>
    </row>
    <row r="679" spans="1:25" s="83" customFormat="1" ht="12.95" customHeight="1">
      <c r="A679" s="214" t="s">
        <v>1428</v>
      </c>
      <c r="B679" s="215" t="s">
        <v>195</v>
      </c>
      <c r="C679" s="216">
        <v>55660.439799999818</v>
      </c>
      <c r="D679" s="216">
        <v>1E-4</v>
      </c>
      <c r="E679" s="53">
        <f t="shared" si="123"/>
        <v>73075.937480118009</v>
      </c>
      <c r="F679" s="83">
        <f t="shared" si="124"/>
        <v>73076</v>
      </c>
      <c r="G679" s="83">
        <f t="shared" si="120"/>
        <v>-1.3797280182188842E-2</v>
      </c>
      <c r="K679"/>
      <c r="L679" s="83">
        <f>G679</f>
        <v>-1.3797280182188842E-2</v>
      </c>
      <c r="O679" s="83">
        <f t="shared" ca="1" si="117"/>
        <v>-1.7277502466397379E-2</v>
      </c>
      <c r="P679" s="83">
        <f t="shared" si="125"/>
        <v>-1.887134439710314E-2</v>
      </c>
      <c r="Q679" s="146">
        <f t="shared" si="126"/>
        <v>40641.939799999818</v>
      </c>
      <c r="R679" s="83">
        <f t="shared" si="122"/>
        <v>2.574612765707385E-5</v>
      </c>
      <c r="S679" s="85">
        <v>1</v>
      </c>
      <c r="T679" s="83">
        <f t="shared" si="127"/>
        <v>2.574612765707385E-5</v>
      </c>
      <c r="V679"/>
      <c r="W679"/>
      <c r="X679"/>
      <c r="Y679"/>
    </row>
    <row r="680" spans="1:25" s="83" customFormat="1" ht="12.95" customHeight="1">
      <c r="A680" s="214" t="s">
        <v>1428</v>
      </c>
      <c r="B680" s="215" t="s">
        <v>197</v>
      </c>
      <c r="C680" s="216">
        <v>55660.55019999994</v>
      </c>
      <c r="D680" s="216">
        <v>2.0000000000000001E-4</v>
      </c>
      <c r="E680" s="53">
        <f t="shared" si="123"/>
        <v>73076.437737769375</v>
      </c>
      <c r="F680" s="83">
        <f t="shared" si="124"/>
        <v>73076.5</v>
      </c>
      <c r="G680" s="83">
        <f t="shared" si="120"/>
        <v>-1.3740420057729352E-2</v>
      </c>
      <c r="K680"/>
      <c r="L680" s="83">
        <f>G680</f>
        <v>-1.3740420057729352E-2</v>
      </c>
      <c r="O680" s="83">
        <f t="shared" ca="1" si="117"/>
        <v>-1.7278033460887063E-2</v>
      </c>
      <c r="P680" s="83">
        <f t="shared" si="125"/>
        <v>-1.8871684411365029E-2</v>
      </c>
      <c r="Q680" s="146">
        <f t="shared" si="126"/>
        <v>40642.05019999994</v>
      </c>
      <c r="R680" s="83">
        <f t="shared" si="122"/>
        <v>2.6329873866892156E-5</v>
      </c>
      <c r="S680" s="85">
        <v>1</v>
      </c>
      <c r="T680" s="83">
        <f t="shared" si="127"/>
        <v>2.6329873866892156E-5</v>
      </c>
      <c r="V680"/>
      <c r="W680"/>
      <c r="X680"/>
      <c r="Y680"/>
    </row>
    <row r="681" spans="1:25" s="83" customFormat="1" ht="12.95" customHeight="1">
      <c r="A681" s="49" t="s">
        <v>309</v>
      </c>
      <c r="B681" s="50" t="s">
        <v>195</v>
      </c>
      <c r="C681" s="49">
        <v>55660.660900000003</v>
      </c>
      <c r="D681" s="49">
        <v>2.0000000000000001E-4</v>
      </c>
      <c r="E681" s="53">
        <f t="shared" si="123"/>
        <v>73076.939354816277</v>
      </c>
      <c r="F681" s="83">
        <f t="shared" si="124"/>
        <v>73077</v>
      </c>
      <c r="G681" s="83">
        <f t="shared" si="120"/>
        <v>-1.338355999905616E-2</v>
      </c>
      <c r="K681" s="83">
        <f>G681</f>
        <v>-1.338355999905616E-2</v>
      </c>
      <c r="O681" s="83">
        <f t="shared" ca="1" si="117"/>
        <v>-1.7278564455376746E-2</v>
      </c>
      <c r="P681" s="83">
        <f t="shared" si="125"/>
        <v>-1.8872024427899023E-2</v>
      </c>
      <c r="Q681" s="146">
        <f t="shared" si="126"/>
        <v>40642.160900000003</v>
      </c>
      <c r="R681" s="83">
        <f t="shared" si="122"/>
        <v>3.0123241786673409E-5</v>
      </c>
      <c r="S681" s="85">
        <v>1</v>
      </c>
      <c r="T681" s="83">
        <f t="shared" si="127"/>
        <v>3.0123241786673409E-5</v>
      </c>
    </row>
    <row r="682" spans="1:25" s="83" customFormat="1" ht="12.95" customHeight="1">
      <c r="A682" s="214" t="s">
        <v>1428</v>
      </c>
      <c r="B682" s="215" t="s">
        <v>195</v>
      </c>
      <c r="C682" s="216">
        <v>55660.661299999803</v>
      </c>
      <c r="D682" s="216">
        <v>2.0000000000000001E-4</v>
      </c>
      <c r="E682" s="53">
        <f t="shared" si="123"/>
        <v>73076.941167343088</v>
      </c>
      <c r="F682" s="83">
        <f t="shared" si="124"/>
        <v>73077</v>
      </c>
      <c r="G682" s="83">
        <f t="shared" si="120"/>
        <v>-1.2983560198335908E-2</v>
      </c>
      <c r="K682"/>
      <c r="L682" s="83">
        <f>G682</f>
        <v>-1.2983560198335908E-2</v>
      </c>
      <c r="O682" s="83">
        <f t="shared" ca="1" si="117"/>
        <v>-1.7278564455376746E-2</v>
      </c>
      <c r="P682" s="83">
        <f t="shared" si="125"/>
        <v>-1.8872024427899023E-2</v>
      </c>
      <c r="Q682" s="146">
        <f t="shared" si="126"/>
        <v>40642.161299999803</v>
      </c>
      <c r="R682" s="83">
        <f t="shared" si="122"/>
        <v>3.4674010982844327E-5</v>
      </c>
      <c r="S682" s="85">
        <v>1</v>
      </c>
      <c r="T682" s="83">
        <f t="shared" si="127"/>
        <v>3.4674010982844327E-5</v>
      </c>
      <c r="V682"/>
      <c r="W682"/>
      <c r="X682"/>
      <c r="Y682"/>
    </row>
    <row r="683" spans="1:25" s="83" customFormat="1" ht="12.95" customHeight="1">
      <c r="A683" s="49" t="s">
        <v>309</v>
      </c>
      <c r="B683" s="50" t="s">
        <v>197</v>
      </c>
      <c r="C683" s="49">
        <v>55660.771200000003</v>
      </c>
      <c r="D683" s="49">
        <v>1.1000000000000001E-3</v>
      </c>
      <c r="E683" s="53">
        <f t="shared" si="123"/>
        <v>73077.439159335161</v>
      </c>
      <c r="F683" s="83">
        <f t="shared" si="124"/>
        <v>73077.5</v>
      </c>
      <c r="G683" s="83">
        <f t="shared" si="120"/>
        <v>-1.3426699995761737E-2</v>
      </c>
      <c r="K683" s="83">
        <f>G683</f>
        <v>-1.3426699995761737E-2</v>
      </c>
      <c r="O683" s="83">
        <f t="shared" ca="1" si="117"/>
        <v>-1.727909544986643E-2</v>
      </c>
      <c r="P683" s="83">
        <f t="shared" si="125"/>
        <v>-1.887236444670512E-2</v>
      </c>
      <c r="Q683" s="146">
        <f t="shared" si="126"/>
        <v>40642.271200000003</v>
      </c>
      <c r="R683" s="83">
        <f t="shared" si="122"/>
        <v>2.9655261312268495E-5</v>
      </c>
      <c r="S683" s="85">
        <v>1</v>
      </c>
      <c r="T683" s="83">
        <f t="shared" si="127"/>
        <v>2.9655261312268495E-5</v>
      </c>
    </row>
    <row r="684" spans="1:25" s="83" customFormat="1" ht="12.95" customHeight="1">
      <c r="A684" s="214" t="s">
        <v>1428</v>
      </c>
      <c r="B684" s="215" t="s">
        <v>197</v>
      </c>
      <c r="C684" s="216">
        <v>55661.432599999942</v>
      </c>
      <c r="D684" s="216">
        <v>1E-4</v>
      </c>
      <c r="E684" s="53">
        <f t="shared" si="123"/>
        <v>73080.436173920476</v>
      </c>
      <c r="F684" s="83">
        <f t="shared" si="124"/>
        <v>73080.5</v>
      </c>
      <c r="G684" s="83">
        <f t="shared" si="120"/>
        <v>-1.4085540053201839E-2</v>
      </c>
      <c r="K684"/>
      <c r="L684" s="83">
        <f t="shared" ref="L684:L694" si="128">G684</f>
        <v>-1.4085540053201839E-2</v>
      </c>
      <c r="O684" s="83">
        <f t="shared" ca="1" si="117"/>
        <v>-1.7282281416804532E-2</v>
      </c>
      <c r="P684" s="83">
        <f t="shared" si="125"/>
        <v>-1.8874404607255861E-2</v>
      </c>
      <c r="Q684" s="146">
        <f t="shared" si="126"/>
        <v>40642.932599999942</v>
      </c>
      <c r="R684" s="83">
        <f t="shared" si="122"/>
        <v>2.2933223717075026E-5</v>
      </c>
      <c r="S684" s="85">
        <v>1</v>
      </c>
      <c r="T684" s="83">
        <f t="shared" si="127"/>
        <v>2.2933223717075026E-5</v>
      </c>
      <c r="V684"/>
      <c r="W684"/>
      <c r="X684"/>
      <c r="Y684"/>
    </row>
    <row r="685" spans="1:25" s="83" customFormat="1" ht="12.95" customHeight="1">
      <c r="A685" s="214" t="s">
        <v>1428</v>
      </c>
      <c r="B685" s="215" t="s">
        <v>195</v>
      </c>
      <c r="C685" s="216">
        <v>55661.543899999931</v>
      </c>
      <c r="D685" s="216">
        <v>2.9999999999999997E-4</v>
      </c>
      <c r="E685" s="53">
        <f t="shared" si="123"/>
        <v>73080.940509758613</v>
      </c>
      <c r="F685" s="83">
        <f t="shared" si="124"/>
        <v>73081</v>
      </c>
      <c r="G685" s="83">
        <f t="shared" si="120"/>
        <v>-1.3128680067893583E-2</v>
      </c>
      <c r="K685"/>
      <c r="L685" s="83">
        <f t="shared" si="128"/>
        <v>-1.3128680067893583E-2</v>
      </c>
      <c r="O685" s="83">
        <f t="shared" ca="1" si="117"/>
        <v>-1.7282812411294202E-2</v>
      </c>
      <c r="P685" s="83">
        <f t="shared" si="125"/>
        <v>-1.8874744641966684E-2</v>
      </c>
      <c r="Q685" s="146">
        <f t="shared" si="126"/>
        <v>40643.043899999931</v>
      </c>
      <c r="R685" s="83">
        <f t="shared" si="122"/>
        <v>3.3017258089417878E-5</v>
      </c>
      <c r="S685" s="85">
        <v>1</v>
      </c>
      <c r="T685" s="83">
        <f t="shared" si="127"/>
        <v>3.3017258089417878E-5</v>
      </c>
      <c r="V685"/>
      <c r="W685"/>
      <c r="X685"/>
      <c r="Y685"/>
    </row>
    <row r="686" spans="1:25" s="83" customFormat="1" ht="12.95" customHeight="1">
      <c r="A686" s="214" t="s">
        <v>1428</v>
      </c>
      <c r="B686" s="215" t="s">
        <v>197</v>
      </c>
      <c r="C686" s="216">
        <v>55661.653799999971</v>
      </c>
      <c r="D686" s="216">
        <v>2.9999999999999997E-4</v>
      </c>
      <c r="E686" s="53">
        <f t="shared" si="123"/>
        <v>73081.438501749959</v>
      </c>
      <c r="F686" s="83">
        <f t="shared" si="124"/>
        <v>73081.5</v>
      </c>
      <c r="G686" s="83">
        <f t="shared" ref="G686:G717" si="129">+C686-(C$7+F686*C$8)</f>
        <v>-1.3571820032666437E-2</v>
      </c>
      <c r="K686"/>
      <c r="L686" s="83">
        <f t="shared" si="128"/>
        <v>-1.3571820032666437E-2</v>
      </c>
      <c r="O686" s="83">
        <f t="shared" ca="1" si="117"/>
        <v>-1.7283343405783885E-2</v>
      </c>
      <c r="P686" s="83">
        <f t="shared" si="125"/>
        <v>-1.8875084678949605E-2</v>
      </c>
      <c r="Q686" s="146">
        <f t="shared" si="126"/>
        <v>40643.153799999971</v>
      </c>
      <c r="R686" s="83">
        <f t="shared" si="122"/>
        <v>2.8124615908516934E-5</v>
      </c>
      <c r="S686" s="85">
        <v>1</v>
      </c>
      <c r="T686" s="83">
        <f t="shared" si="127"/>
        <v>2.8124615908516934E-5</v>
      </c>
      <c r="V686"/>
      <c r="W686"/>
      <c r="X686"/>
      <c r="Y686"/>
    </row>
    <row r="687" spans="1:25" s="83" customFormat="1" ht="12.95" customHeight="1">
      <c r="A687" s="214" t="s">
        <v>1428</v>
      </c>
      <c r="B687" s="215" t="s">
        <v>195</v>
      </c>
      <c r="C687" s="216">
        <v>55662.425799999852</v>
      </c>
      <c r="D687" s="216">
        <v>1E-4</v>
      </c>
      <c r="E687" s="53">
        <f t="shared" si="123"/>
        <v>73084.936680249681</v>
      </c>
      <c r="F687" s="83">
        <f t="shared" si="124"/>
        <v>73085</v>
      </c>
      <c r="G687" s="83">
        <f t="shared" si="129"/>
        <v>-1.3973800145322457E-2</v>
      </c>
      <c r="K687"/>
      <c r="L687" s="83">
        <f t="shared" si="128"/>
        <v>-1.3973800145322457E-2</v>
      </c>
      <c r="O687" s="83">
        <f t="shared" ca="1" si="117"/>
        <v>-1.7287060367211671E-2</v>
      </c>
      <c r="P687" s="83">
        <f t="shared" si="125"/>
        <v>-1.8877465001448952E-2</v>
      </c>
      <c r="Q687" s="146">
        <f t="shared" si="126"/>
        <v>40643.925799999852</v>
      </c>
      <c r="R687" s="83">
        <f t="shared" si="122"/>
        <v>2.4045929021210077E-5</v>
      </c>
      <c r="S687" s="85">
        <v>1</v>
      </c>
      <c r="T687" s="83">
        <f t="shared" si="127"/>
        <v>2.4045929021210077E-5</v>
      </c>
      <c r="V687"/>
      <c r="W687"/>
      <c r="X687"/>
      <c r="Y687"/>
    </row>
    <row r="688" spans="1:25" s="83" customFormat="1" ht="12.95" customHeight="1">
      <c r="A688" s="214" t="s">
        <v>1428</v>
      </c>
      <c r="B688" s="215" t="s">
        <v>197</v>
      </c>
      <c r="C688" s="216">
        <v>55662.536199999973</v>
      </c>
      <c r="D688" s="216">
        <v>2.0000000000000001E-4</v>
      </c>
      <c r="E688" s="53">
        <f t="shared" si="123"/>
        <v>73085.436937901046</v>
      </c>
      <c r="F688" s="83">
        <f t="shared" si="124"/>
        <v>73085.5</v>
      </c>
      <c r="G688" s="83">
        <f t="shared" si="129"/>
        <v>-1.3916940028138924E-2</v>
      </c>
      <c r="K688"/>
      <c r="L688" s="83">
        <f t="shared" si="128"/>
        <v>-1.3916940028138924E-2</v>
      </c>
      <c r="O688" s="83">
        <f t="shared" ca="1" si="117"/>
        <v>-1.7287591361701354E-2</v>
      </c>
      <c r="P688" s="83">
        <f t="shared" si="125"/>
        <v>-1.8877805056608701E-2</v>
      </c>
      <c r="Q688" s="146">
        <f t="shared" si="126"/>
        <v>40644.036199999973</v>
      </c>
      <c r="R688" s="83">
        <f t="shared" si="122"/>
        <v>2.4610181830694442E-5</v>
      </c>
      <c r="S688" s="85">
        <v>1</v>
      </c>
      <c r="T688" s="83">
        <f t="shared" si="127"/>
        <v>2.4610181830694442E-5</v>
      </c>
      <c r="V688"/>
      <c r="W688"/>
      <c r="X688"/>
      <c r="Y688"/>
    </row>
    <row r="689" spans="1:25" s="83" customFormat="1" ht="12.95" customHeight="1">
      <c r="A689" s="214" t="s">
        <v>1428</v>
      </c>
      <c r="B689" s="215" t="s">
        <v>197</v>
      </c>
      <c r="C689" s="216">
        <v>55663.419199999887</v>
      </c>
      <c r="D689" s="216">
        <v>1E-4</v>
      </c>
      <c r="E689" s="53">
        <f t="shared" si="123"/>
        <v>73089.438092843324</v>
      </c>
      <c r="F689" s="83">
        <f t="shared" si="124"/>
        <v>73089.5</v>
      </c>
      <c r="G689" s="83">
        <f t="shared" si="129"/>
        <v>-1.3662060111528262E-2</v>
      </c>
      <c r="K689"/>
      <c r="L689" s="83">
        <f t="shared" si="128"/>
        <v>-1.3662060111528262E-2</v>
      </c>
      <c r="O689" s="83">
        <f t="shared" ca="1" si="117"/>
        <v>-1.7291839317618823E-2</v>
      </c>
      <c r="P689" s="83">
        <f t="shared" si="125"/>
        <v>-1.8880525579682405E-2</v>
      </c>
      <c r="Q689" s="146">
        <f t="shared" si="126"/>
        <v>40644.919199999887</v>
      </c>
      <c r="R689" s="83">
        <f t="shared" si="122"/>
        <v>2.7232381842317232E-5</v>
      </c>
      <c r="S689" s="85">
        <v>1</v>
      </c>
      <c r="T689" s="83">
        <f t="shared" si="127"/>
        <v>2.7232381842317232E-5</v>
      </c>
      <c r="V689"/>
      <c r="W689"/>
      <c r="X689"/>
      <c r="Y689"/>
    </row>
    <row r="690" spans="1:25" s="83" customFormat="1" ht="12.95" customHeight="1">
      <c r="A690" s="214" t="s">
        <v>1428</v>
      </c>
      <c r="B690" s="215" t="s">
        <v>195</v>
      </c>
      <c r="C690" s="216">
        <v>55663.529300000053</v>
      </c>
      <c r="D690" s="216">
        <v>1E-4</v>
      </c>
      <c r="E690" s="53">
        <f t="shared" si="123"/>
        <v>73089.936991099094</v>
      </c>
      <c r="F690" s="83">
        <f t="shared" si="124"/>
        <v>73090</v>
      </c>
      <c r="G690" s="83">
        <f t="shared" si="129"/>
        <v>-1.3905199943110347E-2</v>
      </c>
      <c r="K690"/>
      <c r="L690" s="83">
        <f t="shared" si="128"/>
        <v>-1.3905199943110347E-2</v>
      </c>
      <c r="O690" s="83">
        <f t="shared" ca="1" si="117"/>
        <v>-1.7292370312108507E-2</v>
      </c>
      <c r="P690" s="83">
        <f t="shared" si="125"/>
        <v>-1.8880865655291082E-2</v>
      </c>
      <c r="Q690" s="146">
        <f t="shared" si="126"/>
        <v>40645.029300000053</v>
      </c>
      <c r="R690" s="83">
        <f t="shared" si="122"/>
        <v>2.4757249279371024E-5</v>
      </c>
      <c r="S690" s="85">
        <v>1</v>
      </c>
      <c r="T690" s="83">
        <f t="shared" si="127"/>
        <v>2.4757249279371024E-5</v>
      </c>
      <c r="V690"/>
      <c r="W690"/>
      <c r="X690"/>
      <c r="Y690"/>
    </row>
    <row r="691" spans="1:25" s="83" customFormat="1" ht="12.95" customHeight="1">
      <c r="A691" s="214" t="s">
        <v>1428</v>
      </c>
      <c r="B691" s="215" t="s">
        <v>197</v>
      </c>
      <c r="C691" s="216">
        <v>55663.639500000048</v>
      </c>
      <c r="D691" s="216">
        <v>2.0000000000000001E-4</v>
      </c>
      <c r="E691" s="53">
        <f t="shared" si="123"/>
        <v>73090.436342486035</v>
      </c>
      <c r="F691" s="83">
        <f t="shared" si="124"/>
        <v>73090.5</v>
      </c>
      <c r="G691" s="83">
        <f t="shared" si="129"/>
        <v>-1.4048339951841626E-2</v>
      </c>
      <c r="K691"/>
      <c r="L691" s="83">
        <f t="shared" si="128"/>
        <v>-1.4048339951841626E-2</v>
      </c>
      <c r="O691" s="83">
        <f t="shared" ca="1" si="117"/>
        <v>-1.7292901306598191E-2</v>
      </c>
      <c r="P691" s="83">
        <f t="shared" si="125"/>
        <v>-1.8881205733171862E-2</v>
      </c>
      <c r="Q691" s="146">
        <f t="shared" si="126"/>
        <v>40645.139500000048</v>
      </c>
      <c r="R691" s="83">
        <f t="shared" si="122"/>
        <v>2.3356591660352704E-5</v>
      </c>
      <c r="S691" s="85">
        <v>1</v>
      </c>
      <c r="T691" s="83">
        <f t="shared" si="127"/>
        <v>2.3356591660352704E-5</v>
      </c>
      <c r="V691"/>
      <c r="W691"/>
      <c r="X691"/>
      <c r="Y691"/>
    </row>
    <row r="692" spans="1:25" s="83" customFormat="1" ht="12.95" customHeight="1">
      <c r="A692" s="214" t="s">
        <v>1428</v>
      </c>
      <c r="B692" s="215" t="s">
        <v>195</v>
      </c>
      <c r="C692" s="216">
        <v>55664.412200000137</v>
      </c>
      <c r="D692" s="216">
        <v>1E-4</v>
      </c>
      <c r="E692" s="53">
        <f t="shared" si="123"/>
        <v>73093.937692910215</v>
      </c>
      <c r="F692" s="83">
        <f t="shared" si="124"/>
        <v>73094</v>
      </c>
      <c r="G692" s="83">
        <f t="shared" si="129"/>
        <v>-1.3750319863902405E-2</v>
      </c>
      <c r="K692"/>
      <c r="L692" s="83">
        <f t="shared" si="128"/>
        <v>-1.3750319863902405E-2</v>
      </c>
      <c r="O692" s="83">
        <f t="shared" ca="1" si="117"/>
        <v>-1.7296618268025976E-2</v>
      </c>
      <c r="P692" s="83">
        <f t="shared" si="125"/>
        <v>-1.8883586341956221E-2</v>
      </c>
      <c r="Q692" s="146">
        <f t="shared" si="126"/>
        <v>40645.912200000137</v>
      </c>
      <c r="R692" s="83">
        <f t="shared" si="122"/>
        <v>2.6350424734711029E-5</v>
      </c>
      <c r="S692" s="85">
        <v>1</v>
      </c>
      <c r="T692" s="83">
        <f t="shared" si="127"/>
        <v>2.6350424734711029E-5</v>
      </c>
      <c r="V692"/>
      <c r="W692"/>
      <c r="X692"/>
      <c r="Y692"/>
    </row>
    <row r="693" spans="1:25" s="83" customFormat="1" ht="12.95" customHeight="1">
      <c r="A693" s="214" t="s">
        <v>1428</v>
      </c>
      <c r="B693" s="215" t="s">
        <v>197</v>
      </c>
      <c r="C693" s="216">
        <v>55664.522200000007</v>
      </c>
      <c r="D693" s="216">
        <v>2.0000000000000001E-4</v>
      </c>
      <c r="E693" s="53">
        <f t="shared" si="123"/>
        <v>73094.436138032717</v>
      </c>
      <c r="F693" s="83">
        <f t="shared" si="124"/>
        <v>73094.5</v>
      </c>
      <c r="G693" s="83">
        <f t="shared" si="129"/>
        <v>-1.4093459991272539E-2</v>
      </c>
      <c r="K693"/>
      <c r="L693" s="83">
        <f t="shared" si="128"/>
        <v>-1.4093459991272539E-2</v>
      </c>
      <c r="O693" s="83">
        <f t="shared" ca="1" si="117"/>
        <v>-1.729714926251566E-2</v>
      </c>
      <c r="P693" s="83">
        <f t="shared" si="125"/>
        <v>-1.8883926438013829E-2</v>
      </c>
      <c r="Q693" s="146">
        <f t="shared" si="126"/>
        <v>40646.022200000007</v>
      </c>
      <c r="R693" s="83">
        <f t="shared" si="122"/>
        <v>2.2948568777354121E-5</v>
      </c>
      <c r="S693" s="85">
        <v>1</v>
      </c>
      <c r="T693" s="83">
        <f t="shared" si="127"/>
        <v>2.2948568777354121E-5</v>
      </c>
      <c r="V693"/>
      <c r="W693"/>
      <c r="X693"/>
      <c r="Y693"/>
    </row>
    <row r="694" spans="1:25" s="83" customFormat="1" ht="12.95" customHeight="1">
      <c r="A694" s="214" t="s">
        <v>1428</v>
      </c>
      <c r="B694" s="215" t="s">
        <v>195</v>
      </c>
      <c r="C694" s="216">
        <v>55664.632699999958</v>
      </c>
      <c r="D694" s="216">
        <v>2.0000000000000001E-4</v>
      </c>
      <c r="E694" s="53">
        <f t="shared" si="123"/>
        <v>73094.93684881524</v>
      </c>
      <c r="F694" s="83">
        <f t="shared" si="124"/>
        <v>73095</v>
      </c>
      <c r="G694" s="83">
        <f t="shared" si="129"/>
        <v>-1.3936600043962244E-2</v>
      </c>
      <c r="K694"/>
      <c r="L694" s="83">
        <f t="shared" si="128"/>
        <v>-1.3936600043962244E-2</v>
      </c>
      <c r="O694" s="83">
        <f t="shared" ca="1" si="117"/>
        <v>-1.7297680257005343E-2</v>
      </c>
      <c r="P694" s="83">
        <f t="shared" si="125"/>
        <v>-1.8884266536343539E-2</v>
      </c>
      <c r="Q694" s="146">
        <f t="shared" si="126"/>
        <v>40646.132699999958</v>
      </c>
      <c r="R694" s="83">
        <f t="shared" si="122"/>
        <v>2.447940371983263E-5</v>
      </c>
      <c r="S694" s="85">
        <v>1</v>
      </c>
      <c r="T694" s="83">
        <f t="shared" si="127"/>
        <v>2.447940371983263E-5</v>
      </c>
      <c r="V694"/>
      <c r="W694"/>
      <c r="X694"/>
      <c r="Y694"/>
    </row>
    <row r="695" spans="1:25" s="83" customFormat="1" ht="12.95" customHeight="1">
      <c r="A695" s="53" t="s">
        <v>319</v>
      </c>
      <c r="B695" s="50" t="s">
        <v>195</v>
      </c>
      <c r="C695" s="49">
        <v>55664.633000000002</v>
      </c>
      <c r="D695" s="49">
        <v>2.9999999999999997E-4</v>
      </c>
      <c r="E695" s="53">
        <f t="shared" si="123"/>
        <v>73094.938208211228</v>
      </c>
      <c r="F695" s="83">
        <f t="shared" si="124"/>
        <v>73095</v>
      </c>
      <c r="G695" s="83">
        <f t="shared" si="129"/>
        <v>-1.3636600000609178E-2</v>
      </c>
      <c r="N695" s="83">
        <f>G695</f>
        <v>-1.3636600000609178E-2</v>
      </c>
      <c r="O695" s="83">
        <f t="shared" ca="1" si="117"/>
        <v>-1.7297680257005343E-2</v>
      </c>
      <c r="P695" s="83">
        <f t="shared" si="125"/>
        <v>-1.8884266536343539E-2</v>
      </c>
      <c r="Q695" s="146">
        <f t="shared" si="126"/>
        <v>40646.133000000002</v>
      </c>
      <c r="R695" s="83">
        <f t="shared" si="122"/>
        <v>2.7538004070266273E-5</v>
      </c>
      <c r="S695" s="85">
        <v>1</v>
      </c>
      <c r="T695" s="83">
        <f t="shared" si="127"/>
        <v>2.7538004070266273E-5</v>
      </c>
    </row>
    <row r="696" spans="1:25" s="83" customFormat="1" ht="12.95" customHeight="1">
      <c r="A696" s="53" t="s">
        <v>316</v>
      </c>
      <c r="B696" s="50" t="s">
        <v>195</v>
      </c>
      <c r="C696" s="49">
        <v>55664.633000000002</v>
      </c>
      <c r="D696" s="49">
        <v>2.9999999999999997E-4</v>
      </c>
      <c r="E696" s="53">
        <f t="shared" si="123"/>
        <v>73094.938208211228</v>
      </c>
      <c r="F696" s="83">
        <f t="shared" si="124"/>
        <v>73095</v>
      </c>
      <c r="G696" s="83">
        <f t="shared" si="129"/>
        <v>-1.3636600000609178E-2</v>
      </c>
      <c r="K696" s="83">
        <f>G696</f>
        <v>-1.3636600000609178E-2</v>
      </c>
      <c r="O696" s="83">
        <f t="shared" ca="1" si="117"/>
        <v>-1.7297680257005343E-2</v>
      </c>
      <c r="P696" s="83">
        <f t="shared" si="125"/>
        <v>-1.8884266536343539E-2</v>
      </c>
      <c r="Q696" s="146">
        <f t="shared" si="126"/>
        <v>40646.133000000002</v>
      </c>
      <c r="R696" s="83">
        <f t="shared" si="122"/>
        <v>2.7538004070266273E-5</v>
      </c>
      <c r="S696" s="85">
        <v>1</v>
      </c>
      <c r="T696" s="83">
        <f t="shared" si="127"/>
        <v>2.7538004070266273E-5</v>
      </c>
    </row>
    <row r="697" spans="1:25" s="83" customFormat="1" ht="12.95" customHeight="1">
      <c r="A697" s="214" t="s">
        <v>1428</v>
      </c>
      <c r="B697" s="215" t="s">
        <v>197</v>
      </c>
      <c r="C697" s="216">
        <v>55665.405199999921</v>
      </c>
      <c r="D697" s="216">
        <v>1E-4</v>
      </c>
      <c r="E697" s="53">
        <f t="shared" si="123"/>
        <v>73098.437292974995</v>
      </c>
      <c r="F697" s="83">
        <f t="shared" si="124"/>
        <v>73098.5</v>
      </c>
      <c r="G697" s="83">
        <f t="shared" si="129"/>
        <v>-1.3838580081937835E-2</v>
      </c>
      <c r="K697"/>
      <c r="L697" s="83">
        <f t="shared" ref="L697:L733" si="130">G697</f>
        <v>-1.3838580081937835E-2</v>
      </c>
      <c r="O697" s="83">
        <f t="shared" ca="1" si="117"/>
        <v>-1.7301397218433129E-2</v>
      </c>
      <c r="P697" s="83">
        <f t="shared" si="125"/>
        <v>-1.8886647288270407E-2</v>
      </c>
      <c r="Q697" s="146">
        <f t="shared" si="126"/>
        <v>40646.905199999921</v>
      </c>
      <c r="R697" s="83">
        <f t="shared" si="122"/>
        <v>2.5482982519650343E-5</v>
      </c>
      <c r="S697" s="85">
        <v>1</v>
      </c>
      <c r="T697" s="83">
        <f t="shared" si="127"/>
        <v>2.5482982519650343E-5</v>
      </c>
      <c r="V697"/>
      <c r="W697"/>
      <c r="X697"/>
      <c r="Y697"/>
    </row>
    <row r="698" spans="1:25" s="83" customFormat="1" ht="12.95" customHeight="1">
      <c r="A698" s="214" t="s">
        <v>1428</v>
      </c>
      <c r="B698" s="215" t="s">
        <v>195</v>
      </c>
      <c r="C698" s="216">
        <v>55665.515500000212</v>
      </c>
      <c r="D698" s="216">
        <v>2.9999999999999997E-4</v>
      </c>
      <c r="E698" s="53">
        <f t="shared" si="123"/>
        <v>73098.937097495203</v>
      </c>
      <c r="F698" s="83">
        <f t="shared" si="124"/>
        <v>73099</v>
      </c>
      <c r="G698" s="83">
        <f t="shared" si="129"/>
        <v>-1.3881719787605107E-2</v>
      </c>
      <c r="K698"/>
      <c r="L698" s="83">
        <f t="shared" si="130"/>
        <v>-1.3881719787605107E-2</v>
      </c>
      <c r="O698" s="83">
        <f t="shared" ca="1" si="117"/>
        <v>-1.7301928212922812E-2</v>
      </c>
      <c r="P698" s="83">
        <f t="shared" si="125"/>
        <v>-1.8886987404776942E-2</v>
      </c>
      <c r="Q698" s="146">
        <f t="shared" si="126"/>
        <v>40647.015500000212</v>
      </c>
      <c r="R698" s="83">
        <f t="shared" si="122"/>
        <v>2.505270391950902E-5</v>
      </c>
      <c r="S698" s="85">
        <v>1</v>
      </c>
      <c r="T698" s="83">
        <f t="shared" si="127"/>
        <v>2.505270391950902E-5</v>
      </c>
      <c r="V698"/>
      <c r="W698"/>
      <c r="X698"/>
      <c r="Y698"/>
    </row>
    <row r="699" spans="1:25" s="83" customFormat="1" ht="12.95" customHeight="1">
      <c r="A699" s="214" t="s">
        <v>1428</v>
      </c>
      <c r="B699" s="215" t="s">
        <v>197</v>
      </c>
      <c r="C699" s="216">
        <v>55665.626199999824</v>
      </c>
      <c r="D699" s="216">
        <v>2.0000000000000001E-4</v>
      </c>
      <c r="E699" s="53">
        <f t="shared" si="123"/>
        <v>73099.43871454004</v>
      </c>
      <c r="F699" s="83">
        <f t="shared" si="124"/>
        <v>73099.5</v>
      </c>
      <c r="G699" s="83">
        <f t="shared" si="129"/>
        <v>-1.3524860172765329E-2</v>
      </c>
      <c r="K699"/>
      <c r="L699" s="83">
        <f t="shared" si="130"/>
        <v>-1.3524860172765329E-2</v>
      </c>
      <c r="O699" s="83">
        <f t="shared" ca="1" si="117"/>
        <v>-1.7302459207412496E-2</v>
      </c>
      <c r="P699" s="83">
        <f t="shared" si="125"/>
        <v>-1.888732752355558E-2</v>
      </c>
      <c r="Q699" s="146">
        <f t="shared" si="126"/>
        <v>40647.126199999824</v>
      </c>
      <c r="R699" s="83">
        <f t="shared" si="122"/>
        <v>2.8756056088291405E-5</v>
      </c>
      <c r="S699" s="85">
        <v>1</v>
      </c>
      <c r="T699" s="83">
        <f t="shared" si="127"/>
        <v>2.8756056088291405E-5</v>
      </c>
      <c r="V699"/>
      <c r="W699"/>
      <c r="X699"/>
      <c r="Y699"/>
    </row>
    <row r="700" spans="1:25" s="83" customFormat="1" ht="12.95" customHeight="1">
      <c r="A700" s="214" t="s">
        <v>1428</v>
      </c>
      <c r="B700" s="215" t="s">
        <v>197</v>
      </c>
      <c r="C700" s="216">
        <v>55666.508899999782</v>
      </c>
      <c r="D700" s="216">
        <v>2.0000000000000001E-4</v>
      </c>
      <c r="E700" s="53">
        <f t="shared" si="123"/>
        <v>73103.438510086737</v>
      </c>
      <c r="F700" s="83">
        <f t="shared" si="124"/>
        <v>73103.5</v>
      </c>
      <c r="G700" s="83">
        <f t="shared" si="129"/>
        <v>-1.35699802194722E-2</v>
      </c>
      <c r="K700"/>
      <c r="L700" s="83">
        <f t="shared" si="130"/>
        <v>-1.35699802194722E-2</v>
      </c>
      <c r="O700" s="83">
        <f t="shared" ca="1" si="117"/>
        <v>-1.7306707163329965E-2</v>
      </c>
      <c r="P700" s="83">
        <f t="shared" si="125"/>
        <v>-1.8890048555580422E-2</v>
      </c>
      <c r="Q700" s="146">
        <f t="shared" si="126"/>
        <v>40648.008899999782</v>
      </c>
      <c r="R700" s="83">
        <f t="shared" si="122"/>
        <v>2.8303127100861303E-5</v>
      </c>
      <c r="S700" s="85">
        <v>1</v>
      </c>
      <c r="T700" s="83">
        <f t="shared" si="127"/>
        <v>2.8303127100861303E-5</v>
      </c>
      <c r="V700"/>
      <c r="W700"/>
      <c r="X700"/>
      <c r="Y700"/>
    </row>
    <row r="701" spans="1:25" s="83" customFormat="1" ht="12.95" customHeight="1">
      <c r="A701" s="214" t="s">
        <v>1428</v>
      </c>
      <c r="B701" s="215" t="s">
        <v>195</v>
      </c>
      <c r="C701" s="216">
        <v>55673.460099999793</v>
      </c>
      <c r="D701" s="216">
        <v>2.0000000000000001E-4</v>
      </c>
      <c r="E701" s="53">
        <f t="shared" si="123"/>
        <v>73134.936616810941</v>
      </c>
      <c r="F701" s="83">
        <f t="shared" si="124"/>
        <v>73135</v>
      </c>
      <c r="G701" s="83">
        <f t="shared" si="129"/>
        <v>-1.3987800208269618E-2</v>
      </c>
      <c r="K701"/>
      <c r="L701" s="83">
        <f t="shared" si="130"/>
        <v>-1.3987800208269618E-2</v>
      </c>
      <c r="O701" s="83">
        <f t="shared" ca="1" si="117"/>
        <v>-1.734015981618002E-2</v>
      </c>
      <c r="P701" s="83">
        <f t="shared" si="125"/>
        <v>-1.8911481764334971E-2</v>
      </c>
      <c r="Q701" s="146">
        <f t="shared" si="126"/>
        <v>40654.960099999793</v>
      </c>
      <c r="R701" s="83">
        <f t="shared" si="122"/>
        <v>2.4242640065538134E-5</v>
      </c>
      <c r="S701" s="85">
        <v>1</v>
      </c>
      <c r="T701" s="83">
        <f t="shared" si="127"/>
        <v>2.4242640065538134E-5</v>
      </c>
      <c r="V701"/>
      <c r="W701"/>
      <c r="X701"/>
      <c r="Y701"/>
    </row>
    <row r="702" spans="1:25" s="83" customFormat="1" ht="12.95" customHeight="1">
      <c r="A702" s="214" t="s">
        <v>1428</v>
      </c>
      <c r="B702" s="215" t="s">
        <v>197</v>
      </c>
      <c r="C702" s="216">
        <v>55673.570499999914</v>
      </c>
      <c r="D702" s="216">
        <v>2.0000000000000001E-4</v>
      </c>
      <c r="E702" s="53">
        <f t="shared" si="123"/>
        <v>73135.436874462306</v>
      </c>
      <c r="F702" s="83">
        <f t="shared" si="124"/>
        <v>73135.5</v>
      </c>
      <c r="G702" s="83">
        <f t="shared" si="129"/>
        <v>-1.3930940083810128E-2</v>
      </c>
      <c r="K702"/>
      <c r="L702" s="83">
        <f t="shared" si="130"/>
        <v>-1.3930940083810128E-2</v>
      </c>
      <c r="O702" s="83">
        <f t="shared" ref="O702:O765" ca="1" si="131">+C$11+C$12*F702</f>
        <v>-1.7340690810669704E-2</v>
      </c>
      <c r="P702" s="83">
        <f t="shared" si="125"/>
        <v>-1.8911822046705044E-2</v>
      </c>
      <c r="Q702" s="146">
        <f t="shared" si="126"/>
        <v>40655.070499999914</v>
      </c>
      <c r="R702" s="83">
        <f t="shared" si="122"/>
        <v>2.4809185128291914E-5</v>
      </c>
      <c r="S702" s="85">
        <v>1</v>
      </c>
      <c r="T702" s="83">
        <f t="shared" si="127"/>
        <v>2.4809185128291914E-5</v>
      </c>
      <c r="V702"/>
      <c r="W702"/>
      <c r="X702"/>
      <c r="Y702"/>
    </row>
    <row r="703" spans="1:25" s="83" customFormat="1" ht="12.95" customHeight="1">
      <c r="A703" s="214" t="s">
        <v>1428</v>
      </c>
      <c r="B703" s="215" t="s">
        <v>195</v>
      </c>
      <c r="C703" s="216">
        <v>55675.446700000204</v>
      </c>
      <c r="D703" s="216">
        <v>1E-4</v>
      </c>
      <c r="E703" s="53">
        <f t="shared" si="123"/>
        <v>73143.938535735913</v>
      </c>
      <c r="F703" s="83">
        <f t="shared" si="124"/>
        <v>73144</v>
      </c>
      <c r="G703" s="83">
        <f t="shared" si="129"/>
        <v>-1.3564319793658797E-2</v>
      </c>
      <c r="K703"/>
      <c r="L703" s="83">
        <f t="shared" si="130"/>
        <v>-1.3564319793658797E-2</v>
      </c>
      <c r="O703" s="83">
        <f t="shared" ca="1" si="131"/>
        <v>-1.7349717716994326E-2</v>
      </c>
      <c r="P703" s="83">
        <f t="shared" si="125"/>
        <v>-1.8917607194628122E-2</v>
      </c>
      <c r="Q703" s="146">
        <f t="shared" si="126"/>
        <v>40656.946700000204</v>
      </c>
      <c r="R703" s="83">
        <f t="shared" si="122"/>
        <v>2.8657685997376915E-5</v>
      </c>
      <c r="S703" s="85">
        <v>1</v>
      </c>
      <c r="T703" s="83">
        <f t="shared" si="127"/>
        <v>2.8657685997376915E-5</v>
      </c>
      <c r="V703"/>
      <c r="W703"/>
      <c r="X703"/>
      <c r="Y703"/>
    </row>
    <row r="704" spans="1:25" s="83" customFormat="1" ht="12.95" customHeight="1">
      <c r="A704" s="214" t="s">
        <v>1428</v>
      </c>
      <c r="B704" s="215" t="s">
        <v>197</v>
      </c>
      <c r="C704" s="216">
        <v>55675.556799999904</v>
      </c>
      <c r="D704" s="216">
        <v>2.0000000000000001E-4</v>
      </c>
      <c r="E704" s="53">
        <f t="shared" si="123"/>
        <v>73144.437433989573</v>
      </c>
      <c r="F704" s="83">
        <f t="shared" si="124"/>
        <v>73144.5</v>
      </c>
      <c r="G704" s="83">
        <f t="shared" si="129"/>
        <v>-1.3807460098178126E-2</v>
      </c>
      <c r="K704"/>
      <c r="L704" s="83">
        <f t="shared" si="130"/>
        <v>-1.3807460098178126E-2</v>
      </c>
      <c r="O704" s="83">
        <f t="shared" ca="1" si="131"/>
        <v>-1.7350248711484009E-2</v>
      </c>
      <c r="P704" s="83">
        <f t="shared" si="125"/>
        <v>-1.8917947517896057E-2</v>
      </c>
      <c r="Q704" s="146">
        <f t="shared" si="126"/>
        <v>40657.056799999904</v>
      </c>
      <c r="R704" s="83">
        <f t="shared" si="122"/>
        <v>2.6117081667095237E-5</v>
      </c>
      <c r="S704" s="85">
        <v>1</v>
      </c>
      <c r="T704" s="83">
        <f t="shared" si="127"/>
        <v>2.6117081667095237E-5</v>
      </c>
      <c r="V704"/>
      <c r="W704"/>
      <c r="X704"/>
      <c r="Y704"/>
    </row>
    <row r="705" spans="1:25" s="83" customFormat="1" ht="12.95" customHeight="1">
      <c r="A705" s="214" t="s">
        <v>1428</v>
      </c>
      <c r="B705" s="215" t="s">
        <v>197</v>
      </c>
      <c r="C705" s="216">
        <v>55676.439699999988</v>
      </c>
      <c r="D705" s="216">
        <v>1E-4</v>
      </c>
      <c r="E705" s="53">
        <f t="shared" si="123"/>
        <v>73148.438135800694</v>
      </c>
      <c r="F705" s="83">
        <f t="shared" si="124"/>
        <v>73148.5</v>
      </c>
      <c r="G705" s="83">
        <f t="shared" si="129"/>
        <v>-1.3652580011694226E-2</v>
      </c>
      <c r="K705"/>
      <c r="L705" s="83">
        <f t="shared" si="130"/>
        <v>-1.3652580011694226E-2</v>
      </c>
      <c r="O705" s="83">
        <f t="shared" ca="1" si="131"/>
        <v>-1.7354496667401478E-2</v>
      </c>
      <c r="P705" s="83">
        <f t="shared" si="125"/>
        <v>-1.8920670185835247E-2</v>
      </c>
      <c r="Q705" s="146">
        <f t="shared" si="126"/>
        <v>40657.939699999988</v>
      </c>
      <c r="R705" s="83">
        <f t="shared" si="122"/>
        <v>2.775277408288117E-5</v>
      </c>
      <c r="S705" s="85">
        <v>1</v>
      </c>
      <c r="T705" s="83">
        <f t="shared" si="127"/>
        <v>2.775277408288117E-5</v>
      </c>
      <c r="V705"/>
      <c r="W705"/>
      <c r="X705"/>
      <c r="Y705"/>
    </row>
    <row r="706" spans="1:25" s="83" customFormat="1" ht="12.95" customHeight="1">
      <c r="A706" s="214" t="s">
        <v>1428</v>
      </c>
      <c r="B706" s="215" t="s">
        <v>195</v>
      </c>
      <c r="C706" s="216">
        <v>55678.535600000061</v>
      </c>
      <c r="D706" s="216">
        <v>2.0000000000000001E-4</v>
      </c>
      <c r="E706" s="53">
        <f t="shared" si="123"/>
        <v>73157.935327923697</v>
      </c>
      <c r="F706" s="83">
        <f t="shared" si="124"/>
        <v>73158</v>
      </c>
      <c r="G706" s="83">
        <f t="shared" si="129"/>
        <v>-1.4272239939600695E-2</v>
      </c>
      <c r="K706"/>
      <c r="L706" s="83">
        <f t="shared" si="130"/>
        <v>-1.4272239939600695E-2</v>
      </c>
      <c r="O706" s="83">
        <f t="shared" ca="1" si="131"/>
        <v>-1.7364585562705467E-2</v>
      </c>
      <c r="P706" s="83">
        <f t="shared" si="125"/>
        <v>-1.8927137104985316E-2</v>
      </c>
      <c r="Q706" s="146">
        <f t="shared" si="126"/>
        <v>40660.035600000061</v>
      </c>
      <c r="R706" s="83">
        <f t="shared" si="122"/>
        <v>2.1668067620305778E-5</v>
      </c>
      <c r="S706" s="85">
        <v>1</v>
      </c>
      <c r="T706" s="83">
        <f t="shared" si="127"/>
        <v>2.1668067620305778E-5</v>
      </c>
      <c r="V706"/>
      <c r="W706"/>
      <c r="X706"/>
      <c r="Y706"/>
    </row>
    <row r="707" spans="1:25" s="83" customFormat="1" ht="12.95" customHeight="1">
      <c r="A707" s="214" t="s">
        <v>1428</v>
      </c>
      <c r="B707" s="215" t="s">
        <v>195</v>
      </c>
      <c r="C707" s="216">
        <v>55684.495300000068</v>
      </c>
      <c r="D707" s="216">
        <v>4.0000000000000002E-4</v>
      </c>
      <c r="E707" s="53">
        <f t="shared" si="123"/>
        <v>73184.940631561098</v>
      </c>
      <c r="F707" s="83">
        <f t="shared" si="124"/>
        <v>73185</v>
      </c>
      <c r="G707" s="83">
        <f t="shared" si="129"/>
        <v>-1.3101799930154812E-2</v>
      </c>
      <c r="K707"/>
      <c r="L707" s="83">
        <f t="shared" si="130"/>
        <v>-1.3101799930154812E-2</v>
      </c>
      <c r="O707" s="83">
        <f t="shared" ca="1" si="131"/>
        <v>-1.739325926514837E-2</v>
      </c>
      <c r="P707" s="83">
        <f t="shared" si="125"/>
        <v>-1.8945521248253674E-2</v>
      </c>
      <c r="Q707" s="146">
        <f t="shared" si="126"/>
        <v>40665.995300000068</v>
      </c>
      <c r="R707" s="83">
        <f t="shared" si="122"/>
        <v>3.4149078843603109E-5</v>
      </c>
      <c r="S707" s="85">
        <v>1</v>
      </c>
      <c r="T707" s="83">
        <f t="shared" si="127"/>
        <v>3.4149078843603109E-5</v>
      </c>
      <c r="V707"/>
      <c r="W707"/>
      <c r="X707"/>
      <c r="Y707"/>
    </row>
    <row r="708" spans="1:25" s="83" customFormat="1" ht="12.95" customHeight="1">
      <c r="A708" s="214" t="s">
        <v>1428</v>
      </c>
      <c r="B708" s="215" t="s">
        <v>195</v>
      </c>
      <c r="C708" s="216">
        <v>55685.377199999988</v>
      </c>
      <c r="D708" s="216">
        <v>2.0000000000000001E-4</v>
      </c>
      <c r="E708" s="53">
        <f t="shared" si="123"/>
        <v>73188.936802052165</v>
      </c>
      <c r="F708" s="83">
        <f t="shared" si="124"/>
        <v>73189</v>
      </c>
      <c r="G708" s="83">
        <f t="shared" si="129"/>
        <v>-1.3946920007583685E-2</v>
      </c>
      <c r="K708"/>
      <c r="L708" s="83">
        <f t="shared" si="130"/>
        <v>-1.3946920007583685E-2</v>
      </c>
      <c r="O708" s="83">
        <f t="shared" ca="1" si="131"/>
        <v>-1.7397507221065839E-2</v>
      </c>
      <c r="P708" s="83">
        <f t="shared" si="125"/>
        <v>-1.8948245388515781E-2</v>
      </c>
      <c r="Q708" s="146">
        <f t="shared" si="126"/>
        <v>40666.877199999988</v>
      </c>
      <c r="R708" s="83">
        <f t="shared" si="122"/>
        <v>2.5013255565955574E-5</v>
      </c>
      <c r="S708" s="85">
        <v>1</v>
      </c>
      <c r="T708" s="83">
        <f t="shared" si="127"/>
        <v>2.5013255565955574E-5</v>
      </c>
      <c r="V708"/>
      <c r="W708"/>
      <c r="X708"/>
      <c r="Y708"/>
    </row>
    <row r="709" spans="1:25" s="83" customFormat="1" ht="12.95" customHeight="1">
      <c r="A709" s="214" t="s">
        <v>1428</v>
      </c>
      <c r="B709" s="215" t="s">
        <v>197</v>
      </c>
      <c r="C709" s="216">
        <v>55685.48760000011</v>
      </c>
      <c r="D709" s="216">
        <v>1E-4</v>
      </c>
      <c r="E709" s="53">
        <f t="shared" si="123"/>
        <v>73189.43705970353</v>
      </c>
      <c r="F709" s="83">
        <f t="shared" si="124"/>
        <v>73189.5</v>
      </c>
      <c r="G709" s="83">
        <f t="shared" si="129"/>
        <v>-1.3890059890400153E-2</v>
      </c>
      <c r="K709"/>
      <c r="L709" s="83">
        <f t="shared" si="130"/>
        <v>-1.3890059890400153E-2</v>
      </c>
      <c r="O709" s="83">
        <f t="shared" ca="1" si="131"/>
        <v>-1.7398038215555522E-2</v>
      </c>
      <c r="P709" s="83">
        <f t="shared" si="125"/>
        <v>-1.8948585916273013E-2</v>
      </c>
      <c r="Q709" s="146">
        <f t="shared" si="126"/>
        <v>40666.98760000011</v>
      </c>
      <c r="R709" s="83">
        <f t="shared" si="122"/>
        <v>2.5588685554433073E-5</v>
      </c>
      <c r="S709" s="85">
        <v>1</v>
      </c>
      <c r="T709" s="83">
        <f t="shared" si="127"/>
        <v>2.5588685554433073E-5</v>
      </c>
      <c r="V709"/>
      <c r="W709"/>
      <c r="X709"/>
      <c r="Y709"/>
    </row>
    <row r="710" spans="1:25" s="83" customFormat="1" ht="12.95" customHeight="1">
      <c r="A710" s="214" t="s">
        <v>1428</v>
      </c>
      <c r="B710" s="215" t="s">
        <v>195</v>
      </c>
      <c r="C710" s="216">
        <v>55685.598000000231</v>
      </c>
      <c r="D710" s="216">
        <v>2.0000000000000001E-4</v>
      </c>
      <c r="E710" s="53">
        <f t="shared" si="123"/>
        <v>73189.937317354896</v>
      </c>
      <c r="F710" s="83">
        <f t="shared" si="124"/>
        <v>73190</v>
      </c>
      <c r="G710" s="83">
        <f t="shared" si="129"/>
        <v>-1.3833199765940662E-2</v>
      </c>
      <c r="K710"/>
      <c r="L710" s="83">
        <f t="shared" si="130"/>
        <v>-1.3833199765940662E-2</v>
      </c>
      <c r="O710" s="83">
        <f t="shared" ca="1" si="131"/>
        <v>-1.7398569210045206E-2</v>
      </c>
      <c r="P710" s="83">
        <f t="shared" si="125"/>
        <v>-1.894892644630234E-2</v>
      </c>
      <c r="Q710" s="146">
        <f t="shared" si="126"/>
        <v>40667.098000000231</v>
      </c>
      <c r="R710" s="83">
        <f t="shared" si="122"/>
        <v>2.617065946816431E-5</v>
      </c>
      <c r="S710" s="85">
        <v>1</v>
      </c>
      <c r="T710" s="83">
        <f t="shared" si="127"/>
        <v>2.617065946816431E-5</v>
      </c>
      <c r="V710"/>
      <c r="W710"/>
      <c r="X710"/>
      <c r="Y710"/>
    </row>
    <row r="711" spans="1:25" s="83" customFormat="1" ht="12.95" customHeight="1">
      <c r="A711" s="214" t="s">
        <v>1428</v>
      </c>
      <c r="B711" s="215" t="s">
        <v>195</v>
      </c>
      <c r="C711" s="216">
        <v>55686.480399999768</v>
      </c>
      <c r="D711" s="216">
        <v>1E-4</v>
      </c>
      <c r="E711" s="53">
        <f t="shared" si="123"/>
        <v>73193.935753503873</v>
      </c>
      <c r="F711" s="83">
        <f t="shared" si="124"/>
        <v>73194</v>
      </c>
      <c r="G711" s="83">
        <f t="shared" si="129"/>
        <v>-1.4178320234350394E-2</v>
      </c>
      <c r="K711"/>
      <c r="L711" s="83">
        <f t="shared" si="130"/>
        <v>-1.4178320234350394E-2</v>
      </c>
      <c r="O711" s="83">
        <f t="shared" ca="1" si="131"/>
        <v>-1.7402817165962675E-2</v>
      </c>
      <c r="P711" s="83">
        <f t="shared" si="125"/>
        <v>-1.895165076833271E-2</v>
      </c>
      <c r="Q711" s="146">
        <f t="shared" si="126"/>
        <v>40667.980399999768</v>
      </c>
      <c r="R711" s="83">
        <f t="shared" si="122"/>
        <v>2.2784684386647903E-5</v>
      </c>
      <c r="S711" s="85">
        <v>1</v>
      </c>
      <c r="T711" s="83">
        <f t="shared" si="127"/>
        <v>2.2784684386647903E-5</v>
      </c>
      <c r="V711"/>
      <c r="W711"/>
      <c r="X711"/>
      <c r="Y711"/>
    </row>
    <row r="712" spans="1:25" s="83" customFormat="1" ht="12.95" customHeight="1">
      <c r="A712" s="214" t="s">
        <v>1428</v>
      </c>
      <c r="B712" s="215" t="s">
        <v>197</v>
      </c>
      <c r="C712" s="216">
        <v>55686.590900000185</v>
      </c>
      <c r="D712" s="216">
        <v>1E-4</v>
      </c>
      <c r="E712" s="53">
        <f t="shared" si="123"/>
        <v>73194.436464288519</v>
      </c>
      <c r="F712" s="83">
        <f t="shared" si="124"/>
        <v>73194.5</v>
      </c>
      <c r="G712" s="83">
        <f t="shared" si="129"/>
        <v>-1.4021459814102855E-2</v>
      </c>
      <c r="K712"/>
      <c r="L712" s="83">
        <f t="shared" si="130"/>
        <v>-1.4021459814102855E-2</v>
      </c>
      <c r="O712" s="83">
        <f t="shared" ca="1" si="131"/>
        <v>-1.7403348160452359E-2</v>
      </c>
      <c r="P712" s="83">
        <f t="shared" si="125"/>
        <v>-1.8951991318810972E-2</v>
      </c>
      <c r="Q712" s="146">
        <f t="shared" si="126"/>
        <v>40668.090900000185</v>
      </c>
      <c r="R712" s="83">
        <f t="shared" si="122"/>
        <v>2.4310140918919294E-5</v>
      </c>
      <c r="S712" s="85">
        <v>1</v>
      </c>
      <c r="T712" s="83">
        <f t="shared" si="127"/>
        <v>2.4310140918919294E-5</v>
      </c>
      <c r="V712"/>
      <c r="W712"/>
      <c r="X712"/>
      <c r="Y712"/>
    </row>
    <row r="713" spans="1:25" s="83" customFormat="1" ht="12.95" customHeight="1">
      <c r="A713" s="214" t="s">
        <v>1428</v>
      </c>
      <c r="B713" s="215" t="s">
        <v>197</v>
      </c>
      <c r="C713" s="216">
        <v>55689.459900000133</v>
      </c>
      <c r="D713" s="216">
        <v>2.0000000000000001E-4</v>
      </c>
      <c r="E713" s="53">
        <f t="shared" si="123"/>
        <v>73207.436819362454</v>
      </c>
      <c r="F713" s="83">
        <f t="shared" si="124"/>
        <v>73207.5</v>
      </c>
      <c r="G713" s="83">
        <f t="shared" si="129"/>
        <v>-1.3943099867901765E-2</v>
      </c>
      <c r="K713"/>
      <c r="L713" s="83">
        <f t="shared" si="130"/>
        <v>-1.3943099867901765E-2</v>
      </c>
      <c r="O713" s="83">
        <f t="shared" ca="1" si="131"/>
        <v>-1.7417154017184119E-2</v>
      </c>
      <c r="P713" s="83">
        <f t="shared" si="125"/>
        <v>-1.8960846428754004E-2</v>
      </c>
      <c r="Q713" s="146">
        <f t="shared" si="126"/>
        <v>40670.959900000133</v>
      </c>
      <c r="R713" s="83">
        <f t="shared" si="122"/>
        <v>2.5177780548944479E-5</v>
      </c>
      <c r="S713" s="85">
        <v>1</v>
      </c>
      <c r="T713" s="83">
        <f t="shared" si="127"/>
        <v>2.5177780548944479E-5</v>
      </c>
      <c r="V713"/>
      <c r="W713"/>
      <c r="X713"/>
      <c r="Y713"/>
    </row>
    <row r="714" spans="1:25" s="83" customFormat="1" ht="12.95" customHeight="1">
      <c r="A714" s="214" t="s">
        <v>1428</v>
      </c>
      <c r="B714" s="215" t="s">
        <v>195</v>
      </c>
      <c r="C714" s="216">
        <v>55690.452800000086</v>
      </c>
      <c r="D714" s="216">
        <v>1E-4</v>
      </c>
      <c r="E714" s="53">
        <f t="shared" si="123"/>
        <v>73211.935966296078</v>
      </c>
      <c r="F714" s="83">
        <f t="shared" si="124"/>
        <v>73212</v>
      </c>
      <c r="G714" s="83">
        <f t="shared" si="129"/>
        <v>-1.4131359916063957E-2</v>
      </c>
      <c r="K714"/>
      <c r="L714" s="83">
        <f t="shared" si="130"/>
        <v>-1.4131359916063957E-2</v>
      </c>
      <c r="O714" s="83">
        <f t="shared" ca="1" si="131"/>
        <v>-1.7421932967591272E-2</v>
      </c>
      <c r="P714" s="83">
        <f t="shared" si="125"/>
        <v>-1.8963912016975167E-2</v>
      </c>
      <c r="Q714" s="146">
        <f t="shared" si="126"/>
        <v>40671.952800000086</v>
      </c>
      <c r="R714" s="83">
        <f t="shared" si="122"/>
        <v>2.3353559808021351E-5</v>
      </c>
      <c r="S714" s="85">
        <v>1</v>
      </c>
      <c r="T714" s="83">
        <f t="shared" si="127"/>
        <v>2.3353559808021351E-5</v>
      </c>
      <c r="V714"/>
      <c r="W714"/>
      <c r="X714"/>
      <c r="Y714"/>
    </row>
    <row r="715" spans="1:25" s="83" customFormat="1" ht="12.95" customHeight="1">
      <c r="A715" s="214" t="s">
        <v>1428</v>
      </c>
      <c r="B715" s="215" t="s">
        <v>197</v>
      </c>
      <c r="C715" s="216">
        <v>55690.563599999994</v>
      </c>
      <c r="D715" s="216">
        <v>1E-4</v>
      </c>
      <c r="E715" s="53">
        <f t="shared" si="123"/>
        <v>73212.438036474196</v>
      </c>
      <c r="F715" s="83">
        <f t="shared" si="124"/>
        <v>73212.5</v>
      </c>
      <c r="G715" s="83">
        <f t="shared" si="129"/>
        <v>-1.367450000543613E-2</v>
      </c>
      <c r="K715"/>
      <c r="L715" s="83">
        <f t="shared" si="130"/>
        <v>-1.367450000543613E-2</v>
      </c>
      <c r="O715" s="83">
        <f t="shared" ca="1" si="131"/>
        <v>-1.7422463962080956E-2</v>
      </c>
      <c r="P715" s="83">
        <f t="shared" si="125"/>
        <v>-1.8964252649249141E-2</v>
      </c>
      <c r="Q715" s="146">
        <f t="shared" si="126"/>
        <v>40672.063599999994</v>
      </c>
      <c r="R715" s="83">
        <f t="shared" si="122"/>
        <v>2.7981483032726744E-5</v>
      </c>
      <c r="S715" s="85">
        <v>1</v>
      </c>
      <c r="T715" s="83">
        <f t="shared" si="127"/>
        <v>2.7981483032726744E-5</v>
      </c>
      <c r="V715"/>
      <c r="W715"/>
      <c r="X715"/>
      <c r="Y715"/>
    </row>
    <row r="716" spans="1:25" s="83" customFormat="1" ht="12.95" customHeight="1">
      <c r="A716" s="214" t="s">
        <v>1428</v>
      </c>
      <c r="B716" s="215" t="s">
        <v>195</v>
      </c>
      <c r="C716" s="216">
        <v>55692.439199999906</v>
      </c>
      <c r="D716" s="216">
        <v>2.0000000000000001E-4</v>
      </c>
      <c r="E716" s="53">
        <f t="shared" si="123"/>
        <v>73220.936978954502</v>
      </c>
      <c r="F716" s="83">
        <f t="shared" si="124"/>
        <v>73221</v>
      </c>
      <c r="G716" s="83">
        <f t="shared" si="129"/>
        <v>-1.3907880093029235E-2</v>
      </c>
      <c r="K716"/>
      <c r="L716" s="83">
        <f t="shared" si="130"/>
        <v>-1.3907880093029235E-2</v>
      </c>
      <c r="O716" s="83">
        <f t="shared" ca="1" si="131"/>
        <v>-1.7431490868405577E-2</v>
      </c>
      <c r="P716" s="83">
        <f t="shared" si="125"/>
        <v>-1.8970043745538581E-2</v>
      </c>
      <c r="Q716" s="146">
        <f t="shared" si="126"/>
        <v>40673.939199999906</v>
      </c>
      <c r="R716" s="83">
        <f t="shared" si="122"/>
        <v>2.5625500844786769E-5</v>
      </c>
      <c r="S716" s="85">
        <v>1</v>
      </c>
      <c r="T716" s="83">
        <f t="shared" si="127"/>
        <v>2.5625500844786769E-5</v>
      </c>
      <c r="V716"/>
      <c r="W716"/>
      <c r="X716"/>
      <c r="Y716"/>
    </row>
    <row r="717" spans="1:25" s="83" customFormat="1" ht="12.95" customHeight="1">
      <c r="A717" s="214" t="s">
        <v>1428</v>
      </c>
      <c r="B717" s="215" t="s">
        <v>197</v>
      </c>
      <c r="C717" s="216">
        <v>55692.549399999902</v>
      </c>
      <c r="D717" s="216">
        <v>2.0000000000000001E-4</v>
      </c>
      <c r="E717" s="53">
        <f t="shared" si="123"/>
        <v>73221.436330341428</v>
      </c>
      <c r="F717" s="83">
        <f t="shared" si="124"/>
        <v>73221.5</v>
      </c>
      <c r="G717" s="83">
        <f t="shared" si="129"/>
        <v>-1.4051020101760514E-2</v>
      </c>
      <c r="K717"/>
      <c r="L717" s="83">
        <f t="shared" si="130"/>
        <v>-1.4051020101760514E-2</v>
      </c>
      <c r="O717" s="83">
        <f t="shared" ca="1" si="131"/>
        <v>-1.7432021862895261E-2</v>
      </c>
      <c r="P717" s="83">
        <f t="shared" si="125"/>
        <v>-1.8970384418710417E-2</v>
      </c>
      <c r="Q717" s="146">
        <f t="shared" si="126"/>
        <v>40674.049399999902</v>
      </c>
      <c r="R717" s="83">
        <f t="shared" si="122"/>
        <v>2.4200145282879984E-5</v>
      </c>
      <c r="S717" s="85">
        <v>1</v>
      </c>
      <c r="T717" s="83">
        <f t="shared" si="127"/>
        <v>2.4200145282879984E-5</v>
      </c>
      <c r="V717"/>
      <c r="W717"/>
      <c r="X717"/>
      <c r="Y717"/>
    </row>
    <row r="718" spans="1:25" s="83" customFormat="1" ht="12.95" customHeight="1">
      <c r="A718" s="214" t="s">
        <v>1428</v>
      </c>
      <c r="B718" s="215" t="s">
        <v>195</v>
      </c>
      <c r="C718" s="216">
        <v>55694.424800000153</v>
      </c>
      <c r="D718" s="216">
        <v>2.0000000000000001E-4</v>
      </c>
      <c r="E718" s="53">
        <f t="shared" si="123"/>
        <v>73229.934366559421</v>
      </c>
      <c r="F718" s="83">
        <f t="shared" si="124"/>
        <v>73230</v>
      </c>
      <c r="G718" s="83">
        <f t="shared" ref="G718:G749" si="132">+C718-(C$7+F718*C$8)</f>
        <v>-1.4484399842331186E-2</v>
      </c>
      <c r="K718"/>
      <c r="L718" s="83">
        <f t="shared" si="130"/>
        <v>-1.4484399842331186E-2</v>
      </c>
      <c r="O718" s="83">
        <f t="shared" ca="1" si="131"/>
        <v>-1.7441048769219883E-2</v>
      </c>
      <c r="P718" s="83">
        <f t="shared" si="125"/>
        <v>-1.8976176210263457E-2</v>
      </c>
      <c r="Q718" s="146">
        <f t="shared" si="126"/>
        <v>40675.924800000153</v>
      </c>
      <c r="R718" s="83">
        <f t="shared" si="122"/>
        <v>2.0176054939514822E-5</v>
      </c>
      <c r="S718" s="85">
        <v>1</v>
      </c>
      <c r="T718" s="83">
        <f t="shared" si="127"/>
        <v>2.0176054939514822E-5</v>
      </c>
      <c r="V718"/>
      <c r="W718"/>
      <c r="X718"/>
      <c r="Y718"/>
    </row>
    <row r="719" spans="1:25" s="83" customFormat="1" ht="12.95" customHeight="1">
      <c r="A719" s="214" t="s">
        <v>1428</v>
      </c>
      <c r="B719" s="215" t="s">
        <v>197</v>
      </c>
      <c r="C719" s="216">
        <v>55694.535199999809</v>
      </c>
      <c r="D719" s="216">
        <v>4.0000000000000002E-4</v>
      </c>
      <c r="E719" s="53">
        <f t="shared" si="123"/>
        <v>73230.434624208676</v>
      </c>
      <c r="F719" s="83">
        <f t="shared" si="124"/>
        <v>73230.5</v>
      </c>
      <c r="G719" s="83">
        <f t="shared" si="132"/>
        <v>-1.4427540190808941E-2</v>
      </c>
      <c r="K719"/>
      <c r="L719" s="83">
        <f t="shared" si="130"/>
        <v>-1.4427540190808941E-2</v>
      </c>
      <c r="O719" s="83">
        <f t="shared" ca="1" si="131"/>
        <v>-1.7441579763709567E-2</v>
      </c>
      <c r="P719" s="83">
        <f t="shared" si="125"/>
        <v>-1.8976516924333154E-2</v>
      </c>
      <c r="Q719" s="146">
        <f t="shared" si="126"/>
        <v>40676.035199999809</v>
      </c>
      <c r="R719" s="83">
        <f t="shared" si="122"/>
        <v>2.0693189322144621E-5</v>
      </c>
      <c r="S719" s="85">
        <v>1</v>
      </c>
      <c r="T719" s="83">
        <f t="shared" si="127"/>
        <v>2.0693189322144621E-5</v>
      </c>
      <c r="V719"/>
      <c r="W719"/>
      <c r="X719"/>
      <c r="Y719"/>
    </row>
    <row r="720" spans="1:25" s="83" customFormat="1" ht="12.95" customHeight="1">
      <c r="A720" s="214" t="s">
        <v>1428</v>
      </c>
      <c r="B720" s="215" t="s">
        <v>195</v>
      </c>
      <c r="C720" s="216">
        <v>55696.411600000225</v>
      </c>
      <c r="D720" s="216">
        <v>2.0000000000000001E-4</v>
      </c>
      <c r="E720" s="53">
        <f t="shared" si="123"/>
        <v>73238.937191746692</v>
      </c>
      <c r="F720" s="83">
        <f t="shared" si="124"/>
        <v>73239</v>
      </c>
      <c r="G720" s="83">
        <f t="shared" si="132"/>
        <v>-1.3860919774742797E-2</v>
      </c>
      <c r="K720"/>
      <c r="L720" s="83">
        <f t="shared" si="130"/>
        <v>-1.3860919774742797E-2</v>
      </c>
      <c r="O720" s="83">
        <f t="shared" ca="1" si="131"/>
        <v>-1.7450606670034188E-2</v>
      </c>
      <c r="P720" s="83">
        <f t="shared" si="125"/>
        <v>-1.8982309411149791E-2</v>
      </c>
      <c r="Q720" s="146">
        <f t="shared" si="126"/>
        <v>40677.911600000225</v>
      </c>
      <c r="R720" s="83">
        <f t="shared" si="122"/>
        <v>2.6228631807896959E-5</v>
      </c>
      <c r="S720" s="85">
        <v>1</v>
      </c>
      <c r="T720" s="83">
        <f t="shared" si="127"/>
        <v>2.6228631807896959E-5</v>
      </c>
      <c r="V720"/>
      <c r="W720"/>
      <c r="X720"/>
      <c r="Y720"/>
    </row>
    <row r="721" spans="1:25" s="83" customFormat="1" ht="12.95" customHeight="1">
      <c r="A721" s="214" t="s">
        <v>1428</v>
      </c>
      <c r="B721" s="215" t="s">
        <v>197</v>
      </c>
      <c r="C721" s="216">
        <v>55697.404600000009</v>
      </c>
      <c r="D721" s="216">
        <v>2.9999999999999997E-4</v>
      </c>
      <c r="E721" s="53">
        <f t="shared" si="123"/>
        <v>73243.436791811473</v>
      </c>
      <c r="F721" s="83">
        <f t="shared" si="124"/>
        <v>73243.5</v>
      </c>
      <c r="G721" s="83">
        <f t="shared" si="132"/>
        <v>-1.3949179992778227E-2</v>
      </c>
      <c r="K721"/>
      <c r="L721" s="83">
        <f t="shared" si="130"/>
        <v>-1.3949179992778227E-2</v>
      </c>
      <c r="O721" s="83">
        <f t="shared" ca="1" si="131"/>
        <v>-1.7455385620441327E-2</v>
      </c>
      <c r="P721" s="83">
        <f t="shared" si="125"/>
        <v>-1.8985376287653503E-2</v>
      </c>
      <c r="Q721" s="146">
        <f t="shared" si="126"/>
        <v>40678.904600000009</v>
      </c>
      <c r="R721" s="83">
        <f t="shared" si="122"/>
        <v>2.5363273120515466E-5</v>
      </c>
      <c r="S721" s="85">
        <v>1</v>
      </c>
      <c r="T721" s="83">
        <f t="shared" si="127"/>
        <v>2.5363273120515466E-5</v>
      </c>
      <c r="V721"/>
      <c r="W721"/>
      <c r="X721"/>
      <c r="Y721"/>
    </row>
    <row r="722" spans="1:25" s="83" customFormat="1" ht="12.95" customHeight="1">
      <c r="A722" s="214" t="s">
        <v>1428</v>
      </c>
      <c r="B722" s="215" t="s">
        <v>195</v>
      </c>
      <c r="C722" s="216">
        <v>55698.397799999919</v>
      </c>
      <c r="D722" s="216">
        <v>2.0000000000000001E-4</v>
      </c>
      <c r="E722" s="53">
        <f t="shared" si="123"/>
        <v>73247.937298140692</v>
      </c>
      <c r="F722" s="83">
        <f t="shared" si="124"/>
        <v>73248</v>
      </c>
      <c r="G722" s="83">
        <f t="shared" si="132"/>
        <v>-1.3837440084898844E-2</v>
      </c>
      <c r="K722"/>
      <c r="L722" s="83">
        <f t="shared" si="130"/>
        <v>-1.3837440084898844E-2</v>
      </c>
      <c r="O722" s="83">
        <f t="shared" ca="1" si="131"/>
        <v>-1.746016457084848E-2</v>
      </c>
      <c r="P722" s="83">
        <f t="shared" si="125"/>
        <v>-1.8988443348197583E-2</v>
      </c>
      <c r="Q722" s="146">
        <f t="shared" si="126"/>
        <v>40679.897799999919</v>
      </c>
      <c r="R722" s="83">
        <f t="shared" si="122"/>
        <v>2.653283461851425E-5</v>
      </c>
      <c r="S722" s="85">
        <v>1</v>
      </c>
      <c r="T722" s="83">
        <f t="shared" si="127"/>
        <v>2.653283461851425E-5</v>
      </c>
      <c r="V722"/>
      <c r="W722"/>
      <c r="X722"/>
      <c r="Y722"/>
    </row>
    <row r="723" spans="1:25" s="83" customFormat="1" ht="12.95" customHeight="1">
      <c r="A723" s="214" t="s">
        <v>1428</v>
      </c>
      <c r="B723" s="215" t="s">
        <v>197</v>
      </c>
      <c r="C723" s="216">
        <v>55698.508499999996</v>
      </c>
      <c r="D723" s="216">
        <v>2.0000000000000001E-4</v>
      </c>
      <c r="E723" s="53">
        <f t="shared" si="123"/>
        <v>73248.438915187638</v>
      </c>
      <c r="F723" s="83">
        <f t="shared" si="124"/>
        <v>73248.5</v>
      </c>
      <c r="G723" s="83">
        <f t="shared" si="132"/>
        <v>-1.348058000439778E-2</v>
      </c>
      <c r="K723"/>
      <c r="L723" s="83">
        <f t="shared" si="130"/>
        <v>-1.348058000439778E-2</v>
      </c>
      <c r="O723" s="83">
        <f t="shared" ca="1" si="131"/>
        <v>-1.7460695565338163E-2</v>
      </c>
      <c r="P723" s="83">
        <f t="shared" si="125"/>
        <v>-1.8988784144062999E-2</v>
      </c>
      <c r="Q723" s="146">
        <f t="shared" si="126"/>
        <v>40680.008499999996</v>
      </c>
      <c r="R723" s="83">
        <f t="shared" si="122"/>
        <v>3.0340312844225061E-5</v>
      </c>
      <c r="S723" s="85">
        <v>1</v>
      </c>
      <c r="T723" s="83">
        <f t="shared" si="127"/>
        <v>3.0340312844225061E-5</v>
      </c>
      <c r="V723"/>
      <c r="W723"/>
      <c r="X723"/>
      <c r="Y723"/>
    </row>
    <row r="724" spans="1:25" s="83" customFormat="1" ht="12.95" customHeight="1">
      <c r="A724" s="214" t="s">
        <v>1428</v>
      </c>
      <c r="B724" s="215" t="s">
        <v>197</v>
      </c>
      <c r="C724" s="216">
        <v>55699.390500000212</v>
      </c>
      <c r="D724" s="216">
        <v>2.0000000000000001E-4</v>
      </c>
      <c r="E724" s="53">
        <f t="shared" si="123"/>
        <v>73252.435538811987</v>
      </c>
      <c r="F724" s="83">
        <f t="shared" si="124"/>
        <v>73252.5</v>
      </c>
      <c r="G724" s="83">
        <f t="shared" si="132"/>
        <v>-1.4225699786038604E-2</v>
      </c>
      <c r="K724"/>
      <c r="L724" s="83">
        <f t="shared" si="130"/>
        <v>-1.4225699786038604E-2</v>
      </c>
      <c r="O724" s="83">
        <f t="shared" ca="1" si="131"/>
        <v>-1.7464943521255633E-2</v>
      </c>
      <c r="P724" s="83">
        <f t="shared" si="125"/>
        <v>-1.8991510592782028E-2</v>
      </c>
      <c r="Q724" s="146">
        <f t="shared" si="126"/>
        <v>40680.890500000212</v>
      </c>
      <c r="R724" s="83">
        <f t="shared" ref="R724:R787" si="133">+(P724-G724)^2</f>
        <v>2.2712952645672409E-5</v>
      </c>
      <c r="S724" s="85">
        <v>1</v>
      </c>
      <c r="T724" s="83">
        <f t="shared" si="127"/>
        <v>2.2712952645672409E-5</v>
      </c>
      <c r="V724"/>
      <c r="W724"/>
      <c r="X724"/>
      <c r="Y724"/>
    </row>
    <row r="725" spans="1:25" s="83" customFormat="1" ht="12.95" customHeight="1">
      <c r="A725" s="214" t="s">
        <v>1428</v>
      </c>
      <c r="B725" s="215" t="s">
        <v>195</v>
      </c>
      <c r="C725" s="216">
        <v>55699.501000000164</v>
      </c>
      <c r="D725" s="216">
        <v>2.0000000000000001E-4</v>
      </c>
      <c r="E725" s="53">
        <f t="shared" ref="E725:E788" si="134">+(C725-C$7)/C$8</f>
        <v>73252.93624959451</v>
      </c>
      <c r="F725" s="83">
        <f t="shared" ref="F725:F788" si="135">ROUND(2*E725,0)/2</f>
        <v>73253</v>
      </c>
      <c r="G725" s="83">
        <f t="shared" si="132"/>
        <v>-1.4068839838728309E-2</v>
      </c>
      <c r="K725"/>
      <c r="L725" s="83">
        <f t="shared" si="130"/>
        <v>-1.4068839838728309E-2</v>
      </c>
      <c r="O725" s="83">
        <f t="shared" ca="1" si="131"/>
        <v>-1.7465474515745316E-2</v>
      </c>
      <c r="P725" s="83">
        <f t="shared" ref="P725:P788" si="136">+D$11+D$12*F725+D$13*F725^2</f>
        <v>-1.8991851409096372E-2</v>
      </c>
      <c r="Q725" s="146">
        <f t="shared" ref="Q725:Q788" si="137">+C725-15018.5</f>
        <v>40681.001000000164</v>
      </c>
      <c r="R725" s="83">
        <f t="shared" si="133"/>
        <v>2.4236042921977824E-5</v>
      </c>
      <c r="S725" s="85">
        <v>1</v>
      </c>
      <c r="T725" s="83">
        <f t="shared" ref="T725:T788" si="138">+S725*R725</f>
        <v>2.4236042921977824E-5</v>
      </c>
      <c r="V725"/>
      <c r="W725"/>
      <c r="X725"/>
      <c r="Y725"/>
    </row>
    <row r="726" spans="1:25" s="83" customFormat="1" ht="12.95" customHeight="1">
      <c r="A726" s="214" t="s">
        <v>1428</v>
      </c>
      <c r="B726" s="215" t="s">
        <v>195</v>
      </c>
      <c r="C726" s="216">
        <v>55701.487199999858</v>
      </c>
      <c r="D726" s="216">
        <v>2.0000000000000001E-4</v>
      </c>
      <c r="E726" s="53">
        <f t="shared" si="134"/>
        <v>73261.936355988495</v>
      </c>
      <c r="F726" s="83">
        <f t="shared" si="135"/>
        <v>73262</v>
      </c>
      <c r="G726" s="83">
        <f t="shared" si="132"/>
        <v>-1.4045360141608398E-2</v>
      </c>
      <c r="K726"/>
      <c r="L726" s="83">
        <f t="shared" si="130"/>
        <v>-1.4045360141608398E-2</v>
      </c>
      <c r="O726" s="83">
        <f t="shared" ca="1" si="131"/>
        <v>-1.7475032416559622E-2</v>
      </c>
      <c r="P726" s="83">
        <f t="shared" si="136"/>
        <v>-1.8997986491284209E-2</v>
      </c>
      <c r="Q726" s="146">
        <f t="shared" si="137"/>
        <v>40682.987199999858</v>
      </c>
      <c r="R726" s="83">
        <f t="shared" si="133"/>
        <v>2.4528507759503147E-5</v>
      </c>
      <c r="S726" s="85">
        <v>1</v>
      </c>
      <c r="T726" s="83">
        <f t="shared" si="138"/>
        <v>2.4528507759503147E-5</v>
      </c>
      <c r="V726"/>
      <c r="W726"/>
      <c r="X726"/>
      <c r="Y726"/>
    </row>
    <row r="727" spans="1:25" s="83" customFormat="1" ht="12.95" customHeight="1">
      <c r="A727" s="214" t="s">
        <v>1428</v>
      </c>
      <c r="B727" s="215" t="s">
        <v>195</v>
      </c>
      <c r="C727" s="216">
        <v>55703.473400000017</v>
      </c>
      <c r="D727" s="216">
        <v>2.0000000000000001E-4</v>
      </c>
      <c r="E727" s="53">
        <f t="shared" si="134"/>
        <v>73270.936462384605</v>
      </c>
      <c r="F727" s="83">
        <f t="shared" si="135"/>
        <v>73271</v>
      </c>
      <c r="G727" s="83">
        <f t="shared" si="132"/>
        <v>-1.4021879978827201E-2</v>
      </c>
      <c r="K727"/>
      <c r="L727" s="83">
        <f t="shared" si="130"/>
        <v>-1.4021879978827201E-2</v>
      </c>
      <c r="O727" s="83">
        <f t="shared" ca="1" si="131"/>
        <v>-1.7484590317373927E-2</v>
      </c>
      <c r="P727" s="83">
        <f t="shared" si="136"/>
        <v>-1.9004122309633512E-2</v>
      </c>
      <c r="Q727" s="146">
        <f t="shared" si="137"/>
        <v>40684.973400000017</v>
      </c>
      <c r="R727" s="83">
        <f t="shared" si="133"/>
        <v>2.4822738642878301E-5</v>
      </c>
      <c r="S727" s="85">
        <v>1</v>
      </c>
      <c r="T727" s="83">
        <f t="shared" si="138"/>
        <v>2.4822738642878301E-5</v>
      </c>
      <c r="V727"/>
      <c r="W727"/>
      <c r="X727"/>
      <c r="Y727"/>
    </row>
    <row r="728" spans="1:25" s="83" customFormat="1" ht="12.95" customHeight="1">
      <c r="A728" s="214" t="s">
        <v>1428</v>
      </c>
      <c r="B728" s="215" t="s">
        <v>197</v>
      </c>
      <c r="C728" s="216">
        <v>55704.465700000059</v>
      </c>
      <c r="D728" s="216">
        <v>2.0000000000000001E-4</v>
      </c>
      <c r="E728" s="53">
        <f t="shared" si="134"/>
        <v>73275.432890527038</v>
      </c>
      <c r="F728" s="83">
        <f t="shared" si="135"/>
        <v>73275.5</v>
      </c>
      <c r="G728" s="83">
        <f t="shared" si="132"/>
        <v>-1.4810139939072542E-2</v>
      </c>
      <c r="K728"/>
      <c r="L728" s="83">
        <f t="shared" si="130"/>
        <v>-1.4810139939072542E-2</v>
      </c>
      <c r="O728" s="83">
        <f t="shared" ca="1" si="131"/>
        <v>-1.748936926778108E-2</v>
      </c>
      <c r="P728" s="83">
        <f t="shared" si="136"/>
        <v>-1.9007190494868709E-2</v>
      </c>
      <c r="Q728" s="146">
        <f t="shared" si="137"/>
        <v>40685.965700000059</v>
      </c>
      <c r="R728" s="83">
        <f t="shared" si="133"/>
        <v>1.7615233367908914E-5</v>
      </c>
      <c r="S728" s="85">
        <v>1</v>
      </c>
      <c r="T728" s="83">
        <f t="shared" si="138"/>
        <v>1.7615233367908914E-5</v>
      </c>
      <c r="V728"/>
      <c r="W728"/>
      <c r="X728"/>
      <c r="Y728"/>
    </row>
    <row r="729" spans="1:25" s="83" customFormat="1" ht="12.95" customHeight="1">
      <c r="A729" s="214" t="s">
        <v>1428</v>
      </c>
      <c r="B729" s="215" t="s">
        <v>195</v>
      </c>
      <c r="C729" s="216">
        <v>55705.459100000095</v>
      </c>
      <c r="D729" s="216">
        <v>2.0000000000000001E-4</v>
      </c>
      <c r="E729" s="53">
        <f t="shared" si="134"/>
        <v>73279.934303120681</v>
      </c>
      <c r="F729" s="83">
        <f t="shared" si="135"/>
        <v>73280</v>
      </c>
      <c r="G729" s="83">
        <f t="shared" si="132"/>
        <v>-1.4498399905278347E-2</v>
      </c>
      <c r="K729"/>
      <c r="L729" s="83">
        <f t="shared" si="130"/>
        <v>-1.4498399905278347E-2</v>
      </c>
      <c r="O729" s="83">
        <f t="shared" ca="1" si="131"/>
        <v>-1.7494148218188232E-2</v>
      </c>
      <c r="P729" s="83">
        <f t="shared" si="136"/>
        <v>-1.9010258864144272E-2</v>
      </c>
      <c r="Q729" s="146">
        <f t="shared" si="137"/>
        <v>40686.959100000095</v>
      </c>
      <c r="R729" s="83">
        <f t="shared" si="133"/>
        <v>2.0356871264698706E-5</v>
      </c>
      <c r="S729" s="85">
        <v>1</v>
      </c>
      <c r="T729" s="83">
        <f t="shared" si="138"/>
        <v>2.0356871264698706E-5</v>
      </c>
      <c r="V729"/>
      <c r="W729"/>
      <c r="X729"/>
      <c r="Y729"/>
    </row>
    <row r="730" spans="1:25" s="83" customFormat="1" ht="12.95" customHeight="1">
      <c r="A730" s="214" t="s">
        <v>1428</v>
      </c>
      <c r="B730" s="215" t="s">
        <v>195</v>
      </c>
      <c r="C730" s="216">
        <v>55707.445499999914</v>
      </c>
      <c r="D730" s="216">
        <v>1E-4</v>
      </c>
      <c r="E730" s="53">
        <f t="shared" si="134"/>
        <v>73288.935315779105</v>
      </c>
      <c r="F730" s="83">
        <f t="shared" si="135"/>
        <v>73289</v>
      </c>
      <c r="G730" s="83">
        <f t="shared" si="132"/>
        <v>-1.4274920089519583E-2</v>
      </c>
      <c r="K730"/>
      <c r="L730" s="83">
        <f t="shared" si="130"/>
        <v>-1.4274920089519583E-2</v>
      </c>
      <c r="O730" s="83">
        <f t="shared" ca="1" si="131"/>
        <v>-1.7503706119002524E-2</v>
      </c>
      <c r="P730" s="83">
        <f t="shared" si="136"/>
        <v>-1.9016396154816487E-2</v>
      </c>
      <c r="Q730" s="146">
        <f t="shared" si="137"/>
        <v>40688.945499999914</v>
      </c>
      <c r="R730" s="83">
        <f t="shared" si="133"/>
        <v>2.2481595277783416E-5</v>
      </c>
      <c r="S730" s="85">
        <v>1</v>
      </c>
      <c r="T730" s="83">
        <f t="shared" si="138"/>
        <v>2.2481595277783416E-5</v>
      </c>
      <c r="V730"/>
      <c r="W730"/>
      <c r="X730"/>
      <c r="Y730"/>
    </row>
    <row r="731" spans="1:25" s="83" customFormat="1" ht="12.95" customHeight="1">
      <c r="A731" s="214" t="s">
        <v>1428</v>
      </c>
      <c r="B731" s="215" t="s">
        <v>195</v>
      </c>
      <c r="C731" s="216">
        <v>55932.765999999829</v>
      </c>
      <c r="D731" s="216">
        <v>2.0000000000000001E-4</v>
      </c>
      <c r="E731" s="53">
        <f t="shared" si="134"/>
        <v>74309.934446309169</v>
      </c>
      <c r="F731" s="83">
        <f t="shared" si="135"/>
        <v>74310</v>
      </c>
      <c r="G731" s="83">
        <f t="shared" si="132"/>
        <v>-1.446680017397739E-2</v>
      </c>
      <c r="K731"/>
      <c r="L731" s="83">
        <f t="shared" si="130"/>
        <v>-1.446680017397739E-2</v>
      </c>
      <c r="O731" s="83">
        <f t="shared" ca="1" si="131"/>
        <v>-1.8587996866936157E-2</v>
      </c>
      <c r="P731" s="83">
        <f t="shared" si="136"/>
        <v>-1.9717416509441477E-2</v>
      </c>
      <c r="Q731" s="146">
        <f t="shared" si="137"/>
        <v>40914.265999999829</v>
      </c>
      <c r="R731" s="83">
        <f t="shared" si="133"/>
        <v>2.7568971902242315E-5</v>
      </c>
      <c r="S731" s="85">
        <v>1</v>
      </c>
      <c r="T731" s="83">
        <f t="shared" si="138"/>
        <v>2.7568971902242315E-5</v>
      </c>
      <c r="V731"/>
      <c r="W731"/>
      <c r="X731"/>
      <c r="Y731"/>
    </row>
    <row r="732" spans="1:25" s="83" customFormat="1" ht="12.95" customHeight="1">
      <c r="A732" s="214" t="s">
        <v>1428</v>
      </c>
      <c r="B732" s="215" t="s">
        <v>197</v>
      </c>
      <c r="C732" s="216">
        <v>55936.626600000076</v>
      </c>
      <c r="D732" s="216">
        <v>5.0000000000000001E-4</v>
      </c>
      <c r="E732" s="53">
        <f t="shared" si="134"/>
        <v>74327.428057603203</v>
      </c>
      <c r="F732" s="83">
        <f t="shared" si="135"/>
        <v>74327.5</v>
      </c>
      <c r="G732" s="83">
        <f t="shared" si="132"/>
        <v>-1.5876699922955595E-2</v>
      </c>
      <c r="K732"/>
      <c r="L732" s="83">
        <f t="shared" si="130"/>
        <v>-1.5876699922955595E-2</v>
      </c>
      <c r="O732" s="83">
        <f t="shared" ca="1" si="131"/>
        <v>-1.8606581674075084E-2</v>
      </c>
      <c r="P732" s="83">
        <f t="shared" si="136"/>
        <v>-1.9729514624789415E-2</v>
      </c>
      <c r="Q732" s="146">
        <f t="shared" si="137"/>
        <v>40918.126600000076</v>
      </c>
      <c r="R732" s="83">
        <f t="shared" si="133"/>
        <v>1.4844181126666825E-5</v>
      </c>
      <c r="S732" s="85">
        <v>1</v>
      </c>
      <c r="T732" s="83">
        <f t="shared" si="138"/>
        <v>1.4844181126666825E-5</v>
      </c>
      <c r="V732"/>
      <c r="W732"/>
      <c r="X732"/>
      <c r="Y732"/>
    </row>
    <row r="733" spans="1:25" s="83" customFormat="1" ht="12.95" customHeight="1">
      <c r="A733" s="214" t="s">
        <v>1428</v>
      </c>
      <c r="B733" s="215" t="s">
        <v>195</v>
      </c>
      <c r="C733" s="216">
        <v>55936.737100000028</v>
      </c>
      <c r="D733" s="216">
        <v>1E-4</v>
      </c>
      <c r="E733" s="53">
        <f t="shared" si="134"/>
        <v>74327.928768385726</v>
      </c>
      <c r="F733" s="83">
        <f t="shared" si="135"/>
        <v>74328</v>
      </c>
      <c r="G733" s="83">
        <f t="shared" si="132"/>
        <v>-1.5719839968369342E-2</v>
      </c>
      <c r="K733"/>
      <c r="L733" s="83">
        <f t="shared" si="130"/>
        <v>-1.5719839968369342E-2</v>
      </c>
      <c r="O733" s="83">
        <f t="shared" ca="1" si="131"/>
        <v>-1.8607112668564768E-2</v>
      </c>
      <c r="P733" s="83">
        <f t="shared" si="136"/>
        <v>-1.9729860326125788E-2</v>
      </c>
      <c r="Q733" s="146">
        <f t="shared" si="137"/>
        <v>40918.237100000028</v>
      </c>
      <c r="R733" s="83">
        <f t="shared" si="133"/>
        <v>1.6080263269621132E-5</v>
      </c>
      <c r="S733" s="85">
        <v>1</v>
      </c>
      <c r="T733" s="83">
        <f t="shared" si="138"/>
        <v>1.6080263269621132E-5</v>
      </c>
      <c r="V733"/>
      <c r="W733"/>
      <c r="X733"/>
      <c r="Y733"/>
    </row>
    <row r="734" spans="1:25" s="83" customFormat="1" ht="12.95" customHeight="1">
      <c r="A734" s="219" t="s">
        <v>320</v>
      </c>
      <c r="B734" s="50"/>
      <c r="C734" s="49">
        <v>55939.936800000003</v>
      </c>
      <c r="D734" s="49">
        <v>1E-4</v>
      </c>
      <c r="E734" s="53">
        <f t="shared" si="134"/>
        <v>74342.427630752587</v>
      </c>
      <c r="F734" s="83">
        <f t="shared" si="135"/>
        <v>74342.5</v>
      </c>
      <c r="G734" s="83">
        <f t="shared" si="132"/>
        <v>-1.5970899992680643E-2</v>
      </c>
      <c r="K734" s="83">
        <f>G734</f>
        <v>-1.5970899992680643E-2</v>
      </c>
      <c r="O734" s="83">
        <f t="shared" ca="1" si="131"/>
        <v>-1.862251150876558E-2</v>
      </c>
      <c r="P734" s="83">
        <f t="shared" si="136"/>
        <v>-1.9739886653245477E-2</v>
      </c>
      <c r="Q734" s="146">
        <f t="shared" si="137"/>
        <v>40921.436800000003</v>
      </c>
      <c r="R734" s="83">
        <f t="shared" si="133"/>
        <v>1.420526044751566E-5</v>
      </c>
      <c r="S734" s="85">
        <v>1</v>
      </c>
      <c r="T734" s="83">
        <f t="shared" si="138"/>
        <v>1.420526044751566E-5</v>
      </c>
      <c r="Y734" s="102" t="s">
        <v>1429</v>
      </c>
    </row>
    <row r="735" spans="1:25" s="83" customFormat="1" ht="12.95" customHeight="1">
      <c r="A735" s="214" t="s">
        <v>1428</v>
      </c>
      <c r="B735" s="215" t="s">
        <v>195</v>
      </c>
      <c r="C735" s="216">
        <v>55942.695400000084</v>
      </c>
      <c r="D735" s="216">
        <v>1E-4</v>
      </c>
      <c r="E735" s="53">
        <f t="shared" si="134"/>
        <v>74354.927728176321</v>
      </c>
      <c r="F735" s="83">
        <f t="shared" si="135"/>
        <v>74355</v>
      </c>
      <c r="G735" s="83">
        <f t="shared" si="132"/>
        <v>-1.5949399916280527E-2</v>
      </c>
      <c r="K735"/>
      <c r="L735" s="83">
        <f t="shared" ref="L735:L754" si="139">G735</f>
        <v>-1.5949399916280527E-2</v>
      </c>
      <c r="O735" s="83">
        <f t="shared" ca="1" si="131"/>
        <v>-1.863578637100767E-2</v>
      </c>
      <c r="P735" s="83">
        <f t="shared" si="136"/>
        <v>-1.9748531572363198E-2</v>
      </c>
      <c r="Q735" s="146">
        <f t="shared" si="137"/>
        <v>40924.195400000084</v>
      </c>
      <c r="R735" s="83">
        <f t="shared" si="133"/>
        <v>1.4433401340249463E-5</v>
      </c>
      <c r="S735" s="85">
        <v>1</v>
      </c>
      <c r="T735" s="83">
        <f t="shared" si="138"/>
        <v>1.4433401340249463E-5</v>
      </c>
      <c r="V735"/>
      <c r="W735"/>
      <c r="X735"/>
      <c r="Y735"/>
    </row>
    <row r="736" spans="1:25" s="83" customFormat="1" ht="12.95" customHeight="1">
      <c r="A736" s="214" t="s">
        <v>1428</v>
      </c>
      <c r="B736" s="215" t="s">
        <v>197</v>
      </c>
      <c r="C736" s="216">
        <v>55943.688200000208</v>
      </c>
      <c r="D736" s="216">
        <v>1E-4</v>
      </c>
      <c r="E736" s="53">
        <f t="shared" si="134"/>
        <v>74359.426421978787</v>
      </c>
      <c r="F736" s="83">
        <f t="shared" si="135"/>
        <v>74359.5</v>
      </c>
      <c r="G736" s="83">
        <f t="shared" si="132"/>
        <v>-1.6237659787293524E-2</v>
      </c>
      <c r="K736"/>
      <c r="L736" s="83">
        <f t="shared" si="139"/>
        <v>-1.6237659787293524E-2</v>
      </c>
      <c r="O736" s="83">
        <f t="shared" ca="1" si="131"/>
        <v>-1.8640565321414823E-2</v>
      </c>
      <c r="P736" s="83">
        <f t="shared" si="136"/>
        <v>-1.9751644090877374E-2</v>
      </c>
      <c r="Q736" s="146">
        <f t="shared" si="137"/>
        <v>40925.188200000208</v>
      </c>
      <c r="R736" s="83">
        <f t="shared" si="133"/>
        <v>1.2348085685833677E-5</v>
      </c>
      <c r="S736" s="85">
        <v>1</v>
      </c>
      <c r="T736" s="83">
        <f t="shared" si="138"/>
        <v>1.2348085685833677E-5</v>
      </c>
      <c r="V736"/>
      <c r="W736"/>
      <c r="X736"/>
      <c r="Y736"/>
    </row>
    <row r="737" spans="1:25" s="83" customFormat="1" ht="12.95" customHeight="1">
      <c r="A737" s="214" t="s">
        <v>1428</v>
      </c>
      <c r="B737" s="215" t="s">
        <v>197</v>
      </c>
      <c r="C737" s="216">
        <v>55945.674699999858</v>
      </c>
      <c r="D737" s="216">
        <v>1E-4</v>
      </c>
      <c r="E737" s="53">
        <f t="shared" si="134"/>
        <v>74368.427887768368</v>
      </c>
      <c r="F737" s="83">
        <f t="shared" si="135"/>
        <v>74368.5</v>
      </c>
      <c r="G737" s="83">
        <f t="shared" si="132"/>
        <v>-1.5914180141407996E-2</v>
      </c>
      <c r="K737"/>
      <c r="L737" s="83">
        <f t="shared" si="139"/>
        <v>-1.5914180141407996E-2</v>
      </c>
      <c r="O737" s="83">
        <f t="shared" ca="1" si="131"/>
        <v>-1.8650123222229129E-2</v>
      </c>
      <c r="P737" s="83">
        <f t="shared" si="136"/>
        <v>-1.9757869680026824E-2</v>
      </c>
      <c r="Q737" s="146">
        <f t="shared" si="137"/>
        <v>40927.174699999858</v>
      </c>
      <c r="R737" s="83">
        <f t="shared" si="133"/>
        <v>1.4773949269287815E-5</v>
      </c>
      <c r="S737" s="85">
        <v>1</v>
      </c>
      <c r="T737" s="83">
        <f t="shared" si="138"/>
        <v>1.4773949269287815E-5</v>
      </c>
      <c r="V737"/>
      <c r="W737"/>
      <c r="X737"/>
      <c r="Y737"/>
    </row>
    <row r="738" spans="1:25" s="83" customFormat="1" ht="12.95" customHeight="1">
      <c r="A738" s="214" t="s">
        <v>1428</v>
      </c>
      <c r="B738" s="215" t="s">
        <v>195</v>
      </c>
      <c r="C738" s="216">
        <v>55945.784800000023</v>
      </c>
      <c r="D738" s="216">
        <v>1E-4</v>
      </c>
      <c r="E738" s="53">
        <f t="shared" si="134"/>
        <v>74368.926786024138</v>
      </c>
      <c r="F738" s="83">
        <f t="shared" si="135"/>
        <v>74369</v>
      </c>
      <c r="G738" s="83">
        <f t="shared" si="132"/>
        <v>-1.6157319972990081E-2</v>
      </c>
      <c r="K738"/>
      <c r="L738" s="83">
        <f t="shared" si="139"/>
        <v>-1.6157319972990081E-2</v>
      </c>
      <c r="O738" s="83">
        <f t="shared" ca="1" si="131"/>
        <v>-1.8650654216718812E-2</v>
      </c>
      <c r="P738" s="83">
        <f t="shared" si="136"/>
        <v>-1.9758215567675663E-2</v>
      </c>
      <c r="Q738" s="146">
        <f t="shared" si="137"/>
        <v>40927.284800000023</v>
      </c>
      <c r="R738" s="83">
        <f t="shared" si="133"/>
        <v>1.296644908382603E-5</v>
      </c>
      <c r="S738" s="85">
        <v>1</v>
      </c>
      <c r="T738" s="83">
        <f t="shared" si="138"/>
        <v>1.296644908382603E-5</v>
      </c>
      <c r="V738"/>
      <c r="W738"/>
      <c r="X738"/>
      <c r="Y738"/>
    </row>
    <row r="739" spans="1:25" s="83" customFormat="1" ht="12.95" customHeight="1">
      <c r="A739" s="214" t="s">
        <v>1428</v>
      </c>
      <c r="B739" s="215" t="s">
        <v>197</v>
      </c>
      <c r="C739" s="216">
        <v>55946.778100000229</v>
      </c>
      <c r="D739" s="216">
        <v>1E-4</v>
      </c>
      <c r="E739" s="53">
        <f t="shared" si="134"/>
        <v>74373.427745486624</v>
      </c>
      <c r="F739" s="83">
        <f t="shared" si="135"/>
        <v>74373.5</v>
      </c>
      <c r="G739" s="83">
        <f t="shared" si="132"/>
        <v>-1.5945579769322649E-2</v>
      </c>
      <c r="K739"/>
      <c r="L739" s="83">
        <f t="shared" si="139"/>
        <v>-1.5945579769322649E-2</v>
      </c>
      <c r="O739" s="83">
        <f t="shared" ca="1" si="131"/>
        <v>-1.8655433167125965E-2</v>
      </c>
      <c r="P739" s="83">
        <f t="shared" si="136"/>
        <v>-1.9761328658759868E-2</v>
      </c>
      <c r="Q739" s="146">
        <f t="shared" si="137"/>
        <v>40928.278100000229</v>
      </c>
      <c r="R739" s="83">
        <f t="shared" si="133"/>
        <v>1.455993958724137E-5</v>
      </c>
      <c r="S739" s="85">
        <v>1</v>
      </c>
      <c r="T739" s="83">
        <f t="shared" si="138"/>
        <v>1.455993958724137E-5</v>
      </c>
      <c r="V739"/>
      <c r="W739"/>
      <c r="X739"/>
      <c r="Y739"/>
    </row>
    <row r="740" spans="1:25" s="83" customFormat="1" ht="12.95" customHeight="1">
      <c r="A740" s="214" t="s">
        <v>1428</v>
      </c>
      <c r="B740" s="215" t="s">
        <v>197</v>
      </c>
      <c r="C740" s="216">
        <v>55947.660500000231</v>
      </c>
      <c r="D740" s="216">
        <v>1E-4</v>
      </c>
      <c r="E740" s="53">
        <f t="shared" si="134"/>
        <v>74377.426181637711</v>
      </c>
      <c r="F740" s="83">
        <f t="shared" si="135"/>
        <v>74377.5</v>
      </c>
      <c r="G740" s="83">
        <f t="shared" si="132"/>
        <v>-1.6290699772071093E-2</v>
      </c>
      <c r="K740"/>
      <c r="L740" s="83">
        <f t="shared" si="139"/>
        <v>-1.6290699772071093E-2</v>
      </c>
      <c r="O740" s="83">
        <f t="shared" ca="1" si="131"/>
        <v>-1.865968112304342E-2</v>
      </c>
      <c r="P740" s="83">
        <f t="shared" si="136"/>
        <v>-1.9764096005337736E-2</v>
      </c>
      <c r="Q740" s="146">
        <f t="shared" si="137"/>
        <v>40929.160500000231</v>
      </c>
      <c r="R740" s="83">
        <f t="shared" si="133"/>
        <v>1.2064481393270898E-5</v>
      </c>
      <c r="S740" s="85">
        <v>1</v>
      </c>
      <c r="T740" s="83">
        <f t="shared" si="138"/>
        <v>1.2064481393270898E-5</v>
      </c>
      <c r="V740"/>
      <c r="W740"/>
      <c r="X740"/>
      <c r="Y740"/>
    </row>
    <row r="741" spans="1:25" s="83" customFormat="1" ht="12.95" customHeight="1">
      <c r="A741" s="214" t="s">
        <v>1428</v>
      </c>
      <c r="B741" s="215" t="s">
        <v>195</v>
      </c>
      <c r="C741" s="216">
        <v>55947.770899999887</v>
      </c>
      <c r="D741" s="216">
        <v>1E-4</v>
      </c>
      <c r="E741" s="53">
        <f t="shared" si="134"/>
        <v>74377.926439286966</v>
      </c>
      <c r="F741" s="83">
        <f t="shared" si="135"/>
        <v>74378</v>
      </c>
      <c r="G741" s="83">
        <f t="shared" si="132"/>
        <v>-1.623384011327289E-2</v>
      </c>
      <c r="K741"/>
      <c r="L741" s="83">
        <f t="shared" si="139"/>
        <v>-1.623384011327289E-2</v>
      </c>
      <c r="O741" s="83">
        <f t="shared" ca="1" si="131"/>
        <v>-1.8660212117533104E-2</v>
      </c>
      <c r="P741" s="83">
        <f t="shared" si="136"/>
        <v>-1.9764441933884429E-2</v>
      </c>
      <c r="Q741" s="146">
        <f t="shared" si="137"/>
        <v>40929.270899999887</v>
      </c>
      <c r="R741" s="83">
        <f t="shared" si="133"/>
        <v>1.246514921570551E-5</v>
      </c>
      <c r="S741" s="85">
        <v>1</v>
      </c>
      <c r="T741" s="83">
        <f t="shared" si="138"/>
        <v>1.246514921570551E-5</v>
      </c>
      <c r="V741"/>
      <c r="W741"/>
      <c r="X741"/>
      <c r="Y741"/>
    </row>
    <row r="742" spans="1:25" s="83" customFormat="1" ht="12.95" customHeight="1">
      <c r="A742" s="214" t="s">
        <v>1428</v>
      </c>
      <c r="B742" s="215" t="s">
        <v>195</v>
      </c>
      <c r="C742" s="216">
        <v>55948.653799999971</v>
      </c>
      <c r="D742" s="216">
        <v>1E-4</v>
      </c>
      <c r="E742" s="53">
        <f t="shared" si="134"/>
        <v>74381.927141098087</v>
      </c>
      <c r="F742" s="83">
        <f t="shared" si="135"/>
        <v>74382</v>
      </c>
      <c r="G742" s="83">
        <f t="shared" si="132"/>
        <v>-1.6078960034064949E-2</v>
      </c>
      <c r="K742"/>
      <c r="L742" s="83">
        <f t="shared" si="139"/>
        <v>-1.6078960034064949E-2</v>
      </c>
      <c r="O742" s="83">
        <f t="shared" ca="1" si="131"/>
        <v>-1.8664460073450573E-2</v>
      </c>
      <c r="P742" s="83">
        <f t="shared" si="136"/>
        <v>-1.9767209444053736E-2</v>
      </c>
      <c r="Q742" s="146">
        <f t="shared" si="137"/>
        <v>40930.153799999971</v>
      </c>
      <c r="R742" s="83">
        <f t="shared" si="133"/>
        <v>1.3603183710282636E-5</v>
      </c>
      <c r="S742" s="85">
        <v>1</v>
      </c>
      <c r="T742" s="83">
        <f t="shared" si="138"/>
        <v>1.3603183710282636E-5</v>
      </c>
      <c r="V742"/>
      <c r="W742"/>
      <c r="X742"/>
      <c r="Y742"/>
    </row>
    <row r="743" spans="1:25" s="83" customFormat="1" ht="12.95" customHeight="1">
      <c r="A743" s="214" t="s">
        <v>1428</v>
      </c>
      <c r="B743" s="215" t="s">
        <v>197</v>
      </c>
      <c r="C743" s="216">
        <v>55948.764200000092</v>
      </c>
      <c r="D743" s="216">
        <v>1E-4</v>
      </c>
      <c r="E743" s="53">
        <f t="shared" si="134"/>
        <v>74382.427398749453</v>
      </c>
      <c r="F743" s="83">
        <f t="shared" si="135"/>
        <v>74382.5</v>
      </c>
      <c r="G743" s="83">
        <f t="shared" si="132"/>
        <v>-1.6022099909605458E-2</v>
      </c>
      <c r="K743"/>
      <c r="L743" s="83">
        <f t="shared" si="139"/>
        <v>-1.6022099909605458E-2</v>
      </c>
      <c r="O743" s="83">
        <f t="shared" ca="1" si="131"/>
        <v>-1.8664991067940256E-2</v>
      </c>
      <c r="P743" s="83">
        <f t="shared" si="136"/>
        <v>-1.9767555393049363E-2</v>
      </c>
      <c r="Q743" s="146">
        <f t="shared" si="137"/>
        <v>40930.264200000092</v>
      </c>
      <c r="R743" s="83">
        <f t="shared" si="133"/>
        <v>1.4028436778460014E-5</v>
      </c>
      <c r="S743" s="85">
        <v>1</v>
      </c>
      <c r="T743" s="83">
        <f t="shared" si="138"/>
        <v>1.4028436778460014E-5</v>
      </c>
      <c r="V743"/>
      <c r="W743"/>
      <c r="X743"/>
      <c r="Y743"/>
    </row>
    <row r="744" spans="1:25" s="83" customFormat="1" ht="12.95" customHeight="1">
      <c r="A744" s="214" t="s">
        <v>1428</v>
      </c>
      <c r="B744" s="215" t="s">
        <v>197</v>
      </c>
      <c r="C744" s="216">
        <v>55949.646600000095</v>
      </c>
      <c r="D744" s="216">
        <v>1E-4</v>
      </c>
      <c r="E744" s="53">
        <f t="shared" si="134"/>
        <v>74386.425834900539</v>
      </c>
      <c r="F744" s="83">
        <f t="shared" si="135"/>
        <v>74386.5</v>
      </c>
      <c r="G744" s="83">
        <f t="shared" si="132"/>
        <v>-1.6367219905077945E-2</v>
      </c>
      <c r="K744"/>
      <c r="L744" s="83">
        <f t="shared" si="139"/>
        <v>-1.6367219905077945E-2</v>
      </c>
      <c r="O744" s="83">
        <f t="shared" ca="1" si="131"/>
        <v>-1.8669239023857725E-2</v>
      </c>
      <c r="P744" s="83">
        <f t="shared" si="136"/>
        <v>-1.9770323066810102E-2</v>
      </c>
      <c r="Q744" s="146">
        <f t="shared" si="137"/>
        <v>40931.146600000095</v>
      </c>
      <c r="R744" s="83">
        <f t="shared" si="133"/>
        <v>1.15811111293914E-5</v>
      </c>
      <c r="S744" s="85">
        <v>1</v>
      </c>
      <c r="T744" s="83">
        <f t="shared" si="138"/>
        <v>1.15811111293914E-5</v>
      </c>
      <c r="V744"/>
      <c r="W744"/>
      <c r="X744"/>
      <c r="Y744"/>
    </row>
    <row r="745" spans="1:25" s="83" customFormat="1" ht="12.95" customHeight="1">
      <c r="A745" s="214" t="s">
        <v>1428</v>
      </c>
      <c r="B745" s="215" t="s">
        <v>195</v>
      </c>
      <c r="C745" s="216">
        <v>55949.757100000046</v>
      </c>
      <c r="D745" s="216">
        <v>1E-4</v>
      </c>
      <c r="E745" s="53">
        <f t="shared" si="134"/>
        <v>74386.926545683062</v>
      </c>
      <c r="F745" s="83">
        <f t="shared" si="135"/>
        <v>74387</v>
      </c>
      <c r="G745" s="83">
        <f t="shared" si="132"/>
        <v>-1.621035995776765E-2</v>
      </c>
      <c r="K745"/>
      <c r="L745" s="83">
        <f t="shared" si="139"/>
        <v>-1.621035995776765E-2</v>
      </c>
      <c r="O745" s="83">
        <f t="shared" ca="1" si="131"/>
        <v>-1.8669770018347409E-2</v>
      </c>
      <c r="P745" s="83">
        <f t="shared" si="136"/>
        <v>-1.9770669036254664E-2</v>
      </c>
      <c r="Q745" s="146">
        <f t="shared" si="137"/>
        <v>40931.257100000046</v>
      </c>
      <c r="R745" s="83">
        <f t="shared" si="133"/>
        <v>1.2675800734357045E-5</v>
      </c>
      <c r="S745" s="85">
        <v>1</v>
      </c>
      <c r="T745" s="83">
        <f t="shared" si="138"/>
        <v>1.2675800734357045E-5</v>
      </c>
      <c r="V745"/>
      <c r="W745"/>
      <c r="X745"/>
      <c r="Y745"/>
    </row>
    <row r="746" spans="1:25" s="83" customFormat="1" ht="12.95" customHeight="1">
      <c r="A746" s="214" t="s">
        <v>1428</v>
      </c>
      <c r="B746" s="215" t="s">
        <v>195</v>
      </c>
      <c r="C746" s="216">
        <v>55950.639800000004</v>
      </c>
      <c r="D746" s="216">
        <v>1E-4</v>
      </c>
      <c r="E746" s="53">
        <f t="shared" si="134"/>
        <v>74390.926341229759</v>
      </c>
      <c r="F746" s="83">
        <f t="shared" si="135"/>
        <v>74391</v>
      </c>
      <c r="G746" s="83">
        <f t="shared" si="132"/>
        <v>-1.6255479989922605E-2</v>
      </c>
      <c r="K746"/>
      <c r="L746" s="83">
        <f t="shared" si="139"/>
        <v>-1.6255479989922605E-2</v>
      </c>
      <c r="O746" s="83">
        <f t="shared" ca="1" si="131"/>
        <v>-1.8674017974264878E-2</v>
      </c>
      <c r="P746" s="83">
        <f t="shared" si="136"/>
        <v>-1.9773436873606831E-2</v>
      </c>
      <c r="Q746" s="146">
        <f t="shared" si="137"/>
        <v>40932.139800000004</v>
      </c>
      <c r="R746" s="83">
        <f t="shared" si="133"/>
        <v>1.2376020635461228E-5</v>
      </c>
      <c r="S746" s="85">
        <v>1</v>
      </c>
      <c r="T746" s="83">
        <f t="shared" si="138"/>
        <v>1.2376020635461228E-5</v>
      </c>
      <c r="V746"/>
      <c r="W746"/>
      <c r="X746"/>
      <c r="Y746"/>
    </row>
    <row r="747" spans="1:25" s="83" customFormat="1" ht="12.95" customHeight="1">
      <c r="A747" s="214" t="s">
        <v>1428</v>
      </c>
      <c r="B747" s="215" t="s">
        <v>197</v>
      </c>
      <c r="C747" s="216">
        <v>55953.619099999778</v>
      </c>
      <c r="D747" s="216">
        <v>2.0000000000000001E-4</v>
      </c>
      <c r="E747" s="53">
        <f t="shared" si="134"/>
        <v>74404.426500821792</v>
      </c>
      <c r="F747" s="83">
        <f t="shared" si="135"/>
        <v>74404.5</v>
      </c>
      <c r="G747" s="83">
        <f t="shared" si="132"/>
        <v>-1.6220260222326033E-2</v>
      </c>
      <c r="K747"/>
      <c r="L747" s="83">
        <f t="shared" si="139"/>
        <v>-1.6220260222326033E-2</v>
      </c>
      <c r="O747" s="83">
        <f t="shared" ca="1" si="131"/>
        <v>-1.8688354825486336E-2</v>
      </c>
      <c r="P747" s="83">
        <f t="shared" si="136"/>
        <v>-1.9782779398239216E-2</v>
      </c>
      <c r="Q747" s="146">
        <f t="shared" si="137"/>
        <v>40935.119099999778</v>
      </c>
      <c r="R747" s="83">
        <f t="shared" si="133"/>
        <v>1.2691542878749148E-5</v>
      </c>
      <c r="S747" s="85">
        <v>1</v>
      </c>
      <c r="T747" s="83">
        <f t="shared" si="138"/>
        <v>1.2691542878749148E-5</v>
      </c>
      <c r="V747"/>
      <c r="W747"/>
      <c r="X747"/>
      <c r="Y747"/>
    </row>
    <row r="748" spans="1:25" s="83" customFormat="1" ht="12.95" customHeight="1">
      <c r="A748" s="214" t="s">
        <v>1428</v>
      </c>
      <c r="B748" s="215" t="s">
        <v>195</v>
      </c>
      <c r="C748" s="216">
        <v>55953.729499999899</v>
      </c>
      <c r="D748" s="216">
        <v>1E-4</v>
      </c>
      <c r="E748" s="53">
        <f t="shared" si="134"/>
        <v>74404.926758473157</v>
      </c>
      <c r="F748" s="83">
        <f t="shared" si="135"/>
        <v>74405</v>
      </c>
      <c r="G748" s="83">
        <f t="shared" si="132"/>
        <v>-1.6163400097866543E-2</v>
      </c>
      <c r="K748"/>
      <c r="L748" s="83">
        <f t="shared" si="139"/>
        <v>-1.6163400097866543E-2</v>
      </c>
      <c r="O748" s="83">
        <f t="shared" ca="1" si="131"/>
        <v>-1.868888581997602E-2</v>
      </c>
      <c r="P748" s="83">
        <f t="shared" si="136"/>
        <v>-1.9783125449479494E-2</v>
      </c>
      <c r="Q748" s="146">
        <f t="shared" si="137"/>
        <v>40935.229499999899</v>
      </c>
      <c r="R748" s="83">
        <f t="shared" si="133"/>
        <v>1.3102411621109504E-5</v>
      </c>
      <c r="S748" s="85">
        <v>1</v>
      </c>
      <c r="T748" s="83">
        <f t="shared" si="138"/>
        <v>1.3102411621109504E-5</v>
      </c>
      <c r="V748"/>
      <c r="W748"/>
      <c r="X748"/>
      <c r="Y748"/>
    </row>
    <row r="749" spans="1:25" s="83" customFormat="1" ht="12.95" customHeight="1">
      <c r="A749" s="214" t="s">
        <v>1428</v>
      </c>
      <c r="B749" s="215" t="s">
        <v>195</v>
      </c>
      <c r="C749" s="216">
        <v>55954.611800000072</v>
      </c>
      <c r="D749" s="216">
        <v>2.0000000000000001E-4</v>
      </c>
      <c r="E749" s="53">
        <f t="shared" si="134"/>
        <v>74408.924741493087</v>
      </c>
      <c r="F749" s="83">
        <f t="shared" si="135"/>
        <v>74409</v>
      </c>
      <c r="G749" s="83">
        <f t="shared" si="132"/>
        <v>-1.660851993074175E-2</v>
      </c>
      <c r="K749"/>
      <c r="L749" s="83">
        <f t="shared" si="139"/>
        <v>-1.660851993074175E-2</v>
      </c>
      <c r="O749" s="83">
        <f t="shared" ca="1" si="131"/>
        <v>-1.8693133775893489E-2</v>
      </c>
      <c r="P749" s="83">
        <f t="shared" si="136"/>
        <v>-1.9785893941197407E-2</v>
      </c>
      <c r="Q749" s="146">
        <f t="shared" si="137"/>
        <v>40936.111800000072</v>
      </c>
      <c r="R749" s="83">
        <f t="shared" si="133"/>
        <v>1.0095705602319068E-5</v>
      </c>
      <c r="S749" s="85">
        <v>1</v>
      </c>
      <c r="T749" s="83">
        <f t="shared" si="138"/>
        <v>1.0095705602319068E-5</v>
      </c>
      <c r="V749"/>
      <c r="W749"/>
      <c r="X749"/>
      <c r="Y749"/>
    </row>
    <row r="750" spans="1:25" s="83" customFormat="1" ht="12.95" customHeight="1">
      <c r="A750" s="214" t="s">
        <v>1428</v>
      </c>
      <c r="B750" s="215" t="s">
        <v>197</v>
      </c>
      <c r="C750" s="216">
        <v>55954.722500000149</v>
      </c>
      <c r="D750" s="216">
        <v>4.0000000000000002E-4</v>
      </c>
      <c r="E750" s="53">
        <f t="shared" si="134"/>
        <v>74409.426358540048</v>
      </c>
      <c r="F750" s="83">
        <f t="shared" si="135"/>
        <v>74409.5</v>
      </c>
      <c r="G750" s="83">
        <f t="shared" ref="G750:G781" si="140">+C750-(C$7+F750*C$8)</f>
        <v>-1.6251659850240685E-2</v>
      </c>
      <c r="K750"/>
      <c r="L750" s="83">
        <f t="shared" si="139"/>
        <v>-1.6251659850240685E-2</v>
      </c>
      <c r="O750" s="83">
        <f t="shared" ca="1" si="131"/>
        <v>-1.8693664770383173E-2</v>
      </c>
      <c r="P750" s="83">
        <f t="shared" si="136"/>
        <v>-1.9786240012886612E-2</v>
      </c>
      <c r="Q750" s="146">
        <f t="shared" si="137"/>
        <v>40936.222500000149</v>
      </c>
      <c r="R750" s="83">
        <f t="shared" si="133"/>
        <v>1.2493256926170108E-5</v>
      </c>
      <c r="S750" s="85">
        <v>1</v>
      </c>
      <c r="T750" s="83">
        <f t="shared" si="138"/>
        <v>1.2493256926170108E-5</v>
      </c>
      <c r="V750"/>
      <c r="W750"/>
      <c r="X750"/>
      <c r="Y750"/>
    </row>
    <row r="751" spans="1:25" s="83" customFormat="1" ht="12.95" customHeight="1">
      <c r="A751" s="214" t="s">
        <v>1428</v>
      </c>
      <c r="B751" s="215" t="s">
        <v>197</v>
      </c>
      <c r="C751" s="216">
        <v>55955.605299999937</v>
      </c>
      <c r="D751" s="216">
        <v>1E-4</v>
      </c>
      <c r="E751" s="53">
        <f t="shared" si="134"/>
        <v>74413.426607217887</v>
      </c>
      <c r="F751" s="83">
        <f t="shared" si="135"/>
        <v>74413.5</v>
      </c>
      <c r="G751" s="83">
        <f t="shared" si="140"/>
        <v>-1.6196780066820793E-2</v>
      </c>
      <c r="K751"/>
      <c r="L751" s="83">
        <f t="shared" si="139"/>
        <v>-1.6196780066820793E-2</v>
      </c>
      <c r="O751" s="83">
        <f t="shared" ca="1" si="131"/>
        <v>-1.8697912726300642E-2</v>
      </c>
      <c r="P751" s="83">
        <f t="shared" si="136"/>
        <v>-1.9789008668195964E-2</v>
      </c>
      <c r="Q751" s="146">
        <f t="shared" si="137"/>
        <v>40937.105299999937</v>
      </c>
      <c r="R751" s="83">
        <f t="shared" si="133"/>
        <v>1.290410632453782E-5</v>
      </c>
      <c r="S751" s="85">
        <v>1</v>
      </c>
      <c r="T751" s="83">
        <f t="shared" si="138"/>
        <v>1.290410632453782E-5</v>
      </c>
      <c r="V751"/>
      <c r="W751"/>
      <c r="X751"/>
      <c r="Y751"/>
    </row>
    <row r="752" spans="1:25" s="83" customFormat="1" ht="12.95" customHeight="1">
      <c r="A752" s="214" t="s">
        <v>1428</v>
      </c>
      <c r="B752" s="215" t="s">
        <v>195</v>
      </c>
      <c r="C752" s="216">
        <v>55955.715600000229</v>
      </c>
      <c r="D752" s="216">
        <v>2.0000000000000001E-4</v>
      </c>
      <c r="E752" s="53">
        <f t="shared" si="134"/>
        <v>74413.926411738095</v>
      </c>
      <c r="F752" s="83">
        <f t="shared" si="135"/>
        <v>74414</v>
      </c>
      <c r="G752" s="83">
        <f t="shared" si="140"/>
        <v>-1.6239919772488065E-2</v>
      </c>
      <c r="K752"/>
      <c r="L752" s="83">
        <f t="shared" si="139"/>
        <v>-1.6239919772488065E-2</v>
      </c>
      <c r="O752" s="83">
        <f t="shared" ca="1" si="131"/>
        <v>-1.8698443720790325E-2</v>
      </c>
      <c r="P752" s="83">
        <f t="shared" si="136"/>
        <v>-1.9789354760334096E-2</v>
      </c>
      <c r="Q752" s="146">
        <f t="shared" si="137"/>
        <v>40937.215600000229</v>
      </c>
      <c r="R752" s="83">
        <f t="shared" si="133"/>
        <v>1.2598488732945556E-5</v>
      </c>
      <c r="S752" s="85">
        <v>1</v>
      </c>
      <c r="T752" s="83">
        <f t="shared" si="138"/>
        <v>1.2598488732945556E-5</v>
      </c>
      <c r="V752"/>
      <c r="W752"/>
      <c r="X752"/>
      <c r="Y752"/>
    </row>
    <row r="753" spans="1:25" s="83" customFormat="1" ht="12.95" customHeight="1">
      <c r="A753" s="214" t="s">
        <v>1428</v>
      </c>
      <c r="B753" s="215" t="s">
        <v>197</v>
      </c>
      <c r="C753" s="216">
        <v>55959.57750000013</v>
      </c>
      <c r="D753" s="216">
        <v>2.0000000000000001E-4</v>
      </c>
      <c r="E753" s="53">
        <f t="shared" si="134"/>
        <v>74431.425913745654</v>
      </c>
      <c r="F753" s="83">
        <f t="shared" si="135"/>
        <v>74431.5</v>
      </c>
      <c r="G753" s="83">
        <f t="shared" si="140"/>
        <v>-1.634981986717321E-2</v>
      </c>
      <c r="K753"/>
      <c r="L753" s="83">
        <f t="shared" si="139"/>
        <v>-1.634981986717321E-2</v>
      </c>
      <c r="O753" s="83">
        <f t="shared" ca="1" si="131"/>
        <v>-1.8717028527929239E-2</v>
      </c>
      <c r="P753" s="83">
        <f t="shared" si="136"/>
        <v>-1.9801469416593831E-2</v>
      </c>
      <c r="Q753" s="146">
        <f t="shared" si="137"/>
        <v>40941.07750000013</v>
      </c>
      <c r="R753" s="83">
        <f t="shared" si="133"/>
        <v>1.1913884612015578E-5</v>
      </c>
      <c r="S753" s="85">
        <v>1</v>
      </c>
      <c r="T753" s="83">
        <f t="shared" si="138"/>
        <v>1.1913884612015578E-5</v>
      </c>
      <c r="V753"/>
      <c r="W753"/>
      <c r="X753"/>
      <c r="Y753"/>
    </row>
    <row r="754" spans="1:25" s="83" customFormat="1" ht="12.95" customHeight="1">
      <c r="A754" s="214" t="s">
        <v>1428</v>
      </c>
      <c r="B754" s="215" t="s">
        <v>195</v>
      </c>
      <c r="C754" s="216">
        <v>55959.687899999786</v>
      </c>
      <c r="D754" s="216">
        <v>1E-4</v>
      </c>
      <c r="E754" s="53">
        <f t="shared" si="134"/>
        <v>74431.926171394924</v>
      </c>
      <c r="F754" s="83">
        <f t="shared" si="135"/>
        <v>74432</v>
      </c>
      <c r="G754" s="83">
        <f t="shared" si="140"/>
        <v>-1.6292960208375007E-2</v>
      </c>
      <c r="K754"/>
      <c r="L754" s="83">
        <f t="shared" si="139"/>
        <v>-1.6292960208375007E-2</v>
      </c>
      <c r="O754" s="83">
        <f t="shared" ca="1" si="131"/>
        <v>-1.8717559522418922E-2</v>
      </c>
      <c r="P754" s="83">
        <f t="shared" si="136"/>
        <v>-1.9801815590527683E-2</v>
      </c>
      <c r="Q754" s="146">
        <f t="shared" si="137"/>
        <v>40941.187899999786</v>
      </c>
      <c r="R754" s="83">
        <f t="shared" si="133"/>
        <v>1.23120660928618E-5</v>
      </c>
      <c r="S754" s="85">
        <v>1</v>
      </c>
      <c r="T754" s="83">
        <f t="shared" si="138"/>
        <v>1.23120660928618E-5</v>
      </c>
      <c r="V754"/>
      <c r="W754"/>
      <c r="X754"/>
      <c r="Y754"/>
    </row>
    <row r="755" spans="1:25" s="83" customFormat="1" ht="12.95" customHeight="1">
      <c r="A755" s="53" t="s">
        <v>321</v>
      </c>
      <c r="B755" s="50" t="s">
        <v>197</v>
      </c>
      <c r="C755" s="49">
        <v>55960.459300000002</v>
      </c>
      <c r="D755" s="49">
        <v>8.0000000000000004E-4</v>
      </c>
      <c r="E755" s="53">
        <f t="shared" si="134"/>
        <v>74435.421631104589</v>
      </c>
      <c r="F755" s="83">
        <f t="shared" si="135"/>
        <v>74435.5</v>
      </c>
      <c r="G755" s="83">
        <f t="shared" si="140"/>
        <v>-1.7294940000283532E-2</v>
      </c>
      <c r="J755" s="83">
        <f>G755</f>
        <v>-1.7294940000283532E-2</v>
      </c>
      <c r="O755" s="83">
        <f t="shared" ca="1" si="131"/>
        <v>-1.8721276483846708E-2</v>
      </c>
      <c r="P755" s="83">
        <f t="shared" si="136"/>
        <v>-1.9804238871683533E-2</v>
      </c>
      <c r="Q755" s="146">
        <f t="shared" si="137"/>
        <v>40941.959300000002</v>
      </c>
      <c r="R755" s="83">
        <f t="shared" si="133"/>
        <v>6.2965808260093179E-6</v>
      </c>
      <c r="S755" s="85">
        <v>1</v>
      </c>
      <c r="T755" s="83">
        <f t="shared" si="138"/>
        <v>6.2965808260093179E-6</v>
      </c>
    </row>
    <row r="756" spans="1:25" s="83" customFormat="1" ht="12.95" customHeight="1">
      <c r="A756" s="214" t="s">
        <v>1428</v>
      </c>
      <c r="B756" s="215" t="s">
        <v>195</v>
      </c>
      <c r="C756" s="216">
        <v>55960.570400000084</v>
      </c>
      <c r="D756" s="216">
        <v>1E-4</v>
      </c>
      <c r="E756" s="53">
        <f t="shared" si="134"/>
        <v>74435.925060679278</v>
      </c>
      <c r="F756" s="83">
        <f t="shared" si="135"/>
        <v>74436</v>
      </c>
      <c r="G756" s="83">
        <f t="shared" si="140"/>
        <v>-1.6538079915335402E-2</v>
      </c>
      <c r="K756"/>
      <c r="L756" s="83">
        <f>G756</f>
        <v>-1.6538079915335402E-2</v>
      </c>
      <c r="O756" s="83">
        <f t="shared" ca="1" si="131"/>
        <v>-1.8721807478336391E-2</v>
      </c>
      <c r="P756" s="83">
        <f t="shared" si="136"/>
        <v>-1.9804585063794213E-2</v>
      </c>
      <c r="Q756" s="146">
        <f t="shared" si="137"/>
        <v>40942.070400000084</v>
      </c>
      <c r="R756" s="83">
        <f t="shared" si="133"/>
        <v>1.0670055884907917E-5</v>
      </c>
      <c r="S756" s="85">
        <v>1</v>
      </c>
      <c r="T756" s="83">
        <f t="shared" si="138"/>
        <v>1.0670055884907917E-5</v>
      </c>
      <c r="V756"/>
      <c r="W756"/>
      <c r="X756"/>
      <c r="Y756"/>
    </row>
    <row r="757" spans="1:25" s="83" customFormat="1" ht="12.95" customHeight="1">
      <c r="A757" s="53" t="s">
        <v>321</v>
      </c>
      <c r="B757" s="50" t="s">
        <v>195</v>
      </c>
      <c r="C757" s="49">
        <v>55960.571000000004</v>
      </c>
      <c r="D757" s="49">
        <v>1E-4</v>
      </c>
      <c r="E757" s="53">
        <f t="shared" si="134"/>
        <v>74435.927779470498</v>
      </c>
      <c r="F757" s="83">
        <f t="shared" si="135"/>
        <v>74436</v>
      </c>
      <c r="G757" s="83">
        <f t="shared" si="140"/>
        <v>-1.5938079995976295E-2</v>
      </c>
      <c r="J757" s="83">
        <f>G757</f>
        <v>-1.5938079995976295E-2</v>
      </c>
      <c r="O757" s="83">
        <f t="shared" ca="1" si="131"/>
        <v>-1.8721807478336391E-2</v>
      </c>
      <c r="P757" s="83">
        <f t="shared" si="136"/>
        <v>-1.9804585063794213E-2</v>
      </c>
      <c r="Q757" s="146">
        <f t="shared" si="137"/>
        <v>40942.071000000004</v>
      </c>
      <c r="R757" s="83">
        <f t="shared" si="133"/>
        <v>1.4949861439461636E-5</v>
      </c>
      <c r="S757" s="85">
        <v>1</v>
      </c>
      <c r="T757" s="83">
        <f t="shared" si="138"/>
        <v>1.4949861439461636E-5</v>
      </c>
    </row>
    <row r="758" spans="1:25" s="83" customFormat="1" ht="12.95" customHeight="1">
      <c r="A758" s="214" t="s">
        <v>1428</v>
      </c>
      <c r="B758" s="215" t="s">
        <v>197</v>
      </c>
      <c r="C758" s="216">
        <v>55960.680900000036</v>
      </c>
      <c r="D758" s="216">
        <v>1E-4</v>
      </c>
      <c r="E758" s="53">
        <f t="shared" si="134"/>
        <v>74436.4257714618</v>
      </c>
      <c r="F758" s="83">
        <f t="shared" si="135"/>
        <v>74436.5</v>
      </c>
      <c r="G758" s="83">
        <f t="shared" si="140"/>
        <v>-1.6381219960749149E-2</v>
      </c>
      <c r="K758"/>
      <c r="L758" s="83">
        <f t="shared" ref="L758:L768" si="141">G758</f>
        <v>-1.6381219960749149E-2</v>
      </c>
      <c r="O758" s="83">
        <f t="shared" ca="1" si="131"/>
        <v>-1.8722338472826075E-2</v>
      </c>
      <c r="P758" s="83">
        <f t="shared" si="136"/>
        <v>-1.9804931258176995E-2</v>
      </c>
      <c r="Q758" s="146">
        <f t="shared" si="137"/>
        <v>40942.180900000036</v>
      </c>
      <c r="R758" s="83">
        <f t="shared" si="133"/>
        <v>1.1721799048135062E-5</v>
      </c>
      <c r="S758" s="85">
        <v>1</v>
      </c>
      <c r="T758" s="83">
        <f t="shared" si="138"/>
        <v>1.1721799048135062E-5</v>
      </c>
      <c r="V758"/>
      <c r="W758"/>
      <c r="X758"/>
      <c r="Y758"/>
    </row>
    <row r="759" spans="1:25" s="83" customFormat="1" ht="12.95" customHeight="1">
      <c r="A759" s="214" t="s">
        <v>1428</v>
      </c>
      <c r="B759" s="215" t="s">
        <v>195</v>
      </c>
      <c r="C759" s="216">
        <v>55960.791100000031</v>
      </c>
      <c r="D759" s="216">
        <v>1E-4</v>
      </c>
      <c r="E759" s="53">
        <f t="shared" si="134"/>
        <v>74436.925122848741</v>
      </c>
      <c r="F759" s="83">
        <f t="shared" si="135"/>
        <v>74437</v>
      </c>
      <c r="G759" s="83">
        <f t="shared" si="140"/>
        <v>-1.6524359969480429E-2</v>
      </c>
      <c r="K759"/>
      <c r="L759" s="83">
        <f t="shared" si="141"/>
        <v>-1.6524359969480429E-2</v>
      </c>
      <c r="O759" s="83">
        <f t="shared" ca="1" si="131"/>
        <v>-1.8722869467315759E-2</v>
      </c>
      <c r="P759" s="83">
        <f t="shared" si="136"/>
        <v>-1.9805277454831877E-2</v>
      </c>
      <c r="Q759" s="146">
        <f t="shared" si="137"/>
        <v>40942.291100000031</v>
      </c>
      <c r="R759" s="83">
        <f t="shared" si="133"/>
        <v>1.0764419545684868E-5</v>
      </c>
      <c r="S759" s="85">
        <v>1</v>
      </c>
      <c r="T759" s="83">
        <f t="shared" si="138"/>
        <v>1.0764419545684868E-5</v>
      </c>
      <c r="V759"/>
      <c r="W759"/>
      <c r="X759"/>
      <c r="Y759"/>
    </row>
    <row r="760" spans="1:25" s="83" customFormat="1" ht="12.95" customHeight="1">
      <c r="A760" s="214" t="s">
        <v>1428</v>
      </c>
      <c r="B760" s="215" t="s">
        <v>197</v>
      </c>
      <c r="C760" s="216">
        <v>55961.564199999906</v>
      </c>
      <c r="D760" s="216">
        <v>2.0000000000000001E-4</v>
      </c>
      <c r="E760" s="53">
        <f t="shared" si="134"/>
        <v>74440.428285799673</v>
      </c>
      <c r="F760" s="83">
        <f t="shared" si="135"/>
        <v>74440.5</v>
      </c>
      <c r="G760" s="83">
        <f t="shared" si="140"/>
        <v>-1.5826340095372871E-2</v>
      </c>
      <c r="K760"/>
      <c r="L760" s="83">
        <f t="shared" si="141"/>
        <v>-1.5826340095372871E-2</v>
      </c>
      <c r="O760" s="83">
        <f t="shared" ca="1" si="131"/>
        <v>-1.8726586428743544E-2</v>
      </c>
      <c r="P760" s="83">
        <f t="shared" si="136"/>
        <v>-1.9807700895034957E-2</v>
      </c>
      <c r="Q760" s="146">
        <f t="shared" si="137"/>
        <v>40943.064199999906</v>
      </c>
      <c r="R760" s="83">
        <f t="shared" si="133"/>
        <v>1.5851233817085927E-5</v>
      </c>
      <c r="S760" s="85">
        <v>1</v>
      </c>
      <c r="T760" s="83">
        <f t="shared" si="138"/>
        <v>1.5851233817085927E-5</v>
      </c>
      <c r="V760"/>
      <c r="W760"/>
      <c r="X760"/>
      <c r="Y760"/>
    </row>
    <row r="761" spans="1:25" s="83" customFormat="1" ht="12.95" customHeight="1">
      <c r="A761" s="214" t="s">
        <v>1428</v>
      </c>
      <c r="B761" s="215" t="s">
        <v>195</v>
      </c>
      <c r="C761" s="216">
        <v>55961.674099999946</v>
      </c>
      <c r="D761" s="216">
        <v>1E-4</v>
      </c>
      <c r="E761" s="53">
        <f t="shared" si="134"/>
        <v>74440.926277791019</v>
      </c>
      <c r="F761" s="83">
        <f t="shared" si="135"/>
        <v>74441</v>
      </c>
      <c r="G761" s="83">
        <f t="shared" si="140"/>
        <v>-1.6269480052869767E-2</v>
      </c>
      <c r="K761"/>
      <c r="L761" s="83">
        <f t="shared" si="141"/>
        <v>-1.6269480052869767E-2</v>
      </c>
      <c r="O761" s="83">
        <f t="shared" ca="1" si="131"/>
        <v>-1.8727117423233228E-2</v>
      </c>
      <c r="P761" s="83">
        <f t="shared" si="136"/>
        <v>-1.9808047109866667E-2</v>
      </c>
      <c r="Q761" s="146">
        <f t="shared" si="137"/>
        <v>40943.174099999946</v>
      </c>
      <c r="R761" s="83">
        <f t="shared" si="133"/>
        <v>1.25214568168637E-5</v>
      </c>
      <c r="S761" s="85">
        <v>1</v>
      </c>
      <c r="T761" s="83">
        <f t="shared" si="138"/>
        <v>1.25214568168637E-5</v>
      </c>
      <c r="V761"/>
      <c r="W761"/>
      <c r="X761"/>
      <c r="Y761"/>
    </row>
    <row r="762" spans="1:25" s="83" customFormat="1" ht="12.95" customHeight="1">
      <c r="A762" s="214" t="s">
        <v>1428</v>
      </c>
      <c r="B762" s="215" t="s">
        <v>195</v>
      </c>
      <c r="C762" s="216">
        <v>55966.74990000017</v>
      </c>
      <c r="D762" s="216">
        <v>2.0000000000000001E-4</v>
      </c>
      <c r="E762" s="53">
        <f t="shared" si="134"/>
        <v>74463.926348299356</v>
      </c>
      <c r="F762" s="83">
        <f t="shared" si="135"/>
        <v>74464</v>
      </c>
      <c r="G762" s="83">
        <f t="shared" si="140"/>
        <v>-1.6253919828159269E-2</v>
      </c>
      <c r="K762"/>
      <c r="L762" s="83">
        <f t="shared" si="141"/>
        <v>-1.6253919828159269E-2</v>
      </c>
      <c r="O762" s="83">
        <f t="shared" ca="1" si="131"/>
        <v>-1.8751543169758661E-2</v>
      </c>
      <c r="P762" s="83">
        <f t="shared" si="136"/>
        <v>-1.9823975448268968E-2</v>
      </c>
      <c r="Q762" s="146">
        <f t="shared" si="137"/>
        <v>40948.24990000017</v>
      </c>
      <c r="R762" s="83">
        <f t="shared" si="133"/>
        <v>1.2745297130676846E-5</v>
      </c>
      <c r="S762" s="85">
        <v>1</v>
      </c>
      <c r="T762" s="83">
        <f t="shared" si="138"/>
        <v>1.2745297130676846E-5</v>
      </c>
      <c r="V762"/>
      <c r="W762"/>
      <c r="X762"/>
      <c r="Y762"/>
    </row>
    <row r="763" spans="1:25" s="83" customFormat="1" ht="12.95" customHeight="1">
      <c r="A763" s="214" t="s">
        <v>1428</v>
      </c>
      <c r="B763" s="215" t="s">
        <v>197</v>
      </c>
      <c r="C763" s="216">
        <v>55968.626000000164</v>
      </c>
      <c r="D763" s="216">
        <v>2.0000000000000001E-4</v>
      </c>
      <c r="E763" s="53">
        <f t="shared" si="134"/>
        <v>74472.427556439681</v>
      </c>
      <c r="F763" s="83">
        <f t="shared" si="135"/>
        <v>74472.5</v>
      </c>
      <c r="G763" s="83">
        <f t="shared" si="140"/>
        <v>-1.5987299833795987E-2</v>
      </c>
      <c r="K763"/>
      <c r="L763" s="83">
        <f t="shared" si="141"/>
        <v>-1.5987299833795987E-2</v>
      </c>
      <c r="O763" s="83">
        <f t="shared" ca="1" si="131"/>
        <v>-1.8760570076083283E-2</v>
      </c>
      <c r="P763" s="83">
        <f t="shared" si="136"/>
        <v>-1.9829863224824596E-2</v>
      </c>
      <c r="Q763" s="146">
        <f t="shared" si="137"/>
        <v>40950.126000000164</v>
      </c>
      <c r="R763" s="83">
        <f t="shared" si="133"/>
        <v>1.4765293414073283E-5</v>
      </c>
      <c r="S763" s="85">
        <v>1</v>
      </c>
      <c r="T763" s="83">
        <f t="shared" si="138"/>
        <v>1.4765293414073283E-5</v>
      </c>
      <c r="V763"/>
      <c r="W763"/>
      <c r="X763"/>
      <c r="Y763"/>
    </row>
    <row r="764" spans="1:25" s="83" customFormat="1" ht="12.95" customHeight="1">
      <c r="A764" s="214" t="s">
        <v>1428</v>
      </c>
      <c r="B764" s="215" t="s">
        <v>197</v>
      </c>
      <c r="C764" s="216">
        <v>55978.556700000074</v>
      </c>
      <c r="D764" s="216">
        <v>2.0000000000000001E-4</v>
      </c>
      <c r="E764" s="53">
        <f t="shared" si="134"/>
        <v>74517.426729020372</v>
      </c>
      <c r="F764" s="83">
        <f t="shared" si="135"/>
        <v>74517.5</v>
      </c>
      <c r="G764" s="83">
        <f t="shared" si="140"/>
        <v>-1.6169899929082021E-2</v>
      </c>
      <c r="K764"/>
      <c r="L764" s="83">
        <f t="shared" si="141"/>
        <v>-1.6169899929082021E-2</v>
      </c>
      <c r="O764" s="83">
        <f t="shared" ca="1" si="131"/>
        <v>-1.8808359580154796E-2</v>
      </c>
      <c r="P764" s="83">
        <f t="shared" si="136"/>
        <v>-1.9861044746766927E-2</v>
      </c>
      <c r="Q764" s="146">
        <f t="shared" si="137"/>
        <v>40960.056700000074</v>
      </c>
      <c r="R764" s="83">
        <f t="shared" si="133"/>
        <v>1.3624550065122139E-5</v>
      </c>
      <c r="S764" s="85">
        <v>1</v>
      </c>
      <c r="T764" s="83">
        <f t="shared" si="138"/>
        <v>1.3624550065122139E-5</v>
      </c>
      <c r="V764"/>
      <c r="W764"/>
      <c r="X764"/>
      <c r="Y764"/>
    </row>
    <row r="765" spans="1:25" s="83" customFormat="1" ht="12.95" customHeight="1">
      <c r="A765" s="214" t="s">
        <v>1428</v>
      </c>
      <c r="B765" s="215" t="s">
        <v>195</v>
      </c>
      <c r="C765" s="216">
        <v>55978.666699999943</v>
      </c>
      <c r="D765" s="216">
        <v>1E-4</v>
      </c>
      <c r="E765" s="53">
        <f t="shared" si="134"/>
        <v>74517.925174142874</v>
      </c>
      <c r="F765" s="83">
        <f t="shared" si="135"/>
        <v>74518</v>
      </c>
      <c r="G765" s="83">
        <f t="shared" si="140"/>
        <v>-1.6513040056452155E-2</v>
      </c>
      <c r="K765"/>
      <c r="L765" s="83">
        <f t="shared" si="141"/>
        <v>-1.6513040056452155E-2</v>
      </c>
      <c r="O765" s="83">
        <f t="shared" ca="1" si="131"/>
        <v>-1.880889057464448E-2</v>
      </c>
      <c r="P765" s="83">
        <f t="shared" si="136"/>
        <v>-1.9861391311502538E-2</v>
      </c>
      <c r="Q765" s="146">
        <f t="shared" si="137"/>
        <v>40960.166699999943</v>
      </c>
      <c r="R765" s="83">
        <f t="shared" si="133"/>
        <v>1.1211456127197475E-5</v>
      </c>
      <c r="S765" s="85">
        <v>1</v>
      </c>
      <c r="T765" s="83">
        <f t="shared" si="138"/>
        <v>1.1211456127197475E-5</v>
      </c>
      <c r="V765"/>
      <c r="W765"/>
      <c r="X765"/>
      <c r="Y765"/>
    </row>
    <row r="766" spans="1:25" s="83" customFormat="1" ht="12.95" customHeight="1">
      <c r="A766" s="214" t="s">
        <v>1428</v>
      </c>
      <c r="B766" s="215" t="s">
        <v>197</v>
      </c>
      <c r="C766" s="216">
        <v>55978.777100000065</v>
      </c>
      <c r="D766" s="216">
        <v>2.0000000000000001E-4</v>
      </c>
      <c r="E766" s="53">
        <f t="shared" si="134"/>
        <v>74518.42543179424</v>
      </c>
      <c r="F766" s="83">
        <f t="shared" si="135"/>
        <v>74518.5</v>
      </c>
      <c r="G766" s="83">
        <f t="shared" si="140"/>
        <v>-1.6456179931992665E-2</v>
      </c>
      <c r="K766"/>
      <c r="L766" s="83">
        <f t="shared" si="141"/>
        <v>-1.6456179931992665E-2</v>
      </c>
      <c r="O766" s="83">
        <f t="shared" ref="O766:O829" ca="1" si="142">+C$11+C$12*F766</f>
        <v>-1.8809421569134163E-2</v>
      </c>
      <c r="P766" s="83">
        <f t="shared" si="136"/>
        <v>-1.9861737878510258E-2</v>
      </c>
      <c r="Q766" s="146">
        <f t="shared" si="137"/>
        <v>40960.277100000065</v>
      </c>
      <c r="R766" s="83">
        <f t="shared" si="133"/>
        <v>1.1597824927089128E-5</v>
      </c>
      <c r="S766" s="85">
        <v>1</v>
      </c>
      <c r="T766" s="83">
        <f t="shared" si="138"/>
        <v>1.1597824927089128E-5</v>
      </c>
      <c r="V766"/>
      <c r="W766"/>
      <c r="X766"/>
      <c r="Y766"/>
    </row>
    <row r="767" spans="1:25" s="83" customFormat="1" ht="12.95" customHeight="1">
      <c r="A767" s="214" t="s">
        <v>1428</v>
      </c>
      <c r="B767" s="215" t="s">
        <v>197</v>
      </c>
      <c r="C767" s="216">
        <v>55979.660000000149</v>
      </c>
      <c r="D767" s="216">
        <v>1E-4</v>
      </c>
      <c r="E767" s="53">
        <f t="shared" si="134"/>
        <v>74522.426133605361</v>
      </c>
      <c r="F767" s="83">
        <f t="shared" si="135"/>
        <v>74522.5</v>
      </c>
      <c r="G767" s="83">
        <f t="shared" si="140"/>
        <v>-1.6301299852784723E-2</v>
      </c>
      <c r="K767"/>
      <c r="L767" s="83">
        <f t="shared" si="141"/>
        <v>-1.6301299852784723E-2</v>
      </c>
      <c r="O767" s="83">
        <f t="shared" ca="1" si="142"/>
        <v>-1.8813669525051632E-2</v>
      </c>
      <c r="P767" s="83">
        <f t="shared" si="136"/>
        <v>-1.9864510496367709E-2</v>
      </c>
      <c r="Q767" s="146">
        <f t="shared" si="137"/>
        <v>40961.160000000149</v>
      </c>
      <c r="R767" s="83">
        <f t="shared" si="133"/>
        <v>1.2696470090543079E-5</v>
      </c>
      <c r="S767" s="85">
        <v>1</v>
      </c>
      <c r="T767" s="83">
        <f t="shared" si="138"/>
        <v>1.2696470090543079E-5</v>
      </c>
      <c r="V767"/>
      <c r="W767"/>
      <c r="X767"/>
      <c r="Y767"/>
    </row>
    <row r="768" spans="1:25" s="83" customFormat="1" ht="12.95" customHeight="1">
      <c r="A768" s="214" t="s">
        <v>1428</v>
      </c>
      <c r="B768" s="215" t="s">
        <v>195</v>
      </c>
      <c r="C768" s="216">
        <v>55979.770299999975</v>
      </c>
      <c r="D768" s="216">
        <v>1E-4</v>
      </c>
      <c r="E768" s="53">
        <f t="shared" si="134"/>
        <v>74522.925938123459</v>
      </c>
      <c r="F768" s="83">
        <f t="shared" si="135"/>
        <v>74523</v>
      </c>
      <c r="G768" s="83">
        <f t="shared" si="140"/>
        <v>-1.6344440024113283E-2</v>
      </c>
      <c r="K768"/>
      <c r="L768" s="83">
        <f t="shared" si="141"/>
        <v>-1.6344440024113283E-2</v>
      </c>
      <c r="O768" s="83">
        <f t="shared" ca="1" si="142"/>
        <v>-1.8814200519541316E-2</v>
      </c>
      <c r="P768" s="83">
        <f t="shared" si="136"/>
        <v>-1.9864857083824357E-2</v>
      </c>
      <c r="Q768" s="146">
        <f t="shared" si="137"/>
        <v>40961.270299999975</v>
      </c>
      <c r="R768" s="83">
        <f t="shared" si="133"/>
        <v>1.2393336274304765E-5</v>
      </c>
      <c r="S768" s="85">
        <v>1</v>
      </c>
      <c r="T768" s="83">
        <f t="shared" si="138"/>
        <v>1.2393336274304765E-5</v>
      </c>
      <c r="V768"/>
      <c r="W768"/>
      <c r="X768"/>
      <c r="Y768"/>
    </row>
    <row r="769" spans="1:25" ht="12.95" customHeight="1">
      <c r="A769" s="49" t="s">
        <v>317</v>
      </c>
      <c r="B769" s="50" t="s">
        <v>195</v>
      </c>
      <c r="C769" s="49">
        <v>55980.872499999998</v>
      </c>
      <c r="D769" s="49">
        <v>2.9999999999999997E-4</v>
      </c>
      <c r="E769" s="53">
        <f t="shared" si="134"/>
        <v>74527.920358256975</v>
      </c>
      <c r="F769" s="83">
        <f t="shared" si="135"/>
        <v>74528</v>
      </c>
      <c r="G769" s="83">
        <f t="shared" si="140"/>
        <v>-1.7575840000063181E-2</v>
      </c>
      <c r="H769" s="83"/>
      <c r="I769" s="83"/>
      <c r="J769" s="83"/>
      <c r="K769" s="83">
        <f>G769</f>
        <v>-1.7575840000063181E-2</v>
      </c>
      <c r="L769" s="83"/>
      <c r="M769" s="83"/>
      <c r="N769" s="83"/>
      <c r="O769" s="83">
        <f t="shared" ca="1" si="142"/>
        <v>-1.8819510464438152E-2</v>
      </c>
      <c r="P769" s="83">
        <f t="shared" si="136"/>
        <v>-1.9868323083356496E-2</v>
      </c>
      <c r="Q769" s="146">
        <f t="shared" si="137"/>
        <v>40962.372499999998</v>
      </c>
      <c r="R769" s="83">
        <f t="shared" si="133"/>
        <v>5.2554786871860222E-6</v>
      </c>
      <c r="S769" s="85">
        <v>1</v>
      </c>
      <c r="T769" s="83">
        <f t="shared" si="138"/>
        <v>5.2554786871860222E-6</v>
      </c>
      <c r="U769" s="83"/>
      <c r="V769" s="83"/>
      <c r="W769" s="83"/>
      <c r="X769" s="83"/>
      <c r="Y769" s="83"/>
    </row>
    <row r="770" spans="1:25" ht="12.95" customHeight="1">
      <c r="A770" s="49" t="s">
        <v>317</v>
      </c>
      <c r="B770" s="50" t="s">
        <v>197</v>
      </c>
      <c r="C770" s="49">
        <v>55980.983800000002</v>
      </c>
      <c r="D770" s="49">
        <v>2.9999999999999997E-4</v>
      </c>
      <c r="E770" s="53">
        <f t="shared" si="134"/>
        <v>74528.424694095171</v>
      </c>
      <c r="F770" s="83">
        <f t="shared" si="135"/>
        <v>74528.5</v>
      </c>
      <c r="G770" s="83">
        <f t="shared" si="140"/>
        <v>-1.6618979992927052E-2</v>
      </c>
      <c r="H770" s="83"/>
      <c r="I770" s="83"/>
      <c r="J770" s="83"/>
      <c r="K770" s="83">
        <f>G770</f>
        <v>-1.6618979992927052E-2</v>
      </c>
      <c r="L770" s="83"/>
      <c r="M770" s="83"/>
      <c r="N770" s="83"/>
      <c r="O770" s="83">
        <f t="shared" ca="1" si="142"/>
        <v>-1.8820041458927836E-2</v>
      </c>
      <c r="P770" s="83">
        <f t="shared" si="136"/>
        <v>-1.9868669695806279E-2</v>
      </c>
      <c r="Q770" s="146">
        <f t="shared" si="137"/>
        <v>40962.483800000002</v>
      </c>
      <c r="R770" s="83">
        <f t="shared" si="133"/>
        <v>1.0560483164999279E-5</v>
      </c>
      <c r="S770" s="85">
        <v>1</v>
      </c>
      <c r="T770" s="83">
        <f t="shared" si="138"/>
        <v>1.0560483164999279E-5</v>
      </c>
      <c r="U770" s="83"/>
      <c r="V770" s="83"/>
      <c r="W770" s="83"/>
      <c r="X770" s="83"/>
      <c r="Y770" s="83"/>
    </row>
    <row r="771" spans="1:25" ht="12.95" customHeight="1">
      <c r="A771" s="214" t="s">
        <v>1428</v>
      </c>
      <c r="B771" s="215" t="s">
        <v>195</v>
      </c>
      <c r="C771" s="216">
        <v>55982.639800000004</v>
      </c>
      <c r="D771" s="216">
        <v>4.0000000000000002E-4</v>
      </c>
      <c r="E771" s="53">
        <f t="shared" si="134"/>
        <v>74535.928558857413</v>
      </c>
      <c r="F771" s="83">
        <f t="shared" si="135"/>
        <v>74536</v>
      </c>
      <c r="G771" s="83">
        <f t="shared" si="140"/>
        <v>-1.5766079995955806E-2</v>
      </c>
      <c r="H771" s="83"/>
      <c r="I771" s="83"/>
      <c r="J771" s="83"/>
      <c r="L771" s="83">
        <f>G771</f>
        <v>-1.5766079995955806E-2</v>
      </c>
      <c r="M771" s="83"/>
      <c r="N771" s="83"/>
      <c r="O771" s="83">
        <f t="shared" ca="1" si="142"/>
        <v>-1.882800637627309E-2</v>
      </c>
      <c r="P771" s="83">
        <f t="shared" si="136"/>
        <v>-1.9873869155205406E-2</v>
      </c>
      <c r="Q771" s="146">
        <f t="shared" si="137"/>
        <v>40964.139800000004</v>
      </c>
      <c r="R771" s="83">
        <f t="shared" si="133"/>
        <v>1.6873931776848539E-5</v>
      </c>
      <c r="S771" s="85">
        <v>1</v>
      </c>
      <c r="T771" s="83">
        <f t="shared" si="138"/>
        <v>1.6873931776848539E-5</v>
      </c>
      <c r="U771" s="83"/>
    </row>
    <row r="772" spans="1:25" ht="12.95" customHeight="1">
      <c r="A772" s="214" t="s">
        <v>1428</v>
      </c>
      <c r="B772" s="215" t="s">
        <v>197</v>
      </c>
      <c r="C772" s="216">
        <v>55982.749600000214</v>
      </c>
      <c r="D772" s="216">
        <v>2.0000000000000001E-4</v>
      </c>
      <c r="E772" s="53">
        <f t="shared" si="134"/>
        <v>74536.426097717602</v>
      </c>
      <c r="F772" s="83">
        <f t="shared" si="135"/>
        <v>74536.5</v>
      </c>
      <c r="G772" s="83">
        <f t="shared" si="140"/>
        <v>-1.6309219790855423E-2</v>
      </c>
      <c r="H772" s="83"/>
      <c r="I772" s="83"/>
      <c r="J772" s="83"/>
      <c r="L772" s="83">
        <f>G772</f>
        <v>-1.6309219790855423E-2</v>
      </c>
      <c r="M772" s="83"/>
      <c r="N772" s="83"/>
      <c r="O772" s="83">
        <f t="shared" ca="1" si="142"/>
        <v>-1.8828537370762774E-2</v>
      </c>
      <c r="P772" s="83">
        <f t="shared" si="136"/>
        <v>-1.9874215804008839E-2</v>
      </c>
      <c r="Q772" s="146">
        <f t="shared" si="137"/>
        <v>40964.249600000214</v>
      </c>
      <c r="R772" s="83">
        <f t="shared" si="133"/>
        <v>1.2709196573799755E-5</v>
      </c>
      <c r="S772" s="85">
        <v>1</v>
      </c>
      <c r="T772" s="83">
        <f t="shared" si="138"/>
        <v>1.2709196573799755E-5</v>
      </c>
      <c r="U772" s="83"/>
    </row>
    <row r="773" spans="1:25" ht="12.95" customHeight="1">
      <c r="A773" s="214" t="s">
        <v>1428</v>
      </c>
      <c r="B773" s="215" t="s">
        <v>195</v>
      </c>
      <c r="C773" s="216">
        <v>55983.521699999925</v>
      </c>
      <c r="D773" s="216">
        <v>2.0000000000000001E-4</v>
      </c>
      <c r="E773" s="53">
        <f t="shared" si="134"/>
        <v>74539.924729348495</v>
      </c>
      <c r="F773" s="83">
        <f t="shared" si="135"/>
        <v>74540</v>
      </c>
      <c r="G773" s="83">
        <f t="shared" si="140"/>
        <v>-1.661120007338468E-2</v>
      </c>
      <c r="H773" s="83"/>
      <c r="I773" s="83"/>
      <c r="J773" s="83"/>
      <c r="L773" s="83">
        <f>G773</f>
        <v>-1.661120007338468E-2</v>
      </c>
      <c r="M773" s="83"/>
      <c r="N773" s="83"/>
      <c r="O773" s="83">
        <f t="shared" ca="1" si="142"/>
        <v>-1.8832254332190546E-2</v>
      </c>
      <c r="P773" s="83">
        <f t="shared" si="136"/>
        <v>-1.9876642409251771E-2</v>
      </c>
      <c r="Q773" s="146">
        <f t="shared" si="137"/>
        <v>40965.021699999925</v>
      </c>
      <c r="R773" s="83">
        <f t="shared" si="133"/>
        <v>1.0663113648873127E-5</v>
      </c>
      <c r="S773" s="85">
        <v>1</v>
      </c>
      <c r="T773" s="83">
        <f t="shared" si="138"/>
        <v>1.0663113648873127E-5</v>
      </c>
      <c r="U773" s="83"/>
    </row>
    <row r="774" spans="1:25" ht="12.95" customHeight="1">
      <c r="A774" s="214" t="s">
        <v>1428</v>
      </c>
      <c r="B774" s="215" t="s">
        <v>197</v>
      </c>
      <c r="C774" s="216">
        <v>55987.604299999774</v>
      </c>
      <c r="D774" s="216">
        <v>1E-4</v>
      </c>
      <c r="E774" s="53">
        <f t="shared" si="134"/>
        <v>74558.424293525517</v>
      </c>
      <c r="F774" s="83">
        <f t="shared" si="135"/>
        <v>74558.5</v>
      </c>
      <c r="G774" s="83">
        <f t="shared" si="140"/>
        <v>-1.6707380229490809E-2</v>
      </c>
      <c r="H774" s="83"/>
      <c r="I774" s="83"/>
      <c r="J774" s="83"/>
      <c r="L774" s="83">
        <f>G774</f>
        <v>-1.6707380229490809E-2</v>
      </c>
      <c r="M774" s="83"/>
      <c r="N774" s="83"/>
      <c r="O774" s="83">
        <f t="shared" ca="1" si="142"/>
        <v>-1.885190112830884E-2</v>
      </c>
      <c r="P774" s="83">
        <f t="shared" si="136"/>
        <v>-1.9889470600742191E-2</v>
      </c>
      <c r="Q774" s="146">
        <f t="shared" si="137"/>
        <v>40969.104299999774</v>
      </c>
      <c r="R774" s="83">
        <f t="shared" si="133"/>
        <v>1.012569913081076E-5</v>
      </c>
      <c r="S774" s="85">
        <v>1</v>
      </c>
      <c r="T774" s="83">
        <f t="shared" si="138"/>
        <v>1.012569913081076E-5</v>
      </c>
      <c r="U774" s="83"/>
    </row>
    <row r="775" spans="1:25" ht="12.95" customHeight="1">
      <c r="A775" s="214" t="s">
        <v>1428</v>
      </c>
      <c r="B775" s="215" t="s">
        <v>195</v>
      </c>
      <c r="C775" s="216">
        <v>55987.714999999851</v>
      </c>
      <c r="D775" s="216">
        <v>1E-4</v>
      </c>
      <c r="E775" s="53">
        <f t="shared" si="134"/>
        <v>74558.925910572478</v>
      </c>
      <c r="F775" s="83">
        <f t="shared" si="135"/>
        <v>74559</v>
      </c>
      <c r="G775" s="83">
        <f t="shared" si="140"/>
        <v>-1.6350520148989744E-2</v>
      </c>
      <c r="H775" s="83"/>
      <c r="I775" s="83"/>
      <c r="J775" s="83"/>
      <c r="L775" s="83">
        <f>G775</f>
        <v>-1.6350520148989744E-2</v>
      </c>
      <c r="M775" s="83"/>
      <c r="N775" s="83"/>
      <c r="O775" s="83">
        <f t="shared" ca="1" si="142"/>
        <v>-1.8852432122798524E-2</v>
      </c>
      <c r="P775" s="83">
        <f t="shared" si="136"/>
        <v>-1.9889817351790275E-2</v>
      </c>
      <c r="Q775" s="146">
        <f t="shared" si="137"/>
        <v>40969.214999999851</v>
      </c>
      <c r="R775" s="83">
        <f t="shared" si="133"/>
        <v>1.2526624689751657E-5</v>
      </c>
      <c r="S775" s="85">
        <v>1</v>
      </c>
      <c r="T775" s="83">
        <f t="shared" si="138"/>
        <v>1.2526624689751657E-5</v>
      </c>
      <c r="U775" s="83"/>
    </row>
    <row r="776" spans="1:25" ht="12.95" customHeight="1">
      <c r="A776" s="151" t="s">
        <v>1367</v>
      </c>
      <c r="B776" s="150" t="s">
        <v>197</v>
      </c>
      <c r="C776" s="49">
        <v>56005.593999999997</v>
      </c>
      <c r="D776" s="149" t="s">
        <v>56</v>
      </c>
      <c r="E776" s="53">
        <f t="shared" si="134"/>
        <v>74639.941368353291</v>
      </c>
      <c r="F776" s="83">
        <f t="shared" si="135"/>
        <v>74640</v>
      </c>
      <c r="G776" s="83">
        <f t="shared" si="140"/>
        <v>-1.293920000171056E-2</v>
      </c>
      <c r="H776" s="83"/>
      <c r="I776" s="83">
        <f>G776</f>
        <v>-1.293920000171056E-2</v>
      </c>
      <c r="J776" s="83"/>
      <c r="K776" s="83"/>
      <c r="L776" s="83"/>
      <c r="M776" s="83"/>
      <c r="N776" s="83"/>
      <c r="O776" s="83">
        <f t="shared" ca="1" si="142"/>
        <v>-1.8938453230127245E-2</v>
      </c>
      <c r="P776" s="83">
        <f t="shared" si="136"/>
        <v>-1.9946021020158945E-2</v>
      </c>
      <c r="Q776" s="146">
        <f t="shared" si="137"/>
        <v>40987.093999999997</v>
      </c>
      <c r="R776" s="83">
        <f t="shared" si="133"/>
        <v>4.9095540784570062E-5</v>
      </c>
      <c r="S776" s="85">
        <v>0.1</v>
      </c>
      <c r="T776" s="83">
        <f t="shared" si="138"/>
        <v>4.9095540784570065E-6</v>
      </c>
      <c r="U776" s="83"/>
      <c r="V776" s="83"/>
      <c r="W776" s="83"/>
      <c r="X776" s="83"/>
      <c r="Y776" s="83"/>
    </row>
    <row r="777" spans="1:25" ht="12.95" customHeight="1">
      <c r="A777" s="49" t="s">
        <v>317</v>
      </c>
      <c r="B777" s="50" t="s">
        <v>197</v>
      </c>
      <c r="C777" s="49">
        <v>56039.684699999998</v>
      </c>
      <c r="D777" s="49">
        <v>5.9999999999999995E-4</v>
      </c>
      <c r="E777" s="53">
        <f t="shared" si="134"/>
        <v>74794.417215243273</v>
      </c>
      <c r="F777" s="83">
        <f t="shared" si="135"/>
        <v>74794.5</v>
      </c>
      <c r="G777" s="83">
        <f t="shared" si="140"/>
        <v>-1.8269460000738036E-2</v>
      </c>
      <c r="H777" s="83"/>
      <c r="I777" s="83"/>
      <c r="J777" s="83"/>
      <c r="K777" s="83">
        <f>G777</f>
        <v>-1.8269460000738036E-2</v>
      </c>
      <c r="L777" s="83"/>
      <c r="M777" s="83"/>
      <c r="N777" s="83"/>
      <c r="O777" s="83">
        <f t="shared" ca="1" si="142"/>
        <v>-1.9102530527439432E-2</v>
      </c>
      <c r="P777" s="83">
        <f t="shared" si="136"/>
        <v>-2.0053389653347641E-2</v>
      </c>
      <c r="Q777" s="146">
        <f t="shared" si="137"/>
        <v>41021.184699999998</v>
      </c>
      <c r="R777" s="83">
        <f t="shared" si="133"/>
        <v>3.1824050054598271E-6</v>
      </c>
      <c r="S777" s="85">
        <v>1</v>
      </c>
      <c r="T777" s="83">
        <f t="shared" si="138"/>
        <v>3.1824050054598271E-6</v>
      </c>
      <c r="U777" s="83"/>
      <c r="V777" s="83"/>
      <c r="W777" s="83"/>
      <c r="X777" s="83"/>
      <c r="Y777" s="83"/>
    </row>
    <row r="778" spans="1:25" ht="12.95" customHeight="1">
      <c r="A778" s="53" t="s">
        <v>321</v>
      </c>
      <c r="B778" s="50" t="s">
        <v>195</v>
      </c>
      <c r="C778" s="49">
        <v>56061.425000000003</v>
      </c>
      <c r="D778" s="49">
        <v>1.8E-3</v>
      </c>
      <c r="E778" s="53">
        <f t="shared" si="134"/>
        <v>74892.929456239886</v>
      </c>
      <c r="F778" s="83">
        <f t="shared" si="135"/>
        <v>74893</v>
      </c>
      <c r="G778" s="83">
        <f t="shared" si="140"/>
        <v>-1.556803999847034E-2</v>
      </c>
      <c r="H778" s="83"/>
      <c r="I778" s="83"/>
      <c r="J778" s="83">
        <f>G778</f>
        <v>-1.556803999847034E-2</v>
      </c>
      <c r="K778" s="83"/>
      <c r="L778" s="83"/>
      <c r="M778" s="83"/>
      <c r="N778" s="83"/>
      <c r="O778" s="83">
        <f t="shared" ca="1" si="142"/>
        <v>-1.920713644190708E-2</v>
      </c>
      <c r="P778" s="83">
        <f t="shared" si="136"/>
        <v>-2.0121954744295765E-2</v>
      </c>
      <c r="Q778" s="146">
        <f t="shared" si="137"/>
        <v>41042.925000000003</v>
      </c>
      <c r="R778" s="83">
        <f t="shared" si="133"/>
        <v>2.0738139512246245E-5</v>
      </c>
      <c r="S778" s="85">
        <v>1</v>
      </c>
      <c r="T778" s="83">
        <f t="shared" si="138"/>
        <v>2.0738139512246245E-5</v>
      </c>
      <c r="U778" s="83"/>
      <c r="V778" s="83"/>
      <c r="W778" s="83"/>
      <c r="X778" s="83"/>
      <c r="Y778" s="83"/>
    </row>
    <row r="779" spans="1:25" ht="12.95" customHeight="1">
      <c r="A779" s="149" t="s">
        <v>1375</v>
      </c>
      <c r="B779" s="150" t="s">
        <v>197</v>
      </c>
      <c r="C779" s="49">
        <v>56064.623599999999</v>
      </c>
      <c r="D779" s="149" t="s">
        <v>55</v>
      </c>
      <c r="E779" s="53">
        <f t="shared" si="134"/>
        <v>74907.42333415561</v>
      </c>
      <c r="F779" s="83">
        <f t="shared" si="135"/>
        <v>74907.5</v>
      </c>
      <c r="G779" s="83">
        <f t="shared" si="140"/>
        <v>-1.6919100002269261E-2</v>
      </c>
      <c r="H779" s="83"/>
      <c r="I779" s="83"/>
      <c r="J779" s="83"/>
      <c r="K779" s="83">
        <f t="shared" ref="K779:K785" si="143">G779</f>
        <v>-1.6919100002269261E-2</v>
      </c>
      <c r="L779" s="83"/>
      <c r="M779" s="83"/>
      <c r="N779" s="83"/>
      <c r="O779" s="83">
        <f t="shared" ca="1" si="142"/>
        <v>-1.9222535282107892E-2</v>
      </c>
      <c r="P779" s="83">
        <f t="shared" si="136"/>
        <v>-2.0132055528239576E-2</v>
      </c>
      <c r="Q779" s="146">
        <f t="shared" si="137"/>
        <v>41046.123599999999</v>
      </c>
      <c r="R779" s="83">
        <f t="shared" si="133"/>
        <v>1.0323083211863189E-5</v>
      </c>
      <c r="S779" s="85">
        <v>1</v>
      </c>
      <c r="T779" s="83">
        <f t="shared" si="138"/>
        <v>1.0323083211863189E-5</v>
      </c>
      <c r="U779" s="83"/>
      <c r="V779" s="83"/>
      <c r="W779" s="83"/>
      <c r="X779" s="83"/>
      <c r="Y779" s="83"/>
    </row>
    <row r="780" spans="1:25" ht="12.95" customHeight="1">
      <c r="A780" s="53" t="s">
        <v>1391</v>
      </c>
      <c r="B780" s="50" t="s">
        <v>197</v>
      </c>
      <c r="C780" s="49">
        <v>56064.623699999996</v>
      </c>
      <c r="D780" s="49">
        <v>2.0000000000000001E-4</v>
      </c>
      <c r="E780" s="53">
        <f t="shared" si="134"/>
        <v>74907.423787287538</v>
      </c>
      <c r="F780" s="83">
        <f t="shared" si="135"/>
        <v>74907.5</v>
      </c>
      <c r="G780" s="83">
        <f t="shared" si="140"/>
        <v>-1.6819100004795473E-2</v>
      </c>
      <c r="H780" s="83"/>
      <c r="I780" s="83"/>
      <c r="J780" s="83"/>
      <c r="K780" s="83">
        <f t="shared" si="143"/>
        <v>-1.6819100004795473E-2</v>
      </c>
      <c r="L780" s="83"/>
      <c r="M780" s="83"/>
      <c r="N780" s="83"/>
      <c r="O780" s="83">
        <f t="shared" ca="1" si="142"/>
        <v>-1.9222535282107892E-2</v>
      </c>
      <c r="P780" s="83">
        <f t="shared" si="136"/>
        <v>-2.0132055528239576E-2</v>
      </c>
      <c r="Q780" s="146">
        <f t="shared" si="137"/>
        <v>41046.123699999996</v>
      </c>
      <c r="R780" s="83">
        <f t="shared" si="133"/>
        <v>1.0975674300318794E-5</v>
      </c>
      <c r="S780" s="85">
        <v>1</v>
      </c>
      <c r="T780" s="83">
        <f t="shared" si="138"/>
        <v>1.0975674300318794E-5</v>
      </c>
      <c r="U780" s="83"/>
      <c r="V780" s="83"/>
      <c r="W780" s="83"/>
      <c r="X780" s="83"/>
      <c r="Y780" s="83"/>
    </row>
    <row r="781" spans="1:25" ht="12.95" customHeight="1">
      <c r="A781" s="149" t="s">
        <v>1379</v>
      </c>
      <c r="B781" s="150" t="s">
        <v>197</v>
      </c>
      <c r="C781" s="49">
        <v>56316.755100000002</v>
      </c>
      <c r="D781" s="149" t="s">
        <v>55</v>
      </c>
      <c r="E781" s="53">
        <f t="shared" si="134"/>
        <v>76049.911666461558</v>
      </c>
      <c r="F781" s="83">
        <f t="shared" si="135"/>
        <v>76050</v>
      </c>
      <c r="G781" s="83">
        <f t="shared" si="140"/>
        <v>-1.9494000000122469E-2</v>
      </c>
      <c r="H781" s="83"/>
      <c r="I781" s="83"/>
      <c r="J781" s="83"/>
      <c r="K781" s="83">
        <f t="shared" si="143"/>
        <v>-1.9494000000122469E-2</v>
      </c>
      <c r="L781" s="83"/>
      <c r="M781" s="83"/>
      <c r="N781" s="83"/>
      <c r="O781" s="83">
        <f t="shared" ca="1" si="142"/>
        <v>-2.0435857691034606E-2</v>
      </c>
      <c r="P781" s="83">
        <f t="shared" si="136"/>
        <v>-2.0933934504089393E-2</v>
      </c>
      <c r="Q781" s="146">
        <f t="shared" si="137"/>
        <v>41298.255100000002</v>
      </c>
      <c r="R781" s="83">
        <f t="shared" si="133"/>
        <v>2.0734113757144716E-6</v>
      </c>
      <c r="S781" s="85">
        <v>1</v>
      </c>
      <c r="T781" s="83">
        <f t="shared" si="138"/>
        <v>2.0734113757144716E-6</v>
      </c>
      <c r="U781" s="83"/>
      <c r="V781" s="83"/>
      <c r="W781" s="83"/>
      <c r="X781" s="83"/>
      <c r="Y781" s="83"/>
    </row>
    <row r="782" spans="1:25" ht="12.95" customHeight="1">
      <c r="A782" s="53" t="s">
        <v>1390</v>
      </c>
      <c r="B782" s="50" t="s">
        <v>195</v>
      </c>
      <c r="C782" s="49">
        <v>56316.755100000002</v>
      </c>
      <c r="D782" s="49">
        <v>2.0000000000000001E-4</v>
      </c>
      <c r="E782" s="53">
        <f t="shared" si="134"/>
        <v>76049.911666461558</v>
      </c>
      <c r="F782" s="83">
        <f t="shared" si="135"/>
        <v>76050</v>
      </c>
      <c r="G782" s="83">
        <f t="shared" ref="G782:G813" si="144">+C782-(C$7+F782*C$8)</f>
        <v>-1.9494000000122469E-2</v>
      </c>
      <c r="H782" s="83"/>
      <c r="I782" s="83"/>
      <c r="J782" s="83"/>
      <c r="K782" s="83">
        <f t="shared" si="143"/>
        <v>-1.9494000000122469E-2</v>
      </c>
      <c r="L782" s="83"/>
      <c r="M782" s="83"/>
      <c r="N782" s="83"/>
      <c r="O782" s="83">
        <f t="shared" ca="1" si="142"/>
        <v>-2.0435857691034606E-2</v>
      </c>
      <c r="P782" s="83">
        <f t="shared" si="136"/>
        <v>-2.0933934504089393E-2</v>
      </c>
      <c r="Q782" s="146">
        <f t="shared" si="137"/>
        <v>41298.255100000002</v>
      </c>
      <c r="R782" s="83">
        <f t="shared" si="133"/>
        <v>2.0734113757144716E-6</v>
      </c>
      <c r="S782" s="85">
        <v>1</v>
      </c>
      <c r="T782" s="83">
        <f t="shared" si="138"/>
        <v>2.0734113757144716E-6</v>
      </c>
      <c r="U782" s="83"/>
      <c r="V782" s="83"/>
      <c r="W782" s="83"/>
      <c r="X782" s="83"/>
      <c r="Y782" s="83"/>
    </row>
    <row r="783" spans="1:25" ht="12.95" customHeight="1">
      <c r="A783" s="200" t="s">
        <v>1379</v>
      </c>
      <c r="B783" s="198" t="s">
        <v>197</v>
      </c>
      <c r="C783" s="163">
        <v>56384.616499999996</v>
      </c>
      <c r="D783" s="200" t="s">
        <v>55</v>
      </c>
      <c r="E783" s="53">
        <f t="shared" si="134"/>
        <v>76357.41333806522</v>
      </c>
      <c r="F783" s="83">
        <f t="shared" si="135"/>
        <v>76357.5</v>
      </c>
      <c r="G783" s="83">
        <f t="shared" si="144"/>
        <v>-1.9125099999655504E-2</v>
      </c>
      <c r="H783" s="83"/>
      <c r="I783" s="83"/>
      <c r="J783" s="83"/>
      <c r="K783" s="83">
        <f t="shared" si="143"/>
        <v>-1.9125099999655504E-2</v>
      </c>
      <c r="L783" s="83"/>
      <c r="M783" s="83"/>
      <c r="N783" s="83"/>
      <c r="O783" s="83">
        <f t="shared" ca="1" si="142"/>
        <v>-2.0762419302189944E-2</v>
      </c>
      <c r="P783" s="83">
        <f t="shared" si="136"/>
        <v>-2.1151783658808529E-2</v>
      </c>
      <c r="Q783" s="146">
        <f t="shared" si="137"/>
        <v>41366.116499999996</v>
      </c>
      <c r="R783" s="83">
        <f t="shared" si="133"/>
        <v>4.1074466542778953E-6</v>
      </c>
      <c r="S783" s="85">
        <v>1</v>
      </c>
      <c r="T783" s="83">
        <f t="shared" si="138"/>
        <v>4.1074466542778953E-6</v>
      </c>
      <c r="U783" s="83"/>
      <c r="V783" s="83"/>
      <c r="W783" s="83"/>
      <c r="X783" s="83"/>
      <c r="Y783" s="83"/>
    </row>
    <row r="784" spans="1:25" ht="12.95" customHeight="1">
      <c r="A784" s="161" t="s">
        <v>1390</v>
      </c>
      <c r="B784" s="162" t="s">
        <v>197</v>
      </c>
      <c r="C784" s="163">
        <v>56384.616499999996</v>
      </c>
      <c r="D784" s="163">
        <v>1E-4</v>
      </c>
      <c r="E784" s="53">
        <f t="shared" si="134"/>
        <v>76357.41333806522</v>
      </c>
      <c r="F784" s="83">
        <f t="shared" si="135"/>
        <v>76357.5</v>
      </c>
      <c r="G784" s="83">
        <f t="shared" si="144"/>
        <v>-1.9125099999655504E-2</v>
      </c>
      <c r="H784" s="83"/>
      <c r="I784" s="83"/>
      <c r="J784" s="83"/>
      <c r="K784" s="83">
        <f t="shared" si="143"/>
        <v>-1.9125099999655504E-2</v>
      </c>
      <c r="L784" s="83"/>
      <c r="M784" s="83"/>
      <c r="N784" s="83"/>
      <c r="O784" s="83">
        <f t="shared" ca="1" si="142"/>
        <v>-2.0762419302189944E-2</v>
      </c>
      <c r="P784" s="83">
        <f t="shared" si="136"/>
        <v>-2.1151783658808529E-2</v>
      </c>
      <c r="Q784" s="146">
        <f t="shared" si="137"/>
        <v>41366.116499999996</v>
      </c>
      <c r="R784" s="83">
        <f t="shared" si="133"/>
        <v>4.1074466542778953E-6</v>
      </c>
      <c r="S784" s="85">
        <v>1</v>
      </c>
      <c r="T784" s="83">
        <f t="shared" si="138"/>
        <v>4.1074466542778953E-6</v>
      </c>
      <c r="U784" s="83"/>
      <c r="V784" s="83"/>
      <c r="W784" s="83"/>
      <c r="X784" s="83"/>
      <c r="Y784" s="83"/>
    </row>
    <row r="785" spans="1:25" ht="12.95" customHeight="1">
      <c r="A785" s="163" t="s">
        <v>1397</v>
      </c>
      <c r="B785" s="162" t="s">
        <v>195</v>
      </c>
      <c r="C785" s="163">
        <v>56423.346400000002</v>
      </c>
      <c r="D785" s="163">
        <v>2.0000000000000001E-4</v>
      </c>
      <c r="E785" s="53">
        <f t="shared" si="134"/>
        <v>76532.910881455799</v>
      </c>
      <c r="F785" s="83">
        <f t="shared" si="135"/>
        <v>76533</v>
      </c>
      <c r="G785" s="83">
        <f t="shared" si="144"/>
        <v>-1.9667239997943398E-2</v>
      </c>
      <c r="H785" s="83"/>
      <c r="I785" s="83"/>
      <c r="J785" s="83"/>
      <c r="K785" s="83">
        <f t="shared" si="143"/>
        <v>-1.9667239997943398E-2</v>
      </c>
      <c r="L785" s="83"/>
      <c r="M785" s="83"/>
      <c r="N785" s="83"/>
      <c r="O785" s="83">
        <f t="shared" ca="1" si="142"/>
        <v>-2.094879836806883E-2</v>
      </c>
      <c r="P785" s="83">
        <f t="shared" si="136"/>
        <v>-2.1276502275302429E-2</v>
      </c>
      <c r="Q785" s="146">
        <f t="shared" si="137"/>
        <v>41404.846400000002</v>
      </c>
      <c r="R785" s="83">
        <f t="shared" si="133"/>
        <v>2.5897250773307771E-6</v>
      </c>
      <c r="S785" s="85">
        <v>1</v>
      </c>
      <c r="T785" s="83">
        <f t="shared" si="138"/>
        <v>2.5897250773307771E-6</v>
      </c>
      <c r="U785" s="83"/>
      <c r="V785" s="83"/>
      <c r="W785" s="83"/>
      <c r="X785" s="83"/>
      <c r="Y785" s="83"/>
    </row>
    <row r="786" spans="1:25" ht="12.95" customHeight="1">
      <c r="A786" s="199" t="s">
        <v>1385</v>
      </c>
      <c r="B786" s="198" t="s">
        <v>197</v>
      </c>
      <c r="C786" s="163">
        <v>56447.625999999997</v>
      </c>
      <c r="D786" s="200" t="s">
        <v>56</v>
      </c>
      <c r="E786" s="53">
        <f t="shared" si="134"/>
        <v>76642.929501553052</v>
      </c>
      <c r="F786" s="83">
        <f t="shared" si="135"/>
        <v>76643</v>
      </c>
      <c r="G786" s="83">
        <f t="shared" si="144"/>
        <v>-1.555804000236094E-2</v>
      </c>
      <c r="H786" s="83"/>
      <c r="I786" s="83">
        <f>G786</f>
        <v>-1.555804000236094E-2</v>
      </c>
      <c r="J786" s="83"/>
      <c r="K786" s="83"/>
      <c r="L786" s="83"/>
      <c r="M786" s="83"/>
      <c r="N786" s="83"/>
      <c r="O786" s="83">
        <f t="shared" ca="1" si="142"/>
        <v>-2.1065617155799188E-2</v>
      </c>
      <c r="P786" s="83">
        <f t="shared" si="136"/>
        <v>-2.1354816198726007E-2</v>
      </c>
      <c r="Q786" s="146">
        <f t="shared" si="137"/>
        <v>41429.125999999997</v>
      </c>
      <c r="R786" s="83">
        <f t="shared" si="133"/>
        <v>3.360261427074465E-5</v>
      </c>
      <c r="S786" s="85">
        <v>0.1</v>
      </c>
      <c r="T786" s="83">
        <f t="shared" si="138"/>
        <v>3.360261427074465E-6</v>
      </c>
      <c r="U786" s="83"/>
      <c r="V786" s="83"/>
      <c r="W786" s="83"/>
      <c r="X786" s="83"/>
      <c r="Y786" s="83"/>
    </row>
    <row r="787" spans="1:25" ht="12.95" customHeight="1">
      <c r="A787" s="199" t="s">
        <v>1385</v>
      </c>
      <c r="B787" s="198" t="s">
        <v>197</v>
      </c>
      <c r="C787" s="163">
        <v>56458.656999999999</v>
      </c>
      <c r="D787" s="200" t="s">
        <v>56</v>
      </c>
      <c r="E787" s="53">
        <f t="shared" si="134"/>
        <v>76692.914484760899</v>
      </c>
      <c r="F787" s="83">
        <f t="shared" si="135"/>
        <v>76693</v>
      </c>
      <c r="G787" s="83">
        <f t="shared" si="144"/>
        <v>-1.8872039996495005E-2</v>
      </c>
      <c r="H787" s="83"/>
      <c r="I787" s="83">
        <f>G787</f>
        <v>-1.8872039996495005E-2</v>
      </c>
      <c r="J787" s="83"/>
      <c r="K787" s="83"/>
      <c r="L787" s="83"/>
      <c r="M787" s="83"/>
      <c r="N787" s="83"/>
      <c r="O787" s="83">
        <f t="shared" ca="1" si="142"/>
        <v>-2.1118716604767537E-2</v>
      </c>
      <c r="P787" s="83">
        <f t="shared" si="136"/>
        <v>-2.1390449790298114E-2</v>
      </c>
      <c r="Q787" s="146">
        <f t="shared" si="137"/>
        <v>41440.156999999999</v>
      </c>
      <c r="R787" s="83">
        <f t="shared" si="133"/>
        <v>6.3423878895234198E-6</v>
      </c>
      <c r="S787" s="85">
        <v>0.1</v>
      </c>
      <c r="T787" s="83">
        <f t="shared" si="138"/>
        <v>6.34238788952342E-7</v>
      </c>
      <c r="U787" s="83"/>
      <c r="V787" s="83"/>
      <c r="W787" s="83"/>
      <c r="X787" s="83"/>
      <c r="Y787" s="83"/>
    </row>
    <row r="788" spans="1:25" ht="12.95" customHeight="1">
      <c r="A788" s="161" t="s">
        <v>1389</v>
      </c>
      <c r="B788" s="162" t="s">
        <v>197</v>
      </c>
      <c r="C788" s="163">
        <v>56664.003100000002</v>
      </c>
      <c r="D788" s="163">
        <v>1E-4</v>
      </c>
      <c r="E788" s="53">
        <f t="shared" si="134"/>
        <v>77623.403231048171</v>
      </c>
      <c r="F788" s="83">
        <f t="shared" si="135"/>
        <v>77623.5</v>
      </c>
      <c r="G788" s="83">
        <f t="shared" si="144"/>
        <v>-2.1355580000090413E-2</v>
      </c>
      <c r="H788" s="83"/>
      <c r="I788" s="83"/>
      <c r="J788" s="83"/>
      <c r="K788" s="83">
        <f t="shared" ref="K788:K805" si="145">G788</f>
        <v>-2.1355580000090413E-2</v>
      </c>
      <c r="L788" s="83"/>
      <c r="M788" s="83"/>
      <c r="N788" s="83"/>
      <c r="O788" s="83">
        <f t="shared" ca="1" si="142"/>
        <v>-2.2106897350068461E-2</v>
      </c>
      <c r="P788" s="83">
        <f t="shared" si="136"/>
        <v>-2.2057736860146754E-2</v>
      </c>
      <c r="Q788" s="146">
        <f t="shared" si="137"/>
        <v>41645.503100000002</v>
      </c>
      <c r="R788" s="83">
        <f t="shared" ref="R788:R805" si="146">+(P788-G788)^2</f>
        <v>4.930242561241801E-7</v>
      </c>
      <c r="S788" s="85">
        <v>1</v>
      </c>
      <c r="T788" s="83">
        <f t="shared" si="138"/>
        <v>4.930242561241801E-7</v>
      </c>
      <c r="U788" s="83"/>
      <c r="V788" s="83"/>
      <c r="W788" s="83"/>
      <c r="X788" s="83"/>
      <c r="Y788" s="83"/>
    </row>
    <row r="789" spans="1:25" ht="12.95" customHeight="1">
      <c r="A789" s="163" t="s">
        <v>1388</v>
      </c>
      <c r="B789" s="162" t="s">
        <v>195</v>
      </c>
      <c r="C789" s="163">
        <v>56690.596360000003</v>
      </c>
      <c r="D789" s="163">
        <v>9.0000000000000006E-5</v>
      </c>
      <c r="E789" s="53">
        <f t="shared" ref="E789:E852" si="147">+(C789-C$7)/C$8</f>
        <v>77743.905783359092</v>
      </c>
      <c r="F789" s="83">
        <f t="shared" ref="F789:F852" si="148">ROUND(2*E789,0)/2</f>
        <v>77744</v>
      </c>
      <c r="G789" s="83">
        <f t="shared" si="144"/>
        <v>-2.0792319999600295E-2</v>
      </c>
      <c r="H789" s="83"/>
      <c r="I789" s="83"/>
      <c r="J789" s="83"/>
      <c r="K789" s="83">
        <f t="shared" si="145"/>
        <v>-2.0792319999600295E-2</v>
      </c>
      <c r="L789" s="83"/>
      <c r="M789" s="83"/>
      <c r="N789" s="83"/>
      <c r="O789" s="83">
        <f t="shared" ca="1" si="142"/>
        <v>-2.2234867022082175E-2</v>
      </c>
      <c r="P789" s="83">
        <f t="shared" ref="P789:P852" si="149">+D$11+D$12*F789+D$13*F789^2</f>
        <v>-2.2144726218283072E-2</v>
      </c>
      <c r="Q789" s="146">
        <f t="shared" ref="Q789:Q852" si="150">+C789-15018.5</f>
        <v>41672.096360000003</v>
      </c>
      <c r="R789" s="83">
        <f t="shared" si="146"/>
        <v>1.8290025803318478E-6</v>
      </c>
      <c r="S789" s="85">
        <v>1</v>
      </c>
      <c r="T789" s="83">
        <f t="shared" ref="T789:T852" si="151">+S789*R789</f>
        <v>1.8290025803318478E-6</v>
      </c>
      <c r="U789" s="83"/>
      <c r="V789" s="83"/>
      <c r="W789" s="83"/>
      <c r="X789" s="83"/>
      <c r="Y789" s="83"/>
    </row>
    <row r="790" spans="1:25" ht="12.95" customHeight="1">
      <c r="A790" s="161" t="s">
        <v>1389</v>
      </c>
      <c r="B790" s="162" t="s">
        <v>195</v>
      </c>
      <c r="C790" s="163">
        <v>56695.892599999999</v>
      </c>
      <c r="D790" s="163">
        <v>1E-4</v>
      </c>
      <c r="E790" s="53">
        <f t="shared" si="147"/>
        <v>77767.904737893085</v>
      </c>
      <c r="F790" s="83">
        <f t="shared" si="148"/>
        <v>77768</v>
      </c>
      <c r="G790" s="83">
        <f t="shared" si="144"/>
        <v>-2.1023040004365612E-2</v>
      </c>
      <c r="H790" s="83"/>
      <c r="I790" s="83"/>
      <c r="J790" s="83"/>
      <c r="K790" s="83">
        <f t="shared" si="145"/>
        <v>-2.1023040004365612E-2</v>
      </c>
      <c r="L790" s="83"/>
      <c r="M790" s="83"/>
      <c r="N790" s="83"/>
      <c r="O790" s="83">
        <f t="shared" ca="1" si="142"/>
        <v>-2.2260354757586989E-2</v>
      </c>
      <c r="P790" s="83">
        <f t="shared" si="149"/>
        <v>-2.2162067658879906E-2</v>
      </c>
      <c r="Q790" s="146">
        <f t="shared" si="150"/>
        <v>41677.392599999999</v>
      </c>
      <c r="R790" s="83">
        <f t="shared" si="146"/>
        <v>1.2973839977483345E-6</v>
      </c>
      <c r="S790" s="85">
        <v>1</v>
      </c>
      <c r="T790" s="83">
        <f t="shared" si="151"/>
        <v>1.2973839977483345E-6</v>
      </c>
      <c r="U790" s="83"/>
      <c r="V790" s="83"/>
      <c r="W790" s="83"/>
      <c r="X790" s="83"/>
      <c r="Y790" s="83"/>
    </row>
    <row r="791" spans="1:25" ht="12.95" customHeight="1">
      <c r="A791" s="163" t="s">
        <v>1396</v>
      </c>
      <c r="B791" s="162" t="s">
        <v>195</v>
      </c>
      <c r="C791" s="164">
        <v>56746.539779999999</v>
      </c>
      <c r="D791" s="163">
        <v>1E-4</v>
      </c>
      <c r="E791" s="53">
        <f t="shared" si="147"/>
        <v>77997.403282161438</v>
      </c>
      <c r="F791" s="83">
        <f t="shared" si="148"/>
        <v>77997.5</v>
      </c>
      <c r="G791" s="83">
        <f t="shared" si="144"/>
        <v>-2.134430000296561E-2</v>
      </c>
      <c r="H791" s="83"/>
      <c r="I791" s="83"/>
      <c r="J791" s="83"/>
      <c r="K791" s="83">
        <f t="shared" si="145"/>
        <v>-2.134430000296561E-2</v>
      </c>
      <c r="L791" s="83"/>
      <c r="M791" s="83"/>
      <c r="N791" s="83"/>
      <c r="O791" s="83">
        <f t="shared" ca="1" si="142"/>
        <v>-2.2504081228351694E-2</v>
      </c>
      <c r="P791" s="83">
        <f t="shared" si="149"/>
        <v>-2.2328159558571127E-2</v>
      </c>
      <c r="Q791" s="146">
        <f t="shared" si="150"/>
        <v>41728.039779999999</v>
      </c>
      <c r="R791" s="83">
        <f t="shared" si="146"/>
        <v>9.6797962515628455E-7</v>
      </c>
      <c r="S791" s="85">
        <v>1</v>
      </c>
      <c r="T791" s="83">
        <f t="shared" si="151"/>
        <v>9.6797962515628455E-7</v>
      </c>
      <c r="U791" s="83"/>
      <c r="V791" s="83"/>
      <c r="W791" s="83"/>
      <c r="X791" s="83"/>
      <c r="Y791" s="83"/>
    </row>
    <row r="792" spans="1:25" ht="12.95" customHeight="1">
      <c r="A792" s="163" t="s">
        <v>1397</v>
      </c>
      <c r="B792" s="162" t="s">
        <v>195</v>
      </c>
      <c r="C792" s="163">
        <v>57067.526299999998</v>
      </c>
      <c r="D792" s="163">
        <v>2.0000000000000001E-4</v>
      </c>
      <c r="E792" s="53">
        <f t="shared" si="147"/>
        <v>79451.895695554791</v>
      </c>
      <c r="F792" s="83">
        <f t="shared" si="148"/>
        <v>79452</v>
      </c>
      <c r="G792" s="83">
        <f t="shared" si="144"/>
        <v>-2.3018560001219157E-2</v>
      </c>
      <c r="H792" s="83"/>
      <c r="I792" s="83"/>
      <c r="J792" s="83"/>
      <c r="K792" s="83">
        <f t="shared" si="145"/>
        <v>-2.3018560001219157E-2</v>
      </c>
      <c r="L792" s="83"/>
      <c r="M792" s="83"/>
      <c r="N792" s="83"/>
      <c r="O792" s="83">
        <f t="shared" ca="1" si="142"/>
        <v>-2.4048744198840885E-2</v>
      </c>
      <c r="P792" s="83">
        <f t="shared" si="149"/>
        <v>-2.3391929114784167E-2</v>
      </c>
      <c r="Q792" s="146">
        <f t="shared" si="150"/>
        <v>42049.026299999998</v>
      </c>
      <c r="R792" s="83">
        <f t="shared" si="146"/>
        <v>1.394044949643213E-7</v>
      </c>
      <c r="S792" s="85">
        <v>1</v>
      </c>
      <c r="T792" s="83">
        <f t="shared" si="151"/>
        <v>1.394044949643213E-7</v>
      </c>
      <c r="U792" s="83"/>
      <c r="V792" s="83"/>
      <c r="W792" s="83"/>
      <c r="X792" s="83"/>
      <c r="Y792" s="83"/>
    </row>
    <row r="793" spans="1:25" ht="12.95" customHeight="1">
      <c r="A793" s="163" t="s">
        <v>1397</v>
      </c>
      <c r="B793" s="162" t="s">
        <v>197</v>
      </c>
      <c r="C793" s="163">
        <v>57067.636200000001</v>
      </c>
      <c r="D793" s="163">
        <v>2.0000000000000001E-4</v>
      </c>
      <c r="E793" s="53">
        <f t="shared" si="147"/>
        <v>79452.393687545962</v>
      </c>
      <c r="F793" s="83">
        <f t="shared" si="148"/>
        <v>79452.5</v>
      </c>
      <c r="G793" s="83">
        <f t="shared" si="144"/>
        <v>-2.3461700002371799E-2</v>
      </c>
      <c r="H793" s="83"/>
      <c r="I793" s="83"/>
      <c r="J793" s="83"/>
      <c r="K793" s="83">
        <f t="shared" si="145"/>
        <v>-2.3461700002371799E-2</v>
      </c>
      <c r="L793" s="83"/>
      <c r="M793" s="83"/>
      <c r="N793" s="83"/>
      <c r="O793" s="83">
        <f t="shared" ca="1" si="142"/>
        <v>-2.4049275193330569E-2</v>
      </c>
      <c r="P793" s="83">
        <f t="shared" si="149"/>
        <v>-2.3392298102906942E-2</v>
      </c>
      <c r="Q793" s="146">
        <f t="shared" si="150"/>
        <v>42049.136200000001</v>
      </c>
      <c r="R793" s="83">
        <f t="shared" si="146"/>
        <v>4.8166236493301113E-9</v>
      </c>
      <c r="S793" s="85">
        <v>1</v>
      </c>
      <c r="T793" s="83">
        <f t="shared" si="151"/>
        <v>4.8166236493301113E-9</v>
      </c>
      <c r="U793" s="83"/>
      <c r="V793" s="83"/>
      <c r="W793" s="83"/>
      <c r="X793" s="83"/>
      <c r="Y793" s="83"/>
    </row>
    <row r="794" spans="1:25" ht="12.95" customHeight="1">
      <c r="A794" s="165" t="s">
        <v>1398</v>
      </c>
      <c r="B794" s="162"/>
      <c r="C794" s="163">
        <v>57071.829599999997</v>
      </c>
      <c r="D794" s="163">
        <v>1E-4</v>
      </c>
      <c r="E794" s="53">
        <f t="shared" si="147"/>
        <v>79471.395321902193</v>
      </c>
      <c r="F794" s="83">
        <f t="shared" si="148"/>
        <v>79471.5</v>
      </c>
      <c r="G794" s="83">
        <f t="shared" si="144"/>
        <v>-2.31010200077435E-2</v>
      </c>
      <c r="H794" s="83"/>
      <c r="I794" s="83"/>
      <c r="J794" s="83"/>
      <c r="K794" s="83">
        <f t="shared" si="145"/>
        <v>-2.31010200077435E-2</v>
      </c>
      <c r="L794" s="83"/>
      <c r="M794" s="83"/>
      <c r="N794" s="83"/>
      <c r="O794" s="83">
        <f t="shared" ca="1" si="142"/>
        <v>-2.4069452983938547E-2</v>
      </c>
      <c r="P794" s="83">
        <f t="shared" si="149"/>
        <v>-2.3406321335200857E-2</v>
      </c>
      <c r="Q794" s="146">
        <f t="shared" si="150"/>
        <v>42053.329599999997</v>
      </c>
      <c r="R794" s="83">
        <f t="shared" si="146"/>
        <v>9.3208900547224476E-8</v>
      </c>
      <c r="S794" s="85">
        <v>1</v>
      </c>
      <c r="T794" s="83">
        <f t="shared" si="151"/>
        <v>9.3208900547224476E-8</v>
      </c>
      <c r="U794" s="83"/>
      <c r="V794" s="83"/>
      <c r="W794" s="83"/>
      <c r="X794" s="83"/>
      <c r="Y794" s="102" t="s">
        <v>1429</v>
      </c>
    </row>
    <row r="795" spans="1:25" ht="12.95" customHeight="1">
      <c r="A795" s="163" t="s">
        <v>1397</v>
      </c>
      <c r="B795" s="162" t="s">
        <v>195</v>
      </c>
      <c r="C795" s="163">
        <v>57098.422299999998</v>
      </c>
      <c r="D795" s="163">
        <v>2.0000000000000001E-4</v>
      </c>
      <c r="E795" s="53">
        <f t="shared" si="147"/>
        <v>79591.895336674294</v>
      </c>
      <c r="F795" s="83">
        <f t="shared" si="148"/>
        <v>79592</v>
      </c>
      <c r="G795" s="83">
        <f t="shared" si="144"/>
        <v>-2.309776000038255E-2</v>
      </c>
      <c r="H795" s="83"/>
      <c r="I795" s="83"/>
      <c r="J795" s="83"/>
      <c r="K795" s="83">
        <f t="shared" si="145"/>
        <v>-2.309776000038255E-2</v>
      </c>
      <c r="L795" s="83"/>
      <c r="M795" s="83"/>
      <c r="N795" s="83"/>
      <c r="O795" s="83">
        <f t="shared" ca="1" si="142"/>
        <v>-2.4197422655952261E-2</v>
      </c>
      <c r="P795" s="83">
        <f t="shared" si="149"/>
        <v>-2.3495334537514428E-2</v>
      </c>
      <c r="Q795" s="146">
        <f t="shared" si="150"/>
        <v>42079.922299999998</v>
      </c>
      <c r="R795" s="83">
        <f t="shared" si="146"/>
        <v>1.5806551257562735E-7</v>
      </c>
      <c r="S795" s="85">
        <v>1</v>
      </c>
      <c r="T795" s="83">
        <f t="shared" si="151"/>
        <v>1.5806551257562735E-7</v>
      </c>
      <c r="U795" s="83"/>
      <c r="V795" s="83"/>
      <c r="W795" s="83"/>
      <c r="X795" s="83"/>
      <c r="Y795" s="83"/>
    </row>
    <row r="796" spans="1:25" ht="12.95" customHeight="1">
      <c r="A796" s="163" t="s">
        <v>1397</v>
      </c>
      <c r="B796" s="162" t="s">
        <v>197</v>
      </c>
      <c r="C796" s="163">
        <v>57098.531999999999</v>
      </c>
      <c r="D796" s="163">
        <v>2.0000000000000001E-4</v>
      </c>
      <c r="E796" s="53">
        <f t="shared" si="147"/>
        <v>79592.392422401608</v>
      </c>
      <c r="F796" s="83">
        <f t="shared" si="148"/>
        <v>79592.5</v>
      </c>
      <c r="G796" s="83">
        <f t="shared" si="144"/>
        <v>-2.3740900003758725E-2</v>
      </c>
      <c r="H796" s="83"/>
      <c r="I796" s="83"/>
      <c r="J796" s="83"/>
      <c r="K796" s="83">
        <f t="shared" si="145"/>
        <v>-2.3740900003758725E-2</v>
      </c>
      <c r="L796" s="83"/>
      <c r="M796" s="83"/>
      <c r="N796" s="83"/>
      <c r="O796" s="83">
        <f t="shared" ca="1" si="142"/>
        <v>-2.4197953650441945E-2</v>
      </c>
      <c r="P796" s="83">
        <f t="shared" si="149"/>
        <v>-2.3495704161826121E-2</v>
      </c>
      <c r="Q796" s="146">
        <f t="shared" si="150"/>
        <v>42080.031999999999</v>
      </c>
      <c r="R796" s="83">
        <f t="shared" si="146"/>
        <v>6.0121000901038351E-8</v>
      </c>
      <c r="S796" s="85">
        <v>1</v>
      </c>
      <c r="T796" s="83">
        <f t="shared" si="151"/>
        <v>6.0121000901038351E-8</v>
      </c>
      <c r="U796" s="83"/>
      <c r="V796" s="83"/>
      <c r="W796" s="83"/>
      <c r="X796" s="83"/>
      <c r="Y796" s="83"/>
    </row>
    <row r="797" spans="1:25" ht="12.95" customHeight="1">
      <c r="A797" s="166" t="s">
        <v>4</v>
      </c>
      <c r="B797" s="167" t="s">
        <v>195</v>
      </c>
      <c r="C797" s="168">
        <v>57115.415050000003</v>
      </c>
      <c r="D797" s="168">
        <v>6.9999999999999994E-5</v>
      </c>
      <c r="E797" s="53">
        <f t="shared" si="147"/>
        <v>79668.894912724092</v>
      </c>
      <c r="F797" s="83">
        <f t="shared" si="148"/>
        <v>79669</v>
      </c>
      <c r="G797" s="83">
        <f t="shared" si="144"/>
        <v>-2.3191319996840321E-2</v>
      </c>
      <c r="H797" s="83"/>
      <c r="I797" s="83"/>
      <c r="J797" s="83"/>
      <c r="K797" s="83">
        <f t="shared" si="145"/>
        <v>-2.3191319996840321E-2</v>
      </c>
      <c r="L797" s="83"/>
      <c r="M797" s="83"/>
      <c r="N797" s="83"/>
      <c r="O797" s="83">
        <f t="shared" ca="1" si="142"/>
        <v>-2.4279195807363513E-2</v>
      </c>
      <c r="P797" s="83">
        <f t="shared" si="149"/>
        <v>-2.355228344916311E-2</v>
      </c>
      <c r="Q797" s="146">
        <f t="shared" si="150"/>
        <v>42096.915050000003</v>
      </c>
      <c r="R797" s="83">
        <f t="shared" si="146"/>
        <v>1.3029461391278652E-7</v>
      </c>
      <c r="S797" s="85">
        <v>1</v>
      </c>
      <c r="T797" s="83">
        <f t="shared" si="151"/>
        <v>1.3029461391278652E-7</v>
      </c>
      <c r="U797" s="83"/>
      <c r="V797" s="83"/>
      <c r="W797" s="83"/>
      <c r="X797" s="83"/>
      <c r="Y797" s="83"/>
    </row>
    <row r="798" spans="1:25" ht="12.95" customHeight="1">
      <c r="A798" s="76" t="s">
        <v>1399</v>
      </c>
      <c r="B798" s="77" t="s">
        <v>195</v>
      </c>
      <c r="C798" s="76">
        <v>57116.739300000001</v>
      </c>
      <c r="D798" s="76">
        <v>1E-4</v>
      </c>
      <c r="E798" s="53">
        <f t="shared" si="147"/>
        <v>79674.895512308241</v>
      </c>
      <c r="F798" s="83">
        <f t="shared" si="148"/>
        <v>79675</v>
      </c>
      <c r="G798" s="83">
        <f t="shared" si="144"/>
        <v>-2.3058999999193475E-2</v>
      </c>
      <c r="H798" s="83"/>
      <c r="I798" s="83"/>
      <c r="J798" s="83"/>
      <c r="K798" s="83">
        <f t="shared" si="145"/>
        <v>-2.3058999999193475E-2</v>
      </c>
      <c r="L798" s="83"/>
      <c r="M798" s="83"/>
      <c r="N798" s="83"/>
      <c r="O798" s="83">
        <f t="shared" ca="1" si="142"/>
        <v>-2.4285567741239703E-2</v>
      </c>
      <c r="P798" s="83">
        <f t="shared" si="149"/>
        <v>-2.3556723289709033E-2</v>
      </c>
      <c r="Q798" s="146">
        <f t="shared" si="150"/>
        <v>42098.239300000001</v>
      </c>
      <c r="R798" s="83">
        <f t="shared" si="146"/>
        <v>2.4772847392163461E-7</v>
      </c>
      <c r="S798" s="85">
        <v>1</v>
      </c>
      <c r="T798" s="83">
        <f t="shared" si="151"/>
        <v>2.4772847392163461E-7</v>
      </c>
      <c r="U798" s="83"/>
      <c r="V798" s="83"/>
      <c r="W798" s="83"/>
      <c r="X798" s="83"/>
      <c r="Y798" s="83"/>
    </row>
    <row r="799" spans="1:25" ht="12.95" customHeight="1">
      <c r="A799" s="76" t="s">
        <v>1399</v>
      </c>
      <c r="B799" s="77" t="s">
        <v>197</v>
      </c>
      <c r="C799" s="76">
        <v>57116.851000000002</v>
      </c>
      <c r="D799" s="76">
        <v>2.0000000000000001E-4</v>
      </c>
      <c r="E799" s="53">
        <f t="shared" si="147"/>
        <v>79675.401660674164</v>
      </c>
      <c r="F799" s="83">
        <f t="shared" si="148"/>
        <v>79675.5</v>
      </c>
      <c r="G799" s="83">
        <f t="shared" si="144"/>
        <v>-2.1702139994886238E-2</v>
      </c>
      <c r="H799" s="83"/>
      <c r="I799" s="83"/>
      <c r="J799" s="83"/>
      <c r="K799" s="83">
        <f t="shared" si="145"/>
        <v>-2.1702139994886238E-2</v>
      </c>
      <c r="L799" s="83"/>
      <c r="M799" s="83"/>
      <c r="N799" s="83"/>
      <c r="O799" s="83">
        <f t="shared" ca="1" si="142"/>
        <v>-2.4286098735729386E-2</v>
      </c>
      <c r="P799" s="83">
        <f t="shared" si="149"/>
        <v>-2.3557093291189865E-2</v>
      </c>
      <c r="Q799" s="146">
        <f t="shared" si="150"/>
        <v>42098.351000000002</v>
      </c>
      <c r="R799" s="83">
        <f t="shared" si="146"/>
        <v>3.4408517314676912E-6</v>
      </c>
      <c r="S799" s="85">
        <v>1</v>
      </c>
      <c r="T799" s="83">
        <f t="shared" si="151"/>
        <v>3.4408517314676912E-6</v>
      </c>
      <c r="U799" s="83"/>
      <c r="V799" s="83"/>
      <c r="W799" s="83"/>
      <c r="X799" s="83"/>
      <c r="Y799" s="83"/>
    </row>
    <row r="800" spans="1:25" ht="12.95" customHeight="1">
      <c r="A800" s="169" t="s">
        <v>5</v>
      </c>
      <c r="B800" s="170" t="s">
        <v>195</v>
      </c>
      <c r="C800" s="171">
        <v>57134.393759999999</v>
      </c>
      <c r="D800" s="171">
        <v>0</v>
      </c>
      <c r="E800" s="53">
        <f t="shared" si="147"/>
        <v>79754.893507652581</v>
      </c>
      <c r="F800" s="83">
        <f t="shared" si="148"/>
        <v>79755</v>
      </c>
      <c r="G800" s="83">
        <f t="shared" si="144"/>
        <v>-2.3501399999076966E-2</v>
      </c>
      <c r="H800" s="83"/>
      <c r="I800" s="83"/>
      <c r="J800" s="83"/>
      <c r="K800" s="83">
        <f t="shared" si="145"/>
        <v>-2.3501399999076966E-2</v>
      </c>
      <c r="L800" s="83"/>
      <c r="M800" s="83"/>
      <c r="N800" s="83"/>
      <c r="O800" s="83">
        <f t="shared" ca="1" si="142"/>
        <v>-2.437052685958907E-2</v>
      </c>
      <c r="P800" s="83">
        <f t="shared" si="149"/>
        <v>-2.3615952427795635E-2</v>
      </c>
      <c r="Q800" s="146">
        <f t="shared" si="150"/>
        <v>42115.893759999999</v>
      </c>
      <c r="R800" s="83">
        <f t="shared" si="146"/>
        <v>1.3122258925345653E-8</v>
      </c>
      <c r="S800" s="85">
        <v>1</v>
      </c>
      <c r="T800" s="83">
        <f t="shared" si="151"/>
        <v>1.3122258925345653E-8</v>
      </c>
      <c r="U800" s="83"/>
      <c r="V800" s="83"/>
      <c r="W800" s="83"/>
      <c r="X800" s="83"/>
      <c r="Y800" s="83"/>
    </row>
    <row r="801" spans="1:25" ht="12.95" customHeight="1">
      <c r="A801" s="169" t="s">
        <v>5</v>
      </c>
      <c r="B801" s="170" t="s">
        <v>197</v>
      </c>
      <c r="C801" s="171">
        <v>57414.555769999999</v>
      </c>
      <c r="D801" s="171">
        <v>1E-4</v>
      </c>
      <c r="E801" s="53">
        <f t="shared" si="147"/>
        <v>81024.39703093459</v>
      </c>
      <c r="F801" s="83">
        <f t="shared" si="148"/>
        <v>81024.5</v>
      </c>
      <c r="G801" s="83">
        <f t="shared" si="144"/>
        <v>-2.2723859998222906E-2</v>
      </c>
      <c r="H801" s="83"/>
      <c r="I801" s="83"/>
      <c r="J801" s="83"/>
      <c r="K801" s="83">
        <f t="shared" si="145"/>
        <v>-2.2723859998222906E-2</v>
      </c>
      <c r="L801" s="83"/>
      <c r="M801" s="83"/>
      <c r="N801" s="83"/>
      <c r="O801" s="83">
        <f t="shared" ca="1" si="142"/>
        <v>-2.5718721868895372E-2</v>
      </c>
      <c r="P801" s="83">
        <f t="shared" si="149"/>
        <v>-2.456362990314169E-2</v>
      </c>
      <c r="Q801" s="146">
        <f t="shared" si="150"/>
        <v>42396.055769999999</v>
      </c>
      <c r="R801" s="83">
        <f t="shared" si="146"/>
        <v>3.3847533030448706E-6</v>
      </c>
      <c r="S801" s="85">
        <v>1</v>
      </c>
      <c r="T801" s="83">
        <f t="shared" si="151"/>
        <v>3.3847533030448706E-6</v>
      </c>
      <c r="U801" s="83"/>
      <c r="V801" s="83"/>
      <c r="W801" s="83"/>
      <c r="X801" s="83"/>
      <c r="Y801" s="83"/>
    </row>
    <row r="802" spans="1:25" ht="12.95" customHeight="1">
      <c r="A802" s="76" t="s">
        <v>1400</v>
      </c>
      <c r="B802" s="77" t="s">
        <v>197</v>
      </c>
      <c r="C802" s="76">
        <v>57445.890700000004</v>
      </c>
      <c r="D802" s="76">
        <v>2.0000000000000001E-4</v>
      </c>
      <c r="E802" s="53">
        <f t="shared" si="147"/>
        <v>81166.385604034847</v>
      </c>
      <c r="F802" s="83">
        <f t="shared" si="148"/>
        <v>81166.5</v>
      </c>
      <c r="G802" s="83">
        <f t="shared" si="144"/>
        <v>-2.524561999598518E-2</v>
      </c>
      <c r="H802" s="83"/>
      <c r="I802" s="83"/>
      <c r="J802" s="83"/>
      <c r="K802" s="83">
        <f t="shared" si="145"/>
        <v>-2.524561999598518E-2</v>
      </c>
      <c r="L802" s="83"/>
      <c r="M802" s="83"/>
      <c r="N802" s="83"/>
      <c r="O802" s="83">
        <f t="shared" ca="1" si="142"/>
        <v>-2.5869524303965483E-2</v>
      </c>
      <c r="P802" s="83">
        <f t="shared" si="149"/>
        <v>-2.4670543233948967E-2</v>
      </c>
      <c r="Q802" s="146">
        <f t="shared" si="150"/>
        <v>42427.390700000004</v>
      </c>
      <c r="R802" s="83">
        <f t="shared" si="146"/>
        <v>3.3071328223405476E-7</v>
      </c>
      <c r="S802" s="85">
        <v>1</v>
      </c>
      <c r="T802" s="83">
        <f t="shared" si="151"/>
        <v>3.3071328223405476E-7</v>
      </c>
      <c r="U802" s="83"/>
      <c r="V802" s="83"/>
      <c r="W802" s="83"/>
      <c r="X802" s="83"/>
      <c r="Y802" s="83"/>
    </row>
    <row r="803" spans="1:25" ht="12.95" customHeight="1">
      <c r="A803" s="163" t="s">
        <v>1397</v>
      </c>
      <c r="B803" s="162" t="s">
        <v>197</v>
      </c>
      <c r="C803" s="163">
        <v>57477.448299999996</v>
      </c>
      <c r="D803" s="163">
        <v>1E-4</v>
      </c>
      <c r="E803" s="53">
        <f t="shared" si="147"/>
        <v>81309.383166003783</v>
      </c>
      <c r="F803" s="83">
        <f t="shared" si="148"/>
        <v>81309.5</v>
      </c>
      <c r="G803" s="83">
        <f t="shared" si="144"/>
        <v>-2.5783659999433439E-2</v>
      </c>
      <c r="H803" s="83"/>
      <c r="I803" s="83"/>
      <c r="J803" s="83"/>
      <c r="K803" s="83">
        <f t="shared" si="145"/>
        <v>-2.5783659999433439E-2</v>
      </c>
      <c r="L803" s="83"/>
      <c r="M803" s="83"/>
      <c r="N803" s="83"/>
      <c r="O803" s="83">
        <f t="shared" ca="1" si="142"/>
        <v>-2.6021388728014946E-2</v>
      </c>
      <c r="P803" s="83">
        <f t="shared" si="149"/>
        <v>-2.4778394674674027E-2</v>
      </c>
      <c r="Q803" s="146">
        <f t="shared" si="150"/>
        <v>42458.948299999996</v>
      </c>
      <c r="R803" s="83">
        <f t="shared" si="146"/>
        <v>1.0105583731636461E-6</v>
      </c>
      <c r="S803" s="85">
        <v>1</v>
      </c>
      <c r="T803" s="83">
        <f t="shared" si="151"/>
        <v>1.0105583731636461E-6</v>
      </c>
      <c r="U803" s="83"/>
      <c r="V803" s="83"/>
      <c r="W803" s="83"/>
      <c r="X803" s="83"/>
      <c r="Y803" s="83"/>
    </row>
    <row r="804" spans="1:25" ht="12.95" customHeight="1">
      <c r="A804" s="76" t="s">
        <v>1400</v>
      </c>
      <c r="B804" s="77" t="s">
        <v>197</v>
      </c>
      <c r="C804" s="76">
        <v>57494.661500000002</v>
      </c>
      <c r="D804" s="76">
        <v>1E-4</v>
      </c>
      <c r="E804" s="53">
        <f t="shared" si="147"/>
        <v>81387.38167139345</v>
      </c>
      <c r="F804" s="83">
        <f t="shared" si="148"/>
        <v>81387.5</v>
      </c>
      <c r="G804" s="83">
        <f t="shared" si="144"/>
        <v>-2.6113499996426981E-2</v>
      </c>
      <c r="H804" s="83"/>
      <c r="I804" s="83"/>
      <c r="J804" s="83"/>
      <c r="K804" s="83">
        <f t="shared" si="145"/>
        <v>-2.6113499996426981E-2</v>
      </c>
      <c r="L804" s="83"/>
      <c r="M804" s="83"/>
      <c r="N804" s="83"/>
      <c r="O804" s="83">
        <f t="shared" ca="1" si="142"/>
        <v>-2.6104223868405566E-2</v>
      </c>
      <c r="P804" s="83">
        <f t="shared" si="149"/>
        <v>-2.4837301066283624E-2</v>
      </c>
      <c r="Q804" s="146">
        <f t="shared" si="150"/>
        <v>42476.161500000002</v>
      </c>
      <c r="R804" s="83">
        <f t="shared" si="146"/>
        <v>1.6286837092990499E-6</v>
      </c>
      <c r="S804" s="85">
        <v>1</v>
      </c>
      <c r="T804" s="83">
        <f t="shared" si="151"/>
        <v>1.6286837092990499E-6</v>
      </c>
      <c r="U804" s="83"/>
      <c r="V804" s="83"/>
      <c r="W804" s="83"/>
      <c r="X804" s="83"/>
      <c r="Y804" s="83"/>
    </row>
    <row r="805" spans="1:25" ht="12.95" customHeight="1">
      <c r="A805" s="172" t="s">
        <v>1</v>
      </c>
      <c r="B805" s="173" t="s">
        <v>197</v>
      </c>
      <c r="C805" s="172">
        <v>57517.612999999998</v>
      </c>
      <c r="D805" s="172" t="s">
        <v>218</v>
      </c>
      <c r="E805" s="53">
        <f t="shared" si="147"/>
        <v>81491.382246327223</v>
      </c>
      <c r="F805" s="83">
        <f t="shared" si="148"/>
        <v>81491.5</v>
      </c>
      <c r="G805" s="83">
        <f t="shared" si="144"/>
        <v>-2.5986620006733574E-2</v>
      </c>
      <c r="H805" s="83"/>
      <c r="I805" s="83"/>
      <c r="J805" s="83"/>
      <c r="K805" s="83">
        <f t="shared" si="145"/>
        <v>-2.5986620006733574E-2</v>
      </c>
      <c r="L805" s="83"/>
      <c r="M805" s="83"/>
      <c r="N805" s="83"/>
      <c r="O805" s="83">
        <f t="shared" ca="1" si="142"/>
        <v>-2.6214670722259734E-2</v>
      </c>
      <c r="P805" s="83">
        <f t="shared" si="149"/>
        <v>-2.4915928934504436E-2</v>
      </c>
      <c r="Q805" s="146">
        <f t="shared" si="150"/>
        <v>42499.112999999998</v>
      </c>
      <c r="R805" s="83">
        <f t="shared" si="146"/>
        <v>1.1463793721511811E-6</v>
      </c>
      <c r="S805" s="85">
        <v>1</v>
      </c>
      <c r="T805" s="83">
        <f t="shared" si="151"/>
        <v>1.1463793721511811E-6</v>
      </c>
      <c r="U805" s="83"/>
      <c r="V805" s="83"/>
      <c r="W805" s="83"/>
      <c r="X805" s="83"/>
      <c r="Y805" s="102" t="s">
        <v>1429</v>
      </c>
    </row>
    <row r="806" spans="1:25" ht="12.95" customHeight="1">
      <c r="A806" s="172" t="s">
        <v>1</v>
      </c>
      <c r="B806" s="173" t="s">
        <v>197</v>
      </c>
      <c r="C806" s="172">
        <v>57532.63</v>
      </c>
      <c r="D806" s="172" t="s">
        <v>218</v>
      </c>
      <c r="E806" s="53">
        <f t="shared" si="147"/>
        <v>81559.429068268306</v>
      </c>
      <c r="F806" s="83">
        <f t="shared" si="148"/>
        <v>81559.5</v>
      </c>
      <c r="G806" s="83"/>
      <c r="H806" s="83"/>
      <c r="I806" s="83"/>
      <c r="J806" s="83"/>
      <c r="K806" s="83"/>
      <c r="L806" s="83"/>
      <c r="M806" s="83"/>
      <c r="N806" s="83"/>
      <c r="O806" s="83">
        <f t="shared" ca="1" si="142"/>
        <v>-2.628688597285668E-2</v>
      </c>
      <c r="P806" s="83">
        <f t="shared" si="149"/>
        <v>-2.4967392612765395E-2</v>
      </c>
      <c r="Q806" s="146">
        <f t="shared" si="150"/>
        <v>42514.13</v>
      </c>
      <c r="R806" s="83">
        <f>+(P806-U806)^2</f>
        <v>8.6745615101652118E-5</v>
      </c>
      <c r="S806" s="85">
        <v>1</v>
      </c>
      <c r="T806" s="83">
        <f t="shared" si="151"/>
        <v>8.6745615101652118E-5</v>
      </c>
      <c r="U806" s="83">
        <f>+C806-(C$7+F806*C$8)</f>
        <v>-1.5653660004318226E-2</v>
      </c>
      <c r="V806" s="83"/>
      <c r="W806" s="83"/>
      <c r="X806" s="83"/>
      <c r="Y806" s="83"/>
    </row>
    <row r="807" spans="1:25" ht="12.95" customHeight="1">
      <c r="A807" s="76" t="s">
        <v>1401</v>
      </c>
      <c r="B807" s="77" t="s">
        <v>195</v>
      </c>
      <c r="C807" s="76">
        <v>57728.919600000001</v>
      </c>
      <c r="D807" s="76">
        <v>1E-4</v>
      </c>
      <c r="E807" s="53">
        <f t="shared" si="147"/>
        <v>82448.879921307307</v>
      </c>
      <c r="F807" s="83">
        <f t="shared" si="148"/>
        <v>82449</v>
      </c>
      <c r="G807" s="83">
        <f t="shared" ref="G807:G838" si="152">+C807-(C$7+F807*C$8)</f>
        <v>-2.6499719999264926E-2</v>
      </c>
      <c r="H807" s="83"/>
      <c r="I807" s="83"/>
      <c r="J807" s="83"/>
      <c r="K807" s="83">
        <f t="shared" ref="K807:K838" si="153">G807</f>
        <v>-2.6499719999264926E-2</v>
      </c>
      <c r="L807" s="83"/>
      <c r="M807" s="83"/>
      <c r="N807" s="83"/>
      <c r="O807" s="83">
        <f t="shared" ca="1" si="142"/>
        <v>-2.7231525170003559E-2</v>
      </c>
      <c r="P807" s="83">
        <f t="shared" si="149"/>
        <v>-2.5644453217213994E-2</v>
      </c>
      <c r="Q807" s="146">
        <f t="shared" si="150"/>
        <v>42710.419600000001</v>
      </c>
      <c r="R807" s="83">
        <f t="shared" ref="R807:R838" si="154">+(P807-G807)^2</f>
        <v>7.3148126847975526E-7</v>
      </c>
      <c r="S807" s="85">
        <v>1</v>
      </c>
      <c r="T807" s="83">
        <f t="shared" si="151"/>
        <v>7.3148126847975526E-7</v>
      </c>
      <c r="U807" s="83"/>
      <c r="V807" s="83"/>
      <c r="W807" s="83"/>
      <c r="X807" s="83"/>
      <c r="Y807" s="83"/>
    </row>
    <row r="808" spans="1:25" ht="12.95" customHeight="1">
      <c r="A808" s="174" t="s">
        <v>1409</v>
      </c>
      <c r="B808" s="175" t="s">
        <v>197</v>
      </c>
      <c r="C808" s="176">
        <v>57751.53964000009</v>
      </c>
      <c r="D808" s="176">
        <v>1E-4</v>
      </c>
      <c r="E808" s="53">
        <f t="shared" si="147"/>
        <v>82551.378545146028</v>
      </c>
      <c r="F808" s="83">
        <f t="shared" si="148"/>
        <v>82551.5</v>
      </c>
      <c r="G808" s="83">
        <f t="shared" si="152"/>
        <v>-2.680341991072055E-2</v>
      </c>
      <c r="H808" s="83"/>
      <c r="I808" s="83"/>
      <c r="J808" s="83"/>
      <c r="K808" s="83">
        <f t="shared" si="153"/>
        <v>-2.680341991072055E-2</v>
      </c>
      <c r="L808" s="83"/>
      <c r="M808" s="83"/>
      <c r="N808" s="83"/>
      <c r="O808" s="83">
        <f t="shared" ca="1" si="142"/>
        <v>-2.7340379040388663E-2</v>
      </c>
      <c r="P808" s="83">
        <f t="shared" si="149"/>
        <v>-2.5722935184395543E-2</v>
      </c>
      <c r="Q808" s="146">
        <f t="shared" si="150"/>
        <v>42733.03964000009</v>
      </c>
      <c r="R808" s="83">
        <f t="shared" si="154"/>
        <v>1.1674472438216247E-6</v>
      </c>
      <c r="S808" s="85">
        <v>1</v>
      </c>
      <c r="T808" s="83">
        <f t="shared" si="151"/>
        <v>1.1674472438216247E-6</v>
      </c>
      <c r="U808" s="83"/>
      <c r="V808" s="83"/>
      <c r="W808" s="83"/>
      <c r="X808" s="83"/>
      <c r="Y808" s="83"/>
    </row>
    <row r="809" spans="1:25" ht="12.95" customHeight="1">
      <c r="A809" s="174" t="s">
        <v>1409</v>
      </c>
      <c r="B809" s="175" t="s">
        <v>195</v>
      </c>
      <c r="C809" s="176">
        <v>57751.650030000135</v>
      </c>
      <c r="D809" s="176">
        <v>1E-4</v>
      </c>
      <c r="E809" s="53">
        <f t="shared" si="147"/>
        <v>82551.878757483864</v>
      </c>
      <c r="F809" s="83">
        <f t="shared" si="148"/>
        <v>82552</v>
      </c>
      <c r="G809" s="83">
        <f t="shared" si="152"/>
        <v>-2.6756559862405993E-2</v>
      </c>
      <c r="H809" s="83"/>
      <c r="I809" s="83"/>
      <c r="J809" s="83"/>
      <c r="K809" s="83">
        <f t="shared" si="153"/>
        <v>-2.6756559862405993E-2</v>
      </c>
      <c r="L809" s="83"/>
      <c r="M809" s="83"/>
      <c r="N809" s="83"/>
      <c r="O809" s="83">
        <f t="shared" ca="1" si="142"/>
        <v>-2.7340910034878346E-2</v>
      </c>
      <c r="P809" s="83">
        <f t="shared" si="149"/>
        <v>-2.5723318257286479E-2</v>
      </c>
      <c r="Q809" s="146">
        <f t="shared" si="150"/>
        <v>42733.150030000135</v>
      </c>
      <c r="R809" s="83">
        <f t="shared" si="154"/>
        <v>1.0675882145499501E-6</v>
      </c>
      <c r="S809" s="85">
        <v>1</v>
      </c>
      <c r="T809" s="83">
        <f t="shared" si="151"/>
        <v>1.0675882145499501E-6</v>
      </c>
      <c r="U809" s="83"/>
      <c r="V809" s="83"/>
      <c r="W809" s="83"/>
      <c r="X809" s="83"/>
      <c r="Y809" s="83"/>
    </row>
    <row r="810" spans="1:25" ht="12.95" customHeight="1">
      <c r="A810" s="78" t="s">
        <v>1402</v>
      </c>
      <c r="B810" s="79" t="s">
        <v>197</v>
      </c>
      <c r="C810" s="78">
        <v>57805.827899999997</v>
      </c>
      <c r="D810" s="78">
        <v>1E-4</v>
      </c>
      <c r="E810" s="53">
        <f t="shared" si="147"/>
        <v>82797.375985493971</v>
      </c>
      <c r="F810" s="83">
        <f t="shared" si="148"/>
        <v>82797.5</v>
      </c>
      <c r="G810" s="83">
        <f t="shared" si="152"/>
        <v>-2.7368300005036872E-2</v>
      </c>
      <c r="H810" s="83"/>
      <c r="I810" s="83"/>
      <c r="J810" s="83"/>
      <c r="K810" s="83">
        <f t="shared" si="153"/>
        <v>-2.7368300005036872E-2</v>
      </c>
      <c r="L810" s="83"/>
      <c r="M810" s="83"/>
      <c r="N810" s="83"/>
      <c r="O810" s="83">
        <f t="shared" ca="1" si="142"/>
        <v>-2.7601628329312927E-2</v>
      </c>
      <c r="P810" s="83">
        <f t="shared" si="149"/>
        <v>-2.5911681485001933E-2</v>
      </c>
      <c r="Q810" s="146">
        <f t="shared" si="150"/>
        <v>42787.327899999997</v>
      </c>
      <c r="R810" s="83">
        <f t="shared" si="154"/>
        <v>2.1217375129087745E-6</v>
      </c>
      <c r="S810" s="85">
        <v>1</v>
      </c>
      <c r="T810" s="83">
        <f t="shared" si="151"/>
        <v>2.1217375129087745E-6</v>
      </c>
      <c r="U810" s="83"/>
      <c r="V810" s="83"/>
      <c r="W810" s="83"/>
      <c r="X810" s="83"/>
      <c r="Y810" s="83"/>
    </row>
    <row r="811" spans="1:25" ht="12.95" customHeight="1">
      <c r="A811" s="172" t="s">
        <v>3</v>
      </c>
      <c r="B811" s="177" t="s">
        <v>197</v>
      </c>
      <c r="C811" s="177">
        <v>57839.372300000003</v>
      </c>
      <c r="D811" s="177">
        <v>5.0000000000000001E-4</v>
      </c>
      <c r="E811" s="53">
        <f t="shared" si="147"/>
        <v>82949.376372649916</v>
      </c>
      <c r="F811" s="83">
        <f t="shared" si="148"/>
        <v>82949.5</v>
      </c>
      <c r="G811" s="83">
        <f t="shared" si="152"/>
        <v>-2.7282859999104403E-2</v>
      </c>
      <c r="H811" s="83"/>
      <c r="I811" s="83"/>
      <c r="J811" s="83"/>
      <c r="K811" s="83">
        <f t="shared" si="153"/>
        <v>-2.7282859999104403E-2</v>
      </c>
      <c r="L811" s="83"/>
      <c r="M811" s="83"/>
      <c r="N811" s="83"/>
      <c r="O811" s="83">
        <f t="shared" ca="1" si="142"/>
        <v>-2.776305065417671E-2</v>
      </c>
      <c r="P811" s="83">
        <f t="shared" si="149"/>
        <v>-2.6028580121776616E-2</v>
      </c>
      <c r="Q811" s="146">
        <f t="shared" si="150"/>
        <v>42820.872300000003</v>
      </c>
      <c r="R811" s="83">
        <f t="shared" si="154"/>
        <v>1.5732180106694092E-6</v>
      </c>
      <c r="S811" s="85">
        <v>1</v>
      </c>
      <c r="T811" s="83">
        <f t="shared" si="151"/>
        <v>1.5732180106694092E-6</v>
      </c>
      <c r="U811" s="83"/>
      <c r="V811" s="83"/>
      <c r="W811" s="83"/>
      <c r="X811" s="83"/>
      <c r="Y811" s="83"/>
    </row>
    <row r="812" spans="1:25" ht="12.95" customHeight="1">
      <c r="A812" s="174" t="s">
        <v>1409</v>
      </c>
      <c r="B812" s="175" t="s">
        <v>195</v>
      </c>
      <c r="C812" s="176">
        <v>57845.441130000167</v>
      </c>
      <c r="D812" s="176">
        <v>1E-4</v>
      </c>
      <c r="E812" s="53">
        <f t="shared" si="147"/>
        <v>82976.876179163315</v>
      </c>
      <c r="F812" s="83">
        <f t="shared" si="148"/>
        <v>82977</v>
      </c>
      <c r="G812" s="83">
        <f t="shared" si="152"/>
        <v>-2.7325559829478152E-2</v>
      </c>
      <c r="H812" s="83"/>
      <c r="I812" s="83"/>
      <c r="J812" s="83"/>
      <c r="K812" s="83">
        <f t="shared" si="153"/>
        <v>-2.7325559829478152E-2</v>
      </c>
      <c r="L812" s="83"/>
      <c r="M812" s="83"/>
      <c r="N812" s="83"/>
      <c r="O812" s="83">
        <f t="shared" ca="1" si="142"/>
        <v>-2.7792255351109296E-2</v>
      </c>
      <c r="P812" s="83">
        <f t="shared" si="149"/>
        <v>-2.604975197753261E-2</v>
      </c>
      <c r="Q812" s="146">
        <f t="shared" si="150"/>
        <v>42826.941130000167</v>
      </c>
      <c r="R812" s="83">
        <f t="shared" si="154"/>
        <v>1.6276856750858986E-6</v>
      </c>
      <c r="S812" s="85">
        <v>1</v>
      </c>
      <c r="T812" s="83">
        <f t="shared" si="151"/>
        <v>1.6276856750858986E-6</v>
      </c>
      <c r="U812" s="83"/>
      <c r="V812" s="83"/>
      <c r="W812" s="83"/>
      <c r="X812" s="83"/>
      <c r="Y812" s="83"/>
    </row>
    <row r="813" spans="1:25" ht="12.95" customHeight="1">
      <c r="A813" s="78" t="s">
        <v>1402</v>
      </c>
      <c r="B813" s="79" t="s">
        <v>195</v>
      </c>
      <c r="C813" s="78">
        <v>57866.627500000002</v>
      </c>
      <c r="D813" s="78">
        <v>1E-4</v>
      </c>
      <c r="E813" s="53">
        <f t="shared" si="147"/>
        <v>83072.878386458833</v>
      </c>
      <c r="F813" s="83">
        <f t="shared" si="148"/>
        <v>83073</v>
      </c>
      <c r="G813" s="83">
        <f t="shared" si="152"/>
        <v>-2.6838439996936359E-2</v>
      </c>
      <c r="H813" s="83"/>
      <c r="I813" s="83"/>
      <c r="J813" s="83"/>
      <c r="K813" s="83">
        <f t="shared" si="153"/>
        <v>-2.6838439996936359E-2</v>
      </c>
      <c r="L813" s="83"/>
      <c r="M813" s="83"/>
      <c r="N813" s="83"/>
      <c r="O813" s="83">
        <f t="shared" ca="1" si="142"/>
        <v>-2.7894206293128512E-2</v>
      </c>
      <c r="P813" s="83">
        <f t="shared" si="149"/>
        <v>-2.6123714877375331E-2</v>
      </c>
      <c r="Q813" s="146">
        <f t="shared" si="150"/>
        <v>42848.127500000002</v>
      </c>
      <c r="R813" s="83">
        <f t="shared" si="154"/>
        <v>5.1083199653152457E-7</v>
      </c>
      <c r="S813" s="85">
        <v>1</v>
      </c>
      <c r="T813" s="83">
        <f t="shared" si="151"/>
        <v>5.1083199653152457E-7</v>
      </c>
      <c r="U813" s="83"/>
      <c r="V813" s="83"/>
      <c r="W813" s="83"/>
      <c r="X813" s="83"/>
      <c r="Y813" s="83"/>
    </row>
    <row r="814" spans="1:25" ht="12.95" customHeight="1">
      <c r="A814" s="78" t="s">
        <v>1402</v>
      </c>
      <c r="B814" s="79" t="s">
        <v>195</v>
      </c>
      <c r="C814" s="78">
        <v>57909.6607</v>
      </c>
      <c r="D814" s="78">
        <v>1E-4</v>
      </c>
      <c r="E814" s="53">
        <f t="shared" si="147"/>
        <v>83267.875556196785</v>
      </c>
      <c r="F814" s="83">
        <f t="shared" si="148"/>
        <v>83268</v>
      </c>
      <c r="G814" s="83">
        <f t="shared" si="152"/>
        <v>-2.7463040001748595E-2</v>
      </c>
      <c r="H814" s="83"/>
      <c r="I814" s="83"/>
      <c r="J814" s="83"/>
      <c r="K814" s="83">
        <f t="shared" si="153"/>
        <v>-2.7463040001748595E-2</v>
      </c>
      <c r="L814" s="83"/>
      <c r="M814" s="83"/>
      <c r="N814" s="83"/>
      <c r="O814" s="83">
        <f t="shared" ca="1" si="142"/>
        <v>-2.8101294144105074E-2</v>
      </c>
      <c r="P814" s="83">
        <f t="shared" si="149"/>
        <v>-2.6274209878680843E-2</v>
      </c>
      <c r="Q814" s="146">
        <f t="shared" si="150"/>
        <v>42891.1607</v>
      </c>
      <c r="R814" s="83">
        <f t="shared" si="154"/>
        <v>1.413317061513287E-6</v>
      </c>
      <c r="S814" s="85">
        <v>1</v>
      </c>
      <c r="T814" s="83">
        <f t="shared" si="151"/>
        <v>1.413317061513287E-6</v>
      </c>
      <c r="U814" s="83"/>
      <c r="V814" s="83"/>
      <c r="W814" s="83"/>
      <c r="X814" s="83"/>
      <c r="Y814" s="83"/>
    </row>
    <row r="815" spans="1:25" ht="12.95" customHeight="1">
      <c r="A815" s="78" t="s">
        <v>1403</v>
      </c>
      <c r="B815" s="79" t="s">
        <v>197</v>
      </c>
      <c r="C815" s="78">
        <v>58120.967199999999</v>
      </c>
      <c r="D815" s="78">
        <v>1E-4</v>
      </c>
      <c r="E815" s="53">
        <f t="shared" si="147"/>
        <v>84225.372778044926</v>
      </c>
      <c r="F815" s="83">
        <f t="shared" si="148"/>
        <v>84225.5</v>
      </c>
      <c r="G815" s="83">
        <f t="shared" si="152"/>
        <v>-2.8076139999029692E-2</v>
      </c>
      <c r="H815" s="83"/>
      <c r="I815" s="83"/>
      <c r="J815" s="83"/>
      <c r="K815" s="83">
        <f t="shared" si="153"/>
        <v>-2.8076139999029692E-2</v>
      </c>
      <c r="L815" s="83"/>
      <c r="M815" s="83"/>
      <c r="N815" s="83"/>
      <c r="O815" s="83">
        <f t="shared" ca="1" si="142"/>
        <v>-2.91181485918489E-2</v>
      </c>
      <c r="P815" s="83">
        <f t="shared" si="149"/>
        <v>-2.7018193540670931E-2</v>
      </c>
      <c r="Q815" s="146">
        <f t="shared" si="150"/>
        <v>43102.467199999999</v>
      </c>
      <c r="R815" s="83">
        <f t="shared" si="154"/>
        <v>1.1192507087538461E-6</v>
      </c>
      <c r="S815" s="85">
        <v>1</v>
      </c>
      <c r="T815" s="83">
        <f t="shared" si="151"/>
        <v>1.1192507087538461E-6</v>
      </c>
      <c r="U815" s="83"/>
      <c r="V815" s="83"/>
      <c r="W815" s="83"/>
      <c r="X815" s="83"/>
      <c r="Y815" s="83"/>
    </row>
    <row r="816" spans="1:25" ht="12.95" customHeight="1">
      <c r="A816" s="178" t="s">
        <v>1406</v>
      </c>
      <c r="B816" s="179" t="s">
        <v>197</v>
      </c>
      <c r="C816" s="180">
        <v>58134.870300000002</v>
      </c>
      <c r="D816" s="180">
        <v>1E-4</v>
      </c>
      <c r="E816" s="53">
        <f t="shared" si="147"/>
        <v>84288.372163416789</v>
      </c>
      <c r="F816" s="83">
        <f t="shared" si="148"/>
        <v>84288.5</v>
      </c>
      <c r="G816" s="83">
        <f t="shared" si="152"/>
        <v>-2.8211780001583975E-2</v>
      </c>
      <c r="H816" s="83"/>
      <c r="I816" s="83"/>
      <c r="J816" s="83"/>
      <c r="K816" s="83">
        <f t="shared" si="153"/>
        <v>-2.8211780001583975E-2</v>
      </c>
      <c r="L816" s="83"/>
      <c r="M816" s="83"/>
      <c r="N816" s="83"/>
      <c r="O816" s="83">
        <f t="shared" ca="1" si="142"/>
        <v>-2.918505389754901E-2</v>
      </c>
      <c r="P816" s="83">
        <f t="shared" si="149"/>
        <v>-2.7067437099961976E-2</v>
      </c>
      <c r="Q816" s="146">
        <f t="shared" si="150"/>
        <v>43116.370300000002</v>
      </c>
      <c r="R816" s="83">
        <f t="shared" si="154"/>
        <v>1.3095206764926557E-6</v>
      </c>
      <c r="S816" s="85">
        <v>1</v>
      </c>
      <c r="T816" s="83">
        <f t="shared" si="151"/>
        <v>1.3095206764926557E-6</v>
      </c>
      <c r="U816" s="83"/>
      <c r="V816" s="83"/>
      <c r="W816" s="83"/>
      <c r="X816" s="83"/>
      <c r="Y816" s="83"/>
    </row>
    <row r="817" spans="1:25" ht="12.95" customHeight="1">
      <c r="A817" s="78" t="s">
        <v>1403</v>
      </c>
      <c r="B817" s="79" t="s">
        <v>197</v>
      </c>
      <c r="C817" s="78">
        <v>58145.904699999999</v>
      </c>
      <c r="D817" s="78">
        <v>1E-4</v>
      </c>
      <c r="E817" s="53">
        <f t="shared" si="147"/>
        <v>84338.372553110225</v>
      </c>
      <c r="F817" s="83">
        <f t="shared" si="148"/>
        <v>84338.5</v>
      </c>
      <c r="G817" s="83">
        <f t="shared" si="152"/>
        <v>-2.812578000157373E-2</v>
      </c>
      <c r="H817" s="83"/>
      <c r="I817" s="83"/>
      <c r="J817" s="83"/>
      <c r="K817" s="83">
        <f t="shared" si="153"/>
        <v>-2.812578000157373E-2</v>
      </c>
      <c r="L817" s="83"/>
      <c r="M817" s="83"/>
      <c r="N817" s="83"/>
      <c r="O817" s="83">
        <f t="shared" ca="1" si="142"/>
        <v>-2.9238153346517359E-2</v>
      </c>
      <c r="P817" s="83">
        <f t="shared" si="149"/>
        <v>-2.7106544964642432E-2</v>
      </c>
      <c r="Q817" s="146">
        <f t="shared" si="150"/>
        <v>43127.404699999999</v>
      </c>
      <c r="R817" s="83">
        <f t="shared" si="154"/>
        <v>1.0388400605083455E-6</v>
      </c>
      <c r="S817" s="85">
        <v>1</v>
      </c>
      <c r="T817" s="83">
        <f t="shared" si="151"/>
        <v>1.0388400605083455E-6</v>
      </c>
      <c r="U817" s="83"/>
      <c r="V817" s="83"/>
      <c r="W817" s="83"/>
      <c r="X817" s="83"/>
      <c r="Y817" s="83"/>
    </row>
    <row r="818" spans="1:25" ht="12.95" customHeight="1">
      <c r="A818" s="178" t="s">
        <v>1406</v>
      </c>
      <c r="B818" s="179" t="s">
        <v>195</v>
      </c>
      <c r="C818" s="180">
        <v>58152.856</v>
      </c>
      <c r="D818" s="180">
        <v>1E-4</v>
      </c>
      <c r="E818" s="53">
        <f t="shared" si="147"/>
        <v>84369.871112966328</v>
      </c>
      <c r="F818" s="83">
        <f t="shared" si="148"/>
        <v>84370</v>
      </c>
      <c r="G818" s="83">
        <f t="shared" si="152"/>
        <v>-2.8443600000173319E-2</v>
      </c>
      <c r="H818" s="83"/>
      <c r="I818" s="83"/>
      <c r="J818" s="83"/>
      <c r="K818" s="83">
        <f t="shared" si="153"/>
        <v>-2.8443600000173319E-2</v>
      </c>
      <c r="L818" s="83"/>
      <c r="M818" s="83"/>
      <c r="N818" s="83"/>
      <c r="O818" s="83">
        <f t="shared" ca="1" si="142"/>
        <v>-2.9271605999367414E-2</v>
      </c>
      <c r="P818" s="83">
        <f t="shared" si="149"/>
        <v>-2.7131194585505357E-2</v>
      </c>
      <c r="Q818" s="146">
        <f t="shared" si="150"/>
        <v>43134.356</v>
      </c>
      <c r="R818" s="83">
        <f t="shared" si="154"/>
        <v>1.7224079724497861E-6</v>
      </c>
      <c r="S818" s="85">
        <v>1</v>
      </c>
      <c r="T818" s="83">
        <f t="shared" si="151"/>
        <v>1.7224079724497861E-6</v>
      </c>
      <c r="U818" s="83"/>
      <c r="V818" s="83"/>
      <c r="W818" s="83"/>
      <c r="X818" s="83"/>
      <c r="Y818" s="83"/>
    </row>
    <row r="819" spans="1:25" ht="12.95" customHeight="1">
      <c r="A819" s="165" t="s">
        <v>1405</v>
      </c>
      <c r="B819" s="162"/>
      <c r="C819" s="163">
        <v>58196.772400000002</v>
      </c>
      <c r="D819" s="163">
        <v>1E-4</v>
      </c>
      <c r="E819" s="53">
        <f t="shared" si="147"/>
        <v>84568.870343910836</v>
      </c>
      <c r="F819" s="83">
        <f t="shared" si="148"/>
        <v>84569</v>
      </c>
      <c r="G819" s="83">
        <f t="shared" si="152"/>
        <v>-2.861331999883987E-2</v>
      </c>
      <c r="H819" s="83"/>
      <c r="I819" s="83"/>
      <c r="J819" s="83"/>
      <c r="K819" s="83">
        <f t="shared" si="153"/>
        <v>-2.861331999883987E-2</v>
      </c>
      <c r="L819" s="83"/>
      <c r="M819" s="83"/>
      <c r="N819" s="83"/>
      <c r="O819" s="83">
        <f t="shared" ca="1" si="142"/>
        <v>-2.9482941806261445E-2</v>
      </c>
      <c r="P819" s="83">
        <f t="shared" si="149"/>
        <v>-2.7287126027629092E-2</v>
      </c>
      <c r="Q819" s="146">
        <f t="shared" si="150"/>
        <v>43178.272400000002</v>
      </c>
      <c r="R819" s="83">
        <f t="shared" si="154"/>
        <v>1.7587904492758147E-6</v>
      </c>
      <c r="S819" s="85">
        <v>1</v>
      </c>
      <c r="T819" s="83">
        <f t="shared" si="151"/>
        <v>1.7587904492758147E-6</v>
      </c>
      <c r="U819" s="83"/>
      <c r="V819" s="83"/>
      <c r="W819" s="83"/>
      <c r="X819" s="83"/>
      <c r="Y819" s="102" t="s">
        <v>1429</v>
      </c>
    </row>
    <row r="820" spans="1:25" ht="12.95" customHeight="1">
      <c r="A820" s="80" t="s">
        <v>1416</v>
      </c>
      <c r="B820" s="81" t="s">
        <v>195</v>
      </c>
      <c r="C820" s="204">
        <v>58196.772400000002</v>
      </c>
      <c r="D820" s="203">
        <v>1E-4</v>
      </c>
      <c r="E820" s="53">
        <f t="shared" si="147"/>
        <v>84568.870343910836</v>
      </c>
      <c r="F820" s="83">
        <f t="shared" si="148"/>
        <v>84569</v>
      </c>
      <c r="G820" s="83">
        <f t="shared" si="152"/>
        <v>-2.861331999883987E-2</v>
      </c>
      <c r="H820" s="83"/>
      <c r="I820" s="83"/>
      <c r="J820" s="83"/>
      <c r="K820" s="83">
        <f t="shared" si="153"/>
        <v>-2.861331999883987E-2</v>
      </c>
      <c r="L820" s="83"/>
      <c r="M820" s="83"/>
      <c r="N820" s="83"/>
      <c r="O820" s="83">
        <f t="shared" ca="1" si="142"/>
        <v>-2.9482941806261445E-2</v>
      </c>
      <c r="P820" s="83">
        <f t="shared" si="149"/>
        <v>-2.7287126027629092E-2</v>
      </c>
      <c r="Q820" s="146">
        <f t="shared" si="150"/>
        <v>43178.272400000002</v>
      </c>
      <c r="R820" s="83">
        <f t="shared" si="154"/>
        <v>1.7587904492758147E-6</v>
      </c>
      <c r="S820" s="85">
        <v>1</v>
      </c>
      <c r="T820" s="83">
        <f t="shared" si="151"/>
        <v>1.7587904492758147E-6</v>
      </c>
      <c r="U820" s="83"/>
      <c r="V820" s="83"/>
      <c r="W820" s="83"/>
      <c r="X820" s="83"/>
      <c r="Y820" s="83"/>
    </row>
    <row r="821" spans="1:25" ht="12.95" customHeight="1">
      <c r="A821" s="178" t="s">
        <v>1406</v>
      </c>
      <c r="B821" s="179" t="s">
        <v>197</v>
      </c>
      <c r="C821" s="180">
        <v>58199.531199999998</v>
      </c>
      <c r="D821" s="180">
        <v>1E-4</v>
      </c>
      <c r="E821" s="53">
        <f t="shared" si="147"/>
        <v>84581.371347598033</v>
      </c>
      <c r="F821" s="83">
        <f t="shared" si="148"/>
        <v>84581.5</v>
      </c>
      <c r="G821" s="83">
        <f t="shared" si="152"/>
        <v>-2.8391820000251755E-2</v>
      </c>
      <c r="H821" s="83"/>
      <c r="I821" s="83"/>
      <c r="J821" s="83"/>
      <c r="K821" s="83">
        <f t="shared" si="153"/>
        <v>-2.8391820000251755E-2</v>
      </c>
      <c r="L821" s="83"/>
      <c r="M821" s="83"/>
      <c r="N821" s="83"/>
      <c r="O821" s="83">
        <f t="shared" ca="1" si="142"/>
        <v>-2.9496216668503522E-2</v>
      </c>
      <c r="P821" s="83">
        <f t="shared" si="149"/>
        <v>-2.7296932729950742E-2</v>
      </c>
      <c r="Q821" s="146">
        <f t="shared" si="150"/>
        <v>43181.031199999998</v>
      </c>
      <c r="R821" s="83">
        <f t="shared" si="154"/>
        <v>1.1987781346672044E-6</v>
      </c>
      <c r="S821" s="85">
        <v>1</v>
      </c>
      <c r="T821" s="83">
        <f t="shared" si="151"/>
        <v>1.1987781346672044E-6</v>
      </c>
      <c r="U821" s="83"/>
      <c r="V821" s="83"/>
      <c r="W821" s="83"/>
      <c r="X821" s="83"/>
      <c r="Y821" s="83"/>
    </row>
    <row r="822" spans="1:25" ht="12.95" customHeight="1">
      <c r="A822" s="178" t="s">
        <v>1406</v>
      </c>
      <c r="B822" s="179" t="s">
        <v>195</v>
      </c>
      <c r="C822" s="180">
        <v>58199.641600000003</v>
      </c>
      <c r="D822" s="180">
        <v>1E-4</v>
      </c>
      <c r="E822" s="53">
        <f t="shared" si="147"/>
        <v>84581.871605248874</v>
      </c>
      <c r="F822" s="83">
        <f t="shared" si="148"/>
        <v>84582</v>
      </c>
      <c r="G822" s="83">
        <f t="shared" si="152"/>
        <v>-2.8334959992207587E-2</v>
      </c>
      <c r="H822" s="83"/>
      <c r="I822" s="83"/>
      <c r="J822" s="83"/>
      <c r="K822" s="83">
        <f t="shared" si="153"/>
        <v>-2.8334959992207587E-2</v>
      </c>
      <c r="L822" s="83"/>
      <c r="M822" s="83"/>
      <c r="N822" s="83"/>
      <c r="O822" s="83">
        <f t="shared" ca="1" si="142"/>
        <v>-2.9496747662993206E-2</v>
      </c>
      <c r="P822" s="83">
        <f t="shared" si="149"/>
        <v>-2.7297325027580949E-2</v>
      </c>
      <c r="Q822" s="146">
        <f t="shared" si="150"/>
        <v>43181.141600000003</v>
      </c>
      <c r="R822" s="83">
        <f t="shared" si="154"/>
        <v>1.0766863198157245E-6</v>
      </c>
      <c r="S822" s="85">
        <v>1</v>
      </c>
      <c r="T822" s="83">
        <f t="shared" si="151"/>
        <v>1.0766863198157245E-6</v>
      </c>
      <c r="U822" s="83"/>
      <c r="V822" s="83"/>
      <c r="W822" s="83"/>
      <c r="X822" s="83"/>
      <c r="Y822" s="83"/>
    </row>
    <row r="823" spans="1:25" ht="12.95" customHeight="1">
      <c r="A823" s="178" t="s">
        <v>1406</v>
      </c>
      <c r="B823" s="179" t="s">
        <v>197</v>
      </c>
      <c r="C823" s="180">
        <v>58228.440699999999</v>
      </c>
      <c r="D823" s="180">
        <v>1E-4</v>
      </c>
      <c r="E823" s="53">
        <f t="shared" si="147"/>
        <v>84712.369522926383</v>
      </c>
      <c r="F823" s="83">
        <f t="shared" si="148"/>
        <v>84712.5</v>
      </c>
      <c r="G823" s="83">
        <f t="shared" si="152"/>
        <v>-2.8794500001822598E-2</v>
      </c>
      <c r="H823" s="83"/>
      <c r="I823" s="83"/>
      <c r="J823" s="83"/>
      <c r="K823" s="83">
        <f t="shared" si="153"/>
        <v>-2.8794500001822598E-2</v>
      </c>
      <c r="L823" s="83"/>
      <c r="M823" s="83"/>
      <c r="N823" s="83"/>
      <c r="O823" s="83">
        <f t="shared" ca="1" si="142"/>
        <v>-2.9635337224800593E-2</v>
      </c>
      <c r="P823" s="83">
        <f t="shared" si="149"/>
        <v>-2.7399792394548185E-2</v>
      </c>
      <c r="Q823" s="146">
        <f t="shared" si="150"/>
        <v>43209.940699999999</v>
      </c>
      <c r="R823" s="83">
        <f t="shared" si="154"/>
        <v>1.945209309789119E-6</v>
      </c>
      <c r="S823" s="85">
        <v>1</v>
      </c>
      <c r="T823" s="83">
        <f t="shared" si="151"/>
        <v>1.945209309789119E-6</v>
      </c>
      <c r="U823" s="83"/>
      <c r="V823" s="83"/>
      <c r="W823" s="83"/>
      <c r="X823" s="83"/>
      <c r="Y823" s="83"/>
    </row>
    <row r="824" spans="1:25" ht="12.95" customHeight="1">
      <c r="A824" s="178" t="s">
        <v>1406</v>
      </c>
      <c r="B824" s="179" t="s">
        <v>195</v>
      </c>
      <c r="C824" s="180">
        <v>58231.420400000003</v>
      </c>
      <c r="D824" s="180">
        <v>1E-4</v>
      </c>
      <c r="E824" s="53">
        <f t="shared" si="147"/>
        <v>84725.871495047191</v>
      </c>
      <c r="F824" s="83">
        <f t="shared" si="148"/>
        <v>84726</v>
      </c>
      <c r="G824" s="83">
        <f t="shared" si="152"/>
        <v>-2.8359279996948317E-2</v>
      </c>
      <c r="H824" s="83"/>
      <c r="I824" s="83"/>
      <c r="J824" s="83"/>
      <c r="K824" s="83">
        <f t="shared" si="153"/>
        <v>-2.8359279996948317E-2</v>
      </c>
      <c r="L824" s="83"/>
      <c r="M824" s="83"/>
      <c r="N824" s="83"/>
      <c r="O824" s="83">
        <f t="shared" ca="1" si="142"/>
        <v>-2.9649674076022051E-2</v>
      </c>
      <c r="P824" s="83">
        <f t="shared" si="149"/>
        <v>-2.741040130093058E-2</v>
      </c>
      <c r="Q824" s="146">
        <f t="shared" si="150"/>
        <v>43212.920400000003</v>
      </c>
      <c r="R824" s="83">
        <f t="shared" si="154"/>
        <v>9.0037077975632046E-7</v>
      </c>
      <c r="S824" s="85">
        <v>1</v>
      </c>
      <c r="T824" s="83">
        <f t="shared" si="151"/>
        <v>9.0037077975632046E-7</v>
      </c>
      <c r="U824" s="83"/>
      <c r="V824" s="83"/>
      <c r="W824" s="83"/>
      <c r="X824" s="83"/>
      <c r="Y824" s="83"/>
    </row>
    <row r="825" spans="1:25" ht="12.95" customHeight="1">
      <c r="A825" s="178" t="s">
        <v>1406</v>
      </c>
      <c r="B825" s="179" t="s">
        <v>195</v>
      </c>
      <c r="C825" s="180">
        <v>58253.708599999998</v>
      </c>
      <c r="D825" s="180">
        <v>2.0000000000000001E-4</v>
      </c>
      <c r="E825" s="53">
        <f t="shared" si="147"/>
        <v>84826.866445888692</v>
      </c>
      <c r="F825" s="83">
        <f t="shared" si="148"/>
        <v>84827</v>
      </c>
      <c r="G825" s="83">
        <f t="shared" si="152"/>
        <v>-2.9473560003680177E-2</v>
      </c>
      <c r="H825" s="83"/>
      <c r="I825" s="83"/>
      <c r="J825" s="83"/>
      <c r="K825" s="83">
        <f t="shared" si="153"/>
        <v>-2.9473560003680177E-2</v>
      </c>
      <c r="L825" s="83"/>
      <c r="M825" s="83"/>
      <c r="N825" s="83"/>
      <c r="O825" s="83">
        <f t="shared" ca="1" si="142"/>
        <v>-2.9756934962938103E-2</v>
      </c>
      <c r="P825" s="83">
        <f t="shared" si="149"/>
        <v>-2.7489824189045754E-2</v>
      </c>
      <c r="Q825" s="146">
        <f t="shared" si="150"/>
        <v>43235.208599999998</v>
      </c>
      <c r="R825" s="83">
        <f t="shared" si="154"/>
        <v>3.9352077822632973E-6</v>
      </c>
      <c r="S825" s="85">
        <v>1</v>
      </c>
      <c r="T825" s="83">
        <f t="shared" si="151"/>
        <v>3.9352077822632973E-6</v>
      </c>
      <c r="U825" s="83"/>
      <c r="V825" s="83"/>
      <c r="W825" s="83"/>
      <c r="X825" s="83"/>
      <c r="Y825" s="83"/>
    </row>
    <row r="826" spans="1:25" ht="12.95" customHeight="1">
      <c r="A826" s="172" t="s">
        <v>0</v>
      </c>
      <c r="B826" s="173" t="s">
        <v>197</v>
      </c>
      <c r="C826" s="172">
        <v>58493.925300000003</v>
      </c>
      <c r="D826" s="172">
        <v>1E-4</v>
      </c>
      <c r="E826" s="53">
        <f t="shared" si="147"/>
        <v>85915.365014988711</v>
      </c>
      <c r="F826" s="83">
        <f t="shared" si="148"/>
        <v>85915.5</v>
      </c>
      <c r="G826" s="83">
        <f t="shared" si="152"/>
        <v>-2.9789339998387732E-2</v>
      </c>
      <c r="H826" s="83"/>
      <c r="I826" s="83"/>
      <c r="J826" s="83"/>
      <c r="K826" s="83">
        <f t="shared" si="153"/>
        <v>-2.9789339998387732E-2</v>
      </c>
      <c r="L826" s="83"/>
      <c r="M826" s="83"/>
      <c r="N826" s="83"/>
      <c r="O826" s="83">
        <f t="shared" ca="1" si="142"/>
        <v>-3.0912909966978999E-2</v>
      </c>
      <c r="P826" s="83">
        <f t="shared" si="149"/>
        <v>-2.8351666446370084E-2</v>
      </c>
      <c r="Q826" s="146">
        <f t="shared" si="150"/>
        <v>43475.425300000003</v>
      </c>
      <c r="R826" s="83">
        <f t="shared" si="154"/>
        <v>2.0669052421710386E-6</v>
      </c>
      <c r="S826" s="85">
        <v>1</v>
      </c>
      <c r="T826" s="83">
        <f t="shared" si="151"/>
        <v>2.0669052421710386E-6</v>
      </c>
      <c r="U826" s="83"/>
      <c r="V826" s="83"/>
      <c r="W826" s="83"/>
      <c r="X826" s="83"/>
      <c r="Y826" s="102" t="s">
        <v>1429</v>
      </c>
    </row>
    <row r="827" spans="1:25" ht="12.95" customHeight="1">
      <c r="A827" s="178" t="s">
        <v>1407</v>
      </c>
      <c r="B827" s="179" t="s">
        <v>197</v>
      </c>
      <c r="C827" s="180">
        <v>58530.779600000002</v>
      </c>
      <c r="D827" s="180">
        <v>2.0000000000000001E-4</v>
      </c>
      <c r="E827" s="53">
        <f t="shared" si="147"/>
        <v>86082.363615898561</v>
      </c>
      <c r="F827" s="83">
        <f t="shared" si="148"/>
        <v>86082.5</v>
      </c>
      <c r="G827" s="83">
        <f t="shared" si="152"/>
        <v>-3.0098099996394012E-2</v>
      </c>
      <c r="H827" s="83"/>
      <c r="I827" s="83"/>
      <c r="J827" s="83"/>
      <c r="K827" s="83">
        <f t="shared" si="153"/>
        <v>-3.0098099996394012E-2</v>
      </c>
      <c r="L827" s="83"/>
      <c r="M827" s="83"/>
      <c r="N827" s="83"/>
      <c r="O827" s="83">
        <f t="shared" ca="1" si="142"/>
        <v>-3.1090262126533277E-2</v>
      </c>
      <c r="P827" s="83">
        <f t="shared" si="149"/>
        <v>-2.8484844907282623E-2</v>
      </c>
      <c r="Q827" s="146">
        <f t="shared" si="150"/>
        <v>43512.279600000002</v>
      </c>
      <c r="R827" s="83">
        <f t="shared" si="154"/>
        <v>2.6025919825437966E-6</v>
      </c>
      <c r="S827" s="85">
        <v>1</v>
      </c>
      <c r="T827" s="83">
        <f t="shared" si="151"/>
        <v>2.6025919825437966E-6</v>
      </c>
      <c r="U827" s="83"/>
      <c r="V827" s="83"/>
      <c r="W827" s="83"/>
      <c r="X827" s="83"/>
      <c r="Y827" s="83"/>
    </row>
    <row r="828" spans="1:25" ht="12.95" customHeight="1">
      <c r="A828" s="178" t="s">
        <v>1407</v>
      </c>
      <c r="B828" s="179" t="s">
        <v>195</v>
      </c>
      <c r="C828" s="180">
        <v>58530.890500000001</v>
      </c>
      <c r="D828" s="180">
        <v>2.0000000000000001E-4</v>
      </c>
      <c r="E828" s="53">
        <f t="shared" si="147"/>
        <v>86082.866139209029</v>
      </c>
      <c r="F828" s="83">
        <f t="shared" si="148"/>
        <v>86083</v>
      </c>
      <c r="G828" s="83">
        <f t="shared" si="152"/>
        <v>-2.9541239993704949E-2</v>
      </c>
      <c r="H828" s="83"/>
      <c r="I828" s="83"/>
      <c r="J828" s="83"/>
      <c r="K828" s="83">
        <f t="shared" si="153"/>
        <v>-2.9541239993704949E-2</v>
      </c>
      <c r="L828" s="83"/>
      <c r="M828" s="83"/>
      <c r="N828" s="83"/>
      <c r="O828" s="83">
        <f t="shared" ca="1" si="142"/>
        <v>-3.1090793121022961E-2</v>
      </c>
      <c r="P828" s="83">
        <f t="shared" si="149"/>
        <v>-2.8485244025766847E-2</v>
      </c>
      <c r="Q828" s="146">
        <f t="shared" si="150"/>
        <v>43512.390500000001</v>
      </c>
      <c r="R828" s="83">
        <f t="shared" si="154"/>
        <v>1.1151274843015284E-6</v>
      </c>
      <c r="S828" s="85">
        <v>1</v>
      </c>
      <c r="T828" s="83">
        <f t="shared" si="151"/>
        <v>1.1151274843015284E-6</v>
      </c>
      <c r="U828" s="83"/>
      <c r="V828" s="83"/>
      <c r="W828" s="83"/>
      <c r="X828" s="83"/>
      <c r="Y828" s="83"/>
    </row>
    <row r="829" spans="1:25" ht="12.95" customHeight="1">
      <c r="A829" s="178" t="s">
        <v>1407</v>
      </c>
      <c r="B829" s="179" t="s">
        <v>195</v>
      </c>
      <c r="C829" s="180">
        <v>58562.888899999998</v>
      </c>
      <c r="D829" s="180">
        <v>2.0000000000000001E-4</v>
      </c>
      <c r="E829" s="53">
        <f t="shared" si="147"/>
        <v>86227.861106725788</v>
      </c>
      <c r="F829" s="83">
        <f t="shared" si="148"/>
        <v>86228</v>
      </c>
      <c r="G829" s="83">
        <f t="shared" si="152"/>
        <v>-3.0651840002974495E-2</v>
      </c>
      <c r="H829" s="83"/>
      <c r="I829" s="83"/>
      <c r="J829" s="83"/>
      <c r="K829" s="83">
        <f t="shared" si="153"/>
        <v>-3.0651840002974495E-2</v>
      </c>
      <c r="L829" s="83"/>
      <c r="M829" s="83"/>
      <c r="N829" s="83"/>
      <c r="O829" s="83">
        <f t="shared" ca="1" si="142"/>
        <v>-3.1244781523031173E-2</v>
      </c>
      <c r="P829" s="83">
        <f t="shared" si="149"/>
        <v>-2.860108425758846E-2</v>
      </c>
      <c r="Q829" s="146">
        <f t="shared" si="150"/>
        <v>43544.388899999998</v>
      </c>
      <c r="R829" s="83">
        <f t="shared" si="154"/>
        <v>4.2055991272338335E-6</v>
      </c>
      <c r="S829" s="85">
        <v>1</v>
      </c>
      <c r="T829" s="83">
        <f t="shared" si="151"/>
        <v>4.2055991272338335E-6</v>
      </c>
      <c r="U829" s="83"/>
      <c r="V829" s="83"/>
      <c r="W829" s="83"/>
      <c r="X829" s="83"/>
      <c r="Y829" s="83"/>
    </row>
    <row r="830" spans="1:25" ht="12.95" customHeight="1">
      <c r="A830" s="178" t="s">
        <v>1407</v>
      </c>
      <c r="B830" s="179" t="s">
        <v>197</v>
      </c>
      <c r="C830" s="180">
        <v>58571.386100000003</v>
      </c>
      <c r="D830" s="180">
        <v>1E-4</v>
      </c>
      <c r="E830" s="53">
        <f t="shared" si="147"/>
        <v>86266.364633089121</v>
      </c>
      <c r="F830" s="83">
        <f t="shared" si="148"/>
        <v>86266.5</v>
      </c>
      <c r="G830" s="83">
        <f t="shared" si="152"/>
        <v>-2.9873619991121814E-2</v>
      </c>
      <c r="H830" s="83"/>
      <c r="I830" s="83"/>
      <c r="J830" s="83"/>
      <c r="K830" s="83">
        <f t="shared" si="153"/>
        <v>-2.9873619991121814E-2</v>
      </c>
      <c r="L830" s="83"/>
      <c r="M830" s="83"/>
      <c r="N830" s="83"/>
      <c r="O830" s="83">
        <f t="shared" ref="O830:O863" ca="1" si="155">+C$11+C$12*F830</f>
        <v>-3.1285668098736799E-2</v>
      </c>
      <c r="P830" s="83">
        <f t="shared" si="149"/>
        <v>-2.8631873940065607E-2</v>
      </c>
      <c r="Q830" s="146">
        <f t="shared" si="150"/>
        <v>43552.886100000003</v>
      </c>
      <c r="R830" s="83">
        <f t="shared" si="154"/>
        <v>1.5419332553136826E-6</v>
      </c>
      <c r="S830" s="85">
        <v>1</v>
      </c>
      <c r="T830" s="83">
        <f t="shared" si="151"/>
        <v>1.5419332553136826E-6</v>
      </c>
      <c r="U830" s="83"/>
      <c r="V830" s="83"/>
      <c r="W830" s="83"/>
      <c r="X830" s="83"/>
      <c r="Y830" s="83"/>
    </row>
    <row r="831" spans="1:25" ht="12.95" customHeight="1">
      <c r="A831" s="178" t="s">
        <v>1407</v>
      </c>
      <c r="B831" s="179" t="s">
        <v>195</v>
      </c>
      <c r="C831" s="180">
        <v>58571.495799999997</v>
      </c>
      <c r="D831" s="180">
        <v>1E-4</v>
      </c>
      <c r="E831" s="53">
        <f t="shared" si="147"/>
        <v>86266.861718816406</v>
      </c>
      <c r="F831" s="83">
        <f t="shared" si="148"/>
        <v>86267</v>
      </c>
      <c r="G831" s="83">
        <f t="shared" si="152"/>
        <v>-3.0516760001773946E-2</v>
      </c>
      <c r="H831" s="83"/>
      <c r="I831" s="83"/>
      <c r="J831" s="83"/>
      <c r="K831" s="83">
        <f t="shared" si="153"/>
        <v>-3.0516760001773946E-2</v>
      </c>
      <c r="L831" s="83"/>
      <c r="M831" s="83"/>
      <c r="N831" s="83"/>
      <c r="O831" s="83">
        <f t="shared" ca="1" si="155"/>
        <v>-3.1286199093226483E-2</v>
      </c>
      <c r="P831" s="83">
        <f t="shared" si="149"/>
        <v>-2.8632273894683834E-2</v>
      </c>
      <c r="Q831" s="146">
        <f t="shared" si="150"/>
        <v>43552.995799999997</v>
      </c>
      <c r="R831" s="83">
        <f t="shared" si="154"/>
        <v>3.5512878878156461E-6</v>
      </c>
      <c r="S831" s="85">
        <v>1</v>
      </c>
      <c r="T831" s="83">
        <f t="shared" si="151"/>
        <v>3.5512878878156461E-6</v>
      </c>
      <c r="U831" s="83"/>
      <c r="V831" s="83"/>
      <c r="W831" s="83"/>
      <c r="X831" s="83"/>
      <c r="Y831" s="83"/>
    </row>
    <row r="832" spans="1:25" ht="12.95" customHeight="1">
      <c r="A832" s="178" t="s">
        <v>1407</v>
      </c>
      <c r="B832" s="179" t="s">
        <v>195</v>
      </c>
      <c r="C832" s="180">
        <v>58577.453999999998</v>
      </c>
      <c r="D832" s="180">
        <v>1E-4</v>
      </c>
      <c r="E832" s="53">
        <f t="shared" si="147"/>
        <v>86293.860225474811</v>
      </c>
      <c r="F832" s="83">
        <f t="shared" si="148"/>
        <v>86294</v>
      </c>
      <c r="G832" s="83">
        <f t="shared" si="152"/>
        <v>-3.0846320005366579E-2</v>
      </c>
      <c r="H832" s="83"/>
      <c r="I832" s="83"/>
      <c r="J832" s="83"/>
      <c r="K832" s="83">
        <f t="shared" si="153"/>
        <v>-3.0846320005366579E-2</v>
      </c>
      <c r="L832" s="83"/>
      <c r="M832" s="83"/>
      <c r="N832" s="83"/>
      <c r="O832" s="83">
        <f t="shared" ca="1" si="155"/>
        <v>-3.1314872795669385E-2</v>
      </c>
      <c r="P832" s="83">
        <f t="shared" si="149"/>
        <v>-2.8653874818141297E-2</v>
      </c>
      <c r="Q832" s="146">
        <f t="shared" si="150"/>
        <v>43558.953999999998</v>
      </c>
      <c r="R832" s="83">
        <f t="shared" si="154"/>
        <v>4.8068158989873001E-6</v>
      </c>
      <c r="S832" s="85">
        <v>1</v>
      </c>
      <c r="T832" s="83">
        <f t="shared" si="151"/>
        <v>4.8068158989873001E-6</v>
      </c>
      <c r="U832" s="83"/>
      <c r="V832" s="83"/>
      <c r="W832" s="83"/>
      <c r="X832" s="83"/>
      <c r="Y832" s="83"/>
    </row>
    <row r="833" spans="1:25" ht="12.95" customHeight="1">
      <c r="A833" s="178" t="s">
        <v>1411</v>
      </c>
      <c r="B833" s="179" t="s">
        <v>195</v>
      </c>
      <c r="C833" s="180">
        <v>58596.652000000002</v>
      </c>
      <c r="D833" s="180" t="s">
        <v>218</v>
      </c>
      <c r="E833" s="53">
        <f t="shared" si="147"/>
        <v>86380.852493412836</v>
      </c>
      <c r="F833" s="83">
        <f t="shared" si="148"/>
        <v>86381</v>
      </c>
      <c r="G833" s="83">
        <f t="shared" si="152"/>
        <v>-3.2552680000662804E-2</v>
      </c>
      <c r="H833" s="83"/>
      <c r="I833" s="83"/>
      <c r="J833" s="83"/>
      <c r="K833" s="83">
        <f t="shared" si="153"/>
        <v>-3.2552680000662804E-2</v>
      </c>
      <c r="L833" s="83"/>
      <c r="M833" s="83"/>
      <c r="N833" s="83"/>
      <c r="O833" s="83">
        <f t="shared" ca="1" si="155"/>
        <v>-3.140726583687431E-2</v>
      </c>
      <c r="P833" s="83">
        <f t="shared" si="149"/>
        <v>-2.8723522863166893E-2</v>
      </c>
      <c r="Q833" s="146">
        <f t="shared" si="150"/>
        <v>43578.152000000002</v>
      </c>
      <c r="R833" s="83">
        <f t="shared" si="154"/>
        <v>1.4662444383635873E-5</v>
      </c>
      <c r="S833" s="85">
        <v>1</v>
      </c>
      <c r="T833" s="83">
        <f t="shared" si="151"/>
        <v>1.4662444383635873E-5</v>
      </c>
      <c r="U833" s="83"/>
      <c r="V833" s="83"/>
      <c r="W833" s="83"/>
      <c r="X833" s="83"/>
      <c r="Y833" s="83"/>
    </row>
    <row r="834" spans="1:25" ht="12.95" customHeight="1">
      <c r="A834" s="178" t="s">
        <v>1407</v>
      </c>
      <c r="B834" s="179" t="s">
        <v>197</v>
      </c>
      <c r="C834" s="180">
        <v>58627.660199999998</v>
      </c>
      <c r="D834" s="180">
        <v>2.0000000000000001E-4</v>
      </c>
      <c r="E834" s="53">
        <f t="shared" si="147"/>
        <v>86521.360548557888</v>
      </c>
      <c r="F834" s="83">
        <f t="shared" si="148"/>
        <v>86521.5</v>
      </c>
      <c r="G834" s="83">
        <f t="shared" si="152"/>
        <v>-3.0775020000874065E-2</v>
      </c>
      <c r="H834" s="83"/>
      <c r="I834" s="83"/>
      <c r="J834" s="83"/>
      <c r="K834" s="83">
        <f t="shared" si="153"/>
        <v>-3.0775020000874065E-2</v>
      </c>
      <c r="L834" s="83"/>
      <c r="M834" s="83"/>
      <c r="N834" s="83"/>
      <c r="O834" s="83">
        <f t="shared" ca="1" si="155"/>
        <v>-3.1556475288475355E-2</v>
      </c>
      <c r="P834" s="83">
        <f t="shared" si="149"/>
        <v>-2.8836145703003753E-2</v>
      </c>
      <c r="Q834" s="146">
        <f t="shared" si="150"/>
        <v>43609.160199999998</v>
      </c>
      <c r="R834" s="83">
        <f t="shared" si="154"/>
        <v>3.7592335429420949E-6</v>
      </c>
      <c r="S834" s="85">
        <v>1</v>
      </c>
      <c r="T834" s="83">
        <f t="shared" si="151"/>
        <v>3.7592335429420949E-6</v>
      </c>
      <c r="U834" s="83"/>
      <c r="V834" s="83"/>
      <c r="W834" s="83"/>
      <c r="X834" s="83"/>
      <c r="Y834" s="83"/>
    </row>
    <row r="835" spans="1:25" ht="12.95" customHeight="1">
      <c r="A835" s="174" t="s">
        <v>1408</v>
      </c>
      <c r="B835" s="175" t="s">
        <v>197</v>
      </c>
      <c r="C835" s="176">
        <v>58908.812899999997</v>
      </c>
      <c r="D835" s="176">
        <v>1E-4</v>
      </c>
      <c r="E835" s="53">
        <f t="shared" si="147"/>
        <v>87795.353204558065</v>
      </c>
      <c r="F835" s="83">
        <f t="shared" si="148"/>
        <v>87795.5</v>
      </c>
      <c r="G835" s="83">
        <f t="shared" si="152"/>
        <v>-3.2395740003266837E-2</v>
      </c>
      <c r="H835" s="83"/>
      <c r="I835" s="83"/>
      <c r="J835" s="83"/>
      <c r="K835" s="83">
        <f t="shared" si="153"/>
        <v>-3.2395740003266837E-2</v>
      </c>
      <c r="L835" s="83"/>
      <c r="M835" s="83"/>
      <c r="N835" s="83"/>
      <c r="O835" s="83">
        <f t="shared" ca="1" si="155"/>
        <v>-3.2909449248188824E-2</v>
      </c>
      <c r="P835" s="83">
        <f t="shared" si="149"/>
        <v>-2.986555532090561E-2</v>
      </c>
      <c r="Q835" s="146">
        <f t="shared" si="150"/>
        <v>43890.312899999997</v>
      </c>
      <c r="R835" s="83">
        <f t="shared" si="154"/>
        <v>6.4018345268553876E-6</v>
      </c>
      <c r="S835" s="85">
        <v>1</v>
      </c>
      <c r="T835" s="83">
        <f t="shared" si="151"/>
        <v>6.4018345268553876E-6</v>
      </c>
      <c r="U835" s="83"/>
      <c r="V835" s="83"/>
      <c r="W835" s="83"/>
      <c r="X835" s="83"/>
      <c r="Y835" s="83"/>
    </row>
    <row r="836" spans="1:25" ht="12.95" customHeight="1">
      <c r="A836" s="80" t="s">
        <v>1417</v>
      </c>
      <c r="B836" s="81" t="s">
        <v>195</v>
      </c>
      <c r="C836" s="204">
        <v>58908.812899999997</v>
      </c>
      <c r="D836" s="203">
        <v>1E-4</v>
      </c>
      <c r="E836" s="53">
        <f t="shared" si="147"/>
        <v>87795.353204558065</v>
      </c>
      <c r="F836" s="83">
        <f t="shared" si="148"/>
        <v>87795.5</v>
      </c>
      <c r="G836" s="83">
        <f t="shared" si="152"/>
        <v>-3.2395740003266837E-2</v>
      </c>
      <c r="H836" s="83"/>
      <c r="I836" s="83"/>
      <c r="J836" s="83"/>
      <c r="K836" s="83">
        <f t="shared" si="153"/>
        <v>-3.2395740003266837E-2</v>
      </c>
      <c r="L836" s="83"/>
      <c r="M836" s="83"/>
      <c r="N836" s="83"/>
      <c r="O836" s="83">
        <f t="shared" ca="1" si="155"/>
        <v>-3.2909449248188824E-2</v>
      </c>
      <c r="P836" s="83">
        <f t="shared" si="149"/>
        <v>-2.986555532090561E-2</v>
      </c>
      <c r="Q836" s="146">
        <f t="shared" si="150"/>
        <v>43890.312899999997</v>
      </c>
      <c r="R836" s="83">
        <f t="shared" si="154"/>
        <v>6.4018345268553876E-6</v>
      </c>
      <c r="S836" s="85">
        <v>1</v>
      </c>
      <c r="T836" s="83">
        <f t="shared" si="151"/>
        <v>6.4018345268553876E-6</v>
      </c>
      <c r="U836" s="83"/>
      <c r="V836" s="83"/>
      <c r="W836" s="83"/>
      <c r="X836" s="83"/>
      <c r="Y836" s="83"/>
    </row>
    <row r="837" spans="1:25" ht="12.95" customHeight="1">
      <c r="A837" s="174" t="s">
        <v>1410</v>
      </c>
      <c r="B837" s="175" t="s">
        <v>195</v>
      </c>
      <c r="C837" s="176">
        <v>58920.178899999999</v>
      </c>
      <c r="D837" s="176" t="s">
        <v>293</v>
      </c>
      <c r="E837" s="53">
        <f t="shared" si="147"/>
        <v>87846.856179731694</v>
      </c>
      <c r="F837" s="83">
        <f t="shared" si="148"/>
        <v>87847</v>
      </c>
      <c r="G837" s="83">
        <f t="shared" si="152"/>
        <v>-3.1739159996504895E-2</v>
      </c>
      <c r="H837" s="83"/>
      <c r="I837" s="83"/>
      <c r="J837" s="83"/>
      <c r="K837" s="83">
        <f t="shared" si="153"/>
        <v>-3.1739159996504895E-2</v>
      </c>
      <c r="L837" s="83"/>
      <c r="M837" s="83"/>
      <c r="N837" s="83"/>
      <c r="O837" s="83">
        <f t="shared" ca="1" si="155"/>
        <v>-3.2964141680626211E-2</v>
      </c>
      <c r="P837" s="83">
        <f t="shared" si="149"/>
        <v>-2.9907478235396169E-2</v>
      </c>
      <c r="Q837" s="146">
        <f t="shared" si="150"/>
        <v>43901.678899999999</v>
      </c>
      <c r="R837" s="83">
        <f t="shared" si="154"/>
        <v>3.3550580739783651E-6</v>
      </c>
      <c r="S837" s="85">
        <v>1</v>
      </c>
      <c r="T837" s="83">
        <f t="shared" si="151"/>
        <v>3.3550580739783651E-6</v>
      </c>
      <c r="U837" s="83"/>
      <c r="V837" s="83"/>
      <c r="W837" s="83"/>
      <c r="X837" s="83"/>
      <c r="Y837" s="83"/>
    </row>
    <row r="838" spans="1:25" ht="12.95" customHeight="1">
      <c r="A838" s="181" t="s">
        <v>1404</v>
      </c>
      <c r="B838" s="50" t="s">
        <v>197</v>
      </c>
      <c r="C838" s="49">
        <v>58922.715900000003</v>
      </c>
      <c r="D838" s="49">
        <v>2.9999999999999997E-4</v>
      </c>
      <c r="E838" s="53">
        <f t="shared" si="147"/>
        <v>87858.352136797999</v>
      </c>
      <c r="F838" s="83">
        <f t="shared" si="148"/>
        <v>87858.5</v>
      </c>
      <c r="G838" s="83">
        <f t="shared" si="152"/>
        <v>-3.263137999601895E-2</v>
      </c>
      <c r="H838" s="83"/>
      <c r="I838" s="83"/>
      <c r="J838" s="83"/>
      <c r="K838" s="83">
        <f t="shared" si="153"/>
        <v>-3.263137999601895E-2</v>
      </c>
      <c r="L838" s="83"/>
      <c r="M838" s="83"/>
      <c r="N838" s="83"/>
      <c r="O838" s="83">
        <f t="shared" ca="1" si="155"/>
        <v>-3.2976354553888934E-2</v>
      </c>
      <c r="P838" s="83">
        <f t="shared" si="149"/>
        <v>-2.9916842955181405E-2</v>
      </c>
      <c r="Q838" s="146">
        <f t="shared" si="150"/>
        <v>43904.215900000003</v>
      </c>
      <c r="R838" s="83">
        <f t="shared" si="154"/>
        <v>7.3687113460790533E-6</v>
      </c>
      <c r="S838" s="85">
        <v>1</v>
      </c>
      <c r="T838" s="83">
        <f t="shared" si="151"/>
        <v>7.3687113460790533E-6</v>
      </c>
      <c r="U838" s="83"/>
      <c r="V838" s="83"/>
      <c r="W838" s="83"/>
      <c r="X838" s="83"/>
      <c r="Y838" s="102" t="s">
        <v>1429</v>
      </c>
    </row>
    <row r="839" spans="1:25" ht="12.95" customHeight="1">
      <c r="A839" s="174" t="s">
        <v>1408</v>
      </c>
      <c r="B839" s="175" t="s">
        <v>195</v>
      </c>
      <c r="C839" s="176">
        <v>58954.383699999998</v>
      </c>
      <c r="D839" s="176">
        <v>2.0000000000000001E-4</v>
      </c>
      <c r="E839" s="53">
        <f t="shared" si="147"/>
        <v>88001.849050153905</v>
      </c>
      <c r="F839" s="83">
        <f t="shared" si="148"/>
        <v>88002</v>
      </c>
      <c r="G839" s="83">
        <f t="shared" ref="G839:G870" si="156">+C839-(C$7+F839*C$8)</f>
        <v>-3.3312560000922531E-2</v>
      </c>
      <c r="H839" s="83"/>
      <c r="I839" s="83"/>
      <c r="J839" s="83"/>
      <c r="K839" s="83">
        <f t="shared" ref="K839:K863" si="157">G839</f>
        <v>-3.3312560000922531E-2</v>
      </c>
      <c r="L839" s="83"/>
      <c r="M839" s="83"/>
      <c r="N839" s="83"/>
      <c r="O839" s="83">
        <f t="shared" ca="1" si="155"/>
        <v>-3.3128749972428095E-2</v>
      </c>
      <c r="P839" s="83">
        <f t="shared" si="149"/>
        <v>-3.0033799446145894E-2</v>
      </c>
      <c r="Q839" s="146">
        <f t="shared" si="150"/>
        <v>43935.883699999998</v>
      </c>
      <c r="R839" s="83">
        <f t="shared" ref="R839:R863" si="158">+(P839-G839)^2</f>
        <v>1.0750270775559197E-5</v>
      </c>
      <c r="S839" s="85">
        <v>1</v>
      </c>
      <c r="T839" s="83">
        <f t="shared" si="151"/>
        <v>1.0750270775559197E-5</v>
      </c>
      <c r="U839" s="83"/>
      <c r="V839" s="83"/>
      <c r="W839" s="83"/>
      <c r="X839" s="83"/>
      <c r="Y839" s="83"/>
    </row>
    <row r="840" spans="1:25" ht="12.95" customHeight="1">
      <c r="A840" s="80" t="s">
        <v>1417</v>
      </c>
      <c r="B840" s="81" t="s">
        <v>195</v>
      </c>
      <c r="C840" s="204">
        <v>58954.383699999998</v>
      </c>
      <c r="D840" s="203">
        <v>2.0000000000000001E-4</v>
      </c>
      <c r="E840" s="53">
        <f t="shared" si="147"/>
        <v>88001.849050153905</v>
      </c>
      <c r="F840" s="83">
        <f t="shared" si="148"/>
        <v>88002</v>
      </c>
      <c r="G840" s="83">
        <f t="shared" si="156"/>
        <v>-3.3312560000922531E-2</v>
      </c>
      <c r="H840" s="83"/>
      <c r="I840" s="83"/>
      <c r="J840" s="83"/>
      <c r="K840" s="83">
        <f t="shared" si="157"/>
        <v>-3.3312560000922531E-2</v>
      </c>
      <c r="L840" s="83"/>
      <c r="M840" s="83"/>
      <c r="N840" s="83"/>
      <c r="O840" s="83">
        <f t="shared" ca="1" si="155"/>
        <v>-3.3128749972428095E-2</v>
      </c>
      <c r="P840" s="83">
        <f t="shared" si="149"/>
        <v>-3.0033799446145894E-2</v>
      </c>
      <c r="Q840" s="146">
        <f t="shared" si="150"/>
        <v>43935.883699999998</v>
      </c>
      <c r="R840" s="83">
        <f t="shared" si="158"/>
        <v>1.0750270775559197E-5</v>
      </c>
      <c r="S840" s="85">
        <v>1</v>
      </c>
      <c r="T840" s="83">
        <f t="shared" si="151"/>
        <v>1.0750270775559197E-5</v>
      </c>
      <c r="U840" s="83"/>
      <c r="V840" s="83"/>
      <c r="W840" s="83"/>
      <c r="X840" s="83"/>
      <c r="Y840" s="83"/>
    </row>
    <row r="841" spans="1:25" ht="12.95" customHeight="1">
      <c r="A841" s="174" t="s">
        <v>1408</v>
      </c>
      <c r="B841" s="175" t="s">
        <v>197</v>
      </c>
      <c r="C841" s="176">
        <v>58966.6325</v>
      </c>
      <c r="D841" s="176">
        <v>2.0000000000000001E-4</v>
      </c>
      <c r="E841" s="53">
        <f t="shared" si="147"/>
        <v>88057.352274006334</v>
      </c>
      <c r="F841" s="83">
        <f t="shared" si="148"/>
        <v>88057.5</v>
      </c>
      <c r="G841" s="83">
        <f t="shared" si="156"/>
        <v>-3.2601099999737926E-2</v>
      </c>
      <c r="H841" s="83"/>
      <c r="I841" s="83"/>
      <c r="J841" s="83"/>
      <c r="K841" s="83">
        <f t="shared" si="157"/>
        <v>-3.2601099999737926E-2</v>
      </c>
      <c r="L841" s="83"/>
      <c r="M841" s="83"/>
      <c r="N841" s="83"/>
      <c r="O841" s="83">
        <f t="shared" ca="1" si="155"/>
        <v>-3.3187690360782951E-2</v>
      </c>
      <c r="P841" s="83">
        <f t="shared" si="149"/>
        <v>-3.0079083678178752E-2</v>
      </c>
      <c r="Q841" s="146">
        <f t="shared" si="150"/>
        <v>43948.1325</v>
      </c>
      <c r="R841" s="83">
        <f t="shared" si="158"/>
        <v>6.3605663262108652E-6</v>
      </c>
      <c r="S841" s="85">
        <v>1</v>
      </c>
      <c r="T841" s="83">
        <f t="shared" si="151"/>
        <v>6.3605663262108652E-6</v>
      </c>
      <c r="U841" s="83"/>
      <c r="V841" s="83"/>
      <c r="W841" s="83"/>
      <c r="X841" s="83"/>
      <c r="Y841" s="83"/>
    </row>
    <row r="842" spans="1:25" ht="12.95" customHeight="1">
      <c r="A842" s="80" t="s">
        <v>1417</v>
      </c>
      <c r="B842" s="81" t="s">
        <v>195</v>
      </c>
      <c r="C842" s="204">
        <v>58966.6325</v>
      </c>
      <c r="D842" s="203">
        <v>2.0000000000000001E-4</v>
      </c>
      <c r="E842" s="53">
        <f t="shared" si="147"/>
        <v>88057.352274006334</v>
      </c>
      <c r="F842" s="83">
        <f t="shared" si="148"/>
        <v>88057.5</v>
      </c>
      <c r="G842" s="83">
        <f t="shared" si="156"/>
        <v>-3.2601099999737926E-2</v>
      </c>
      <c r="H842" s="83"/>
      <c r="I842" s="83"/>
      <c r="J842" s="83"/>
      <c r="K842" s="83">
        <f t="shared" si="157"/>
        <v>-3.2601099999737926E-2</v>
      </c>
      <c r="L842" s="83"/>
      <c r="M842" s="83"/>
      <c r="N842" s="83"/>
      <c r="O842" s="83">
        <f t="shared" ca="1" si="155"/>
        <v>-3.3187690360782951E-2</v>
      </c>
      <c r="P842" s="83">
        <f t="shared" si="149"/>
        <v>-3.0079083678178752E-2</v>
      </c>
      <c r="Q842" s="146">
        <f t="shared" si="150"/>
        <v>43948.1325</v>
      </c>
      <c r="R842" s="83">
        <f t="shared" si="158"/>
        <v>6.3605663262108652E-6</v>
      </c>
      <c r="S842" s="85">
        <v>1</v>
      </c>
      <c r="T842" s="83">
        <f t="shared" si="151"/>
        <v>6.3605663262108652E-6</v>
      </c>
      <c r="U842" s="83"/>
      <c r="V842" s="83"/>
      <c r="W842" s="83"/>
      <c r="X842" s="83"/>
      <c r="Y842" s="83"/>
    </row>
    <row r="843" spans="1:25" ht="12.95" customHeight="1">
      <c r="A843" s="174" t="s">
        <v>1410</v>
      </c>
      <c r="B843" s="175" t="s">
        <v>195</v>
      </c>
      <c r="C843" s="176">
        <v>58967.623</v>
      </c>
      <c r="D843" s="176" t="s">
        <v>218</v>
      </c>
      <c r="E843" s="53">
        <f t="shared" si="147"/>
        <v>88061.840545773841</v>
      </c>
      <c r="F843" s="83">
        <f t="shared" si="148"/>
        <v>88062</v>
      </c>
      <c r="G843" s="83">
        <f t="shared" si="156"/>
        <v>-3.5189360001822934E-2</v>
      </c>
      <c r="H843" s="83"/>
      <c r="I843" s="83"/>
      <c r="J843" s="83"/>
      <c r="K843" s="83">
        <f t="shared" si="157"/>
        <v>-3.5189360001822934E-2</v>
      </c>
      <c r="L843" s="83"/>
      <c r="M843" s="83"/>
      <c r="N843" s="83"/>
      <c r="O843" s="83">
        <f t="shared" ca="1" si="155"/>
        <v>-3.3192469311190104E-2</v>
      </c>
      <c r="P843" s="83">
        <f t="shared" si="149"/>
        <v>-3.0082756599603671E-2</v>
      </c>
      <c r="Q843" s="146">
        <f t="shared" si="150"/>
        <v>43949.123</v>
      </c>
      <c r="R843" s="83">
        <f t="shared" si="158"/>
        <v>2.6077398307557348E-5</v>
      </c>
      <c r="S843" s="85">
        <v>1</v>
      </c>
      <c r="T843" s="83">
        <f t="shared" si="151"/>
        <v>2.6077398307557348E-5</v>
      </c>
      <c r="U843" s="83"/>
      <c r="V843" s="83"/>
      <c r="W843" s="83"/>
      <c r="X843" s="83"/>
      <c r="Y843" s="83"/>
    </row>
    <row r="844" spans="1:25" ht="12.95" customHeight="1">
      <c r="A844" s="181" t="s">
        <v>1404</v>
      </c>
      <c r="B844" s="50" t="s">
        <v>195</v>
      </c>
      <c r="C844" s="49">
        <v>58977.776100000003</v>
      </c>
      <c r="D844" s="49">
        <v>2.0000000000000001E-4</v>
      </c>
      <c r="E844" s="53">
        <f t="shared" si="147"/>
        <v>88107.847483767473</v>
      </c>
      <c r="F844" s="83">
        <f t="shared" si="148"/>
        <v>88108</v>
      </c>
      <c r="G844" s="83">
        <f t="shared" si="156"/>
        <v>-3.3658239997748751E-2</v>
      </c>
      <c r="H844" s="83"/>
      <c r="I844" s="83"/>
      <c r="J844" s="83"/>
      <c r="K844" s="83">
        <f t="shared" si="157"/>
        <v>-3.3658239997748751E-2</v>
      </c>
      <c r="L844" s="83"/>
      <c r="M844" s="83"/>
      <c r="N844" s="83"/>
      <c r="O844" s="83">
        <f t="shared" ca="1" si="155"/>
        <v>-3.3241320804240984E-2</v>
      </c>
      <c r="P844" s="83">
        <f t="shared" si="149"/>
        <v>-3.012031257480571E-2</v>
      </c>
      <c r="Q844" s="146">
        <f t="shared" si="150"/>
        <v>43959.276100000003</v>
      </c>
      <c r="R844" s="83">
        <f t="shared" si="158"/>
        <v>1.251693045001239E-5</v>
      </c>
      <c r="S844" s="85">
        <v>1</v>
      </c>
      <c r="T844" s="83">
        <f t="shared" si="151"/>
        <v>1.251693045001239E-5</v>
      </c>
      <c r="U844" s="83"/>
      <c r="V844" s="83"/>
      <c r="W844" s="83"/>
      <c r="X844" s="83"/>
      <c r="Y844" s="102" t="s">
        <v>1429</v>
      </c>
    </row>
    <row r="845" spans="1:25" ht="12.95" customHeight="1">
      <c r="A845" s="174" t="s">
        <v>1408</v>
      </c>
      <c r="B845" s="175" t="s">
        <v>197</v>
      </c>
      <c r="C845" s="176">
        <v>58989.362500000003</v>
      </c>
      <c r="D845" s="176">
        <v>4.0000000000000002E-4</v>
      </c>
      <c r="E845" s="53">
        <f t="shared" si="147"/>
        <v>88160.349161714999</v>
      </c>
      <c r="F845" s="83">
        <f t="shared" si="148"/>
        <v>88160.5</v>
      </c>
      <c r="G845" s="83">
        <f t="shared" si="156"/>
        <v>-3.3287939993897453E-2</v>
      </c>
      <c r="H845" s="83"/>
      <c r="I845" s="83"/>
      <c r="J845" s="83"/>
      <c r="K845" s="83">
        <f t="shared" si="157"/>
        <v>-3.3287939993897453E-2</v>
      </c>
      <c r="L845" s="83"/>
      <c r="M845" s="83"/>
      <c r="N845" s="83"/>
      <c r="O845" s="83">
        <f t="shared" ca="1" si="155"/>
        <v>-3.3297075225657752E-2</v>
      </c>
      <c r="P845" s="83">
        <f t="shared" si="149"/>
        <v>-3.016319887181871E-2</v>
      </c>
      <c r="Q845" s="146">
        <f t="shared" si="150"/>
        <v>43970.862500000003</v>
      </c>
      <c r="R845" s="83">
        <f t="shared" si="158"/>
        <v>9.7640070800099233E-6</v>
      </c>
      <c r="S845" s="85">
        <v>1</v>
      </c>
      <c r="T845" s="83">
        <f t="shared" si="151"/>
        <v>9.7640070800099233E-6</v>
      </c>
      <c r="U845" s="83"/>
      <c r="V845" s="83"/>
      <c r="W845" s="83"/>
      <c r="X845" s="83"/>
      <c r="Y845" s="83"/>
    </row>
    <row r="846" spans="1:25" ht="12.95" customHeight="1">
      <c r="A846" s="80" t="s">
        <v>1417</v>
      </c>
      <c r="B846" s="81" t="s">
        <v>195</v>
      </c>
      <c r="C846" s="204">
        <v>58989.362500000003</v>
      </c>
      <c r="D846" s="203">
        <v>4.0000000000000002E-4</v>
      </c>
      <c r="E846" s="53">
        <f t="shared" si="147"/>
        <v>88160.349161714999</v>
      </c>
      <c r="F846" s="83">
        <f t="shared" si="148"/>
        <v>88160.5</v>
      </c>
      <c r="G846" s="83">
        <f t="shared" si="156"/>
        <v>-3.3287939993897453E-2</v>
      </c>
      <c r="H846" s="83"/>
      <c r="I846" s="83"/>
      <c r="J846" s="83"/>
      <c r="K846" s="83">
        <f t="shared" si="157"/>
        <v>-3.3287939993897453E-2</v>
      </c>
      <c r="L846" s="83"/>
      <c r="M846" s="83"/>
      <c r="N846" s="83"/>
      <c r="O846" s="83">
        <f t="shared" ca="1" si="155"/>
        <v>-3.3297075225657752E-2</v>
      </c>
      <c r="P846" s="83">
        <f t="shared" si="149"/>
        <v>-3.016319887181871E-2</v>
      </c>
      <c r="Q846" s="146">
        <f t="shared" si="150"/>
        <v>43970.862500000003</v>
      </c>
      <c r="R846" s="83">
        <f t="shared" si="158"/>
        <v>9.7640070800099233E-6</v>
      </c>
      <c r="S846" s="85">
        <v>1</v>
      </c>
      <c r="T846" s="83">
        <f t="shared" si="151"/>
        <v>9.7640070800099233E-6</v>
      </c>
      <c r="U846" s="83"/>
      <c r="V846" s="83"/>
      <c r="W846" s="83"/>
      <c r="X846" s="83"/>
      <c r="Y846" s="83"/>
    </row>
    <row r="847" spans="1:25" ht="12.95" customHeight="1">
      <c r="A847" s="174" t="s">
        <v>1408</v>
      </c>
      <c r="B847" s="175" t="s">
        <v>195</v>
      </c>
      <c r="C847" s="176">
        <v>58989.472099999999</v>
      </c>
      <c r="D847" s="176">
        <v>1E-4</v>
      </c>
      <c r="E847" s="53">
        <f t="shared" si="147"/>
        <v>88160.845794310357</v>
      </c>
      <c r="F847" s="83">
        <f t="shared" si="148"/>
        <v>88161</v>
      </c>
      <c r="G847" s="83">
        <f t="shared" si="156"/>
        <v>-3.4031080002023373E-2</v>
      </c>
      <c r="H847" s="83"/>
      <c r="I847" s="83"/>
      <c r="J847" s="83"/>
      <c r="K847" s="83">
        <f t="shared" si="157"/>
        <v>-3.4031080002023373E-2</v>
      </c>
      <c r="L847" s="83"/>
      <c r="M847" s="83"/>
      <c r="N847" s="83"/>
      <c r="O847" s="83">
        <f t="shared" ca="1" si="155"/>
        <v>-3.3297606220147435E-2</v>
      </c>
      <c r="P847" s="83">
        <f t="shared" si="149"/>
        <v>-3.0163607433164111E-2</v>
      </c>
      <c r="Q847" s="146">
        <f t="shared" si="150"/>
        <v>43970.972099999999</v>
      </c>
      <c r="R847" s="83">
        <f t="shared" si="158"/>
        <v>1.495734407087886E-5</v>
      </c>
      <c r="S847" s="85">
        <v>1</v>
      </c>
      <c r="T847" s="83">
        <f t="shared" si="151"/>
        <v>1.495734407087886E-5</v>
      </c>
      <c r="U847" s="83"/>
      <c r="V847" s="83"/>
      <c r="W847" s="83"/>
      <c r="X847" s="83"/>
      <c r="Y847" s="83"/>
    </row>
    <row r="848" spans="1:25" ht="12.95" customHeight="1">
      <c r="A848" s="80" t="s">
        <v>1417</v>
      </c>
      <c r="B848" s="81" t="s">
        <v>195</v>
      </c>
      <c r="C848" s="204">
        <v>58989.472099999999</v>
      </c>
      <c r="D848" s="203">
        <v>1E-4</v>
      </c>
      <c r="E848" s="53">
        <f t="shared" si="147"/>
        <v>88160.845794310357</v>
      </c>
      <c r="F848" s="83">
        <f t="shared" si="148"/>
        <v>88161</v>
      </c>
      <c r="G848" s="83">
        <f t="shared" si="156"/>
        <v>-3.4031080002023373E-2</v>
      </c>
      <c r="H848" s="83"/>
      <c r="I848" s="83"/>
      <c r="J848" s="83"/>
      <c r="K848" s="83">
        <f t="shared" si="157"/>
        <v>-3.4031080002023373E-2</v>
      </c>
      <c r="L848" s="83"/>
      <c r="M848" s="83"/>
      <c r="N848" s="83"/>
      <c r="O848" s="83">
        <f t="shared" ca="1" si="155"/>
        <v>-3.3297606220147435E-2</v>
      </c>
      <c r="P848" s="83">
        <f t="shared" si="149"/>
        <v>-3.0163607433164111E-2</v>
      </c>
      <c r="Q848" s="146">
        <f t="shared" si="150"/>
        <v>43970.972099999999</v>
      </c>
      <c r="R848" s="83">
        <f t="shared" si="158"/>
        <v>1.495734407087886E-5</v>
      </c>
      <c r="S848" s="85">
        <v>1</v>
      </c>
      <c r="T848" s="83">
        <f t="shared" si="151"/>
        <v>1.495734407087886E-5</v>
      </c>
      <c r="U848" s="83"/>
      <c r="V848" s="83"/>
      <c r="W848" s="83"/>
      <c r="X848" s="83"/>
      <c r="Y848" s="83"/>
    </row>
    <row r="849" spans="1:25" ht="12.95" customHeight="1">
      <c r="A849" s="174" t="s">
        <v>1408</v>
      </c>
      <c r="B849" s="175" t="s">
        <v>195</v>
      </c>
      <c r="C849" s="176">
        <v>59012.644200000002</v>
      </c>
      <c r="D849" s="176">
        <v>1E-4</v>
      </c>
      <c r="E849" s="53">
        <f t="shared" si="147"/>
        <v>88265.845978281941</v>
      </c>
      <c r="F849" s="83">
        <f t="shared" si="148"/>
        <v>88266</v>
      </c>
      <c r="G849" s="83">
        <f t="shared" si="156"/>
        <v>-3.3990479998465162E-2</v>
      </c>
      <c r="H849" s="83"/>
      <c r="I849" s="83"/>
      <c r="J849" s="83"/>
      <c r="K849" s="83">
        <f t="shared" si="157"/>
        <v>-3.3990479998465162E-2</v>
      </c>
      <c r="L849" s="83"/>
      <c r="M849" s="83"/>
      <c r="N849" s="83"/>
      <c r="O849" s="83">
        <f t="shared" ca="1" si="155"/>
        <v>-3.3409115062980957E-2</v>
      </c>
      <c r="P849" s="83">
        <f t="shared" si="149"/>
        <v>-3.0249455654147408E-2</v>
      </c>
      <c r="Q849" s="146">
        <f t="shared" si="150"/>
        <v>43994.144200000002</v>
      </c>
      <c r="R849" s="83">
        <f t="shared" si="158"/>
        <v>1.399526314477808E-5</v>
      </c>
      <c r="S849" s="85">
        <v>1</v>
      </c>
      <c r="T849" s="83">
        <f t="shared" si="151"/>
        <v>1.399526314477808E-5</v>
      </c>
      <c r="U849" s="83"/>
      <c r="V849" s="83"/>
      <c r="W849" s="83"/>
      <c r="X849" s="83"/>
      <c r="Y849" s="83"/>
    </row>
    <row r="850" spans="1:25" ht="12.95" customHeight="1">
      <c r="A850" s="80" t="s">
        <v>1417</v>
      </c>
      <c r="B850" s="81" t="s">
        <v>195</v>
      </c>
      <c r="C850" s="204">
        <v>59012.644200000002</v>
      </c>
      <c r="D850" s="203">
        <v>1E-4</v>
      </c>
      <c r="E850" s="53">
        <f t="shared" si="147"/>
        <v>88265.845978281941</v>
      </c>
      <c r="F850" s="83">
        <f t="shared" si="148"/>
        <v>88266</v>
      </c>
      <c r="G850" s="83">
        <f t="shared" si="156"/>
        <v>-3.3990479998465162E-2</v>
      </c>
      <c r="H850" s="83"/>
      <c r="I850" s="83"/>
      <c r="J850" s="83"/>
      <c r="K850" s="83">
        <f t="shared" si="157"/>
        <v>-3.3990479998465162E-2</v>
      </c>
      <c r="L850" s="83"/>
      <c r="M850" s="83"/>
      <c r="N850" s="83"/>
      <c r="O850" s="83">
        <f t="shared" ca="1" si="155"/>
        <v>-3.3409115062980957E-2</v>
      </c>
      <c r="P850" s="83">
        <f t="shared" si="149"/>
        <v>-3.0249455654147408E-2</v>
      </c>
      <c r="Q850" s="146">
        <f t="shared" si="150"/>
        <v>43994.144200000002</v>
      </c>
      <c r="R850" s="83">
        <f t="shared" si="158"/>
        <v>1.399526314477808E-5</v>
      </c>
      <c r="S850" s="85">
        <v>1</v>
      </c>
      <c r="T850" s="83">
        <f t="shared" si="151"/>
        <v>1.399526314477808E-5</v>
      </c>
      <c r="U850" s="83"/>
      <c r="V850" s="83"/>
      <c r="W850" s="83"/>
      <c r="X850" s="83"/>
      <c r="Y850" s="83"/>
    </row>
    <row r="851" spans="1:25" ht="12.95" customHeight="1">
      <c r="A851" s="178" t="s">
        <v>1412</v>
      </c>
      <c r="B851" s="179" t="s">
        <v>197</v>
      </c>
      <c r="C851" s="180">
        <v>59248.886700000003</v>
      </c>
      <c r="D851" s="180">
        <v>2.0000000000000001E-4</v>
      </c>
      <c r="E851" s="53">
        <f t="shared" si="147"/>
        <v>89336.336178216443</v>
      </c>
      <c r="F851" s="83">
        <f t="shared" si="148"/>
        <v>89336.5</v>
      </c>
      <c r="G851" s="83">
        <f t="shared" si="156"/>
        <v>-3.6153219996776897E-2</v>
      </c>
      <c r="H851" s="83"/>
      <c r="I851" s="83"/>
      <c r="J851" s="83"/>
      <c r="K851" s="83">
        <f t="shared" si="157"/>
        <v>-3.6153219996776897E-2</v>
      </c>
      <c r="L851" s="83"/>
      <c r="M851" s="83"/>
      <c r="N851" s="83"/>
      <c r="O851" s="83">
        <f t="shared" ca="1" si="155"/>
        <v>-3.4545974265393256E-2</v>
      </c>
      <c r="P851" s="83">
        <f t="shared" si="149"/>
        <v>-3.113041701280202E-2</v>
      </c>
      <c r="Q851" s="146">
        <f t="shared" si="150"/>
        <v>44230.386700000003</v>
      </c>
      <c r="R851" s="83">
        <f t="shared" si="158"/>
        <v>2.522854981582693E-5</v>
      </c>
      <c r="S851" s="85">
        <v>1</v>
      </c>
      <c r="T851" s="83">
        <f t="shared" si="151"/>
        <v>2.522854981582693E-5</v>
      </c>
      <c r="U851" s="83"/>
      <c r="V851" s="83"/>
      <c r="W851" s="83"/>
      <c r="X851" s="83"/>
      <c r="Y851" s="83"/>
    </row>
    <row r="852" spans="1:25" ht="12.95" customHeight="1">
      <c r="A852" s="80" t="s">
        <v>1418</v>
      </c>
      <c r="B852" s="81" t="s">
        <v>1419</v>
      </c>
      <c r="C852" s="204">
        <v>59248.886700000003</v>
      </c>
      <c r="D852" s="203">
        <v>2.0000000000000001E-4</v>
      </c>
      <c r="E852" s="53">
        <f t="shared" si="147"/>
        <v>89336.336178216443</v>
      </c>
      <c r="F852" s="83">
        <f t="shared" si="148"/>
        <v>89336.5</v>
      </c>
      <c r="G852" s="83">
        <f t="shared" si="156"/>
        <v>-3.6153219996776897E-2</v>
      </c>
      <c r="H852" s="83"/>
      <c r="I852" s="83"/>
      <c r="J852" s="83"/>
      <c r="K852" s="83">
        <f t="shared" si="157"/>
        <v>-3.6153219996776897E-2</v>
      </c>
      <c r="L852" s="83"/>
      <c r="M852" s="83"/>
      <c r="N852" s="83"/>
      <c r="O852" s="83">
        <f t="shared" ca="1" si="155"/>
        <v>-3.4545974265393256E-2</v>
      </c>
      <c r="P852" s="83">
        <f t="shared" si="149"/>
        <v>-3.113041701280202E-2</v>
      </c>
      <c r="Q852" s="146">
        <f t="shared" si="150"/>
        <v>44230.386700000003</v>
      </c>
      <c r="R852" s="83">
        <f t="shared" si="158"/>
        <v>2.522854981582693E-5</v>
      </c>
      <c r="S852" s="85">
        <v>1</v>
      </c>
      <c r="T852" s="83">
        <f t="shared" si="151"/>
        <v>2.522854981582693E-5</v>
      </c>
      <c r="U852" s="83"/>
      <c r="V852" s="83"/>
      <c r="W852" s="83"/>
      <c r="X852" s="83"/>
      <c r="Y852" s="83"/>
    </row>
    <row r="853" spans="1:25" ht="12.95" customHeight="1">
      <c r="A853" s="80" t="s">
        <v>1420</v>
      </c>
      <c r="B853" s="81" t="s">
        <v>195</v>
      </c>
      <c r="C853" s="204">
        <v>59287.174899999984</v>
      </c>
      <c r="D853" s="203"/>
      <c r="E853" s="53">
        <f t="shared" ref="E853:E863" si="159">+(C853-C$7)/C$8</f>
        <v>89509.832237871713</v>
      </c>
      <c r="F853" s="83">
        <f t="shared" ref="F853:F916" si="160">ROUND(2*E853,0)/2</f>
        <v>89510</v>
      </c>
      <c r="G853" s="83">
        <f t="shared" si="156"/>
        <v>-3.7022800017439295E-2</v>
      </c>
      <c r="H853" s="83"/>
      <c r="I853" s="83"/>
      <c r="J853" s="83"/>
      <c r="K853" s="83">
        <f t="shared" si="157"/>
        <v>-3.7022800017439295E-2</v>
      </c>
      <c r="L853" s="83"/>
      <c r="M853" s="83"/>
      <c r="N853" s="83"/>
      <c r="O853" s="83">
        <f t="shared" ca="1" si="155"/>
        <v>-3.4730229353313408E-2</v>
      </c>
      <c r="P853" s="83">
        <f t="shared" ref="P853:P863" si="161">+D$11+D$12*F853+D$13*F853^2</f>
        <v>-3.1274178559739643E-2</v>
      </c>
      <c r="Q853" s="146">
        <f t="shared" ref="Q853:Q863" si="162">+C853-15018.5</f>
        <v>44268.674899999984</v>
      </c>
      <c r="R853" s="83">
        <f t="shared" si="158"/>
        <v>3.3046648663924862E-5</v>
      </c>
      <c r="S853" s="85">
        <v>1</v>
      </c>
      <c r="T853" s="83">
        <f t="shared" ref="T853:T916" si="163">+S853*R853</f>
        <v>3.3046648663924862E-5</v>
      </c>
      <c r="U853" s="83"/>
      <c r="V853" s="83"/>
      <c r="W853" s="83"/>
      <c r="X853" s="83"/>
      <c r="Y853" s="83"/>
    </row>
    <row r="854" spans="1:25" ht="12.95" customHeight="1">
      <c r="A854" s="178" t="s">
        <v>1412</v>
      </c>
      <c r="B854" s="179" t="s">
        <v>195</v>
      </c>
      <c r="C854" s="180">
        <v>59312.7736</v>
      </c>
      <c r="D854" s="180">
        <v>2.9999999999999997E-4</v>
      </c>
      <c r="E854" s="53">
        <f t="shared" si="159"/>
        <v>89625.828121258834</v>
      </c>
      <c r="F854" s="83">
        <f t="shared" si="160"/>
        <v>89626</v>
      </c>
      <c r="G854" s="83">
        <f t="shared" si="156"/>
        <v>-3.7931279999611434E-2</v>
      </c>
      <c r="H854" s="83"/>
      <c r="I854" s="83"/>
      <c r="J854" s="83"/>
      <c r="K854" s="83">
        <f t="shared" si="157"/>
        <v>-3.7931279999611434E-2</v>
      </c>
      <c r="L854" s="83"/>
      <c r="M854" s="83"/>
      <c r="N854" s="83"/>
      <c r="O854" s="83">
        <f t="shared" ca="1" si="155"/>
        <v>-3.4853420074919983E-2</v>
      </c>
      <c r="P854" s="83">
        <f t="shared" si="161"/>
        <v>-3.1370448393512787E-2</v>
      </c>
      <c r="Q854" s="146">
        <f t="shared" si="162"/>
        <v>44294.2736</v>
      </c>
      <c r="R854" s="83">
        <f t="shared" si="158"/>
        <v>4.3044511363582944E-5</v>
      </c>
      <c r="S854" s="85">
        <v>1</v>
      </c>
      <c r="T854" s="83">
        <f t="shared" si="163"/>
        <v>4.3044511363582944E-5</v>
      </c>
      <c r="U854" s="83"/>
      <c r="V854" s="83"/>
      <c r="W854" s="83"/>
      <c r="X854" s="83"/>
      <c r="Y854" s="83"/>
    </row>
    <row r="855" spans="1:25" ht="12.95" customHeight="1">
      <c r="A855" s="178" t="s">
        <v>1412</v>
      </c>
      <c r="B855" s="179" t="s">
        <v>195</v>
      </c>
      <c r="C855" s="180">
        <v>59340.359600000003</v>
      </c>
      <c r="D855" s="180">
        <v>1E-4</v>
      </c>
      <c r="E855" s="53">
        <f t="shared" si="159"/>
        <v>89750.829095492489</v>
      </c>
      <c r="F855" s="83">
        <f t="shared" si="160"/>
        <v>89751</v>
      </c>
      <c r="G855" s="83">
        <f t="shared" si="156"/>
        <v>-3.7716279992309865E-2</v>
      </c>
      <c r="H855" s="83"/>
      <c r="I855" s="83"/>
      <c r="J855" s="83"/>
      <c r="K855" s="83">
        <f t="shared" si="157"/>
        <v>-3.7716279992309865E-2</v>
      </c>
      <c r="L855" s="83"/>
      <c r="M855" s="83"/>
      <c r="N855" s="83"/>
      <c r="O855" s="83">
        <f t="shared" ca="1" si="155"/>
        <v>-3.4986168697340836E-2</v>
      </c>
      <c r="P855" s="83">
        <f t="shared" si="161"/>
        <v>-3.1474324332748882E-2</v>
      </c>
      <c r="Q855" s="146">
        <f t="shared" si="162"/>
        <v>44321.859600000003</v>
      </c>
      <c r="R855" s="83">
        <f t="shared" si="158"/>
        <v>3.8962010455925382E-5</v>
      </c>
      <c r="S855" s="85">
        <v>1</v>
      </c>
      <c r="T855" s="83">
        <f t="shared" si="163"/>
        <v>3.8962010455925382E-5</v>
      </c>
      <c r="U855" s="83"/>
      <c r="V855" s="83"/>
      <c r="W855" s="83"/>
      <c r="X855" s="83"/>
      <c r="Y855" s="83"/>
    </row>
    <row r="856" spans="1:25" ht="12.95" customHeight="1">
      <c r="A856" s="80" t="s">
        <v>1421</v>
      </c>
      <c r="B856" s="81" t="s">
        <v>195</v>
      </c>
      <c r="C856" s="204">
        <v>59611.9113</v>
      </c>
      <c r="D856" s="203">
        <v>1E-4</v>
      </c>
      <c r="E856" s="53">
        <f t="shared" si="159"/>
        <v>90981.316554885067</v>
      </c>
      <c r="F856" s="83">
        <f t="shared" si="160"/>
        <v>90981.5</v>
      </c>
      <c r="G856" s="83">
        <f t="shared" si="156"/>
        <v>-4.0483819997461978E-2</v>
      </c>
      <c r="H856" s="83"/>
      <c r="I856" s="83"/>
      <c r="J856" s="83"/>
      <c r="K856" s="83">
        <f t="shared" si="157"/>
        <v>-4.0483819997461978E-2</v>
      </c>
      <c r="L856" s="83"/>
      <c r="M856" s="83"/>
      <c r="N856" s="83"/>
      <c r="O856" s="83">
        <f t="shared" ca="1" si="155"/>
        <v>-3.6292946136451842E-2</v>
      </c>
      <c r="P856" s="83">
        <f t="shared" si="161"/>
        <v>-3.2504458554938026E-2</v>
      </c>
      <c r="Q856" s="146">
        <f t="shared" si="162"/>
        <v>44593.4113</v>
      </c>
      <c r="R856" s="83">
        <f t="shared" si="158"/>
        <v>6.3670209030437929E-5</v>
      </c>
      <c r="S856" s="85">
        <v>1</v>
      </c>
      <c r="T856" s="83">
        <f t="shared" si="163"/>
        <v>6.3670209030437929E-5</v>
      </c>
      <c r="U856" s="83"/>
      <c r="V856" s="83"/>
      <c r="W856" s="83"/>
      <c r="X856" s="83"/>
      <c r="Y856" s="83"/>
    </row>
    <row r="857" spans="1:25" ht="12.95" customHeight="1">
      <c r="A857" s="82" t="s">
        <v>1422</v>
      </c>
      <c r="B857" s="183" t="s">
        <v>195</v>
      </c>
      <c r="C857" s="184">
        <v>59647.7713</v>
      </c>
      <c r="D857" s="184">
        <v>1E-4</v>
      </c>
      <c r="E857" s="53">
        <f t="shared" si="159"/>
        <v>91143.809665014065</v>
      </c>
      <c r="F857" s="83">
        <f t="shared" si="160"/>
        <v>91144</v>
      </c>
      <c r="G857" s="83">
        <f t="shared" si="156"/>
        <v>-4.2004319999250583E-2</v>
      </c>
      <c r="H857" s="83"/>
      <c r="I857" s="83"/>
      <c r="J857" s="83"/>
      <c r="K857" s="83">
        <f t="shared" si="157"/>
        <v>-4.2004319999250583E-2</v>
      </c>
      <c r="L857" s="83"/>
      <c r="M857" s="83"/>
      <c r="N857" s="83"/>
      <c r="O857" s="83">
        <f t="shared" ca="1" si="155"/>
        <v>-3.6465519345598968E-2</v>
      </c>
      <c r="P857" s="83">
        <f t="shared" si="161"/>
        <v>-3.2641526860591123E-2</v>
      </c>
      <c r="Q857" s="146">
        <f t="shared" si="162"/>
        <v>44629.2713</v>
      </c>
      <c r="R857" s="83">
        <f t="shared" si="158"/>
        <v>8.766189535732867E-5</v>
      </c>
      <c r="S857" s="85">
        <v>1</v>
      </c>
      <c r="T857" s="83">
        <f t="shared" si="163"/>
        <v>8.766189535732867E-5</v>
      </c>
      <c r="U857" s="83"/>
      <c r="V857" s="83"/>
      <c r="W857" s="83"/>
      <c r="X857" s="83"/>
      <c r="Y857" s="83"/>
    </row>
    <row r="858" spans="1:25" ht="12.95" customHeight="1">
      <c r="A858" s="80" t="s">
        <v>1421</v>
      </c>
      <c r="B858" s="81" t="s">
        <v>195</v>
      </c>
      <c r="C858" s="204">
        <v>59658.8056</v>
      </c>
      <c r="D858" s="203">
        <v>1E-4</v>
      </c>
      <c r="E858" s="53">
        <f t="shared" si="159"/>
        <v>91193.809601575587</v>
      </c>
      <c r="F858" s="83">
        <f t="shared" si="160"/>
        <v>91194</v>
      </c>
      <c r="G858" s="83">
        <f t="shared" si="156"/>
        <v>-4.2018319996714126E-2</v>
      </c>
      <c r="H858" s="83"/>
      <c r="I858" s="83"/>
      <c r="J858" s="83"/>
      <c r="K858" s="83">
        <f t="shared" si="157"/>
        <v>-4.2018319996714126E-2</v>
      </c>
      <c r="L858" s="83"/>
      <c r="M858" s="83"/>
      <c r="N858" s="83"/>
      <c r="O858" s="83">
        <f t="shared" ca="1" si="155"/>
        <v>-3.6518618794567317E-2</v>
      </c>
      <c r="P858" s="83">
        <f t="shared" si="161"/>
        <v>-3.2683750006063467E-2</v>
      </c>
      <c r="Q858" s="146">
        <f t="shared" si="162"/>
        <v>44640.3056</v>
      </c>
      <c r="R858" s="83">
        <f t="shared" si="158"/>
        <v>8.7134196910355856E-5</v>
      </c>
      <c r="S858" s="85">
        <v>1</v>
      </c>
      <c r="T858" s="83">
        <f t="shared" si="163"/>
        <v>8.7134196910355856E-5</v>
      </c>
      <c r="U858" s="83"/>
      <c r="V858" s="83"/>
      <c r="W858" s="83"/>
      <c r="X858" s="83"/>
      <c r="Y858" s="83"/>
    </row>
    <row r="859" spans="1:25" ht="12.95" customHeight="1">
      <c r="A859" s="80" t="s">
        <v>1421</v>
      </c>
      <c r="B859" s="81" t="s">
        <v>195</v>
      </c>
      <c r="C859" s="204">
        <v>59704.486799999999</v>
      </c>
      <c r="D859" s="203">
        <v>1E-4</v>
      </c>
      <c r="E859" s="53">
        <f t="shared" si="159"/>
        <v>91400.80570482224</v>
      </c>
      <c r="F859" s="83">
        <f t="shared" si="160"/>
        <v>91401</v>
      </c>
      <c r="G859" s="83">
        <f t="shared" si="156"/>
        <v>-4.2878280000877567E-2</v>
      </c>
      <c r="H859" s="83"/>
      <c r="I859" s="83"/>
      <c r="J859" s="83"/>
      <c r="K859" s="83">
        <f t="shared" si="157"/>
        <v>-4.2878280000877567E-2</v>
      </c>
      <c r="L859" s="83"/>
      <c r="M859" s="83"/>
      <c r="N859" s="83"/>
      <c r="O859" s="83">
        <f t="shared" ca="1" si="155"/>
        <v>-3.6738450513296272E-2</v>
      </c>
      <c r="P859" s="83">
        <f t="shared" si="161"/>
        <v>-3.2858795575562538E-2</v>
      </c>
      <c r="Q859" s="146">
        <f t="shared" si="162"/>
        <v>44685.986799999999</v>
      </c>
      <c r="R859" s="83">
        <f t="shared" si="158"/>
        <v>1.0039006814913043E-4</v>
      </c>
      <c r="S859" s="85">
        <v>1</v>
      </c>
      <c r="T859" s="83">
        <f t="shared" si="163"/>
        <v>1.0039006814913043E-4</v>
      </c>
      <c r="U859" s="83"/>
      <c r="V859" s="83"/>
      <c r="W859" s="83"/>
      <c r="X859" s="83"/>
      <c r="Y859" s="83"/>
    </row>
    <row r="860" spans="1:25" ht="12.95" customHeight="1">
      <c r="A860" s="201" t="s">
        <v>1423</v>
      </c>
      <c r="B860" s="202" t="s">
        <v>197</v>
      </c>
      <c r="C860" s="203">
        <v>60029.665399999998</v>
      </c>
      <c r="D860" s="203">
        <v>2.0000000000000001E-4</v>
      </c>
      <c r="E860" s="53">
        <f t="shared" si="159"/>
        <v>92874.293771230354</v>
      </c>
      <c r="F860" s="83">
        <f t="shared" si="160"/>
        <v>92874.5</v>
      </c>
      <c r="G860" s="83">
        <f t="shared" si="156"/>
        <v>-4.551186000026064E-2</v>
      </c>
      <c r="H860" s="83"/>
      <c r="I860" s="83"/>
      <c r="J860" s="83"/>
      <c r="K860" s="83">
        <f t="shared" si="157"/>
        <v>-4.551186000026064E-2</v>
      </c>
      <c r="L860" s="83"/>
      <c r="M860" s="83"/>
      <c r="N860" s="83"/>
      <c r="O860" s="83">
        <f t="shared" ca="1" si="155"/>
        <v>-3.8303291274393428E-2</v>
      </c>
      <c r="P860" s="83">
        <f t="shared" si="161"/>
        <v>-3.4116084956277944E-2</v>
      </c>
      <c r="Q860" s="146">
        <f t="shared" si="162"/>
        <v>45011.165399999998</v>
      </c>
      <c r="R860" s="83">
        <f t="shared" si="158"/>
        <v>1.2986368885305882E-4</v>
      </c>
      <c r="S860" s="85">
        <v>1</v>
      </c>
      <c r="T860" s="83">
        <f t="shared" si="163"/>
        <v>1.2986368885305882E-4</v>
      </c>
      <c r="U860" s="83"/>
      <c r="V860" s="83"/>
      <c r="W860" s="83"/>
      <c r="X860" s="83"/>
      <c r="Y860" s="83"/>
    </row>
    <row r="861" spans="1:25" ht="12.95" customHeight="1">
      <c r="A861" s="201" t="s">
        <v>1423</v>
      </c>
      <c r="B861" s="202" t="s">
        <v>195</v>
      </c>
      <c r="C861" s="203">
        <v>60029.774299999997</v>
      </c>
      <c r="D861" s="203">
        <v>1E-4</v>
      </c>
      <c r="E861" s="53">
        <f t="shared" si="159"/>
        <v>92874.787231902214</v>
      </c>
      <c r="F861" s="83">
        <f t="shared" si="160"/>
        <v>92875</v>
      </c>
      <c r="G861" s="83">
        <f t="shared" si="156"/>
        <v>-4.6955000005254988E-2</v>
      </c>
      <c r="H861" s="83"/>
      <c r="I861" s="83"/>
      <c r="J861" s="83"/>
      <c r="K861" s="83">
        <f t="shared" si="157"/>
        <v>-4.6955000005254988E-2</v>
      </c>
      <c r="L861" s="83"/>
      <c r="M861" s="83"/>
      <c r="N861" s="83"/>
      <c r="O861" s="83">
        <f t="shared" ca="1" si="155"/>
        <v>-3.8303822268883111E-2</v>
      </c>
      <c r="P861" s="83">
        <f t="shared" si="161"/>
        <v>-3.4116514939012965E-2</v>
      </c>
      <c r="Q861" s="146">
        <f t="shared" si="162"/>
        <v>45011.274299999997</v>
      </c>
      <c r="R861" s="83">
        <f t="shared" si="158"/>
        <v>1.6482669879611944E-4</v>
      </c>
      <c r="S861" s="85">
        <v>1</v>
      </c>
      <c r="T861" s="83">
        <f t="shared" si="163"/>
        <v>1.6482669879611944E-4</v>
      </c>
      <c r="U861" s="83"/>
      <c r="V861" s="83"/>
      <c r="W861" s="83"/>
      <c r="X861" s="83"/>
      <c r="Y861" s="83"/>
    </row>
    <row r="862" spans="1:25" ht="12.95" customHeight="1">
      <c r="A862" s="201" t="s">
        <v>1423</v>
      </c>
      <c r="B862" s="202" t="s">
        <v>197</v>
      </c>
      <c r="C862" s="203">
        <v>60029.885999999999</v>
      </c>
      <c r="D862" s="203">
        <v>2.0000000000000001E-4</v>
      </c>
      <c r="E862" s="53">
        <f t="shared" si="159"/>
        <v>92875.293380268122</v>
      </c>
      <c r="F862" s="83">
        <f t="shared" si="160"/>
        <v>92875.5</v>
      </c>
      <c r="G862" s="83">
        <f t="shared" si="156"/>
        <v>-4.5598140000947751E-2</v>
      </c>
      <c r="H862" s="83"/>
      <c r="I862" s="83"/>
      <c r="J862" s="83"/>
      <c r="K862" s="83">
        <f t="shared" si="157"/>
        <v>-4.5598140000947751E-2</v>
      </c>
      <c r="L862" s="83"/>
      <c r="M862" s="83"/>
      <c r="N862" s="83"/>
      <c r="O862" s="83">
        <f t="shared" ca="1" si="155"/>
        <v>-3.8304353263372795E-2</v>
      </c>
      <c r="P862" s="83">
        <f t="shared" si="161"/>
        <v>-3.4116944924020093E-2</v>
      </c>
      <c r="Q862" s="146">
        <f t="shared" si="162"/>
        <v>45011.385999999999</v>
      </c>
      <c r="R862" s="83">
        <f t="shared" si="158"/>
        <v>1.3181784039446788E-4</v>
      </c>
      <c r="S862" s="85">
        <v>1</v>
      </c>
      <c r="T862" s="83">
        <f t="shared" si="163"/>
        <v>1.3181784039446788E-4</v>
      </c>
      <c r="U862" s="83"/>
      <c r="V862" s="83"/>
      <c r="W862" s="83"/>
      <c r="X862" s="83"/>
      <c r="Y862" s="83"/>
    </row>
    <row r="863" spans="1:25" ht="12.95" customHeight="1">
      <c r="A863" s="201" t="s">
        <v>1423</v>
      </c>
      <c r="B863" s="202" t="s">
        <v>195</v>
      </c>
      <c r="C863" s="203">
        <v>60089.583100000003</v>
      </c>
      <c r="D863" s="203">
        <v>2.9999999999999997E-4</v>
      </c>
      <c r="E863" s="53">
        <f t="shared" si="159"/>
        <v>93145.800001703799</v>
      </c>
      <c r="F863" s="83">
        <f t="shared" si="160"/>
        <v>93146</v>
      </c>
      <c r="G863" s="83">
        <f t="shared" si="156"/>
        <v>-4.4136879994766787E-2</v>
      </c>
      <c r="H863" s="83"/>
      <c r="I863" s="83"/>
      <c r="J863" s="83"/>
      <c r="K863" s="83">
        <f t="shared" si="157"/>
        <v>-4.4136879994766787E-2</v>
      </c>
      <c r="L863" s="83"/>
      <c r="M863" s="83"/>
      <c r="N863" s="83"/>
      <c r="O863" s="83">
        <f t="shared" ca="1" si="155"/>
        <v>-3.8591621282291558E-2</v>
      </c>
      <c r="P863" s="83">
        <f t="shared" si="161"/>
        <v>-3.4349899928208812E-2</v>
      </c>
      <c r="Q863" s="146">
        <f t="shared" si="162"/>
        <v>45071.083100000003</v>
      </c>
      <c r="R863" s="83">
        <f t="shared" si="158"/>
        <v>9.5784978823203144E-5</v>
      </c>
      <c r="S863" s="85">
        <v>1</v>
      </c>
      <c r="T863" s="83">
        <f t="shared" si="163"/>
        <v>9.5784978823203144E-5</v>
      </c>
      <c r="U863" s="83"/>
      <c r="V863" s="83"/>
      <c r="W863" s="83"/>
      <c r="X863" s="83"/>
      <c r="Y863" s="83"/>
    </row>
    <row r="864" spans="1:25" ht="12.95" customHeight="1">
      <c r="A864" s="80" t="s">
        <v>1432</v>
      </c>
      <c r="B864" s="202" t="s">
        <v>195</v>
      </c>
      <c r="C864" s="221">
        <v>60372.716899999999</v>
      </c>
      <c r="D864" s="222">
        <v>1E-4</v>
      </c>
      <c r="E864" s="53">
        <f t="shared" ref="E864:E869" si="164">+(C864-C$7)/C$8</f>
        <v>94428.769654370903</v>
      </c>
      <c r="F864" s="83">
        <f t="shared" si="160"/>
        <v>94429</v>
      </c>
      <c r="G864" s="83">
        <f t="shared" ref="G864:G869" si="165">+C864-(C$7+F864*C$8)</f>
        <v>-5.0834120003855787E-2</v>
      </c>
      <c r="H864" s="83"/>
      <c r="I864" s="83"/>
      <c r="J864" s="83"/>
      <c r="K864" s="83">
        <f t="shared" ref="K864:K869" si="166">G864</f>
        <v>-5.0834120003855787E-2</v>
      </c>
      <c r="L864" s="83"/>
      <c r="M864" s="83"/>
      <c r="N864" s="83"/>
      <c r="O864" s="83">
        <f t="shared" ref="O864:O869" ca="1" si="167">+C$11+C$12*F864</f>
        <v>-3.9954153142819318E-2</v>
      </c>
      <c r="P864" s="83">
        <f t="shared" ref="P864:P869" si="168">+D$11+D$12*F864+D$13*F864^2</f>
        <v>-3.5463878687394076E-2</v>
      </c>
      <c r="Q864" s="146">
        <f t="shared" ref="Q864:Q869" si="169">+C864-15018.5</f>
        <v>45354.216899999999</v>
      </c>
      <c r="R864" s="83">
        <f t="shared" ref="R864:R869" si="170">+(P864-G864)^2</f>
        <v>2.3624431812626663E-4</v>
      </c>
      <c r="S864" s="85">
        <v>1</v>
      </c>
      <c r="T864" s="83">
        <f t="shared" ref="T864:T869" si="171">+S864*R864</f>
        <v>2.3624431812626663E-4</v>
      </c>
    </row>
    <row r="865" spans="1:21">
      <c r="A865" s="80" t="s">
        <v>1432</v>
      </c>
      <c r="B865" s="202" t="s">
        <v>197</v>
      </c>
      <c r="C865" s="221">
        <v>60372.828300000001</v>
      </c>
      <c r="D865" s="222">
        <v>2.0000000000000001E-4</v>
      </c>
      <c r="E865" s="53">
        <f t="shared" si="164"/>
        <v>94429.274443341026</v>
      </c>
      <c r="F865" s="83">
        <f t="shared" si="160"/>
        <v>94429.5</v>
      </c>
      <c r="G865" s="83">
        <f t="shared" si="165"/>
        <v>-4.9777259999245871E-2</v>
      </c>
      <c r="H865" s="83"/>
      <c r="I865" s="83"/>
      <c r="J865" s="83"/>
      <c r="K865" s="83">
        <f t="shared" si="166"/>
        <v>-4.9777259999245871E-2</v>
      </c>
      <c r="L865" s="83"/>
      <c r="M865" s="83"/>
      <c r="N865" s="83"/>
      <c r="O865" s="83">
        <f t="shared" ca="1" si="167"/>
        <v>-3.9954684137309002E-2</v>
      </c>
      <c r="P865" s="83">
        <f t="shared" si="168"/>
        <v>-3.546431573409816E-2</v>
      </c>
      <c r="Q865" s="146">
        <f t="shared" si="169"/>
        <v>45354.328300000001</v>
      </c>
      <c r="R865" s="83">
        <f t="shared" si="170"/>
        <v>2.0486037353722474E-4</v>
      </c>
      <c r="S865" s="85">
        <v>1</v>
      </c>
      <c r="T865" s="83">
        <f t="shared" si="171"/>
        <v>2.0486037353722474E-4</v>
      </c>
    </row>
    <row r="866" spans="1:21">
      <c r="A866" s="80" t="s">
        <v>1432</v>
      </c>
      <c r="B866" s="202" t="s">
        <v>197</v>
      </c>
      <c r="C866" s="221">
        <v>60398.647900000004</v>
      </c>
      <c r="D866" s="222">
        <v>2.0000000000000001E-4</v>
      </c>
      <c r="E866" s="53">
        <f t="shared" si="164"/>
        <v>94546.271295161641</v>
      </c>
      <c r="F866" s="83">
        <f t="shared" si="160"/>
        <v>94546.5</v>
      </c>
      <c r="G866" s="83">
        <f t="shared" si="165"/>
        <v>-5.0472019996959716E-2</v>
      </c>
      <c r="H866" s="83"/>
      <c r="I866" s="83"/>
      <c r="J866" s="83"/>
      <c r="K866" s="83">
        <f t="shared" si="166"/>
        <v>-5.0472019996959716E-2</v>
      </c>
      <c r="L866" s="83"/>
      <c r="M866" s="83"/>
      <c r="N866" s="83"/>
      <c r="O866" s="83">
        <f t="shared" ca="1" si="167"/>
        <v>-4.007893684789493E-2</v>
      </c>
      <c r="P866" s="83">
        <f t="shared" si="168"/>
        <v>-3.5566647134334058E-2</v>
      </c>
      <c r="Q866" s="146">
        <f t="shared" si="169"/>
        <v>45380.147900000004</v>
      </c>
      <c r="R866" s="83">
        <f t="shared" si="170"/>
        <v>2.2217014017389741E-4</v>
      </c>
      <c r="S866" s="85">
        <v>1</v>
      </c>
      <c r="T866" s="83">
        <f t="shared" si="171"/>
        <v>2.2217014017389741E-4</v>
      </c>
    </row>
    <row r="867" spans="1:21">
      <c r="A867" s="80" t="s">
        <v>1432</v>
      </c>
      <c r="B867" s="202" t="s">
        <v>195</v>
      </c>
      <c r="C867" s="221">
        <v>60407.580099999999</v>
      </c>
      <c r="D867" s="222">
        <v>5.9999999999999995E-4</v>
      </c>
      <c r="E867" s="53">
        <f t="shared" si="164"/>
        <v>94586.7459454208</v>
      </c>
      <c r="F867" s="83">
        <f t="shared" si="160"/>
        <v>94586.5</v>
      </c>
      <c r="H867" s="83"/>
      <c r="I867" s="83"/>
      <c r="J867" s="83"/>
      <c r="K867" s="83"/>
      <c r="L867" s="83"/>
      <c r="M867" s="83"/>
      <c r="N867" s="83"/>
      <c r="O867" s="83">
        <f t="shared" ca="1" si="167"/>
        <v>-4.0121416407069607E-2</v>
      </c>
      <c r="P867" s="83">
        <f t="shared" si="168"/>
        <v>-3.5601660766048863E-2</v>
      </c>
      <c r="Q867" s="146">
        <f t="shared" si="169"/>
        <v>45389.080099999999</v>
      </c>
      <c r="R867" s="83">
        <f>+(P867-U867)^2</f>
        <v>8.0781341144969439E-3</v>
      </c>
      <c r="S867" s="85">
        <v>1</v>
      </c>
      <c r="T867" s="83">
        <f t="shared" si="171"/>
        <v>8.0781341144969439E-3</v>
      </c>
      <c r="U867" s="83">
        <f>+C867-(C$7+F867*C$8)</f>
        <v>5.4276779999781866E-2</v>
      </c>
    </row>
    <row r="868" spans="1:21">
      <c r="A868" s="80" t="s">
        <v>1432</v>
      </c>
      <c r="B868" s="202" t="s">
        <v>195</v>
      </c>
      <c r="C868" s="221">
        <v>60437.3753</v>
      </c>
      <c r="D868" s="222">
        <v>1E-4</v>
      </c>
      <c r="E868" s="53">
        <f t="shared" si="164"/>
        <v>94721.757510253927</v>
      </c>
      <c r="F868" s="83">
        <f t="shared" si="160"/>
        <v>94722</v>
      </c>
      <c r="G868" s="83">
        <f t="shared" si="165"/>
        <v>-5.3514159997575916E-2</v>
      </c>
      <c r="H868" s="83"/>
      <c r="I868" s="83"/>
      <c r="J868" s="83"/>
      <c r="K868" s="83">
        <f t="shared" si="166"/>
        <v>-5.3514159997575916E-2</v>
      </c>
      <c r="L868" s="83"/>
      <c r="M868" s="83"/>
      <c r="N868" s="83"/>
      <c r="O868" s="83">
        <f t="shared" ca="1" si="167"/>
        <v>-4.026531591377383E-2</v>
      </c>
      <c r="P868" s="83">
        <f t="shared" si="168"/>
        <v>-3.5720377505850269E-2</v>
      </c>
      <c r="Q868" s="146">
        <f t="shared" si="169"/>
        <v>45418.8753</v>
      </c>
      <c r="R868" s="83">
        <f t="shared" si="170"/>
        <v>3.1661869536284219E-4</v>
      </c>
      <c r="S868" s="85">
        <v>1</v>
      </c>
      <c r="T868" s="83">
        <f t="shared" si="171"/>
        <v>3.1661869536284219E-4</v>
      </c>
    </row>
    <row r="869" spans="1:21">
      <c r="A869" s="80" t="s">
        <v>1432</v>
      </c>
      <c r="B869" s="202" t="s">
        <v>195</v>
      </c>
      <c r="C869" s="221">
        <v>60476.659299999999</v>
      </c>
      <c r="D869" s="222">
        <v>1E-4</v>
      </c>
      <c r="E869" s="53">
        <f t="shared" si="164"/>
        <v>94899.765857669088</v>
      </c>
      <c r="F869" s="83">
        <f t="shared" si="160"/>
        <v>94900</v>
      </c>
      <c r="G869" s="83">
        <f t="shared" si="165"/>
        <v>-5.1672000001417473E-2</v>
      </c>
      <c r="H869" s="83"/>
      <c r="I869" s="83"/>
      <c r="J869" s="83"/>
      <c r="K869" s="83">
        <f t="shared" si="166"/>
        <v>-5.1672000001417473E-2</v>
      </c>
      <c r="L869" s="83"/>
      <c r="M869" s="83"/>
      <c r="N869" s="83"/>
      <c r="O869" s="83">
        <f t="shared" ca="1" si="167"/>
        <v>-4.0454349952101135E-2</v>
      </c>
      <c r="P869" s="83">
        <f t="shared" si="168"/>
        <v>-3.5876583703806579E-2</v>
      </c>
      <c r="Q869" s="146">
        <f t="shared" si="169"/>
        <v>45458.159299999999</v>
      </c>
      <c r="R869" s="83">
        <f t="shared" si="170"/>
        <v>2.4949517601483186E-4</v>
      </c>
      <c r="S869" s="85">
        <v>1</v>
      </c>
      <c r="T869" s="83">
        <f t="shared" si="171"/>
        <v>2.4949517601483186E-4</v>
      </c>
    </row>
  </sheetData>
  <protectedRanges>
    <protectedRange sqref="A622:D647" name="Range1"/>
  </protectedRanges>
  <sortState xmlns:xlrd2="http://schemas.microsoft.com/office/spreadsheetml/2017/richdata2" ref="A21:Y864">
    <sortCondition ref="C21:C864"/>
  </sortState>
  <phoneticPr fontId="0" type="noConversion"/>
  <hyperlinks>
    <hyperlink ref="A361" r:id="rId1" display="http://vsolj.cetus-net.org/no47.pdf" xr:uid="{00000000-0004-0000-0000-000000000000}"/>
    <hyperlink ref="A399" r:id="rId2" display="http://var.astro.cz/oejv/issues/oejv0074.pdf" xr:uid="{00000000-0004-0000-0000-000001000000}"/>
    <hyperlink ref="A402" r:id="rId3" display="http://var.astro.cz/oejv/issues/oejv0074.pdf" xr:uid="{00000000-0004-0000-0000-000002000000}"/>
    <hyperlink ref="A405" r:id="rId4" display="http://var.astro.cz/oejv/issues/oejv0074.pdf" xr:uid="{00000000-0004-0000-0000-000003000000}"/>
    <hyperlink ref="A434" r:id="rId5" display="http://var.astro.cz/oejv/issues/oejv0074.pdf" xr:uid="{00000000-0004-0000-0000-000004000000}"/>
    <hyperlink ref="A438" r:id="rId6" display="http://vsolj.cetus-net.org/no42.pdf" xr:uid="{00000000-0004-0000-0000-000005000000}"/>
    <hyperlink ref="A452" r:id="rId7" display="http://vsolj.cetus-net.org/no43.pdf" xr:uid="{00000000-0004-0000-0000-000006000000}"/>
    <hyperlink ref="A453" r:id="rId8" display="http://vsolj.cetus-net.org/no43.pdf" xr:uid="{00000000-0004-0000-0000-000007000000}"/>
    <hyperlink ref="A458" r:id="rId9" display="http://vsolj.cetus-net.org/no43.pdf" xr:uid="{00000000-0004-0000-0000-000008000000}"/>
    <hyperlink ref="A496" r:id="rId10" display="http://vsolj.cetus-net.org/no44.pdf" xr:uid="{00000000-0004-0000-0000-000009000000}"/>
    <hyperlink ref="A497" r:id="rId11" display="http://vsolj.cetus-net.org/no44.pdf" xr:uid="{00000000-0004-0000-0000-00000A000000}"/>
    <hyperlink ref="A532" r:id="rId12" display="http://www.konkoly.hu/cgi-bin/IBVS?5707" xr:uid="{00000000-0004-0000-0000-00000B000000}"/>
    <hyperlink ref="A776" r:id="rId13" display="http://vsolj.cetus-net.org/vsoljno55.pdf" xr:uid="{00000000-0004-0000-0000-00000C000000}"/>
    <hyperlink ref="A786" r:id="rId14" display="http://vsolj.cetus-net.org/vsoljno56.pdf" xr:uid="{00000000-0004-0000-0000-00000D000000}"/>
    <hyperlink ref="A787" r:id="rId15" display="http://vsolj.cetus-net.org/vsoljno56.pdf" xr:uid="{00000000-0004-0000-0000-00000E000000}"/>
    <hyperlink ref="H1954" r:id="rId16" display="http://vsolj.cetus-net.org/bulletin.html" xr:uid="{00000000-0004-0000-0000-00000F000000}"/>
    <hyperlink ref="H65406" r:id="rId17" display="http://vsolj.cetus-net.org/bulletin.html" xr:uid="{00000000-0004-0000-0000-000010000000}"/>
    <hyperlink ref="H65399" r:id="rId18" display="https://www.aavso.org/ejaavso" xr:uid="{00000000-0004-0000-0000-000011000000}"/>
    <hyperlink ref="AP1550" r:id="rId19" display="http://cdsbib.u-strasbg.fr/cgi-bin/cdsbib?1990RMxAA..21..381G" xr:uid="{00000000-0004-0000-0000-000012000000}"/>
    <hyperlink ref="AP1554" r:id="rId20" display="http://cdsbib.u-strasbg.fr/cgi-bin/cdsbib?1990RMxAA..21..381G" xr:uid="{00000000-0004-0000-0000-000013000000}"/>
    <hyperlink ref="AP1553" r:id="rId21" display="http://cdsbib.u-strasbg.fr/cgi-bin/cdsbib?1990RMxAA..21..381G" xr:uid="{00000000-0004-0000-0000-000014000000}"/>
    <hyperlink ref="AP1534" r:id="rId22" display="http://cdsbib.u-strasbg.fr/cgi-bin/cdsbib?1990RMxAA..21..381G" xr:uid="{00000000-0004-0000-0000-000015000000}"/>
    <hyperlink ref="I65406" r:id="rId23" display="http://vsolj.cetus-net.org/bulletin.html" xr:uid="{00000000-0004-0000-0000-000016000000}"/>
    <hyperlink ref="AQ1690" r:id="rId24" display="http://cdsbib.u-strasbg.fr/cgi-bin/cdsbib?1990RMxAA..21..381G" xr:uid="{00000000-0004-0000-0000-000017000000}"/>
    <hyperlink ref="AQ56456" r:id="rId25" display="http://cdsbib.u-strasbg.fr/cgi-bin/cdsbib?1990RMxAA..21..381G" xr:uid="{00000000-0004-0000-0000-000018000000}"/>
    <hyperlink ref="AQ1691" r:id="rId26" display="http://cdsbib.u-strasbg.fr/cgi-bin/cdsbib?1990RMxAA..21..381G" xr:uid="{00000000-0004-0000-0000-000019000000}"/>
    <hyperlink ref="H65403" r:id="rId27" display="https://www.aavso.org/ejaavso" xr:uid="{00000000-0004-0000-0000-00001A000000}"/>
    <hyperlink ref="H2576" r:id="rId28" display="http://vsolj.cetus-net.org/bulletin.html" xr:uid="{00000000-0004-0000-0000-00001B000000}"/>
    <hyperlink ref="AP3820" r:id="rId29" display="http://cdsbib.u-strasbg.fr/cgi-bin/cdsbib?1990RMxAA..21..381G" xr:uid="{00000000-0004-0000-0000-00001C000000}"/>
    <hyperlink ref="AP3823" r:id="rId30" display="http://cdsbib.u-strasbg.fr/cgi-bin/cdsbib?1990RMxAA..21..381G" xr:uid="{00000000-0004-0000-0000-00001D000000}"/>
    <hyperlink ref="AP3821" r:id="rId31" display="http://cdsbib.u-strasbg.fr/cgi-bin/cdsbib?1990RMxAA..21..381G" xr:uid="{00000000-0004-0000-0000-00001E000000}"/>
    <hyperlink ref="AP3805" r:id="rId32" display="http://cdsbib.u-strasbg.fr/cgi-bin/cdsbib?1990RMxAA..21..381G" xr:uid="{00000000-0004-0000-0000-00001F000000}"/>
    <hyperlink ref="I2576" r:id="rId33" display="http://vsolj.cetus-net.org/bulletin.html" xr:uid="{00000000-0004-0000-0000-000020000000}"/>
    <hyperlink ref="AQ4034" r:id="rId34" display="http://cdsbib.u-strasbg.fr/cgi-bin/cdsbib?1990RMxAA..21..381G" xr:uid="{00000000-0004-0000-0000-000021000000}"/>
    <hyperlink ref="AQ735" r:id="rId35" display="http://cdsbib.u-strasbg.fr/cgi-bin/cdsbib?1990RMxAA..21..381G" xr:uid="{00000000-0004-0000-0000-000022000000}"/>
    <hyperlink ref="AQ4038" r:id="rId36" display="http://cdsbib.u-strasbg.fr/cgi-bin/cdsbib?1990RMxAA..21..381G" xr:uid="{00000000-0004-0000-0000-000023000000}"/>
    <hyperlink ref="H65076" r:id="rId37" display="http://vsolj.cetus-net.org/bulletin.html" xr:uid="{00000000-0004-0000-0000-000024000000}"/>
    <hyperlink ref="H65069" r:id="rId38" display="https://www.aavso.org/ejaavso" xr:uid="{00000000-0004-0000-0000-000025000000}"/>
    <hyperlink ref="I65076" r:id="rId39" display="http://vsolj.cetus-net.org/bulletin.html" xr:uid="{00000000-0004-0000-0000-000026000000}"/>
    <hyperlink ref="AQ58727" r:id="rId40" display="http://cdsbib.u-strasbg.fr/cgi-bin/cdsbib?1990RMxAA..21..381G" xr:uid="{00000000-0004-0000-0000-000027000000}"/>
    <hyperlink ref="H65073" r:id="rId41" display="https://www.aavso.org/ejaavso" xr:uid="{00000000-0004-0000-0000-000028000000}"/>
    <hyperlink ref="AP6091" r:id="rId42" display="http://cdsbib.u-strasbg.fr/cgi-bin/cdsbib?1990RMxAA..21..381G" xr:uid="{00000000-0004-0000-0000-000029000000}"/>
    <hyperlink ref="AP6094" r:id="rId43" display="http://cdsbib.u-strasbg.fr/cgi-bin/cdsbib?1990RMxAA..21..381G" xr:uid="{00000000-0004-0000-0000-00002A000000}"/>
    <hyperlink ref="AP6092" r:id="rId44" display="http://cdsbib.u-strasbg.fr/cgi-bin/cdsbib?1990RMxAA..21..381G" xr:uid="{00000000-0004-0000-0000-00002B000000}"/>
    <hyperlink ref="AP6076" r:id="rId45" display="http://cdsbib.u-strasbg.fr/cgi-bin/cdsbib?1990RMxAA..21..381G" xr:uid="{00000000-0004-0000-0000-00002C000000}"/>
    <hyperlink ref="AQ6305" r:id="rId46" display="http://cdsbib.u-strasbg.fr/cgi-bin/cdsbib?1990RMxAA..21..381G" xr:uid="{00000000-0004-0000-0000-00002D000000}"/>
    <hyperlink ref="AQ6309" r:id="rId47" display="http://cdsbib.u-strasbg.fr/cgi-bin/cdsbib?1990RMxAA..21..381G" xr:uid="{00000000-0004-0000-0000-00002E000000}"/>
    <hyperlink ref="AQ455" r:id="rId48" display="http://cdsbib.u-strasbg.fr/cgi-bin/cdsbib?1990RMxAA..21..381G" xr:uid="{00000000-0004-0000-0000-00002F000000}"/>
    <hyperlink ref="I3197" r:id="rId49" display="http://vsolj.cetus-net.org/bulletin.html" xr:uid="{00000000-0004-0000-0000-000030000000}"/>
    <hyperlink ref="H3197" r:id="rId50" display="http://vsolj.cetus-net.org/bulletin.html" xr:uid="{00000000-0004-0000-0000-000031000000}"/>
    <hyperlink ref="AQ1114" r:id="rId51" display="http://cdsbib.u-strasbg.fr/cgi-bin/cdsbib?1990RMxAA..21..381G" xr:uid="{00000000-0004-0000-0000-000032000000}"/>
    <hyperlink ref="AQ1113" r:id="rId52" display="http://cdsbib.u-strasbg.fr/cgi-bin/cdsbib?1990RMxAA..21..381G" xr:uid="{00000000-0004-0000-0000-000033000000}"/>
    <hyperlink ref="AP4367" r:id="rId53" display="http://cdsbib.u-strasbg.fr/cgi-bin/cdsbib?1990RMxAA..21..381G" xr:uid="{00000000-0004-0000-0000-000034000000}"/>
    <hyperlink ref="AP4385" r:id="rId54" display="http://cdsbib.u-strasbg.fr/cgi-bin/cdsbib?1990RMxAA..21..381G" xr:uid="{00000000-0004-0000-0000-000035000000}"/>
    <hyperlink ref="AP4386" r:id="rId55" display="http://cdsbib.u-strasbg.fr/cgi-bin/cdsbib?1990RMxAA..21..381G" xr:uid="{00000000-0004-0000-0000-000036000000}"/>
    <hyperlink ref="AP4382" r:id="rId56" display="http://cdsbib.u-strasbg.fr/cgi-bin/cdsbib?1990RMxAA..21..381G" xr:uid="{00000000-0004-0000-0000-000037000000}"/>
  </hyperlinks>
  <pageMargins left="0.75" right="0.75" top="1" bottom="1" header="0.5" footer="0.5"/>
  <pageSetup orientation="portrait" horizontalDpi="300" verticalDpi="300" r:id="rId57"/>
  <headerFooter alignWithMargins="0"/>
  <drawing r:id="rId5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0"/>
  </sheetPr>
  <dimension ref="A1:Y868"/>
  <sheetViews>
    <sheetView workbookViewId="0">
      <pane xSplit="14" ySplit="22" topLeftCell="O850" activePane="bottomRight" state="frozen"/>
      <selection pane="topRight" activeCell="O1" sqref="O1"/>
      <selection pane="bottomLeft" activeCell="A23" sqref="A23"/>
      <selection pane="bottomRight" activeCell="A863" sqref="A863:D868"/>
    </sheetView>
  </sheetViews>
  <sheetFormatPr defaultColWidth="10.28515625" defaultRowHeight="12.95" customHeight="1"/>
  <cols>
    <col min="1" max="1" width="15.85546875" style="83" customWidth="1"/>
    <col min="2" max="2" width="5.140625" style="83" customWidth="1"/>
    <col min="3" max="3" width="15.140625" style="84" customWidth="1"/>
    <col min="4" max="4" width="10.7109375" style="84" customWidth="1"/>
    <col min="5" max="5" width="9.140625" style="83" customWidth="1"/>
    <col min="6" max="6" width="18.140625" style="83" customWidth="1"/>
    <col min="7" max="7" width="8.140625" style="83" customWidth="1"/>
    <col min="8" max="14" width="8.5703125" style="83" customWidth="1"/>
    <col min="15" max="15" width="8" style="83" customWidth="1"/>
    <col min="16" max="16" width="7.7109375" style="83" customWidth="1"/>
    <col min="17" max="17" width="9.85546875" style="83" customWidth="1"/>
    <col min="18" max="16384" width="10.28515625" style="83"/>
  </cols>
  <sheetData>
    <row r="1" spans="1:25" customFormat="1" ht="21" thickBot="1">
      <c r="A1" s="1" t="s">
        <v>200</v>
      </c>
      <c r="C1" s="6"/>
      <c r="D1" s="6"/>
      <c r="X1" s="3" t="s">
        <v>78</v>
      </c>
      <c r="Y1" s="4" t="s">
        <v>61</v>
      </c>
    </row>
    <row r="2" spans="1:25" ht="12.95" customHeight="1">
      <c r="A2" s="83" t="s">
        <v>93</v>
      </c>
      <c r="B2" s="83" t="s">
        <v>95</v>
      </c>
      <c r="T2" s="83" t="s">
        <v>125</v>
      </c>
      <c r="U2" s="83">
        <f t="shared" ref="U2:U7" si="0">+V2*W2</f>
        <v>1E-4</v>
      </c>
      <c r="V2" s="186">
        <v>1</v>
      </c>
      <c r="W2" s="83">
        <v>1E-4</v>
      </c>
      <c r="X2" s="83">
        <v>-20000</v>
      </c>
      <c r="Y2" s="83">
        <f>+U$2+U$3*X2+U$4*W2^2+U$5*SIN(U$6*X2+U$7)</f>
        <v>2.4855985596289906E-3</v>
      </c>
    </row>
    <row r="3" spans="1:25" ht="12.95" customHeight="1" thickBot="1">
      <c r="T3" s="83" t="s">
        <v>97</v>
      </c>
      <c r="U3" s="83">
        <f t="shared" si="0"/>
        <v>0</v>
      </c>
      <c r="V3" s="187">
        <v>0</v>
      </c>
      <c r="W3" s="101">
        <v>9.9999999999999995E-8</v>
      </c>
      <c r="X3" s="83">
        <v>-17500</v>
      </c>
      <c r="Y3" s="83">
        <f t="shared" ref="Y3:Y36" si="1">+U$2+U$3*X3+U$4*W3^2+U$5*SIN(U$6*X3+U$7)</f>
        <v>1.4907605263225604E-3</v>
      </c>
    </row>
    <row r="4" spans="1:25" ht="12.95" customHeight="1" thickTop="1" thickBot="1">
      <c r="A4" s="95" t="s">
        <v>69</v>
      </c>
      <c r="C4" s="96">
        <v>39533.582999999999</v>
      </c>
      <c r="D4" s="97">
        <v>0.22068628000000001</v>
      </c>
      <c r="T4" s="83" t="s">
        <v>235</v>
      </c>
      <c r="U4" s="83">
        <f t="shared" si="0"/>
        <v>-5.9000000000000003E-12</v>
      </c>
      <c r="V4" s="187">
        <v>-5.9</v>
      </c>
      <c r="W4" s="101">
        <v>9.9999999999999998E-13</v>
      </c>
      <c r="X4" s="83">
        <v>-15000</v>
      </c>
      <c r="Y4" s="83">
        <f t="shared" si="1"/>
        <v>1.554158117033205E-4</v>
      </c>
    </row>
    <row r="5" spans="1:25" ht="12.95" customHeight="1" thickTop="1">
      <c r="A5" s="102" t="s">
        <v>1414</v>
      </c>
      <c r="C5" s="103">
        <v>-9.5</v>
      </c>
      <c r="T5" s="83" t="s">
        <v>62</v>
      </c>
      <c r="U5" s="83">
        <f t="shared" si="0"/>
        <v>2.8E-3</v>
      </c>
      <c r="V5" s="187">
        <v>2.8</v>
      </c>
      <c r="W5" s="83">
        <v>1E-3</v>
      </c>
      <c r="X5" s="83">
        <v>-12500</v>
      </c>
      <c r="Y5" s="83">
        <f t="shared" si="1"/>
        <v>-1.1934966263148971E-3</v>
      </c>
    </row>
    <row r="6" spans="1:25" ht="12.95" customHeight="1">
      <c r="A6" s="95" t="s">
        <v>70</v>
      </c>
      <c r="T6" s="83" t="s">
        <v>63</v>
      </c>
      <c r="U6" s="83">
        <f t="shared" si="0"/>
        <v>2.0000000000000001E-4</v>
      </c>
      <c r="V6" s="187">
        <v>2</v>
      </c>
      <c r="W6" s="83">
        <v>1E-4</v>
      </c>
      <c r="X6" s="83">
        <v>-10000</v>
      </c>
      <c r="Y6" s="83">
        <f t="shared" si="1"/>
        <v>-2.2257159779392735E-3</v>
      </c>
    </row>
    <row r="7" spans="1:25" ht="12.95" customHeight="1" thickBot="1">
      <c r="A7" s="83" t="s">
        <v>71</v>
      </c>
      <c r="C7" s="84">
        <v>42467.831299999998</v>
      </c>
      <c r="T7" s="83" t="s">
        <v>64</v>
      </c>
      <c r="U7" s="83">
        <f t="shared" si="0"/>
        <v>6.1218000000000004</v>
      </c>
      <c r="V7" s="188">
        <v>6.1218000000000004</v>
      </c>
      <c r="W7" s="83">
        <v>1</v>
      </c>
      <c r="X7" s="83">
        <v>-7500</v>
      </c>
      <c r="Y7" s="83">
        <f t="shared" si="1"/>
        <v>-2.6885189518837506E-3</v>
      </c>
    </row>
    <row r="8" spans="1:25" ht="12.95" customHeight="1">
      <c r="A8" s="83" t="s">
        <v>72</v>
      </c>
      <c r="C8" s="84">
        <v>0.22068597000000001</v>
      </c>
      <c r="X8" s="83">
        <v>-5000</v>
      </c>
      <c r="Y8" s="83">
        <f t="shared" si="1"/>
        <v>-2.4685952230532504E-3</v>
      </c>
    </row>
    <row r="9" spans="1:25" ht="12.95" customHeight="1">
      <c r="A9" s="106" t="s">
        <v>212</v>
      </c>
      <c r="B9" s="106"/>
      <c r="C9" s="107">
        <v>467</v>
      </c>
      <c r="D9" s="107" t="str">
        <f>"F"&amp;C9</f>
        <v>F467</v>
      </c>
      <c r="E9" s="106" t="str">
        <f>"G"&amp;C9</f>
        <v>G467</v>
      </c>
      <c r="X9" s="83">
        <v>-2500</v>
      </c>
      <c r="Y9" s="83">
        <f t="shared" si="1"/>
        <v>-1.6197898066291389E-3</v>
      </c>
    </row>
    <row r="10" spans="1:25" ht="12.95" customHeight="1" thickBot="1">
      <c r="C10" s="109" t="s">
        <v>88</v>
      </c>
      <c r="D10" s="109" t="s">
        <v>89</v>
      </c>
      <c r="T10" s="83" t="s">
        <v>65</v>
      </c>
      <c r="U10" s="83">
        <f>2*PI()/U6</f>
        <v>31415.926535897928</v>
      </c>
      <c r="V10" s="83" t="s">
        <v>66</v>
      </c>
      <c r="X10" s="83">
        <v>0</v>
      </c>
      <c r="Y10" s="83">
        <f t="shared" si="1"/>
        <v>-3.4991986577584644E-4</v>
      </c>
    </row>
    <row r="11" spans="1:25" ht="12.95" customHeight="1">
      <c r="A11" s="83" t="s">
        <v>84</v>
      </c>
      <c r="C11" s="113">
        <f ca="1">INTERCEPT(INDIRECT(E9):G1002,INDIRECT(D9):$F1002)</f>
        <v>2.955269828781688E-2</v>
      </c>
      <c r="D11" s="84">
        <f>+E11*F11</f>
        <v>6.5557285682014133E-3</v>
      </c>
      <c r="E11" s="115">
        <v>655.57285682014128</v>
      </c>
      <c r="F11" s="83">
        <v>1.0000000000000001E-5</v>
      </c>
      <c r="U11" s="83">
        <f>U10+C8</f>
        <v>31416.14722186793</v>
      </c>
      <c r="V11" s="83" t="s">
        <v>67</v>
      </c>
      <c r="X11" s="83">
        <v>2500</v>
      </c>
      <c r="Y11" s="83">
        <f t="shared" si="1"/>
        <v>1.030106149723259E-3</v>
      </c>
    </row>
    <row r="12" spans="1:25" ht="12.95" customHeight="1">
      <c r="A12" s="83" t="s">
        <v>85</v>
      </c>
      <c r="C12" s="113">
        <f ca="1">SLOPE(INDIRECT(E9):G1002,INDIRECT(D9):$F1002)</f>
        <v>-5.5928446460678493E-7</v>
      </c>
      <c r="D12" s="84">
        <f>+E12*F12</f>
        <v>-1.5881377786825842E-8</v>
      </c>
      <c r="E12" s="118">
        <v>-1.5881377786825843E-2</v>
      </c>
      <c r="F12" s="83">
        <v>9.9999999999999995E-7</v>
      </c>
      <c r="U12" s="83">
        <f>U11/365.24</f>
        <v>86.01507836454914</v>
      </c>
      <c r="V12" s="83" t="s">
        <v>68</v>
      </c>
      <c r="X12" s="83">
        <v>5000</v>
      </c>
      <c r="Y12" s="83">
        <f t="shared" si="1"/>
        <v>2.1824097411841025E-3</v>
      </c>
    </row>
    <row r="13" spans="1:25" ht="12.95" customHeight="1" thickBot="1">
      <c r="A13" s="83" t="s">
        <v>87</v>
      </c>
      <c r="C13" s="84" t="s">
        <v>82</v>
      </c>
      <c r="D13" s="84">
        <f>+E13*F13</f>
        <v>-4.5442065376385569E-12</v>
      </c>
      <c r="E13" s="120">
        <v>-0.45442065376385571</v>
      </c>
      <c r="F13" s="83">
        <v>9.9999999999999994E-12</v>
      </c>
      <c r="X13" s="83">
        <v>7500</v>
      </c>
      <c r="Y13" s="83">
        <f t="shared" si="1"/>
        <v>2.8248668014243671E-3</v>
      </c>
    </row>
    <row r="14" spans="1:25" ht="12.95" customHeight="1">
      <c r="A14" s="83" t="s">
        <v>92</v>
      </c>
      <c r="D14" s="84">
        <f>2*D13</f>
        <v>-9.0884130752771138E-12</v>
      </c>
      <c r="E14" s="83">
        <f>SUM(R21:R900)</f>
        <v>4.0170664009426017E-2</v>
      </c>
      <c r="X14" s="83">
        <v>10000</v>
      </c>
      <c r="Y14" s="83">
        <f t="shared" si="1"/>
        <v>2.8001814356239398E-3</v>
      </c>
    </row>
    <row r="15" spans="1:25" ht="12.95" customHeight="1">
      <c r="A15" s="123" t="s">
        <v>86</v>
      </c>
      <c r="C15" s="114">
        <f ca="1">(C7+C11)+(C8+C12)*INT(MAX(F21:F3529))</f>
        <v>60476.673108728835</v>
      </c>
      <c r="D15" s="114">
        <f>+C7+INT(MAX(F21:F1584))*C8+D11+D12*INT(MAX(F21:F4019))+D13*INT(MAX(F21:F4046)^2)</f>
        <v>60476.664194786201</v>
      </c>
      <c r="E15" s="124" t="s">
        <v>299</v>
      </c>
      <c r="F15" s="125">
        <v>1</v>
      </c>
      <c r="X15" s="83">
        <v>12500</v>
      </c>
      <c r="Y15" s="83">
        <f t="shared" si="1"/>
        <v>2.1143974822629965E-3</v>
      </c>
    </row>
    <row r="16" spans="1:25" ht="12.95" customHeight="1">
      <c r="A16" s="95" t="s">
        <v>73</v>
      </c>
      <c r="C16" s="127">
        <f ca="1">+C8+C12</f>
        <v>0.22068541071553541</v>
      </c>
      <c r="D16" s="114">
        <f>+C8+D12+2*D13*MAX(F21:F120)</f>
        <v>0.22068593576457202</v>
      </c>
      <c r="E16" s="124" t="s">
        <v>300</v>
      </c>
      <c r="F16" s="128">
        <f ca="1">NOW()+15018.5+$C$5/24</f>
        <v>60679.82943680555</v>
      </c>
      <c r="X16" s="83">
        <v>15000</v>
      </c>
      <c r="Y16" s="83">
        <f t="shared" si="1"/>
        <v>9.3541877067581443E-4</v>
      </c>
    </row>
    <row r="17" spans="1:25" ht="12.95" customHeight="1" thickBot="1">
      <c r="A17" s="124" t="s">
        <v>206</v>
      </c>
      <c r="C17" s="85">
        <f>COUNT(C21:C2187)</f>
        <v>848</v>
      </c>
      <c r="E17" s="124" t="s">
        <v>301</v>
      </c>
      <c r="F17" s="128">
        <f ca="1">ROUND(2*(F16-$C$7)/$C$8,0)/2+F15</f>
        <v>82525.5</v>
      </c>
      <c r="X17" s="83">
        <v>17500</v>
      </c>
      <c r="Y17" s="83">
        <f t="shared" si="1"/>
        <v>-4.4809959222102269E-4</v>
      </c>
    </row>
    <row r="18" spans="1:25" ht="12.95" customHeight="1" thickTop="1" thickBot="1">
      <c r="A18" s="95" t="s">
        <v>304</v>
      </c>
      <c r="C18" s="130">
        <f ca="1">+C15</f>
        <v>60476.673108728835</v>
      </c>
      <c r="D18" s="131">
        <f ca="1">C16</f>
        <v>0.22068541071553541</v>
      </c>
      <c r="E18" s="124" t="s">
        <v>302</v>
      </c>
      <c r="F18" s="117">
        <f ca="1">ROUND(2*(F16-$C$15)/$C$16,0)/2+F15</f>
        <v>921.5</v>
      </c>
      <c r="X18" s="83">
        <v>20000</v>
      </c>
      <c r="Y18" s="83">
        <f t="shared" si="1"/>
        <v>-1.6974240593006019E-3</v>
      </c>
    </row>
    <row r="19" spans="1:25" ht="12.95" customHeight="1" thickBot="1">
      <c r="A19" s="95" t="s">
        <v>305</v>
      </c>
      <c r="C19" s="136">
        <f>+D15</f>
        <v>60476.664194786201</v>
      </c>
      <c r="D19" s="137">
        <f>+D16</f>
        <v>0.22068593576457202</v>
      </c>
      <c r="E19" s="124" t="s">
        <v>303</v>
      </c>
      <c r="F19" s="138">
        <f ca="1">+$C$15+$C$16*F18-15018.5-$C$5/24</f>
        <v>45661.930548036536</v>
      </c>
      <c r="X19" s="83">
        <v>22500</v>
      </c>
      <c r="Y19" s="83">
        <f t="shared" si="1"/>
        <v>-2.5066764293078083E-3</v>
      </c>
    </row>
    <row r="20" spans="1:25" ht="12.95" customHeight="1" thickBot="1">
      <c r="A20" s="140" t="s">
        <v>74</v>
      </c>
      <c r="B20" s="140" t="s">
        <v>75</v>
      </c>
      <c r="C20" s="109" t="s">
        <v>76</v>
      </c>
      <c r="D20" s="109" t="s">
        <v>81</v>
      </c>
      <c r="E20" s="140" t="s">
        <v>77</v>
      </c>
      <c r="F20" s="140" t="s">
        <v>78</v>
      </c>
      <c r="G20" s="140" t="s">
        <v>79</v>
      </c>
      <c r="H20" s="141" t="s">
        <v>58</v>
      </c>
      <c r="I20" s="141" t="s">
        <v>218</v>
      </c>
      <c r="J20" s="141" t="s">
        <v>1431</v>
      </c>
      <c r="K20" s="141" t="s">
        <v>60</v>
      </c>
      <c r="L20" s="141" t="s">
        <v>192</v>
      </c>
      <c r="M20" s="141" t="s">
        <v>94</v>
      </c>
      <c r="N20" s="141" t="s">
        <v>186</v>
      </c>
      <c r="O20" s="141" t="s">
        <v>91</v>
      </c>
      <c r="P20" s="142" t="s">
        <v>90</v>
      </c>
      <c r="Q20" s="140" t="s">
        <v>83</v>
      </c>
      <c r="R20" s="140" t="s">
        <v>187</v>
      </c>
      <c r="S20" s="143" t="s">
        <v>297</v>
      </c>
      <c r="X20" s="83">
        <v>25000</v>
      </c>
      <c r="Y20" s="83">
        <f t="shared" si="1"/>
        <v>-2.6777234984017885E-3</v>
      </c>
    </row>
    <row r="21" spans="1:25" ht="12.95" customHeight="1">
      <c r="A21" s="83" t="s">
        <v>80</v>
      </c>
      <c r="B21" s="85"/>
      <c r="C21" s="84">
        <v>39533.582999999999</v>
      </c>
      <c r="D21" s="84" t="s">
        <v>82</v>
      </c>
      <c r="E21" s="83">
        <f t="shared" ref="E21:E84" si="2">+(C21-C$7)/C$8</f>
        <v>-13296.034632378303</v>
      </c>
      <c r="F21" s="83">
        <f t="shared" ref="F21:F84" si="3">ROUND(2*E21,0)/2</f>
        <v>-13296</v>
      </c>
      <c r="G21" s="83">
        <f t="shared" ref="G21:G32" si="4">+C21-(C$7+F21*C$8)</f>
        <v>-7.6428800020948984E-3</v>
      </c>
      <c r="H21" s="83">
        <f>+G21</f>
        <v>-7.6428800020948984E-3</v>
      </c>
      <c r="O21" s="83">
        <f ca="1">+C$11+C$12*F21</f>
        <v>3.6988944529228691E-2</v>
      </c>
      <c r="P21" s="83">
        <f t="shared" ref="P21:P84" si="5">+D$11+D$12*F21+D$13*F21^2</f>
        <v>5.9635461036804654E-3</v>
      </c>
      <c r="Q21" s="146">
        <f t="shared" ref="Q21:Q84" si="6">+C21-15018.5</f>
        <v>24515.082999999999</v>
      </c>
      <c r="R21" s="83">
        <f t="shared" ref="R21:R32" si="7">+(P21-G21)^2</f>
        <v>1.8513483137192534E-4</v>
      </c>
      <c r="X21" s="83">
        <v>27500</v>
      </c>
      <c r="Y21" s="83">
        <f t="shared" si="1"/>
        <v>-2.1686869785932528E-3</v>
      </c>
    </row>
    <row r="22" spans="1:25" ht="12.95" customHeight="1">
      <c r="A22" s="83" t="s">
        <v>96</v>
      </c>
      <c r="B22" s="85"/>
      <c r="C22" s="84">
        <v>40698.370000000003</v>
      </c>
      <c r="E22" s="83">
        <f t="shared" si="2"/>
        <v>-8018.0054037870887</v>
      </c>
      <c r="F22" s="83">
        <f t="shared" si="3"/>
        <v>-8018</v>
      </c>
      <c r="G22" s="83">
        <f t="shared" si="4"/>
        <v>-1.1925399958272465E-3</v>
      </c>
      <c r="I22" s="83">
        <f t="shared" ref="I22:I32" si="8">G22</f>
        <v>-1.1925399958272465E-3</v>
      </c>
      <c r="P22" s="83">
        <f t="shared" si="5"/>
        <v>6.3909260330815574E-3</v>
      </c>
      <c r="Q22" s="146">
        <f t="shared" si="6"/>
        <v>25679.870000000003</v>
      </c>
      <c r="R22" s="83">
        <f t="shared" si="7"/>
        <v>5.7508957011613862E-5</v>
      </c>
      <c r="X22" s="83">
        <v>30000</v>
      </c>
      <c r="Y22" s="83">
        <f t="shared" si="1"/>
        <v>-1.1041967632006025E-3</v>
      </c>
    </row>
    <row r="23" spans="1:25" ht="12.95" customHeight="1">
      <c r="A23" s="83" t="s">
        <v>96</v>
      </c>
      <c r="B23" s="85"/>
      <c r="C23" s="84">
        <v>40711.387999999999</v>
      </c>
      <c r="E23" s="83">
        <f t="shared" si="2"/>
        <v>-7959.0166062663566</v>
      </c>
      <c r="F23" s="83">
        <f t="shared" si="3"/>
        <v>-7959</v>
      </c>
      <c r="G23" s="83">
        <f t="shared" si="4"/>
        <v>-3.6647699962486513E-3</v>
      </c>
      <c r="I23" s="83">
        <f t="shared" si="8"/>
        <v>-3.6647699962486513E-3</v>
      </c>
      <c r="P23" s="83">
        <f t="shared" si="5"/>
        <v>6.3942725962753931E-3</v>
      </c>
      <c r="Q23" s="146">
        <f t="shared" si="6"/>
        <v>25692.887999999999</v>
      </c>
      <c r="R23" s="83">
        <f t="shared" si="7"/>
        <v>1.0118433787821285E-4</v>
      </c>
      <c r="X23" s="83">
        <v>32500</v>
      </c>
      <c r="Y23" s="83">
        <f t="shared" si="1"/>
        <v>2.5512281765389353E-4</v>
      </c>
    </row>
    <row r="24" spans="1:25" ht="12.95" customHeight="1">
      <c r="A24" s="83" t="s">
        <v>96</v>
      </c>
      <c r="B24" s="85" t="s">
        <v>197</v>
      </c>
      <c r="C24" s="84">
        <v>40711.512999999999</v>
      </c>
      <c r="E24" s="83">
        <f t="shared" si="2"/>
        <v>-7958.4501905580992</v>
      </c>
      <c r="F24" s="83">
        <f t="shared" si="3"/>
        <v>-7958.5</v>
      </c>
      <c r="G24" s="83">
        <f t="shared" si="4"/>
        <v>1.0992244999215472E-2</v>
      </c>
      <c r="I24" s="83">
        <f t="shared" si="8"/>
        <v>1.0992244999215472E-2</v>
      </c>
      <c r="P24" s="83">
        <f t="shared" si="5"/>
        <v>6.394300821790282E-3</v>
      </c>
      <c r="Q24" s="146">
        <f t="shared" si="6"/>
        <v>25693.012999999999</v>
      </c>
      <c r="R24" s="83">
        <f t="shared" si="7"/>
        <v>2.1141090658718213E-5</v>
      </c>
      <c r="X24" s="83">
        <v>35000</v>
      </c>
      <c r="Y24" s="83">
        <f t="shared" si="1"/>
        <v>1.5764629226493168E-3</v>
      </c>
    </row>
    <row r="25" spans="1:25" ht="12.95" customHeight="1">
      <c r="A25" s="83" t="s">
        <v>96</v>
      </c>
      <c r="B25" s="85" t="s">
        <v>197</v>
      </c>
      <c r="C25" s="84">
        <v>40714.375999999997</v>
      </c>
      <c r="E25" s="83">
        <f t="shared" si="2"/>
        <v>-7945.4770051761852</v>
      </c>
      <c r="F25" s="83">
        <f t="shared" si="3"/>
        <v>-7945.5</v>
      </c>
      <c r="G25" s="83">
        <f t="shared" si="4"/>
        <v>5.074634995253291E-3</v>
      </c>
      <c r="I25" s="83">
        <f t="shared" si="8"/>
        <v>5.074634995253291E-3</v>
      </c>
      <c r="P25" s="83">
        <f t="shared" si="5"/>
        <v>6.3950338876691227E-3</v>
      </c>
      <c r="Q25" s="146">
        <f t="shared" si="6"/>
        <v>25695.875999999997</v>
      </c>
      <c r="R25" s="83">
        <f t="shared" si="7"/>
        <v>1.7434532350929553E-6</v>
      </c>
      <c r="X25" s="83">
        <v>37500</v>
      </c>
      <c r="Y25" s="83">
        <f t="shared" si="1"/>
        <v>2.5363134107355754E-3</v>
      </c>
    </row>
    <row r="26" spans="1:25" ht="12.95" customHeight="1">
      <c r="A26" s="83" t="s">
        <v>98</v>
      </c>
      <c r="B26" s="85"/>
      <c r="C26" s="84">
        <v>40714.482000000004</v>
      </c>
      <c r="E26" s="83">
        <f t="shared" si="2"/>
        <v>-7944.9966846555508</v>
      </c>
      <c r="F26" s="83">
        <f t="shared" si="3"/>
        <v>-7945</v>
      </c>
      <c r="G26" s="83">
        <f t="shared" si="4"/>
        <v>7.3165000503649935E-4</v>
      </c>
      <c r="I26" s="83">
        <f t="shared" si="8"/>
        <v>7.3165000503649935E-4</v>
      </c>
      <c r="P26" s="83">
        <f t="shared" si="5"/>
        <v>6.395062051837222E-3</v>
      </c>
      <c r="Q26" s="146">
        <f t="shared" si="6"/>
        <v>25695.982000000004</v>
      </c>
      <c r="R26" s="83">
        <f t="shared" si="7"/>
        <v>3.2074236011847549E-5</v>
      </c>
      <c r="X26" s="83">
        <v>40000</v>
      </c>
      <c r="Y26" s="83">
        <f t="shared" si="1"/>
        <v>2.8996694064730797E-3</v>
      </c>
    </row>
    <row r="27" spans="1:25" ht="12.95" customHeight="1">
      <c r="A27" s="83" t="s">
        <v>96</v>
      </c>
      <c r="B27" s="85"/>
      <c r="C27" s="84">
        <v>40715.353999999999</v>
      </c>
      <c r="E27" s="83">
        <f t="shared" si="2"/>
        <v>-7941.0453686747669</v>
      </c>
      <c r="F27" s="83">
        <f t="shared" si="3"/>
        <v>-7941</v>
      </c>
      <c r="G27" s="83">
        <f t="shared" si="4"/>
        <v>-1.0012229999119882E-2</v>
      </c>
      <c r="I27" s="83">
        <f t="shared" si="8"/>
        <v>-1.0012229999119882E-2</v>
      </c>
      <c r="P27" s="83">
        <f t="shared" si="5"/>
        <v>6.3952872833863026E-3</v>
      </c>
      <c r="Q27" s="146">
        <f t="shared" si="6"/>
        <v>25696.853999999999</v>
      </c>
      <c r="R27" s="83">
        <f t="shared" si="7"/>
        <v>2.6920662337573913E-4</v>
      </c>
      <c r="X27" s="83">
        <v>42500</v>
      </c>
      <c r="Y27" s="83">
        <f t="shared" si="1"/>
        <v>2.577568689621914E-3</v>
      </c>
    </row>
    <row r="28" spans="1:25" ht="12.95" customHeight="1">
      <c r="A28" s="83" t="s">
        <v>96</v>
      </c>
      <c r="B28" s="85" t="s">
        <v>197</v>
      </c>
      <c r="C28" s="84">
        <v>40740.417000000001</v>
      </c>
      <c r="E28" s="83">
        <f t="shared" si="2"/>
        <v>-7827.4767535063356</v>
      </c>
      <c r="F28" s="83">
        <f t="shared" si="3"/>
        <v>-7827.5</v>
      </c>
      <c r="G28" s="83">
        <f t="shared" si="4"/>
        <v>5.1301750063430518E-3</v>
      </c>
      <c r="I28" s="83">
        <f t="shared" si="8"/>
        <v>5.1301750063430518E-3</v>
      </c>
      <c r="P28" s="83">
        <f t="shared" si="5"/>
        <v>6.4016176259170214E-3</v>
      </c>
      <c r="Q28" s="146">
        <f t="shared" si="6"/>
        <v>25721.917000000001</v>
      </c>
      <c r="R28" s="83">
        <f t="shared" si="7"/>
        <v>1.616566334869118E-6</v>
      </c>
      <c r="X28" s="83">
        <v>45000</v>
      </c>
      <c r="Y28" s="83">
        <f t="shared" si="1"/>
        <v>1.6488727493224658E-3</v>
      </c>
    </row>
    <row r="29" spans="1:25" ht="12.95" customHeight="1">
      <c r="A29" s="83" t="s">
        <v>96</v>
      </c>
      <c r="B29" s="85"/>
      <c r="C29" s="84">
        <v>40741.402000000002</v>
      </c>
      <c r="E29" s="83">
        <f t="shared" si="2"/>
        <v>-7823.0133977252653</v>
      </c>
      <c r="F29" s="83">
        <f t="shared" si="3"/>
        <v>-7823</v>
      </c>
      <c r="G29" s="83">
        <f t="shared" si="4"/>
        <v>-2.9566899975179695E-3</v>
      </c>
      <c r="I29" s="83">
        <f t="shared" si="8"/>
        <v>-2.9566899975179695E-3</v>
      </c>
      <c r="P29" s="83">
        <f t="shared" si="5"/>
        <v>6.4018661956868591E-3</v>
      </c>
      <c r="Q29" s="146">
        <f t="shared" si="6"/>
        <v>25722.902000000002</v>
      </c>
      <c r="R29" s="83">
        <f t="shared" si="7"/>
        <v>8.758257402137243E-5</v>
      </c>
      <c r="X29" s="83">
        <v>47500</v>
      </c>
      <c r="Y29" s="83">
        <f t="shared" si="1"/>
        <v>3.4095874116327521E-4</v>
      </c>
    </row>
    <row r="30" spans="1:25" ht="12.95" customHeight="1">
      <c r="A30" s="83" t="s">
        <v>96</v>
      </c>
      <c r="B30" s="85" t="s">
        <v>197</v>
      </c>
      <c r="C30" s="84">
        <v>40742.396999999997</v>
      </c>
      <c r="E30" s="83">
        <f t="shared" si="2"/>
        <v>-7818.5047286875588</v>
      </c>
      <c r="F30" s="83">
        <f t="shared" si="3"/>
        <v>-7818.5</v>
      </c>
      <c r="G30" s="83">
        <f t="shared" si="4"/>
        <v>-1.0435549993417226E-3</v>
      </c>
      <c r="I30" s="83">
        <f t="shared" si="8"/>
        <v>-1.0435549993417226E-3</v>
      </c>
      <c r="P30" s="83">
        <f t="shared" si="5"/>
        <v>6.4021145814163313E-3</v>
      </c>
      <c r="Q30" s="146">
        <f t="shared" si="6"/>
        <v>25723.896999999997</v>
      </c>
      <c r="R30" s="83">
        <f t="shared" si="7"/>
        <v>5.5437995505825816E-5</v>
      </c>
      <c r="X30" s="83">
        <v>50000</v>
      </c>
      <c r="Y30" s="83">
        <f t="shared" si="1"/>
        <v>-1.0259503705625731E-3</v>
      </c>
    </row>
    <row r="31" spans="1:25" ht="12.95" customHeight="1">
      <c r="A31" s="83" t="s">
        <v>99</v>
      </c>
      <c r="B31" s="85" t="s">
        <v>197</v>
      </c>
      <c r="C31" s="84">
        <v>40980.74</v>
      </c>
      <c r="E31" s="83">
        <f t="shared" si="2"/>
        <v>-6738.4949754621921</v>
      </c>
      <c r="F31" s="83">
        <f t="shared" si="3"/>
        <v>-6738.5</v>
      </c>
      <c r="G31" s="83">
        <f t="shared" si="4"/>
        <v>1.1088449973613024E-3</v>
      </c>
      <c r="I31" s="83">
        <f t="shared" si="8"/>
        <v>1.1088449973613024E-3</v>
      </c>
      <c r="P31" s="83">
        <f t="shared" si="5"/>
        <v>6.4564047091404363E-3</v>
      </c>
      <c r="Q31" s="146">
        <f t="shared" si="6"/>
        <v>25962.239999999998</v>
      </c>
      <c r="R31" s="83">
        <f t="shared" si="7"/>
        <v>2.8596394871043333E-5</v>
      </c>
      <c r="X31" s="83">
        <v>52500</v>
      </c>
      <c r="Y31" s="83">
        <f t="shared" si="1"/>
        <v>-2.1171875626827103E-3</v>
      </c>
    </row>
    <row r="32" spans="1:25" ht="12.95" customHeight="1">
      <c r="A32" s="83" t="s">
        <v>99</v>
      </c>
      <c r="B32" s="85"/>
      <c r="C32" s="84">
        <v>41054.336000000003</v>
      </c>
      <c r="E32" s="83">
        <f t="shared" si="2"/>
        <v>-6405.0075317429328</v>
      </c>
      <c r="F32" s="83">
        <f t="shared" si="3"/>
        <v>-6405</v>
      </c>
      <c r="G32" s="83">
        <f t="shared" si="4"/>
        <v>-1.6621499962639064E-3</v>
      </c>
      <c r="I32" s="83">
        <f t="shared" si="8"/>
        <v>-1.6621499962639064E-3</v>
      </c>
      <c r="P32" s="83">
        <f t="shared" si="5"/>
        <v>6.4710271503207852E-3</v>
      </c>
      <c r="Q32" s="146">
        <f t="shared" si="6"/>
        <v>26035.836000000003</v>
      </c>
      <c r="R32" s="83">
        <f t="shared" si="7"/>
        <v>6.6148570497727487E-5</v>
      </c>
      <c r="X32" s="83">
        <v>55000</v>
      </c>
      <c r="Y32" s="83">
        <f t="shared" si="1"/>
        <v>-2.6655799123385553E-3</v>
      </c>
    </row>
    <row r="33" spans="1:25" ht="12.95" customHeight="1">
      <c r="A33" s="83" t="s">
        <v>100</v>
      </c>
      <c r="B33" s="85"/>
      <c r="C33" s="84">
        <v>41392.428999999996</v>
      </c>
      <c r="E33" s="83">
        <f t="shared" si="2"/>
        <v>-4872.9980433282708</v>
      </c>
      <c r="F33" s="83">
        <f t="shared" si="3"/>
        <v>-4873</v>
      </c>
      <c r="P33" s="83">
        <f t="shared" si="5"/>
        <v>6.5252112075112065E-3</v>
      </c>
      <c r="Q33" s="146">
        <f t="shared" si="6"/>
        <v>26373.928999999996</v>
      </c>
      <c r="S33" s="148">
        <v>4.4522399984998628E-3</v>
      </c>
      <c r="X33" s="83">
        <v>57500</v>
      </c>
      <c r="Y33" s="83">
        <f t="shared" si="1"/>
        <v>-2.5368618464825334E-3</v>
      </c>
    </row>
    <row r="34" spans="1:25" ht="12.95" customHeight="1">
      <c r="A34" s="83" t="s">
        <v>100</v>
      </c>
      <c r="B34" s="85"/>
      <c r="C34" s="84">
        <v>41396.400000000001</v>
      </c>
      <c r="E34" s="83">
        <f t="shared" si="2"/>
        <v>-4855.0041491083302</v>
      </c>
      <c r="F34" s="83">
        <f t="shared" si="3"/>
        <v>-4855</v>
      </c>
      <c r="P34" s="83">
        <f t="shared" si="5"/>
        <v>6.5257210514526112E-3</v>
      </c>
      <c r="Q34" s="146">
        <f t="shared" si="6"/>
        <v>26377.9</v>
      </c>
      <c r="S34" s="148">
        <v>1.2092240001948085E-2</v>
      </c>
      <c r="X34" s="83">
        <v>60000</v>
      </c>
      <c r="Y34" s="83">
        <f t="shared" si="1"/>
        <v>-1.762548036835685E-3</v>
      </c>
    </row>
    <row r="35" spans="1:25" ht="12.95" customHeight="1">
      <c r="A35" s="83" t="s">
        <v>100</v>
      </c>
      <c r="B35" s="85" t="s">
        <v>197</v>
      </c>
      <c r="C35" s="84">
        <v>41401.588000000003</v>
      </c>
      <c r="E35" s="83">
        <f t="shared" si="2"/>
        <v>-4831.4956315528107</v>
      </c>
      <c r="F35" s="83">
        <f t="shared" si="3"/>
        <v>-4831.5</v>
      </c>
      <c r="G35" s="83">
        <f t="shared" ref="G35:G43" si="9">+C35-(C$7+F35*C$8)</f>
        <v>9.6405500516993925E-4</v>
      </c>
      <c r="I35" s="83">
        <f t="shared" ref="I35:I43" si="10">G35</f>
        <v>9.6405500516993925E-4</v>
      </c>
      <c r="P35" s="83">
        <f t="shared" si="5"/>
        <v>6.5263822493053514E-3</v>
      </c>
      <c r="Q35" s="146">
        <f t="shared" si="6"/>
        <v>26383.088000000003</v>
      </c>
      <c r="R35" s="83">
        <f t="shared" ref="R35:R43" si="11">+(P35-G35)^2</f>
        <v>3.0939484370851049E-5</v>
      </c>
      <c r="X35" s="83">
        <v>62500</v>
      </c>
      <c r="Y35" s="83">
        <f t="shared" si="1"/>
        <v>-5.3221750913775624E-4</v>
      </c>
    </row>
    <row r="36" spans="1:25" ht="12.95" customHeight="1">
      <c r="A36" s="83" t="s">
        <v>101</v>
      </c>
      <c r="B36" s="85"/>
      <c r="C36" s="84">
        <v>41411.409</v>
      </c>
      <c r="E36" s="83">
        <f t="shared" si="2"/>
        <v>-4786.9934821864672</v>
      </c>
      <c r="F36" s="83">
        <f t="shared" si="3"/>
        <v>-4787</v>
      </c>
      <c r="G36" s="83">
        <f t="shared" si="9"/>
        <v>1.4383900052052923E-3</v>
      </c>
      <c r="I36" s="83">
        <f t="shared" si="10"/>
        <v>1.4383900052052923E-3</v>
      </c>
      <c r="P36" s="83">
        <f t="shared" si="5"/>
        <v>6.5276205540447489E-3</v>
      </c>
      <c r="Q36" s="146">
        <f t="shared" si="6"/>
        <v>26392.909</v>
      </c>
      <c r="R36" s="83">
        <f t="shared" si="11"/>
        <v>2.5900267579240757E-5</v>
      </c>
      <c r="X36" s="83">
        <v>65000</v>
      </c>
      <c r="Y36" s="83">
        <f t="shared" si="1"/>
        <v>8.5290191415356056E-4</v>
      </c>
    </row>
    <row r="37" spans="1:25" ht="12.95" customHeight="1">
      <c r="A37" s="83" t="s">
        <v>101</v>
      </c>
      <c r="B37" s="85"/>
      <c r="C37" s="84">
        <v>41434.355000000003</v>
      </c>
      <c r="E37" s="83">
        <f t="shared" si="2"/>
        <v>-4683.0176834530748</v>
      </c>
      <c r="F37" s="83">
        <f t="shared" si="3"/>
        <v>-4683</v>
      </c>
      <c r="G37" s="83">
        <f t="shared" si="9"/>
        <v>-3.9024899961077608E-3</v>
      </c>
      <c r="I37" s="83">
        <f t="shared" si="10"/>
        <v>-3.9024899961077608E-3</v>
      </c>
      <c r="P37" s="83">
        <f t="shared" si="5"/>
        <v>6.5304443888897076E-3</v>
      </c>
      <c r="Q37" s="146">
        <f t="shared" si="6"/>
        <v>26415.855000000003</v>
      </c>
      <c r="R37" s="83">
        <f t="shared" si="11"/>
        <v>1.0884611988166252E-4</v>
      </c>
    </row>
    <row r="38" spans="1:25" ht="12.95" customHeight="1">
      <c r="A38" s="83" t="s">
        <v>101</v>
      </c>
      <c r="B38" s="85" t="s">
        <v>197</v>
      </c>
      <c r="C38" s="84">
        <v>41440.413</v>
      </c>
      <c r="E38" s="83">
        <f t="shared" si="2"/>
        <v>-4655.5669125681052</v>
      </c>
      <c r="F38" s="83">
        <f t="shared" si="3"/>
        <v>-4655.5</v>
      </c>
      <c r="G38" s="83">
        <f t="shared" si="9"/>
        <v>-1.4766665000934154E-2</v>
      </c>
      <c r="I38" s="83">
        <f t="shared" si="10"/>
        <v>-1.4766665000934154E-2</v>
      </c>
      <c r="P38" s="83">
        <f t="shared" si="5"/>
        <v>6.5311746430012432E-3</v>
      </c>
      <c r="Q38" s="146">
        <f t="shared" si="6"/>
        <v>26421.913</v>
      </c>
      <c r="R38" s="83">
        <f t="shared" si="11"/>
        <v>4.5359797349878622E-4</v>
      </c>
    </row>
    <row r="39" spans="1:25" ht="12.95" customHeight="1">
      <c r="A39" s="83" t="s">
        <v>101</v>
      </c>
      <c r="B39" s="85"/>
      <c r="C39" s="84">
        <v>41443.402000000002</v>
      </c>
      <c r="E39" s="83">
        <f t="shared" si="2"/>
        <v>-4642.0227801522506</v>
      </c>
      <c r="F39" s="83">
        <f t="shared" si="3"/>
        <v>-4642</v>
      </c>
      <c r="G39" s="83">
        <f t="shared" si="9"/>
        <v>-5.0272599983145483E-3</v>
      </c>
      <c r="I39" s="83">
        <f t="shared" si="10"/>
        <v>-5.0272599983145483E-3</v>
      </c>
      <c r="P39" s="83">
        <f t="shared" si="5"/>
        <v>6.5315306161649505E-3</v>
      </c>
      <c r="Q39" s="146">
        <f t="shared" si="6"/>
        <v>26424.902000000002</v>
      </c>
      <c r="R39" s="83">
        <f t="shared" si="11"/>
        <v>1.3360564046937932E-4</v>
      </c>
    </row>
    <row r="40" spans="1:25" ht="12.95" customHeight="1">
      <c r="A40" s="83" t="s">
        <v>101</v>
      </c>
      <c r="B40" s="85" t="s">
        <v>197</v>
      </c>
      <c r="C40" s="84">
        <v>41446.385000000002</v>
      </c>
      <c r="E40" s="83">
        <f t="shared" si="2"/>
        <v>-4628.5058356903974</v>
      </c>
      <c r="F40" s="83">
        <f t="shared" si="3"/>
        <v>-4628.5</v>
      </c>
      <c r="G40" s="83">
        <f t="shared" si="9"/>
        <v>-1.2878549969173037E-3</v>
      </c>
      <c r="I40" s="83">
        <f t="shared" si="10"/>
        <v>-1.2878549969173037E-3</v>
      </c>
      <c r="P40" s="83">
        <f t="shared" si="5"/>
        <v>6.5318849329653759E-3</v>
      </c>
      <c r="Q40" s="146">
        <f t="shared" si="6"/>
        <v>26427.885000000002</v>
      </c>
      <c r="R40" s="83">
        <f t="shared" si="11"/>
        <v>6.1148332571001586E-5</v>
      </c>
    </row>
    <row r="41" spans="1:25" ht="12.95" customHeight="1">
      <c r="A41" s="83" t="s">
        <v>101</v>
      </c>
      <c r="B41" s="85"/>
      <c r="C41" s="84">
        <v>41471.43</v>
      </c>
      <c r="E41" s="83">
        <f t="shared" si="2"/>
        <v>-4515.0187843839722</v>
      </c>
      <c r="F41" s="83">
        <f t="shared" si="3"/>
        <v>-4515</v>
      </c>
      <c r="G41" s="83">
        <f t="shared" si="9"/>
        <v>-4.145449995121453E-3</v>
      </c>
      <c r="I41" s="83">
        <f t="shared" si="10"/>
        <v>-4.145449995121453E-3</v>
      </c>
      <c r="P41" s="83">
        <f t="shared" si="5"/>
        <v>6.5347983161926993E-3</v>
      </c>
      <c r="Q41" s="146">
        <f t="shared" si="6"/>
        <v>26452.93</v>
      </c>
      <c r="R41" s="83">
        <f t="shared" si="11"/>
        <v>1.1406770399132878E-4</v>
      </c>
    </row>
    <row r="42" spans="1:25" ht="12.95" customHeight="1">
      <c r="A42" s="83" t="s">
        <v>101</v>
      </c>
      <c r="B42" s="85"/>
      <c r="C42" s="84">
        <v>41471.430999999997</v>
      </c>
      <c r="E42" s="83">
        <f t="shared" si="2"/>
        <v>-4515.0142530583216</v>
      </c>
      <c r="F42" s="83">
        <f t="shared" si="3"/>
        <v>-4515</v>
      </c>
      <c r="G42" s="83">
        <f t="shared" si="9"/>
        <v>-3.145449998555705E-3</v>
      </c>
      <c r="I42" s="83">
        <f t="shared" si="10"/>
        <v>-3.145449998555705E-3</v>
      </c>
      <c r="P42" s="83">
        <f t="shared" si="5"/>
        <v>6.5347983161926993E-3</v>
      </c>
      <c r="Q42" s="146">
        <f t="shared" si="6"/>
        <v>26452.930999999997</v>
      </c>
      <c r="R42" s="83">
        <f t="shared" si="11"/>
        <v>9.3707207435189308E-5</v>
      </c>
    </row>
    <row r="43" spans="1:25" ht="12.95" customHeight="1">
      <c r="A43" s="83" t="s">
        <v>101</v>
      </c>
      <c r="B43" s="85" t="s">
        <v>197</v>
      </c>
      <c r="C43" s="84">
        <v>41472.432000000001</v>
      </c>
      <c r="E43" s="83">
        <f t="shared" si="2"/>
        <v>-4510.4783960665791</v>
      </c>
      <c r="F43" s="83">
        <f t="shared" si="3"/>
        <v>-4510.5</v>
      </c>
      <c r="G43" s="83">
        <f t="shared" si="9"/>
        <v>4.7676850008429028E-3</v>
      </c>
      <c r="I43" s="83">
        <f t="shared" si="10"/>
        <v>4.7676850008429028E-3</v>
      </c>
      <c r="P43" s="83">
        <f t="shared" si="5"/>
        <v>6.5349114118051325E-3</v>
      </c>
      <c r="Q43" s="146">
        <f t="shared" si="6"/>
        <v>26453.932000000001</v>
      </c>
      <c r="R43" s="83">
        <f t="shared" si="11"/>
        <v>3.1230891876024438E-6</v>
      </c>
    </row>
    <row r="44" spans="1:25" ht="12.95" customHeight="1">
      <c r="A44" s="83" t="s">
        <v>101</v>
      </c>
      <c r="B44" s="85"/>
      <c r="C44" s="84">
        <v>41473.421999999999</v>
      </c>
      <c r="E44" s="83">
        <f t="shared" si="2"/>
        <v>-4505.9923836571907</v>
      </c>
      <c r="F44" s="83">
        <f t="shared" si="3"/>
        <v>-4506</v>
      </c>
      <c r="P44" s="83">
        <f t="shared" si="5"/>
        <v>6.5350243233772021E-3</v>
      </c>
      <c r="Q44" s="146">
        <f t="shared" si="6"/>
        <v>26454.921999999999</v>
      </c>
      <c r="S44" s="148">
        <v>2.0240079997165594E-2</v>
      </c>
    </row>
    <row r="45" spans="1:25" ht="12.95" customHeight="1">
      <c r="A45" s="83" t="s">
        <v>101</v>
      </c>
      <c r="B45" s="85"/>
      <c r="C45" s="84">
        <v>41490.415999999997</v>
      </c>
      <c r="E45" s="83">
        <f t="shared" si="2"/>
        <v>-4428.9870352881999</v>
      </c>
      <c r="F45" s="83">
        <f t="shared" si="3"/>
        <v>-4429</v>
      </c>
      <c r="P45" s="83">
        <f t="shared" si="5"/>
        <v>6.5369278486644786E-3</v>
      </c>
      <c r="Q45" s="146">
        <f t="shared" si="6"/>
        <v>26471.915999999997</v>
      </c>
      <c r="S45" s="148">
        <v>2.064008000161266E-2</v>
      </c>
    </row>
    <row r="46" spans="1:25" ht="12.95" customHeight="1">
      <c r="A46" s="83" t="s">
        <v>101</v>
      </c>
      <c r="B46" s="85"/>
      <c r="C46" s="84">
        <v>41494.39</v>
      </c>
      <c r="E46" s="83">
        <f t="shared" si="2"/>
        <v>-4410.9795470912741</v>
      </c>
      <c r="F46" s="83">
        <f t="shared" si="3"/>
        <v>-4411</v>
      </c>
      <c r="P46" s="83">
        <f t="shared" si="5"/>
        <v>6.5373650580085848E-3</v>
      </c>
      <c r="Q46" s="146">
        <f t="shared" si="6"/>
        <v>26475.89</v>
      </c>
      <c r="S46" s="148">
        <v>2.064008000161266E-2</v>
      </c>
    </row>
    <row r="47" spans="1:25" ht="12.95" customHeight="1">
      <c r="A47" s="83" t="s">
        <v>102</v>
      </c>
      <c r="B47" s="85" t="s">
        <v>197</v>
      </c>
      <c r="C47" s="84">
        <v>41506.410000000003</v>
      </c>
      <c r="E47" s="83">
        <f t="shared" si="2"/>
        <v>-4356.5130125852338</v>
      </c>
      <c r="F47" s="83">
        <f t="shared" si="3"/>
        <v>-4356.5</v>
      </c>
      <c r="P47" s="83">
        <f t="shared" si="5"/>
        <v>6.5386708754488244E-3</v>
      </c>
      <c r="Q47" s="146">
        <f t="shared" si="6"/>
        <v>26487.910000000003</v>
      </c>
      <c r="S47" s="148">
        <v>-5.4700600005162414E-2</v>
      </c>
    </row>
    <row r="48" spans="1:25" ht="12.95" customHeight="1">
      <c r="A48" s="83" t="s">
        <v>103</v>
      </c>
      <c r="B48" s="85" t="s">
        <v>197</v>
      </c>
      <c r="C48" s="84">
        <v>41706.576000000001</v>
      </c>
      <c r="E48" s="83">
        <f t="shared" si="2"/>
        <v>-3449.4956793129941</v>
      </c>
      <c r="F48" s="83">
        <f t="shared" si="3"/>
        <v>-3449.5</v>
      </c>
      <c r="G48" s="83">
        <f t="shared" ref="G48:G55" si="12">+C48-(C$7+F48*C$8)</f>
        <v>9.5351500203832984E-4</v>
      </c>
      <c r="I48" s="83">
        <f t="shared" ref="I48:I55" si="13">G48</f>
        <v>9.5351500203832984E-4</v>
      </c>
      <c r="P48" s="83">
        <f t="shared" si="5"/>
        <v>6.5564396389393292E-3</v>
      </c>
      <c r="Q48" s="146">
        <f t="shared" si="6"/>
        <v>26688.076000000001</v>
      </c>
      <c r="R48" s="83">
        <f t="shared" ref="R48:R55" si="14">+(P48-G48)^2</f>
        <v>3.1392764486792197E-5</v>
      </c>
    </row>
    <row r="49" spans="1:19" ht="12.95" customHeight="1">
      <c r="A49" s="83" t="s">
        <v>103</v>
      </c>
      <c r="B49" s="85"/>
      <c r="C49" s="84">
        <v>41706.684999999998</v>
      </c>
      <c r="E49" s="83">
        <f t="shared" si="2"/>
        <v>-3449.0017648154085</v>
      </c>
      <c r="F49" s="83">
        <f t="shared" si="3"/>
        <v>-3449</v>
      </c>
      <c r="G49" s="83">
        <f t="shared" si="12"/>
        <v>-3.8946999848121777E-4</v>
      </c>
      <c r="I49" s="83">
        <f t="shared" si="13"/>
        <v>-3.8946999848121777E-4</v>
      </c>
      <c r="P49" s="83">
        <f t="shared" si="5"/>
        <v>6.5564473723548353E-3</v>
      </c>
      <c r="Q49" s="146">
        <f t="shared" si="6"/>
        <v>26688.184999999998</v>
      </c>
      <c r="R49" s="83">
        <f t="shared" si="14"/>
        <v>4.8245768122482025E-5</v>
      </c>
    </row>
    <row r="50" spans="1:19" ht="12.95" customHeight="1">
      <c r="A50" s="83" t="s">
        <v>104</v>
      </c>
      <c r="B50" s="85"/>
      <c r="C50" s="84">
        <v>41774.447999999997</v>
      </c>
      <c r="E50" s="83">
        <f t="shared" si="2"/>
        <v>-3141.9455437062957</v>
      </c>
      <c r="F50" s="83">
        <f t="shared" si="3"/>
        <v>-3142</v>
      </c>
      <c r="G50" s="83">
        <f t="shared" si="12"/>
        <v>1.2017740002193023E-2</v>
      </c>
      <c r="I50" s="83">
        <f t="shared" si="13"/>
        <v>1.2017740002193023E-2</v>
      </c>
      <c r="P50" s="83">
        <f t="shared" si="5"/>
        <v>6.5607667050181801E-3</v>
      </c>
      <c r="Q50" s="146">
        <f t="shared" si="6"/>
        <v>26755.947999999997</v>
      </c>
      <c r="R50" s="83">
        <f t="shared" si="14"/>
        <v>2.977855756607927E-5</v>
      </c>
    </row>
    <row r="51" spans="1:19" ht="12.95" customHeight="1">
      <c r="A51" s="83" t="s">
        <v>104</v>
      </c>
      <c r="B51" s="85"/>
      <c r="C51" s="84">
        <v>41823.444000000003</v>
      </c>
      <c r="E51" s="83">
        <f t="shared" si="2"/>
        <v>-2919.9287113720679</v>
      </c>
      <c r="F51" s="83">
        <f t="shared" si="3"/>
        <v>-2920</v>
      </c>
      <c r="G51" s="83">
        <f t="shared" si="12"/>
        <v>1.5732400002889335E-2</v>
      </c>
      <c r="I51" s="83">
        <f t="shared" si="13"/>
        <v>1.5732400002889335E-2</v>
      </c>
      <c r="P51" s="83">
        <f t="shared" si="5"/>
        <v>6.5633564687164235E-3</v>
      </c>
      <c r="Q51" s="146">
        <f t="shared" si="6"/>
        <v>26804.944000000003</v>
      </c>
      <c r="R51" s="83">
        <f t="shared" si="14"/>
        <v>8.4071359331558095E-5</v>
      </c>
    </row>
    <row r="52" spans="1:19" ht="12.95" customHeight="1">
      <c r="A52" s="83" t="s">
        <v>105</v>
      </c>
      <c r="B52" s="85"/>
      <c r="C52" s="84">
        <v>42026.68</v>
      </c>
      <c r="E52" s="83">
        <f t="shared" si="2"/>
        <v>-1999.0002083050304</v>
      </c>
      <c r="F52" s="83">
        <f t="shared" si="3"/>
        <v>-1999</v>
      </c>
      <c r="G52" s="83">
        <f t="shared" si="12"/>
        <v>-4.5969994971528649E-5</v>
      </c>
      <c r="I52" s="83">
        <f t="shared" si="13"/>
        <v>-4.5969994971528649E-5</v>
      </c>
      <c r="P52" s="83">
        <f t="shared" si="5"/>
        <v>6.5693167885286681E-3</v>
      </c>
      <c r="Q52" s="146">
        <f t="shared" si="6"/>
        <v>27008.18</v>
      </c>
      <c r="R52" s="83">
        <f t="shared" si="14"/>
        <v>4.3762019227952379E-5</v>
      </c>
    </row>
    <row r="53" spans="1:19" ht="12.95" customHeight="1">
      <c r="A53" s="83" t="s">
        <v>105</v>
      </c>
      <c r="B53" s="85" t="s">
        <v>197</v>
      </c>
      <c r="C53" s="84">
        <v>42054.6</v>
      </c>
      <c r="E53" s="83">
        <f t="shared" si="2"/>
        <v>-1872.485595708687</v>
      </c>
      <c r="F53" s="83">
        <f t="shared" si="3"/>
        <v>-1872.5</v>
      </c>
      <c r="G53" s="83">
        <f t="shared" si="12"/>
        <v>3.1788249980309047E-3</v>
      </c>
      <c r="I53" s="83">
        <f t="shared" si="13"/>
        <v>3.1788249980309047E-3</v>
      </c>
      <c r="P53" s="83">
        <f t="shared" si="5"/>
        <v>6.5695332955333589E-3</v>
      </c>
      <c r="Q53" s="146">
        <f t="shared" si="6"/>
        <v>27036.1</v>
      </c>
      <c r="R53" s="83">
        <f t="shared" si="14"/>
        <v>1.1496902758751991E-5</v>
      </c>
    </row>
    <row r="54" spans="1:19" ht="12.95" customHeight="1">
      <c r="A54" s="83" t="s">
        <v>106</v>
      </c>
      <c r="B54" s="85"/>
      <c r="C54" s="84">
        <v>42105.474000000002</v>
      </c>
      <c r="E54" s="83">
        <f t="shared" si="2"/>
        <v>-1641.9589337736152</v>
      </c>
      <c r="F54" s="83">
        <f t="shared" si="3"/>
        <v>-1642</v>
      </c>
      <c r="G54" s="83">
        <f t="shared" si="12"/>
        <v>9.0627400059020147E-3</v>
      </c>
      <c r="I54" s="83">
        <f t="shared" si="13"/>
        <v>9.0627400059020147E-3</v>
      </c>
      <c r="P54" s="83">
        <f t="shared" si="5"/>
        <v>6.5695538644520357E-3</v>
      </c>
      <c r="Q54" s="146">
        <f t="shared" si="6"/>
        <v>27086.974000000002</v>
      </c>
      <c r="R54" s="83">
        <f t="shared" si="14"/>
        <v>6.2159771359182346E-6</v>
      </c>
    </row>
    <row r="55" spans="1:19" ht="12.95" customHeight="1">
      <c r="A55" s="83" t="s">
        <v>106</v>
      </c>
      <c r="B55" s="85"/>
      <c r="C55" s="84">
        <v>42109.440000000002</v>
      </c>
      <c r="E55" s="83">
        <f t="shared" si="2"/>
        <v>-1623.9876961820257</v>
      </c>
      <c r="F55" s="83">
        <f t="shared" si="3"/>
        <v>-1624</v>
      </c>
      <c r="G55" s="83">
        <f t="shared" si="12"/>
        <v>2.7152800030307844E-3</v>
      </c>
      <c r="I55" s="83">
        <f t="shared" si="13"/>
        <v>2.7152800030307844E-3</v>
      </c>
      <c r="P55" s="83">
        <f t="shared" si="5"/>
        <v>6.569535144465807E-3</v>
      </c>
      <c r="Q55" s="146">
        <f t="shared" si="6"/>
        <v>27090.940000000002</v>
      </c>
      <c r="R55" s="83">
        <f t="shared" si="14"/>
        <v>1.4855282695278307E-5</v>
      </c>
    </row>
    <row r="56" spans="1:19" ht="12.95" customHeight="1">
      <c r="A56" s="83" t="s">
        <v>106</v>
      </c>
      <c r="B56" s="85" t="s">
        <v>197</v>
      </c>
      <c r="C56" s="84">
        <v>42118.411</v>
      </c>
      <c r="E56" s="83">
        <f t="shared" si="2"/>
        <v>-1583.3371736318259</v>
      </c>
      <c r="F56" s="83">
        <f t="shared" si="3"/>
        <v>-1583.5</v>
      </c>
      <c r="P56" s="83">
        <f t="shared" si="5"/>
        <v>6.5694822581354546E-3</v>
      </c>
      <c r="Q56" s="146">
        <f t="shared" si="6"/>
        <v>27099.911</v>
      </c>
      <c r="S56" s="148">
        <v>3.342247999535175E-2</v>
      </c>
    </row>
    <row r="57" spans="1:19" ht="12.95" customHeight="1">
      <c r="A57" s="83" t="s">
        <v>106</v>
      </c>
      <c r="B57" s="85"/>
      <c r="C57" s="84">
        <v>42119.37</v>
      </c>
      <c r="E57" s="83">
        <f t="shared" si="2"/>
        <v>-1578.9916323180644</v>
      </c>
      <c r="F57" s="83">
        <f t="shared" si="3"/>
        <v>-1579</v>
      </c>
      <c r="P57" s="83">
        <f t="shared" si="5"/>
        <v>6.5694754616747028E-3</v>
      </c>
      <c r="Q57" s="146">
        <f t="shared" si="6"/>
        <v>27100.870000000003</v>
      </c>
      <c r="S57" s="148">
        <v>3.9052480002283119E-2</v>
      </c>
    </row>
    <row r="58" spans="1:19" ht="12.95" customHeight="1">
      <c r="A58" s="83" t="s">
        <v>106</v>
      </c>
      <c r="B58" s="85"/>
      <c r="C58" s="84">
        <v>42122.464</v>
      </c>
      <c r="E58" s="83">
        <f t="shared" si="2"/>
        <v>-1564.9717107072918</v>
      </c>
      <c r="F58" s="83">
        <f t="shared" si="3"/>
        <v>-1565</v>
      </c>
      <c r="G58" s="83">
        <f t="shared" ref="G58:G94" si="15">+C58-(C$7+F58*C$8)</f>
        <v>6.2430500038317405E-3</v>
      </c>
      <c r="I58" s="83">
        <f t="shared" ref="I58:I67" si="16">G58</f>
        <v>6.2430500038317405E-3</v>
      </c>
      <c r="P58" s="83">
        <f t="shared" si="5"/>
        <v>6.5694531401806486E-3</v>
      </c>
      <c r="Q58" s="146">
        <f t="shared" si="6"/>
        <v>27103.964</v>
      </c>
      <c r="R58" s="83">
        <f t="shared" ref="R58:R94" si="17">+(P58-G58)^2</f>
        <v>1.0653900741840393E-7</v>
      </c>
    </row>
    <row r="59" spans="1:19" ht="12.95" customHeight="1">
      <c r="A59" s="83" t="s">
        <v>107</v>
      </c>
      <c r="B59" s="85" t="s">
        <v>197</v>
      </c>
      <c r="C59" s="84">
        <v>42156.337</v>
      </c>
      <c r="E59" s="83">
        <f t="shared" si="2"/>
        <v>-1411.4821164208965</v>
      </c>
      <c r="F59" s="83">
        <f t="shared" si="3"/>
        <v>-1411.5</v>
      </c>
      <c r="G59" s="83">
        <f t="shared" si="15"/>
        <v>3.9466550006181933E-3</v>
      </c>
      <c r="I59" s="83">
        <f t="shared" si="16"/>
        <v>3.9466550006181933E-3</v>
      </c>
      <c r="P59" s="83">
        <f t="shared" si="5"/>
        <v>6.56909156371192E-3</v>
      </c>
      <c r="Q59" s="146">
        <f t="shared" si="6"/>
        <v>27137.837</v>
      </c>
      <c r="R59" s="83">
        <f t="shared" si="17"/>
        <v>6.8771735274508377E-6</v>
      </c>
    </row>
    <row r="60" spans="1:19" ht="12.95" customHeight="1">
      <c r="A60" s="83" t="s">
        <v>107</v>
      </c>
      <c r="B60" s="85"/>
      <c r="C60" s="84">
        <v>42157.326999999997</v>
      </c>
      <c r="D60" s="84" t="s">
        <v>108</v>
      </c>
      <c r="E60" s="83">
        <f t="shared" si="2"/>
        <v>-1406.9961040115079</v>
      </c>
      <c r="F60" s="83">
        <f t="shared" si="3"/>
        <v>-1407</v>
      </c>
      <c r="G60" s="83">
        <f t="shared" si="15"/>
        <v>8.5979000141378492E-4</v>
      </c>
      <c r="I60" s="83">
        <f t="shared" si="16"/>
        <v>8.5979000141378492E-4</v>
      </c>
      <c r="P60" s="83">
        <f t="shared" si="5"/>
        <v>6.569077732819447E-3</v>
      </c>
      <c r="Q60" s="146">
        <f t="shared" si="6"/>
        <v>27138.826999999997</v>
      </c>
      <c r="R60" s="83">
        <f t="shared" si="17"/>
        <v>3.2595966399979215E-5</v>
      </c>
    </row>
    <row r="61" spans="1:19" ht="12.95" customHeight="1">
      <c r="A61" s="83" t="s">
        <v>107</v>
      </c>
      <c r="B61" s="85"/>
      <c r="C61" s="84">
        <v>42157.544999999998</v>
      </c>
      <c r="E61" s="83">
        <f t="shared" si="2"/>
        <v>-1406.0082750163037</v>
      </c>
      <c r="F61" s="83">
        <f t="shared" si="3"/>
        <v>-1406</v>
      </c>
      <c r="G61" s="83">
        <f t="shared" si="15"/>
        <v>-1.8261799996253103E-3</v>
      </c>
      <c r="I61" s="83">
        <f t="shared" si="16"/>
        <v>-1.8261799996253103E-3</v>
      </c>
      <c r="P61" s="83">
        <f t="shared" si="5"/>
        <v>6.5690746342946509E-3</v>
      </c>
      <c r="Q61" s="146">
        <f t="shared" si="6"/>
        <v>27139.044999999998</v>
      </c>
      <c r="R61" s="83">
        <f t="shared" si="17"/>
        <v>7.0480300368354581E-5</v>
      </c>
    </row>
    <row r="62" spans="1:19" ht="12.95" customHeight="1">
      <c r="A62" s="83" t="s">
        <v>107</v>
      </c>
      <c r="B62" s="85"/>
      <c r="C62" s="84">
        <v>42183.364000000001</v>
      </c>
      <c r="E62" s="83">
        <f t="shared" si="2"/>
        <v>-1289.0139776443268</v>
      </c>
      <c r="F62" s="83">
        <f t="shared" si="3"/>
        <v>-1289</v>
      </c>
      <c r="G62" s="83">
        <f t="shared" si="15"/>
        <v>-3.0846699955873191E-3</v>
      </c>
      <c r="I62" s="83">
        <f t="shared" si="16"/>
        <v>-3.0846699955873191E-3</v>
      </c>
      <c r="P62" s="83">
        <f t="shared" si="5"/>
        <v>6.5686493695780081E-3</v>
      </c>
      <c r="Q62" s="146">
        <f t="shared" si="6"/>
        <v>27164.864000000001</v>
      </c>
      <c r="R62" s="83">
        <f t="shared" si="17"/>
        <v>9.3186574765875911E-5</v>
      </c>
    </row>
    <row r="63" spans="1:19" ht="12.95" customHeight="1">
      <c r="A63" s="83" t="s">
        <v>107</v>
      </c>
      <c r="B63" s="85" t="s">
        <v>197</v>
      </c>
      <c r="C63" s="84">
        <v>42186.351000000002</v>
      </c>
      <c r="E63" s="83">
        <f t="shared" si="2"/>
        <v>-1275.478907879806</v>
      </c>
      <c r="F63" s="83">
        <f t="shared" si="3"/>
        <v>-1275.5</v>
      </c>
      <c r="G63" s="83">
        <f t="shared" si="15"/>
        <v>4.6547350066248327E-3</v>
      </c>
      <c r="I63" s="83">
        <f t="shared" si="16"/>
        <v>4.6547350066248327E-3</v>
      </c>
      <c r="P63" s="83">
        <f t="shared" si="5"/>
        <v>6.5685922948163734E-3</v>
      </c>
      <c r="Q63" s="146">
        <f t="shared" si="6"/>
        <v>27167.851000000002</v>
      </c>
      <c r="R63" s="83">
        <f t="shared" si="17"/>
        <v>3.6628497195638778E-6</v>
      </c>
    </row>
    <row r="64" spans="1:19" ht="12.95" customHeight="1">
      <c r="A64" s="83" t="s">
        <v>109</v>
      </c>
      <c r="B64" s="85"/>
      <c r="C64" s="84">
        <v>42361.684000000001</v>
      </c>
      <c r="E64" s="83">
        <f t="shared" si="2"/>
        <v>-480.98798487278958</v>
      </c>
      <c r="F64" s="83">
        <f t="shared" si="3"/>
        <v>-481</v>
      </c>
      <c r="G64" s="83">
        <f t="shared" si="15"/>
        <v>2.6515700010349974E-3</v>
      </c>
      <c r="I64" s="83">
        <f t="shared" si="16"/>
        <v>2.6515700010349974E-3</v>
      </c>
      <c r="P64" s="83">
        <f t="shared" si="5"/>
        <v>6.5623161587481217E-3</v>
      </c>
      <c r="Q64" s="146">
        <f t="shared" si="6"/>
        <v>27343.184000000001</v>
      </c>
      <c r="R64" s="83">
        <f t="shared" si="17"/>
        <v>1.5293935510067966E-5</v>
      </c>
    </row>
    <row r="65" spans="1:18" ht="12.95" customHeight="1">
      <c r="A65" s="83" t="s">
        <v>109</v>
      </c>
      <c r="B65" s="85" t="s">
        <v>197</v>
      </c>
      <c r="C65" s="84">
        <v>42373.705999999998</v>
      </c>
      <c r="E65" s="83">
        <f t="shared" si="2"/>
        <v>-426.51238771544786</v>
      </c>
      <c r="F65" s="83">
        <f t="shared" si="3"/>
        <v>-426.5</v>
      </c>
      <c r="G65" s="83">
        <f t="shared" si="15"/>
        <v>-2.7337950014043599E-3</v>
      </c>
      <c r="I65" s="83">
        <f t="shared" si="16"/>
        <v>-2.7337950014043599E-3</v>
      </c>
      <c r="P65" s="83">
        <f t="shared" si="5"/>
        <v>6.5616753744338332E-3</v>
      </c>
      <c r="Q65" s="146">
        <f t="shared" si="6"/>
        <v>27355.205999999998</v>
      </c>
      <c r="R65" s="83">
        <f t="shared" si="17"/>
        <v>8.640576950808545E-5</v>
      </c>
    </row>
    <row r="66" spans="1:18" ht="12.95" customHeight="1">
      <c r="A66" s="83" t="s">
        <v>110</v>
      </c>
      <c r="B66" s="85"/>
      <c r="C66" s="84">
        <v>42374.705999999998</v>
      </c>
      <c r="E66" s="83">
        <f t="shared" si="2"/>
        <v>-421.98106204938944</v>
      </c>
      <c r="F66" s="83">
        <f t="shared" si="3"/>
        <v>-422</v>
      </c>
      <c r="G66" s="83">
        <f t="shared" si="15"/>
        <v>4.1793400014284998E-3</v>
      </c>
      <c r="I66" s="83">
        <f t="shared" si="16"/>
        <v>4.1793400014284998E-3</v>
      </c>
      <c r="P66" s="83">
        <f t="shared" si="5"/>
        <v>6.5616212591504052E-3</v>
      </c>
      <c r="Q66" s="146">
        <f t="shared" si="6"/>
        <v>27356.205999999998</v>
      </c>
      <c r="R66" s="83">
        <f t="shared" si="17"/>
        <v>5.6752639908930638E-6</v>
      </c>
    </row>
    <row r="67" spans="1:18" ht="12.95" customHeight="1">
      <c r="A67" s="83" t="s">
        <v>112</v>
      </c>
      <c r="B67" s="85"/>
      <c r="C67" s="84">
        <v>42390.591</v>
      </c>
      <c r="E67" s="83">
        <f t="shared" si="2"/>
        <v>-350.0009538440421</v>
      </c>
      <c r="F67" s="83">
        <f t="shared" si="3"/>
        <v>-350</v>
      </c>
      <c r="G67" s="83">
        <f t="shared" si="15"/>
        <v>-2.1049999486422166E-4</v>
      </c>
      <c r="I67" s="83">
        <f t="shared" si="16"/>
        <v>-2.1049999486422166E-4</v>
      </c>
      <c r="P67" s="83">
        <f t="shared" si="5"/>
        <v>6.5607303851259414E-3</v>
      </c>
      <c r="Q67" s="146">
        <f t="shared" si="6"/>
        <v>27372.091</v>
      </c>
      <c r="R67" s="83">
        <f t="shared" si="17"/>
        <v>4.5849560858901728E-5</v>
      </c>
    </row>
    <row r="68" spans="1:18" ht="12.95" customHeight="1">
      <c r="A68" s="83" t="s">
        <v>113</v>
      </c>
      <c r="B68" s="85"/>
      <c r="C68" s="84">
        <v>42459.886400000003</v>
      </c>
      <c r="E68" s="83">
        <f t="shared" si="2"/>
        <v>-36.000929284244755</v>
      </c>
      <c r="F68" s="83">
        <f t="shared" si="3"/>
        <v>-36</v>
      </c>
      <c r="G68" s="83">
        <f t="shared" si="15"/>
        <v>-2.0507999579422176E-4</v>
      </c>
      <c r="K68" s="83">
        <f t="shared" ref="K68:K74" si="18">G68</f>
        <v>-2.0507999579422176E-4</v>
      </c>
      <c r="P68" s="83">
        <f t="shared" si="5"/>
        <v>6.5562944085100668E-3</v>
      </c>
      <c r="Q68" s="146">
        <f t="shared" si="6"/>
        <v>27441.386400000003</v>
      </c>
      <c r="R68" s="83">
        <f t="shared" si="17"/>
        <v>4.5716183835181175E-5</v>
      </c>
    </row>
    <row r="69" spans="1:18" ht="12.95" customHeight="1">
      <c r="A69" s="83" t="s">
        <v>113</v>
      </c>
      <c r="B69" s="85"/>
      <c r="C69" s="84">
        <v>42461.872100000001</v>
      </c>
      <c r="E69" s="83">
        <f t="shared" si="2"/>
        <v>-27.003075909164089</v>
      </c>
      <c r="F69" s="83">
        <f t="shared" si="3"/>
        <v>-27</v>
      </c>
      <c r="G69" s="83">
        <f t="shared" si="15"/>
        <v>-6.7880999995395541E-4</v>
      </c>
      <c r="K69" s="83">
        <f t="shared" si="18"/>
        <v>-6.7880999995395541E-4</v>
      </c>
      <c r="P69" s="83">
        <f t="shared" si="5"/>
        <v>6.5561540526750915E-3</v>
      </c>
      <c r="Q69" s="146">
        <f t="shared" si="6"/>
        <v>27443.372100000001</v>
      </c>
      <c r="R69" s="83">
        <f t="shared" si="17"/>
        <v>5.2344704842834521E-5</v>
      </c>
    </row>
    <row r="70" spans="1:18" ht="12.95" customHeight="1">
      <c r="A70" s="83" t="s">
        <v>113</v>
      </c>
      <c r="B70" s="85" t="s">
        <v>197</v>
      </c>
      <c r="C70" s="84">
        <v>42466.837500000001</v>
      </c>
      <c r="E70" s="83">
        <f t="shared" si="2"/>
        <v>-4.5032314469132499</v>
      </c>
      <c r="F70" s="83">
        <f t="shared" si="3"/>
        <v>-4.5</v>
      </c>
      <c r="G70" s="83">
        <f t="shared" si="15"/>
        <v>-7.1313499938696623E-4</v>
      </c>
      <c r="K70" s="83">
        <f t="shared" si="18"/>
        <v>-7.1313499938696623E-4</v>
      </c>
      <c r="P70" s="83">
        <f t="shared" si="5"/>
        <v>6.5557999423812713E-3</v>
      </c>
      <c r="Q70" s="146">
        <f t="shared" si="6"/>
        <v>27448.337500000001</v>
      </c>
      <c r="R70" s="83">
        <f t="shared" si="17"/>
        <v>5.2837415187659212E-5</v>
      </c>
    </row>
    <row r="71" spans="1:18" ht="12.95" customHeight="1">
      <c r="A71" s="83" t="s">
        <v>113</v>
      </c>
      <c r="B71" s="85"/>
      <c r="C71" s="84">
        <v>42466.947999999997</v>
      </c>
      <c r="E71" s="83">
        <f t="shared" si="2"/>
        <v>-4.0025199608354223</v>
      </c>
      <c r="F71" s="83">
        <f t="shared" si="3"/>
        <v>-4</v>
      </c>
      <c r="G71" s="83">
        <f t="shared" si="15"/>
        <v>-5.5612000141991302E-4</v>
      </c>
      <c r="K71" s="83">
        <f t="shared" si="18"/>
        <v>-5.5612000141991302E-4</v>
      </c>
      <c r="P71" s="83">
        <f t="shared" si="5"/>
        <v>6.5557920210052561E-3</v>
      </c>
      <c r="Q71" s="146">
        <f t="shared" si="6"/>
        <v>27448.447999999997</v>
      </c>
      <c r="R71" s="83">
        <f t="shared" si="17"/>
        <v>5.0579292614715659E-5</v>
      </c>
    </row>
    <row r="72" spans="1:18" ht="12.95" customHeight="1">
      <c r="A72" s="83" t="s">
        <v>113</v>
      </c>
      <c r="B72" s="85"/>
      <c r="C72" s="84">
        <v>42467.830800000003</v>
      </c>
      <c r="E72" s="83">
        <f t="shared" si="2"/>
        <v>-2.2656628087634897E-3</v>
      </c>
      <c r="F72" s="83">
        <f t="shared" si="3"/>
        <v>0</v>
      </c>
      <c r="G72" s="83">
        <f t="shared" si="15"/>
        <v>-4.999999946448952E-4</v>
      </c>
      <c r="K72" s="83">
        <f t="shared" si="18"/>
        <v>-4.999999946448952E-4</v>
      </c>
      <c r="P72" s="83">
        <f t="shared" si="5"/>
        <v>6.5557285682014133E-3</v>
      </c>
      <c r="Q72" s="146">
        <f t="shared" si="6"/>
        <v>27449.330800000003</v>
      </c>
      <c r="R72" s="83">
        <f t="shared" si="17"/>
        <v>4.9783305552565232E-5</v>
      </c>
    </row>
    <row r="73" spans="1:18" ht="12.95" customHeight="1">
      <c r="A73" s="83" t="s">
        <v>113</v>
      </c>
      <c r="B73" s="85" t="s">
        <v>197</v>
      </c>
      <c r="C73" s="84">
        <v>42467.940600000002</v>
      </c>
      <c r="E73" s="83">
        <f t="shared" si="2"/>
        <v>0.49527389531701377</v>
      </c>
      <c r="F73" s="83">
        <f t="shared" si="3"/>
        <v>0.5</v>
      </c>
      <c r="G73" s="83">
        <f t="shared" si="15"/>
        <v>-1.0429849935462698E-3</v>
      </c>
      <c r="K73" s="83">
        <f t="shared" si="18"/>
        <v>-1.0429849935462698E-3</v>
      </c>
      <c r="P73" s="83">
        <f t="shared" si="5"/>
        <v>6.5557206263764682E-3</v>
      </c>
      <c r="Q73" s="146">
        <f t="shared" si="6"/>
        <v>27449.440600000002</v>
      </c>
      <c r="R73" s="83">
        <f t="shared" si="17"/>
        <v>5.7740327098245401E-5</v>
      </c>
    </row>
    <row r="74" spans="1:18" ht="12.95" customHeight="1">
      <c r="A74" s="83" t="s">
        <v>113</v>
      </c>
      <c r="B74" s="85"/>
      <c r="C74" s="84">
        <v>42484.823400000001</v>
      </c>
      <c r="E74" s="83">
        <f t="shared" si="2"/>
        <v>76.996738850245535</v>
      </c>
      <c r="F74" s="83">
        <f t="shared" si="3"/>
        <v>77</v>
      </c>
      <c r="G74" s="83">
        <f t="shared" si="15"/>
        <v>-7.1968999691307545E-4</v>
      </c>
      <c r="K74" s="83">
        <f t="shared" si="18"/>
        <v>-7.1968999691307545E-4</v>
      </c>
      <c r="P74" s="83">
        <f t="shared" si="5"/>
        <v>6.5544787595112654E-3</v>
      </c>
      <c r="Q74" s="146">
        <f t="shared" si="6"/>
        <v>27466.323400000001</v>
      </c>
      <c r="R74" s="83">
        <f t="shared" si="17"/>
        <v>5.291353109694004E-5</v>
      </c>
    </row>
    <row r="75" spans="1:18" ht="12.95" customHeight="1">
      <c r="A75" s="189" t="s">
        <v>413</v>
      </c>
      <c r="B75" s="190" t="s">
        <v>197</v>
      </c>
      <c r="C75" s="191">
        <v>42484.932999999997</v>
      </c>
      <c r="D75" s="189" t="s">
        <v>57</v>
      </c>
      <c r="E75" s="53">
        <f t="shared" si="2"/>
        <v>77.493372143228015</v>
      </c>
      <c r="F75" s="83">
        <f t="shared" si="3"/>
        <v>77.5</v>
      </c>
      <c r="G75" s="83">
        <f t="shared" si="15"/>
        <v>-1.4626749980379827E-3</v>
      </c>
      <c r="N75" s="83">
        <f>G75</f>
        <v>-1.4626749980379827E-3</v>
      </c>
      <c r="O75" s="83">
        <f ca="1">+C$11+C$12*F75</f>
        <v>2.9509353741809855E-2</v>
      </c>
      <c r="P75" s="83">
        <f t="shared" si="5"/>
        <v>6.5544704677824176E-3</v>
      </c>
      <c r="Q75" s="146">
        <f t="shared" si="6"/>
        <v>27466.432999999997</v>
      </c>
      <c r="R75" s="83">
        <f t="shared" si="17"/>
        <v>6.4274621420124588E-5</v>
      </c>
    </row>
    <row r="76" spans="1:18" ht="12.95" customHeight="1">
      <c r="A76" s="83" t="s">
        <v>113</v>
      </c>
      <c r="B76" s="85" t="s">
        <v>197</v>
      </c>
      <c r="C76" s="84">
        <v>42484.933299999997</v>
      </c>
      <c r="E76" s="83">
        <f t="shared" si="2"/>
        <v>77.494731540926466</v>
      </c>
      <c r="F76" s="83">
        <f t="shared" si="3"/>
        <v>77.5</v>
      </c>
      <c r="G76" s="83">
        <f t="shared" si="15"/>
        <v>-1.1626749983406626E-3</v>
      </c>
      <c r="K76" s="83">
        <f>G76</f>
        <v>-1.1626749983406626E-3</v>
      </c>
      <c r="P76" s="83">
        <f t="shared" si="5"/>
        <v>6.5544704677824176E-3</v>
      </c>
      <c r="Q76" s="146">
        <f t="shared" si="6"/>
        <v>27466.433299999997</v>
      </c>
      <c r="R76" s="83">
        <f t="shared" si="17"/>
        <v>5.9554334145304009E-5</v>
      </c>
    </row>
    <row r="77" spans="1:18" ht="12.95" customHeight="1">
      <c r="A77" s="83" t="s">
        <v>114</v>
      </c>
      <c r="B77" s="85" t="s">
        <v>197</v>
      </c>
      <c r="C77" s="84">
        <v>42491.561000000002</v>
      </c>
      <c r="E77" s="83">
        <f t="shared" si="2"/>
        <v>107.52699865788253</v>
      </c>
      <c r="F77" s="83">
        <f t="shared" si="3"/>
        <v>107.5</v>
      </c>
      <c r="G77" s="83">
        <f t="shared" si="15"/>
        <v>5.9582250032690354E-3</v>
      </c>
      <c r="I77" s="83">
        <f t="shared" ref="I77:I93" si="19">G77</f>
        <v>5.9582250032690354E-3</v>
      </c>
      <c r="P77" s="83">
        <f t="shared" si="5"/>
        <v>6.5539688061025288E-3</v>
      </c>
      <c r="Q77" s="146">
        <f t="shared" si="6"/>
        <v>27473.061000000002</v>
      </c>
      <c r="R77" s="83">
        <f t="shared" si="17"/>
        <v>3.5491067861451226E-7</v>
      </c>
    </row>
    <row r="78" spans="1:18" ht="12.95" customHeight="1">
      <c r="A78" s="83" t="s">
        <v>114</v>
      </c>
      <c r="B78" s="85" t="s">
        <v>197</v>
      </c>
      <c r="C78" s="84">
        <v>42502.370999999999</v>
      </c>
      <c r="E78" s="83">
        <f t="shared" si="2"/>
        <v>156.51062910796355</v>
      </c>
      <c r="F78" s="83">
        <f t="shared" si="3"/>
        <v>156.5</v>
      </c>
      <c r="G78" s="83">
        <f t="shared" si="15"/>
        <v>2.3456950002582744E-3</v>
      </c>
      <c r="I78" s="83">
        <f t="shared" si="19"/>
        <v>2.3456950002582744E-3</v>
      </c>
      <c r="P78" s="83">
        <f t="shared" si="5"/>
        <v>6.5531318347352039E-3</v>
      </c>
      <c r="Q78" s="146">
        <f t="shared" si="6"/>
        <v>27483.870999999999</v>
      </c>
      <c r="R78" s="83">
        <f t="shared" si="17"/>
        <v>1.7702524716113246E-5</v>
      </c>
    </row>
    <row r="79" spans="1:18" ht="12.95" customHeight="1">
      <c r="A79" s="83" t="s">
        <v>114</v>
      </c>
      <c r="B79" s="85"/>
      <c r="C79" s="84">
        <v>42503.366000000002</v>
      </c>
      <c r="E79" s="83">
        <f t="shared" si="2"/>
        <v>161.01929814570357</v>
      </c>
      <c r="F79" s="83">
        <f t="shared" si="3"/>
        <v>161</v>
      </c>
      <c r="G79" s="83">
        <f t="shared" si="15"/>
        <v>4.2588300057104789E-3</v>
      </c>
      <c r="I79" s="83">
        <f t="shared" si="19"/>
        <v>4.2588300057104789E-3</v>
      </c>
      <c r="P79" s="83">
        <f t="shared" si="5"/>
        <v>6.5530538760000725E-3</v>
      </c>
      <c r="Q79" s="146">
        <f t="shared" si="6"/>
        <v>27484.866000000002</v>
      </c>
      <c r="R79" s="83">
        <f t="shared" si="17"/>
        <v>5.2634631670065624E-6</v>
      </c>
    </row>
    <row r="80" spans="1:18" ht="12.95" customHeight="1">
      <c r="A80" s="83" t="s">
        <v>114</v>
      </c>
      <c r="B80" s="85" t="s">
        <v>197</v>
      </c>
      <c r="C80" s="84">
        <v>42503.474999999999</v>
      </c>
      <c r="E80" s="83">
        <f t="shared" si="2"/>
        <v>161.51321264328917</v>
      </c>
      <c r="F80" s="83">
        <f t="shared" si="3"/>
        <v>161.5</v>
      </c>
      <c r="G80" s="83">
        <f t="shared" si="15"/>
        <v>2.9158449979149736E-3</v>
      </c>
      <c r="I80" s="83">
        <f t="shared" si="19"/>
        <v>2.9158449979149736E-3</v>
      </c>
      <c r="P80" s="83">
        <f t="shared" si="5"/>
        <v>6.5530452025578745E-3</v>
      </c>
      <c r="Q80" s="146">
        <f t="shared" si="6"/>
        <v>27484.974999999999</v>
      </c>
      <c r="R80" s="83">
        <f t="shared" si="17"/>
        <v>1.3229225328654361E-5</v>
      </c>
    </row>
    <row r="81" spans="1:19" ht="12.95" customHeight="1">
      <c r="A81" s="83" t="s">
        <v>115</v>
      </c>
      <c r="B81" s="85"/>
      <c r="C81" s="84">
        <v>42504.47</v>
      </c>
      <c r="E81" s="83">
        <f t="shared" si="2"/>
        <v>166.02188168102919</v>
      </c>
      <c r="F81" s="83">
        <f t="shared" si="3"/>
        <v>166</v>
      </c>
      <c r="G81" s="83">
        <f t="shared" si="15"/>
        <v>4.8289800033671781E-3</v>
      </c>
      <c r="I81" s="83">
        <f t="shared" si="19"/>
        <v>4.8289800033671781E-3</v>
      </c>
      <c r="P81" s="83">
        <f t="shared" si="5"/>
        <v>6.5529670393334486E-3</v>
      </c>
      <c r="Q81" s="146">
        <f t="shared" si="6"/>
        <v>27485.97</v>
      </c>
      <c r="R81" s="83">
        <f t="shared" si="17"/>
        <v>2.972131300179767E-6</v>
      </c>
    </row>
    <row r="82" spans="1:19" ht="12.95" customHeight="1">
      <c r="A82" s="83" t="s">
        <v>115</v>
      </c>
      <c r="B82" s="85"/>
      <c r="C82" s="84">
        <v>42509.553</v>
      </c>
      <c r="E82" s="83">
        <f t="shared" si="2"/>
        <v>189.05461004159835</v>
      </c>
      <c r="F82" s="83">
        <f t="shared" si="3"/>
        <v>189</v>
      </c>
      <c r="G82" s="83">
        <f t="shared" si="15"/>
        <v>1.2051670004439075E-2</v>
      </c>
      <c r="I82" s="83">
        <f t="shared" si="19"/>
        <v>1.2051670004439075E-2</v>
      </c>
      <c r="P82" s="83">
        <f t="shared" si="5"/>
        <v>6.5525646641979721E-3</v>
      </c>
      <c r="Q82" s="146">
        <f t="shared" si="6"/>
        <v>27491.053</v>
      </c>
      <c r="R82" s="83">
        <f t="shared" si="17"/>
        <v>3.0240159543068212E-5</v>
      </c>
    </row>
    <row r="83" spans="1:19" ht="12.95" customHeight="1">
      <c r="A83" s="83" t="s">
        <v>115</v>
      </c>
      <c r="B83" s="85"/>
      <c r="C83" s="84">
        <v>42510.65</v>
      </c>
      <c r="E83" s="83">
        <f t="shared" si="2"/>
        <v>194.02547429727156</v>
      </c>
      <c r="F83" s="83">
        <f t="shared" si="3"/>
        <v>194</v>
      </c>
      <c r="G83" s="83">
        <f t="shared" si="15"/>
        <v>5.6218200043076649E-3</v>
      </c>
      <c r="I83" s="83">
        <f t="shared" si="19"/>
        <v>5.6218200043076649E-3</v>
      </c>
      <c r="P83" s="83">
        <f t="shared" si="5"/>
        <v>6.5524765551535184E-3</v>
      </c>
      <c r="Q83" s="146">
        <f t="shared" si="6"/>
        <v>27492.15</v>
      </c>
      <c r="R83" s="83">
        <f t="shared" si="17"/>
        <v>8.6612161563230068E-7</v>
      </c>
    </row>
    <row r="84" spans="1:19" ht="12.95" customHeight="1">
      <c r="A84" s="83" t="s">
        <v>115</v>
      </c>
      <c r="B84" s="85"/>
      <c r="C84" s="84">
        <v>42528.527999999998</v>
      </c>
      <c r="E84" s="83">
        <f t="shared" si="2"/>
        <v>275.03651455505042</v>
      </c>
      <c r="F84" s="83">
        <f t="shared" si="3"/>
        <v>275</v>
      </c>
      <c r="G84" s="83">
        <f t="shared" si="15"/>
        <v>8.0582500013406388E-3</v>
      </c>
      <c r="I84" s="83">
        <f t="shared" si="19"/>
        <v>8.0582500013406388E-3</v>
      </c>
      <c r="P84" s="83">
        <f t="shared" si="5"/>
        <v>6.5510175336906265E-3</v>
      </c>
      <c r="Q84" s="146">
        <f t="shared" si="6"/>
        <v>27510.027999999998</v>
      </c>
      <c r="R84" s="83">
        <f t="shared" si="17"/>
        <v>2.2717497115383456E-6</v>
      </c>
    </row>
    <row r="85" spans="1:19" ht="12.95" customHeight="1">
      <c r="A85" s="83" t="s">
        <v>115</v>
      </c>
      <c r="B85" s="85" t="s">
        <v>197</v>
      </c>
      <c r="C85" s="84">
        <v>42530.398999999998</v>
      </c>
      <c r="E85" s="83">
        <f t="shared" ref="E85:E148" si="20">+(C85-C$7)/C$8</f>
        <v>283.51462487624201</v>
      </c>
      <c r="F85" s="83">
        <f t="shared" ref="F85:F148" si="21">ROUND(2*E85,0)/2</f>
        <v>283.5</v>
      </c>
      <c r="G85" s="83">
        <f t="shared" si="15"/>
        <v>3.2275049961754121E-3</v>
      </c>
      <c r="I85" s="83">
        <f t="shared" si="19"/>
        <v>3.2275049961754121E-3</v>
      </c>
      <c r="P85" s="83">
        <f t="shared" ref="P85:P148" si="22">+D$11+D$12*F85+D$13*F85^2</f>
        <v>6.5508609694949534E-3</v>
      </c>
      <c r="Q85" s="146">
        <f t="shared" ref="Q85:Q148" si="23">+C85-15018.5</f>
        <v>27511.898999999998</v>
      </c>
      <c r="R85" s="83">
        <f t="shared" si="17"/>
        <v>1.1044694925398677E-5</v>
      </c>
    </row>
    <row r="86" spans="1:19" ht="12.95" customHeight="1">
      <c r="A86" s="53" t="s">
        <v>115</v>
      </c>
      <c r="B86" s="50"/>
      <c r="C86" s="49">
        <v>42534.487000000001</v>
      </c>
      <c r="D86" s="49"/>
      <c r="E86" s="83">
        <f t="shared" si="20"/>
        <v>302.03868419910418</v>
      </c>
      <c r="F86" s="83">
        <f t="shared" si="21"/>
        <v>302</v>
      </c>
      <c r="G86" s="83">
        <f t="shared" si="15"/>
        <v>8.5370600063470192E-3</v>
      </c>
      <c r="I86" s="83">
        <f t="shared" si="19"/>
        <v>8.5370600063470192E-3</v>
      </c>
      <c r="P86" s="83">
        <f t="shared" si="22"/>
        <v>6.5505179422967325E-3</v>
      </c>
      <c r="Q86" s="146">
        <f t="shared" si="23"/>
        <v>27515.987000000001</v>
      </c>
      <c r="R86" s="83">
        <f t="shared" si="17"/>
        <v>3.9463493722411738E-6</v>
      </c>
    </row>
    <row r="87" spans="1:19" ht="12.95" customHeight="1">
      <c r="A87" s="53" t="s">
        <v>115</v>
      </c>
      <c r="B87" s="50"/>
      <c r="C87" s="49">
        <v>42540.436999999998</v>
      </c>
      <c r="D87" s="49"/>
      <c r="E87" s="83">
        <f t="shared" si="20"/>
        <v>329.00007191213865</v>
      </c>
      <c r="F87" s="83">
        <f t="shared" si="21"/>
        <v>329</v>
      </c>
      <c r="G87" s="83">
        <f t="shared" si="15"/>
        <v>1.5869998605921865E-5</v>
      </c>
      <c r="I87" s="83">
        <f t="shared" si="19"/>
        <v>1.5869998605921865E-5</v>
      </c>
      <c r="P87" s="83">
        <f t="shared" si="22"/>
        <v>6.5500117254497069E-3</v>
      </c>
      <c r="Q87" s="146">
        <f t="shared" si="23"/>
        <v>27521.936999999998</v>
      </c>
      <c r="R87" s="83">
        <f t="shared" si="17"/>
        <v>4.269500810648108E-5</v>
      </c>
    </row>
    <row r="88" spans="1:19" ht="12.95" customHeight="1">
      <c r="A88" s="53" t="s">
        <v>115</v>
      </c>
      <c r="B88" s="50" t="s">
        <v>197</v>
      </c>
      <c r="C88" s="49">
        <v>42543.415000000001</v>
      </c>
      <c r="D88" s="49"/>
      <c r="E88" s="83">
        <f t="shared" si="20"/>
        <v>342.49435974567325</v>
      </c>
      <c r="F88" s="83">
        <f t="shared" si="21"/>
        <v>342.5</v>
      </c>
      <c r="G88" s="83">
        <f t="shared" si="15"/>
        <v>-1.2447249973774888E-3</v>
      </c>
      <c r="I88" s="83">
        <f t="shared" si="19"/>
        <v>-1.2447249973774888E-3</v>
      </c>
      <c r="P88" s="83">
        <f t="shared" si="22"/>
        <v>6.5497561324812693E-3</v>
      </c>
      <c r="Q88" s="146">
        <f t="shared" si="23"/>
        <v>27524.915000000001</v>
      </c>
      <c r="R88" s="83">
        <f t="shared" si="17"/>
        <v>6.075393608372426E-5</v>
      </c>
    </row>
    <row r="89" spans="1:19" ht="12.95" customHeight="1">
      <c r="A89" s="53" t="s">
        <v>115</v>
      </c>
      <c r="B89" s="50"/>
      <c r="C89" s="49">
        <v>42546.398000000001</v>
      </c>
      <c r="D89" s="49"/>
      <c r="E89" s="83">
        <f t="shared" si="20"/>
        <v>356.01130420752634</v>
      </c>
      <c r="F89" s="83">
        <f t="shared" si="21"/>
        <v>356</v>
      </c>
      <c r="G89" s="83">
        <f t="shared" si="15"/>
        <v>2.4946800040197559E-3</v>
      </c>
      <c r="I89" s="83">
        <f t="shared" si="19"/>
        <v>2.4946800040197559E-3</v>
      </c>
      <c r="P89" s="83">
        <f t="shared" si="22"/>
        <v>6.5494988831495491E-3</v>
      </c>
      <c r="Q89" s="146">
        <f t="shared" si="23"/>
        <v>27527.898000000001</v>
      </c>
      <c r="R89" s="83">
        <f t="shared" si="17"/>
        <v>1.6441556142547393E-5</v>
      </c>
    </row>
    <row r="90" spans="1:19" ht="12.95" customHeight="1">
      <c r="A90" s="53" t="s">
        <v>115</v>
      </c>
      <c r="B90" s="50"/>
      <c r="C90" s="49">
        <v>42561.409</v>
      </c>
      <c r="D90" s="49"/>
      <c r="E90" s="83">
        <f t="shared" si="20"/>
        <v>424.03103378072308</v>
      </c>
      <c r="F90" s="83">
        <f t="shared" si="21"/>
        <v>424</v>
      </c>
      <c r="G90" s="83">
        <f t="shared" si="15"/>
        <v>6.848720004200004E-3</v>
      </c>
      <c r="I90" s="83">
        <f t="shared" si="19"/>
        <v>6.848720004200004E-3</v>
      </c>
      <c r="P90" s="83">
        <f t="shared" si="22"/>
        <v>6.5481779247452887E-3</v>
      </c>
      <c r="Q90" s="146">
        <f t="shared" si="23"/>
        <v>27542.909</v>
      </c>
      <c r="R90" s="83">
        <f t="shared" si="17"/>
        <v>9.0325541522964455E-8</v>
      </c>
    </row>
    <row r="91" spans="1:19" ht="12.95" customHeight="1">
      <c r="A91" s="53" t="s">
        <v>116</v>
      </c>
      <c r="B91" s="50" t="s">
        <v>197</v>
      </c>
      <c r="C91" s="49">
        <v>42569.455999999998</v>
      </c>
      <c r="D91" s="49"/>
      <c r="E91" s="83">
        <f t="shared" si="20"/>
        <v>460.49461141548915</v>
      </c>
      <c r="F91" s="83">
        <f t="shared" si="21"/>
        <v>460.5</v>
      </c>
      <c r="G91" s="83">
        <f t="shared" si="15"/>
        <v>-1.1891850008396432E-3</v>
      </c>
      <c r="I91" s="83">
        <f t="shared" si="19"/>
        <v>-1.1891850008396432E-3</v>
      </c>
      <c r="P91" s="83">
        <f t="shared" si="22"/>
        <v>6.5474515481561569E-3</v>
      </c>
      <c r="Q91" s="146">
        <f t="shared" si="23"/>
        <v>27550.955999999998</v>
      </c>
      <c r="R91" s="83">
        <f t="shared" si="17"/>
        <v>5.9855545091257642E-5</v>
      </c>
    </row>
    <row r="92" spans="1:19" ht="12.95" customHeight="1">
      <c r="A92" s="53" t="s">
        <v>116</v>
      </c>
      <c r="B92" s="50" t="s">
        <v>197</v>
      </c>
      <c r="C92" s="49">
        <v>42571.442999999999</v>
      </c>
      <c r="D92" s="49"/>
      <c r="E92" s="83">
        <f t="shared" si="20"/>
        <v>469.49835551395176</v>
      </c>
      <c r="F92" s="83">
        <f t="shared" si="21"/>
        <v>469.5</v>
      </c>
      <c r="G92" s="83">
        <f t="shared" si="15"/>
        <v>-3.6291500146035105E-4</v>
      </c>
      <c r="I92" s="83">
        <f t="shared" si="19"/>
        <v>-3.6291500146035105E-4</v>
      </c>
      <c r="P92" s="83">
        <f t="shared" si="22"/>
        <v>6.5472705807473556E-3</v>
      </c>
      <c r="Q92" s="146">
        <f t="shared" si="23"/>
        <v>27552.942999999999</v>
      </c>
      <c r="R92" s="83">
        <f t="shared" si="17"/>
        <v>4.7750664780551261E-5</v>
      </c>
    </row>
    <row r="93" spans="1:19" ht="12.95" customHeight="1">
      <c r="A93" s="53" t="s">
        <v>117</v>
      </c>
      <c r="B93" s="50"/>
      <c r="C93" s="49">
        <v>42745.684999999998</v>
      </c>
      <c r="D93" s="49"/>
      <c r="E93" s="83">
        <f t="shared" si="20"/>
        <v>1259.0456022192968</v>
      </c>
      <c r="F93" s="83">
        <f t="shared" si="21"/>
        <v>1259</v>
      </c>
      <c r="G93" s="83">
        <f t="shared" si="15"/>
        <v>1.0063770001579542E-2</v>
      </c>
      <c r="I93" s="83">
        <f t="shared" si="19"/>
        <v>1.0063770001579542E-2</v>
      </c>
      <c r="P93" s="83">
        <f t="shared" si="22"/>
        <v>6.5285309781249129E-3</v>
      </c>
      <c r="Q93" s="146">
        <f t="shared" si="23"/>
        <v>27727.184999999998</v>
      </c>
      <c r="R93" s="83">
        <f t="shared" si="17"/>
        <v>1.2497914952956438E-5</v>
      </c>
    </row>
    <row r="94" spans="1:19" ht="12.95" customHeight="1">
      <c r="A94" s="53" t="s">
        <v>118</v>
      </c>
      <c r="B94" s="50"/>
      <c r="C94" s="49">
        <v>42749.645299999996</v>
      </c>
      <c r="D94" s="49" t="s">
        <v>108</v>
      </c>
      <c r="E94" s="83">
        <f t="shared" si="20"/>
        <v>1276.9910112545826</v>
      </c>
      <c r="F94" s="83">
        <f t="shared" si="21"/>
        <v>1277</v>
      </c>
      <c r="G94" s="83">
        <f t="shared" si="15"/>
        <v>-1.9836900028167292E-3</v>
      </c>
      <c r="N94" s="83">
        <f>G94</f>
        <v>-1.9836900028167292E-3</v>
      </c>
      <c r="P94" s="83">
        <f t="shared" si="22"/>
        <v>6.5280376793847199E-3</v>
      </c>
      <c r="Q94" s="146">
        <f t="shared" si="23"/>
        <v>27731.145299999996</v>
      </c>
      <c r="R94" s="83">
        <f t="shared" si="17"/>
        <v>7.2449508135954439E-5</v>
      </c>
    </row>
    <row r="95" spans="1:19" ht="12.95" customHeight="1">
      <c r="A95" s="53" t="s">
        <v>119</v>
      </c>
      <c r="B95" s="50" t="s">
        <v>197</v>
      </c>
      <c r="C95" s="49">
        <v>42775.584999999999</v>
      </c>
      <c r="D95" s="49"/>
      <c r="E95" s="83">
        <f t="shared" si="20"/>
        <v>1394.5322396344502</v>
      </c>
      <c r="F95" s="83">
        <f t="shared" si="21"/>
        <v>1394.5</v>
      </c>
      <c r="P95" s="83">
        <f t="shared" si="22"/>
        <v>6.5247451853823451E-3</v>
      </c>
      <c r="Q95" s="146">
        <f t="shared" si="23"/>
        <v>27757.084999999999</v>
      </c>
      <c r="S95" s="148">
        <v>4.8273959997459315E-2</v>
      </c>
    </row>
    <row r="96" spans="1:19" ht="12.95" customHeight="1">
      <c r="A96" s="53" t="s">
        <v>118</v>
      </c>
      <c r="B96" s="50"/>
      <c r="C96" s="49">
        <v>42785.616099999999</v>
      </c>
      <c r="D96" s="49"/>
      <c r="E96" s="83">
        <f t="shared" si="20"/>
        <v>1439.9864205232495</v>
      </c>
      <c r="F96" s="83">
        <f t="shared" si="21"/>
        <v>1440</v>
      </c>
      <c r="G96" s="83">
        <f t="shared" ref="G96:G107" si="24">+C96-(C$7+F96*C$8)</f>
        <v>-2.9968000017106533E-3</v>
      </c>
      <c r="N96" s="83">
        <f>G96</f>
        <v>-2.9968000017106533E-3</v>
      </c>
      <c r="P96" s="83">
        <f t="shared" si="22"/>
        <v>6.5234365175119375E-3</v>
      </c>
      <c r="Q96" s="146">
        <f t="shared" si="23"/>
        <v>27767.116099999999</v>
      </c>
      <c r="R96" s="83">
        <f t="shared" ref="R96:R107" si="25">+(P96-G96)^2</f>
        <v>9.0634903381939458E-5</v>
      </c>
    </row>
    <row r="97" spans="1:19" ht="12.95" customHeight="1">
      <c r="A97" s="189" t="s">
        <v>456</v>
      </c>
      <c r="B97" s="190" t="s">
        <v>195</v>
      </c>
      <c r="C97" s="191">
        <v>42785.618799999997</v>
      </c>
      <c r="D97" s="189" t="s">
        <v>57</v>
      </c>
      <c r="E97" s="53">
        <f t="shared" si="20"/>
        <v>1439.9986551025356</v>
      </c>
      <c r="F97" s="83">
        <f t="shared" si="21"/>
        <v>1440</v>
      </c>
      <c r="G97" s="83">
        <f t="shared" si="24"/>
        <v>-2.9680000443477184E-4</v>
      </c>
      <c r="N97" s="83">
        <f>G97</f>
        <v>-2.9680000443477184E-4</v>
      </c>
      <c r="O97" s="83">
        <f ca="1">+C$11+C$12*F97</f>
        <v>2.874732865878311E-2</v>
      </c>
      <c r="P97" s="83">
        <f t="shared" si="22"/>
        <v>6.5234365175119375E-3</v>
      </c>
      <c r="Q97" s="146">
        <f t="shared" si="23"/>
        <v>27767.118799999997</v>
      </c>
      <c r="R97" s="83">
        <f t="shared" si="25"/>
        <v>4.6515626215295748E-5</v>
      </c>
    </row>
    <row r="98" spans="1:19" ht="12.95" customHeight="1">
      <c r="A98" s="53" t="s">
        <v>120</v>
      </c>
      <c r="B98" s="50"/>
      <c r="C98" s="49">
        <v>42806.580999999998</v>
      </c>
      <c r="D98" s="49"/>
      <c r="E98" s="83">
        <f t="shared" si="20"/>
        <v>1534.9852099795935</v>
      </c>
      <c r="F98" s="83">
        <f t="shared" si="21"/>
        <v>1535</v>
      </c>
      <c r="G98" s="83">
        <f t="shared" si="24"/>
        <v>-3.2639499986544251E-3</v>
      </c>
      <c r="I98" s="83">
        <f>G98</f>
        <v>-3.2639499986544251E-3</v>
      </c>
      <c r="P98" s="83">
        <f t="shared" si="22"/>
        <v>6.5206434802494882E-3</v>
      </c>
      <c r="Q98" s="146">
        <f t="shared" si="23"/>
        <v>27788.080999999998</v>
      </c>
      <c r="R98" s="83">
        <f t="shared" si="25"/>
        <v>9.5738269547409008E-5</v>
      </c>
    </row>
    <row r="99" spans="1:19" ht="12.95" customHeight="1">
      <c r="A99" s="189" t="s">
        <v>456</v>
      </c>
      <c r="B99" s="190" t="s">
        <v>197</v>
      </c>
      <c r="C99" s="191">
        <v>42812.432099999998</v>
      </c>
      <c r="D99" s="189" t="s">
        <v>57</v>
      </c>
      <c r="E99" s="53">
        <f t="shared" si="20"/>
        <v>1561.4984495842673</v>
      </c>
      <c r="F99" s="83">
        <f t="shared" si="21"/>
        <v>1561.5</v>
      </c>
      <c r="G99" s="83">
        <f t="shared" si="24"/>
        <v>-3.4215499908896163E-4</v>
      </c>
      <c r="N99" s="83">
        <f>G99</f>
        <v>-3.4215499908896163E-4</v>
      </c>
      <c r="O99" s="83">
        <f ca="1">+C$11+C$12*F99</f>
        <v>2.8679375596333385E-2</v>
      </c>
      <c r="P99" s="83">
        <f t="shared" si="22"/>
        <v>6.519849738646227E-3</v>
      </c>
      <c r="Q99" s="146">
        <f t="shared" si="23"/>
        <v>27793.932099999998</v>
      </c>
      <c r="R99" s="83">
        <f t="shared" si="25"/>
        <v>4.7087109020700174E-5</v>
      </c>
    </row>
    <row r="100" spans="1:19" ht="12.95" customHeight="1">
      <c r="A100" s="53" t="s">
        <v>118</v>
      </c>
      <c r="B100" s="50"/>
      <c r="C100" s="49">
        <v>42812.539199999897</v>
      </c>
      <c r="D100" s="49"/>
      <c r="E100" s="83">
        <f t="shared" si="20"/>
        <v>1561.9837545626456</v>
      </c>
      <c r="F100" s="83">
        <f t="shared" si="21"/>
        <v>1562</v>
      </c>
      <c r="G100" s="83">
        <f t="shared" si="24"/>
        <v>-3.5851400971296243E-3</v>
      </c>
      <c r="N100" s="83">
        <f>G100</f>
        <v>-3.5851400971296243E-3</v>
      </c>
      <c r="P100" s="83">
        <f t="shared" si="22"/>
        <v>6.5198347010427728E-3</v>
      </c>
      <c r="Q100" s="146">
        <f t="shared" si="23"/>
        <v>27794.039199999897</v>
      </c>
      <c r="R100" s="83">
        <f t="shared" si="25"/>
        <v>1.0211051567169928E-4</v>
      </c>
    </row>
    <row r="101" spans="1:19" ht="12.95" customHeight="1">
      <c r="A101" s="189" t="s">
        <v>452</v>
      </c>
      <c r="B101" s="190" t="s">
        <v>195</v>
      </c>
      <c r="C101" s="191">
        <v>42812.539199999999</v>
      </c>
      <c r="D101" s="189" t="s">
        <v>57</v>
      </c>
      <c r="E101" s="53">
        <f t="shared" si="20"/>
        <v>1561.9837545631071</v>
      </c>
      <c r="F101" s="83">
        <f t="shared" si="21"/>
        <v>1562</v>
      </c>
      <c r="G101" s="83">
        <f t="shared" si="24"/>
        <v>-3.5851399952662177E-3</v>
      </c>
      <c r="N101" s="83">
        <f>G101</f>
        <v>-3.5851399952662177E-3</v>
      </c>
      <c r="O101" s="83">
        <f ca="1">+C$11+C$12*F101</f>
        <v>2.8679095954101081E-2</v>
      </c>
      <c r="P101" s="83">
        <f t="shared" si="22"/>
        <v>6.5198347010427728E-3</v>
      </c>
      <c r="Q101" s="146">
        <f t="shared" si="23"/>
        <v>27794.039199999999</v>
      </c>
      <c r="R101" s="83">
        <f t="shared" si="25"/>
        <v>1.0211051361304498E-4</v>
      </c>
    </row>
    <row r="102" spans="1:19" ht="12.95" customHeight="1">
      <c r="A102" s="53" t="s">
        <v>118</v>
      </c>
      <c r="B102" s="50" t="s">
        <v>197</v>
      </c>
      <c r="C102" s="49">
        <v>42815.519</v>
      </c>
      <c r="D102" s="49"/>
      <c r="E102" s="83">
        <f t="shared" si="20"/>
        <v>1575.4861987828324</v>
      </c>
      <c r="F102" s="83">
        <f t="shared" si="21"/>
        <v>1575.5</v>
      </c>
      <c r="G102" s="83">
        <f t="shared" si="24"/>
        <v>-3.045735000341665E-3</v>
      </c>
      <c r="N102" s="83">
        <f>G102</f>
        <v>-3.045735000341665E-3</v>
      </c>
      <c r="P102" s="83">
        <f t="shared" si="22"/>
        <v>6.5194278268944916E-3</v>
      </c>
      <c r="Q102" s="146">
        <f t="shared" si="23"/>
        <v>27797.019</v>
      </c>
      <c r="R102" s="83">
        <f t="shared" si="25"/>
        <v>9.1492339911540386E-5</v>
      </c>
    </row>
    <row r="103" spans="1:19" ht="12.95" customHeight="1">
      <c r="A103" s="53" t="s">
        <v>120</v>
      </c>
      <c r="B103" s="50"/>
      <c r="C103" s="49">
        <v>42829.54</v>
      </c>
      <c r="D103" s="49"/>
      <c r="E103" s="83">
        <f t="shared" si="20"/>
        <v>1639.0199159466406</v>
      </c>
      <c r="F103" s="83">
        <f t="shared" si="21"/>
        <v>1639</v>
      </c>
      <c r="G103" s="83">
        <f t="shared" si="24"/>
        <v>4.3951700063189492E-3</v>
      </c>
      <c r="I103" s="83">
        <f>G103</f>
        <v>4.3951700063189492E-3</v>
      </c>
      <c r="P103" s="83">
        <f t="shared" si="22"/>
        <v>6.5174917925584098E-3</v>
      </c>
      <c r="Q103" s="146">
        <f t="shared" si="23"/>
        <v>27811.040000000001</v>
      </c>
      <c r="R103" s="83">
        <f t="shared" si="25"/>
        <v>4.5042497643466547E-6</v>
      </c>
    </row>
    <row r="104" spans="1:19" ht="12.95" customHeight="1">
      <c r="A104" s="53" t="s">
        <v>121</v>
      </c>
      <c r="B104" s="50"/>
      <c r="C104" s="49">
        <v>42841.447999999997</v>
      </c>
      <c r="D104" s="49"/>
      <c r="E104" s="83">
        <f t="shared" si="20"/>
        <v>1692.9789419780454</v>
      </c>
      <c r="F104" s="83">
        <f t="shared" si="21"/>
        <v>1693</v>
      </c>
      <c r="G104" s="83">
        <f t="shared" si="24"/>
        <v>-4.6472100002574734E-3</v>
      </c>
      <c r="I104" s="83">
        <f>G104</f>
        <v>-4.6472100002574734E-3</v>
      </c>
      <c r="P104" s="83">
        <f t="shared" si="22"/>
        <v>6.5158165681640174E-3</v>
      </c>
      <c r="Q104" s="146">
        <f t="shared" si="23"/>
        <v>27822.947999999997</v>
      </c>
      <c r="R104" s="83">
        <f t="shared" si="25"/>
        <v>1.2461316216728406E-4</v>
      </c>
    </row>
    <row r="105" spans="1:19" ht="12.95" customHeight="1">
      <c r="A105" s="53" t="s">
        <v>121</v>
      </c>
      <c r="B105" s="50"/>
      <c r="C105" s="49">
        <v>42858.447</v>
      </c>
      <c r="D105" s="49"/>
      <c r="E105" s="83">
        <f t="shared" si="20"/>
        <v>1770.006946975388</v>
      </c>
      <c r="F105" s="83">
        <f t="shared" si="21"/>
        <v>1770</v>
      </c>
      <c r="G105" s="83">
        <f t="shared" si="24"/>
        <v>1.5331000031437725E-3</v>
      </c>
      <c r="I105" s="83">
        <f>G105</f>
        <v>1.5331000031437725E-3</v>
      </c>
      <c r="P105" s="83">
        <f t="shared" si="22"/>
        <v>6.5133819848569637E-3</v>
      </c>
      <c r="Q105" s="146">
        <f t="shared" si="23"/>
        <v>27839.947</v>
      </c>
      <c r="R105" s="83">
        <f t="shared" si="25"/>
        <v>2.4803208617377072E-5</v>
      </c>
    </row>
    <row r="106" spans="1:19" ht="12.95" customHeight="1">
      <c r="A106" s="53" t="s">
        <v>121</v>
      </c>
      <c r="B106" s="50"/>
      <c r="C106" s="49">
        <v>42866.406999999999</v>
      </c>
      <c r="D106" s="49"/>
      <c r="E106" s="83">
        <f t="shared" si="20"/>
        <v>1806.0762992772093</v>
      </c>
      <c r="F106" s="83">
        <f t="shared" si="21"/>
        <v>1806</v>
      </c>
      <c r="G106" s="83">
        <f t="shared" si="24"/>
        <v>1.6838180003105663E-2</v>
      </c>
      <c r="I106" s="83">
        <f>G106</f>
        <v>1.6838180003105663E-2</v>
      </c>
      <c r="P106" s="83">
        <f t="shared" si="22"/>
        <v>6.5122252522838084E-3</v>
      </c>
      <c r="Q106" s="146">
        <f t="shared" si="23"/>
        <v>27847.906999999999</v>
      </c>
      <c r="R106" s="83">
        <f t="shared" si="25"/>
        <v>1.0662534151602042E-4</v>
      </c>
    </row>
    <row r="107" spans="1:19" ht="12.95" customHeight="1">
      <c r="A107" s="53" t="s">
        <v>121</v>
      </c>
      <c r="B107" s="50" t="s">
        <v>197</v>
      </c>
      <c r="C107" s="49">
        <v>42866.504000000001</v>
      </c>
      <c r="D107" s="49"/>
      <c r="E107" s="83">
        <f t="shared" si="20"/>
        <v>1806.5158378668241</v>
      </c>
      <c r="F107" s="83">
        <f t="shared" si="21"/>
        <v>1806.5</v>
      </c>
      <c r="G107" s="83">
        <f t="shared" si="24"/>
        <v>3.4951950001413934E-3</v>
      </c>
      <c r="I107" s="83">
        <f>G107</f>
        <v>3.4951950001413934E-3</v>
      </c>
      <c r="P107" s="83">
        <f t="shared" si="22"/>
        <v>6.5122091036218565E-3</v>
      </c>
      <c r="Q107" s="146">
        <f t="shared" si="23"/>
        <v>27848.004000000001</v>
      </c>
      <c r="R107" s="83">
        <f t="shared" si="25"/>
        <v>9.1023741006000228E-6</v>
      </c>
    </row>
    <row r="108" spans="1:19" ht="12.95" customHeight="1">
      <c r="A108" s="53" t="s">
        <v>121</v>
      </c>
      <c r="B108" s="50" t="s">
        <v>197</v>
      </c>
      <c r="C108" s="49">
        <v>42867.38</v>
      </c>
      <c r="D108" s="49"/>
      <c r="E108" s="83">
        <f t="shared" si="20"/>
        <v>1810.4852791502756</v>
      </c>
      <c r="F108" s="83">
        <f t="shared" si="21"/>
        <v>1810.5</v>
      </c>
      <c r="P108" s="83">
        <f t="shared" si="22"/>
        <v>6.5120798325305233E-3</v>
      </c>
      <c r="Q108" s="146">
        <f t="shared" si="23"/>
        <v>27848.879999999997</v>
      </c>
      <c r="S108" s="148">
        <v>1.0676859994418919E-2</v>
      </c>
    </row>
    <row r="109" spans="1:19" ht="12.95" customHeight="1">
      <c r="A109" s="53" t="s">
        <v>121</v>
      </c>
      <c r="B109" s="50"/>
      <c r="C109" s="49">
        <v>42870.362999999998</v>
      </c>
      <c r="D109" s="49"/>
      <c r="E109" s="83">
        <f t="shared" si="20"/>
        <v>1824.0022236121288</v>
      </c>
      <c r="F109" s="83">
        <f t="shared" si="21"/>
        <v>1824</v>
      </c>
      <c r="P109" s="83">
        <f t="shared" si="22"/>
        <v>6.5116424690284764E-3</v>
      </c>
      <c r="Q109" s="146">
        <f t="shared" si="23"/>
        <v>27851.862999999998</v>
      </c>
      <c r="S109" s="148">
        <v>-4.8891559999901801E-2</v>
      </c>
    </row>
    <row r="110" spans="1:19" ht="12.95" customHeight="1">
      <c r="A110" s="53" t="s">
        <v>121</v>
      </c>
      <c r="B110" s="50"/>
      <c r="C110" s="49">
        <v>42872.353999999999</v>
      </c>
      <c r="D110" s="49"/>
      <c r="E110" s="83">
        <f t="shared" si="20"/>
        <v>1833.0240930132593</v>
      </c>
      <c r="F110" s="83">
        <f t="shared" si="21"/>
        <v>1833</v>
      </c>
      <c r="G110" s="83">
        <f t="shared" ref="G110:G120" si="26">+C110-(C$7+F110*C$8)</f>
        <v>5.3169899983913638E-3</v>
      </c>
      <c r="I110" s="83">
        <f t="shared" ref="I110:I120" si="27">G110</f>
        <v>5.3169899983913638E-3</v>
      </c>
      <c r="P110" s="83">
        <f t="shared" si="22"/>
        <v>6.511349973158621E-3</v>
      </c>
      <c r="Q110" s="146">
        <f t="shared" si="23"/>
        <v>27853.853999999999</v>
      </c>
      <c r="R110" s="83">
        <f t="shared" ref="R110:R120" si="28">+(P110-G110)^2</f>
        <v>1.4264957493260433E-6</v>
      </c>
    </row>
    <row r="111" spans="1:19" ht="12.95" customHeight="1">
      <c r="A111" s="53" t="s">
        <v>121</v>
      </c>
      <c r="B111" s="50" t="s">
        <v>197</v>
      </c>
      <c r="C111" s="49">
        <v>42880.406000000003</v>
      </c>
      <c r="D111" s="49"/>
      <c r="E111" s="83">
        <f t="shared" si="20"/>
        <v>1869.5103272763768</v>
      </c>
      <c r="F111" s="83">
        <f t="shared" si="21"/>
        <v>1869.5</v>
      </c>
      <c r="G111" s="83">
        <f t="shared" si="26"/>
        <v>2.279085005284287E-3</v>
      </c>
      <c r="I111" s="83">
        <f t="shared" si="27"/>
        <v>2.279085005284287E-3</v>
      </c>
      <c r="P111" s="83">
        <f t="shared" si="22"/>
        <v>6.5101561931176482E-3</v>
      </c>
      <c r="Q111" s="146">
        <f t="shared" si="23"/>
        <v>27861.906000000003</v>
      </c>
      <c r="R111" s="83">
        <f t="shared" si="28"/>
        <v>1.790196339651361E-5</v>
      </c>
    </row>
    <row r="112" spans="1:19" ht="12.95" customHeight="1">
      <c r="A112" s="53" t="s">
        <v>121</v>
      </c>
      <c r="B112" s="50" t="s">
        <v>197</v>
      </c>
      <c r="C112" s="49">
        <v>42886.370999999999</v>
      </c>
      <c r="D112" s="49"/>
      <c r="E112" s="83">
        <f t="shared" si="20"/>
        <v>1896.5396848743994</v>
      </c>
      <c r="F112" s="83">
        <f t="shared" si="21"/>
        <v>1896.5</v>
      </c>
      <c r="G112" s="83">
        <f t="shared" si="26"/>
        <v>8.7578950042370707E-3</v>
      </c>
      <c r="I112" s="83">
        <f t="shared" si="27"/>
        <v>8.7578950042370707E-3</v>
      </c>
      <c r="P112" s="83">
        <f t="shared" si="22"/>
        <v>6.5092653319082433E-3</v>
      </c>
      <c r="Q112" s="146">
        <f t="shared" si="23"/>
        <v>27867.870999999999</v>
      </c>
      <c r="R112" s="83">
        <f t="shared" si="28"/>
        <v>5.0563354032776497E-6</v>
      </c>
    </row>
    <row r="113" spans="1:19" ht="12.95" customHeight="1">
      <c r="A113" s="53" t="s">
        <v>121</v>
      </c>
      <c r="B113" s="50"/>
      <c r="C113" s="49">
        <v>42887.351999999999</v>
      </c>
      <c r="D113" s="49"/>
      <c r="E113" s="83">
        <f t="shared" si="20"/>
        <v>1900.9849153528016</v>
      </c>
      <c r="F113" s="83">
        <f t="shared" si="21"/>
        <v>1901</v>
      </c>
      <c r="G113" s="83">
        <f t="shared" si="26"/>
        <v>-3.3289700004388578E-3</v>
      </c>
      <c r="I113" s="83">
        <f t="shared" si="27"/>
        <v>-3.3289700004388578E-3</v>
      </c>
      <c r="P113" s="83">
        <f t="shared" si="22"/>
        <v>6.5091162108987322E-3</v>
      </c>
      <c r="Q113" s="146">
        <f t="shared" si="23"/>
        <v>27868.851999999999</v>
      </c>
      <c r="R113" s="83">
        <f t="shared" si="28"/>
        <v>9.6787940301710796E-5</v>
      </c>
    </row>
    <row r="114" spans="1:19" ht="12.95" customHeight="1">
      <c r="A114" s="53" t="s">
        <v>121</v>
      </c>
      <c r="B114" s="50"/>
      <c r="C114" s="49">
        <v>42887.360000000001</v>
      </c>
      <c r="D114" s="49"/>
      <c r="E114" s="83">
        <f t="shared" si="20"/>
        <v>1901.0211659581375</v>
      </c>
      <c r="F114" s="83">
        <f t="shared" si="21"/>
        <v>1901</v>
      </c>
      <c r="G114" s="83">
        <f t="shared" si="26"/>
        <v>4.6710300011909567E-3</v>
      </c>
      <c r="I114" s="83">
        <f t="shared" si="27"/>
        <v>4.6710300011909567E-3</v>
      </c>
      <c r="P114" s="83">
        <f t="shared" si="22"/>
        <v>6.5091162108987322E-3</v>
      </c>
      <c r="Q114" s="146">
        <f t="shared" si="23"/>
        <v>27868.86</v>
      </c>
      <c r="R114" s="83">
        <f t="shared" si="28"/>
        <v>3.3785609143178966E-6</v>
      </c>
    </row>
    <row r="115" spans="1:19" ht="12.95" customHeight="1">
      <c r="A115" s="53" t="s">
        <v>121</v>
      </c>
      <c r="B115" s="50" t="s">
        <v>197</v>
      </c>
      <c r="C115" s="49">
        <v>42889.447999999997</v>
      </c>
      <c r="D115" s="49"/>
      <c r="E115" s="83">
        <f t="shared" si="20"/>
        <v>1910.4825739488499</v>
      </c>
      <c r="F115" s="83">
        <f t="shared" si="21"/>
        <v>1910.5</v>
      </c>
      <c r="G115" s="83">
        <f t="shared" si="26"/>
        <v>-3.8456850015791133E-3</v>
      </c>
      <c r="I115" s="83">
        <f t="shared" si="27"/>
        <v>-3.8456850015791133E-3</v>
      </c>
      <c r="P115" s="83">
        <f t="shared" si="22"/>
        <v>6.5088007954991851E-3</v>
      </c>
      <c r="Q115" s="146">
        <f t="shared" si="23"/>
        <v>27870.947999999997</v>
      </c>
      <c r="R115" s="83">
        <f t="shared" si="28"/>
        <v>1.0721537612189622E-4</v>
      </c>
    </row>
    <row r="116" spans="1:19" ht="12.95" customHeight="1">
      <c r="A116" s="53" t="s">
        <v>121</v>
      </c>
      <c r="B116" s="50"/>
      <c r="C116" s="49">
        <v>42898.389000000003</v>
      </c>
      <c r="D116" s="49"/>
      <c r="E116" s="83">
        <f t="shared" si="20"/>
        <v>1950.9971567291061</v>
      </c>
      <c r="F116" s="83">
        <f t="shared" si="21"/>
        <v>1951</v>
      </c>
      <c r="G116" s="83">
        <f t="shared" si="26"/>
        <v>-6.274699917412363E-4</v>
      </c>
      <c r="I116" s="83">
        <f t="shared" si="27"/>
        <v>-6.274699917412363E-4</v>
      </c>
      <c r="P116" s="83">
        <f t="shared" si="22"/>
        <v>6.5074469278302424E-3</v>
      </c>
      <c r="Q116" s="146">
        <f t="shared" si="23"/>
        <v>27879.889000000003</v>
      </c>
      <c r="R116" s="83">
        <f t="shared" si="28"/>
        <v>5.0907039449187358E-5</v>
      </c>
    </row>
    <row r="117" spans="1:19" ht="12.95" customHeight="1">
      <c r="A117" s="53" t="s">
        <v>122</v>
      </c>
      <c r="B117" s="50"/>
      <c r="C117" s="49">
        <v>42900.372000000003</v>
      </c>
      <c r="D117" s="49"/>
      <c r="E117" s="83">
        <f t="shared" si="20"/>
        <v>1959.9827755249009</v>
      </c>
      <c r="F117" s="83">
        <f t="shared" si="21"/>
        <v>1960</v>
      </c>
      <c r="G117" s="83">
        <f t="shared" si="26"/>
        <v>-3.8011999931768514E-3</v>
      </c>
      <c r="I117" s="83">
        <f t="shared" si="27"/>
        <v>-3.8011999931768514E-3</v>
      </c>
      <c r="P117" s="83">
        <f t="shared" si="22"/>
        <v>6.5071440439042425E-3</v>
      </c>
      <c r="Q117" s="146">
        <f t="shared" si="23"/>
        <v>27881.872000000003</v>
      </c>
      <c r="R117" s="83">
        <f t="shared" si="28"/>
        <v>1.0626195678682535E-4</v>
      </c>
    </row>
    <row r="118" spans="1:19" ht="12.95" customHeight="1">
      <c r="A118" s="53" t="s">
        <v>122</v>
      </c>
      <c r="B118" s="50" t="s">
        <v>197</v>
      </c>
      <c r="C118" s="49">
        <v>42904.462</v>
      </c>
      <c r="D118" s="49"/>
      <c r="E118" s="83">
        <f t="shared" si="20"/>
        <v>1978.5158974990641</v>
      </c>
      <c r="F118" s="83">
        <f t="shared" si="21"/>
        <v>1978.5</v>
      </c>
      <c r="G118" s="83">
        <f t="shared" si="26"/>
        <v>3.5083550028502941E-3</v>
      </c>
      <c r="I118" s="83">
        <f t="shared" si="27"/>
        <v>3.5083550028502941E-3</v>
      </c>
      <c r="P118" s="83">
        <f t="shared" si="22"/>
        <v>6.5065191373023887E-3</v>
      </c>
      <c r="Q118" s="146">
        <f t="shared" si="23"/>
        <v>27885.962</v>
      </c>
      <c r="R118" s="83">
        <f t="shared" si="28"/>
        <v>8.9889881771148776E-6</v>
      </c>
    </row>
    <row r="119" spans="1:19" ht="12.95" customHeight="1">
      <c r="A119" s="53" t="s">
        <v>122</v>
      </c>
      <c r="B119" s="50"/>
      <c r="C119" s="49">
        <v>42913.402000000002</v>
      </c>
      <c r="D119" s="49"/>
      <c r="E119" s="83">
        <f t="shared" si="20"/>
        <v>2019.0259489536368</v>
      </c>
      <c r="F119" s="83">
        <f t="shared" si="21"/>
        <v>2019</v>
      </c>
      <c r="G119" s="83">
        <f t="shared" si="26"/>
        <v>5.7265700015705079E-3</v>
      </c>
      <c r="I119" s="83">
        <f t="shared" si="27"/>
        <v>5.7265700015705079E-3</v>
      </c>
      <c r="P119" s="83">
        <f t="shared" si="22"/>
        <v>6.5051402401438375E-3</v>
      </c>
      <c r="Q119" s="146">
        <f t="shared" si="23"/>
        <v>27894.902000000002</v>
      </c>
      <c r="R119" s="83">
        <f t="shared" si="28"/>
        <v>6.0617161639213143E-7</v>
      </c>
    </row>
    <row r="120" spans="1:19" ht="12.95" customHeight="1">
      <c r="A120" s="53" t="s">
        <v>122</v>
      </c>
      <c r="B120" s="50" t="s">
        <v>197</v>
      </c>
      <c r="C120" s="49">
        <v>42913.504000000001</v>
      </c>
      <c r="D120" s="49"/>
      <c r="E120" s="83">
        <f t="shared" si="20"/>
        <v>2019.48814417157</v>
      </c>
      <c r="F120" s="83">
        <f t="shared" si="21"/>
        <v>2019.5</v>
      </c>
      <c r="G120" s="83">
        <f t="shared" si="26"/>
        <v>-2.6164149967371486E-3</v>
      </c>
      <c r="I120" s="83">
        <f t="shared" si="27"/>
        <v>-2.6164149967371486E-3</v>
      </c>
      <c r="P120" s="83">
        <f t="shared" si="22"/>
        <v>6.5051231235658926E-3</v>
      </c>
      <c r="Q120" s="146">
        <f t="shared" si="23"/>
        <v>27895.004000000001</v>
      </c>
      <c r="R120" s="83">
        <f t="shared" si="28"/>
        <v>8.3202457680141528E-5</v>
      </c>
    </row>
    <row r="121" spans="1:19" ht="12.95" customHeight="1">
      <c r="A121" s="53" t="s">
        <v>123</v>
      </c>
      <c r="B121" s="50" t="s">
        <v>197</v>
      </c>
      <c r="C121" s="49">
        <v>43177.671999999999</v>
      </c>
      <c r="D121" s="49"/>
      <c r="E121" s="83">
        <f t="shared" si="20"/>
        <v>3216.5193827228827</v>
      </c>
      <c r="F121" s="83">
        <f t="shared" si="21"/>
        <v>3216.5</v>
      </c>
      <c r="P121" s="83">
        <f t="shared" si="22"/>
        <v>6.4576323362340654E-3</v>
      </c>
      <c r="Q121" s="146">
        <f t="shared" si="23"/>
        <v>28159.171999999999</v>
      </c>
      <c r="S121" s="148">
        <v>2.245007999590598E-2</v>
      </c>
    </row>
    <row r="122" spans="1:19" ht="12.95" customHeight="1">
      <c r="A122" s="53" t="s">
        <v>123</v>
      </c>
      <c r="B122" s="50" t="s">
        <v>197</v>
      </c>
      <c r="C122" s="49">
        <v>43188.485000000001</v>
      </c>
      <c r="D122" s="49"/>
      <c r="E122" s="83">
        <f t="shared" si="20"/>
        <v>3265.5166071499812</v>
      </c>
      <c r="F122" s="83">
        <f t="shared" si="21"/>
        <v>3265.5</v>
      </c>
      <c r="G122" s="83">
        <f>+C122-(C$7+F122*C$8)</f>
        <v>3.664964999188669E-3</v>
      </c>
      <c r="I122" s="83">
        <f>G122</f>
        <v>3.664964999188669E-3</v>
      </c>
      <c r="P122" s="83">
        <f t="shared" si="22"/>
        <v>6.4554108269304382E-3</v>
      </c>
      <c r="Q122" s="146">
        <f t="shared" si="23"/>
        <v>28169.985000000001</v>
      </c>
      <c r="R122" s="83">
        <f>+(P122-G122)^2</f>
        <v>7.7865879175614476E-6</v>
      </c>
    </row>
    <row r="123" spans="1:19" ht="12.95" customHeight="1">
      <c r="A123" s="53" t="s">
        <v>124</v>
      </c>
      <c r="B123" s="50" t="s">
        <v>197</v>
      </c>
      <c r="C123" s="49">
        <v>43190.917999999998</v>
      </c>
      <c r="D123" s="49"/>
      <c r="E123" s="83">
        <f t="shared" si="20"/>
        <v>3276.5413224954891</v>
      </c>
      <c r="F123" s="83">
        <f t="shared" si="21"/>
        <v>3276.5</v>
      </c>
      <c r="G123" s="83">
        <f>+C123-(C$7+F123*C$8)</f>
        <v>9.1192949985270388E-3</v>
      </c>
      <c r="I123" s="83">
        <f>G123</f>
        <v>9.1192949985270388E-3</v>
      </c>
      <c r="P123" s="83">
        <f t="shared" si="22"/>
        <v>6.4549091215839217E-3</v>
      </c>
      <c r="Q123" s="146">
        <f t="shared" si="23"/>
        <v>28172.417999999998</v>
      </c>
      <c r="R123" s="83">
        <f>+(P123-G123)^2</f>
        <v>7.0989521012539429E-6</v>
      </c>
    </row>
    <row r="124" spans="1:19" ht="12.95" customHeight="1">
      <c r="A124" s="53" t="s">
        <v>126</v>
      </c>
      <c r="B124" s="50"/>
      <c r="C124" s="49">
        <v>43212.427000000003</v>
      </c>
      <c r="D124" s="49"/>
      <c r="E124" s="83">
        <f t="shared" si="20"/>
        <v>3374.0056062467643</v>
      </c>
      <c r="F124" s="83">
        <f t="shared" si="21"/>
        <v>3374</v>
      </c>
      <c r="G124" s="83">
        <f>+C124-(C$7+F124*C$8)</f>
        <v>1.2372200071695261E-3</v>
      </c>
      <c r="I124" s="83">
        <f>G124</f>
        <v>1.2372200071695261E-3</v>
      </c>
      <c r="P124" s="83">
        <f t="shared" si="22"/>
        <v>6.4504141158057962E-3</v>
      </c>
      <c r="Q124" s="146">
        <f t="shared" si="23"/>
        <v>28193.927000000003</v>
      </c>
      <c r="R124" s="83">
        <f>+(P124-G124)^2</f>
        <v>2.7177392814319915E-5</v>
      </c>
    </row>
    <row r="125" spans="1:19" ht="12.95" customHeight="1">
      <c r="A125" s="53" t="s">
        <v>126</v>
      </c>
      <c r="B125" s="50" t="s">
        <v>197</v>
      </c>
      <c r="C125" s="49">
        <v>43222.468000000001</v>
      </c>
      <c r="D125" s="49"/>
      <c r="E125" s="83">
        <f t="shared" si="20"/>
        <v>3419.5046472596455</v>
      </c>
      <c r="F125" s="83">
        <f t="shared" si="21"/>
        <v>3419.5</v>
      </c>
      <c r="G125" s="83">
        <f>+C125-(C$7+F125*C$8)</f>
        <v>1.0255849992972799E-3</v>
      </c>
      <c r="I125" s="83">
        <f>G125</f>
        <v>1.0255849992972799E-3</v>
      </c>
      <c r="P125" s="83">
        <f t="shared" si="22"/>
        <v>6.4482868795628333E-3</v>
      </c>
      <c r="Q125" s="146">
        <f t="shared" si="23"/>
        <v>28203.968000000001</v>
      </c>
      <c r="R125" s="83">
        <f>+(P125-G125)^2</f>
        <v>2.9405695682235567E-5</v>
      </c>
    </row>
    <row r="126" spans="1:19" ht="12.95" customHeight="1">
      <c r="A126" s="53" t="s">
        <v>126</v>
      </c>
      <c r="B126" s="50" t="s">
        <v>197</v>
      </c>
      <c r="C126" s="49">
        <v>43239.459000000003</v>
      </c>
      <c r="D126" s="49"/>
      <c r="E126" s="83">
        <f t="shared" si="20"/>
        <v>3496.4964016516524</v>
      </c>
      <c r="F126" s="83">
        <f t="shared" si="21"/>
        <v>3496.5</v>
      </c>
      <c r="P126" s="83">
        <f t="shared" si="22"/>
        <v>6.4446440780773469E-3</v>
      </c>
      <c r="Q126" s="146">
        <f t="shared" si="23"/>
        <v>28220.959000000003</v>
      </c>
      <c r="S126" s="148">
        <v>2.6215600082650781E-3</v>
      </c>
    </row>
    <row r="127" spans="1:19" ht="12.95" customHeight="1">
      <c r="A127" s="53" t="s">
        <v>127</v>
      </c>
      <c r="B127" s="50" t="s">
        <v>197</v>
      </c>
      <c r="C127" s="49">
        <v>43244.326999999997</v>
      </c>
      <c r="D127" s="49"/>
      <c r="E127" s="83">
        <f t="shared" si="20"/>
        <v>3518.5548949940021</v>
      </c>
      <c r="F127" s="83">
        <f t="shared" si="21"/>
        <v>3518.5</v>
      </c>
      <c r="G127" s="83">
        <f>+C127-(C$7+F127*C$8)</f>
        <v>1.2114555000152905E-2</v>
      </c>
      <c r="N127" s="83">
        <f>G127</f>
        <v>1.2114555000152905E-2</v>
      </c>
      <c r="P127" s="83">
        <f t="shared" si="22"/>
        <v>6.4435933803710828E-3</v>
      </c>
      <c r="Q127" s="146">
        <f t="shared" si="23"/>
        <v>28225.826999999997</v>
      </c>
      <c r="R127" s="83">
        <f>+(P127-G127)^2</f>
        <v>3.2159805693038465E-5</v>
      </c>
    </row>
    <row r="128" spans="1:19" ht="12.95" customHeight="1">
      <c r="A128" s="53" t="s">
        <v>127</v>
      </c>
      <c r="B128" s="50"/>
      <c r="C128" s="49">
        <v>43244.432999999997</v>
      </c>
      <c r="D128" s="49"/>
      <c r="E128" s="83">
        <f t="shared" si="20"/>
        <v>3519.0352155146029</v>
      </c>
      <c r="F128" s="83">
        <f t="shared" si="21"/>
        <v>3519</v>
      </c>
      <c r="G128" s="83">
        <f>+C128-(C$7+F128*C$8)</f>
        <v>7.7715700026601553E-3</v>
      </c>
      <c r="N128" s="83">
        <f>G128</f>
        <v>7.7715700026601553E-3</v>
      </c>
      <c r="P128" s="83">
        <f t="shared" si="22"/>
        <v>6.4435694497554348E-3</v>
      </c>
      <c r="Q128" s="146">
        <f t="shared" si="23"/>
        <v>28225.932999999997</v>
      </c>
      <c r="R128" s="83">
        <f>+(P128-G128)^2</f>
        <v>1.7635854685152433E-6</v>
      </c>
    </row>
    <row r="129" spans="1:19" ht="12.95" customHeight="1">
      <c r="A129" s="53" t="s">
        <v>127</v>
      </c>
      <c r="B129" s="50" t="s">
        <v>197</v>
      </c>
      <c r="C129" s="49">
        <v>43249.400999999998</v>
      </c>
      <c r="D129" s="49"/>
      <c r="E129" s="83">
        <f t="shared" si="20"/>
        <v>3541.5468414235847</v>
      </c>
      <c r="F129" s="83">
        <f t="shared" si="21"/>
        <v>3541.5</v>
      </c>
      <c r="G129" s="83">
        <f>+C129-(C$7+F129*C$8)</f>
        <v>1.0337245003029238E-2</v>
      </c>
      <c r="N129" s="83">
        <f>G129</f>
        <v>1.0337245003029238E-2</v>
      </c>
      <c r="P129" s="83">
        <f t="shared" si="22"/>
        <v>6.4424902204244039E-3</v>
      </c>
      <c r="Q129" s="146">
        <f t="shared" si="23"/>
        <v>28230.900999999998</v>
      </c>
      <c r="R129" s="83">
        <f>+(P129-G129)^2</f>
        <v>1.5169114816623231E-5</v>
      </c>
    </row>
    <row r="130" spans="1:19" ht="12.95" customHeight="1">
      <c r="A130" s="53" t="s">
        <v>126</v>
      </c>
      <c r="B130" s="50"/>
      <c r="C130" s="49">
        <v>43250.381000000001</v>
      </c>
      <c r="D130" s="49"/>
      <c r="E130" s="83">
        <f t="shared" si="20"/>
        <v>3545.9875405763364</v>
      </c>
      <c r="F130" s="83">
        <f t="shared" si="21"/>
        <v>3546</v>
      </c>
      <c r="P130" s="83">
        <f t="shared" si="22"/>
        <v>6.4422738224371029E-3</v>
      </c>
      <c r="Q130" s="146">
        <f t="shared" si="23"/>
        <v>28231.881000000001</v>
      </c>
      <c r="S130" s="148">
        <v>4.868616000021575E-2</v>
      </c>
    </row>
    <row r="131" spans="1:19" ht="12.95" customHeight="1">
      <c r="A131" s="53" t="s">
        <v>127</v>
      </c>
      <c r="B131" s="50"/>
      <c r="C131" s="49">
        <v>43250.392999999996</v>
      </c>
      <c r="D131" s="49"/>
      <c r="E131" s="83">
        <f t="shared" si="20"/>
        <v>3546.0419164843074</v>
      </c>
      <c r="F131" s="83">
        <f t="shared" si="21"/>
        <v>3546</v>
      </c>
      <c r="G131" s="83">
        <f>+C131-(C$7+F131*C$8)</f>
        <v>9.2503799969563261E-3</v>
      </c>
      <c r="N131" s="83">
        <f>G131</f>
        <v>9.2503799969563261E-3</v>
      </c>
      <c r="P131" s="83">
        <f t="shared" si="22"/>
        <v>6.4422738224371029E-3</v>
      </c>
      <c r="Q131" s="146">
        <f t="shared" si="23"/>
        <v>28231.892999999996</v>
      </c>
      <c r="R131" s="83">
        <f>+(P131-G131)^2</f>
        <v>7.8854602873729865E-6</v>
      </c>
    </row>
    <row r="132" spans="1:19" ht="12.95" customHeight="1">
      <c r="A132" s="53" t="s">
        <v>126</v>
      </c>
      <c r="B132" s="50"/>
      <c r="C132" s="49">
        <v>43254.356</v>
      </c>
      <c r="D132" s="49"/>
      <c r="E132" s="83">
        <f t="shared" si="20"/>
        <v>3563.9995600989123</v>
      </c>
      <c r="F132" s="83">
        <f t="shared" si="21"/>
        <v>3564</v>
      </c>
      <c r="P132" s="83">
        <f t="shared" si="22"/>
        <v>6.4414063900842542E-3</v>
      </c>
      <c r="Q132" s="146">
        <f t="shared" si="23"/>
        <v>28235.856</v>
      </c>
      <c r="S132" s="148">
        <v>4.8996160003298428E-2</v>
      </c>
    </row>
    <row r="133" spans="1:19" ht="12.95" customHeight="1">
      <c r="A133" s="53" t="s">
        <v>126</v>
      </c>
      <c r="B133" s="50" t="s">
        <v>197</v>
      </c>
      <c r="C133" s="49">
        <v>43254.466999999997</v>
      </c>
      <c r="D133" s="49"/>
      <c r="E133" s="83">
        <f t="shared" si="20"/>
        <v>3564.5025372478317</v>
      </c>
      <c r="F133" s="83">
        <f t="shared" si="21"/>
        <v>3564.5</v>
      </c>
      <c r="P133" s="83">
        <f t="shared" si="22"/>
        <v>6.4413822527072083E-3</v>
      </c>
      <c r="Q133" s="146">
        <f t="shared" si="23"/>
        <v>28235.966999999997</v>
      </c>
      <c r="S133" s="148">
        <v>4.9586159999307711E-2</v>
      </c>
    </row>
    <row r="134" spans="1:19" ht="12.95" customHeight="1">
      <c r="A134" s="53" t="s">
        <v>124</v>
      </c>
      <c r="B134" s="50" t="s">
        <v>197</v>
      </c>
      <c r="C134" s="49">
        <v>43275.665000000001</v>
      </c>
      <c r="D134" s="49"/>
      <c r="E134" s="83">
        <f t="shared" si="20"/>
        <v>3660.557578716956</v>
      </c>
      <c r="F134" s="83">
        <f t="shared" si="21"/>
        <v>3660.5</v>
      </c>
      <c r="G134" s="83">
        <f>+C134-(C$7+F134*C$8)</f>
        <v>1.2706815003184602E-2</v>
      </c>
      <c r="I134" s="83">
        <f>G134</f>
        <v>1.2706815003184602E-2</v>
      </c>
      <c r="P134" s="83">
        <f t="shared" si="22"/>
        <v>6.4367057787851666E-3</v>
      </c>
      <c r="Q134" s="146">
        <f t="shared" si="23"/>
        <v>28257.165000000001</v>
      </c>
      <c r="R134" s="83">
        <f>+(P134-G134)^2</f>
        <v>3.9314269685898887E-5</v>
      </c>
    </row>
    <row r="135" spans="1:19" ht="12.95" customHeight="1">
      <c r="A135" s="189" t="s">
        <v>495</v>
      </c>
      <c r="B135" s="190" t="s">
        <v>197</v>
      </c>
      <c r="C135" s="191">
        <v>43524.356</v>
      </c>
      <c r="D135" s="189" t="s">
        <v>56</v>
      </c>
      <c r="E135" s="53">
        <f t="shared" si="20"/>
        <v>4787.4574899346871</v>
      </c>
      <c r="F135" s="83">
        <f t="shared" si="21"/>
        <v>4787.5</v>
      </c>
      <c r="G135" s="83">
        <f>+C135-(C$7+F135*C$8)</f>
        <v>-9.3813749990658835E-3</v>
      </c>
      <c r="I135" s="83">
        <f>G135</f>
        <v>-9.3813749990658835E-3</v>
      </c>
      <c r="O135" s="83">
        <f ca="1">+C$11+C$12*F135</f>
        <v>2.6875123913511899E-2</v>
      </c>
      <c r="P135" s="83">
        <f t="shared" si="22"/>
        <v>6.3755425481720378E-3</v>
      </c>
      <c r="Q135" s="146">
        <f t="shared" si="23"/>
        <v>28505.856</v>
      </c>
      <c r="R135" s="83">
        <f>+(P135-G135)^2</f>
        <v>2.482804505904543E-4</v>
      </c>
    </row>
    <row r="136" spans="1:19" ht="12.95" customHeight="1">
      <c r="A136" s="53" t="s">
        <v>124</v>
      </c>
      <c r="B136" s="50"/>
      <c r="C136" s="49">
        <v>43538.822999999997</v>
      </c>
      <c r="D136" s="49"/>
      <c r="E136" s="83">
        <f t="shared" si="20"/>
        <v>4853.0121783455406</v>
      </c>
      <c r="F136" s="83">
        <f t="shared" si="21"/>
        <v>4853</v>
      </c>
      <c r="G136" s="83">
        <f>+C136-(C$7+F136*C$8)</f>
        <v>2.6875900002778508E-3</v>
      </c>
      <c r="I136" s="83">
        <f>G136</f>
        <v>2.6875900002778508E-3</v>
      </c>
      <c r="P136" s="83">
        <f t="shared" si="22"/>
        <v>6.3716328662122403E-3</v>
      </c>
      <c r="Q136" s="146">
        <f t="shared" si="23"/>
        <v>28520.322999999997</v>
      </c>
      <c r="R136" s="83">
        <f>+(P136-G136)^2</f>
        <v>1.357217183804207E-5</v>
      </c>
    </row>
    <row r="137" spans="1:19" ht="12.95" customHeight="1">
      <c r="A137" s="53" t="s">
        <v>128</v>
      </c>
      <c r="B137" s="50"/>
      <c r="C137" s="49">
        <v>43575.451999999997</v>
      </c>
      <c r="D137" s="49"/>
      <c r="E137" s="83">
        <f t="shared" si="20"/>
        <v>5018.9901061675982</v>
      </c>
      <c r="F137" s="83">
        <f t="shared" si="21"/>
        <v>5019</v>
      </c>
      <c r="P137" s="83">
        <f t="shared" si="22"/>
        <v>6.3615497299476589E-3</v>
      </c>
      <c r="Q137" s="146">
        <f t="shared" si="23"/>
        <v>28556.951999999997</v>
      </c>
      <c r="S137" s="148">
        <v>-3.810209999937797E-2</v>
      </c>
    </row>
    <row r="138" spans="1:19" ht="12.95" customHeight="1">
      <c r="A138" s="53" t="s">
        <v>124</v>
      </c>
      <c r="B138" s="50" t="s">
        <v>197</v>
      </c>
      <c r="C138" s="49">
        <v>43610.663999999997</v>
      </c>
      <c r="D138" s="49"/>
      <c r="E138" s="83">
        <f t="shared" si="20"/>
        <v>5178.5471455208453</v>
      </c>
      <c r="F138" s="83">
        <f t="shared" si="21"/>
        <v>5178.5</v>
      </c>
      <c r="G138" s="83">
        <f t="shared" ref="G138:G143" si="29">+C138-(C$7+F138*C$8)</f>
        <v>1.0404355001810472E-2</v>
      </c>
      <c r="I138" s="83">
        <f t="shared" ref="I138:I143" si="30">G138</f>
        <v>1.0404355001810472E-2</v>
      </c>
      <c r="P138" s="83">
        <f t="shared" si="22"/>
        <v>6.3516254925769329E-3</v>
      </c>
      <c r="Q138" s="146">
        <f t="shared" si="23"/>
        <v>28592.163999999997</v>
      </c>
      <c r="R138" s="83">
        <f t="shared" ref="R138:R143" si="31">+(P138-G138)^2</f>
        <v>1.6424616475012325E-5</v>
      </c>
    </row>
    <row r="139" spans="1:19" ht="12.95" customHeight="1">
      <c r="A139" s="53" t="s">
        <v>128</v>
      </c>
      <c r="B139" s="50"/>
      <c r="C139" s="49">
        <v>43611.438999999998</v>
      </c>
      <c r="D139" s="49"/>
      <c r="E139" s="83">
        <f t="shared" si="20"/>
        <v>5182.0589229120478</v>
      </c>
      <c r="F139" s="83">
        <f t="shared" si="21"/>
        <v>5182</v>
      </c>
      <c r="G139" s="83">
        <f t="shared" si="29"/>
        <v>1.3003460000618361E-2</v>
      </c>
      <c r="I139" s="83">
        <f t="shared" si="30"/>
        <v>1.3003460000618361E-2</v>
      </c>
      <c r="P139" s="83">
        <f t="shared" si="22"/>
        <v>6.3514051268732628E-3</v>
      </c>
      <c r="Q139" s="146">
        <f t="shared" si="23"/>
        <v>28592.938999999998</v>
      </c>
      <c r="R139" s="83">
        <f t="shared" si="31"/>
        <v>4.4249834043315914E-5</v>
      </c>
    </row>
    <row r="140" spans="1:19" ht="12.95" customHeight="1">
      <c r="A140" s="53" t="s">
        <v>128</v>
      </c>
      <c r="B140" s="50" t="s">
        <v>197</v>
      </c>
      <c r="C140" s="49">
        <v>43612.419000000002</v>
      </c>
      <c r="D140" s="49"/>
      <c r="E140" s="83">
        <f t="shared" si="20"/>
        <v>5186.499622064799</v>
      </c>
      <c r="F140" s="83">
        <f t="shared" si="21"/>
        <v>5186.5</v>
      </c>
      <c r="G140" s="83">
        <f t="shared" si="29"/>
        <v>-8.3404993347357959E-5</v>
      </c>
      <c r="I140" s="83">
        <f t="shared" si="30"/>
        <v>-8.3404993347357959E-5</v>
      </c>
      <c r="P140" s="83">
        <f t="shared" si="22"/>
        <v>6.3511216359485373E-3</v>
      </c>
      <c r="Q140" s="146">
        <f t="shared" si="23"/>
        <v>28593.919000000002</v>
      </c>
      <c r="R140" s="83">
        <f t="shared" si="31"/>
        <v>4.1403132943117997E-5</v>
      </c>
    </row>
    <row r="141" spans="1:19" ht="12.95" customHeight="1">
      <c r="A141" s="53" t="s">
        <v>128</v>
      </c>
      <c r="B141" s="50" t="s">
        <v>197</v>
      </c>
      <c r="C141" s="49">
        <v>43642.436000000002</v>
      </c>
      <c r="D141" s="49"/>
      <c r="E141" s="83">
        <f t="shared" si="20"/>
        <v>5322.5164245828746</v>
      </c>
      <c r="F141" s="83">
        <f t="shared" si="21"/>
        <v>5322.5</v>
      </c>
      <c r="G141" s="83">
        <f t="shared" si="29"/>
        <v>3.6246750023565255E-3</v>
      </c>
      <c r="I141" s="83">
        <f t="shared" si="30"/>
        <v>3.6246750023565255E-3</v>
      </c>
      <c r="P141" s="83">
        <f t="shared" si="22"/>
        <v>6.3424670795249787E-3</v>
      </c>
      <c r="Q141" s="146">
        <f t="shared" si="23"/>
        <v>28623.936000000002</v>
      </c>
      <c r="R141" s="83">
        <f t="shared" si="31"/>
        <v>7.3863937747196153E-6</v>
      </c>
    </row>
    <row r="142" spans="1:19" ht="12.95" customHeight="1">
      <c r="A142" s="53" t="s">
        <v>128</v>
      </c>
      <c r="B142" s="50" t="s">
        <v>197</v>
      </c>
      <c r="C142" s="49">
        <v>43657.440999999999</v>
      </c>
      <c r="D142" s="49"/>
      <c r="E142" s="83">
        <f t="shared" si="20"/>
        <v>5390.5089662020691</v>
      </c>
      <c r="F142" s="83">
        <f t="shared" si="21"/>
        <v>5390.5</v>
      </c>
      <c r="G142" s="83">
        <f t="shared" si="29"/>
        <v>1.9787150013144128E-3</v>
      </c>
      <c r="I142" s="83">
        <f t="shared" si="30"/>
        <v>1.9787150013144128E-3</v>
      </c>
      <c r="P142" s="83">
        <f t="shared" si="22"/>
        <v>6.3380767640801097E-3</v>
      </c>
      <c r="Q142" s="146">
        <f t="shared" si="23"/>
        <v>28638.940999999999</v>
      </c>
      <c r="R142" s="83">
        <f t="shared" si="31"/>
        <v>1.9004034978663645E-5</v>
      </c>
    </row>
    <row r="143" spans="1:19" ht="12.95" customHeight="1">
      <c r="A143" s="53" t="s">
        <v>128</v>
      </c>
      <c r="B143" s="50" t="s">
        <v>197</v>
      </c>
      <c r="C143" s="49">
        <v>43663.396000000001</v>
      </c>
      <c r="D143" s="49"/>
      <c r="E143" s="83">
        <f t="shared" si="20"/>
        <v>5417.4930105434551</v>
      </c>
      <c r="F143" s="83">
        <f t="shared" si="21"/>
        <v>5417.5</v>
      </c>
      <c r="G143" s="83">
        <f t="shared" si="29"/>
        <v>-1.5424749944941141E-3</v>
      </c>
      <c r="I143" s="83">
        <f t="shared" si="30"/>
        <v>-1.5424749944941141E-3</v>
      </c>
      <c r="P143" s="83">
        <f t="shared" si="22"/>
        <v>6.3363218947048786E-3</v>
      </c>
      <c r="Q143" s="146">
        <f t="shared" si="23"/>
        <v>28644.896000000001</v>
      </c>
      <c r="R143" s="83">
        <f t="shared" si="31"/>
        <v>6.2075440421251719E-5</v>
      </c>
    </row>
    <row r="144" spans="1:19" ht="12.95" customHeight="1">
      <c r="A144" s="53" t="s">
        <v>128</v>
      </c>
      <c r="B144" s="50"/>
      <c r="C144" s="49">
        <v>43673.438000000002</v>
      </c>
      <c r="D144" s="49"/>
      <c r="E144" s="83">
        <f t="shared" si="20"/>
        <v>5462.9965828820195</v>
      </c>
      <c r="F144" s="83">
        <f t="shared" si="21"/>
        <v>5463</v>
      </c>
      <c r="P144" s="83">
        <f t="shared" si="22"/>
        <v>6.3333496246304865E-3</v>
      </c>
      <c r="Q144" s="146">
        <f t="shared" si="23"/>
        <v>28654.938000000002</v>
      </c>
      <c r="S144" s="148">
        <v>-5.4890600004000589E-2</v>
      </c>
    </row>
    <row r="145" spans="1:19" ht="12.95" customHeight="1">
      <c r="A145" s="53" t="s">
        <v>129</v>
      </c>
      <c r="B145" s="50"/>
      <c r="C145" s="49">
        <v>43954.373</v>
      </c>
      <c r="D145" s="49"/>
      <c r="E145" s="83">
        <f t="shared" si="20"/>
        <v>6736.0045588761332</v>
      </c>
      <c r="F145" s="83">
        <f t="shared" si="21"/>
        <v>6736</v>
      </c>
      <c r="P145" s="83">
        <f t="shared" si="22"/>
        <v>6.2425641614293299E-3</v>
      </c>
      <c r="Q145" s="146">
        <f t="shared" si="23"/>
        <v>28935.873</v>
      </c>
      <c r="S145" s="148">
        <v>-5.3330600007029716E-2</v>
      </c>
    </row>
    <row r="146" spans="1:19" ht="12.95" customHeight="1">
      <c r="A146" s="53" t="s">
        <v>129</v>
      </c>
      <c r="B146" s="50" t="s">
        <v>197</v>
      </c>
      <c r="C146" s="49">
        <v>43957.358999999997</v>
      </c>
      <c r="D146" s="49"/>
      <c r="E146" s="83">
        <f t="shared" si="20"/>
        <v>6749.5350973149707</v>
      </c>
      <c r="F146" s="83">
        <f t="shared" si="21"/>
        <v>6749.5</v>
      </c>
      <c r="G146" s="83">
        <f t="shared" ref="G146:G177" si="32">+C146-(C$7+F146*C$8)</f>
        <v>7.7454849961213768E-3</v>
      </c>
      <c r="I146" s="83">
        <f t="shared" ref="I146:I155" si="33">G146</f>
        <v>7.7454849961213768E-3</v>
      </c>
      <c r="P146" s="83">
        <f t="shared" si="22"/>
        <v>6.2415224707161529E-3</v>
      </c>
      <c r="Q146" s="146">
        <f t="shared" si="23"/>
        <v>28938.858999999997</v>
      </c>
      <c r="R146" s="83">
        <f t="shared" ref="R146:R177" si="34">+(P146-G146)^2</f>
        <v>2.2619032778232587E-6</v>
      </c>
    </row>
    <row r="147" spans="1:19" ht="12.95" customHeight="1">
      <c r="A147" s="53" t="s">
        <v>124</v>
      </c>
      <c r="B147" s="50"/>
      <c r="C147" s="49">
        <v>43970.714999999997</v>
      </c>
      <c r="D147" s="49"/>
      <c r="E147" s="83">
        <f t="shared" si="20"/>
        <v>6810.055482910846</v>
      </c>
      <c r="F147" s="83">
        <f t="shared" si="21"/>
        <v>6810</v>
      </c>
      <c r="G147" s="83">
        <f t="shared" si="32"/>
        <v>1.2244300000020303E-2</v>
      </c>
      <c r="I147" s="83">
        <f t="shared" si="33"/>
        <v>1.2244300000020303E-2</v>
      </c>
      <c r="P147" s="83">
        <f t="shared" si="22"/>
        <v>6.2368338086629498E-3</v>
      </c>
      <c r="Q147" s="146">
        <f t="shared" si="23"/>
        <v>28952.214999999997</v>
      </c>
      <c r="R147" s="83">
        <f t="shared" si="34"/>
        <v>3.6089650040301622E-5</v>
      </c>
    </row>
    <row r="148" spans="1:19" ht="12.95" customHeight="1">
      <c r="A148" s="53" t="s">
        <v>130</v>
      </c>
      <c r="B148" s="50" t="s">
        <v>197</v>
      </c>
      <c r="C148" s="49">
        <v>43981.411</v>
      </c>
      <c r="D148" s="49"/>
      <c r="E148" s="83">
        <f t="shared" si="20"/>
        <v>6858.5225422350231</v>
      </c>
      <c r="F148" s="83">
        <f t="shared" si="21"/>
        <v>6858.5</v>
      </c>
      <c r="G148" s="83">
        <f t="shared" si="32"/>
        <v>4.9747550001484342E-3</v>
      </c>
      <c r="I148" s="83">
        <f t="shared" si="33"/>
        <v>4.9747550001484342E-3</v>
      </c>
      <c r="P148" s="83">
        <f t="shared" si="22"/>
        <v>6.2330511062178929E-3</v>
      </c>
      <c r="Q148" s="146">
        <f t="shared" si="23"/>
        <v>28962.911</v>
      </c>
      <c r="R148" s="83">
        <f t="shared" si="34"/>
        <v>1.5833090905495623E-6</v>
      </c>
    </row>
    <row r="149" spans="1:19" ht="12.95" customHeight="1">
      <c r="A149" s="53" t="s">
        <v>124</v>
      </c>
      <c r="B149" s="50" t="s">
        <v>197</v>
      </c>
      <c r="C149" s="49">
        <v>43982.739000000001</v>
      </c>
      <c r="D149" s="49"/>
      <c r="E149" s="83">
        <f t="shared" ref="E149:E212" si="35">+(C149-C$7)/C$8</f>
        <v>6864.5401427195548</v>
      </c>
      <c r="F149" s="83">
        <f t="shared" ref="F149:F212" si="36">ROUND(2*E149,0)/2</f>
        <v>6864.5</v>
      </c>
      <c r="G149" s="83">
        <f t="shared" si="32"/>
        <v>8.8589350052643567E-3</v>
      </c>
      <c r="I149" s="83">
        <f t="shared" si="33"/>
        <v>8.8589350052643567E-3</v>
      </c>
      <c r="P149" s="83">
        <f t="shared" ref="P149:P212" si="37">+D$11+D$12*F149+D$13*F149^2</f>
        <v>6.2325816570732761E-3</v>
      </c>
      <c r="Q149" s="146">
        <f t="shared" ref="Q149:Q212" si="38">+C149-15018.5</f>
        <v>28964.239000000001</v>
      </c>
      <c r="R149" s="83">
        <f t="shared" si="34"/>
        <v>6.8977319095544996E-6</v>
      </c>
    </row>
    <row r="150" spans="1:19" ht="12.95" customHeight="1">
      <c r="A150" s="53" t="s">
        <v>130</v>
      </c>
      <c r="B150" s="50" t="s">
        <v>197</v>
      </c>
      <c r="C150" s="49">
        <v>43983.394</v>
      </c>
      <c r="D150" s="49"/>
      <c r="E150" s="83">
        <f t="shared" si="35"/>
        <v>6867.5081610308171</v>
      </c>
      <c r="F150" s="83">
        <f t="shared" si="36"/>
        <v>6867.5</v>
      </c>
      <c r="G150" s="83">
        <f t="shared" si="32"/>
        <v>1.8010249987128191E-3</v>
      </c>
      <c r="I150" s="83">
        <f t="shared" si="33"/>
        <v>1.8010249987128191E-3</v>
      </c>
      <c r="P150" s="83">
        <f t="shared" si="37"/>
        <v>6.2323468098073901E-3</v>
      </c>
      <c r="Q150" s="146">
        <f t="shared" si="38"/>
        <v>28964.894</v>
      </c>
      <c r="R150" s="83">
        <f t="shared" si="34"/>
        <v>1.9636612993482471E-5</v>
      </c>
    </row>
    <row r="151" spans="1:19" ht="12.95" customHeight="1">
      <c r="A151" s="53" t="s">
        <v>130</v>
      </c>
      <c r="B151" s="50"/>
      <c r="C151" s="49">
        <v>43988.36</v>
      </c>
      <c r="D151" s="49"/>
      <c r="E151" s="83">
        <f t="shared" si="35"/>
        <v>6890.0107242884651</v>
      </c>
      <c r="F151" s="83">
        <f t="shared" si="36"/>
        <v>6890</v>
      </c>
      <c r="G151" s="83">
        <f t="shared" si="32"/>
        <v>2.3667000059504062E-3</v>
      </c>
      <c r="I151" s="83">
        <f t="shared" si="33"/>
        <v>2.3667000059504062E-3</v>
      </c>
      <c r="P151" s="83">
        <f t="shared" si="37"/>
        <v>6.2305828480747521E-3</v>
      </c>
      <c r="Q151" s="146">
        <f t="shared" si="38"/>
        <v>28969.86</v>
      </c>
      <c r="R151" s="83">
        <f t="shared" si="34"/>
        <v>1.4929590617662913E-5</v>
      </c>
    </row>
    <row r="152" spans="1:19" ht="12.95" customHeight="1">
      <c r="A152" s="53" t="s">
        <v>130</v>
      </c>
      <c r="B152" s="50"/>
      <c r="C152" s="49">
        <v>44008.442000000003</v>
      </c>
      <c r="D152" s="49"/>
      <c r="E152" s="83">
        <f t="shared" si="35"/>
        <v>6981.0088063142603</v>
      </c>
      <c r="F152" s="83">
        <f t="shared" si="36"/>
        <v>6981</v>
      </c>
      <c r="G152" s="83">
        <f t="shared" si="32"/>
        <v>1.943430004757829E-3</v>
      </c>
      <c r="I152" s="83">
        <f t="shared" si="33"/>
        <v>1.943430004757829E-3</v>
      </c>
      <c r="P152" s="83">
        <f t="shared" si="37"/>
        <v>6.2234016680077445E-3</v>
      </c>
      <c r="Q152" s="146">
        <f t="shared" si="38"/>
        <v>28989.942000000003</v>
      </c>
      <c r="R152" s="83">
        <f t="shared" si="34"/>
        <v>1.8318157438222249E-5</v>
      </c>
    </row>
    <row r="153" spans="1:19" ht="12.95" customHeight="1">
      <c r="A153" s="53" t="s">
        <v>130</v>
      </c>
      <c r="B153" s="50" t="s">
        <v>197</v>
      </c>
      <c r="C153" s="49">
        <v>44017.387000000002</v>
      </c>
      <c r="D153" s="49"/>
      <c r="E153" s="83">
        <f t="shared" si="35"/>
        <v>7021.5415143971513</v>
      </c>
      <c r="F153" s="83">
        <f t="shared" si="36"/>
        <v>7021.5</v>
      </c>
      <c r="G153" s="83">
        <f t="shared" si="32"/>
        <v>9.161645000858698E-3</v>
      </c>
      <c r="I153" s="83">
        <f t="shared" si="33"/>
        <v>9.161645000858698E-3</v>
      </c>
      <c r="P153" s="83">
        <f t="shared" si="37"/>
        <v>6.2201814469996257E-3</v>
      </c>
      <c r="Q153" s="146">
        <f t="shared" si="38"/>
        <v>28998.887000000002</v>
      </c>
      <c r="R153" s="83">
        <f t="shared" si="34"/>
        <v>8.6522078386812438E-6</v>
      </c>
    </row>
    <row r="154" spans="1:19" ht="12.95" customHeight="1">
      <c r="A154" s="53" t="s">
        <v>131</v>
      </c>
      <c r="B154" s="50"/>
      <c r="C154" s="49">
        <v>44046.394</v>
      </c>
      <c r="D154" s="49"/>
      <c r="E154" s="83">
        <f t="shared" si="35"/>
        <v>7152.9816779924986</v>
      </c>
      <c r="F154" s="83">
        <f t="shared" si="36"/>
        <v>7153</v>
      </c>
      <c r="G154" s="83">
        <f t="shared" si="32"/>
        <v>-4.0434100010315888E-3</v>
      </c>
      <c r="I154" s="83">
        <f t="shared" si="33"/>
        <v>-4.0434100010315888E-3</v>
      </c>
      <c r="P154" s="83">
        <f t="shared" si="37"/>
        <v>6.2096228868134973E-3</v>
      </c>
      <c r="Q154" s="146">
        <f t="shared" si="38"/>
        <v>29027.894</v>
      </c>
      <c r="R154" s="83">
        <f t="shared" si="34"/>
        <v>1.0512468339923295E-4</v>
      </c>
    </row>
    <row r="155" spans="1:19" ht="12.95" customHeight="1">
      <c r="A155" s="53" t="s">
        <v>124</v>
      </c>
      <c r="B155" s="50" t="s">
        <v>197</v>
      </c>
      <c r="C155" s="49">
        <v>44279.781999999999</v>
      </c>
      <c r="D155" s="49"/>
      <c r="E155" s="83">
        <f t="shared" si="35"/>
        <v>8210.5387125425386</v>
      </c>
      <c r="F155" s="83">
        <f t="shared" si="36"/>
        <v>8210.5</v>
      </c>
      <c r="G155" s="83">
        <f t="shared" si="32"/>
        <v>8.5433150015887804E-3</v>
      </c>
      <c r="I155" s="83">
        <f t="shared" si="33"/>
        <v>8.5433150015887804E-3</v>
      </c>
      <c r="P155" s="83">
        <f t="shared" si="37"/>
        <v>6.1189990549273109E-3</v>
      </c>
      <c r="Q155" s="146">
        <f t="shared" si="38"/>
        <v>29261.281999999999</v>
      </c>
      <c r="R155" s="83">
        <f t="shared" si="34"/>
        <v>5.8773078092370967E-6</v>
      </c>
    </row>
    <row r="156" spans="1:19" ht="12.95" customHeight="1">
      <c r="A156" s="53" t="s">
        <v>132</v>
      </c>
      <c r="B156" s="50" t="s">
        <v>197</v>
      </c>
      <c r="C156" s="49">
        <v>44289.491499999996</v>
      </c>
      <c r="D156" s="49"/>
      <c r="E156" s="83">
        <f t="shared" si="35"/>
        <v>8254.5356190971197</v>
      </c>
      <c r="F156" s="83">
        <f t="shared" si="36"/>
        <v>8254.5</v>
      </c>
      <c r="G156" s="83">
        <f t="shared" si="32"/>
        <v>7.8606349998153746E-3</v>
      </c>
      <c r="N156" s="83">
        <f>G156</f>
        <v>7.8606349998153746E-3</v>
      </c>
      <c r="P156" s="83">
        <f t="shared" si="37"/>
        <v>6.1150081784364331E-3</v>
      </c>
      <c r="Q156" s="146">
        <f t="shared" si="38"/>
        <v>29270.991499999996</v>
      </c>
      <c r="R156" s="83">
        <f t="shared" si="34"/>
        <v>3.0472129995175469E-6</v>
      </c>
    </row>
    <row r="157" spans="1:19" ht="12.95" customHeight="1">
      <c r="A157" s="53" t="s">
        <v>132</v>
      </c>
      <c r="B157" s="50"/>
      <c r="C157" s="49">
        <v>44289.600599999998</v>
      </c>
      <c r="D157" s="49"/>
      <c r="E157" s="83">
        <f t="shared" si="35"/>
        <v>8255.0299867272934</v>
      </c>
      <c r="F157" s="83">
        <f t="shared" si="36"/>
        <v>8255</v>
      </c>
      <c r="G157" s="83">
        <f t="shared" si="32"/>
        <v>6.6176499967696145E-3</v>
      </c>
      <c r="N157" s="83">
        <f>G157</f>
        <v>6.6176499967696145E-3</v>
      </c>
      <c r="P157" s="83">
        <f t="shared" si="37"/>
        <v>6.1149627264586231E-3</v>
      </c>
      <c r="Q157" s="146">
        <f t="shared" si="38"/>
        <v>29271.100599999998</v>
      </c>
      <c r="R157" s="83">
        <f t="shared" si="34"/>
        <v>2.5269449173271575E-7</v>
      </c>
    </row>
    <row r="158" spans="1:19" ht="12.95" customHeight="1">
      <c r="A158" s="53" t="s">
        <v>132</v>
      </c>
      <c r="B158" s="50" t="s">
        <v>197</v>
      </c>
      <c r="C158" s="49">
        <v>44289.712200000002</v>
      </c>
      <c r="D158" s="49"/>
      <c r="E158" s="83">
        <f t="shared" si="35"/>
        <v>8255.5356826716434</v>
      </c>
      <c r="F158" s="83">
        <f t="shared" si="36"/>
        <v>8255.5</v>
      </c>
      <c r="G158" s="83">
        <f t="shared" si="32"/>
        <v>7.8746650033281185E-3</v>
      </c>
      <c r="N158" s="83">
        <f>G158</f>
        <v>7.8746650033281185E-3</v>
      </c>
      <c r="P158" s="83">
        <f t="shared" si="37"/>
        <v>6.1149172722087097E-3</v>
      </c>
      <c r="Q158" s="146">
        <f t="shared" si="38"/>
        <v>29271.212200000002</v>
      </c>
      <c r="R158" s="83">
        <f t="shared" si="34"/>
        <v>3.0967120771799073E-6</v>
      </c>
    </row>
    <row r="159" spans="1:19" ht="12.95" customHeight="1">
      <c r="A159" s="53" t="s">
        <v>133</v>
      </c>
      <c r="B159" s="50" t="s">
        <v>197</v>
      </c>
      <c r="C159" s="49">
        <v>44336.493999999999</v>
      </c>
      <c r="D159" s="49"/>
      <c r="E159" s="83">
        <f t="shared" si="35"/>
        <v>8467.5192537160419</v>
      </c>
      <c r="F159" s="83">
        <f t="shared" si="36"/>
        <v>8467.5</v>
      </c>
      <c r="G159" s="83">
        <f t="shared" si="32"/>
        <v>4.2490249979891814E-3</v>
      </c>
      <c r="I159" s="83">
        <f t="shared" ref="I159:I167" si="39">G159</f>
        <v>4.2490249979891814E-3</v>
      </c>
      <c r="P159" s="83">
        <f t="shared" si="37"/>
        <v>6.0954399537409693E-3</v>
      </c>
      <c r="Q159" s="146">
        <f t="shared" si="38"/>
        <v>29317.993999999999</v>
      </c>
      <c r="R159" s="83">
        <f t="shared" si="34"/>
        <v>3.4092481888238766E-6</v>
      </c>
    </row>
    <row r="160" spans="1:19" ht="12.95" customHeight="1">
      <c r="A160" s="53" t="s">
        <v>133</v>
      </c>
      <c r="B160" s="50" t="s">
        <v>197</v>
      </c>
      <c r="C160" s="49">
        <v>44337.379000000001</v>
      </c>
      <c r="D160" s="49"/>
      <c r="E160" s="83">
        <f t="shared" si="35"/>
        <v>8471.5294769305128</v>
      </c>
      <c r="F160" s="83">
        <f t="shared" si="36"/>
        <v>8471.5</v>
      </c>
      <c r="G160" s="83">
        <f t="shared" si="32"/>
        <v>6.5051450001192279E-3</v>
      </c>
      <c r="I160" s="83">
        <f t="shared" si="39"/>
        <v>6.5051450001192279E-3</v>
      </c>
      <c r="P160" s="83">
        <f t="shared" si="37"/>
        <v>6.0950685309716576E-3</v>
      </c>
      <c r="Q160" s="146">
        <f t="shared" si="38"/>
        <v>29318.879000000001</v>
      </c>
      <c r="R160" s="83">
        <f t="shared" si="34"/>
        <v>1.6816271054853817E-7</v>
      </c>
    </row>
    <row r="161" spans="1:18" ht="12.95" customHeight="1">
      <c r="A161" s="53" t="s">
        <v>133</v>
      </c>
      <c r="B161" s="50"/>
      <c r="C161" s="49">
        <v>44339.472000000002</v>
      </c>
      <c r="D161" s="49"/>
      <c r="E161" s="83">
        <f t="shared" si="35"/>
        <v>8481.0135415495752</v>
      </c>
      <c r="F161" s="83">
        <f t="shared" si="36"/>
        <v>8481</v>
      </c>
      <c r="G161" s="83">
        <f t="shared" si="32"/>
        <v>2.9884300020057708E-3</v>
      </c>
      <c r="I161" s="83">
        <f t="shared" si="39"/>
        <v>2.9884300020057708E-3</v>
      </c>
      <c r="P161" s="83">
        <f t="shared" si="37"/>
        <v>6.0941858191000554E-3</v>
      </c>
      <c r="Q161" s="146">
        <f t="shared" si="38"/>
        <v>29320.972000000002</v>
      </c>
      <c r="R161" s="83">
        <f t="shared" si="34"/>
        <v>9.645719195414987E-6</v>
      </c>
    </row>
    <row r="162" spans="1:18" ht="12.95" customHeight="1">
      <c r="A162" s="53" t="s">
        <v>133</v>
      </c>
      <c r="B162" s="50"/>
      <c r="C162" s="49">
        <v>44342.341999999997</v>
      </c>
      <c r="D162" s="49"/>
      <c r="E162" s="83">
        <f t="shared" si="35"/>
        <v>8494.0184462111429</v>
      </c>
      <c r="F162" s="83">
        <f t="shared" si="36"/>
        <v>8494</v>
      </c>
      <c r="G162" s="83">
        <f t="shared" si="32"/>
        <v>4.0708199958316982E-3</v>
      </c>
      <c r="I162" s="83">
        <f t="shared" si="39"/>
        <v>4.0708199958316982E-3</v>
      </c>
      <c r="P162" s="83">
        <f t="shared" si="37"/>
        <v>6.0929765684111332E-3</v>
      </c>
      <c r="Q162" s="146">
        <f t="shared" si="38"/>
        <v>29323.841999999997</v>
      </c>
      <c r="R162" s="83">
        <f t="shared" si="34"/>
        <v>4.0891172040262077E-6</v>
      </c>
    </row>
    <row r="163" spans="1:18" ht="12.95" customHeight="1">
      <c r="A163" s="53" t="s">
        <v>133</v>
      </c>
      <c r="B163" s="50" t="s">
        <v>197</v>
      </c>
      <c r="C163" s="49">
        <v>44342.438999999998</v>
      </c>
      <c r="D163" s="49"/>
      <c r="E163" s="83">
        <f t="shared" si="35"/>
        <v>8494.4579848007579</v>
      </c>
      <c r="F163" s="83">
        <f t="shared" si="36"/>
        <v>8494.5</v>
      </c>
      <c r="G163" s="83">
        <f t="shared" si="32"/>
        <v>-9.2721649998566136E-3</v>
      </c>
      <c r="I163" s="83">
        <f t="shared" si="39"/>
        <v>-9.2721649998566136E-3</v>
      </c>
      <c r="P163" s="83">
        <f t="shared" si="37"/>
        <v>6.0929300280958571E-3</v>
      </c>
      <c r="Q163" s="146">
        <f t="shared" si="38"/>
        <v>29323.938999999998</v>
      </c>
      <c r="R163" s="83">
        <f t="shared" si="34"/>
        <v>2.3608614521800973E-4</v>
      </c>
    </row>
    <row r="164" spans="1:18" ht="12.95" customHeight="1">
      <c r="A164" s="53" t="s">
        <v>134</v>
      </c>
      <c r="B164" s="50"/>
      <c r="C164" s="49">
        <v>44362.423999999999</v>
      </c>
      <c r="D164" s="49"/>
      <c r="E164" s="83">
        <f t="shared" si="35"/>
        <v>8585.016528236938</v>
      </c>
      <c r="F164" s="83">
        <f t="shared" si="36"/>
        <v>8585</v>
      </c>
      <c r="G164" s="83">
        <f t="shared" si="32"/>
        <v>3.6475500019150786E-3</v>
      </c>
      <c r="I164" s="83">
        <f t="shared" si="39"/>
        <v>3.6475500019150786E-3</v>
      </c>
      <c r="P164" s="83">
        <f t="shared" si="37"/>
        <v>6.0844688072180051E-3</v>
      </c>
      <c r="Q164" s="146">
        <f t="shared" si="38"/>
        <v>29343.923999999999</v>
      </c>
      <c r="R164" s="83">
        <f t="shared" si="34"/>
        <v>5.9385732636390426E-6</v>
      </c>
    </row>
    <row r="165" spans="1:18" ht="12.95" customHeight="1">
      <c r="A165" s="53" t="s">
        <v>134</v>
      </c>
      <c r="B165" s="50" t="s">
        <v>197</v>
      </c>
      <c r="C165" s="49">
        <v>44371.358</v>
      </c>
      <c r="D165" s="49"/>
      <c r="E165" s="83">
        <f t="shared" si="35"/>
        <v>8625.4993917375086</v>
      </c>
      <c r="F165" s="83">
        <f t="shared" si="36"/>
        <v>8625.5</v>
      </c>
      <c r="G165" s="83">
        <f t="shared" si="32"/>
        <v>-1.342350005870685E-4</v>
      </c>
      <c r="I165" s="83">
        <f t="shared" si="39"/>
        <v>-1.342350005870685E-4</v>
      </c>
      <c r="P165" s="83">
        <f t="shared" si="37"/>
        <v>6.0806581847196901E-3</v>
      </c>
      <c r="Q165" s="146">
        <f t="shared" si="38"/>
        <v>29352.858</v>
      </c>
      <c r="R165" s="83">
        <f t="shared" si="34"/>
        <v>3.862489730477239E-5</v>
      </c>
    </row>
    <row r="166" spans="1:18" ht="12.95" customHeight="1">
      <c r="A166" s="53" t="s">
        <v>134</v>
      </c>
      <c r="B166" s="50"/>
      <c r="C166" s="49">
        <v>44371.466999999997</v>
      </c>
      <c r="D166" s="49"/>
      <c r="E166" s="83">
        <f t="shared" si="35"/>
        <v>8625.9933062350938</v>
      </c>
      <c r="F166" s="83">
        <f t="shared" si="36"/>
        <v>8626</v>
      </c>
      <c r="G166" s="83">
        <f t="shared" si="32"/>
        <v>-1.4772200011066161E-3</v>
      </c>
      <c r="I166" s="83">
        <f t="shared" si="39"/>
        <v>-1.4772200011066161E-3</v>
      </c>
      <c r="P166" s="83">
        <f t="shared" si="37"/>
        <v>6.0806110468412545E-3</v>
      </c>
      <c r="Q166" s="146">
        <f t="shared" si="38"/>
        <v>29352.966999999997</v>
      </c>
      <c r="R166" s="83">
        <f t="shared" si="34"/>
        <v>5.7120810149324805E-5</v>
      </c>
    </row>
    <row r="167" spans="1:18" ht="12.95" customHeight="1">
      <c r="A167" s="53" t="s">
        <v>134</v>
      </c>
      <c r="B167" s="50" t="s">
        <v>197</v>
      </c>
      <c r="C167" s="49">
        <v>44372.463000000003</v>
      </c>
      <c r="D167" s="49"/>
      <c r="E167" s="83">
        <f t="shared" si="35"/>
        <v>8630.5065065985182</v>
      </c>
      <c r="F167" s="83">
        <f t="shared" si="36"/>
        <v>8630.5</v>
      </c>
      <c r="G167" s="83">
        <f t="shared" si="32"/>
        <v>1.435915008187294E-3</v>
      </c>
      <c r="I167" s="83">
        <f t="shared" si="39"/>
        <v>1.435915008187294E-3</v>
      </c>
      <c r="P167" s="83">
        <f t="shared" si="37"/>
        <v>6.0801867036906886E-3</v>
      </c>
      <c r="Q167" s="146">
        <f t="shared" si="38"/>
        <v>29353.963000000003</v>
      </c>
      <c r="R167" s="83">
        <f t="shared" si="34"/>
        <v>2.1569259581653976E-5</v>
      </c>
    </row>
    <row r="168" spans="1:18" ht="12.95" customHeight="1">
      <c r="A168" s="53" t="s">
        <v>135</v>
      </c>
      <c r="B168" s="50"/>
      <c r="C168" s="49">
        <v>44584.431600000004</v>
      </c>
      <c r="D168" s="49"/>
      <c r="E168" s="83">
        <f t="shared" si="35"/>
        <v>9591.0052641769907</v>
      </c>
      <c r="F168" s="83">
        <f t="shared" si="36"/>
        <v>9591</v>
      </c>
      <c r="G168" s="83">
        <f t="shared" si="32"/>
        <v>1.16173000424169E-3</v>
      </c>
      <c r="K168" s="83">
        <f>G168</f>
        <v>1.16173000424169E-3</v>
      </c>
      <c r="P168" s="83">
        <f t="shared" si="37"/>
        <v>5.9854010701481716E-3</v>
      </c>
      <c r="Q168" s="146">
        <f t="shared" si="38"/>
        <v>29565.931600000004</v>
      </c>
      <c r="R168" s="83">
        <f t="shared" si="34"/>
        <v>2.3267802552063373E-5</v>
      </c>
    </row>
    <row r="169" spans="1:18" ht="12.95" customHeight="1">
      <c r="A169" s="53" t="s">
        <v>124</v>
      </c>
      <c r="B169" s="50" t="s">
        <v>197</v>
      </c>
      <c r="C169" s="49">
        <v>44670.832000000002</v>
      </c>
      <c r="D169" s="49"/>
      <c r="E169" s="83">
        <f t="shared" si="35"/>
        <v>9982.513614254698</v>
      </c>
      <c r="F169" s="83">
        <f t="shared" si="36"/>
        <v>9982.5</v>
      </c>
      <c r="G169" s="83">
        <f t="shared" si="32"/>
        <v>3.004475001944229E-3</v>
      </c>
      <c r="I169" s="83">
        <f>G169</f>
        <v>3.004475001944229E-3</v>
      </c>
      <c r="P169" s="83">
        <f t="shared" si="37"/>
        <v>5.9443611413054894E-3</v>
      </c>
      <c r="Q169" s="146">
        <f t="shared" si="38"/>
        <v>29652.332000000002</v>
      </c>
      <c r="R169" s="83">
        <f t="shared" si="34"/>
        <v>8.6429305124084567E-6</v>
      </c>
    </row>
    <row r="170" spans="1:18" ht="12.95" customHeight="1">
      <c r="A170" s="53" t="s">
        <v>135</v>
      </c>
      <c r="B170" s="50" t="s">
        <v>197</v>
      </c>
      <c r="C170" s="49">
        <v>44672.376300000004</v>
      </c>
      <c r="D170" s="49"/>
      <c r="E170" s="83">
        <f t="shared" si="35"/>
        <v>9989.5113404807998</v>
      </c>
      <c r="F170" s="83">
        <f t="shared" si="36"/>
        <v>9989.5</v>
      </c>
      <c r="G170" s="83">
        <f t="shared" si="32"/>
        <v>2.5026850053109229E-3</v>
      </c>
      <c r="K170" s="83">
        <f>G170</f>
        <v>2.5026850053109229E-3</v>
      </c>
      <c r="P170" s="83">
        <f t="shared" si="37"/>
        <v>5.9436146734101946E-3</v>
      </c>
      <c r="Q170" s="146">
        <f t="shared" si="38"/>
        <v>29653.876300000004</v>
      </c>
      <c r="R170" s="83">
        <f t="shared" si="34"/>
        <v>1.1839996980805764E-5</v>
      </c>
    </row>
    <row r="171" spans="1:18" ht="12.95" customHeight="1">
      <c r="A171" s="53" t="s">
        <v>136</v>
      </c>
      <c r="B171" s="50"/>
      <c r="C171" s="49">
        <v>44744.425999999999</v>
      </c>
      <c r="D171" s="49"/>
      <c r="E171" s="83">
        <f t="shared" si="35"/>
        <v>10315.991995322591</v>
      </c>
      <c r="F171" s="83">
        <f t="shared" si="36"/>
        <v>10316</v>
      </c>
      <c r="G171" s="83">
        <f t="shared" si="32"/>
        <v>-1.766519999364391E-3</v>
      </c>
      <c r="I171" s="83">
        <f>G171</f>
        <v>-1.766519999364391E-3</v>
      </c>
      <c r="P171" s="83">
        <f t="shared" si="37"/>
        <v>5.908302469582764E-3</v>
      </c>
      <c r="Q171" s="146">
        <f t="shared" si="38"/>
        <v>29725.925999999999</v>
      </c>
      <c r="R171" s="83">
        <f t="shared" si="34"/>
        <v>5.8902899929856105E-5</v>
      </c>
    </row>
    <row r="172" spans="1:18" ht="12.95" customHeight="1">
      <c r="A172" s="53" t="s">
        <v>124</v>
      </c>
      <c r="B172" s="50" t="s">
        <v>197</v>
      </c>
      <c r="C172" s="49">
        <v>44745.650999999998</v>
      </c>
      <c r="D172" s="49"/>
      <c r="E172" s="83">
        <f t="shared" si="35"/>
        <v>10321.542869263505</v>
      </c>
      <c r="F172" s="83">
        <f t="shared" si="36"/>
        <v>10321.5</v>
      </c>
      <c r="G172" s="83">
        <f t="shared" si="32"/>
        <v>9.4606450002174824E-3</v>
      </c>
      <c r="I172" s="83">
        <f>G172</f>
        <v>9.4606450002174824E-3</v>
      </c>
      <c r="P172" s="83">
        <f t="shared" si="37"/>
        <v>5.9076993261616244E-3</v>
      </c>
      <c r="Q172" s="146">
        <f t="shared" si="38"/>
        <v>29727.150999999998</v>
      </c>
      <c r="R172" s="83">
        <f t="shared" si="34"/>
        <v>1.2623422962792236E-5</v>
      </c>
    </row>
    <row r="173" spans="1:18" ht="12.95" customHeight="1">
      <c r="A173" s="53" t="s">
        <v>136</v>
      </c>
      <c r="B173" s="50"/>
      <c r="C173" s="49">
        <v>44757.440000000002</v>
      </c>
      <c r="D173" s="49"/>
      <c r="E173" s="83">
        <f t="shared" si="35"/>
        <v>10374.962667540687</v>
      </c>
      <c r="F173" s="83">
        <f t="shared" si="36"/>
        <v>10375</v>
      </c>
      <c r="G173" s="83">
        <f t="shared" si="32"/>
        <v>-8.2387499933247454E-3</v>
      </c>
      <c r="I173" s="83">
        <f>G173</f>
        <v>-8.2387499933247454E-3</v>
      </c>
      <c r="P173" s="83">
        <f t="shared" si="37"/>
        <v>5.9018180418225954E-3</v>
      </c>
      <c r="Q173" s="146">
        <f t="shared" si="38"/>
        <v>29738.940000000002</v>
      </c>
      <c r="R173" s="83">
        <f t="shared" si="34"/>
        <v>1.9995566435663072E-4</v>
      </c>
    </row>
    <row r="174" spans="1:18" ht="12.95" customHeight="1">
      <c r="A174" s="189" t="s">
        <v>568</v>
      </c>
      <c r="B174" s="190" t="s">
        <v>197</v>
      </c>
      <c r="C174" s="191">
        <v>44757.7811</v>
      </c>
      <c r="D174" s="189" t="s">
        <v>57</v>
      </c>
      <c r="E174" s="53">
        <f t="shared" si="35"/>
        <v>10376.508302725371</v>
      </c>
      <c r="F174" s="83">
        <f t="shared" si="36"/>
        <v>10376.5</v>
      </c>
      <c r="G174" s="83">
        <f t="shared" si="32"/>
        <v>1.8322950054425746E-3</v>
      </c>
      <c r="N174" s="83">
        <f>G174</f>
        <v>1.8322950054425746E-3</v>
      </c>
      <c r="O174" s="83">
        <f ca="1">+C$11+C$12*F174</f>
        <v>2.3749283040824576E-2</v>
      </c>
      <c r="P174" s="83">
        <f t="shared" si="37"/>
        <v>5.9016527711029665E-3</v>
      </c>
      <c r="Q174" s="146">
        <f t="shared" si="38"/>
        <v>29739.2811</v>
      </c>
      <c r="R174" s="83">
        <f t="shared" si="34"/>
        <v>1.6559672624940536E-5</v>
      </c>
    </row>
    <row r="175" spans="1:18" ht="12.95" customHeight="1">
      <c r="A175" s="189" t="s">
        <v>568</v>
      </c>
      <c r="B175" s="190" t="s">
        <v>195</v>
      </c>
      <c r="C175" s="191">
        <v>44760.760799999996</v>
      </c>
      <c r="D175" s="189" t="s">
        <v>57</v>
      </c>
      <c r="E175" s="53">
        <f t="shared" si="35"/>
        <v>10390.010293812507</v>
      </c>
      <c r="F175" s="83">
        <f t="shared" si="36"/>
        <v>10390</v>
      </c>
      <c r="G175" s="83">
        <f t="shared" si="32"/>
        <v>2.2716999956173822E-3</v>
      </c>
      <c r="N175" s="83">
        <f>G175</f>
        <v>2.2716999956173822E-3</v>
      </c>
      <c r="O175" s="83">
        <f ca="1">+C$11+C$12*F175</f>
        <v>2.3741732700552385E-2</v>
      </c>
      <c r="P175" s="83">
        <f t="shared" si="37"/>
        <v>5.9001644144244811E-3</v>
      </c>
      <c r="Q175" s="146">
        <f t="shared" si="38"/>
        <v>29742.260799999996</v>
      </c>
      <c r="R175" s="83">
        <f t="shared" si="34"/>
        <v>1.3165754038549138E-5</v>
      </c>
    </row>
    <row r="176" spans="1:18" ht="12.95" customHeight="1">
      <c r="A176" s="53" t="s">
        <v>137</v>
      </c>
      <c r="B176" s="50" t="s">
        <v>197</v>
      </c>
      <c r="C176" s="49">
        <v>45028.34</v>
      </c>
      <c r="D176" s="49"/>
      <c r="E176" s="83">
        <f t="shared" si="35"/>
        <v>11602.498790475889</v>
      </c>
      <c r="F176" s="83">
        <f t="shared" si="36"/>
        <v>11602.5</v>
      </c>
      <c r="G176" s="83">
        <f t="shared" si="32"/>
        <v>-2.6692500250646845E-4</v>
      </c>
      <c r="I176" s="83">
        <f t="shared" ref="I176:I193" si="40">G176</f>
        <v>-2.6692500250646845E-4</v>
      </c>
      <c r="P176" s="83">
        <f t="shared" si="37"/>
        <v>5.7597328583446489E-3</v>
      </c>
      <c r="Q176" s="146">
        <f t="shared" si="38"/>
        <v>30009.839999999997</v>
      </c>
      <c r="R176" s="83">
        <f t="shared" si="34"/>
        <v>3.6320604971758566E-5</v>
      </c>
    </row>
    <row r="177" spans="1:18" ht="12.95" customHeight="1">
      <c r="A177" s="53" t="s">
        <v>137</v>
      </c>
      <c r="B177" s="50"/>
      <c r="C177" s="49">
        <v>45044.343999999997</v>
      </c>
      <c r="D177" s="49"/>
      <c r="E177" s="83">
        <f t="shared" si="35"/>
        <v>11675.018126435492</v>
      </c>
      <c r="F177" s="83">
        <f t="shared" si="36"/>
        <v>11675</v>
      </c>
      <c r="G177" s="83">
        <f t="shared" si="32"/>
        <v>4.0002500027185306E-3</v>
      </c>
      <c r="I177" s="83">
        <f t="shared" si="40"/>
        <v>4.0002500027185306E-3</v>
      </c>
      <c r="P177" s="83">
        <f t="shared" si="37"/>
        <v>5.7509125702983116E-3</v>
      </c>
      <c r="Q177" s="146">
        <f t="shared" si="38"/>
        <v>30025.843999999997</v>
      </c>
      <c r="R177" s="83">
        <f t="shared" si="34"/>
        <v>3.0648194255250312E-6</v>
      </c>
    </row>
    <row r="178" spans="1:18" ht="12.95" customHeight="1">
      <c r="A178" s="53" t="s">
        <v>137</v>
      </c>
      <c r="B178" s="50" t="s">
        <v>197</v>
      </c>
      <c r="C178" s="49">
        <v>45054.385000000002</v>
      </c>
      <c r="D178" s="49"/>
      <c r="E178" s="83">
        <f t="shared" si="35"/>
        <v>11720.517167448406</v>
      </c>
      <c r="F178" s="83">
        <f t="shared" si="36"/>
        <v>11720.5</v>
      </c>
      <c r="G178" s="83">
        <f t="shared" ref="G178:G209" si="41">+C178-(C$7+F178*C$8)</f>
        <v>3.788615002122242E-3</v>
      </c>
      <c r="I178" s="83">
        <f t="shared" si="40"/>
        <v>3.788615002122242E-3</v>
      </c>
      <c r="P178" s="83">
        <f t="shared" si="37"/>
        <v>5.7453526813346766E-3</v>
      </c>
      <c r="Q178" s="146">
        <f t="shared" si="38"/>
        <v>30035.885000000002</v>
      </c>
      <c r="R178" s="83">
        <f t="shared" ref="R178:R209" si="42">+(P178-G178)^2</f>
        <v>3.8288223452496644E-6</v>
      </c>
    </row>
    <row r="179" spans="1:18" ht="12.95" customHeight="1">
      <c r="A179" s="53" t="s">
        <v>138</v>
      </c>
      <c r="B179" s="50"/>
      <c r="C179" s="49">
        <v>45076.35</v>
      </c>
      <c r="D179" s="49"/>
      <c r="E179" s="83">
        <f t="shared" si="35"/>
        <v>11820.047735703363</v>
      </c>
      <c r="F179" s="83">
        <f t="shared" si="36"/>
        <v>11820</v>
      </c>
      <c r="G179" s="83">
        <f t="shared" si="41"/>
        <v>1.053459999820916E-2</v>
      </c>
      <c r="I179" s="83">
        <f t="shared" si="40"/>
        <v>1.053459999820916E-2</v>
      </c>
      <c r="P179" s="83">
        <f t="shared" si="37"/>
        <v>5.7331286812919591E-3</v>
      </c>
      <c r="Q179" s="146">
        <f t="shared" si="38"/>
        <v>30057.85</v>
      </c>
      <c r="R179" s="83">
        <f t="shared" si="42"/>
        <v>2.3054126807178598E-5</v>
      </c>
    </row>
    <row r="180" spans="1:18" ht="12.95" customHeight="1">
      <c r="A180" s="53" t="s">
        <v>138</v>
      </c>
      <c r="B180" s="50" t="s">
        <v>197</v>
      </c>
      <c r="C180" s="49">
        <v>45077.326000000001</v>
      </c>
      <c r="D180" s="49"/>
      <c r="E180" s="83">
        <f t="shared" si="35"/>
        <v>11824.470309553448</v>
      </c>
      <c r="F180" s="83">
        <f t="shared" si="36"/>
        <v>11824.5</v>
      </c>
      <c r="G180" s="83">
        <f t="shared" si="41"/>
        <v>-6.5522649965714663E-3</v>
      </c>
      <c r="I180" s="83">
        <f t="shared" si="40"/>
        <v>-6.5522649965714663E-3</v>
      </c>
      <c r="P180" s="83">
        <f t="shared" si="37"/>
        <v>5.7325737103802619E-3</v>
      </c>
      <c r="Q180" s="146">
        <f t="shared" si="38"/>
        <v>30058.826000000001</v>
      </c>
      <c r="R180" s="83">
        <f t="shared" si="42"/>
        <v>1.5091726205581943E-4</v>
      </c>
    </row>
    <row r="181" spans="1:18" ht="12.95" customHeight="1">
      <c r="A181" s="53" t="s">
        <v>138</v>
      </c>
      <c r="B181" s="50"/>
      <c r="C181" s="49">
        <v>45100.400999999998</v>
      </c>
      <c r="D181" s="49"/>
      <c r="E181" s="83">
        <f t="shared" si="35"/>
        <v>11929.030649297732</v>
      </c>
      <c r="F181" s="83">
        <f t="shared" si="36"/>
        <v>11929</v>
      </c>
      <c r="G181" s="83">
        <f t="shared" si="41"/>
        <v>6.7638699983945116E-3</v>
      </c>
      <c r="I181" s="83">
        <f t="shared" si="40"/>
        <v>6.7638699983945116E-3</v>
      </c>
      <c r="P181" s="83">
        <f t="shared" si="37"/>
        <v>5.7196342917573955E-3</v>
      </c>
      <c r="Q181" s="146">
        <f t="shared" si="38"/>
        <v>30081.900999999998</v>
      </c>
      <c r="R181" s="83">
        <f t="shared" si="42"/>
        <v>1.0904282110159174E-6</v>
      </c>
    </row>
    <row r="182" spans="1:18" ht="12.95" customHeight="1">
      <c r="A182" s="53" t="s">
        <v>138</v>
      </c>
      <c r="B182" s="50" t="s">
        <v>197</v>
      </c>
      <c r="C182" s="49">
        <v>45101.39</v>
      </c>
      <c r="D182" s="49"/>
      <c r="E182" s="83">
        <f t="shared" si="35"/>
        <v>11933.51213038147</v>
      </c>
      <c r="F182" s="83">
        <f t="shared" si="36"/>
        <v>11933.5</v>
      </c>
      <c r="G182" s="83">
        <f t="shared" si="41"/>
        <v>2.6770050026243553E-3</v>
      </c>
      <c r="I182" s="83">
        <f t="shared" si="40"/>
        <v>2.6770050026243553E-3</v>
      </c>
      <c r="P182" s="83">
        <f t="shared" si="37"/>
        <v>5.7190748629790851E-3</v>
      </c>
      <c r="Q182" s="146">
        <f t="shared" si="38"/>
        <v>30082.89</v>
      </c>
      <c r="R182" s="83">
        <f t="shared" si="42"/>
        <v>9.2541890352786463E-6</v>
      </c>
    </row>
    <row r="183" spans="1:18" ht="12.95" customHeight="1">
      <c r="A183" s="53" t="s">
        <v>138</v>
      </c>
      <c r="B183" s="50" t="s">
        <v>197</v>
      </c>
      <c r="C183" s="49">
        <v>45103.368000000002</v>
      </c>
      <c r="D183" s="49"/>
      <c r="E183" s="83">
        <f t="shared" si="35"/>
        <v>11942.475092548946</v>
      </c>
      <c r="F183" s="83">
        <f t="shared" si="36"/>
        <v>11942.5</v>
      </c>
      <c r="G183" s="83">
        <f t="shared" si="41"/>
        <v>-5.4967249961919151E-3</v>
      </c>
      <c r="I183" s="83">
        <f t="shared" si="40"/>
        <v>-5.4967249961919151E-3</v>
      </c>
      <c r="P183" s="83">
        <f t="shared" si="37"/>
        <v>5.7179554533013698E-3</v>
      </c>
      <c r="Q183" s="146">
        <f t="shared" si="38"/>
        <v>30084.868000000002</v>
      </c>
      <c r="R183" s="83">
        <f t="shared" si="42"/>
        <v>1.2576905758424688E-4</v>
      </c>
    </row>
    <row r="184" spans="1:18" ht="12.95" customHeight="1">
      <c r="A184" s="53" t="s">
        <v>138</v>
      </c>
      <c r="B184" s="50"/>
      <c r="C184" s="49">
        <v>45104.366999999998</v>
      </c>
      <c r="D184" s="49"/>
      <c r="E184" s="83">
        <f t="shared" si="35"/>
        <v>11947.001886889322</v>
      </c>
      <c r="F184" s="83">
        <f t="shared" si="36"/>
        <v>11947</v>
      </c>
      <c r="G184" s="83">
        <f t="shared" si="41"/>
        <v>4.1641000279923901E-4</v>
      </c>
      <c r="I184" s="83">
        <f t="shared" si="40"/>
        <v>4.1641000279923901E-4</v>
      </c>
      <c r="P184" s="83">
        <f t="shared" si="37"/>
        <v>5.717395472401964E-3</v>
      </c>
      <c r="Q184" s="146">
        <f t="shared" si="38"/>
        <v>30085.866999999998</v>
      </c>
      <c r="R184" s="83">
        <f t="shared" si="42"/>
        <v>2.8100446948939222E-5</v>
      </c>
    </row>
    <row r="185" spans="1:18" ht="12.95" customHeight="1">
      <c r="A185" s="53" t="s">
        <v>138</v>
      </c>
      <c r="B185" s="50"/>
      <c r="C185" s="49">
        <v>45115.398000000001</v>
      </c>
      <c r="D185" s="49"/>
      <c r="E185" s="83">
        <f t="shared" si="35"/>
        <v>11996.986940311624</v>
      </c>
      <c r="F185" s="83">
        <f t="shared" si="36"/>
        <v>11997</v>
      </c>
      <c r="G185" s="83">
        <f t="shared" si="41"/>
        <v>-2.882089997001458E-3</v>
      </c>
      <c r="I185" s="83">
        <f t="shared" si="40"/>
        <v>-2.882089997001458E-3</v>
      </c>
      <c r="P185" s="83">
        <f t="shared" si="37"/>
        <v>5.7111610794457627E-3</v>
      </c>
      <c r="Q185" s="146">
        <f t="shared" si="38"/>
        <v>30096.898000000001</v>
      </c>
      <c r="R185" s="83">
        <f t="shared" si="42"/>
        <v>7.3843964062861298E-5</v>
      </c>
    </row>
    <row r="186" spans="1:18" ht="12.95" customHeight="1">
      <c r="A186" s="53" t="s">
        <v>138</v>
      </c>
      <c r="B186" s="50" t="s">
        <v>197</v>
      </c>
      <c r="C186" s="49">
        <v>45116.383999999998</v>
      </c>
      <c r="D186" s="49"/>
      <c r="E186" s="83">
        <f t="shared" si="35"/>
        <v>12001.454827418345</v>
      </c>
      <c r="F186" s="83">
        <f t="shared" si="36"/>
        <v>12001.5</v>
      </c>
      <c r="G186" s="83">
        <f t="shared" si="41"/>
        <v>-9.9689549970207736E-3</v>
      </c>
      <c r="I186" s="83">
        <f t="shared" si="40"/>
        <v>-9.9689549970207736E-3</v>
      </c>
      <c r="P186" s="83">
        <f t="shared" si="37"/>
        <v>5.7105988696130507E-3</v>
      </c>
      <c r="Q186" s="146">
        <f t="shared" si="38"/>
        <v>30097.883999999998</v>
      </c>
      <c r="R186" s="83">
        <f t="shared" si="42"/>
        <v>2.4584840945667176E-4</v>
      </c>
    </row>
    <row r="187" spans="1:18" ht="12.95" customHeight="1">
      <c r="A187" s="53" t="s">
        <v>139</v>
      </c>
      <c r="B187" s="50" t="s">
        <v>197</v>
      </c>
      <c r="C187" s="49">
        <v>45397.334999999999</v>
      </c>
      <c r="D187" s="49"/>
      <c r="E187" s="83">
        <f t="shared" si="35"/>
        <v>13274.53530462313</v>
      </c>
      <c r="F187" s="83">
        <f t="shared" si="36"/>
        <v>13274.5</v>
      </c>
      <c r="G187" s="83">
        <f t="shared" si="41"/>
        <v>7.7912350025144406E-3</v>
      </c>
      <c r="I187" s="83">
        <f t="shared" si="40"/>
        <v>7.7912350025144406E-3</v>
      </c>
      <c r="P187" s="83">
        <f t="shared" si="37"/>
        <v>5.5441659047514883E-3</v>
      </c>
      <c r="Q187" s="146">
        <f t="shared" si="38"/>
        <v>30378.834999999999</v>
      </c>
      <c r="R187" s="83">
        <f t="shared" si="42"/>
        <v>5.0493195301212083E-6</v>
      </c>
    </row>
    <row r="188" spans="1:18" ht="12.95" customHeight="1">
      <c r="A188" s="53" t="s">
        <v>139</v>
      </c>
      <c r="B188" s="50" t="s">
        <v>197</v>
      </c>
      <c r="C188" s="49">
        <v>45399.328000000001</v>
      </c>
      <c r="D188" s="49"/>
      <c r="E188" s="83">
        <f t="shared" si="35"/>
        <v>13283.566236675595</v>
      </c>
      <c r="F188" s="83">
        <f t="shared" si="36"/>
        <v>13283.5</v>
      </c>
      <c r="G188" s="83">
        <f t="shared" si="41"/>
        <v>1.4617505003116094E-2</v>
      </c>
      <c r="I188" s="83">
        <f t="shared" si="40"/>
        <v>1.4617505003116094E-2</v>
      </c>
      <c r="P188" s="83">
        <f t="shared" si="37"/>
        <v>5.5429368070163678E-3</v>
      </c>
      <c r="Q188" s="146">
        <f t="shared" si="38"/>
        <v>30380.828000000001</v>
      </c>
      <c r="R188" s="83">
        <f t="shared" si="42"/>
        <v>8.234778794566461E-5</v>
      </c>
    </row>
    <row r="189" spans="1:18" ht="12.95" customHeight="1">
      <c r="A189" s="53" t="s">
        <v>139</v>
      </c>
      <c r="B189" s="50"/>
      <c r="C189" s="49">
        <v>45399.425999999999</v>
      </c>
      <c r="D189" s="49"/>
      <c r="E189" s="83">
        <f t="shared" si="35"/>
        <v>13284.010306590861</v>
      </c>
      <c r="F189" s="83">
        <f t="shared" si="36"/>
        <v>13284</v>
      </c>
      <c r="G189" s="83">
        <f t="shared" si="41"/>
        <v>2.2745200039935298E-3</v>
      </c>
      <c r="I189" s="83">
        <f t="shared" si="40"/>
        <v>2.2745200039935298E-3</v>
      </c>
      <c r="P189" s="83">
        <f t="shared" si="37"/>
        <v>5.5428685022238799E-3</v>
      </c>
      <c r="Q189" s="146">
        <f t="shared" si="38"/>
        <v>30380.925999999999</v>
      </c>
      <c r="R189" s="83">
        <f t="shared" si="42"/>
        <v>1.0682101905884585E-5</v>
      </c>
    </row>
    <row r="190" spans="1:18" ht="12.95" customHeight="1">
      <c r="A190" s="53" t="s">
        <v>139</v>
      </c>
      <c r="B190" s="50" t="s">
        <v>197</v>
      </c>
      <c r="C190" s="49">
        <v>45401.296999999999</v>
      </c>
      <c r="D190" s="49"/>
      <c r="E190" s="83">
        <f t="shared" si="35"/>
        <v>13292.488416912052</v>
      </c>
      <c r="F190" s="83">
        <f t="shared" si="36"/>
        <v>13292.5</v>
      </c>
      <c r="G190" s="83">
        <f t="shared" si="41"/>
        <v>-2.5562250011716969E-3</v>
      </c>
      <c r="I190" s="83">
        <f t="shared" si="40"/>
        <v>-2.5562250011716969E-3</v>
      </c>
      <c r="P190" s="83">
        <f t="shared" si="37"/>
        <v>5.5417069731197874E-3</v>
      </c>
      <c r="Q190" s="146">
        <f t="shared" si="38"/>
        <v>30382.796999999999</v>
      </c>
      <c r="R190" s="83">
        <f t="shared" si="42"/>
        <v>6.5576502260252361E-5</v>
      </c>
    </row>
    <row r="191" spans="1:18" ht="12.95" customHeight="1">
      <c r="A191" s="53" t="s">
        <v>139</v>
      </c>
      <c r="B191" s="50"/>
      <c r="C191" s="49">
        <v>45404.292000000001</v>
      </c>
      <c r="D191" s="49"/>
      <c r="E191" s="83">
        <f t="shared" si="35"/>
        <v>13306.059737281908</v>
      </c>
      <c r="F191" s="83">
        <f t="shared" si="36"/>
        <v>13306</v>
      </c>
      <c r="G191" s="83">
        <f t="shared" si="41"/>
        <v>1.3183180002670269E-2</v>
      </c>
      <c r="I191" s="83">
        <f t="shared" si="40"/>
        <v>1.3183180002670269E-2</v>
      </c>
      <c r="P191" s="83">
        <f t="shared" si="37"/>
        <v>5.5398608419721818E-3</v>
      </c>
      <c r="Q191" s="146">
        <f t="shared" si="38"/>
        <v>30385.792000000001</v>
      </c>
      <c r="R191" s="83">
        <f t="shared" si="42"/>
        <v>5.8420327792294521E-5</v>
      </c>
    </row>
    <row r="192" spans="1:18" ht="12.95" customHeight="1">
      <c r="A192" s="53" t="s">
        <v>139</v>
      </c>
      <c r="B192" s="50" t="s">
        <v>197</v>
      </c>
      <c r="C192" s="49">
        <v>45404.396000000001</v>
      </c>
      <c r="D192" s="49"/>
      <c r="E192" s="83">
        <f t="shared" si="35"/>
        <v>13306.530995151175</v>
      </c>
      <c r="F192" s="83">
        <f t="shared" si="36"/>
        <v>13306.5</v>
      </c>
      <c r="G192" s="83">
        <f t="shared" si="41"/>
        <v>6.8401950047700666E-3</v>
      </c>
      <c r="I192" s="83">
        <f t="shared" si="40"/>
        <v>6.8401950047700666E-3</v>
      </c>
      <c r="P192" s="83">
        <f t="shared" si="37"/>
        <v>5.5397924349350472E-3</v>
      </c>
      <c r="Q192" s="146">
        <f t="shared" si="38"/>
        <v>30385.896000000001</v>
      </c>
      <c r="R192" s="83">
        <f t="shared" si="42"/>
        <v>1.6910468436335226E-6</v>
      </c>
    </row>
    <row r="193" spans="1:18" ht="12.95" customHeight="1">
      <c r="A193" s="53" t="s">
        <v>139</v>
      </c>
      <c r="B193" s="50"/>
      <c r="C193" s="49">
        <v>45417.305</v>
      </c>
      <c r="D193" s="49"/>
      <c r="E193" s="83">
        <f t="shared" si="35"/>
        <v>13365.025878174323</v>
      </c>
      <c r="F193" s="83">
        <f t="shared" si="36"/>
        <v>13365</v>
      </c>
      <c r="G193" s="83">
        <f t="shared" si="41"/>
        <v>5.7109500048682094E-3</v>
      </c>
      <c r="I193" s="83">
        <f t="shared" si="40"/>
        <v>5.7109500048682094E-3</v>
      </c>
      <c r="P193" s="83">
        <f t="shared" si="37"/>
        <v>5.5317731272614031E-3</v>
      </c>
      <c r="Q193" s="146">
        <f t="shared" si="38"/>
        <v>30398.805</v>
      </c>
      <c r="R193" s="83">
        <f t="shared" si="42"/>
        <v>3.2104353468924452E-8</v>
      </c>
    </row>
    <row r="194" spans="1:18" ht="12.95" customHeight="1">
      <c r="A194" s="53" t="s">
        <v>135</v>
      </c>
      <c r="B194" s="50"/>
      <c r="C194" s="49">
        <v>45434.516199999998</v>
      </c>
      <c r="D194" s="49"/>
      <c r="E194" s="83">
        <f t="shared" si="35"/>
        <v>13443.015430477977</v>
      </c>
      <c r="F194" s="83">
        <f t="shared" si="36"/>
        <v>13443</v>
      </c>
      <c r="G194" s="83">
        <f t="shared" si="41"/>
        <v>3.4052900009555742E-3</v>
      </c>
      <c r="K194" s="83">
        <f>G194</f>
        <v>3.4052900009555742E-3</v>
      </c>
      <c r="P194" s="83">
        <f t="shared" si="37"/>
        <v>5.5210323348628713E-3</v>
      </c>
      <c r="Q194" s="146">
        <f t="shared" si="38"/>
        <v>30416.016199999998</v>
      </c>
      <c r="R194" s="83">
        <f t="shared" si="42"/>
        <v>4.4763656234874966E-6</v>
      </c>
    </row>
    <row r="195" spans="1:18" ht="12.95" customHeight="1">
      <c r="A195" s="53" t="s">
        <v>135</v>
      </c>
      <c r="B195" s="50" t="s">
        <v>197</v>
      </c>
      <c r="C195" s="49">
        <v>45435.508699999998</v>
      </c>
      <c r="D195" s="49"/>
      <c r="E195" s="83">
        <f t="shared" si="35"/>
        <v>13447.512771201542</v>
      </c>
      <c r="F195" s="83">
        <f t="shared" si="36"/>
        <v>13447.5</v>
      </c>
      <c r="G195" s="83">
        <f t="shared" si="41"/>
        <v>2.8184250040794723E-3</v>
      </c>
      <c r="K195" s="83">
        <f>G195</f>
        <v>2.8184250040794723E-3</v>
      </c>
      <c r="P195" s="83">
        <f t="shared" si="37"/>
        <v>5.5204109867262787E-3</v>
      </c>
      <c r="Q195" s="146">
        <f t="shared" si="38"/>
        <v>30417.008699999998</v>
      </c>
      <c r="R195" s="83">
        <f t="shared" si="42"/>
        <v>7.3007282504198285E-6</v>
      </c>
    </row>
    <row r="196" spans="1:18" ht="12.95" customHeight="1">
      <c r="A196" s="53" t="s">
        <v>135</v>
      </c>
      <c r="B196" s="50"/>
      <c r="C196" s="49">
        <v>45436.2814</v>
      </c>
      <c r="D196" s="49"/>
      <c r="E196" s="83">
        <f t="shared" si="35"/>
        <v>13451.014126543712</v>
      </c>
      <c r="F196" s="83">
        <f t="shared" si="36"/>
        <v>13451</v>
      </c>
      <c r="G196" s="83">
        <f t="shared" si="41"/>
        <v>3.117530002782587E-3</v>
      </c>
      <c r="K196" s="83">
        <f>G196</f>
        <v>3.117530002782587E-3</v>
      </c>
      <c r="P196" s="83">
        <f t="shared" si="37"/>
        <v>5.519927588715591E-3</v>
      </c>
      <c r="Q196" s="146">
        <f t="shared" si="38"/>
        <v>30417.7814</v>
      </c>
      <c r="R196" s="83">
        <f t="shared" si="42"/>
        <v>5.7715141608967252E-6</v>
      </c>
    </row>
    <row r="197" spans="1:18" ht="12.95" customHeight="1">
      <c r="A197" s="53" t="s">
        <v>140</v>
      </c>
      <c r="B197" s="50"/>
      <c r="C197" s="49">
        <v>45439.381000000001</v>
      </c>
      <c r="D197" s="49"/>
      <c r="E197" s="83">
        <f t="shared" si="35"/>
        <v>13465.059423578232</v>
      </c>
      <c r="F197" s="83">
        <f t="shared" si="36"/>
        <v>13465</v>
      </c>
      <c r="G197" s="83">
        <f t="shared" si="41"/>
        <v>1.3113950000843033E-2</v>
      </c>
      <c r="I197" s="83">
        <f t="shared" ref="I197:I228" si="43">G197</f>
        <v>1.3113950000843033E-2</v>
      </c>
      <c r="P197" s="83">
        <f t="shared" si="37"/>
        <v>5.5179928833422364E-3</v>
      </c>
      <c r="Q197" s="146">
        <f t="shared" si="38"/>
        <v>30420.881000000001</v>
      </c>
      <c r="R197" s="83">
        <f t="shared" si="42"/>
        <v>5.7698564530911014E-5</v>
      </c>
    </row>
    <row r="198" spans="1:18" ht="12.95" customHeight="1">
      <c r="A198" s="53" t="s">
        <v>140</v>
      </c>
      <c r="B198" s="50"/>
      <c r="C198" s="49">
        <v>45441.37</v>
      </c>
      <c r="D198" s="49"/>
      <c r="E198" s="83">
        <f t="shared" si="35"/>
        <v>13474.072230328029</v>
      </c>
      <c r="F198" s="83">
        <f t="shared" si="36"/>
        <v>13474</v>
      </c>
      <c r="G198" s="83">
        <f t="shared" si="41"/>
        <v>1.5940220000629779E-2</v>
      </c>
      <c r="I198" s="83">
        <f t="shared" si="43"/>
        <v>1.5940220000629779E-2</v>
      </c>
      <c r="P198" s="83">
        <f t="shared" si="37"/>
        <v>5.5167482035228975E-3</v>
      </c>
      <c r="Q198" s="146">
        <f t="shared" si="38"/>
        <v>30422.870000000003</v>
      </c>
      <c r="R198" s="83">
        <f t="shared" si="42"/>
        <v>1.0864876430508254E-4</v>
      </c>
    </row>
    <row r="199" spans="1:18" ht="12.95" customHeight="1">
      <c r="A199" s="53" t="s">
        <v>124</v>
      </c>
      <c r="B199" s="50"/>
      <c r="C199" s="49">
        <v>45442.696000000004</v>
      </c>
      <c r="D199" s="49"/>
      <c r="E199" s="83">
        <f t="shared" si="35"/>
        <v>13480.080768161226</v>
      </c>
      <c r="F199" s="83">
        <f t="shared" si="36"/>
        <v>13480</v>
      </c>
      <c r="G199" s="83">
        <f t="shared" si="41"/>
        <v>1.7824400005338248E-2</v>
      </c>
      <c r="I199" s="83">
        <f t="shared" si="43"/>
        <v>1.7824400005338248E-2</v>
      </c>
      <c r="P199" s="83">
        <f t="shared" si="37"/>
        <v>5.5159180079980838E-3</v>
      </c>
      <c r="Q199" s="146">
        <f t="shared" si="38"/>
        <v>30424.196000000004</v>
      </c>
      <c r="R199" s="83">
        <f t="shared" si="42"/>
        <v>1.5149872907884693E-4</v>
      </c>
    </row>
    <row r="200" spans="1:18" ht="12.95" customHeight="1">
      <c r="A200" s="53" t="s">
        <v>140</v>
      </c>
      <c r="B200" s="50"/>
      <c r="C200" s="49">
        <v>45471.374000000003</v>
      </c>
      <c r="D200" s="49"/>
      <c r="E200" s="83">
        <f t="shared" si="35"/>
        <v>13610.030125612449</v>
      </c>
      <c r="F200" s="83">
        <f t="shared" si="36"/>
        <v>13610</v>
      </c>
      <c r="G200" s="83">
        <f t="shared" si="41"/>
        <v>6.6483000045991503E-3</v>
      </c>
      <c r="I200" s="83">
        <f t="shared" si="43"/>
        <v>6.6483000045991503E-3</v>
      </c>
      <c r="P200" s="83">
        <f t="shared" si="37"/>
        <v>5.4978500967221948E-3</v>
      </c>
      <c r="Q200" s="146">
        <f t="shared" si="38"/>
        <v>30452.874000000003</v>
      </c>
      <c r="R200" s="83">
        <f t="shared" si="42"/>
        <v>1.3235349905340953E-6</v>
      </c>
    </row>
    <row r="201" spans="1:18" ht="12.95" customHeight="1">
      <c r="A201" s="53" t="s">
        <v>141</v>
      </c>
      <c r="B201" s="50" t="s">
        <v>197</v>
      </c>
      <c r="C201" s="49">
        <v>45496.423000000003</v>
      </c>
      <c r="D201" s="49"/>
      <c r="E201" s="83">
        <f t="shared" si="35"/>
        <v>13723.535302221542</v>
      </c>
      <c r="F201" s="83">
        <f t="shared" si="36"/>
        <v>13723.5</v>
      </c>
      <c r="G201" s="83">
        <f t="shared" si="41"/>
        <v>7.7907050072099082E-3</v>
      </c>
      <c r="I201" s="83">
        <f t="shared" si="43"/>
        <v>7.7907050072099082E-3</v>
      </c>
      <c r="P201" s="83">
        <f t="shared" si="37"/>
        <v>5.481949830966882E-3</v>
      </c>
      <c r="Q201" s="146">
        <f t="shared" si="38"/>
        <v>30477.923000000003</v>
      </c>
      <c r="R201" s="83">
        <f t="shared" si="42"/>
        <v>5.3303504638289677E-6</v>
      </c>
    </row>
    <row r="202" spans="1:18" ht="12.95" customHeight="1">
      <c r="A202" s="53" t="s">
        <v>142</v>
      </c>
      <c r="B202" s="50" t="s">
        <v>197</v>
      </c>
      <c r="C202" s="49">
        <v>45680.688999999998</v>
      </c>
      <c r="D202" s="49"/>
      <c r="E202" s="83">
        <f t="shared" si="35"/>
        <v>14558.504557403447</v>
      </c>
      <c r="F202" s="83">
        <f t="shared" si="36"/>
        <v>14558.5</v>
      </c>
      <c r="G202" s="83">
        <f t="shared" si="41"/>
        <v>1.0057550025521778E-3</v>
      </c>
      <c r="I202" s="83">
        <f t="shared" si="43"/>
        <v>1.0057550025521778E-3</v>
      </c>
      <c r="P202" s="83">
        <f t="shared" si="37"/>
        <v>5.3613753073514757E-3</v>
      </c>
      <c r="Q202" s="146">
        <f t="shared" si="38"/>
        <v>30662.188999999998</v>
      </c>
      <c r="R202" s="83">
        <f t="shared" si="42"/>
        <v>1.8971428239579928E-5</v>
      </c>
    </row>
    <row r="203" spans="1:18" ht="12.95" customHeight="1">
      <c r="A203" s="53" t="s">
        <v>143</v>
      </c>
      <c r="B203" s="50" t="s">
        <v>197</v>
      </c>
      <c r="C203" s="49">
        <v>45766.313999999998</v>
      </c>
      <c r="D203" s="49"/>
      <c r="E203" s="83">
        <f t="shared" si="35"/>
        <v>14946.499317559699</v>
      </c>
      <c r="F203" s="83">
        <f t="shared" si="36"/>
        <v>14946.5</v>
      </c>
      <c r="G203" s="83">
        <f t="shared" si="41"/>
        <v>-1.5060500300023705E-4</v>
      </c>
      <c r="I203" s="83">
        <f t="shared" si="43"/>
        <v>-1.5060500300023705E-4</v>
      </c>
      <c r="P203" s="83">
        <f t="shared" si="37"/>
        <v>5.303191528979693E-3</v>
      </c>
      <c r="Q203" s="146">
        <f t="shared" si="38"/>
        <v>30747.813999999998</v>
      </c>
      <c r="R203" s="83">
        <f t="shared" si="42"/>
        <v>2.9743896612236313E-5</v>
      </c>
    </row>
    <row r="204" spans="1:18" ht="12.95" customHeight="1">
      <c r="A204" s="53" t="s">
        <v>143</v>
      </c>
      <c r="B204" s="50" t="s">
        <v>197</v>
      </c>
      <c r="C204" s="49">
        <v>45781.317999999999</v>
      </c>
      <c r="D204" s="49"/>
      <c r="E204" s="83">
        <f t="shared" si="35"/>
        <v>15014.487327853243</v>
      </c>
      <c r="F204" s="83">
        <f t="shared" si="36"/>
        <v>15014.5</v>
      </c>
      <c r="G204" s="83">
        <f t="shared" si="41"/>
        <v>-2.7965650006080978E-3</v>
      </c>
      <c r="I204" s="83">
        <f t="shared" si="43"/>
        <v>-2.7965650006080978E-3</v>
      </c>
      <c r="P204" s="83">
        <f t="shared" si="37"/>
        <v>5.2928534651891443E-3</v>
      </c>
      <c r="Q204" s="146">
        <f t="shared" si="38"/>
        <v>30762.817999999999</v>
      </c>
      <c r="R204" s="83">
        <f t="shared" si="42"/>
        <v>6.5438691114781404E-5</v>
      </c>
    </row>
    <row r="205" spans="1:18" ht="12.95" customHeight="1">
      <c r="A205" s="53" t="s">
        <v>143</v>
      </c>
      <c r="B205" s="50"/>
      <c r="C205" s="49">
        <v>45810.338000000003</v>
      </c>
      <c r="D205" s="49"/>
      <c r="E205" s="83">
        <f t="shared" si="35"/>
        <v>15145.986398682278</v>
      </c>
      <c r="F205" s="83">
        <f t="shared" si="36"/>
        <v>15146</v>
      </c>
      <c r="G205" s="83">
        <f t="shared" si="41"/>
        <v>-3.0016199962119572E-3</v>
      </c>
      <c r="I205" s="83">
        <f t="shared" si="43"/>
        <v>-3.0016199962119572E-3</v>
      </c>
      <c r="P205" s="83">
        <f t="shared" si="37"/>
        <v>5.2727422603320601E-3</v>
      </c>
      <c r="Q205" s="146">
        <f t="shared" si="38"/>
        <v>30791.838000000003</v>
      </c>
      <c r="R205" s="83">
        <f t="shared" si="42"/>
        <v>6.8465070752520205E-5</v>
      </c>
    </row>
    <row r="206" spans="1:18" ht="12.95" customHeight="1">
      <c r="A206" s="53" t="s">
        <v>143</v>
      </c>
      <c r="B206" s="50"/>
      <c r="C206" s="49">
        <v>45812.332999999999</v>
      </c>
      <c r="D206" s="49"/>
      <c r="E206" s="83">
        <f t="shared" si="35"/>
        <v>15155.026393386044</v>
      </c>
      <c r="F206" s="83">
        <f t="shared" si="36"/>
        <v>15155</v>
      </c>
      <c r="G206" s="83">
        <f t="shared" si="41"/>
        <v>5.8246499975211918E-3</v>
      </c>
      <c r="I206" s="83">
        <f t="shared" si="43"/>
        <v>5.8246499975211918E-3</v>
      </c>
      <c r="P206" s="83">
        <f t="shared" si="37"/>
        <v>5.271360081911306E-3</v>
      </c>
      <c r="Q206" s="146">
        <f t="shared" si="38"/>
        <v>30793.832999999999</v>
      </c>
      <c r="R206" s="83">
        <f t="shared" si="42"/>
        <v>3.0612973071559464E-7</v>
      </c>
    </row>
    <row r="207" spans="1:18" ht="12.95" customHeight="1">
      <c r="A207" s="53" t="s">
        <v>144</v>
      </c>
      <c r="B207" s="50" t="s">
        <v>197</v>
      </c>
      <c r="C207" s="49">
        <v>45812.442000000003</v>
      </c>
      <c r="D207" s="49"/>
      <c r="E207" s="83">
        <f t="shared" si="35"/>
        <v>15155.520307883662</v>
      </c>
      <c r="F207" s="83">
        <f t="shared" si="36"/>
        <v>15155.5</v>
      </c>
      <c r="G207" s="83">
        <f t="shared" si="41"/>
        <v>4.4816650042776018E-3</v>
      </c>
      <c r="I207" s="83">
        <f t="shared" si="43"/>
        <v>4.4816650042776018E-3</v>
      </c>
      <c r="P207" s="83">
        <f t="shared" si="37"/>
        <v>5.2712832726362832E-3</v>
      </c>
      <c r="Q207" s="146">
        <f t="shared" si="38"/>
        <v>30793.942000000003</v>
      </c>
      <c r="R207" s="83">
        <f t="shared" si="42"/>
        <v>6.234970097257626E-7</v>
      </c>
    </row>
    <row r="208" spans="1:18" ht="12.95" customHeight="1">
      <c r="A208" s="53" t="s">
        <v>145</v>
      </c>
      <c r="B208" s="50"/>
      <c r="C208" s="49">
        <v>45813.432999999997</v>
      </c>
      <c r="D208" s="49"/>
      <c r="E208" s="83">
        <f t="shared" si="35"/>
        <v>15160.010851618701</v>
      </c>
      <c r="F208" s="83">
        <f t="shared" si="36"/>
        <v>15160</v>
      </c>
      <c r="G208" s="83">
        <f t="shared" si="41"/>
        <v>2.3948000016389415E-3</v>
      </c>
      <c r="I208" s="83">
        <f t="shared" si="43"/>
        <v>2.3948000016389415E-3</v>
      </c>
      <c r="P208" s="83">
        <f t="shared" si="37"/>
        <v>5.270591886916429E-3</v>
      </c>
      <c r="Q208" s="146">
        <f t="shared" si="38"/>
        <v>30794.932999999997</v>
      </c>
      <c r="R208" s="83">
        <f t="shared" si="42"/>
        <v>8.2701789674278462E-6</v>
      </c>
    </row>
    <row r="209" spans="1:18" ht="12.95" customHeight="1">
      <c r="A209" s="53" t="s">
        <v>145</v>
      </c>
      <c r="B209" s="50" t="s">
        <v>197</v>
      </c>
      <c r="C209" s="49">
        <v>45814.417000000001</v>
      </c>
      <c r="D209" s="49"/>
      <c r="E209" s="83">
        <f t="shared" si="35"/>
        <v>15164.469676074121</v>
      </c>
      <c r="F209" s="83">
        <f t="shared" si="36"/>
        <v>15164.5</v>
      </c>
      <c r="G209" s="83">
        <f t="shared" si="41"/>
        <v>-6.6920649987878278E-3</v>
      </c>
      <c r="I209" s="83">
        <f t="shared" si="43"/>
        <v>-6.6920649987878278E-3</v>
      </c>
      <c r="P209" s="83">
        <f t="shared" si="37"/>
        <v>5.2699003171562111E-3</v>
      </c>
      <c r="Q209" s="146">
        <f t="shared" si="38"/>
        <v>30795.917000000001</v>
      </c>
      <c r="R209" s="83">
        <f t="shared" si="42"/>
        <v>1.430886142198482E-4</v>
      </c>
    </row>
    <row r="210" spans="1:18" ht="12.95" customHeight="1">
      <c r="A210" s="53" t="s">
        <v>145</v>
      </c>
      <c r="B210" s="50"/>
      <c r="C210" s="49">
        <v>45815.423000000003</v>
      </c>
      <c r="D210" s="49"/>
      <c r="E210" s="83">
        <f t="shared" si="35"/>
        <v>15169.028189694181</v>
      </c>
      <c r="F210" s="83">
        <f t="shared" si="36"/>
        <v>15169</v>
      </c>
      <c r="G210" s="83">
        <f t="shared" ref="G210:G241" si="44">+C210-(C$7+F210*C$8)</f>
        <v>6.2210700052673928E-3</v>
      </c>
      <c r="I210" s="83">
        <f t="shared" si="43"/>
        <v>6.2210700052673928E-3</v>
      </c>
      <c r="P210" s="83">
        <f t="shared" si="37"/>
        <v>5.2692085633556278E-3</v>
      </c>
      <c r="Q210" s="146">
        <f t="shared" si="38"/>
        <v>30796.923000000003</v>
      </c>
      <c r="R210" s="83">
        <f t="shared" ref="R210:R222" si="45">+(P210-G210)^2</f>
        <v>9.0604020459834442E-7</v>
      </c>
    </row>
    <row r="211" spans="1:18" ht="12.95" customHeight="1">
      <c r="A211" s="53" t="s">
        <v>145</v>
      </c>
      <c r="B211" s="50" t="s">
        <v>197</v>
      </c>
      <c r="C211" s="49">
        <v>45815.536999999997</v>
      </c>
      <c r="D211" s="49"/>
      <c r="E211" s="83">
        <f t="shared" si="35"/>
        <v>15169.544760820085</v>
      </c>
      <c r="F211" s="83">
        <f t="shared" si="36"/>
        <v>15169.5</v>
      </c>
      <c r="G211" s="83">
        <f t="shared" si="44"/>
        <v>9.8780849948525429E-3</v>
      </c>
      <c r="I211" s="83">
        <f t="shared" si="43"/>
        <v>9.8780849948525429E-3</v>
      </c>
      <c r="P211" s="83">
        <f t="shared" si="37"/>
        <v>5.2691316904617137E-3</v>
      </c>
      <c r="Q211" s="146">
        <f t="shared" si="38"/>
        <v>30797.036999999997</v>
      </c>
      <c r="R211" s="83">
        <f t="shared" si="45"/>
        <v>2.1242450562055145E-5</v>
      </c>
    </row>
    <row r="212" spans="1:18" ht="12.95" customHeight="1">
      <c r="A212" s="53" t="s">
        <v>144</v>
      </c>
      <c r="B212" s="50" t="s">
        <v>197</v>
      </c>
      <c r="C212" s="49">
        <v>45816.411999999997</v>
      </c>
      <c r="D212" s="49"/>
      <c r="E212" s="83">
        <f t="shared" si="35"/>
        <v>15173.509670777887</v>
      </c>
      <c r="F212" s="83">
        <f t="shared" si="36"/>
        <v>15173.5</v>
      </c>
      <c r="G212" s="83">
        <f t="shared" si="44"/>
        <v>2.1342050022212788E-3</v>
      </c>
      <c r="I212" s="83">
        <f t="shared" si="43"/>
        <v>2.1342050022212788E-3</v>
      </c>
      <c r="P212" s="83">
        <f t="shared" si="37"/>
        <v>5.26851662551468E-3</v>
      </c>
      <c r="Q212" s="146">
        <f t="shared" si="38"/>
        <v>30797.911999999997</v>
      </c>
      <c r="R212" s="83">
        <f t="shared" si="45"/>
        <v>9.8239093519121154E-6</v>
      </c>
    </row>
    <row r="213" spans="1:18" ht="12.95" customHeight="1">
      <c r="A213" s="53" t="s">
        <v>144</v>
      </c>
      <c r="B213" s="50" t="s">
        <v>197</v>
      </c>
      <c r="C213" s="49">
        <v>45822.372000000003</v>
      </c>
      <c r="D213" s="49"/>
      <c r="E213" s="83">
        <f t="shared" ref="E213:E276" si="46">+(C213-C$7)/C$8</f>
        <v>15200.516371747624</v>
      </c>
      <c r="F213" s="83">
        <f t="shared" ref="F213:F276" si="47">ROUND(2*E213,0)/2</f>
        <v>15200.5</v>
      </c>
      <c r="G213" s="83">
        <f t="shared" si="44"/>
        <v>3.6130150037934072E-3</v>
      </c>
      <c r="I213" s="83">
        <f t="shared" si="43"/>
        <v>3.6130150037934072E-3</v>
      </c>
      <c r="P213" s="83">
        <f t="shared" ref="P213:P276" si="48">+D$11+D$12*F213+D$13*F213^2</f>
        <v>5.2643611336213314E-3</v>
      </c>
      <c r="Q213" s="146">
        <f t="shared" ref="Q213:Q276" si="49">+C213-15018.5</f>
        <v>30803.872000000003</v>
      </c>
      <c r="R213" s="83">
        <f t="shared" si="45"/>
        <v>2.7269440404976634E-6</v>
      </c>
    </row>
    <row r="214" spans="1:18" ht="12.95" customHeight="1">
      <c r="A214" s="53" t="s">
        <v>144</v>
      </c>
      <c r="B214" s="50" t="s">
        <v>197</v>
      </c>
      <c r="C214" s="49">
        <v>45878.428</v>
      </c>
      <c r="D214" s="49"/>
      <c r="E214" s="83">
        <f t="shared" si="46"/>
        <v>15454.524363284181</v>
      </c>
      <c r="F214" s="83">
        <f t="shared" si="47"/>
        <v>15454.5</v>
      </c>
      <c r="G214" s="83">
        <f t="shared" si="44"/>
        <v>5.3766350029036403E-3</v>
      </c>
      <c r="I214" s="83">
        <f t="shared" si="43"/>
        <v>5.3766350029036403E-3</v>
      </c>
      <c r="P214" s="83">
        <f t="shared" si="48"/>
        <v>5.2249443902050051E-3</v>
      </c>
      <c r="Q214" s="146">
        <f t="shared" si="49"/>
        <v>30859.928</v>
      </c>
      <c r="R214" s="83">
        <f t="shared" si="45"/>
        <v>2.3010041980887352E-8</v>
      </c>
    </row>
    <row r="215" spans="1:18" ht="12.95" customHeight="1">
      <c r="A215" s="53" t="s">
        <v>146</v>
      </c>
      <c r="B215" s="50"/>
      <c r="C215" s="49">
        <v>46114.455999999998</v>
      </c>
      <c r="D215" s="49"/>
      <c r="E215" s="83">
        <f t="shared" si="46"/>
        <v>16524.04409759261</v>
      </c>
      <c r="F215" s="83">
        <f t="shared" si="47"/>
        <v>16524</v>
      </c>
      <c r="G215" s="83">
        <f t="shared" si="44"/>
        <v>9.7317199979443103E-3</v>
      </c>
      <c r="I215" s="83">
        <f t="shared" si="43"/>
        <v>9.7317199979443103E-3</v>
      </c>
      <c r="P215" s="83">
        <f t="shared" si="48"/>
        <v>5.0525428227390298E-3</v>
      </c>
      <c r="Q215" s="146">
        <f t="shared" si="49"/>
        <v>31095.955999999998</v>
      </c>
      <c r="R215" s="83">
        <f t="shared" si="45"/>
        <v>2.1894699036962068E-5</v>
      </c>
    </row>
    <row r="216" spans="1:18" ht="12.95" customHeight="1">
      <c r="A216" s="53" t="s">
        <v>146</v>
      </c>
      <c r="B216" s="50"/>
      <c r="C216" s="49">
        <v>46135.415000000001</v>
      </c>
      <c r="D216" s="49"/>
      <c r="E216" s="83">
        <f t="shared" si="46"/>
        <v>16619.016152227541</v>
      </c>
      <c r="F216" s="83">
        <f t="shared" si="47"/>
        <v>16619</v>
      </c>
      <c r="G216" s="83">
        <f t="shared" si="44"/>
        <v>3.5645700045279227E-3</v>
      </c>
      <c r="I216" s="83">
        <f t="shared" si="43"/>
        <v>3.5645700045279227E-3</v>
      </c>
      <c r="P216" s="83">
        <f t="shared" si="48"/>
        <v>5.0367262713079718E-3</v>
      </c>
      <c r="Q216" s="146">
        <f t="shared" si="49"/>
        <v>31116.915000000001</v>
      </c>
      <c r="R216" s="83">
        <f t="shared" si="45"/>
        <v>2.1672440738197711E-6</v>
      </c>
    </row>
    <row r="217" spans="1:18" ht="12.95" customHeight="1">
      <c r="A217" s="53" t="s">
        <v>146</v>
      </c>
      <c r="B217" s="50" t="s">
        <v>197</v>
      </c>
      <c r="C217" s="49">
        <v>46136.406999999999</v>
      </c>
      <c r="D217" s="49"/>
      <c r="E217" s="83">
        <f t="shared" si="46"/>
        <v>16623.511227288265</v>
      </c>
      <c r="F217" s="83">
        <f t="shared" si="47"/>
        <v>16623.5</v>
      </c>
      <c r="G217" s="83">
        <f t="shared" si="44"/>
        <v>2.4777049984550104E-3</v>
      </c>
      <c r="I217" s="83">
        <f t="shared" si="43"/>
        <v>2.4777049984550104E-3</v>
      </c>
      <c r="P217" s="83">
        <f t="shared" si="48"/>
        <v>5.0359750315717069E-3</v>
      </c>
      <c r="Q217" s="146">
        <f t="shared" si="49"/>
        <v>31117.906999999999</v>
      </c>
      <c r="R217" s="83">
        <f t="shared" si="45"/>
        <v>6.5447455623429036E-6</v>
      </c>
    </row>
    <row r="218" spans="1:18" ht="12.95" customHeight="1">
      <c r="A218" s="53" t="s">
        <v>124</v>
      </c>
      <c r="B218" s="50"/>
      <c r="C218" s="49">
        <v>46144.686999999998</v>
      </c>
      <c r="D218" s="49"/>
      <c r="E218" s="83">
        <f t="shared" si="46"/>
        <v>16661.030603803221</v>
      </c>
      <c r="F218" s="83">
        <f t="shared" si="47"/>
        <v>16661</v>
      </c>
      <c r="G218" s="83">
        <f t="shared" si="44"/>
        <v>6.7538299990701489E-3</v>
      </c>
      <c r="I218" s="83">
        <f t="shared" si="43"/>
        <v>6.7538299990701489E-3</v>
      </c>
      <c r="P218" s="83">
        <f t="shared" si="48"/>
        <v>5.029707543310875E-3</v>
      </c>
      <c r="Q218" s="146">
        <f t="shared" si="49"/>
        <v>31126.186999999998</v>
      </c>
      <c r="R218" s="83">
        <f t="shared" si="45"/>
        <v>2.9725982424533891E-6</v>
      </c>
    </row>
    <row r="219" spans="1:18" ht="12.95" customHeight="1">
      <c r="A219" s="189" t="s">
        <v>629</v>
      </c>
      <c r="B219" s="190" t="s">
        <v>195</v>
      </c>
      <c r="C219" s="191">
        <v>46167.415999999997</v>
      </c>
      <c r="D219" s="189" t="s">
        <v>56</v>
      </c>
      <c r="E219" s="53">
        <f t="shared" si="46"/>
        <v>16764.023104867061</v>
      </c>
      <c r="F219" s="83">
        <f t="shared" si="47"/>
        <v>16764</v>
      </c>
      <c r="G219" s="83">
        <f t="shared" si="44"/>
        <v>5.0989200026378967E-3</v>
      </c>
      <c r="I219" s="83">
        <f t="shared" si="43"/>
        <v>5.0989200026378967E-3</v>
      </c>
      <c r="O219" s="83">
        <f ca="1">+C$11+C$12*F219</f>
        <v>2.0176853523148738E-2</v>
      </c>
      <c r="P219" s="83">
        <f t="shared" si="48"/>
        <v>5.0124270807362136E-3</v>
      </c>
      <c r="Q219" s="146">
        <f t="shared" si="49"/>
        <v>31148.915999999997</v>
      </c>
      <c r="R219" s="83">
        <f t="shared" si="45"/>
        <v>7.481025539090654E-9</v>
      </c>
    </row>
    <row r="220" spans="1:18" ht="12.95" customHeight="1">
      <c r="A220" s="53" t="s">
        <v>147</v>
      </c>
      <c r="B220" s="50" t="s">
        <v>197</v>
      </c>
      <c r="C220" s="49">
        <v>46168.402000000002</v>
      </c>
      <c r="D220" s="49"/>
      <c r="E220" s="83">
        <f t="shared" si="46"/>
        <v>16768.490991973817</v>
      </c>
      <c r="F220" s="83">
        <f t="shared" si="47"/>
        <v>16768.5</v>
      </c>
      <c r="G220" s="83">
        <f t="shared" si="44"/>
        <v>-1.9879449973814189E-3</v>
      </c>
      <c r="I220" s="83">
        <f t="shared" si="43"/>
        <v>-1.9879449973814189E-3</v>
      </c>
      <c r="P220" s="83">
        <f t="shared" si="48"/>
        <v>5.0116699108104183E-3</v>
      </c>
      <c r="Q220" s="146">
        <f t="shared" si="49"/>
        <v>31149.902000000002</v>
      </c>
      <c r="R220" s="83">
        <f t="shared" si="45"/>
        <v>4.8994608862981421E-5</v>
      </c>
    </row>
    <row r="221" spans="1:18" ht="12.95" customHeight="1">
      <c r="A221" s="53" t="s">
        <v>147</v>
      </c>
      <c r="B221" s="50"/>
      <c r="C221" s="49">
        <v>46173.366000000002</v>
      </c>
      <c r="D221" s="49"/>
      <c r="E221" s="83">
        <f t="shared" si="46"/>
        <v>16790.98449258013</v>
      </c>
      <c r="F221" s="83">
        <f t="shared" si="47"/>
        <v>16791</v>
      </c>
      <c r="G221" s="83">
        <f t="shared" si="44"/>
        <v>-3.4222699978272431E-3</v>
      </c>
      <c r="I221" s="83">
        <f t="shared" si="43"/>
        <v>-3.4222699978272431E-3</v>
      </c>
      <c r="P221" s="83">
        <f t="shared" si="48"/>
        <v>5.0078813005759665E-3</v>
      </c>
      <c r="Q221" s="146">
        <f t="shared" si="49"/>
        <v>31154.866000000002</v>
      </c>
      <c r="R221" s="83">
        <f t="shared" si="45"/>
        <v>7.1067450913969306E-5</v>
      </c>
    </row>
    <row r="222" spans="1:18" ht="12.95" customHeight="1">
      <c r="A222" s="53" t="s">
        <v>147</v>
      </c>
      <c r="B222" s="50"/>
      <c r="C222" s="49">
        <v>46175.368999999999</v>
      </c>
      <c r="D222" s="49"/>
      <c r="E222" s="83">
        <f t="shared" si="46"/>
        <v>16800.060737889231</v>
      </c>
      <c r="F222" s="83">
        <f t="shared" si="47"/>
        <v>16800</v>
      </c>
      <c r="G222" s="83">
        <f t="shared" si="44"/>
        <v>1.340399999753572E-2</v>
      </c>
      <c r="I222" s="83">
        <f t="shared" si="43"/>
        <v>1.340399999753572E-2</v>
      </c>
      <c r="P222" s="83">
        <f t="shared" si="48"/>
        <v>5.0063645681996324E-3</v>
      </c>
      <c r="Q222" s="146">
        <f t="shared" si="49"/>
        <v>31156.868999999999</v>
      </c>
      <c r="R222" s="83">
        <f t="shared" si="45"/>
        <v>7.0520280804040701E-5</v>
      </c>
    </row>
    <row r="223" spans="1:18" ht="12.95" customHeight="1">
      <c r="A223" s="53" t="s">
        <v>148</v>
      </c>
      <c r="B223" s="50"/>
      <c r="C223" s="49">
        <v>46176.415999999997</v>
      </c>
      <c r="D223" s="49"/>
      <c r="E223" s="83">
        <f t="shared" si="46"/>
        <v>16804.805035861587</v>
      </c>
      <c r="F223" s="83">
        <f t="shared" si="47"/>
        <v>16805</v>
      </c>
      <c r="I223" s="83">
        <f t="shared" si="43"/>
        <v>0</v>
      </c>
      <c r="P223" s="83">
        <f t="shared" si="48"/>
        <v>5.0055216210072116E-3</v>
      </c>
      <c r="Q223" s="146">
        <f t="shared" si="49"/>
        <v>31157.915999999997</v>
      </c>
    </row>
    <row r="224" spans="1:18" ht="12.95" customHeight="1">
      <c r="A224" s="53" t="s">
        <v>149</v>
      </c>
      <c r="B224" s="50"/>
      <c r="C224" s="49">
        <v>46210.453000000001</v>
      </c>
      <c r="D224" s="49"/>
      <c r="E224" s="83">
        <f t="shared" si="46"/>
        <v>16959.037767557234</v>
      </c>
      <c r="F224" s="83">
        <f t="shared" si="47"/>
        <v>16959</v>
      </c>
      <c r="G224" s="83">
        <f t="shared" ref="G224:G249" si="50">+C224-(C$7+F224*C$8)</f>
        <v>8.3347700056037866E-3</v>
      </c>
      <c r="I224" s="83">
        <f t="shared" si="43"/>
        <v>8.3347700056037866E-3</v>
      </c>
      <c r="P224" s="83">
        <f t="shared" si="48"/>
        <v>4.9794475780393695E-3</v>
      </c>
      <c r="Q224" s="146">
        <f t="shared" si="49"/>
        <v>31191.953000000001</v>
      </c>
      <c r="R224" s="83">
        <f t="shared" ref="R224:R249" si="51">+(P224-G224)^2</f>
        <v>1.1258188592916772E-5</v>
      </c>
    </row>
    <row r="225" spans="1:18" ht="12.95" customHeight="1">
      <c r="A225" s="53" t="s">
        <v>150</v>
      </c>
      <c r="B225" s="50"/>
      <c r="C225" s="49">
        <v>46448.578000000001</v>
      </c>
      <c r="D225" s="49"/>
      <c r="E225" s="83">
        <f t="shared" si="46"/>
        <v>18038.059691787399</v>
      </c>
      <c r="F225" s="83">
        <f t="shared" si="47"/>
        <v>18038</v>
      </c>
      <c r="G225" s="83">
        <f t="shared" si="50"/>
        <v>1.3173140003345907E-2</v>
      </c>
      <c r="I225" s="83">
        <f t="shared" si="43"/>
        <v>1.3173140003345907E-2</v>
      </c>
      <c r="P225" s="83">
        <f t="shared" si="48"/>
        <v>4.7907143211100272E-3</v>
      </c>
      <c r="Q225" s="146">
        <f t="shared" si="49"/>
        <v>31430.078000000001</v>
      </c>
      <c r="R225" s="83">
        <f t="shared" si="51"/>
        <v>7.0265060318207655E-5</v>
      </c>
    </row>
    <row r="226" spans="1:18" ht="12.95" customHeight="1">
      <c r="A226" s="53" t="s">
        <v>150</v>
      </c>
      <c r="B226" s="50"/>
      <c r="C226" s="49">
        <v>46448.584999999999</v>
      </c>
      <c r="D226" s="49"/>
      <c r="E226" s="83">
        <f t="shared" si="46"/>
        <v>18038.091411067053</v>
      </c>
      <c r="F226" s="83">
        <f t="shared" si="47"/>
        <v>18038</v>
      </c>
      <c r="G226" s="83">
        <f t="shared" si="50"/>
        <v>2.0173140001134016E-2</v>
      </c>
      <c r="I226" s="83">
        <f t="shared" si="43"/>
        <v>2.0173140001134016E-2</v>
      </c>
      <c r="P226" s="83">
        <f t="shared" si="48"/>
        <v>4.7907143211100272E-3</v>
      </c>
      <c r="Q226" s="146">
        <f t="shared" si="49"/>
        <v>31430.084999999999</v>
      </c>
      <c r="R226" s="83">
        <f t="shared" si="51"/>
        <v>2.3661901980146147E-4</v>
      </c>
    </row>
    <row r="227" spans="1:18" ht="12.95" customHeight="1">
      <c r="A227" s="53" t="s">
        <v>150</v>
      </c>
      <c r="B227" s="50"/>
      <c r="C227" s="49">
        <v>46448.586000000003</v>
      </c>
      <c r="D227" s="49"/>
      <c r="E227" s="83">
        <f t="shared" si="46"/>
        <v>18038.095942392734</v>
      </c>
      <c r="F227" s="83">
        <f t="shared" si="47"/>
        <v>18038</v>
      </c>
      <c r="G227" s="83">
        <f t="shared" si="50"/>
        <v>2.1173140004975721E-2</v>
      </c>
      <c r="I227" s="83">
        <f t="shared" si="43"/>
        <v>2.1173140004975721E-2</v>
      </c>
      <c r="P227" s="83">
        <f t="shared" si="48"/>
        <v>4.7907143211100272E-3</v>
      </c>
      <c r="Q227" s="146">
        <f t="shared" si="49"/>
        <v>31430.086000000003</v>
      </c>
      <c r="R227" s="83">
        <f t="shared" si="51"/>
        <v>2.6838387128738227E-4</v>
      </c>
    </row>
    <row r="228" spans="1:18" ht="12.95" customHeight="1">
      <c r="A228" s="53" t="s">
        <v>150</v>
      </c>
      <c r="B228" s="50" t="s">
        <v>197</v>
      </c>
      <c r="C228" s="49">
        <v>46522.385000000002</v>
      </c>
      <c r="D228" s="49"/>
      <c r="E228" s="83">
        <f t="shared" si="46"/>
        <v>18372.503245222175</v>
      </c>
      <c r="F228" s="83">
        <f t="shared" si="47"/>
        <v>18372.5</v>
      </c>
      <c r="G228" s="83">
        <f t="shared" si="50"/>
        <v>7.1617500361753628E-4</v>
      </c>
      <c r="I228" s="83">
        <f t="shared" si="43"/>
        <v>7.1617500361753628E-4</v>
      </c>
      <c r="P228" s="83">
        <f t="shared" si="48"/>
        <v>4.7300566898899419E-3</v>
      </c>
      <c r="Q228" s="146">
        <f t="shared" si="49"/>
        <v>31503.885000000002</v>
      </c>
      <c r="R228" s="83">
        <f t="shared" si="51"/>
        <v>1.6111246191393012E-5</v>
      </c>
    </row>
    <row r="229" spans="1:18" ht="12.95" customHeight="1">
      <c r="A229" s="53" t="s">
        <v>150</v>
      </c>
      <c r="B229" s="50" t="s">
        <v>197</v>
      </c>
      <c r="C229" s="49">
        <v>46522.385000000002</v>
      </c>
      <c r="D229" s="49"/>
      <c r="E229" s="83">
        <f t="shared" si="46"/>
        <v>18372.503245222175</v>
      </c>
      <c r="F229" s="83">
        <f t="shared" si="47"/>
        <v>18372.5</v>
      </c>
      <c r="G229" s="83">
        <f t="shared" si="50"/>
        <v>7.1617500361753628E-4</v>
      </c>
      <c r="I229" s="83">
        <f t="shared" ref="I229:I249" si="52">G229</f>
        <v>7.1617500361753628E-4</v>
      </c>
      <c r="P229" s="83">
        <f t="shared" si="48"/>
        <v>4.7300566898899419E-3</v>
      </c>
      <c r="Q229" s="146">
        <f t="shared" si="49"/>
        <v>31503.885000000002</v>
      </c>
      <c r="R229" s="83">
        <f t="shared" si="51"/>
        <v>1.6111246191393012E-5</v>
      </c>
    </row>
    <row r="230" spans="1:18" ht="12.95" customHeight="1">
      <c r="A230" s="53" t="s">
        <v>150</v>
      </c>
      <c r="B230" s="50"/>
      <c r="C230" s="49">
        <v>46523.39</v>
      </c>
      <c r="D230" s="49"/>
      <c r="E230" s="83">
        <f t="shared" si="46"/>
        <v>18377.057227516554</v>
      </c>
      <c r="F230" s="83">
        <f t="shared" si="47"/>
        <v>18377</v>
      </c>
      <c r="G230" s="83">
        <f t="shared" si="50"/>
        <v>1.2629310003831051E-2</v>
      </c>
      <c r="I230" s="83">
        <f t="shared" si="52"/>
        <v>1.2629310003831051E-2</v>
      </c>
      <c r="P230" s="83">
        <f t="shared" si="48"/>
        <v>4.7292337357582037E-3</v>
      </c>
      <c r="Q230" s="146">
        <f t="shared" si="49"/>
        <v>31504.89</v>
      </c>
      <c r="R230" s="83">
        <f t="shared" si="51"/>
        <v>6.2411205041367805E-5</v>
      </c>
    </row>
    <row r="231" spans="1:18" ht="12.95" customHeight="1">
      <c r="A231" s="53" t="s">
        <v>150</v>
      </c>
      <c r="B231" s="50" t="s">
        <v>197</v>
      </c>
      <c r="C231" s="49">
        <v>46523.495000000003</v>
      </c>
      <c r="D231" s="49"/>
      <c r="E231" s="83">
        <f t="shared" si="46"/>
        <v>18377.533016711503</v>
      </c>
      <c r="F231" s="83">
        <f t="shared" si="47"/>
        <v>18377.5</v>
      </c>
      <c r="G231" s="83">
        <f t="shared" si="50"/>
        <v>7.2863250024965964E-3</v>
      </c>
      <c r="I231" s="83">
        <f t="shared" si="52"/>
        <v>7.2863250024965964E-3</v>
      </c>
      <c r="P231" s="83">
        <f t="shared" si="48"/>
        <v>4.729142285049716E-3</v>
      </c>
      <c r="Q231" s="146">
        <f t="shared" si="49"/>
        <v>31504.995000000003</v>
      </c>
      <c r="R231" s="83">
        <f t="shared" si="51"/>
        <v>6.5391834504090118E-6</v>
      </c>
    </row>
    <row r="232" spans="1:18" ht="12.95" customHeight="1">
      <c r="A232" s="53" t="s">
        <v>150</v>
      </c>
      <c r="B232" s="50" t="s">
        <v>197</v>
      </c>
      <c r="C232" s="49">
        <v>46523.500999999997</v>
      </c>
      <c r="D232" s="49"/>
      <c r="E232" s="83">
        <f t="shared" si="46"/>
        <v>18377.560204665471</v>
      </c>
      <c r="F232" s="83">
        <f t="shared" si="47"/>
        <v>18377.5</v>
      </c>
      <c r="G232" s="83">
        <f t="shared" si="50"/>
        <v>1.3286324996443E-2</v>
      </c>
      <c r="I232" s="83">
        <f t="shared" si="52"/>
        <v>1.3286324996443E-2</v>
      </c>
      <c r="P232" s="83">
        <f t="shared" si="48"/>
        <v>4.729142285049716E-3</v>
      </c>
      <c r="Q232" s="146">
        <f t="shared" si="49"/>
        <v>31505.000999999997</v>
      </c>
      <c r="R232" s="83">
        <f t="shared" si="51"/>
        <v>7.3225375956168125E-5</v>
      </c>
    </row>
    <row r="233" spans="1:18" ht="12.95" customHeight="1">
      <c r="A233" s="53" t="s">
        <v>150</v>
      </c>
      <c r="B233" s="50" t="s">
        <v>197</v>
      </c>
      <c r="C233" s="49">
        <v>46535.411</v>
      </c>
      <c r="D233" s="49"/>
      <c r="E233" s="83">
        <f t="shared" si="46"/>
        <v>18431.528293348245</v>
      </c>
      <c r="F233" s="83">
        <f t="shared" si="47"/>
        <v>18431.5</v>
      </c>
      <c r="G233" s="83">
        <f t="shared" si="50"/>
        <v>6.2439450048259459E-3</v>
      </c>
      <c r="I233" s="83">
        <f t="shared" si="52"/>
        <v>6.2439450048259459E-3</v>
      </c>
      <c r="P233" s="83">
        <f t="shared" si="48"/>
        <v>4.7192522349332553E-3</v>
      </c>
      <c r="Q233" s="146">
        <f t="shared" si="49"/>
        <v>31516.911</v>
      </c>
      <c r="R233" s="83">
        <f t="shared" si="51"/>
        <v>2.3246880425630452E-6</v>
      </c>
    </row>
    <row r="234" spans="1:18" ht="12.95" customHeight="1">
      <c r="A234" s="53" t="s">
        <v>151</v>
      </c>
      <c r="B234" s="50"/>
      <c r="C234" s="49">
        <v>46553.396000000001</v>
      </c>
      <c r="D234" s="49"/>
      <c r="E234" s="83">
        <f t="shared" si="46"/>
        <v>18513.024185452308</v>
      </c>
      <c r="F234" s="83">
        <f t="shared" si="47"/>
        <v>18513</v>
      </c>
      <c r="G234" s="83">
        <f t="shared" si="50"/>
        <v>5.3373900009319186E-3</v>
      </c>
      <c r="I234" s="83">
        <f t="shared" si="52"/>
        <v>5.3373900009319186E-3</v>
      </c>
      <c r="P234" s="83">
        <f t="shared" si="48"/>
        <v>4.7042754024116014E-3</v>
      </c>
      <c r="Q234" s="146">
        <f t="shared" si="49"/>
        <v>31534.896000000001</v>
      </c>
      <c r="R234" s="83">
        <f t="shared" si="51"/>
        <v>4.0083409485954246E-7</v>
      </c>
    </row>
    <row r="235" spans="1:18" ht="12.95" customHeight="1">
      <c r="A235" s="53" t="s">
        <v>150</v>
      </c>
      <c r="B235" s="50"/>
      <c r="C235" s="49">
        <v>46560.46</v>
      </c>
      <c r="D235" s="49"/>
      <c r="E235" s="83">
        <f t="shared" si="46"/>
        <v>18545.03346995734</v>
      </c>
      <c r="F235" s="83">
        <f t="shared" si="47"/>
        <v>18545</v>
      </c>
      <c r="G235" s="83">
        <f t="shared" si="50"/>
        <v>7.3863500001607463E-3</v>
      </c>
      <c r="I235" s="83">
        <f t="shared" si="52"/>
        <v>7.3863500001607463E-3</v>
      </c>
      <c r="P235" s="83">
        <f t="shared" si="48"/>
        <v>4.6983784237345253E-3</v>
      </c>
      <c r="Q235" s="146">
        <f t="shared" si="49"/>
        <v>31541.96</v>
      </c>
      <c r="R235" s="83">
        <f t="shared" si="51"/>
        <v>7.2251911956752634E-6</v>
      </c>
    </row>
    <row r="236" spans="1:18" ht="12.95" customHeight="1">
      <c r="A236" s="53" t="s">
        <v>150</v>
      </c>
      <c r="B236" s="50"/>
      <c r="C236" s="49">
        <v>46560.463000000003</v>
      </c>
      <c r="D236" s="49"/>
      <c r="E236" s="83">
        <f t="shared" si="46"/>
        <v>18545.047063934355</v>
      </c>
      <c r="F236" s="83">
        <f t="shared" si="47"/>
        <v>18545</v>
      </c>
      <c r="G236" s="83">
        <f t="shared" si="50"/>
        <v>1.0386350004409906E-2</v>
      </c>
      <c r="I236" s="83">
        <f t="shared" si="52"/>
        <v>1.0386350004409906E-2</v>
      </c>
      <c r="P236" s="83">
        <f t="shared" si="48"/>
        <v>4.6983784237345253E-3</v>
      </c>
      <c r="Q236" s="146">
        <f t="shared" si="49"/>
        <v>31541.963000000003</v>
      </c>
      <c r="R236" s="83">
        <f t="shared" si="51"/>
        <v>3.2353020702570782E-5</v>
      </c>
    </row>
    <row r="237" spans="1:18" ht="12.95" customHeight="1">
      <c r="A237" s="53" t="s">
        <v>150</v>
      </c>
      <c r="B237" s="50"/>
      <c r="C237" s="49">
        <v>46560.464999999997</v>
      </c>
      <c r="D237" s="49"/>
      <c r="E237" s="83">
        <f t="shared" si="46"/>
        <v>18545.056126585656</v>
      </c>
      <c r="F237" s="83">
        <f t="shared" si="47"/>
        <v>18545</v>
      </c>
      <c r="G237" s="83">
        <f t="shared" si="50"/>
        <v>1.2386349997541402E-2</v>
      </c>
      <c r="I237" s="83">
        <f t="shared" si="52"/>
        <v>1.2386349997541402E-2</v>
      </c>
      <c r="P237" s="83">
        <f t="shared" si="48"/>
        <v>4.6983784237345253E-3</v>
      </c>
      <c r="Q237" s="146">
        <f t="shared" si="49"/>
        <v>31541.964999999997</v>
      </c>
      <c r="R237" s="83">
        <f t="shared" si="51"/>
        <v>5.9104906919662574E-5</v>
      </c>
    </row>
    <row r="238" spans="1:18" ht="12.95" customHeight="1">
      <c r="A238" s="53" t="s">
        <v>150</v>
      </c>
      <c r="B238" s="50"/>
      <c r="C238" s="49">
        <v>46560.464999999997</v>
      </c>
      <c r="D238" s="49"/>
      <c r="E238" s="83">
        <f t="shared" si="46"/>
        <v>18545.056126585656</v>
      </c>
      <c r="F238" s="83">
        <f t="shared" si="47"/>
        <v>18545</v>
      </c>
      <c r="G238" s="83">
        <f t="shared" si="50"/>
        <v>1.2386349997541402E-2</v>
      </c>
      <c r="I238" s="83">
        <f t="shared" si="52"/>
        <v>1.2386349997541402E-2</v>
      </c>
      <c r="P238" s="83">
        <f t="shared" si="48"/>
        <v>4.6983784237345253E-3</v>
      </c>
      <c r="Q238" s="146">
        <f t="shared" si="49"/>
        <v>31541.964999999997</v>
      </c>
      <c r="R238" s="83">
        <f t="shared" si="51"/>
        <v>5.9104906919662574E-5</v>
      </c>
    </row>
    <row r="239" spans="1:18" ht="12.95" customHeight="1">
      <c r="A239" s="53" t="s">
        <v>150</v>
      </c>
      <c r="B239" s="50"/>
      <c r="C239" s="49">
        <v>46560.472999999904</v>
      </c>
      <c r="D239" s="49"/>
      <c r="E239" s="83">
        <f t="shared" si="46"/>
        <v>18545.092377190562</v>
      </c>
      <c r="F239" s="83">
        <f t="shared" si="47"/>
        <v>18545</v>
      </c>
      <c r="G239" s="83">
        <f t="shared" si="50"/>
        <v>2.0386349904583767E-2</v>
      </c>
      <c r="I239" s="83">
        <f t="shared" si="52"/>
        <v>2.0386349904583767E-2</v>
      </c>
      <c r="P239" s="83">
        <f t="shared" si="48"/>
        <v>4.6983784237345253E-3</v>
      </c>
      <c r="Q239" s="146">
        <f t="shared" si="49"/>
        <v>31541.972999999904</v>
      </c>
      <c r="R239" s="83">
        <f t="shared" si="51"/>
        <v>2.4611244918393911E-4</v>
      </c>
    </row>
    <row r="240" spans="1:18" ht="12.95" customHeight="1">
      <c r="A240" s="189" t="s">
        <v>639</v>
      </c>
      <c r="B240" s="190" t="s">
        <v>195</v>
      </c>
      <c r="C240" s="191">
        <v>46560.472999999998</v>
      </c>
      <c r="D240" s="189" t="s">
        <v>56</v>
      </c>
      <c r="E240" s="53">
        <f t="shared" si="46"/>
        <v>18545.092377190991</v>
      </c>
      <c r="F240" s="83">
        <f t="shared" si="47"/>
        <v>18545</v>
      </c>
      <c r="G240" s="83">
        <f t="shared" si="50"/>
        <v>2.0386349999171216E-2</v>
      </c>
      <c r="I240" s="83">
        <f t="shared" si="52"/>
        <v>2.0386349999171216E-2</v>
      </c>
      <c r="O240" s="83">
        <f ca="1">+C$11+C$12*F240</f>
        <v>1.9180767891684054E-2</v>
      </c>
      <c r="P240" s="83">
        <f t="shared" si="48"/>
        <v>4.6983784237345253E-3</v>
      </c>
      <c r="Q240" s="146">
        <f t="shared" si="49"/>
        <v>31541.972999999998</v>
      </c>
      <c r="R240" s="83">
        <f t="shared" si="51"/>
        <v>2.4611245215170951E-4</v>
      </c>
    </row>
    <row r="241" spans="1:18" ht="12.95" customHeight="1">
      <c r="A241" s="53" t="s">
        <v>150</v>
      </c>
      <c r="B241" s="50" t="s">
        <v>197</v>
      </c>
      <c r="C241" s="49">
        <v>46563.436999999998</v>
      </c>
      <c r="D241" s="49"/>
      <c r="E241" s="83">
        <f t="shared" si="46"/>
        <v>18558.52322646519</v>
      </c>
      <c r="F241" s="83">
        <f t="shared" si="47"/>
        <v>18558.5</v>
      </c>
      <c r="G241" s="83">
        <f t="shared" si="50"/>
        <v>5.12575500033563E-3</v>
      </c>
      <c r="I241" s="83">
        <f t="shared" si="52"/>
        <v>5.12575500033563E-3</v>
      </c>
      <c r="P241" s="83">
        <f t="shared" si="48"/>
        <v>4.6958878445762676E-3</v>
      </c>
      <c r="Q241" s="146">
        <f t="shared" si="49"/>
        <v>31544.936999999998</v>
      </c>
      <c r="R241" s="83">
        <f t="shared" si="51"/>
        <v>1.8478577160064397E-7</v>
      </c>
    </row>
    <row r="242" spans="1:18" ht="12.95" customHeight="1">
      <c r="A242" s="53" t="s">
        <v>150</v>
      </c>
      <c r="B242" s="50" t="s">
        <v>197</v>
      </c>
      <c r="C242" s="49">
        <v>46563.438000000002</v>
      </c>
      <c r="D242" s="49"/>
      <c r="E242" s="83">
        <f t="shared" si="46"/>
        <v>18558.527757790871</v>
      </c>
      <c r="F242" s="83">
        <f t="shared" si="47"/>
        <v>18558.5</v>
      </c>
      <c r="G242" s="83">
        <f t="shared" si="50"/>
        <v>6.1257550041773356E-3</v>
      </c>
      <c r="I242" s="83">
        <f t="shared" si="52"/>
        <v>6.1257550041773356E-3</v>
      </c>
      <c r="P242" s="83">
        <f t="shared" si="48"/>
        <v>4.6958878445762676E-3</v>
      </c>
      <c r="Q242" s="146">
        <f t="shared" si="49"/>
        <v>31544.938000000002</v>
      </c>
      <c r="R242" s="83">
        <f t="shared" si="51"/>
        <v>2.0445200941056262E-6</v>
      </c>
    </row>
    <row r="243" spans="1:18" ht="12.95" customHeight="1">
      <c r="A243" s="53" t="s">
        <v>151</v>
      </c>
      <c r="B243" s="50" t="s">
        <v>197</v>
      </c>
      <c r="C243" s="49">
        <v>46573.370999999999</v>
      </c>
      <c r="D243" s="49"/>
      <c r="E243" s="83">
        <f t="shared" si="46"/>
        <v>18603.537415631818</v>
      </c>
      <c r="F243" s="83">
        <f t="shared" si="47"/>
        <v>18603.5</v>
      </c>
      <c r="G243" s="83">
        <f t="shared" si="50"/>
        <v>8.2571050006663427E-3</v>
      </c>
      <c r="I243" s="83">
        <f t="shared" si="52"/>
        <v>8.2571050006663427E-3</v>
      </c>
      <c r="P243" s="83">
        <f t="shared" si="48"/>
        <v>4.6875739514250329E-3</v>
      </c>
      <c r="Q243" s="146">
        <f t="shared" si="49"/>
        <v>31554.870999999999</v>
      </c>
      <c r="R243" s="83">
        <f t="shared" si="51"/>
        <v>1.2741551911497766E-5</v>
      </c>
    </row>
    <row r="244" spans="1:18" ht="12.95" customHeight="1">
      <c r="A244" s="53" t="s">
        <v>124</v>
      </c>
      <c r="B244" s="50"/>
      <c r="C244" s="49">
        <v>46857.728000000003</v>
      </c>
      <c r="D244" s="49"/>
      <c r="E244" s="83">
        <f t="shared" si="46"/>
        <v>19892.051588055212</v>
      </c>
      <c r="F244" s="83">
        <f t="shared" si="47"/>
        <v>19892</v>
      </c>
      <c r="G244" s="83">
        <f t="shared" si="50"/>
        <v>1.1384760007786099E-2</v>
      </c>
      <c r="I244" s="83">
        <f t="shared" si="52"/>
        <v>1.1384760007786099E-2</v>
      </c>
      <c r="P244" s="83">
        <f t="shared" si="48"/>
        <v>4.4417115548279944E-3</v>
      </c>
      <c r="Q244" s="146">
        <f t="shared" si="49"/>
        <v>31839.228000000003</v>
      </c>
      <c r="R244" s="83">
        <f t="shared" si="51"/>
        <v>4.8205921820123926E-5</v>
      </c>
    </row>
    <row r="245" spans="1:18" ht="12.95" customHeight="1">
      <c r="A245" s="53" t="s">
        <v>152</v>
      </c>
      <c r="B245" s="50"/>
      <c r="C245" s="49">
        <v>46892.374000000003</v>
      </c>
      <c r="D245" s="49"/>
      <c r="E245" s="83">
        <f t="shared" si="46"/>
        <v>20049.043897081476</v>
      </c>
      <c r="F245" s="83">
        <f t="shared" si="47"/>
        <v>20049</v>
      </c>
      <c r="G245" s="83">
        <f t="shared" si="50"/>
        <v>9.6874700029729865E-3</v>
      </c>
      <c r="I245" s="83">
        <f t="shared" si="52"/>
        <v>9.6874700029729865E-3</v>
      </c>
      <c r="P245" s="83">
        <f t="shared" si="48"/>
        <v>4.4107226544442503E-3</v>
      </c>
      <c r="Q245" s="146">
        <f t="shared" si="49"/>
        <v>31873.874000000003</v>
      </c>
      <c r="R245" s="83">
        <f t="shared" si="51"/>
        <v>2.7844062580205049E-5</v>
      </c>
    </row>
    <row r="246" spans="1:18" ht="12.95" customHeight="1">
      <c r="A246" s="53" t="s">
        <v>152</v>
      </c>
      <c r="B246" s="50"/>
      <c r="C246" s="49">
        <v>46903.413999999997</v>
      </c>
      <c r="D246" s="49"/>
      <c r="E246" s="83">
        <f t="shared" si="46"/>
        <v>20099.069732434731</v>
      </c>
      <c r="F246" s="83">
        <f t="shared" si="47"/>
        <v>20099</v>
      </c>
      <c r="G246" s="83">
        <f t="shared" si="50"/>
        <v>1.5388970001367852E-2</v>
      </c>
      <c r="I246" s="83">
        <f t="shared" si="52"/>
        <v>1.5388970001367852E-2</v>
      </c>
      <c r="P246" s="83">
        <f t="shared" si="48"/>
        <v>4.4008065453512539E-3</v>
      </c>
      <c r="Q246" s="146">
        <f t="shared" si="49"/>
        <v>31884.913999999997</v>
      </c>
      <c r="R246" s="83">
        <f t="shared" si="51"/>
        <v>1.2073973613613863E-4</v>
      </c>
    </row>
    <row r="247" spans="1:18" ht="12.95" customHeight="1">
      <c r="A247" s="53" t="s">
        <v>153</v>
      </c>
      <c r="B247" s="50" t="s">
        <v>197</v>
      </c>
      <c r="C247" s="49">
        <v>46908.375999999997</v>
      </c>
      <c r="D247" s="49"/>
      <c r="E247" s="83">
        <f t="shared" si="46"/>
        <v>20121.554170389711</v>
      </c>
      <c r="F247" s="83">
        <f t="shared" si="47"/>
        <v>20121.5</v>
      </c>
      <c r="G247" s="83">
        <f t="shared" si="50"/>
        <v>1.1954645000514574E-2</v>
      </c>
      <c r="I247" s="83">
        <f t="shared" si="52"/>
        <v>1.1954645000514574E-2</v>
      </c>
      <c r="P247" s="83">
        <f t="shared" si="48"/>
        <v>4.3963368835224902E-3</v>
      </c>
      <c r="Q247" s="146">
        <f t="shared" si="49"/>
        <v>31889.875999999997</v>
      </c>
      <c r="R247" s="83">
        <f t="shared" si="51"/>
        <v>5.7128021591388426E-5</v>
      </c>
    </row>
    <row r="248" spans="1:18" ht="12.95" customHeight="1">
      <c r="A248" s="53" t="s">
        <v>152</v>
      </c>
      <c r="B248" s="50"/>
      <c r="C248" s="49">
        <v>46909.362999999998</v>
      </c>
      <c r="D248" s="49"/>
      <c r="E248" s="83">
        <f t="shared" si="46"/>
        <v>20126.026588822115</v>
      </c>
      <c r="F248" s="83">
        <f t="shared" si="47"/>
        <v>20126</v>
      </c>
      <c r="G248" s="83">
        <f t="shared" si="50"/>
        <v>5.8677799970610067E-3</v>
      </c>
      <c r="I248" s="83">
        <f t="shared" si="52"/>
        <v>5.8677799970610067E-3</v>
      </c>
      <c r="P248" s="83">
        <f t="shared" si="48"/>
        <v>4.3954423990356433E-3</v>
      </c>
      <c r="Q248" s="146">
        <f t="shared" si="49"/>
        <v>31890.862999999998</v>
      </c>
      <c r="R248" s="83">
        <f t="shared" si="51"/>
        <v>2.1677780025590966E-6</v>
      </c>
    </row>
    <row r="249" spans="1:18" ht="12.95" customHeight="1">
      <c r="A249" s="53" t="s">
        <v>154</v>
      </c>
      <c r="B249" s="50" t="s">
        <v>197</v>
      </c>
      <c r="C249" s="49">
        <v>46910.358999999997</v>
      </c>
      <c r="D249" s="49"/>
      <c r="E249" s="83">
        <f t="shared" si="46"/>
        <v>20130.539789185503</v>
      </c>
      <c r="F249" s="83">
        <f t="shared" si="47"/>
        <v>20130.5</v>
      </c>
      <c r="G249" s="83">
        <f t="shared" si="50"/>
        <v>8.7809149990789592E-3</v>
      </c>
      <c r="I249" s="83">
        <f t="shared" si="52"/>
        <v>8.7809149990789592E-3</v>
      </c>
      <c r="P249" s="83">
        <f t="shared" si="48"/>
        <v>4.3945477305084319E-3</v>
      </c>
      <c r="Q249" s="146">
        <f t="shared" si="49"/>
        <v>31891.858999999997</v>
      </c>
      <c r="R249" s="83">
        <f t="shared" si="51"/>
        <v>1.924021781478687E-5</v>
      </c>
    </row>
    <row r="250" spans="1:18" ht="12.95" customHeight="1">
      <c r="A250" s="53" t="s">
        <v>153</v>
      </c>
      <c r="B250" s="50" t="s">
        <v>197</v>
      </c>
      <c r="C250" s="49">
        <v>46910.39</v>
      </c>
      <c r="D250" s="49"/>
      <c r="E250" s="83">
        <f t="shared" si="46"/>
        <v>20130.680260281166</v>
      </c>
      <c r="F250" s="83">
        <f t="shared" si="47"/>
        <v>20130.5</v>
      </c>
      <c r="P250" s="83">
        <f t="shared" si="48"/>
        <v>4.3945477305084319E-3</v>
      </c>
      <c r="Q250" s="146">
        <f t="shared" si="49"/>
        <v>31891.89</v>
      </c>
    </row>
    <row r="251" spans="1:18" ht="12.95" customHeight="1">
      <c r="A251" s="53" t="s">
        <v>124</v>
      </c>
      <c r="B251" s="50" t="s">
        <v>197</v>
      </c>
      <c r="C251" s="49">
        <v>46915.652999999998</v>
      </c>
      <c r="D251" s="49"/>
      <c r="E251" s="83">
        <f t="shared" si="46"/>
        <v>20154.528627261625</v>
      </c>
      <c r="F251" s="83">
        <f t="shared" si="47"/>
        <v>20154.5</v>
      </c>
      <c r="G251" s="83">
        <f>+C251-(C$7+F251*C$8)</f>
        <v>6.3176350013236515E-3</v>
      </c>
      <c r="I251" s="83">
        <f>G251</f>
        <v>6.3176350013236515E-3</v>
      </c>
      <c r="P251" s="83">
        <f t="shared" si="48"/>
        <v>4.3897730567926977E-3</v>
      </c>
      <c r="Q251" s="146">
        <f t="shared" si="49"/>
        <v>31897.152999999998</v>
      </c>
      <c r="R251" s="83">
        <f>+(P251-G251)^2</f>
        <v>3.7166516771706702E-6</v>
      </c>
    </row>
    <row r="252" spans="1:18" ht="12.95" customHeight="1">
      <c r="A252" s="53" t="s">
        <v>155</v>
      </c>
      <c r="B252" s="50"/>
      <c r="C252" s="49">
        <v>46916.421999999999</v>
      </c>
      <c r="D252" s="49"/>
      <c r="E252" s="83">
        <f t="shared" si="46"/>
        <v>20158.013216698826</v>
      </c>
      <c r="F252" s="83">
        <f t="shared" si="47"/>
        <v>20158</v>
      </c>
      <c r="G252" s="83">
        <f>+C252-(C$7+F252*C$8)</f>
        <v>2.9167399989091791E-3</v>
      </c>
      <c r="I252" s="83">
        <f>G252</f>
        <v>2.9167399989091791E-3</v>
      </c>
      <c r="P252" s="83">
        <f t="shared" si="48"/>
        <v>4.3890763128292742E-3</v>
      </c>
      <c r="Q252" s="146">
        <f t="shared" si="49"/>
        <v>31897.921999999999</v>
      </c>
      <c r="R252" s="83">
        <f>+(P252-G252)^2</f>
        <v>2.1677742212878127E-6</v>
      </c>
    </row>
    <row r="253" spans="1:18" ht="12.95" customHeight="1">
      <c r="A253" s="53" t="s">
        <v>152</v>
      </c>
      <c r="B253" s="50" t="s">
        <v>197</v>
      </c>
      <c r="C253" s="49">
        <v>46917.408000000003</v>
      </c>
      <c r="D253" s="49"/>
      <c r="E253" s="83">
        <f t="shared" si="46"/>
        <v>20162.481103805578</v>
      </c>
      <c r="F253" s="83">
        <f t="shared" si="47"/>
        <v>20162.5</v>
      </c>
      <c r="G253" s="83">
        <f>+C253-(C$7+F253*C$8)</f>
        <v>-4.1701249938341789E-3</v>
      </c>
      <c r="I253" s="83">
        <f>G253</f>
        <v>-4.1701249938341789E-3</v>
      </c>
      <c r="P253" s="83">
        <f t="shared" si="48"/>
        <v>4.3881803355705793E-3</v>
      </c>
      <c r="Q253" s="146">
        <f t="shared" si="49"/>
        <v>31898.908000000003</v>
      </c>
      <c r="R253" s="83">
        <f>+(P253-G253)^2</f>
        <v>7.3244590111317903E-5</v>
      </c>
    </row>
    <row r="254" spans="1:18" ht="12.95" customHeight="1">
      <c r="A254" s="53" t="s">
        <v>152</v>
      </c>
      <c r="B254" s="50"/>
      <c r="C254" s="49">
        <v>46937.385000000002</v>
      </c>
      <c r="D254" s="49"/>
      <c r="E254" s="83">
        <f t="shared" si="46"/>
        <v>20253.003396636424</v>
      </c>
      <c r="F254" s="83">
        <f t="shared" si="47"/>
        <v>20253</v>
      </c>
      <c r="G254" s="83">
        <f>+C254-(C$7+F254*C$8)</f>
        <v>7.4959000630769879E-4</v>
      </c>
      <c r="I254" s="83">
        <f>G254</f>
        <v>7.4959000630769879E-4</v>
      </c>
      <c r="P254" s="83">
        <f t="shared" si="48"/>
        <v>4.370122168552237E-3</v>
      </c>
      <c r="Q254" s="146">
        <f t="shared" si="49"/>
        <v>31918.885000000002</v>
      </c>
      <c r="R254" s="83">
        <f>+(P254-G254)^2</f>
        <v>1.3108253137847112E-5</v>
      </c>
    </row>
    <row r="255" spans="1:18" ht="12.95" customHeight="1">
      <c r="A255" s="53" t="s">
        <v>156</v>
      </c>
      <c r="B255" s="50"/>
      <c r="C255" s="49">
        <v>47224.446000000004</v>
      </c>
      <c r="D255" s="49"/>
      <c r="E255" s="83">
        <f t="shared" si="46"/>
        <v>21553.77027366083</v>
      </c>
      <c r="F255" s="83">
        <f t="shared" si="47"/>
        <v>21554</v>
      </c>
      <c r="P255" s="83">
        <f t="shared" si="48"/>
        <v>4.102296980874086E-3</v>
      </c>
      <c r="Q255" s="146">
        <f t="shared" si="49"/>
        <v>32205.946000000004</v>
      </c>
    </row>
    <row r="256" spans="1:18" ht="12.95" customHeight="1">
      <c r="A256" s="53" t="s">
        <v>155</v>
      </c>
      <c r="B256" s="50"/>
      <c r="C256" s="49">
        <v>47240.394</v>
      </c>
      <c r="D256" s="49"/>
      <c r="E256" s="83">
        <f t="shared" si="46"/>
        <v>21626.035855383114</v>
      </c>
      <c r="F256" s="83">
        <f t="shared" si="47"/>
        <v>21626</v>
      </c>
      <c r="G256" s="83">
        <f t="shared" ref="G256:G287" si="53">+C256-(C$7+F256*C$8)</f>
        <v>7.9127799981506541E-3</v>
      </c>
      <c r="I256" s="83">
        <f t="shared" ref="I256:I300" si="54">G256</f>
        <v>7.9127799981506541E-3</v>
      </c>
      <c r="P256" s="83">
        <f t="shared" si="48"/>
        <v>4.0870257653161778E-3</v>
      </c>
      <c r="Q256" s="146">
        <f t="shared" si="49"/>
        <v>32221.894</v>
      </c>
      <c r="R256" s="83">
        <f t="shared" ref="R256:R287" si="55">+(P256-G256)^2</f>
        <v>1.4636395450050913E-5</v>
      </c>
    </row>
    <row r="257" spans="1:18" ht="12.95" customHeight="1">
      <c r="A257" s="53" t="s">
        <v>155</v>
      </c>
      <c r="B257" s="50" t="s">
        <v>197</v>
      </c>
      <c r="C257" s="49">
        <v>47262.345000000001</v>
      </c>
      <c r="D257" s="49"/>
      <c r="E257" s="83">
        <f t="shared" si="46"/>
        <v>21725.502985078765</v>
      </c>
      <c r="F257" s="83">
        <f t="shared" si="47"/>
        <v>21725.5</v>
      </c>
      <c r="G257" s="83">
        <f t="shared" si="53"/>
        <v>6.587650059373118E-4</v>
      </c>
      <c r="I257" s="83">
        <f t="shared" si="54"/>
        <v>6.587650059373118E-4</v>
      </c>
      <c r="P257" s="83">
        <f t="shared" si="48"/>
        <v>4.0658442503396022E-3</v>
      </c>
      <c r="Q257" s="146">
        <f t="shared" si="49"/>
        <v>32243.845000000001</v>
      </c>
      <c r="R257" s="83">
        <f t="shared" si="55"/>
        <v>1.1608188977636882E-5</v>
      </c>
    </row>
    <row r="258" spans="1:18" ht="12.95" customHeight="1">
      <c r="A258" s="53" t="s">
        <v>155</v>
      </c>
      <c r="B258" s="50" t="s">
        <v>197</v>
      </c>
      <c r="C258" s="49">
        <v>47262.353000000003</v>
      </c>
      <c r="D258" s="49"/>
      <c r="E258" s="83">
        <f t="shared" si="46"/>
        <v>21725.5392356841</v>
      </c>
      <c r="F258" s="83">
        <f t="shared" si="47"/>
        <v>21725.5</v>
      </c>
      <c r="G258" s="83">
        <f t="shared" si="53"/>
        <v>8.6587650075671263E-3</v>
      </c>
      <c r="I258" s="83">
        <f t="shared" si="54"/>
        <v>8.6587650075671263E-3</v>
      </c>
      <c r="P258" s="83">
        <f t="shared" si="48"/>
        <v>4.0658442503396022E-3</v>
      </c>
      <c r="Q258" s="146">
        <f t="shared" si="49"/>
        <v>32243.853000000003</v>
      </c>
      <c r="R258" s="83">
        <f t="shared" si="55"/>
        <v>2.1094921082171453E-5</v>
      </c>
    </row>
    <row r="259" spans="1:18" ht="12.95" customHeight="1">
      <c r="A259" s="53" t="s">
        <v>155</v>
      </c>
      <c r="B259" s="50" t="s">
        <v>197</v>
      </c>
      <c r="C259" s="49">
        <v>47263.447999999997</v>
      </c>
      <c r="D259" s="49"/>
      <c r="E259" s="83">
        <f t="shared" si="46"/>
        <v>21730.501037288406</v>
      </c>
      <c r="F259" s="83">
        <f t="shared" si="47"/>
        <v>21730.5</v>
      </c>
      <c r="G259" s="83">
        <f t="shared" si="53"/>
        <v>2.2891499975230545E-4</v>
      </c>
      <c r="I259" s="83">
        <f t="shared" si="54"/>
        <v>2.2891499975230545E-4</v>
      </c>
      <c r="P259" s="83">
        <f t="shared" si="48"/>
        <v>4.064777478254171E-3</v>
      </c>
      <c r="Q259" s="146">
        <f t="shared" si="49"/>
        <v>32244.947999999997</v>
      </c>
      <c r="R259" s="83">
        <f t="shared" si="55"/>
        <v>1.4713840953978474E-5</v>
      </c>
    </row>
    <row r="260" spans="1:18" ht="12.95" customHeight="1">
      <c r="A260" s="53" t="s">
        <v>155</v>
      </c>
      <c r="B260" s="50" t="s">
        <v>197</v>
      </c>
      <c r="C260" s="49">
        <v>47263.457000000002</v>
      </c>
      <c r="D260" s="49"/>
      <c r="E260" s="83">
        <f t="shared" si="46"/>
        <v>21730.541819219427</v>
      </c>
      <c r="F260" s="83">
        <f t="shared" si="47"/>
        <v>21730.5</v>
      </c>
      <c r="G260" s="83">
        <f t="shared" si="53"/>
        <v>9.2289150052238256E-3</v>
      </c>
      <c r="I260" s="83">
        <f t="shared" si="54"/>
        <v>9.2289150052238256E-3</v>
      </c>
      <c r="P260" s="83">
        <f t="shared" si="48"/>
        <v>4.064777478254171E-3</v>
      </c>
      <c r="Q260" s="146">
        <f t="shared" si="49"/>
        <v>32244.957000000002</v>
      </c>
      <c r="R260" s="83">
        <f t="shared" si="55"/>
        <v>2.6668316397456259E-5</v>
      </c>
    </row>
    <row r="261" spans="1:18" ht="12.95" customHeight="1">
      <c r="A261" s="53" t="s">
        <v>155</v>
      </c>
      <c r="B261" s="50" t="s">
        <v>197</v>
      </c>
      <c r="C261" s="49">
        <v>47265.438999999998</v>
      </c>
      <c r="D261" s="49"/>
      <c r="E261" s="83">
        <f t="shared" si="46"/>
        <v>21739.522906689537</v>
      </c>
      <c r="F261" s="83">
        <f t="shared" si="47"/>
        <v>21739.5</v>
      </c>
      <c r="G261" s="83">
        <f t="shared" si="53"/>
        <v>5.0551849999465048E-3</v>
      </c>
      <c r="I261" s="83">
        <f t="shared" si="54"/>
        <v>5.0551849999465048E-3</v>
      </c>
      <c r="P261" s="83">
        <f t="shared" si="48"/>
        <v>4.0628567159303689E-3</v>
      </c>
      <c r="Q261" s="146">
        <f t="shared" si="49"/>
        <v>32246.938999999998</v>
      </c>
      <c r="R261" s="83">
        <f t="shared" si="55"/>
        <v>9.8471542325840901E-7</v>
      </c>
    </row>
    <row r="262" spans="1:18" ht="12.95" customHeight="1">
      <c r="A262" s="53" t="s">
        <v>155</v>
      </c>
      <c r="B262" s="50"/>
      <c r="C262" s="49">
        <v>47266.430999999997</v>
      </c>
      <c r="D262" s="49"/>
      <c r="E262" s="83">
        <f t="shared" si="46"/>
        <v>21744.017981750261</v>
      </c>
      <c r="F262" s="83">
        <f t="shared" si="47"/>
        <v>21744</v>
      </c>
      <c r="G262" s="83">
        <f t="shared" si="53"/>
        <v>3.9683200011495501E-3</v>
      </c>
      <c r="I262" s="83">
        <f t="shared" si="54"/>
        <v>3.9683200011495501E-3</v>
      </c>
      <c r="P262" s="83">
        <f t="shared" si="48"/>
        <v>4.0618960587079202E-3</v>
      </c>
      <c r="Q262" s="146">
        <f t="shared" si="49"/>
        <v>32247.930999999997</v>
      </c>
      <c r="R262" s="83">
        <f t="shared" si="55"/>
        <v>8.7564785481673982E-9</v>
      </c>
    </row>
    <row r="263" spans="1:18" ht="12.95" customHeight="1">
      <c r="A263" s="53" t="s">
        <v>155</v>
      </c>
      <c r="B263" s="50"/>
      <c r="C263" s="49">
        <v>47266.436000000002</v>
      </c>
      <c r="D263" s="49"/>
      <c r="E263" s="83">
        <f t="shared" si="46"/>
        <v>21744.040638378614</v>
      </c>
      <c r="F263" s="83">
        <f t="shared" si="47"/>
        <v>21744</v>
      </c>
      <c r="G263" s="83">
        <f t="shared" si="53"/>
        <v>8.968320005806163E-3</v>
      </c>
      <c r="I263" s="83">
        <f t="shared" si="54"/>
        <v>8.968320005806163E-3</v>
      </c>
      <c r="P263" s="83">
        <f t="shared" si="48"/>
        <v>4.0618960587079202E-3</v>
      </c>
      <c r="Q263" s="146">
        <f t="shared" si="49"/>
        <v>32247.936000000002</v>
      </c>
      <c r="R263" s="83">
        <f t="shared" si="55"/>
        <v>2.4072995948659101E-5</v>
      </c>
    </row>
    <row r="264" spans="1:18" ht="12.95" customHeight="1">
      <c r="A264" s="53" t="s">
        <v>157</v>
      </c>
      <c r="B264" s="50"/>
      <c r="C264" s="49">
        <v>47270.402000000002</v>
      </c>
      <c r="D264" s="49"/>
      <c r="E264" s="83">
        <f t="shared" si="46"/>
        <v>21762.011875970202</v>
      </c>
      <c r="F264" s="83">
        <f t="shared" si="47"/>
        <v>21762</v>
      </c>
      <c r="G264" s="83">
        <f t="shared" si="53"/>
        <v>2.6208600029349327E-3</v>
      </c>
      <c r="I264" s="83">
        <f t="shared" si="54"/>
        <v>2.6208600029349327E-3</v>
      </c>
      <c r="P264" s="83">
        <f t="shared" si="48"/>
        <v>4.0580515894144808E-3</v>
      </c>
      <c r="Q264" s="146">
        <f t="shared" si="49"/>
        <v>32251.902000000002</v>
      </c>
      <c r="R264" s="83">
        <f t="shared" si="55"/>
        <v>2.0655196562476001E-6</v>
      </c>
    </row>
    <row r="265" spans="1:18" ht="12.95" customHeight="1">
      <c r="A265" s="53" t="s">
        <v>157</v>
      </c>
      <c r="B265" s="50" t="s">
        <v>197</v>
      </c>
      <c r="C265" s="49">
        <v>47288.387000000002</v>
      </c>
      <c r="D265" s="49"/>
      <c r="E265" s="83">
        <f t="shared" si="46"/>
        <v>21843.507768074265</v>
      </c>
      <c r="F265" s="83">
        <f t="shared" si="47"/>
        <v>21843.5</v>
      </c>
      <c r="G265" s="83">
        <f t="shared" si="53"/>
        <v>1.714305006316863E-3</v>
      </c>
      <c r="I265" s="83">
        <f t="shared" si="54"/>
        <v>1.714305006316863E-3</v>
      </c>
      <c r="P265" s="83">
        <f t="shared" si="48"/>
        <v>4.0406078366734283E-3</v>
      </c>
      <c r="Q265" s="146">
        <f t="shared" si="49"/>
        <v>32269.887000000002</v>
      </c>
      <c r="R265" s="83">
        <f t="shared" si="55"/>
        <v>5.4116848585249666E-6</v>
      </c>
    </row>
    <row r="266" spans="1:18" ht="12.95" customHeight="1">
      <c r="A266" s="53" t="s">
        <v>124</v>
      </c>
      <c r="B266" s="50"/>
      <c r="C266" s="49">
        <v>47299.756999999998</v>
      </c>
      <c r="D266" s="49"/>
      <c r="E266" s="83">
        <f t="shared" si="46"/>
        <v>21895.028940897329</v>
      </c>
      <c r="F266" s="83">
        <f t="shared" si="47"/>
        <v>21895</v>
      </c>
      <c r="G266" s="83">
        <f t="shared" si="53"/>
        <v>6.3868500001262873E-3</v>
      </c>
      <c r="I266" s="83">
        <f t="shared" si="54"/>
        <v>6.3868500001262873E-3</v>
      </c>
      <c r="P266" s="83">
        <f t="shared" si="48"/>
        <v>4.0295539716686127E-3</v>
      </c>
      <c r="Q266" s="146">
        <f t="shared" si="49"/>
        <v>32281.256999999998</v>
      </c>
      <c r="R266" s="83">
        <f t="shared" si="55"/>
        <v>5.5568445657823261E-6</v>
      </c>
    </row>
    <row r="267" spans="1:18" ht="12.95" customHeight="1">
      <c r="A267" s="53" t="s">
        <v>157</v>
      </c>
      <c r="B267" s="50" t="s">
        <v>197</v>
      </c>
      <c r="C267" s="49">
        <v>47303.396000000001</v>
      </c>
      <c r="D267" s="49"/>
      <c r="E267" s="83">
        <f t="shared" si="46"/>
        <v>21911.518434996127</v>
      </c>
      <c r="F267" s="83">
        <f t="shared" si="47"/>
        <v>21911.5</v>
      </c>
      <c r="G267" s="83">
        <f t="shared" si="53"/>
        <v>4.0683449988136999E-3</v>
      </c>
      <c r="I267" s="83">
        <f t="shared" si="54"/>
        <v>4.0683449988136999E-3</v>
      </c>
      <c r="P267" s="83">
        <f t="shared" si="48"/>
        <v>4.0260073435042284E-3</v>
      </c>
      <c r="Q267" s="146">
        <f t="shared" si="49"/>
        <v>32284.896000000001</v>
      </c>
      <c r="R267" s="83">
        <f t="shared" si="55"/>
        <v>1.7924770571036243E-9</v>
      </c>
    </row>
    <row r="268" spans="1:18" ht="12.95" customHeight="1">
      <c r="A268" s="53" t="s">
        <v>158</v>
      </c>
      <c r="B268" s="50"/>
      <c r="C268" s="49">
        <v>47353.38</v>
      </c>
      <c r="D268" s="49"/>
      <c r="E268" s="83">
        <f t="shared" si="46"/>
        <v>22138.012217088377</v>
      </c>
      <c r="F268" s="83">
        <f t="shared" si="47"/>
        <v>22138</v>
      </c>
      <c r="G268" s="83">
        <f t="shared" si="53"/>
        <v>2.6961399998981506E-3</v>
      </c>
      <c r="I268" s="83">
        <f t="shared" si="54"/>
        <v>2.6961399998981506E-3</v>
      </c>
      <c r="P268" s="83">
        <f t="shared" si="48"/>
        <v>3.9770717005737574E-3</v>
      </c>
      <c r="Q268" s="146">
        <f t="shared" si="49"/>
        <v>32334.879999999997</v>
      </c>
      <c r="R268" s="83">
        <f t="shared" si="55"/>
        <v>1.6407860217957026E-6</v>
      </c>
    </row>
    <row r="269" spans="1:18" ht="12.95" customHeight="1">
      <c r="A269" s="53" t="s">
        <v>159</v>
      </c>
      <c r="B269" s="50" t="s">
        <v>197</v>
      </c>
      <c r="C269" s="49">
        <v>47559.392</v>
      </c>
      <c r="D269" s="49"/>
      <c r="E269" s="83">
        <f t="shared" si="46"/>
        <v>23071.519680204416</v>
      </c>
      <c r="F269" s="83">
        <f t="shared" si="47"/>
        <v>23071.5</v>
      </c>
      <c r="G269" s="83">
        <f t="shared" si="53"/>
        <v>4.3431450030766428E-3</v>
      </c>
      <c r="I269" s="83">
        <f t="shared" si="54"/>
        <v>4.3431450030766428E-3</v>
      </c>
      <c r="P269" s="83">
        <f t="shared" si="48"/>
        <v>3.7704669757596993E-3</v>
      </c>
      <c r="Q269" s="146">
        <f t="shared" si="49"/>
        <v>32540.892</v>
      </c>
      <c r="R269" s="83">
        <f t="shared" si="55"/>
        <v>3.2796012297162588E-7</v>
      </c>
    </row>
    <row r="270" spans="1:18" ht="12.95" customHeight="1">
      <c r="A270" s="53" t="s">
        <v>159</v>
      </c>
      <c r="B270" s="50"/>
      <c r="C270" s="49">
        <v>47592.377999999997</v>
      </c>
      <c r="D270" s="49"/>
      <c r="E270" s="83">
        <f t="shared" si="46"/>
        <v>23220.989988625006</v>
      </c>
      <c r="F270" s="83">
        <f t="shared" si="47"/>
        <v>23221</v>
      </c>
      <c r="G270" s="83">
        <f t="shared" si="53"/>
        <v>-2.2093700026744045E-3</v>
      </c>
      <c r="I270" s="83">
        <f t="shared" si="54"/>
        <v>-2.2093700026744045E-3</v>
      </c>
      <c r="P270" s="83">
        <f t="shared" si="48"/>
        <v>3.7366434889495957E-3</v>
      </c>
      <c r="Q270" s="146">
        <f t="shared" si="49"/>
        <v>32573.877999999997</v>
      </c>
      <c r="R270" s="83">
        <f t="shared" si="55"/>
        <v>3.5355076442574631E-5</v>
      </c>
    </row>
    <row r="271" spans="1:18" ht="12.95" customHeight="1">
      <c r="A271" s="53" t="s">
        <v>159</v>
      </c>
      <c r="B271" s="50" t="s">
        <v>197</v>
      </c>
      <c r="C271" s="49">
        <v>47612.364000000001</v>
      </c>
      <c r="D271" s="49"/>
      <c r="E271" s="83">
        <f t="shared" si="46"/>
        <v>23311.553063386873</v>
      </c>
      <c r="F271" s="83">
        <f t="shared" si="47"/>
        <v>23311.5</v>
      </c>
      <c r="G271" s="83">
        <f t="shared" si="53"/>
        <v>1.1710345002938993E-2</v>
      </c>
      <c r="I271" s="83">
        <f t="shared" si="54"/>
        <v>1.1710345002938993E-2</v>
      </c>
      <c r="P271" s="83">
        <f t="shared" si="48"/>
        <v>3.7160697014503915E-3</v>
      </c>
      <c r="Q271" s="146">
        <f t="shared" si="49"/>
        <v>32593.864000000001</v>
      </c>
      <c r="R271" s="83">
        <f t="shared" si="55"/>
        <v>6.3908437595990678E-5</v>
      </c>
    </row>
    <row r="272" spans="1:18" ht="12.95" customHeight="1">
      <c r="A272" s="53" t="s">
        <v>160</v>
      </c>
      <c r="B272" s="50" t="s">
        <v>197</v>
      </c>
      <c r="C272" s="49">
        <v>47698.423000000003</v>
      </c>
      <c r="D272" s="49"/>
      <c r="E272" s="83">
        <f t="shared" si="46"/>
        <v>23701.514418882198</v>
      </c>
      <c r="F272" s="83">
        <f t="shared" si="47"/>
        <v>23701.5</v>
      </c>
      <c r="G272" s="83">
        <f t="shared" si="53"/>
        <v>3.182045002176892E-3</v>
      </c>
      <c r="I272" s="83">
        <f t="shared" si="54"/>
        <v>3.182045002176892E-3</v>
      </c>
      <c r="P272" s="83">
        <f t="shared" si="48"/>
        <v>3.6265576191514687E-3</v>
      </c>
      <c r="Q272" s="146">
        <f t="shared" si="49"/>
        <v>32679.923000000003</v>
      </c>
      <c r="R272" s="83">
        <f t="shared" si="55"/>
        <v>1.9759146664958672E-7</v>
      </c>
    </row>
    <row r="273" spans="1:18" ht="12.95" customHeight="1">
      <c r="A273" s="53" t="s">
        <v>161</v>
      </c>
      <c r="B273" s="50" t="s">
        <v>197</v>
      </c>
      <c r="C273" s="49">
        <v>47922.415999999997</v>
      </c>
      <c r="D273" s="49"/>
      <c r="E273" s="83">
        <f t="shared" si="46"/>
        <v>24716.4996487996</v>
      </c>
      <c r="F273" s="83">
        <f t="shared" si="47"/>
        <v>24716.5</v>
      </c>
      <c r="G273" s="83">
        <f t="shared" si="53"/>
        <v>-7.7504999353550375E-5</v>
      </c>
      <c r="I273" s="83">
        <f t="shared" si="54"/>
        <v>-7.7504999353550375E-5</v>
      </c>
      <c r="P273" s="83">
        <f t="shared" si="48"/>
        <v>3.3871163076763661E-3</v>
      </c>
      <c r="Q273" s="146">
        <f t="shared" si="49"/>
        <v>32903.915999999997</v>
      </c>
      <c r="R273" s="83">
        <f t="shared" si="55"/>
        <v>1.2003600801125686E-5</v>
      </c>
    </row>
    <row r="274" spans="1:18" ht="12.95" customHeight="1">
      <c r="A274" s="53" t="s">
        <v>161</v>
      </c>
      <c r="B274" s="50"/>
      <c r="C274" s="49">
        <v>47955.409</v>
      </c>
      <c r="D274" s="49"/>
      <c r="E274" s="83">
        <f t="shared" si="46"/>
        <v>24866.001676499876</v>
      </c>
      <c r="F274" s="83">
        <f t="shared" si="47"/>
        <v>24866</v>
      </c>
      <c r="G274" s="83">
        <f t="shared" si="53"/>
        <v>3.6997999995946884E-4</v>
      </c>
      <c r="I274" s="83">
        <f t="shared" si="54"/>
        <v>3.6997999995946884E-4</v>
      </c>
      <c r="P274" s="83">
        <f t="shared" si="48"/>
        <v>3.3510577301596924E-3</v>
      </c>
      <c r="Q274" s="146">
        <f t="shared" si="49"/>
        <v>32936.909</v>
      </c>
      <c r="R274" s="83">
        <f t="shared" si="55"/>
        <v>8.8868244334957178E-6</v>
      </c>
    </row>
    <row r="275" spans="1:18" ht="12.95" customHeight="1">
      <c r="A275" s="53" t="s">
        <v>162</v>
      </c>
      <c r="B275" s="50"/>
      <c r="C275" s="49">
        <v>48011.463000000003</v>
      </c>
      <c r="D275" s="49"/>
      <c r="E275" s="83">
        <f t="shared" si="46"/>
        <v>25120.000605385132</v>
      </c>
      <c r="F275" s="83">
        <f t="shared" si="47"/>
        <v>25120</v>
      </c>
      <c r="G275" s="83">
        <f t="shared" si="53"/>
        <v>1.3360000593820587E-4</v>
      </c>
      <c r="I275" s="83">
        <f t="shared" si="54"/>
        <v>1.3360000593820587E-4</v>
      </c>
      <c r="P275" s="83">
        <f t="shared" si="48"/>
        <v>3.2893285963722769E-3</v>
      </c>
      <c r="Q275" s="146">
        <f t="shared" si="49"/>
        <v>32992.963000000003</v>
      </c>
      <c r="R275" s="83">
        <f t="shared" si="55"/>
        <v>9.9586229364830078E-6</v>
      </c>
    </row>
    <row r="276" spans="1:18" ht="12.95" customHeight="1">
      <c r="A276" s="53" t="s">
        <v>162</v>
      </c>
      <c r="B276" s="50" t="s">
        <v>197</v>
      </c>
      <c r="C276" s="49">
        <v>48016.44</v>
      </c>
      <c r="D276" s="49"/>
      <c r="E276" s="83">
        <f t="shared" si="46"/>
        <v>25142.553013225101</v>
      </c>
      <c r="F276" s="83">
        <f t="shared" si="47"/>
        <v>25142.5</v>
      </c>
      <c r="G276" s="83">
        <f t="shared" si="53"/>
        <v>1.1699275004502852E-2</v>
      </c>
      <c r="I276" s="83">
        <f t="shared" si="54"/>
        <v>1.1699275004502852E-2</v>
      </c>
      <c r="P276" s="83">
        <f t="shared" si="48"/>
        <v>3.2838321937973666E-3</v>
      </c>
      <c r="Q276" s="146">
        <f t="shared" si="49"/>
        <v>32997.94</v>
      </c>
      <c r="R276" s="83">
        <f t="shared" si="55"/>
        <v>7.0819677700254612E-5</v>
      </c>
    </row>
    <row r="277" spans="1:18" ht="12.95" customHeight="1">
      <c r="A277" s="53" t="s">
        <v>124</v>
      </c>
      <c r="B277" s="50"/>
      <c r="C277" s="49">
        <v>48212.942999999999</v>
      </c>
      <c r="D277" s="49"/>
      <c r="E277" s="83">
        <f t="shared" ref="E277:E340" si="56">+(C277-C$7)/C$8</f>
        <v>26032.972100582567</v>
      </c>
      <c r="F277" s="83">
        <f t="shared" ref="F277:F340" si="57">ROUND(2*E277,0)/2</f>
        <v>26033</v>
      </c>
      <c r="G277" s="83">
        <f t="shared" si="53"/>
        <v>-6.1570100006065331E-3</v>
      </c>
      <c r="I277" s="83">
        <f t="shared" si="54"/>
        <v>-6.1570100006065331E-3</v>
      </c>
      <c r="P277" s="83">
        <f t="shared" ref="P277:P340" si="58">+D$11+D$12*F277+D$13*F277^2</f>
        <v>3.0626022337738048E-3</v>
      </c>
      <c r="Q277" s="146">
        <f t="shared" ref="Q277:Q340" si="59">+C277-15018.5</f>
        <v>33194.442999999999</v>
      </c>
      <c r="R277" s="83">
        <f t="shared" si="55"/>
        <v>8.5001249752335615E-5</v>
      </c>
    </row>
    <row r="278" spans="1:18" ht="12.95" customHeight="1">
      <c r="A278" s="53" t="s">
        <v>163</v>
      </c>
      <c r="B278" s="50" t="s">
        <v>197</v>
      </c>
      <c r="C278" s="49">
        <v>48331.358</v>
      </c>
      <c r="D278" s="49"/>
      <c r="E278" s="83">
        <f t="shared" si="56"/>
        <v>26569.549029328879</v>
      </c>
      <c r="F278" s="83">
        <f t="shared" si="57"/>
        <v>26569.5</v>
      </c>
      <c r="G278" s="83">
        <f t="shared" si="53"/>
        <v>1.0820085000887047E-2</v>
      </c>
      <c r="I278" s="83">
        <f t="shared" si="54"/>
        <v>1.0820085000887047E-2</v>
      </c>
      <c r="P278" s="83">
        <f t="shared" si="58"/>
        <v>2.9258387256026475E-3</v>
      </c>
      <c r="Q278" s="146">
        <f t="shared" si="59"/>
        <v>33312.858</v>
      </c>
      <c r="R278" s="83">
        <f t="shared" si="55"/>
        <v>6.2319124254841629E-5</v>
      </c>
    </row>
    <row r="279" spans="1:18" ht="12.95" customHeight="1">
      <c r="A279" s="53" t="s">
        <v>124</v>
      </c>
      <c r="B279" s="50"/>
      <c r="C279" s="49">
        <v>48335.652000000002</v>
      </c>
      <c r="D279" s="49"/>
      <c r="E279" s="83">
        <f t="shared" si="56"/>
        <v>26589.006541738941</v>
      </c>
      <c r="F279" s="83">
        <f t="shared" si="57"/>
        <v>26589</v>
      </c>
      <c r="G279" s="83">
        <f t="shared" si="53"/>
        <v>1.44367000029888E-3</v>
      </c>
      <c r="I279" s="83">
        <f t="shared" si="54"/>
        <v>1.44367000029888E-3</v>
      </c>
      <c r="P279" s="83">
        <f t="shared" si="58"/>
        <v>2.9208185562727986E-3</v>
      </c>
      <c r="Q279" s="146">
        <f t="shared" si="59"/>
        <v>33317.152000000002</v>
      </c>
      <c r="R279" s="83">
        <f t="shared" si="55"/>
        <v>2.1819678564158329E-6</v>
      </c>
    </row>
    <row r="280" spans="1:18" ht="12.95" customHeight="1">
      <c r="A280" s="53" t="s">
        <v>163</v>
      </c>
      <c r="B280" s="50"/>
      <c r="C280" s="49">
        <v>48358.381999999998</v>
      </c>
      <c r="D280" s="49"/>
      <c r="E280" s="83">
        <f t="shared" si="56"/>
        <v>26692.00357412843</v>
      </c>
      <c r="F280" s="83">
        <f t="shared" si="57"/>
        <v>26692</v>
      </c>
      <c r="G280" s="83">
        <f t="shared" si="53"/>
        <v>7.8876000043237582E-4</v>
      </c>
      <c r="I280" s="83">
        <f t="shared" si="54"/>
        <v>7.8876000043237582E-4</v>
      </c>
      <c r="P280" s="83">
        <f t="shared" si="58"/>
        <v>2.894244427901968E-3</v>
      </c>
      <c r="Q280" s="146">
        <f t="shared" si="59"/>
        <v>33339.881999999998</v>
      </c>
      <c r="R280" s="83">
        <f t="shared" si="55"/>
        <v>4.4330646743169567E-6</v>
      </c>
    </row>
    <row r="281" spans="1:18" ht="12.95" customHeight="1">
      <c r="A281" s="53" t="s">
        <v>164</v>
      </c>
      <c r="B281" s="50" t="s">
        <v>197</v>
      </c>
      <c r="C281" s="49">
        <v>48438.389000000003</v>
      </c>
      <c r="D281" s="49">
        <v>3.0000000000000001E-3</v>
      </c>
      <c r="E281" s="83">
        <f t="shared" si="56"/>
        <v>27054.541346692789</v>
      </c>
      <c r="F281" s="83">
        <f t="shared" si="57"/>
        <v>27054.5</v>
      </c>
      <c r="G281" s="83">
        <f t="shared" si="53"/>
        <v>9.1246350057190284E-3</v>
      </c>
      <c r="I281" s="83">
        <f t="shared" si="54"/>
        <v>9.1246350057190284E-3</v>
      </c>
      <c r="P281" s="83">
        <f t="shared" si="58"/>
        <v>2.7999521696594866E-3</v>
      </c>
      <c r="Q281" s="146">
        <f t="shared" si="59"/>
        <v>33419.889000000003</v>
      </c>
      <c r="R281" s="83">
        <f t="shared" si="55"/>
        <v>4.000161297674617E-5</v>
      </c>
    </row>
    <row r="282" spans="1:18" ht="12.95" customHeight="1">
      <c r="A282" s="53" t="s">
        <v>124</v>
      </c>
      <c r="B282" s="50" t="s">
        <v>197</v>
      </c>
      <c r="C282" s="49">
        <v>48654.868000000002</v>
      </c>
      <c r="D282" s="49"/>
      <c r="E282" s="83">
        <f t="shared" si="56"/>
        <v>28035.47819555545</v>
      </c>
      <c r="F282" s="83">
        <f t="shared" si="57"/>
        <v>28035.5</v>
      </c>
      <c r="G282" s="83">
        <f t="shared" si="53"/>
        <v>-4.8119349958142266E-3</v>
      </c>
      <c r="I282" s="83">
        <f t="shared" si="54"/>
        <v>-4.8119349958142266E-3</v>
      </c>
      <c r="P282" s="83">
        <f t="shared" si="58"/>
        <v>2.5387886663171145E-3</v>
      </c>
      <c r="Q282" s="146">
        <f t="shared" si="59"/>
        <v>33636.368000000002</v>
      </c>
      <c r="R282" s="83">
        <f t="shared" si="55"/>
        <v>5.4033138357017591E-5</v>
      </c>
    </row>
    <row r="283" spans="1:18" ht="12.95" customHeight="1">
      <c r="A283" s="53" t="s">
        <v>165</v>
      </c>
      <c r="B283" s="50" t="s">
        <v>197</v>
      </c>
      <c r="C283" s="49">
        <v>48688.415999999997</v>
      </c>
      <c r="D283" s="49">
        <v>5.0000000000000001E-3</v>
      </c>
      <c r="E283" s="83">
        <f t="shared" si="56"/>
        <v>28187.495109000356</v>
      </c>
      <c r="F283" s="83">
        <f t="shared" si="57"/>
        <v>28187.5</v>
      </c>
      <c r="G283" s="83">
        <f t="shared" si="53"/>
        <v>-1.0793749970616773E-3</v>
      </c>
      <c r="I283" s="83">
        <f t="shared" si="54"/>
        <v>-1.0793749970616773E-3</v>
      </c>
      <c r="P283" s="83">
        <f t="shared" si="58"/>
        <v>2.4975403804203379E-3</v>
      </c>
      <c r="Q283" s="146">
        <f t="shared" si="59"/>
        <v>33669.915999999997</v>
      </c>
      <c r="R283" s="83">
        <f t="shared" si="55"/>
        <v>1.2794323617667308E-5</v>
      </c>
    </row>
    <row r="284" spans="1:18" ht="12.95" customHeight="1">
      <c r="A284" s="53" t="s">
        <v>124</v>
      </c>
      <c r="B284" s="50"/>
      <c r="C284" s="49">
        <v>48709.714</v>
      </c>
      <c r="D284" s="49"/>
      <c r="E284" s="83">
        <f t="shared" si="56"/>
        <v>28284.00328303608</v>
      </c>
      <c r="F284" s="83">
        <f t="shared" si="57"/>
        <v>28284</v>
      </c>
      <c r="G284" s="83">
        <f t="shared" si="53"/>
        <v>7.2452000313205644E-4</v>
      </c>
      <c r="I284" s="83">
        <f t="shared" si="54"/>
        <v>7.2452000313205644E-4</v>
      </c>
      <c r="P284" s="83">
        <f t="shared" si="58"/>
        <v>2.4712441750730989E-3</v>
      </c>
      <c r="Q284" s="146">
        <f t="shared" si="59"/>
        <v>33691.214</v>
      </c>
      <c r="R284" s="83">
        <f t="shared" si="55"/>
        <v>3.0510453328431203E-6</v>
      </c>
    </row>
    <row r="285" spans="1:18" ht="12.95" customHeight="1">
      <c r="A285" s="53" t="s">
        <v>124</v>
      </c>
      <c r="B285" s="50" t="s">
        <v>197</v>
      </c>
      <c r="C285" s="49">
        <v>48724.826999999997</v>
      </c>
      <c r="D285" s="49"/>
      <c r="E285" s="83">
        <f t="shared" si="56"/>
        <v>28352.485207827209</v>
      </c>
      <c r="F285" s="83">
        <f t="shared" si="57"/>
        <v>28352.5</v>
      </c>
      <c r="G285" s="83">
        <f t="shared" si="53"/>
        <v>-3.2644250022713095E-3</v>
      </c>
      <c r="I285" s="83">
        <f t="shared" si="54"/>
        <v>-3.2644250022713095E-3</v>
      </c>
      <c r="P285" s="83">
        <f t="shared" si="58"/>
        <v>2.4525265958752276E-3</v>
      </c>
      <c r="Q285" s="146">
        <f t="shared" si="59"/>
        <v>33706.326999999997</v>
      </c>
      <c r="R285" s="83">
        <f t="shared" si="55"/>
        <v>3.2683535575550243E-5</v>
      </c>
    </row>
    <row r="286" spans="1:18" ht="12.95" customHeight="1">
      <c r="A286" s="53" t="s">
        <v>165</v>
      </c>
      <c r="B286" s="50" t="s">
        <v>197</v>
      </c>
      <c r="C286" s="49">
        <v>48737.411999999997</v>
      </c>
      <c r="D286" s="49">
        <v>4.0000000000000001E-3</v>
      </c>
      <c r="E286" s="83">
        <f t="shared" si="56"/>
        <v>28409.511941334549</v>
      </c>
      <c r="F286" s="83">
        <f t="shared" si="57"/>
        <v>28409.5</v>
      </c>
      <c r="G286" s="83">
        <f t="shared" si="53"/>
        <v>2.6352849963586777E-3</v>
      </c>
      <c r="I286" s="83">
        <f t="shared" si="54"/>
        <v>2.6352849963586777E-3</v>
      </c>
      <c r="P286" s="83">
        <f t="shared" si="58"/>
        <v>2.4369188770064797E-3</v>
      </c>
      <c r="Q286" s="146">
        <f t="shared" si="59"/>
        <v>33718.911999999997</v>
      </c>
      <c r="R286" s="83">
        <f t="shared" si="55"/>
        <v>3.9349117306850462E-8</v>
      </c>
    </row>
    <row r="287" spans="1:18" ht="12.95" customHeight="1">
      <c r="A287" s="53" t="s">
        <v>165</v>
      </c>
      <c r="B287" s="50" t="s">
        <v>197</v>
      </c>
      <c r="C287" s="49">
        <v>48739.402000000002</v>
      </c>
      <c r="D287" s="49">
        <v>5.0000000000000001E-3</v>
      </c>
      <c r="E287" s="83">
        <f t="shared" si="56"/>
        <v>28418.529279410031</v>
      </c>
      <c r="F287" s="83">
        <f t="shared" si="57"/>
        <v>28418.5</v>
      </c>
      <c r="G287" s="83">
        <f t="shared" si="53"/>
        <v>6.4615550072630867E-3</v>
      </c>
      <c r="I287" s="83">
        <f t="shared" si="54"/>
        <v>6.4615550072630867E-3</v>
      </c>
      <c r="P287" s="83">
        <f t="shared" si="58"/>
        <v>2.4344518010843102E-3</v>
      </c>
      <c r="Q287" s="146">
        <f t="shared" si="59"/>
        <v>33720.902000000002</v>
      </c>
      <c r="R287" s="83">
        <f t="shared" si="55"/>
        <v>1.6217560233215376E-5</v>
      </c>
    </row>
    <row r="288" spans="1:18" ht="12.95" customHeight="1">
      <c r="A288" s="53" t="s">
        <v>165</v>
      </c>
      <c r="B288" s="50"/>
      <c r="C288" s="49">
        <v>48761.366000000002</v>
      </c>
      <c r="D288" s="49">
        <v>5.0000000000000001E-3</v>
      </c>
      <c r="E288" s="83">
        <f t="shared" si="56"/>
        <v>28518.055316339338</v>
      </c>
      <c r="F288" s="83">
        <f t="shared" si="57"/>
        <v>28518</v>
      </c>
      <c r="G288" s="83">
        <f t="shared" ref="G288:G319" si="60">+C288-(C$7+F288*C$8)</f>
        <v>1.2207540006784257E-2</v>
      </c>
      <c r="I288" s="83">
        <f t="shared" si="54"/>
        <v>1.2207540006784257E-2</v>
      </c>
      <c r="P288" s="83">
        <f t="shared" si="58"/>
        <v>2.4071278480492604E-3</v>
      </c>
      <c r="Q288" s="146">
        <f t="shared" si="59"/>
        <v>33742.866000000002</v>
      </c>
      <c r="R288" s="83">
        <f t="shared" ref="R288:R319" si="61">+(P288-G288)^2</f>
        <v>9.6048078481080737E-5</v>
      </c>
    </row>
    <row r="289" spans="1:18" ht="12.95" customHeight="1">
      <c r="A289" s="53" t="s">
        <v>165</v>
      </c>
      <c r="B289" s="50" t="s">
        <v>197</v>
      </c>
      <c r="C289" s="49">
        <v>48801.406000000003</v>
      </c>
      <c r="D289" s="49">
        <v>4.0000000000000001E-3</v>
      </c>
      <c r="E289" s="83">
        <f t="shared" si="56"/>
        <v>28699.489596008319</v>
      </c>
      <c r="F289" s="83">
        <f t="shared" si="57"/>
        <v>28699.5</v>
      </c>
      <c r="G289" s="83">
        <f t="shared" si="60"/>
        <v>-2.2960149944992736E-3</v>
      </c>
      <c r="I289" s="83">
        <f t="shared" si="54"/>
        <v>-2.2960149944992736E-3</v>
      </c>
      <c r="P289" s="83">
        <f t="shared" si="58"/>
        <v>2.3570539010124804E-3</v>
      </c>
      <c r="Q289" s="146">
        <f t="shared" si="59"/>
        <v>33782.906000000003</v>
      </c>
      <c r="R289" s="83">
        <f t="shared" si="61"/>
        <v>2.1651050146378972E-5</v>
      </c>
    </row>
    <row r="290" spans="1:18" ht="12.95" customHeight="1">
      <c r="A290" s="53" t="s">
        <v>165</v>
      </c>
      <c r="B290" s="50" t="s">
        <v>197</v>
      </c>
      <c r="C290" s="49">
        <v>48803.392999999996</v>
      </c>
      <c r="D290" s="49">
        <v>5.0000000000000001E-3</v>
      </c>
      <c r="E290" s="83">
        <f t="shared" si="56"/>
        <v>28708.49334010675</v>
      </c>
      <c r="F290" s="83">
        <f t="shared" si="57"/>
        <v>28708.5</v>
      </c>
      <c r="G290" s="83">
        <f t="shared" si="60"/>
        <v>-1.4697450023959391E-3</v>
      </c>
      <c r="I290" s="83">
        <f t="shared" si="54"/>
        <v>-1.4697450023959391E-3</v>
      </c>
      <c r="P290" s="83">
        <f t="shared" si="58"/>
        <v>2.3545631043321849E-3</v>
      </c>
      <c r="Q290" s="146">
        <f t="shared" si="59"/>
        <v>33784.892999999996</v>
      </c>
      <c r="R290" s="83">
        <f t="shared" si="61"/>
        <v>1.4625332495186448E-5</v>
      </c>
    </row>
    <row r="291" spans="1:18" ht="12.95" customHeight="1">
      <c r="A291" s="53" t="s">
        <v>166</v>
      </c>
      <c r="B291" s="50"/>
      <c r="C291" s="49">
        <v>49058.400000000001</v>
      </c>
      <c r="D291" s="49">
        <v>4.0000000000000001E-3</v>
      </c>
      <c r="E291" s="83">
        <f t="shared" si="56"/>
        <v>29864.013104231333</v>
      </c>
      <c r="F291" s="83">
        <f t="shared" si="57"/>
        <v>29864</v>
      </c>
      <c r="G291" s="83">
        <f t="shared" si="60"/>
        <v>2.8919200049131177E-3</v>
      </c>
      <c r="I291" s="83">
        <f t="shared" si="54"/>
        <v>2.8919200049131177E-3</v>
      </c>
      <c r="P291" s="83">
        <f t="shared" si="58"/>
        <v>2.028657893803955E-3</v>
      </c>
      <c r="Q291" s="146">
        <f t="shared" si="59"/>
        <v>34039.9</v>
      </c>
      <c r="R291" s="83">
        <f t="shared" si="61"/>
        <v>7.4522147247664846E-7</v>
      </c>
    </row>
    <row r="292" spans="1:18" ht="12.95" customHeight="1">
      <c r="A292" s="53" t="s">
        <v>124</v>
      </c>
      <c r="B292" s="50" t="s">
        <v>197</v>
      </c>
      <c r="C292" s="49">
        <v>49060.707999999999</v>
      </c>
      <c r="D292" s="49"/>
      <c r="E292" s="83">
        <f t="shared" si="56"/>
        <v>29874.471403868585</v>
      </c>
      <c r="F292" s="83">
        <f t="shared" si="57"/>
        <v>29874.5</v>
      </c>
      <c r="G292" s="83">
        <f t="shared" si="60"/>
        <v>-6.3107649984885938E-3</v>
      </c>
      <c r="I292" s="83">
        <f t="shared" si="54"/>
        <v>-6.3107649984885938E-3</v>
      </c>
      <c r="P292" s="83">
        <f t="shared" si="58"/>
        <v>2.0256407664735829E-3</v>
      </c>
      <c r="Q292" s="146">
        <f t="shared" si="59"/>
        <v>34042.207999999999</v>
      </c>
      <c r="R292" s="83">
        <f t="shared" si="61"/>
        <v>6.9495661078094621E-5</v>
      </c>
    </row>
    <row r="293" spans="1:18" ht="12.95" customHeight="1">
      <c r="A293" s="53" t="s">
        <v>124</v>
      </c>
      <c r="B293" s="50"/>
      <c r="C293" s="49">
        <v>49060.815000000002</v>
      </c>
      <c r="D293" s="49"/>
      <c r="E293" s="83">
        <f t="shared" si="56"/>
        <v>29874.956255714871</v>
      </c>
      <c r="F293" s="83">
        <f t="shared" si="57"/>
        <v>29875</v>
      </c>
      <c r="G293" s="83">
        <f t="shared" si="60"/>
        <v>-9.6537499921396375E-3</v>
      </c>
      <c r="I293" s="83">
        <f t="shared" si="54"/>
        <v>-9.6537499921396375E-3</v>
      </c>
      <c r="P293" s="83">
        <f t="shared" si="58"/>
        <v>2.0254970687504283E-3</v>
      </c>
      <c r="Q293" s="146">
        <f t="shared" si="59"/>
        <v>34042.315000000002</v>
      </c>
      <c r="R293" s="83">
        <f t="shared" si="61"/>
        <v>1.3640481190930925E-4</v>
      </c>
    </row>
    <row r="294" spans="1:18" ht="12.95" customHeight="1">
      <c r="A294" s="53" t="s">
        <v>167</v>
      </c>
      <c r="B294" s="50" t="s">
        <v>197</v>
      </c>
      <c r="C294" s="49">
        <v>49076.381999999998</v>
      </c>
      <c r="D294" s="49">
        <v>4.0000000000000001E-3</v>
      </c>
      <c r="E294" s="83">
        <f t="shared" si="56"/>
        <v>29945.495402358381</v>
      </c>
      <c r="F294" s="83">
        <f t="shared" si="57"/>
        <v>29945.5</v>
      </c>
      <c r="G294" s="83">
        <f t="shared" si="60"/>
        <v>-1.0146350032300688E-3</v>
      </c>
      <c r="I294" s="83">
        <f t="shared" si="54"/>
        <v>-1.0146350032300688E-3</v>
      </c>
      <c r="P294" s="83">
        <f t="shared" si="58"/>
        <v>2.005212943759928E-3</v>
      </c>
      <c r="Q294" s="146">
        <f t="shared" si="59"/>
        <v>34057.881999999998</v>
      </c>
      <c r="R294" s="83">
        <f t="shared" si="61"/>
        <v>9.1194816229396993E-6</v>
      </c>
    </row>
    <row r="295" spans="1:18" ht="12.95" customHeight="1">
      <c r="A295" s="53" t="s">
        <v>167</v>
      </c>
      <c r="B295" s="50"/>
      <c r="C295" s="49">
        <v>49090.396999999997</v>
      </c>
      <c r="D295" s="49">
        <v>5.0000000000000001E-3</v>
      </c>
      <c r="E295" s="83">
        <f t="shared" si="56"/>
        <v>30009.001931568186</v>
      </c>
      <c r="F295" s="83">
        <f t="shared" si="57"/>
        <v>30009</v>
      </c>
      <c r="G295" s="83">
        <f t="shared" si="60"/>
        <v>4.2626999493222684E-4</v>
      </c>
      <c r="I295" s="83">
        <f t="shared" si="54"/>
        <v>4.2626999493222684E-4</v>
      </c>
      <c r="P295" s="83">
        <f t="shared" si="58"/>
        <v>1.9869041787108008E-3</v>
      </c>
      <c r="Q295" s="146">
        <f t="shared" si="59"/>
        <v>34071.896999999997</v>
      </c>
      <c r="R295" s="83">
        <f t="shared" si="61"/>
        <v>2.4355790555782156E-6</v>
      </c>
    </row>
    <row r="296" spans="1:18" ht="12.95" customHeight="1">
      <c r="A296" s="53" t="s">
        <v>168</v>
      </c>
      <c r="B296" s="50"/>
      <c r="C296" s="49">
        <v>49101.436999999998</v>
      </c>
      <c r="D296" s="49"/>
      <c r="E296" s="83">
        <f t="shared" si="56"/>
        <v>30059.027766921477</v>
      </c>
      <c r="F296" s="83">
        <f t="shared" si="57"/>
        <v>30059</v>
      </c>
      <c r="G296" s="83">
        <f t="shared" si="60"/>
        <v>6.12777000060305E-3</v>
      </c>
      <c r="I296" s="83">
        <f t="shared" si="54"/>
        <v>6.12777000060305E-3</v>
      </c>
      <c r="P296" s="83">
        <f t="shared" si="58"/>
        <v>1.9724620399063164E-3</v>
      </c>
      <c r="Q296" s="146">
        <f t="shared" si="59"/>
        <v>34082.936999999998</v>
      </c>
      <c r="R296" s="83">
        <f t="shared" si="61"/>
        <v>1.7266584248229647E-5</v>
      </c>
    </row>
    <row r="297" spans="1:18" ht="12.95" customHeight="1">
      <c r="A297" s="53" t="s">
        <v>124</v>
      </c>
      <c r="B297" s="50" t="s">
        <v>197</v>
      </c>
      <c r="C297" s="49">
        <v>49104.627999999997</v>
      </c>
      <c r="D297" s="49"/>
      <c r="E297" s="83">
        <f t="shared" si="56"/>
        <v>30073.487227121863</v>
      </c>
      <c r="F297" s="83">
        <f t="shared" si="57"/>
        <v>30073.5</v>
      </c>
      <c r="G297" s="83">
        <f t="shared" si="60"/>
        <v>-2.8187950010760687E-3</v>
      </c>
      <c r="I297" s="83">
        <f t="shared" si="54"/>
        <v>-2.8187950010760687E-3</v>
      </c>
      <c r="P297" s="83">
        <f t="shared" si="58"/>
        <v>1.9682695696838512E-3</v>
      </c>
      <c r="Q297" s="146">
        <f t="shared" si="59"/>
        <v>34086.127999999997</v>
      </c>
      <c r="R297" s="83">
        <f t="shared" si="61"/>
        <v>2.2915987204624857E-5</v>
      </c>
    </row>
    <row r="298" spans="1:18" ht="12.95" customHeight="1">
      <c r="A298" s="53" t="s">
        <v>167</v>
      </c>
      <c r="B298" s="50"/>
      <c r="C298" s="49">
        <v>49105.402000000002</v>
      </c>
      <c r="D298" s="49">
        <v>5.0000000000000001E-3</v>
      </c>
      <c r="E298" s="83">
        <f t="shared" si="56"/>
        <v>30076.994473187413</v>
      </c>
      <c r="F298" s="83">
        <f t="shared" si="57"/>
        <v>30077</v>
      </c>
      <c r="G298" s="83">
        <f t="shared" si="60"/>
        <v>-1.2196899988339283E-3</v>
      </c>
      <c r="I298" s="83">
        <f t="shared" si="54"/>
        <v>-1.2196899988339283E-3</v>
      </c>
      <c r="P298" s="83">
        <f t="shared" si="58"/>
        <v>1.9672573078278995E-3</v>
      </c>
      <c r="Q298" s="146">
        <f t="shared" si="59"/>
        <v>34086.902000000002</v>
      </c>
      <c r="R298" s="83">
        <f t="shared" si="61"/>
        <v>1.0156633135439078E-5</v>
      </c>
    </row>
    <row r="299" spans="1:18" ht="12.95" customHeight="1">
      <c r="A299" s="53" t="s">
        <v>167</v>
      </c>
      <c r="B299" s="50"/>
      <c r="C299" s="49">
        <v>49116.432999999997</v>
      </c>
      <c r="D299" s="49">
        <v>5.0000000000000001E-3</v>
      </c>
      <c r="E299" s="83">
        <f t="shared" si="56"/>
        <v>30126.979526609684</v>
      </c>
      <c r="F299" s="83">
        <f t="shared" si="57"/>
        <v>30127</v>
      </c>
      <c r="G299" s="83">
        <f t="shared" si="60"/>
        <v>-4.5181899986346252E-3</v>
      </c>
      <c r="I299" s="83">
        <f t="shared" si="54"/>
        <v>-4.5181899986346252E-3</v>
      </c>
      <c r="P299" s="83">
        <f t="shared" si="58"/>
        <v>1.952784268418958E-3</v>
      </c>
      <c r="Q299" s="146">
        <f t="shared" si="59"/>
        <v>34097.932999999997</v>
      </c>
      <c r="R299" s="83">
        <f t="shared" si="61"/>
        <v>4.1873507964869661E-5</v>
      </c>
    </row>
    <row r="300" spans="1:18" ht="12.95" customHeight="1">
      <c r="A300" s="53" t="s">
        <v>167</v>
      </c>
      <c r="B300" s="50"/>
      <c r="C300" s="49">
        <v>49137.406999999999</v>
      </c>
      <c r="D300" s="49">
        <v>6.0000000000000001E-3</v>
      </c>
      <c r="E300" s="83">
        <f t="shared" si="56"/>
        <v>30222.019551129604</v>
      </c>
      <c r="F300" s="83">
        <f t="shared" si="57"/>
        <v>30222</v>
      </c>
      <c r="G300" s="83">
        <f t="shared" si="60"/>
        <v>4.314660000090953E-3</v>
      </c>
      <c r="I300" s="83">
        <f t="shared" si="54"/>
        <v>4.314660000090953E-3</v>
      </c>
      <c r="P300" s="83">
        <f t="shared" si="58"/>
        <v>1.9252228970969149E-3</v>
      </c>
      <c r="Q300" s="146">
        <f t="shared" si="59"/>
        <v>34118.906999999999</v>
      </c>
      <c r="R300" s="83">
        <f t="shared" si="61"/>
        <v>5.7094096691645414E-6</v>
      </c>
    </row>
    <row r="301" spans="1:18" ht="12.95" customHeight="1">
      <c r="A301" s="53" t="s">
        <v>169</v>
      </c>
      <c r="B301" s="50" t="s">
        <v>197</v>
      </c>
      <c r="C301" s="49">
        <v>49375.631000000001</v>
      </c>
      <c r="D301" s="49"/>
      <c r="E301" s="83">
        <f t="shared" si="56"/>
        <v>31301.490076600716</v>
      </c>
      <c r="F301" s="83">
        <f t="shared" si="57"/>
        <v>31301.5</v>
      </c>
      <c r="G301" s="83">
        <f t="shared" si="60"/>
        <v>-2.189954997447785E-3</v>
      </c>
      <c r="K301" s="83">
        <f>G301</f>
        <v>-2.189954997447785E-3</v>
      </c>
      <c r="P301" s="83">
        <f t="shared" si="58"/>
        <v>1.6062772073296176E-3</v>
      </c>
      <c r="Q301" s="146">
        <f t="shared" si="59"/>
        <v>34357.131000000001</v>
      </c>
      <c r="R301" s="83">
        <f t="shared" si="61"/>
        <v>1.4411378952589099E-5</v>
      </c>
    </row>
    <row r="302" spans="1:18" ht="12.95" customHeight="1">
      <c r="A302" s="53" t="s">
        <v>169</v>
      </c>
      <c r="B302" s="50"/>
      <c r="C302" s="49">
        <v>49416.357000000004</v>
      </c>
      <c r="D302" s="49"/>
      <c r="E302" s="83">
        <f t="shared" si="56"/>
        <v>31486.032845676622</v>
      </c>
      <c r="F302" s="83">
        <f t="shared" si="57"/>
        <v>31486</v>
      </c>
      <c r="G302" s="83">
        <f t="shared" si="60"/>
        <v>7.2485800046706572E-3</v>
      </c>
      <c r="K302" s="83">
        <f>G302</f>
        <v>7.2485800046706572E-3</v>
      </c>
      <c r="P302" s="83">
        <f t="shared" si="58"/>
        <v>1.5507056697352719E-3</v>
      </c>
      <c r="Q302" s="146">
        <f t="shared" si="59"/>
        <v>34397.857000000004</v>
      </c>
      <c r="R302" s="83">
        <f t="shared" si="61"/>
        <v>3.2465771936715357E-5</v>
      </c>
    </row>
    <row r="303" spans="1:18" ht="12.95" customHeight="1">
      <c r="A303" s="53" t="s">
        <v>168</v>
      </c>
      <c r="B303" s="50"/>
      <c r="C303" s="49">
        <v>49446.372000000003</v>
      </c>
      <c r="D303" s="49"/>
      <c r="E303" s="83">
        <f t="shared" si="56"/>
        <v>31622.04058554336</v>
      </c>
      <c r="F303" s="83">
        <f t="shared" si="57"/>
        <v>31622</v>
      </c>
      <c r="G303" s="83">
        <f t="shared" si="60"/>
        <v>8.9566600072430447E-3</v>
      </c>
      <c r="I303" s="83">
        <f>G303</f>
        <v>8.9566600072430447E-3</v>
      </c>
      <c r="P303" s="83">
        <f t="shared" si="58"/>
        <v>1.5095442954361528E-3</v>
      </c>
      <c r="Q303" s="146">
        <f t="shared" si="59"/>
        <v>34427.872000000003</v>
      </c>
      <c r="R303" s="83">
        <f t="shared" si="61"/>
        <v>5.5459532425041073E-5</v>
      </c>
    </row>
    <row r="304" spans="1:18" ht="12.95" customHeight="1">
      <c r="A304" s="53" t="s">
        <v>168</v>
      </c>
      <c r="B304" s="50"/>
      <c r="C304" s="49">
        <v>49446.379000000001</v>
      </c>
      <c r="D304" s="49"/>
      <c r="E304" s="83">
        <f t="shared" si="56"/>
        <v>31622.072304823014</v>
      </c>
      <c r="F304" s="83">
        <f t="shared" si="57"/>
        <v>31622</v>
      </c>
      <c r="G304" s="83">
        <f t="shared" si="60"/>
        <v>1.5956660005031154E-2</v>
      </c>
      <c r="I304" s="83">
        <f>G304</f>
        <v>1.5956660005031154E-2</v>
      </c>
      <c r="P304" s="83">
        <f t="shared" si="58"/>
        <v>1.5095442954361528E-3</v>
      </c>
      <c r="Q304" s="146">
        <f t="shared" si="59"/>
        <v>34427.879000000001</v>
      </c>
      <c r="R304" s="83">
        <f t="shared" si="61"/>
        <v>2.0871915232642665E-4</v>
      </c>
    </row>
    <row r="305" spans="1:18" ht="12.95" customHeight="1">
      <c r="A305" s="53" t="s">
        <v>169</v>
      </c>
      <c r="B305" s="50" t="s">
        <v>197</v>
      </c>
      <c r="C305" s="49">
        <v>49471.411999999997</v>
      </c>
      <c r="D305" s="49"/>
      <c r="E305" s="83">
        <f t="shared" si="56"/>
        <v>31735.504980221434</v>
      </c>
      <c r="F305" s="83">
        <f t="shared" si="57"/>
        <v>31735.5</v>
      </c>
      <c r="G305" s="83">
        <f t="shared" si="60"/>
        <v>1.0990649971063249E-3</v>
      </c>
      <c r="K305" s="83">
        <f>G305</f>
        <v>1.0990649971063249E-3</v>
      </c>
      <c r="P305" s="83">
        <f t="shared" si="58"/>
        <v>1.4750640233494403E-3</v>
      </c>
      <c r="Q305" s="146">
        <f t="shared" si="59"/>
        <v>34452.911999999997</v>
      </c>
      <c r="R305" s="83">
        <f t="shared" si="61"/>
        <v>1.4137526773577101E-7</v>
      </c>
    </row>
    <row r="306" spans="1:18" ht="12.95" customHeight="1">
      <c r="A306" s="53" t="s">
        <v>168</v>
      </c>
      <c r="B306" s="50"/>
      <c r="C306" s="49">
        <v>49472.417000000001</v>
      </c>
      <c r="D306" s="49"/>
      <c r="E306" s="83">
        <f t="shared" si="56"/>
        <v>31740.058962515846</v>
      </c>
      <c r="F306" s="83">
        <f t="shared" si="57"/>
        <v>31740</v>
      </c>
      <c r="G306" s="83">
        <f t="shared" si="60"/>
        <v>1.3012200004595798E-2</v>
      </c>
      <c r="I306" s="83">
        <f t="shared" ref="I306:I311" si="62">G306</f>
        <v>1.3012200004595798E-2</v>
      </c>
      <c r="P306" s="83">
        <f t="shared" si="58"/>
        <v>1.4736945511300394E-3</v>
      </c>
      <c r="Q306" s="146">
        <f t="shared" si="59"/>
        <v>34453.917000000001</v>
      </c>
      <c r="R306" s="83">
        <f t="shared" si="61"/>
        <v>1.3313710809965905E-4</v>
      </c>
    </row>
    <row r="307" spans="1:18" ht="12.95" customHeight="1">
      <c r="A307" s="53" t="s">
        <v>168</v>
      </c>
      <c r="B307" s="50"/>
      <c r="C307" s="49">
        <v>49479.464999999997</v>
      </c>
      <c r="D307" s="49"/>
      <c r="E307" s="83">
        <f t="shared" si="56"/>
        <v>31771.995745810204</v>
      </c>
      <c r="F307" s="83">
        <f t="shared" si="57"/>
        <v>31772</v>
      </c>
      <c r="G307" s="83">
        <f t="shared" si="60"/>
        <v>-9.3883999943500385E-4</v>
      </c>
      <c r="I307" s="83">
        <f t="shared" si="62"/>
        <v>-9.3883999943500385E-4</v>
      </c>
      <c r="P307" s="83">
        <f t="shared" si="58"/>
        <v>1.4639507743810691E-3</v>
      </c>
      <c r="Q307" s="146">
        <f t="shared" si="59"/>
        <v>34460.964999999997</v>
      </c>
      <c r="R307" s="83">
        <f t="shared" si="61"/>
        <v>5.7734035027356429E-6</v>
      </c>
    </row>
    <row r="308" spans="1:18" ht="12.95" customHeight="1">
      <c r="A308" s="53" t="s">
        <v>168</v>
      </c>
      <c r="B308" s="50"/>
      <c r="C308" s="49">
        <v>49479.466999999997</v>
      </c>
      <c r="D308" s="49"/>
      <c r="E308" s="83">
        <f t="shared" si="56"/>
        <v>31772.004808461537</v>
      </c>
      <c r="F308" s="83">
        <f t="shared" si="57"/>
        <v>31772</v>
      </c>
      <c r="G308" s="83">
        <f t="shared" si="60"/>
        <v>1.0611600009724498E-3</v>
      </c>
      <c r="I308" s="83">
        <f t="shared" si="62"/>
        <v>1.0611600009724498E-3</v>
      </c>
      <c r="P308" s="83">
        <f t="shared" si="58"/>
        <v>1.4639507743810691E-3</v>
      </c>
      <c r="Q308" s="146">
        <f t="shared" si="59"/>
        <v>34460.966999999997</v>
      </c>
      <c r="R308" s="83">
        <f t="shared" si="61"/>
        <v>1.6224040714311376E-7</v>
      </c>
    </row>
    <row r="309" spans="1:18" ht="12.95" customHeight="1">
      <c r="A309" s="53" t="s">
        <v>168</v>
      </c>
      <c r="B309" s="50"/>
      <c r="C309" s="49">
        <v>49480.476000000002</v>
      </c>
      <c r="D309" s="49"/>
      <c r="E309" s="83">
        <f t="shared" si="56"/>
        <v>31776.576916058617</v>
      </c>
      <c r="F309" s="83">
        <f t="shared" si="57"/>
        <v>31776.5</v>
      </c>
      <c r="G309" s="83">
        <f t="shared" si="60"/>
        <v>1.6974295002000872E-2</v>
      </c>
      <c r="I309" s="83">
        <f t="shared" si="62"/>
        <v>1.6974295002000872E-2</v>
      </c>
      <c r="P309" s="83">
        <f t="shared" si="58"/>
        <v>1.462579809389822E-3</v>
      </c>
      <c r="Q309" s="146">
        <f t="shared" si="59"/>
        <v>34461.976000000002</v>
      </c>
      <c r="R309" s="83">
        <f t="shared" si="61"/>
        <v>2.4061330821668049E-4</v>
      </c>
    </row>
    <row r="310" spans="1:18" ht="12.95" customHeight="1">
      <c r="A310" s="53" t="s">
        <v>124</v>
      </c>
      <c r="B310" s="50" t="s">
        <v>197</v>
      </c>
      <c r="C310" s="49">
        <v>49480.682000000001</v>
      </c>
      <c r="D310" s="49"/>
      <c r="E310" s="83">
        <f t="shared" si="56"/>
        <v>31777.510369145817</v>
      </c>
      <c r="F310" s="83">
        <f t="shared" si="57"/>
        <v>31777.5</v>
      </c>
      <c r="G310" s="83">
        <f t="shared" si="60"/>
        <v>2.2883250057930127E-3</v>
      </c>
      <c r="I310" s="83">
        <f t="shared" si="62"/>
        <v>2.2883250057930127E-3</v>
      </c>
      <c r="P310" s="83">
        <f t="shared" si="58"/>
        <v>1.4622751255097422E-3</v>
      </c>
      <c r="Q310" s="146">
        <f t="shared" si="59"/>
        <v>34462.182000000001</v>
      </c>
      <c r="R310" s="83">
        <f t="shared" si="61"/>
        <v>6.8235840471600543E-7</v>
      </c>
    </row>
    <row r="311" spans="1:18" ht="12.95" customHeight="1">
      <c r="A311" s="53" t="s">
        <v>124</v>
      </c>
      <c r="B311" s="50"/>
      <c r="C311" s="49">
        <v>49480.792000000001</v>
      </c>
      <c r="D311" s="49"/>
      <c r="E311" s="83">
        <f t="shared" si="56"/>
        <v>31778.008814969086</v>
      </c>
      <c r="F311" s="83">
        <f t="shared" si="57"/>
        <v>31778</v>
      </c>
      <c r="G311" s="83">
        <f t="shared" si="60"/>
        <v>1.9453400018392131E-3</v>
      </c>
      <c r="I311" s="83">
        <f t="shared" si="62"/>
        <v>1.9453400018392131E-3</v>
      </c>
      <c r="P311" s="83">
        <f t="shared" si="58"/>
        <v>1.4621227801615471E-3</v>
      </c>
      <c r="Q311" s="146">
        <f t="shared" si="59"/>
        <v>34462.292000000001</v>
      </c>
      <c r="R311" s="83">
        <f t="shared" si="61"/>
        <v>2.334988833258826E-7</v>
      </c>
    </row>
    <row r="312" spans="1:18" ht="12.95" customHeight="1">
      <c r="A312" s="53" t="s">
        <v>169</v>
      </c>
      <c r="B312" s="50" t="s">
        <v>197</v>
      </c>
      <c r="C312" s="49">
        <v>49484.430999999997</v>
      </c>
      <c r="D312" s="49"/>
      <c r="E312" s="83">
        <f t="shared" si="56"/>
        <v>31794.498309067851</v>
      </c>
      <c r="F312" s="83">
        <f t="shared" si="57"/>
        <v>31794.5</v>
      </c>
      <c r="G312" s="83">
        <f t="shared" si="60"/>
        <v>-3.7316499947337434E-4</v>
      </c>
      <c r="K312" s="83">
        <f>G312</f>
        <v>-3.7316499947337434E-4</v>
      </c>
      <c r="P312" s="83">
        <f t="shared" si="58"/>
        <v>1.4570941090211835E-3</v>
      </c>
      <c r="Q312" s="146">
        <f t="shared" si="59"/>
        <v>34465.930999999997</v>
      </c>
      <c r="R312" s="83">
        <f t="shared" si="61"/>
        <v>3.3498484042272936E-6</v>
      </c>
    </row>
    <row r="313" spans="1:18" ht="12.95" customHeight="1">
      <c r="A313" s="53" t="s">
        <v>170</v>
      </c>
      <c r="B313" s="50" t="s">
        <v>197</v>
      </c>
      <c r="C313" s="49">
        <v>49520.411</v>
      </c>
      <c r="D313" s="49">
        <v>5.0000000000000001E-3</v>
      </c>
      <c r="E313" s="83">
        <f t="shared" si="56"/>
        <v>31957.535406532646</v>
      </c>
      <c r="F313" s="83">
        <f t="shared" si="57"/>
        <v>31957.5</v>
      </c>
      <c r="G313" s="83">
        <f t="shared" si="60"/>
        <v>7.8137250020517968E-3</v>
      </c>
      <c r="I313" s="83">
        <f>G313</f>
        <v>7.8137250020517968E-3</v>
      </c>
      <c r="P313" s="83">
        <f t="shared" si="58"/>
        <v>1.407283976846363E-3</v>
      </c>
      <c r="Q313" s="146">
        <f t="shared" si="59"/>
        <v>34501.911</v>
      </c>
      <c r="R313" s="83">
        <f t="shared" si="61"/>
        <v>4.1042486609435253E-5</v>
      </c>
    </row>
    <row r="314" spans="1:18" ht="12.95" customHeight="1">
      <c r="A314" s="53" t="s">
        <v>170</v>
      </c>
      <c r="B314" s="50"/>
      <c r="C314" s="49">
        <v>49536.398000000001</v>
      </c>
      <c r="D314" s="49">
        <v>6.0000000000000001E-3</v>
      </c>
      <c r="E314" s="83">
        <f t="shared" si="56"/>
        <v>32029.977709955929</v>
      </c>
      <c r="F314" s="83">
        <f t="shared" si="57"/>
        <v>32030</v>
      </c>
      <c r="G314" s="83">
        <f t="shared" si="60"/>
        <v>-4.9190999998245388E-3</v>
      </c>
      <c r="I314" s="83">
        <f>G314</f>
        <v>-4.9190999998245388E-3</v>
      </c>
      <c r="P314" s="83">
        <f t="shared" si="58"/>
        <v>1.3850515768093494E-3</v>
      </c>
      <c r="Q314" s="146">
        <f t="shared" si="59"/>
        <v>34517.898000000001</v>
      </c>
      <c r="R314" s="83">
        <f t="shared" si="61"/>
        <v>3.9742327101175539E-5</v>
      </c>
    </row>
    <row r="315" spans="1:18" ht="12.95" customHeight="1">
      <c r="A315" s="53" t="s">
        <v>124</v>
      </c>
      <c r="B315" s="50"/>
      <c r="C315" s="49">
        <v>49777.608</v>
      </c>
      <c r="D315" s="49"/>
      <c r="E315" s="83">
        <f t="shared" si="56"/>
        <v>33122.978773865878</v>
      </c>
      <c r="F315" s="83">
        <f t="shared" si="57"/>
        <v>33123</v>
      </c>
      <c r="G315" s="83">
        <f t="shared" si="60"/>
        <v>-4.6843099989928305E-3</v>
      </c>
      <c r="I315" s="83">
        <f>G315</f>
        <v>-4.6843099989928305E-3</v>
      </c>
      <c r="P315" s="83">
        <f t="shared" si="58"/>
        <v>1.044090154306735E-3</v>
      </c>
      <c r="Q315" s="146">
        <f t="shared" si="59"/>
        <v>34759.108</v>
      </c>
      <c r="R315" s="83">
        <f t="shared" si="61"/>
        <v>3.2814568316322484E-5</v>
      </c>
    </row>
    <row r="316" spans="1:18" ht="12.95" customHeight="1">
      <c r="A316" s="53" t="s">
        <v>171</v>
      </c>
      <c r="B316" s="50" t="s">
        <v>197</v>
      </c>
      <c r="C316" s="49">
        <v>49778.391000000003</v>
      </c>
      <c r="D316" s="49">
        <v>4.0000000000000001E-3</v>
      </c>
      <c r="E316" s="83">
        <f t="shared" si="56"/>
        <v>33126.526801862412</v>
      </c>
      <c r="F316" s="83">
        <f t="shared" si="57"/>
        <v>33126.5</v>
      </c>
      <c r="G316" s="83">
        <f t="shared" si="60"/>
        <v>5.9147950087208301E-3</v>
      </c>
      <c r="I316" s="83">
        <f>G316</f>
        <v>5.9147950087208301E-3</v>
      </c>
      <c r="P316" s="83">
        <f t="shared" si="58"/>
        <v>1.0429808895459271E-3</v>
      </c>
      <c r="Q316" s="146">
        <f t="shared" si="59"/>
        <v>34759.891000000003</v>
      </c>
      <c r="R316" s="83">
        <f t="shared" si="61"/>
        <v>2.3734572811791936E-5</v>
      </c>
    </row>
    <row r="317" spans="1:18" ht="12.95" customHeight="1">
      <c r="A317" s="53" t="s">
        <v>172</v>
      </c>
      <c r="B317" s="50" t="s">
        <v>197</v>
      </c>
      <c r="C317" s="49">
        <v>49787.431100000002</v>
      </c>
      <c r="D317" s="49"/>
      <c r="E317" s="83">
        <f t="shared" si="56"/>
        <v>33167.490439016139</v>
      </c>
      <c r="F317" s="83">
        <f t="shared" si="57"/>
        <v>33167.5</v>
      </c>
      <c r="G317" s="83">
        <f t="shared" si="60"/>
        <v>-2.1099749938002788E-3</v>
      </c>
      <c r="K317" s="83">
        <f t="shared" ref="K317:K322" si="63">G317</f>
        <v>-2.1099749938002788E-3</v>
      </c>
      <c r="P317" s="83">
        <f t="shared" si="58"/>
        <v>1.0299783543002133E-3</v>
      </c>
      <c r="Q317" s="146">
        <f t="shared" si="59"/>
        <v>34768.931100000002</v>
      </c>
      <c r="R317" s="83">
        <f t="shared" si="61"/>
        <v>9.8593070282474898E-6</v>
      </c>
    </row>
    <row r="318" spans="1:18" ht="12.95" customHeight="1">
      <c r="A318" s="53" t="s">
        <v>172</v>
      </c>
      <c r="B318" s="50" t="s">
        <v>197</v>
      </c>
      <c r="C318" s="49">
        <v>49787.431199999999</v>
      </c>
      <c r="D318" s="49"/>
      <c r="E318" s="83">
        <f t="shared" si="56"/>
        <v>33167.4908921487</v>
      </c>
      <c r="F318" s="83">
        <f t="shared" si="57"/>
        <v>33167.5</v>
      </c>
      <c r="G318" s="83">
        <f t="shared" si="60"/>
        <v>-2.0099749963264912E-3</v>
      </c>
      <c r="K318" s="83">
        <f t="shared" si="63"/>
        <v>-2.0099749963264912E-3</v>
      </c>
      <c r="P318" s="83">
        <f t="shared" si="58"/>
        <v>1.0299783543002133E-3</v>
      </c>
      <c r="Q318" s="146">
        <f t="shared" si="59"/>
        <v>34768.931199999999</v>
      </c>
      <c r="R318" s="83">
        <f t="shared" si="61"/>
        <v>9.2413163739865282E-6</v>
      </c>
    </row>
    <row r="319" spans="1:18" ht="12.95" customHeight="1">
      <c r="A319" s="53" t="s">
        <v>172</v>
      </c>
      <c r="B319" s="50" t="s">
        <v>197</v>
      </c>
      <c r="C319" s="49">
        <v>49787.431600000004</v>
      </c>
      <c r="D319" s="49"/>
      <c r="E319" s="83">
        <f t="shared" si="56"/>
        <v>33167.492704678982</v>
      </c>
      <c r="F319" s="83">
        <f t="shared" si="57"/>
        <v>33167.5</v>
      </c>
      <c r="G319" s="83">
        <f t="shared" si="60"/>
        <v>-1.6099749918794259E-3</v>
      </c>
      <c r="K319" s="83">
        <f t="shared" si="63"/>
        <v>-1.6099749918794259E-3</v>
      </c>
      <c r="P319" s="83">
        <f t="shared" si="58"/>
        <v>1.0299783543002133E-3</v>
      </c>
      <c r="Q319" s="146">
        <f t="shared" si="59"/>
        <v>34768.931600000004</v>
      </c>
      <c r="R319" s="83">
        <f t="shared" si="61"/>
        <v>6.9693536700050742E-6</v>
      </c>
    </row>
    <row r="320" spans="1:18" ht="12.95" customHeight="1">
      <c r="A320" s="53" t="s">
        <v>172</v>
      </c>
      <c r="B320" s="50"/>
      <c r="C320" s="49">
        <v>49787.541899999997</v>
      </c>
      <c r="D320" s="49"/>
      <c r="E320" s="83">
        <f t="shared" si="56"/>
        <v>33167.992509899916</v>
      </c>
      <c r="F320" s="83">
        <f t="shared" si="57"/>
        <v>33168</v>
      </c>
      <c r="G320" s="83">
        <f t="shared" ref="G320:G351" si="64">+C320-(C$7+F320*C$8)</f>
        <v>-1.652960003411863E-3</v>
      </c>
      <c r="K320" s="83">
        <f t="shared" si="63"/>
        <v>-1.652960003411863E-3</v>
      </c>
      <c r="P320" s="83">
        <f t="shared" si="58"/>
        <v>1.0298196925049305E-3</v>
      </c>
      <c r="Q320" s="146">
        <f t="shared" si="59"/>
        <v>34769.041899999997</v>
      </c>
      <c r="R320" s="83">
        <f t="shared" ref="R320:R339" si="65">+(P320-G320)^2</f>
        <v>7.1973068968234034E-6</v>
      </c>
    </row>
    <row r="321" spans="1:18" ht="12.95" customHeight="1">
      <c r="A321" s="53" t="s">
        <v>172</v>
      </c>
      <c r="B321" s="50"/>
      <c r="C321" s="49">
        <v>49787.542200000004</v>
      </c>
      <c r="D321" s="49"/>
      <c r="E321" s="83">
        <f t="shared" si="56"/>
        <v>33167.99386929765</v>
      </c>
      <c r="F321" s="83">
        <f t="shared" si="57"/>
        <v>33168</v>
      </c>
      <c r="G321" s="83">
        <f t="shared" si="64"/>
        <v>-1.3529599964385852E-3</v>
      </c>
      <c r="K321" s="83">
        <f t="shared" si="63"/>
        <v>-1.3529599964385852E-3</v>
      </c>
      <c r="P321" s="83">
        <f t="shared" si="58"/>
        <v>1.0298196925049305E-3</v>
      </c>
      <c r="Q321" s="146">
        <f t="shared" si="59"/>
        <v>34769.042200000004</v>
      </c>
      <c r="R321" s="83">
        <f t="shared" si="65"/>
        <v>5.6776390460417579E-6</v>
      </c>
    </row>
    <row r="322" spans="1:18" ht="12.95" customHeight="1">
      <c r="A322" s="53" t="s">
        <v>172</v>
      </c>
      <c r="B322" s="50"/>
      <c r="C322" s="49">
        <v>49787.542200000004</v>
      </c>
      <c r="D322" s="49"/>
      <c r="E322" s="83">
        <f t="shared" si="56"/>
        <v>33167.99386929765</v>
      </c>
      <c r="F322" s="83">
        <f t="shared" si="57"/>
        <v>33168</v>
      </c>
      <c r="G322" s="83">
        <f t="shared" si="64"/>
        <v>-1.3529599964385852E-3</v>
      </c>
      <c r="K322" s="83">
        <f t="shared" si="63"/>
        <v>-1.3529599964385852E-3</v>
      </c>
      <c r="P322" s="83">
        <f t="shared" si="58"/>
        <v>1.0298196925049305E-3</v>
      </c>
      <c r="Q322" s="146">
        <f t="shared" si="59"/>
        <v>34769.042200000004</v>
      </c>
      <c r="R322" s="83">
        <f t="shared" si="65"/>
        <v>5.6776390460417579E-6</v>
      </c>
    </row>
    <row r="323" spans="1:18" ht="12.95" customHeight="1">
      <c r="A323" s="53" t="s">
        <v>171</v>
      </c>
      <c r="B323" s="50" t="s">
        <v>197</v>
      </c>
      <c r="C323" s="49">
        <v>49788.321000000004</v>
      </c>
      <c r="D323" s="49">
        <v>5.0000000000000001E-3</v>
      </c>
      <c r="E323" s="83">
        <f t="shared" si="56"/>
        <v>33171.52286572638</v>
      </c>
      <c r="F323" s="83">
        <f t="shared" si="57"/>
        <v>33171.5</v>
      </c>
      <c r="G323" s="83">
        <f t="shared" si="64"/>
        <v>5.0461450082366355E-3</v>
      </c>
      <c r="I323" s="83">
        <f>G323</f>
        <v>5.0461450082366355E-3</v>
      </c>
      <c r="P323" s="83">
        <f t="shared" si="58"/>
        <v>1.0287089963190643E-3</v>
      </c>
      <c r="Q323" s="146">
        <f t="shared" si="59"/>
        <v>34769.821000000004</v>
      </c>
      <c r="R323" s="83">
        <f t="shared" si="65"/>
        <v>1.6139792109852159E-5</v>
      </c>
    </row>
    <row r="324" spans="1:18" ht="12.95" customHeight="1">
      <c r="A324" s="53" t="s">
        <v>124</v>
      </c>
      <c r="B324" s="50"/>
      <c r="C324" s="49">
        <v>49801.654999999999</v>
      </c>
      <c r="D324" s="49"/>
      <c r="E324" s="83">
        <f t="shared" si="56"/>
        <v>33231.943562157576</v>
      </c>
      <c r="F324" s="83">
        <f t="shared" si="57"/>
        <v>33232</v>
      </c>
      <c r="G324" s="83">
        <f t="shared" si="64"/>
        <v>-1.2455039999622386E-2</v>
      </c>
      <c r="I324" s="83">
        <f>G324</f>
        <v>-1.2455039999622386E-2</v>
      </c>
      <c r="P324" s="83">
        <f t="shared" si="58"/>
        <v>1.009492224224225E-3</v>
      </c>
      <c r="Q324" s="146">
        <f t="shared" si="59"/>
        <v>34783.154999999999</v>
      </c>
      <c r="R324" s="83">
        <f t="shared" si="65"/>
        <v>1.8129362800700375E-4</v>
      </c>
    </row>
    <row r="325" spans="1:18" ht="12.95" customHeight="1">
      <c r="A325" s="53" t="s">
        <v>173</v>
      </c>
      <c r="B325" s="50" t="s">
        <v>197</v>
      </c>
      <c r="C325" s="49">
        <v>49812.377</v>
      </c>
      <c r="D325" s="49">
        <v>4.0000000000000001E-3</v>
      </c>
      <c r="E325" s="83">
        <f t="shared" si="56"/>
        <v>33280.528435949062</v>
      </c>
      <c r="F325" s="83">
        <f t="shared" si="57"/>
        <v>33280.5</v>
      </c>
      <c r="G325" s="83">
        <f t="shared" si="64"/>
        <v>6.2754150058026426E-3</v>
      </c>
      <c r="I325" s="83">
        <f>G325</f>
        <v>6.2754150058026426E-3</v>
      </c>
      <c r="P325" s="83">
        <f t="shared" si="58"/>
        <v>9.9406302034083134E-4</v>
      </c>
      <c r="Q325" s="146">
        <f t="shared" si="59"/>
        <v>34793.877</v>
      </c>
      <c r="R325" s="83">
        <f t="shared" si="65"/>
        <v>2.7892678794341414E-5</v>
      </c>
    </row>
    <row r="326" spans="1:18" ht="12.95" customHeight="1">
      <c r="A326" s="53" t="s">
        <v>174</v>
      </c>
      <c r="B326" s="50"/>
      <c r="C326" s="49">
        <v>49839.4038</v>
      </c>
      <c r="D326" s="49"/>
      <c r="E326" s="83">
        <f t="shared" si="56"/>
        <v>33402.995668460491</v>
      </c>
      <c r="F326" s="83">
        <f t="shared" si="57"/>
        <v>33403</v>
      </c>
      <c r="G326" s="83">
        <f t="shared" si="64"/>
        <v>-9.5590999990236014E-4</v>
      </c>
      <c r="K326" s="83">
        <f>G326</f>
        <v>-9.5590999990236014E-4</v>
      </c>
      <c r="P326" s="83">
        <f t="shared" si="58"/>
        <v>9.5499716097199958E-4</v>
      </c>
      <c r="Q326" s="146">
        <f t="shared" si="59"/>
        <v>34820.9038</v>
      </c>
      <c r="R326" s="83">
        <f t="shared" si="65"/>
        <v>3.6515661774809063E-6</v>
      </c>
    </row>
    <row r="327" spans="1:18" ht="12.95" customHeight="1">
      <c r="A327" s="53" t="s">
        <v>173</v>
      </c>
      <c r="B327" s="50"/>
      <c r="C327" s="49">
        <v>49841.39</v>
      </c>
      <c r="D327" s="49">
        <v>5.0000000000000001E-3</v>
      </c>
      <c r="E327" s="83">
        <f t="shared" si="56"/>
        <v>33411.99578749841</v>
      </c>
      <c r="F327" s="83">
        <f t="shared" si="57"/>
        <v>33412</v>
      </c>
      <c r="G327" s="83">
        <f t="shared" si="64"/>
        <v>-9.2963999486528337E-4</v>
      </c>
      <c r="I327" s="83">
        <f>G327</f>
        <v>-9.2963999486528337E-4</v>
      </c>
      <c r="P327" s="83">
        <f t="shared" si="58"/>
        <v>9.5212163813360694E-4</v>
      </c>
      <c r="Q327" s="146">
        <f t="shared" si="59"/>
        <v>34822.89</v>
      </c>
      <c r="R327" s="83">
        <f t="shared" si="65"/>
        <v>3.5410268434266502E-6</v>
      </c>
    </row>
    <row r="328" spans="1:18" ht="12.95" customHeight="1">
      <c r="A328" s="53" t="s">
        <v>124</v>
      </c>
      <c r="B328" s="50" t="s">
        <v>197</v>
      </c>
      <c r="C328" s="49">
        <v>49843.707999999999</v>
      </c>
      <c r="D328" s="49"/>
      <c r="E328" s="83">
        <f t="shared" si="56"/>
        <v>33422.499400392335</v>
      </c>
      <c r="F328" s="83">
        <f t="shared" si="57"/>
        <v>33422.5</v>
      </c>
      <c r="G328" s="83">
        <f t="shared" si="64"/>
        <v>-1.3232500350568444E-4</v>
      </c>
      <c r="I328" s="83">
        <f>G328</f>
        <v>-1.3232500350568444E-4</v>
      </c>
      <c r="P328" s="83">
        <f t="shared" si="58"/>
        <v>9.4876593106252814E-4</v>
      </c>
      <c r="Q328" s="146">
        <f t="shared" si="59"/>
        <v>34825.207999999999</v>
      </c>
      <c r="R328" s="83">
        <f t="shared" si="65"/>
        <v>1.1687576088055712E-6</v>
      </c>
    </row>
    <row r="329" spans="1:18" ht="12.95" customHeight="1">
      <c r="A329" s="53" t="s">
        <v>124</v>
      </c>
      <c r="B329" s="50"/>
      <c r="C329" s="49">
        <v>49872.722999999904</v>
      </c>
      <c r="D329" s="49"/>
      <c r="E329" s="83">
        <f t="shared" si="56"/>
        <v>33553.975814592588</v>
      </c>
      <c r="F329" s="83">
        <f t="shared" si="57"/>
        <v>33554</v>
      </c>
      <c r="G329" s="83">
        <f t="shared" si="64"/>
        <v>-5.3373800983536057E-3</v>
      </c>
      <c r="I329" s="83">
        <f>G329</f>
        <v>-5.3373800983536057E-3</v>
      </c>
      <c r="P329" s="83">
        <f t="shared" si="58"/>
        <v>9.0665484091794792E-4</v>
      </c>
      <c r="Q329" s="146">
        <f t="shared" si="59"/>
        <v>34854.222999999904</v>
      </c>
      <c r="R329" s="83">
        <f t="shared" si="65"/>
        <v>3.8987972322843914E-5</v>
      </c>
    </row>
    <row r="330" spans="1:18" ht="12.95" customHeight="1">
      <c r="A330" s="189" t="s">
        <v>493</v>
      </c>
      <c r="B330" s="190" t="s">
        <v>195</v>
      </c>
      <c r="C330" s="191">
        <v>49872.722999999998</v>
      </c>
      <c r="D330" s="189" t="s">
        <v>56</v>
      </c>
      <c r="E330" s="53">
        <f t="shared" si="56"/>
        <v>33553.975814593017</v>
      </c>
      <c r="F330" s="83">
        <f t="shared" si="57"/>
        <v>33554</v>
      </c>
      <c r="G330" s="83">
        <f t="shared" si="64"/>
        <v>-5.3373800037661567E-3</v>
      </c>
      <c r="N330" s="83">
        <f>G330</f>
        <v>-5.3373800037661567E-3</v>
      </c>
      <c r="O330" s="83">
        <f ca="1">+C$11+C$12*F330</f>
        <v>1.0786467362400819E-2</v>
      </c>
      <c r="P330" s="83">
        <f t="shared" si="58"/>
        <v>9.0665484091794792E-4</v>
      </c>
      <c r="Q330" s="146">
        <f t="shared" si="59"/>
        <v>34854.222999999998</v>
      </c>
      <c r="R330" s="83">
        <f t="shared" si="65"/>
        <v>3.8987971141629249E-5</v>
      </c>
    </row>
    <row r="331" spans="1:18" ht="12.95" customHeight="1">
      <c r="A331" s="53" t="s">
        <v>173</v>
      </c>
      <c r="B331" s="50"/>
      <c r="C331" s="49">
        <v>49878.468999999997</v>
      </c>
      <c r="D331" s="49">
        <v>5.0000000000000001E-3</v>
      </c>
      <c r="E331" s="83">
        <f t="shared" si="56"/>
        <v>33580.012811870183</v>
      </c>
      <c r="F331" s="83">
        <f t="shared" si="57"/>
        <v>33580</v>
      </c>
      <c r="G331" s="83">
        <f t="shared" si="64"/>
        <v>2.8273999996599741E-3</v>
      </c>
      <c r="I331" s="83">
        <f>G331</f>
        <v>2.8273999996599741E-3</v>
      </c>
      <c r="P331" s="83">
        <f t="shared" si="58"/>
        <v>8.9831008529134716E-4</v>
      </c>
      <c r="Q331" s="146">
        <f t="shared" si="59"/>
        <v>34859.968999999997</v>
      </c>
      <c r="R331" s="83">
        <f t="shared" si="65"/>
        <v>3.7213878977187567E-6</v>
      </c>
    </row>
    <row r="332" spans="1:18" ht="12.95" customHeight="1">
      <c r="A332" s="53" t="s">
        <v>175</v>
      </c>
      <c r="B332" s="50"/>
      <c r="C332" s="49">
        <v>50100.699000000001</v>
      </c>
      <c r="D332" s="49">
        <v>0.01</v>
      </c>
      <c r="E332" s="83">
        <f t="shared" si="56"/>
        <v>34587.009314638359</v>
      </c>
      <c r="F332" s="83">
        <f t="shared" si="57"/>
        <v>34587</v>
      </c>
      <c r="G332" s="83">
        <f t="shared" si="64"/>
        <v>2.0556099989335053E-3</v>
      </c>
      <c r="I332" s="83">
        <f>G332</f>
        <v>2.0556099989335053E-3</v>
      </c>
      <c r="O332" s="83">
        <f t="shared" ref="O332:O395" ca="1" si="66">+C$11+C$12*F332</f>
        <v>1.0208726510462011E-2</v>
      </c>
      <c r="P332" s="83">
        <f t="shared" si="58"/>
        <v>5.7038425631944761E-4</v>
      </c>
      <c r="Q332" s="146">
        <f t="shared" si="59"/>
        <v>35082.199000000001</v>
      </c>
      <c r="R332" s="83">
        <f t="shared" si="65"/>
        <v>2.205895506523479E-6</v>
      </c>
    </row>
    <row r="333" spans="1:18" ht="12.95" customHeight="1">
      <c r="A333" s="53" t="s">
        <v>124</v>
      </c>
      <c r="B333" s="50"/>
      <c r="C333" s="49">
        <v>50152.77</v>
      </c>
      <c r="D333" s="49"/>
      <c r="E333" s="83">
        <f t="shared" si="56"/>
        <v>34822.959973395671</v>
      </c>
      <c r="F333" s="83">
        <f t="shared" si="57"/>
        <v>34823</v>
      </c>
      <c r="G333" s="83">
        <f t="shared" si="64"/>
        <v>-8.8333099993178621E-3</v>
      </c>
      <c r="I333" s="83">
        <f>G333</f>
        <v>-8.8333099993178621E-3</v>
      </c>
      <c r="O333" s="83">
        <f t="shared" ca="1" si="66"/>
        <v>1.0076735376814808E-2</v>
      </c>
      <c r="P333" s="83">
        <f t="shared" si="58"/>
        <v>4.9219869447826841E-4</v>
      </c>
      <c r="Q333" s="146">
        <f t="shared" si="59"/>
        <v>35134.269999999997</v>
      </c>
      <c r="R333" s="83">
        <f t="shared" si="65"/>
        <v>8.6965112398067231E-5</v>
      </c>
    </row>
    <row r="334" spans="1:18" ht="12.95" customHeight="1">
      <c r="A334" s="53" t="s">
        <v>175</v>
      </c>
      <c r="B334" s="50" t="s">
        <v>197</v>
      </c>
      <c r="C334" s="49">
        <v>50153.336000000003</v>
      </c>
      <c r="D334" s="49">
        <v>5.0000000000000001E-3</v>
      </c>
      <c r="E334" s="83">
        <f t="shared" si="56"/>
        <v>34825.524703722687</v>
      </c>
      <c r="F334" s="83">
        <f t="shared" si="57"/>
        <v>34825.5</v>
      </c>
      <c r="G334" s="83">
        <f t="shared" si="64"/>
        <v>5.4517650060006417E-3</v>
      </c>
      <c r="I334" s="83">
        <f>G334</f>
        <v>5.4517650060006417E-3</v>
      </c>
      <c r="O334" s="83">
        <f t="shared" ca="1" si="66"/>
        <v>1.0075337165653293E-2</v>
      </c>
      <c r="P334" s="83">
        <f t="shared" si="58"/>
        <v>4.9136774811120963E-4</v>
      </c>
      <c r="Q334" s="146">
        <f t="shared" si="59"/>
        <v>35134.836000000003</v>
      </c>
      <c r="R334" s="83">
        <f t="shared" si="65"/>
        <v>2.4605540956076997E-5</v>
      </c>
    </row>
    <row r="335" spans="1:18" ht="12.95" customHeight="1">
      <c r="A335" s="53" t="s">
        <v>176</v>
      </c>
      <c r="B335" s="50" t="s">
        <v>197</v>
      </c>
      <c r="C335" s="49">
        <v>50157.521399999998</v>
      </c>
      <c r="D335" s="49"/>
      <c r="E335" s="83">
        <f t="shared" si="56"/>
        <v>34844.49011416539</v>
      </c>
      <c r="F335" s="83">
        <f t="shared" si="57"/>
        <v>34844.5</v>
      </c>
      <c r="G335" s="83">
        <f t="shared" si="64"/>
        <v>-2.1816649968968704E-3</v>
      </c>
      <c r="K335" s="83">
        <f>G335</f>
        <v>-2.1816649968968704E-3</v>
      </c>
      <c r="O335" s="83">
        <f t="shared" ca="1" si="66"/>
        <v>1.0064710760825765E-2</v>
      </c>
      <c r="P335" s="83">
        <f t="shared" si="58"/>
        <v>4.8505069941319218E-4</v>
      </c>
      <c r="Q335" s="146">
        <f t="shared" si="59"/>
        <v>35139.021399999998</v>
      </c>
      <c r="R335" s="83">
        <f t="shared" si="65"/>
        <v>7.1113726049464623E-6</v>
      </c>
    </row>
    <row r="336" spans="1:18" ht="12.95" customHeight="1">
      <c r="A336" s="53" t="s">
        <v>177</v>
      </c>
      <c r="B336" s="50" t="s">
        <v>197</v>
      </c>
      <c r="C336" s="49">
        <v>50180.366999999998</v>
      </c>
      <c r="D336" s="49">
        <v>6.0000000000000001E-3</v>
      </c>
      <c r="E336" s="83">
        <f t="shared" si="56"/>
        <v>34948.010967801893</v>
      </c>
      <c r="F336" s="83">
        <f t="shared" si="57"/>
        <v>34948</v>
      </c>
      <c r="G336" s="83">
        <f t="shared" si="64"/>
        <v>2.4204399960581213E-3</v>
      </c>
      <c r="I336" s="83">
        <f>G336</f>
        <v>2.4204399960581213E-3</v>
      </c>
      <c r="O336" s="83">
        <f t="shared" ca="1" si="66"/>
        <v>1.000682481873896E-2</v>
      </c>
      <c r="P336" s="83">
        <f t="shared" si="58"/>
        <v>4.505817929627183E-4</v>
      </c>
      <c r="Q336" s="146">
        <f t="shared" si="59"/>
        <v>35161.866999999998</v>
      </c>
      <c r="R336" s="83">
        <f t="shared" si="65"/>
        <v>3.8803413403022497E-6</v>
      </c>
    </row>
    <row r="337" spans="1:19" ht="12.95" customHeight="1">
      <c r="A337" s="53" t="s">
        <v>177</v>
      </c>
      <c r="B337" s="50" t="s">
        <v>197</v>
      </c>
      <c r="C337" s="49">
        <v>50181.358</v>
      </c>
      <c r="D337" s="49">
        <v>1.8E-3</v>
      </c>
      <c r="E337" s="83">
        <f t="shared" si="56"/>
        <v>34952.501511536968</v>
      </c>
      <c r="F337" s="83">
        <f t="shared" si="57"/>
        <v>34952.5</v>
      </c>
      <c r="G337" s="83">
        <f t="shared" si="64"/>
        <v>3.3357500069541857E-4</v>
      </c>
      <c r="I337" s="83">
        <f>G337</f>
        <v>3.3357500069541857E-4</v>
      </c>
      <c r="O337" s="83">
        <f t="shared" ca="1" si="66"/>
        <v>1.000430803864823E-2</v>
      </c>
      <c r="P337" s="83">
        <f t="shared" si="58"/>
        <v>4.4908093637179881E-4</v>
      </c>
      <c r="Q337" s="146">
        <f t="shared" si="59"/>
        <v>35162.858</v>
      </c>
      <c r="R337" s="83">
        <f t="shared" si="65"/>
        <v>1.3341621176476091E-8</v>
      </c>
    </row>
    <row r="338" spans="1:19" ht="12.95" customHeight="1">
      <c r="A338" s="53" t="s">
        <v>177</v>
      </c>
      <c r="B338" s="50" t="s">
        <v>197</v>
      </c>
      <c r="C338" s="49">
        <v>50181.358500000002</v>
      </c>
      <c r="D338" s="49">
        <v>1.8E-3</v>
      </c>
      <c r="E338" s="83">
        <f t="shared" si="56"/>
        <v>34952.50377719981</v>
      </c>
      <c r="F338" s="83">
        <f t="shared" si="57"/>
        <v>34952.5</v>
      </c>
      <c r="G338" s="83">
        <f t="shared" si="64"/>
        <v>8.3357500261627138E-4</v>
      </c>
      <c r="I338" s="83">
        <f>G338</f>
        <v>8.3357500261627138E-4</v>
      </c>
      <c r="O338" s="83">
        <f t="shared" ca="1" si="66"/>
        <v>1.000430803864823E-2</v>
      </c>
      <c r="P338" s="83">
        <f t="shared" si="58"/>
        <v>4.4908093637179881E-4</v>
      </c>
      <c r="Q338" s="146">
        <f t="shared" si="59"/>
        <v>35162.858500000002</v>
      </c>
      <c r="R338" s="83">
        <f t="shared" si="65"/>
        <v>1.4783568697720886E-7</v>
      </c>
    </row>
    <row r="339" spans="1:19" ht="12.95" customHeight="1">
      <c r="A339" s="53" t="s">
        <v>178</v>
      </c>
      <c r="B339" s="50" t="s">
        <v>197</v>
      </c>
      <c r="C339" s="49">
        <v>50188.418299999998</v>
      </c>
      <c r="D339" s="49"/>
      <c r="E339" s="83">
        <f t="shared" si="56"/>
        <v>34984.49403013703</v>
      </c>
      <c r="F339" s="83">
        <f t="shared" si="57"/>
        <v>34984.5</v>
      </c>
      <c r="G339" s="83">
        <f t="shared" si="64"/>
        <v>-1.3174650011933409E-3</v>
      </c>
      <c r="K339" s="83">
        <f>G339</f>
        <v>-1.3174650011933409E-3</v>
      </c>
      <c r="O339" s="83">
        <f t="shared" ca="1" si="66"/>
        <v>9.9864109357808116E-3</v>
      </c>
      <c r="P339" s="83">
        <f t="shared" si="58"/>
        <v>4.3840287075869004E-4</v>
      </c>
      <c r="Q339" s="146">
        <f t="shared" si="59"/>
        <v>35169.918299999998</v>
      </c>
      <c r="R339" s="83">
        <f t="shared" si="65"/>
        <v>3.0830719837533535E-6</v>
      </c>
    </row>
    <row r="340" spans="1:19" ht="12.95" customHeight="1">
      <c r="A340" s="53" t="s">
        <v>124</v>
      </c>
      <c r="B340" s="50"/>
      <c r="C340" s="49">
        <v>50191.608</v>
      </c>
      <c r="D340" s="49"/>
      <c r="E340" s="83">
        <f t="shared" si="56"/>
        <v>34998.947599614068</v>
      </c>
      <c r="F340" s="83">
        <f t="shared" si="57"/>
        <v>34999</v>
      </c>
      <c r="O340" s="83">
        <f t="shared" ca="1" si="66"/>
        <v>9.9783013110440154E-3</v>
      </c>
      <c r="P340" s="83">
        <f t="shared" si="58"/>
        <v>4.3356130834649141E-4</v>
      </c>
      <c r="Q340" s="146">
        <f t="shared" si="59"/>
        <v>35173.108</v>
      </c>
      <c r="S340" s="148">
        <v>-3.4417619994201232E-2</v>
      </c>
    </row>
    <row r="341" spans="1:19" ht="12.95" customHeight="1">
      <c r="A341" s="53" t="s">
        <v>177</v>
      </c>
      <c r="B341" s="50"/>
      <c r="C341" s="49">
        <v>50193.383000000002</v>
      </c>
      <c r="D341" s="49">
        <v>5.0000000000000001E-3</v>
      </c>
      <c r="E341" s="83">
        <f t="shared" ref="E341:E404" si="67">+(C341-C$7)/C$8</f>
        <v>35006.990702671326</v>
      </c>
      <c r="F341" s="83">
        <f t="shared" ref="F341:F404" si="68">ROUND(2*E341,0)/2</f>
        <v>35007</v>
      </c>
      <c r="G341" s="83">
        <f>+C341-(C$7+F341*C$8)</f>
        <v>-2.0517899974947795E-3</v>
      </c>
      <c r="I341" s="83">
        <f>G341</f>
        <v>-2.0517899974947795E-3</v>
      </c>
      <c r="O341" s="83">
        <f t="shared" ca="1" si="66"/>
        <v>9.9738270353271589E-3</v>
      </c>
      <c r="P341" s="83">
        <f t="shared" ref="P341:P404" si="69">+D$11+D$12*F341+D$13*F341^2</f>
        <v>4.3088928354120554E-4</v>
      </c>
      <c r="Q341" s="146">
        <f t="shared" ref="Q341:Q404" si="70">+C341-15018.5</f>
        <v>35174.883000000002</v>
      </c>
      <c r="R341" s="83">
        <f>+(P341-G341)^2</f>
        <v>6.1636964124853559E-6</v>
      </c>
    </row>
    <row r="342" spans="1:19" ht="12.95" customHeight="1">
      <c r="A342" s="53" t="s">
        <v>124</v>
      </c>
      <c r="B342" s="50" t="s">
        <v>197</v>
      </c>
      <c r="C342" s="49">
        <v>50233.656000000003</v>
      </c>
      <c r="D342" s="49"/>
      <c r="E342" s="83">
        <f t="shared" si="67"/>
        <v>35189.480781220504</v>
      </c>
      <c r="F342" s="83">
        <f t="shared" si="68"/>
        <v>35189.5</v>
      </c>
      <c r="O342" s="83">
        <f t="shared" ca="1" si="66"/>
        <v>9.8717576205364227E-3</v>
      </c>
      <c r="P342" s="83">
        <f t="shared" si="69"/>
        <v>3.6977573265007963E-4</v>
      </c>
      <c r="Q342" s="146">
        <f t="shared" si="70"/>
        <v>35215.156000000003</v>
      </c>
      <c r="S342" s="148">
        <v>-3.4217619999253657E-2</v>
      </c>
    </row>
    <row r="343" spans="1:19" ht="12.95" customHeight="1">
      <c r="A343" s="53" t="s">
        <v>177</v>
      </c>
      <c r="B343" s="50"/>
      <c r="C343" s="49">
        <v>50249.442000000003</v>
      </c>
      <c r="D343" s="49">
        <v>4.0000000000000001E-3</v>
      </c>
      <c r="E343" s="83">
        <f t="shared" si="67"/>
        <v>35261.012288184902</v>
      </c>
      <c r="F343" s="83">
        <f t="shared" si="68"/>
        <v>35261</v>
      </c>
      <c r="G343" s="83">
        <f>+C343-(C$7+F343*C$8)</f>
        <v>2.7118300058646128E-3</v>
      </c>
      <c r="I343" s="83">
        <f>G343</f>
        <v>2.7118300058646128E-3</v>
      </c>
      <c r="O343" s="83">
        <f t="shared" ca="1" si="66"/>
        <v>9.8317687813170365E-3</v>
      </c>
      <c r="P343" s="83">
        <f t="shared" si="69"/>
        <v>3.4575008811670808E-4</v>
      </c>
      <c r="Q343" s="146">
        <f t="shared" si="70"/>
        <v>35230.942000000003</v>
      </c>
      <c r="R343" s="83">
        <f>+(P343-G343)^2</f>
        <v>5.5983341771699318E-6</v>
      </c>
    </row>
    <row r="344" spans="1:19" ht="12.95" customHeight="1">
      <c r="A344" s="53" t="s">
        <v>124</v>
      </c>
      <c r="B344" s="50"/>
      <c r="C344" s="49">
        <v>50249.661999999997</v>
      </c>
      <c r="D344" s="49"/>
      <c r="E344" s="83">
        <f t="shared" si="67"/>
        <v>35262.00917983141</v>
      </c>
      <c r="F344" s="83">
        <f t="shared" si="68"/>
        <v>35262</v>
      </c>
      <c r="G344" s="83">
        <f>+C344-(C$7+F344*C$8)</f>
        <v>2.0258599979570135E-3</v>
      </c>
      <c r="I344" s="83">
        <f>G344</f>
        <v>2.0258599979570135E-3</v>
      </c>
      <c r="O344" s="83">
        <f t="shared" ca="1" si="66"/>
        <v>9.8312094968524312E-3</v>
      </c>
      <c r="P344" s="83">
        <f t="shared" si="69"/>
        <v>3.4541373566126729E-4</v>
      </c>
      <c r="Q344" s="146">
        <f t="shared" si="70"/>
        <v>35231.161999999997</v>
      </c>
      <c r="R344" s="83">
        <f>+(P344-G344)^2</f>
        <v>2.8238996404637439E-6</v>
      </c>
    </row>
    <row r="345" spans="1:19" ht="12.95" customHeight="1">
      <c r="A345" s="51" t="s">
        <v>178</v>
      </c>
      <c r="B345" s="52"/>
      <c r="C345" s="51">
        <v>50251.508800000003</v>
      </c>
      <c r="D345" s="51">
        <v>2.9999999999999997E-4</v>
      </c>
      <c r="E345" s="83">
        <f t="shared" si="67"/>
        <v>35270.377632071511</v>
      </c>
      <c r="F345" s="83">
        <f t="shared" si="68"/>
        <v>35270.5</v>
      </c>
      <c r="O345" s="83">
        <f t="shared" ca="1" si="66"/>
        <v>9.8264555789032738E-3</v>
      </c>
      <c r="P345" s="83">
        <f t="shared" si="69"/>
        <v>3.4255437284534413E-4</v>
      </c>
      <c r="Q345" s="146">
        <f t="shared" si="70"/>
        <v>35233.008800000003</v>
      </c>
    </row>
    <row r="346" spans="1:19" ht="12.95" customHeight="1">
      <c r="A346" s="51" t="s">
        <v>178</v>
      </c>
      <c r="B346" s="52"/>
      <c r="C346" s="51">
        <v>50251.508999999998</v>
      </c>
      <c r="D346" s="51">
        <v>4.0000000000000002E-4</v>
      </c>
      <c r="E346" s="83">
        <f t="shared" si="67"/>
        <v>35270.378538336627</v>
      </c>
      <c r="F346" s="83">
        <f t="shared" si="68"/>
        <v>35270.5</v>
      </c>
      <c r="O346" s="83">
        <f t="shared" ca="1" si="66"/>
        <v>9.8264555789032738E-3</v>
      </c>
      <c r="P346" s="83">
        <f t="shared" si="69"/>
        <v>3.4255437284534413E-4</v>
      </c>
      <c r="Q346" s="146">
        <f t="shared" si="70"/>
        <v>35233.008999999998</v>
      </c>
    </row>
    <row r="347" spans="1:19" ht="12.95" customHeight="1">
      <c r="A347" s="51" t="s">
        <v>178</v>
      </c>
      <c r="B347" s="52"/>
      <c r="C347" s="51">
        <v>50291.489099999999</v>
      </c>
      <c r="D347" s="51">
        <v>1.4E-3</v>
      </c>
      <c r="E347" s="83">
        <f t="shared" si="67"/>
        <v>35451.541391598206</v>
      </c>
      <c r="F347" s="83">
        <f t="shared" si="68"/>
        <v>35451.5</v>
      </c>
      <c r="G347" s="83">
        <f t="shared" ref="G347:G378" si="71">+C347-(C$7+F347*C$8)</f>
        <v>9.1345449982327409E-3</v>
      </c>
      <c r="K347" s="83">
        <f>G347</f>
        <v>9.1345449982327409E-3</v>
      </c>
      <c r="O347" s="83">
        <f t="shared" ca="1" si="66"/>
        <v>9.7252250908094438E-3</v>
      </c>
      <c r="P347" s="83">
        <f t="shared" si="69"/>
        <v>2.8151090063529595E-4</v>
      </c>
      <c r="Q347" s="146">
        <f t="shared" si="70"/>
        <v>35272.989099999999</v>
      </c>
      <c r="R347" s="83">
        <f t="shared" ref="R347:R378" si="72">+(P347-G347)^2</f>
        <v>7.8376212733223001E-5</v>
      </c>
    </row>
    <row r="348" spans="1:19" ht="12.95" customHeight="1">
      <c r="A348" s="51" t="s">
        <v>178</v>
      </c>
      <c r="B348" s="52"/>
      <c r="C348" s="51">
        <v>50291.492400000003</v>
      </c>
      <c r="D348" s="51">
        <v>1.1000000000000001E-3</v>
      </c>
      <c r="E348" s="83">
        <f t="shared" si="67"/>
        <v>35451.556344972923</v>
      </c>
      <c r="F348" s="83">
        <f t="shared" si="68"/>
        <v>35451.5</v>
      </c>
      <c r="G348" s="83">
        <f t="shared" si="71"/>
        <v>1.243454500217922E-2</v>
      </c>
      <c r="K348" s="83">
        <f>G348</f>
        <v>1.243454500217922E-2</v>
      </c>
      <c r="O348" s="83">
        <f t="shared" ca="1" si="66"/>
        <v>9.7252250908094438E-3</v>
      </c>
      <c r="P348" s="83">
        <f t="shared" si="69"/>
        <v>2.8151090063529595E-4</v>
      </c>
      <c r="Q348" s="146">
        <f t="shared" si="70"/>
        <v>35272.992400000003</v>
      </c>
      <c r="R348" s="83">
        <f t="shared" si="72"/>
        <v>1.4769623787328954E-4</v>
      </c>
    </row>
    <row r="349" spans="1:19" ht="12.95" customHeight="1">
      <c r="A349" s="53" t="s">
        <v>179</v>
      </c>
      <c r="B349" s="50"/>
      <c r="C349" s="49">
        <v>50488.445</v>
      </c>
      <c r="D349" s="49">
        <v>5.0000000000000001E-3</v>
      </c>
      <c r="E349" s="83">
        <f t="shared" si="67"/>
        <v>36344.012716349847</v>
      </c>
      <c r="F349" s="83">
        <f t="shared" si="68"/>
        <v>36344</v>
      </c>
      <c r="G349" s="83">
        <f t="shared" si="71"/>
        <v>2.8063200006727129E-3</v>
      </c>
      <c r="I349" s="83">
        <f>G349</f>
        <v>2.8063200006727129E-3</v>
      </c>
      <c r="O349" s="83">
        <f t="shared" ca="1" si="66"/>
        <v>9.2260637061478898E-3</v>
      </c>
      <c r="P349" s="83">
        <f t="shared" si="69"/>
        <v>-2.3844549611624737E-5</v>
      </c>
      <c r="Q349" s="146">
        <f t="shared" si="70"/>
        <v>35469.945</v>
      </c>
      <c r="R349" s="83">
        <f t="shared" si="72"/>
        <v>8.0098313816861468E-6</v>
      </c>
    </row>
    <row r="350" spans="1:19" ht="12.95" customHeight="1">
      <c r="A350" s="53" t="s">
        <v>179</v>
      </c>
      <c r="B350" s="50"/>
      <c r="C350" s="49">
        <v>50509.406000000003</v>
      </c>
      <c r="D350" s="49">
        <v>5.0000000000000001E-3</v>
      </c>
      <c r="E350" s="83">
        <f t="shared" si="67"/>
        <v>36438.993833636116</v>
      </c>
      <c r="F350" s="83">
        <f t="shared" si="68"/>
        <v>36439</v>
      </c>
      <c r="G350" s="83">
        <f t="shared" si="71"/>
        <v>-1.360829992336221E-3</v>
      </c>
      <c r="I350" s="83">
        <f>G350</f>
        <v>-1.360829992336221E-3</v>
      </c>
      <c r="O350" s="83">
        <f t="shared" ca="1" si="66"/>
        <v>9.1729316820102456E-3</v>
      </c>
      <c r="P350" s="83">
        <f t="shared" si="69"/>
        <v>-5.6773674022122383E-5</v>
      </c>
      <c r="Q350" s="146">
        <f t="shared" si="70"/>
        <v>35490.906000000003</v>
      </c>
      <c r="R350" s="83">
        <f t="shared" si="72"/>
        <v>1.7005628813349217E-6</v>
      </c>
    </row>
    <row r="351" spans="1:19" ht="12.95" customHeight="1">
      <c r="A351" s="189" t="s">
        <v>824</v>
      </c>
      <c r="B351" s="190" t="s">
        <v>197</v>
      </c>
      <c r="C351" s="191">
        <v>50523.86</v>
      </c>
      <c r="D351" s="189" t="s">
        <v>56</v>
      </c>
      <c r="E351" s="53">
        <f t="shared" si="67"/>
        <v>36504.489614813312</v>
      </c>
      <c r="F351" s="83">
        <f t="shared" si="68"/>
        <v>36504.5</v>
      </c>
      <c r="G351" s="83">
        <f t="shared" si="71"/>
        <v>-2.2918649992789142E-3</v>
      </c>
      <c r="N351" s="83">
        <f>G351</f>
        <v>-2.2918649992789142E-3</v>
      </c>
      <c r="O351" s="83">
        <f t="shared" ca="1" si="66"/>
        <v>9.1362985495784983E-3</v>
      </c>
      <c r="P351" s="83">
        <f t="shared" si="69"/>
        <v>-7.9525210854534782E-5</v>
      </c>
      <c r="Q351" s="146">
        <f t="shared" si="70"/>
        <v>35505.360000000001</v>
      </c>
      <c r="R351" s="83">
        <f t="shared" si="72"/>
        <v>4.8944473394456274E-6</v>
      </c>
    </row>
    <row r="352" spans="1:19" ht="12.95" customHeight="1">
      <c r="A352" s="53" t="s">
        <v>180</v>
      </c>
      <c r="B352" s="50"/>
      <c r="C352" s="49">
        <v>50556.412199999999</v>
      </c>
      <c r="D352" s="49">
        <v>2.0000000000000001E-4</v>
      </c>
      <c r="E352" s="83">
        <f t="shared" si="67"/>
        <v>36651.994234159974</v>
      </c>
      <c r="F352" s="83">
        <f t="shared" si="68"/>
        <v>36652</v>
      </c>
      <c r="G352" s="83">
        <f t="shared" si="71"/>
        <v>-1.2724400003207847E-3</v>
      </c>
      <c r="N352" s="83">
        <f>G352</f>
        <v>-1.2724400003207847E-3</v>
      </c>
      <c r="O352" s="83">
        <f t="shared" ca="1" si="66"/>
        <v>9.0538040910490003E-3</v>
      </c>
      <c r="P352" s="83">
        <f t="shared" si="69"/>
        <v>-1.3090235529977789E-4</v>
      </c>
      <c r="Q352" s="146">
        <f t="shared" si="70"/>
        <v>35537.912199999999</v>
      </c>
      <c r="R352" s="83">
        <f t="shared" si="72"/>
        <v>1.3031081950001063E-6</v>
      </c>
    </row>
    <row r="353" spans="1:18" ht="12.95" customHeight="1">
      <c r="A353" s="53" t="s">
        <v>181</v>
      </c>
      <c r="B353" s="50"/>
      <c r="C353" s="49">
        <v>50571.417000000001</v>
      </c>
      <c r="D353" s="49">
        <v>4.0000000000000001E-3</v>
      </c>
      <c r="E353" s="83">
        <f t="shared" si="67"/>
        <v>36719.985869514057</v>
      </c>
      <c r="F353" s="83">
        <f t="shared" si="68"/>
        <v>36720</v>
      </c>
      <c r="G353" s="83">
        <f t="shared" si="71"/>
        <v>-3.1183999963104725E-3</v>
      </c>
      <c r="I353" s="83">
        <f>G353</f>
        <v>-3.1183999963104725E-3</v>
      </c>
      <c r="O353" s="83">
        <f t="shared" ca="1" si="66"/>
        <v>9.015772747455738E-3</v>
      </c>
      <c r="P353" s="83">
        <f t="shared" si="69"/>
        <v>-1.5465468049069564E-4</v>
      </c>
      <c r="Q353" s="146">
        <f t="shared" si="70"/>
        <v>35552.917000000001</v>
      </c>
      <c r="R353" s="83">
        <f t="shared" si="72"/>
        <v>8.783786297043669E-6</v>
      </c>
    </row>
    <row r="354" spans="1:18" ht="12.95" customHeight="1">
      <c r="A354" s="53" t="s">
        <v>181</v>
      </c>
      <c r="B354" s="50" t="s">
        <v>197</v>
      </c>
      <c r="C354" s="49">
        <v>50598.457000000002</v>
      </c>
      <c r="D354" s="49">
        <v>4.0000000000000001E-3</v>
      </c>
      <c r="E354" s="83">
        <f t="shared" si="67"/>
        <v>36842.512915524283</v>
      </c>
      <c r="F354" s="83">
        <f t="shared" si="68"/>
        <v>36842.5</v>
      </c>
      <c r="G354" s="83">
        <f t="shared" si="71"/>
        <v>2.8502750064944848E-3</v>
      </c>
      <c r="I354" s="83">
        <f>G354</f>
        <v>2.8502750064944848E-3</v>
      </c>
      <c r="O354" s="83">
        <f t="shared" ca="1" si="66"/>
        <v>8.9472604005414076E-3</v>
      </c>
      <c r="P354" s="83">
        <f t="shared" si="69"/>
        <v>-1.9754984046414965E-4</v>
      </c>
      <c r="Q354" s="146">
        <f t="shared" si="70"/>
        <v>35579.957000000002</v>
      </c>
      <c r="R354" s="83">
        <f t="shared" si="72"/>
        <v>9.2892362977384245E-6</v>
      </c>
    </row>
    <row r="355" spans="1:18" ht="12.95" customHeight="1">
      <c r="A355" s="53" t="s">
        <v>181</v>
      </c>
      <c r="B355" s="50"/>
      <c r="C355" s="49">
        <v>50599.445</v>
      </c>
      <c r="D355" s="49">
        <v>8.0000000000000004E-4</v>
      </c>
      <c r="E355" s="83">
        <f t="shared" si="67"/>
        <v>36846.989865282332</v>
      </c>
      <c r="F355" s="83">
        <f t="shared" si="68"/>
        <v>36847</v>
      </c>
      <c r="G355" s="83">
        <f t="shared" si="71"/>
        <v>-2.2365900003933348E-3</v>
      </c>
      <c r="I355" s="83">
        <f>G355</f>
        <v>-2.2365900003933348E-3</v>
      </c>
      <c r="O355" s="83">
        <f t="shared" ca="1" si="66"/>
        <v>8.944743620450675E-3</v>
      </c>
      <c r="P355" s="83">
        <f t="shared" si="69"/>
        <v>-1.9912817804863901E-4</v>
      </c>
      <c r="Q355" s="146">
        <f t="shared" si="70"/>
        <v>35580.945</v>
      </c>
      <c r="R355" s="83">
        <f t="shared" si="72"/>
        <v>4.1512506775121687E-6</v>
      </c>
    </row>
    <row r="356" spans="1:18" ht="12.95" customHeight="1">
      <c r="A356" s="53" t="s">
        <v>182</v>
      </c>
      <c r="B356" s="50"/>
      <c r="C356" s="49">
        <v>50599.445500000002</v>
      </c>
      <c r="D356" s="49"/>
      <c r="E356" s="83">
        <f t="shared" si="67"/>
        <v>36846.992130945175</v>
      </c>
      <c r="F356" s="83">
        <f t="shared" si="68"/>
        <v>36847</v>
      </c>
      <c r="G356" s="83">
        <f t="shared" si="71"/>
        <v>-1.736589998472482E-3</v>
      </c>
      <c r="K356" s="83">
        <f>G356</f>
        <v>-1.736589998472482E-3</v>
      </c>
      <c r="O356" s="83">
        <f t="shared" ca="1" si="66"/>
        <v>8.944743620450675E-3</v>
      </c>
      <c r="P356" s="83">
        <f t="shared" si="69"/>
        <v>-1.9912817804863901E-4</v>
      </c>
      <c r="Q356" s="146">
        <f t="shared" si="70"/>
        <v>35580.945500000002</v>
      </c>
      <c r="R356" s="83">
        <f t="shared" si="72"/>
        <v>2.3637888492609973E-6</v>
      </c>
    </row>
    <row r="357" spans="1:18" ht="12.95" customHeight="1">
      <c r="A357" s="53" t="s">
        <v>190</v>
      </c>
      <c r="B357" s="50"/>
      <c r="C357" s="49">
        <v>50849.594499999999</v>
      </c>
      <c r="D357" s="49">
        <v>1.4E-3</v>
      </c>
      <c r="E357" s="83">
        <f t="shared" si="67"/>
        <v>37980.498714984016</v>
      </c>
      <c r="F357" s="83">
        <f t="shared" si="68"/>
        <v>37980.5</v>
      </c>
      <c r="G357" s="83">
        <f t="shared" si="71"/>
        <v>-2.8358499548630789E-4</v>
      </c>
      <c r="K357" s="83">
        <f>G357</f>
        <v>-2.8358499548630789E-4</v>
      </c>
      <c r="O357" s="83">
        <f t="shared" ca="1" si="66"/>
        <v>8.310794679818885E-3</v>
      </c>
      <c r="P357" s="83">
        <f t="shared" si="69"/>
        <v>-6.0255555502695696E-4</v>
      </c>
      <c r="Q357" s="146">
        <f t="shared" si="70"/>
        <v>35831.094499999999</v>
      </c>
      <c r="R357" s="83">
        <f t="shared" si="72"/>
        <v>1.0174221785367476E-7</v>
      </c>
    </row>
    <row r="358" spans="1:18" ht="12.95" customHeight="1">
      <c r="A358" s="189" t="s">
        <v>840</v>
      </c>
      <c r="B358" s="190" t="s">
        <v>197</v>
      </c>
      <c r="C358" s="191">
        <v>50855.542699999998</v>
      </c>
      <c r="D358" s="189" t="s">
        <v>57</v>
      </c>
      <c r="E358" s="53">
        <f t="shared" si="67"/>
        <v>38007.451946310859</v>
      </c>
      <c r="F358" s="83">
        <f t="shared" si="68"/>
        <v>38007.5</v>
      </c>
      <c r="G358" s="83">
        <f t="shared" si="71"/>
        <v>-1.0604775001411326E-2</v>
      </c>
      <c r="N358" s="83">
        <f>G358</f>
        <v>-1.0604775001411326E-2</v>
      </c>
      <c r="O358" s="83">
        <f t="shared" ca="1" si="66"/>
        <v>8.2956939992745032E-3</v>
      </c>
      <c r="P358" s="83">
        <f t="shared" si="69"/>
        <v>-6.1230759171951744E-4</v>
      </c>
      <c r="Q358" s="146">
        <f t="shared" si="70"/>
        <v>35837.042699999998</v>
      </c>
      <c r="R358" s="83">
        <f t="shared" si="72"/>
        <v>9.984940493375295E-5</v>
      </c>
    </row>
    <row r="359" spans="1:18" ht="12.95" customHeight="1">
      <c r="A359" s="189" t="s">
        <v>840</v>
      </c>
      <c r="B359" s="190" t="s">
        <v>195</v>
      </c>
      <c r="C359" s="191">
        <v>50855.649700000002</v>
      </c>
      <c r="D359" s="189" t="s">
        <v>57</v>
      </c>
      <c r="E359" s="53">
        <f t="shared" si="67"/>
        <v>38007.936798157141</v>
      </c>
      <c r="F359" s="83">
        <f t="shared" si="68"/>
        <v>38008</v>
      </c>
      <c r="G359" s="83">
        <f t="shared" si="71"/>
        <v>-1.394775999506237E-2</v>
      </c>
      <c r="N359" s="83">
        <f>G359</f>
        <v>-1.394775999506237E-2</v>
      </c>
      <c r="O359" s="83">
        <f t="shared" ca="1" si="66"/>
        <v>8.2954143570421988E-3</v>
      </c>
      <c r="P359" s="83">
        <f t="shared" si="69"/>
        <v>-6.1248824747444242E-4</v>
      </c>
      <c r="Q359" s="146">
        <f t="shared" si="70"/>
        <v>35837.149700000002</v>
      </c>
      <c r="R359" s="83">
        <f t="shared" si="72"/>
        <v>1.7782947258201679E-4</v>
      </c>
    </row>
    <row r="360" spans="1:18" ht="12.95" customHeight="1">
      <c r="A360" s="53" t="s">
        <v>183</v>
      </c>
      <c r="B360" s="50"/>
      <c r="C360" s="49">
        <v>50881.481699999997</v>
      </c>
      <c r="D360" s="49">
        <v>2.0000000000000001E-4</v>
      </c>
      <c r="E360" s="83">
        <f t="shared" si="67"/>
        <v>38124.990002762745</v>
      </c>
      <c r="F360" s="83">
        <f t="shared" si="68"/>
        <v>38125</v>
      </c>
      <c r="G360" s="83">
        <f t="shared" si="71"/>
        <v>-2.2062499992898665E-3</v>
      </c>
      <c r="K360" s="83">
        <f>G360</f>
        <v>-2.2062499992898665E-3</v>
      </c>
      <c r="O360" s="83">
        <f t="shared" ca="1" si="66"/>
        <v>8.2299780746832064E-3</v>
      </c>
      <c r="P360" s="83">
        <f t="shared" si="69"/>
        <v>-6.5482416560611479E-4</v>
      </c>
      <c r="Q360" s="146">
        <f t="shared" si="70"/>
        <v>35862.981699999997</v>
      </c>
      <c r="R360" s="83">
        <f t="shared" si="72"/>
        <v>2.4069221174213242E-6</v>
      </c>
    </row>
    <row r="361" spans="1:18" ht="12.95" customHeight="1">
      <c r="A361" s="192" t="s">
        <v>848</v>
      </c>
      <c r="B361" s="190" t="s">
        <v>195</v>
      </c>
      <c r="C361" s="191">
        <v>50890.088000000003</v>
      </c>
      <c r="D361" s="189" t="s">
        <v>56</v>
      </c>
      <c r="E361" s="53">
        <f t="shared" si="67"/>
        <v>38163.987950842573</v>
      </c>
      <c r="F361" s="83">
        <f t="shared" si="68"/>
        <v>38164</v>
      </c>
      <c r="G361" s="83">
        <f t="shared" si="71"/>
        <v>-2.6590799971017987E-3</v>
      </c>
      <c r="I361" s="83">
        <f>G361</f>
        <v>-2.6590799971017987E-3</v>
      </c>
      <c r="O361" s="83">
        <f t="shared" ca="1" si="66"/>
        <v>8.20816598056354E-3</v>
      </c>
      <c r="P361" s="83">
        <f t="shared" si="69"/>
        <v>-6.6896378526924791E-4</v>
      </c>
      <c r="Q361" s="146">
        <f t="shared" si="70"/>
        <v>35871.588000000003</v>
      </c>
      <c r="R361" s="83">
        <f t="shared" si="72"/>
        <v>3.9605625365987416E-6</v>
      </c>
    </row>
    <row r="362" spans="1:18" ht="12.95" customHeight="1">
      <c r="A362" s="53" t="s">
        <v>184</v>
      </c>
      <c r="B362" s="50"/>
      <c r="C362" s="152">
        <v>50900.345000000001</v>
      </c>
      <c r="D362" s="49">
        <v>6.0000000000000001E-3</v>
      </c>
      <c r="E362" s="83">
        <f t="shared" si="67"/>
        <v>38210.465758199323</v>
      </c>
      <c r="F362" s="83">
        <f t="shared" si="68"/>
        <v>38210.5</v>
      </c>
      <c r="G362" s="83">
        <f t="shared" si="71"/>
        <v>-7.5566849991446361E-3</v>
      </c>
      <c r="I362" s="83">
        <f>G362</f>
        <v>-7.5566849991446361E-3</v>
      </c>
      <c r="O362" s="83">
        <f t="shared" ca="1" si="66"/>
        <v>8.182159252959325E-3</v>
      </c>
      <c r="P362" s="83">
        <f t="shared" si="69"/>
        <v>-6.8584062918904728E-4</v>
      </c>
      <c r="Q362" s="146">
        <f t="shared" si="70"/>
        <v>35881.845000000001</v>
      </c>
      <c r="R362" s="83">
        <f t="shared" si="72"/>
        <v>4.7208502356150411E-5</v>
      </c>
    </row>
    <row r="363" spans="1:18" ht="12.95" customHeight="1">
      <c r="A363" s="53" t="s">
        <v>190</v>
      </c>
      <c r="B363" s="50"/>
      <c r="C363" s="49">
        <v>50919.549700000003</v>
      </c>
      <c r="D363" s="49">
        <v>2.3999999999999998E-3</v>
      </c>
      <c r="E363" s="83">
        <f t="shared" si="67"/>
        <v>38297.488508218281</v>
      </c>
      <c r="F363" s="83">
        <f t="shared" si="68"/>
        <v>38297.5</v>
      </c>
      <c r="G363" s="83">
        <f t="shared" si="71"/>
        <v>-2.5360749932588078E-3</v>
      </c>
      <c r="K363" s="83">
        <f>G363</f>
        <v>-2.5360749932588078E-3</v>
      </c>
      <c r="O363" s="83">
        <f t="shared" ca="1" si="66"/>
        <v>8.1335015045385338E-3</v>
      </c>
      <c r="P363" s="83">
        <f t="shared" si="69"/>
        <v>-7.1746943843550501E-4</v>
      </c>
      <c r="Q363" s="146">
        <f t="shared" si="70"/>
        <v>35901.049700000003</v>
      </c>
      <c r="R363" s="83">
        <f t="shared" si="72"/>
        <v>3.3073261640341728E-6</v>
      </c>
    </row>
    <row r="364" spans="1:18" ht="12.95" customHeight="1">
      <c r="A364" s="189" t="s">
        <v>824</v>
      </c>
      <c r="B364" s="190" t="s">
        <v>197</v>
      </c>
      <c r="C364" s="191">
        <v>50921.758000000002</v>
      </c>
      <c r="D364" s="189" t="s">
        <v>56</v>
      </c>
      <c r="E364" s="53">
        <f t="shared" si="67"/>
        <v>38307.495034686632</v>
      </c>
      <c r="F364" s="83">
        <f t="shared" si="68"/>
        <v>38307.5</v>
      </c>
      <c r="G364" s="83">
        <f t="shared" si="71"/>
        <v>-1.0957749982480891E-3</v>
      </c>
      <c r="N364" s="83">
        <f>G364</f>
        <v>-1.0957749982480891E-3</v>
      </c>
      <c r="O364" s="83">
        <f t="shared" ca="1" si="66"/>
        <v>8.1279086598924667E-3</v>
      </c>
      <c r="P364" s="83">
        <f t="shared" si="69"/>
        <v>-7.2110934163153138E-4</v>
      </c>
      <c r="Q364" s="146">
        <f t="shared" si="70"/>
        <v>35903.258000000002</v>
      </c>
      <c r="R364" s="83">
        <f t="shared" si="72"/>
        <v>1.4037435424791635E-7</v>
      </c>
    </row>
    <row r="365" spans="1:18" ht="12.95" customHeight="1">
      <c r="A365" s="53" t="s">
        <v>190</v>
      </c>
      <c r="B365" s="50"/>
      <c r="C365" s="49">
        <v>50925.398699999998</v>
      </c>
      <c r="D365" s="49">
        <v>5.9999999999999995E-4</v>
      </c>
      <c r="E365" s="83">
        <f t="shared" si="67"/>
        <v>38323.992232039032</v>
      </c>
      <c r="F365" s="83">
        <f t="shared" si="68"/>
        <v>38324</v>
      </c>
      <c r="G365" s="83">
        <f t="shared" si="71"/>
        <v>-1.7142799988505431E-3</v>
      </c>
      <c r="K365" s="83">
        <f>G365</f>
        <v>-1.7142799988505431E-3</v>
      </c>
      <c r="O365" s="83">
        <f t="shared" ca="1" si="66"/>
        <v>8.1186804662264564E-3</v>
      </c>
      <c r="P365" s="83">
        <f t="shared" si="69"/>
        <v>-7.2711716885928354E-4</v>
      </c>
      <c r="Q365" s="146">
        <f t="shared" si="70"/>
        <v>35906.898699999998</v>
      </c>
      <c r="R365" s="83">
        <f t="shared" si="72"/>
        <v>9.7449045291635226E-7</v>
      </c>
    </row>
    <row r="366" spans="1:18" ht="12.95" customHeight="1">
      <c r="A366" s="189" t="s">
        <v>824</v>
      </c>
      <c r="B366" s="190" t="s">
        <v>195</v>
      </c>
      <c r="C366" s="191">
        <v>50925.62</v>
      </c>
      <c r="D366" s="189" t="s">
        <v>56</v>
      </c>
      <c r="E366" s="53">
        <f t="shared" si="67"/>
        <v>38324.995014408953</v>
      </c>
      <c r="F366" s="83">
        <f t="shared" si="68"/>
        <v>38325</v>
      </c>
      <c r="G366" s="83">
        <f t="shared" si="71"/>
        <v>-1.1002499959431589E-3</v>
      </c>
      <c r="N366" s="83">
        <f>G366</f>
        <v>-1.1002499959431589E-3</v>
      </c>
      <c r="O366" s="83">
        <f t="shared" ca="1" si="66"/>
        <v>8.1181211817618476E-3</v>
      </c>
      <c r="P366" s="83">
        <f t="shared" si="69"/>
        <v>-7.2748135912397392E-4</v>
      </c>
      <c r="Q366" s="146">
        <f t="shared" si="70"/>
        <v>35907.120000000003</v>
      </c>
      <c r="R366" s="83">
        <f t="shared" si="72"/>
        <v>1.389564565960334E-7</v>
      </c>
    </row>
    <row r="367" spans="1:18" ht="12.95" customHeight="1">
      <c r="A367" s="49" t="s">
        <v>190</v>
      </c>
      <c r="B367" s="50" t="s">
        <v>197</v>
      </c>
      <c r="C367" s="49">
        <v>50937.426399999997</v>
      </c>
      <c r="D367" s="49">
        <v>1.2999999999999999E-3</v>
      </c>
      <c r="E367" s="83">
        <f t="shared" si="67"/>
        <v>38378.493657752682</v>
      </c>
      <c r="F367" s="83">
        <f t="shared" si="68"/>
        <v>38378.5</v>
      </c>
      <c r="G367" s="83">
        <f t="shared" si="71"/>
        <v>-1.3996449997648597E-3</v>
      </c>
      <c r="K367" s="83">
        <f>G367</f>
        <v>-1.3996449997648597E-3</v>
      </c>
      <c r="O367" s="83">
        <f t="shared" ca="1" si="66"/>
        <v>8.0881994629053849E-3</v>
      </c>
      <c r="P367" s="83">
        <f t="shared" si="69"/>
        <v>-7.4697878805511566E-4</v>
      </c>
      <c r="Q367" s="146">
        <f t="shared" si="70"/>
        <v>35918.926399999997</v>
      </c>
      <c r="R367" s="83">
        <f t="shared" si="72"/>
        <v>4.2597318390754842E-7</v>
      </c>
    </row>
    <row r="368" spans="1:18" ht="12.95" customHeight="1">
      <c r="A368" s="53" t="s">
        <v>185</v>
      </c>
      <c r="B368" s="50" t="s">
        <v>197</v>
      </c>
      <c r="C368" s="49">
        <v>50943.383999999998</v>
      </c>
      <c r="D368" s="49">
        <v>3.0000000000000001E-3</v>
      </c>
      <c r="E368" s="83">
        <f t="shared" si="67"/>
        <v>38405.489483540798</v>
      </c>
      <c r="F368" s="83">
        <f t="shared" si="68"/>
        <v>38405.5</v>
      </c>
      <c r="G368" s="83">
        <f t="shared" si="71"/>
        <v>-2.3208349957712926E-3</v>
      </c>
      <c r="I368" s="83">
        <f>G368</f>
        <v>-2.3208349957712926E-3</v>
      </c>
      <c r="O368" s="83">
        <f t="shared" ca="1" si="66"/>
        <v>8.0730987823610031E-3</v>
      </c>
      <c r="P368" s="83">
        <f t="shared" si="69"/>
        <v>-7.5682848883458324E-4</v>
      </c>
      <c r="Q368" s="146">
        <f t="shared" si="70"/>
        <v>35924.883999999998</v>
      </c>
      <c r="R368" s="83">
        <f t="shared" si="72"/>
        <v>2.446116353740367E-6</v>
      </c>
    </row>
    <row r="369" spans="1:18" ht="12.95" customHeight="1">
      <c r="A369" s="53" t="s">
        <v>190</v>
      </c>
      <c r="B369" s="50"/>
      <c r="C369" s="49">
        <v>50946.364600000001</v>
      </c>
      <c r="D369" s="49">
        <v>1.1999999999999999E-3</v>
      </c>
      <c r="E369" s="83">
        <f t="shared" si="67"/>
        <v>38418.995552821063</v>
      </c>
      <c r="F369" s="83">
        <f t="shared" si="68"/>
        <v>38419</v>
      </c>
      <c r="G369" s="83">
        <f t="shared" si="71"/>
        <v>-9.8142999922856688E-4</v>
      </c>
      <c r="K369" s="83">
        <f>G369</f>
        <v>-9.8142999922856688E-4</v>
      </c>
      <c r="O369" s="83">
        <f t="shared" ca="1" si="66"/>
        <v>8.0655484420888088E-3</v>
      </c>
      <c r="P369" s="83">
        <f t="shared" si="69"/>
        <v>-7.6175582376924143E-4</v>
      </c>
      <c r="Q369" s="146">
        <f t="shared" si="70"/>
        <v>35927.864600000001</v>
      </c>
      <c r="R369" s="83">
        <f t="shared" si="72"/>
        <v>4.8256743363734504E-8</v>
      </c>
    </row>
    <row r="370" spans="1:18" ht="12.95" customHeight="1">
      <c r="A370" s="53" t="s">
        <v>189</v>
      </c>
      <c r="B370" s="50" t="s">
        <v>197</v>
      </c>
      <c r="C370" s="49">
        <v>51207.545899999997</v>
      </c>
      <c r="D370" s="49">
        <v>1E-4</v>
      </c>
      <c r="E370" s="83">
        <f t="shared" si="67"/>
        <v>39602.493081005552</v>
      </c>
      <c r="F370" s="83">
        <f t="shared" si="68"/>
        <v>39602.5</v>
      </c>
      <c r="G370" s="83">
        <f t="shared" si="71"/>
        <v>-1.5269249997800216E-3</v>
      </c>
      <c r="K370" s="83">
        <f>G370</f>
        <v>-1.5269249997800216E-3</v>
      </c>
      <c r="O370" s="83">
        <f t="shared" ca="1" si="66"/>
        <v>7.40363527822668E-3</v>
      </c>
      <c r="P370" s="83">
        <f t="shared" si="69"/>
        <v>-1.2001564009603794E-3</v>
      </c>
      <c r="Q370" s="146">
        <f t="shared" si="70"/>
        <v>36189.045899999997</v>
      </c>
      <c r="R370" s="83">
        <f t="shared" si="72"/>
        <v>1.0677771717455225E-7</v>
      </c>
    </row>
    <row r="371" spans="1:18" ht="12.95" customHeight="1">
      <c r="A371" s="189" t="s">
        <v>824</v>
      </c>
      <c r="B371" s="190" t="s">
        <v>195</v>
      </c>
      <c r="C371" s="191">
        <v>51223.758999999998</v>
      </c>
      <c r="D371" s="189" t="s">
        <v>56</v>
      </c>
      <c r="E371" s="53">
        <f t="shared" si="67"/>
        <v>39675.959917161927</v>
      </c>
      <c r="F371" s="83">
        <f t="shared" si="68"/>
        <v>39676</v>
      </c>
      <c r="G371" s="83">
        <f t="shared" si="71"/>
        <v>-8.8457199963158928E-3</v>
      </c>
      <c r="N371" s="83">
        <f>G371</f>
        <v>-8.8457199963158928E-3</v>
      </c>
      <c r="O371" s="83">
        <f t="shared" ca="1" si="66"/>
        <v>7.3625278700780832E-3</v>
      </c>
      <c r="P371" s="83">
        <f t="shared" si="69"/>
        <v>-1.2278026362602832E-3</v>
      </c>
      <c r="Q371" s="146">
        <f t="shared" si="70"/>
        <v>36205.258999999998</v>
      </c>
      <c r="R371" s="83">
        <f t="shared" si="72"/>
        <v>5.8032664904636628E-5</v>
      </c>
    </row>
    <row r="372" spans="1:18" ht="12.95" customHeight="1">
      <c r="A372" s="189" t="s">
        <v>824</v>
      </c>
      <c r="B372" s="190" t="s">
        <v>195</v>
      </c>
      <c r="C372" s="191">
        <v>51245.624000000003</v>
      </c>
      <c r="D372" s="189" t="s">
        <v>56</v>
      </c>
      <c r="E372" s="53">
        <f t="shared" si="67"/>
        <v>39775.037352850319</v>
      </c>
      <c r="F372" s="83">
        <f t="shared" si="68"/>
        <v>39775</v>
      </c>
      <c r="G372" s="83">
        <f t="shared" si="71"/>
        <v>8.2432500057620928E-3</v>
      </c>
      <c r="N372" s="83">
        <f>G372</f>
        <v>8.2432500057620928E-3</v>
      </c>
      <c r="O372" s="83">
        <f t="shared" ca="1" si="66"/>
        <v>7.3071587080820108E-3</v>
      </c>
      <c r="P372" s="83">
        <f t="shared" si="69"/>
        <v>-1.2651180262697494E-3</v>
      </c>
      <c r="Q372" s="146">
        <f t="shared" si="70"/>
        <v>36227.124000000003</v>
      </c>
      <c r="R372" s="83">
        <f t="shared" si="72"/>
        <v>9.040906263256509E-5</v>
      </c>
    </row>
    <row r="373" spans="1:18" ht="12.95" customHeight="1">
      <c r="A373" s="189" t="s">
        <v>824</v>
      </c>
      <c r="B373" s="190" t="s">
        <v>195</v>
      </c>
      <c r="C373" s="191">
        <v>51248.705999999998</v>
      </c>
      <c r="D373" s="189" t="s">
        <v>56</v>
      </c>
      <c r="E373" s="53">
        <f t="shared" si="67"/>
        <v>39789.002898553088</v>
      </c>
      <c r="F373" s="83">
        <f t="shared" si="68"/>
        <v>39789</v>
      </c>
      <c r="G373" s="83">
        <f t="shared" si="71"/>
        <v>6.3966999732656404E-4</v>
      </c>
      <c r="N373" s="83">
        <f>G373</f>
        <v>6.3966999732656404E-4</v>
      </c>
      <c r="O373" s="83">
        <f t="shared" ca="1" si="66"/>
        <v>7.2993287255775155E-3</v>
      </c>
      <c r="P373" s="83">
        <f t="shared" si="69"/>
        <v>-1.2704021390442148E-3</v>
      </c>
      <c r="Q373" s="146">
        <f t="shared" si="70"/>
        <v>36230.205999999998</v>
      </c>
      <c r="R373" s="83">
        <f t="shared" si="72"/>
        <v>3.6483755661400312E-6</v>
      </c>
    </row>
    <row r="374" spans="1:18" ht="12.95" customHeight="1">
      <c r="A374" s="189" t="s">
        <v>840</v>
      </c>
      <c r="B374" s="190" t="s">
        <v>197</v>
      </c>
      <c r="C374" s="191">
        <v>51250.369299999998</v>
      </c>
      <c r="D374" s="189" t="s">
        <v>56</v>
      </c>
      <c r="E374" s="53">
        <f t="shared" si="67"/>
        <v>39796.539852533446</v>
      </c>
      <c r="F374" s="83">
        <f t="shared" si="68"/>
        <v>39796.5</v>
      </c>
      <c r="G374" s="83">
        <f t="shared" si="71"/>
        <v>8.7948950022109784E-3</v>
      </c>
      <c r="I374" s="83">
        <f>G374</f>
        <v>8.7948950022109784E-3</v>
      </c>
      <c r="O374" s="83">
        <f t="shared" ca="1" si="66"/>
        <v>7.2951340920929635E-3</v>
      </c>
      <c r="P374" s="83">
        <f t="shared" si="69"/>
        <v>-1.2732336464981254E-3</v>
      </c>
      <c r="Q374" s="146">
        <f t="shared" si="70"/>
        <v>36231.869299999998</v>
      </c>
      <c r="R374" s="83">
        <f t="shared" si="72"/>
        <v>1.0136721448695698E-4</v>
      </c>
    </row>
    <row r="375" spans="1:18" ht="12.95" customHeight="1">
      <c r="A375" s="189" t="s">
        <v>840</v>
      </c>
      <c r="B375" s="190" t="s">
        <v>195</v>
      </c>
      <c r="C375" s="191">
        <v>51250.471299999997</v>
      </c>
      <c r="D375" s="189" t="s">
        <v>56</v>
      </c>
      <c r="E375" s="53">
        <f t="shared" si="67"/>
        <v>39797.002047751375</v>
      </c>
      <c r="F375" s="83">
        <f t="shared" si="68"/>
        <v>39797</v>
      </c>
      <c r="G375" s="83">
        <f t="shared" si="71"/>
        <v>4.5190999662736431E-4</v>
      </c>
      <c r="I375" s="83">
        <f>G375</f>
        <v>4.5190999662736431E-4</v>
      </c>
      <c r="O375" s="83">
        <f t="shared" ca="1" si="66"/>
        <v>7.2948544498606591E-3</v>
      </c>
      <c r="P375" s="83">
        <f t="shared" si="69"/>
        <v>-1.2734224318385447E-3</v>
      </c>
      <c r="Q375" s="146">
        <f t="shared" si="70"/>
        <v>36231.971299999997</v>
      </c>
      <c r="R375" s="83">
        <f t="shared" si="72"/>
        <v>2.9767719887160711E-6</v>
      </c>
    </row>
    <row r="376" spans="1:18" ht="12.95" customHeight="1">
      <c r="A376" s="189" t="s">
        <v>840</v>
      </c>
      <c r="B376" s="190" t="s">
        <v>195</v>
      </c>
      <c r="C376" s="191">
        <v>51250.477599999998</v>
      </c>
      <c r="D376" s="189" t="s">
        <v>56</v>
      </c>
      <c r="E376" s="53">
        <f t="shared" si="67"/>
        <v>39797.030595103075</v>
      </c>
      <c r="F376" s="83">
        <f t="shared" si="68"/>
        <v>39797</v>
      </c>
      <c r="G376" s="83">
        <f t="shared" si="71"/>
        <v>6.7519099975470454E-3</v>
      </c>
      <c r="I376" s="83">
        <f>G376</f>
        <v>6.7519099975470454E-3</v>
      </c>
      <c r="O376" s="83">
        <f t="shared" ca="1" si="66"/>
        <v>7.2948544498606591E-3</v>
      </c>
      <c r="P376" s="83">
        <f t="shared" si="69"/>
        <v>-1.2734224318385447E-3</v>
      </c>
      <c r="Q376" s="146">
        <f t="shared" si="70"/>
        <v>36231.977599999998</v>
      </c>
      <c r="R376" s="83">
        <f t="shared" si="72"/>
        <v>6.4405960602148001E-5</v>
      </c>
    </row>
    <row r="377" spans="1:18" ht="12.95" customHeight="1">
      <c r="A377" s="189" t="s">
        <v>824</v>
      </c>
      <c r="B377" s="190" t="s">
        <v>195</v>
      </c>
      <c r="C377" s="191">
        <v>51256.652999999998</v>
      </c>
      <c r="D377" s="189" t="s">
        <v>56</v>
      </c>
      <c r="E377" s="53">
        <f t="shared" si="67"/>
        <v>39825.013343621256</v>
      </c>
      <c r="F377" s="83">
        <f t="shared" si="68"/>
        <v>39825</v>
      </c>
      <c r="G377" s="83">
        <f t="shared" si="71"/>
        <v>2.9447499982779846E-3</v>
      </c>
      <c r="N377" s="83">
        <f>G377</f>
        <v>2.9447499982779846E-3</v>
      </c>
      <c r="O377" s="83">
        <f t="shared" ca="1" si="66"/>
        <v>7.2791944848516719E-3</v>
      </c>
      <c r="P377" s="83">
        <f t="shared" si="69"/>
        <v>-1.2839980371788916E-3</v>
      </c>
      <c r="Q377" s="146">
        <f t="shared" si="70"/>
        <v>36238.152999999998</v>
      </c>
      <c r="R377" s="83">
        <f t="shared" si="72"/>
        <v>1.7882309947380389E-5</v>
      </c>
    </row>
    <row r="378" spans="1:18" ht="12.95" customHeight="1">
      <c r="A378" s="189" t="s">
        <v>824</v>
      </c>
      <c r="B378" s="190" t="s">
        <v>195</v>
      </c>
      <c r="C378" s="191">
        <v>51256.654000000002</v>
      </c>
      <c r="D378" s="189" t="s">
        <v>56</v>
      </c>
      <c r="E378" s="53">
        <f t="shared" si="67"/>
        <v>39825.017874946941</v>
      </c>
      <c r="F378" s="83">
        <f t="shared" si="68"/>
        <v>39825</v>
      </c>
      <c r="G378" s="83">
        <f t="shared" si="71"/>
        <v>3.9447500021196902E-3</v>
      </c>
      <c r="N378" s="83">
        <f>G378</f>
        <v>3.9447500021196902E-3</v>
      </c>
      <c r="O378" s="83">
        <f t="shared" ca="1" si="66"/>
        <v>7.2791944848516719E-3</v>
      </c>
      <c r="P378" s="83">
        <f t="shared" si="69"/>
        <v>-1.2839980371788916E-3</v>
      </c>
      <c r="Q378" s="146">
        <f t="shared" si="70"/>
        <v>36238.154000000002</v>
      </c>
      <c r="R378" s="83">
        <f t="shared" si="72"/>
        <v>2.7339806058468765E-5</v>
      </c>
    </row>
    <row r="379" spans="1:18" ht="12.95" customHeight="1">
      <c r="A379" s="189" t="s">
        <v>824</v>
      </c>
      <c r="B379" s="190" t="s">
        <v>195</v>
      </c>
      <c r="C379" s="191">
        <v>51261.732000000004</v>
      </c>
      <c r="D379" s="189" t="s">
        <v>56</v>
      </c>
      <c r="E379" s="53">
        <f t="shared" si="67"/>
        <v>39848.027946679191</v>
      </c>
      <c r="F379" s="83">
        <f t="shared" si="68"/>
        <v>39848</v>
      </c>
      <c r="G379" s="83">
        <f t="shared" ref="G379:G410" si="73">+C379-(C$7+F379*C$8)</f>
        <v>6.1674400058109313E-3</v>
      </c>
      <c r="N379" s="83">
        <f>G379</f>
        <v>6.1674400058109313E-3</v>
      </c>
      <c r="O379" s="83">
        <f t="shared" ca="1" si="66"/>
        <v>7.2663309421657149E-3</v>
      </c>
      <c r="P379" s="83">
        <f t="shared" si="69"/>
        <v>-1.2926904719198747E-3</v>
      </c>
      <c r="Q379" s="146">
        <f t="shared" si="70"/>
        <v>36243.232000000004</v>
      </c>
      <c r="R379" s="83">
        <f t="shared" ref="R379:R402" si="74">+(P379-G379)^2</f>
        <v>5.5653546744768062E-5</v>
      </c>
    </row>
    <row r="380" spans="1:18" ht="12.95" customHeight="1">
      <c r="A380" s="53" t="s">
        <v>191</v>
      </c>
      <c r="B380" s="50" t="s">
        <v>197</v>
      </c>
      <c r="C380" s="49">
        <v>51266.4692</v>
      </c>
      <c r="D380" s="49">
        <v>2.9999999999999997E-4</v>
      </c>
      <c r="E380" s="83">
        <f t="shared" si="67"/>
        <v>39869.493742624421</v>
      </c>
      <c r="F380" s="83">
        <f t="shared" si="68"/>
        <v>39869.5</v>
      </c>
      <c r="G380" s="83">
        <f t="shared" si="73"/>
        <v>-1.380914996843785E-3</v>
      </c>
      <c r="K380" s="83">
        <f>G380</f>
        <v>-1.380914996843785E-3</v>
      </c>
      <c r="O380" s="83">
        <f t="shared" ca="1" si="66"/>
        <v>7.2543063261766676E-3</v>
      </c>
      <c r="P380" s="83">
        <f t="shared" si="69"/>
        <v>-1.3008203564125725E-3</v>
      </c>
      <c r="Q380" s="146">
        <f t="shared" si="70"/>
        <v>36247.9692</v>
      </c>
      <c r="R380" s="83">
        <f t="shared" si="74"/>
        <v>6.415151425805232E-9</v>
      </c>
    </row>
    <row r="381" spans="1:18" ht="12.95" customHeight="1">
      <c r="A381" s="53" t="s">
        <v>191</v>
      </c>
      <c r="B381" s="50"/>
      <c r="C381" s="49">
        <v>51270.331700000002</v>
      </c>
      <c r="D381" s="49">
        <v>2.0000000000000001E-4</v>
      </c>
      <c r="E381" s="83">
        <f t="shared" si="67"/>
        <v>39886.995988009585</v>
      </c>
      <c r="F381" s="83">
        <f t="shared" si="68"/>
        <v>39887</v>
      </c>
      <c r="G381" s="83">
        <f t="shared" si="73"/>
        <v>-8.8538999989395961E-4</v>
      </c>
      <c r="K381" s="83">
        <f>G381</f>
        <v>-8.8538999989395961E-4</v>
      </c>
      <c r="O381" s="83">
        <f t="shared" ca="1" si="66"/>
        <v>7.2445188480460485E-3</v>
      </c>
      <c r="P381" s="83">
        <f t="shared" si="69"/>
        <v>-1.3074408056764266E-3</v>
      </c>
      <c r="Q381" s="146">
        <f t="shared" si="70"/>
        <v>36251.831700000002</v>
      </c>
      <c r="R381" s="83">
        <f t="shared" si="74"/>
        <v>1.7812688266162968E-7</v>
      </c>
    </row>
    <row r="382" spans="1:18" ht="12.95" customHeight="1">
      <c r="A382" s="53" t="s">
        <v>188</v>
      </c>
      <c r="B382" s="50" t="s">
        <v>195</v>
      </c>
      <c r="C382" s="49">
        <v>51270.332900000001</v>
      </c>
      <c r="D382" s="49">
        <v>1.9E-3</v>
      </c>
      <c r="E382" s="83">
        <f t="shared" si="67"/>
        <v>39887.001425600378</v>
      </c>
      <c r="F382" s="83">
        <f t="shared" si="68"/>
        <v>39887</v>
      </c>
      <c r="G382" s="83">
        <f t="shared" si="73"/>
        <v>3.1460999889532104E-4</v>
      </c>
      <c r="K382" s="83">
        <f>G382</f>
        <v>3.1460999889532104E-4</v>
      </c>
      <c r="O382" s="83">
        <f t="shared" ca="1" si="66"/>
        <v>7.2445188480460485E-3</v>
      </c>
      <c r="P382" s="83">
        <f t="shared" si="69"/>
        <v>-1.3074408056764266E-3</v>
      </c>
      <c r="Q382" s="146">
        <f t="shared" si="70"/>
        <v>36251.832900000001</v>
      </c>
      <c r="R382" s="83">
        <f t="shared" si="74"/>
        <v>2.6310488126118537E-6</v>
      </c>
    </row>
    <row r="383" spans="1:18" ht="12.95" customHeight="1">
      <c r="A383" s="53" t="s">
        <v>188</v>
      </c>
      <c r="B383" s="50" t="s">
        <v>195</v>
      </c>
      <c r="C383" s="49">
        <v>51272.539599999996</v>
      </c>
      <c r="D383" s="49">
        <v>1.6999999999999999E-3</v>
      </c>
      <c r="E383" s="83">
        <f t="shared" si="67"/>
        <v>39897.000701947647</v>
      </c>
      <c r="F383" s="83">
        <f t="shared" si="68"/>
        <v>39897</v>
      </c>
      <c r="G383" s="83">
        <f t="shared" si="73"/>
        <v>1.5490999794565141E-4</v>
      </c>
      <c r="K383" s="83">
        <f>G383</f>
        <v>1.5490999794565141E-4</v>
      </c>
      <c r="O383" s="83">
        <f t="shared" ca="1" si="66"/>
        <v>7.2389260033999814E-3</v>
      </c>
      <c r="P383" s="83">
        <f t="shared" si="69"/>
        <v>-1.3112251691982848E-3</v>
      </c>
      <c r="Q383" s="146">
        <f t="shared" si="70"/>
        <v>36254.039599999996</v>
      </c>
      <c r="R383" s="83">
        <f t="shared" si="74"/>
        <v>2.1495523283361776E-6</v>
      </c>
    </row>
    <row r="384" spans="1:18" ht="12.95" customHeight="1">
      <c r="A384" s="53" t="s">
        <v>188</v>
      </c>
      <c r="B384" s="50" t="s">
        <v>197</v>
      </c>
      <c r="C384" s="49">
        <v>51274.413500000002</v>
      </c>
      <c r="D384" s="49">
        <v>1.6999999999999999E-3</v>
      </c>
      <c r="E384" s="83">
        <f t="shared" si="67"/>
        <v>39905.491953113305</v>
      </c>
      <c r="F384" s="83">
        <f t="shared" si="68"/>
        <v>39905.5</v>
      </c>
      <c r="G384" s="83">
        <f t="shared" si="73"/>
        <v>-1.775834993168246E-3</v>
      </c>
      <c r="K384" s="83">
        <f>G384</f>
        <v>-1.775834993168246E-3</v>
      </c>
      <c r="O384" s="83">
        <f t="shared" ca="1" si="66"/>
        <v>7.234172085450824E-3</v>
      </c>
      <c r="P384" s="83">
        <f t="shared" si="69"/>
        <v>-1.3144425927683412E-3</v>
      </c>
      <c r="Q384" s="146">
        <f t="shared" si="70"/>
        <v>36255.913500000002</v>
      </c>
      <c r="R384" s="83">
        <f t="shared" si="74"/>
        <v>2.1288294714678605E-7</v>
      </c>
    </row>
    <row r="385" spans="1:18" ht="12.95" customHeight="1">
      <c r="A385" s="189" t="s">
        <v>824</v>
      </c>
      <c r="B385" s="190" t="s">
        <v>197</v>
      </c>
      <c r="C385" s="191">
        <v>51275.625</v>
      </c>
      <c r="D385" s="189" t="s">
        <v>56</v>
      </c>
      <c r="E385" s="53">
        <f t="shared" si="67"/>
        <v>39910.981654157724</v>
      </c>
      <c r="F385" s="83">
        <f t="shared" si="68"/>
        <v>39911</v>
      </c>
      <c r="G385" s="83">
        <f t="shared" si="73"/>
        <v>-4.0486700017936528E-3</v>
      </c>
      <c r="N385" s="83">
        <f t="shared" ref="N385:N396" si="75">G385</f>
        <v>-4.0486700017936528E-3</v>
      </c>
      <c r="O385" s="83">
        <f t="shared" ca="1" si="66"/>
        <v>7.2310960208954861E-3</v>
      </c>
      <c r="P385" s="83">
        <f t="shared" si="69"/>
        <v>-1.3165248049822817E-3</v>
      </c>
      <c r="Q385" s="146">
        <f t="shared" si="70"/>
        <v>36257.125</v>
      </c>
      <c r="R385" s="83">
        <f t="shared" si="74"/>
        <v>7.4646173764594459E-6</v>
      </c>
    </row>
    <row r="386" spans="1:18" ht="12.95" customHeight="1">
      <c r="A386" s="189" t="s">
        <v>824</v>
      </c>
      <c r="B386" s="190" t="s">
        <v>197</v>
      </c>
      <c r="C386" s="191">
        <v>51350.654999999999</v>
      </c>
      <c r="D386" s="189" t="s">
        <v>56</v>
      </c>
      <c r="E386" s="53">
        <f t="shared" si="67"/>
        <v>40250.967018882082</v>
      </c>
      <c r="F386" s="83">
        <f t="shared" si="68"/>
        <v>40251</v>
      </c>
      <c r="G386" s="83">
        <f t="shared" si="73"/>
        <v>-7.2784700023476034E-3</v>
      </c>
      <c r="N386" s="83">
        <f t="shared" si="75"/>
        <v>-7.2784700023476034E-3</v>
      </c>
      <c r="O386" s="83">
        <f t="shared" ca="1" si="66"/>
        <v>7.0409393029291813E-3</v>
      </c>
      <c r="P386" s="83">
        <f t="shared" si="69"/>
        <v>-1.4457771861496648E-3</v>
      </c>
      <c r="Q386" s="146">
        <f t="shared" si="70"/>
        <v>36332.154999999999</v>
      </c>
      <c r="R386" s="83">
        <f t="shared" si="74"/>
        <v>3.4020305488127039E-5</v>
      </c>
    </row>
    <row r="387" spans="1:18" ht="12.95" customHeight="1">
      <c r="A387" s="189" t="s">
        <v>840</v>
      </c>
      <c r="B387" s="190" t="s">
        <v>197</v>
      </c>
      <c r="C387" s="191">
        <v>51592.534200000002</v>
      </c>
      <c r="D387" s="189" t="s">
        <v>57</v>
      </c>
      <c r="E387" s="53">
        <f t="shared" si="67"/>
        <v>41347.000445927777</v>
      </c>
      <c r="F387" s="83">
        <f t="shared" si="68"/>
        <v>41347</v>
      </c>
      <c r="G387" s="83">
        <f t="shared" si="73"/>
        <v>9.8410004284232855E-5</v>
      </c>
      <c r="N387" s="83">
        <f t="shared" si="75"/>
        <v>9.8410004284232855E-5</v>
      </c>
      <c r="O387" s="83">
        <f t="shared" ca="1" si="66"/>
        <v>6.4279635297201446E-3</v>
      </c>
      <c r="P387" s="83">
        <f t="shared" si="69"/>
        <v>-1.8695779651078477E-3</v>
      </c>
      <c r="Q387" s="146">
        <f t="shared" si="70"/>
        <v>36574.034200000002</v>
      </c>
      <c r="R387" s="83">
        <f t="shared" si="74"/>
        <v>3.8729766476719645E-6</v>
      </c>
    </row>
    <row r="388" spans="1:18" ht="12.95" customHeight="1">
      <c r="A388" s="189" t="s">
        <v>824</v>
      </c>
      <c r="B388" s="190" t="s">
        <v>197</v>
      </c>
      <c r="C388" s="191">
        <v>51609.754999999997</v>
      </c>
      <c r="D388" s="189" t="s">
        <v>56</v>
      </c>
      <c r="E388" s="53">
        <f t="shared" si="67"/>
        <v>41425.033498957811</v>
      </c>
      <c r="F388" s="83">
        <f t="shared" si="68"/>
        <v>41425</v>
      </c>
      <c r="G388" s="83">
        <f t="shared" si="73"/>
        <v>7.3927499979618005E-3</v>
      </c>
      <c r="N388" s="83">
        <f t="shared" si="75"/>
        <v>7.3927499979618005E-3</v>
      </c>
      <c r="O388" s="83">
        <f t="shared" ca="1" si="66"/>
        <v>6.3843393414808151E-3</v>
      </c>
      <c r="P388" s="83">
        <f t="shared" si="69"/>
        <v>-1.9001550915308252E-3</v>
      </c>
      <c r="Q388" s="146">
        <f t="shared" si="70"/>
        <v>36591.254999999997</v>
      </c>
      <c r="R388" s="83">
        <f t="shared" si="74"/>
        <v>8.6358085002317944E-5</v>
      </c>
    </row>
    <row r="389" spans="1:18" ht="12.95" customHeight="1">
      <c r="A389" s="189" t="s">
        <v>824</v>
      </c>
      <c r="B389" s="190" t="s">
        <v>197</v>
      </c>
      <c r="C389" s="191">
        <v>51611.735000000001</v>
      </c>
      <c r="D389" s="189" t="s">
        <v>56</v>
      </c>
      <c r="E389" s="53">
        <f t="shared" si="67"/>
        <v>41434.005523776621</v>
      </c>
      <c r="F389" s="83">
        <f t="shared" si="68"/>
        <v>41434</v>
      </c>
      <c r="G389" s="83">
        <f t="shared" si="73"/>
        <v>1.2190199995529838E-3</v>
      </c>
      <c r="N389" s="83">
        <f t="shared" si="75"/>
        <v>1.2190199995529838E-3</v>
      </c>
      <c r="O389" s="83">
        <f t="shared" ca="1" si="66"/>
        <v>6.3793057812993534E-3</v>
      </c>
      <c r="P389" s="83">
        <f t="shared" si="69"/>
        <v>-1.9036867796164278E-3</v>
      </c>
      <c r="Q389" s="146">
        <f t="shared" si="70"/>
        <v>36593.235000000001</v>
      </c>
      <c r="R389" s="83">
        <f t="shared" si="74"/>
        <v>9.7512976286706006E-6</v>
      </c>
    </row>
    <row r="390" spans="1:18" ht="12.95" customHeight="1">
      <c r="A390" s="189" t="s">
        <v>824</v>
      </c>
      <c r="B390" s="190" t="s">
        <v>197</v>
      </c>
      <c r="C390" s="191">
        <v>51627.629000000001</v>
      </c>
      <c r="D390" s="189" t="s">
        <v>56</v>
      </c>
      <c r="E390" s="53">
        <f t="shared" si="67"/>
        <v>41506.026413912958</v>
      </c>
      <c r="F390" s="83">
        <f t="shared" si="68"/>
        <v>41506</v>
      </c>
      <c r="G390" s="83">
        <f t="shared" si="73"/>
        <v>5.8291800014558248E-3</v>
      </c>
      <c r="N390" s="83">
        <f t="shared" si="75"/>
        <v>5.8291800014558248E-3</v>
      </c>
      <c r="O390" s="83">
        <f t="shared" ca="1" si="66"/>
        <v>6.3390372998476663E-3</v>
      </c>
      <c r="P390" s="83">
        <f t="shared" si="69"/>
        <v>-1.9319667861137637E-3</v>
      </c>
      <c r="Q390" s="146">
        <f t="shared" si="70"/>
        <v>36609.129000000001</v>
      </c>
      <c r="R390" s="83">
        <f t="shared" si="74"/>
        <v>6.0235399458201741E-5</v>
      </c>
    </row>
    <row r="391" spans="1:18" ht="12.95" customHeight="1">
      <c r="A391" s="189" t="s">
        <v>824</v>
      </c>
      <c r="B391" s="190" t="s">
        <v>197</v>
      </c>
      <c r="C391" s="191">
        <v>51629.839</v>
      </c>
      <c r="D391" s="189" t="s">
        <v>56</v>
      </c>
      <c r="E391" s="53">
        <f t="shared" si="67"/>
        <v>41516.040643634944</v>
      </c>
      <c r="F391" s="83">
        <f t="shared" si="68"/>
        <v>41516</v>
      </c>
      <c r="G391" s="83">
        <f t="shared" si="73"/>
        <v>8.9694800044526346E-3</v>
      </c>
      <c r="N391" s="83">
        <f t="shared" si="75"/>
        <v>8.9694800044526346E-3</v>
      </c>
      <c r="O391" s="83">
        <f t="shared" ca="1" si="66"/>
        <v>6.3334444552015957E-3</v>
      </c>
      <c r="P391" s="83">
        <f t="shared" si="69"/>
        <v>-1.9358982910433102E-3</v>
      </c>
      <c r="Q391" s="146">
        <f t="shared" si="70"/>
        <v>36611.339</v>
      </c>
      <c r="R391" s="83">
        <f t="shared" si="74"/>
        <v>1.1892727576787403E-4</v>
      </c>
    </row>
    <row r="392" spans="1:18" ht="12.95" customHeight="1">
      <c r="A392" s="189" t="s">
        <v>824</v>
      </c>
      <c r="B392" s="190" t="s">
        <v>197</v>
      </c>
      <c r="C392" s="191">
        <v>51633.805</v>
      </c>
      <c r="D392" s="189" t="s">
        <v>56</v>
      </c>
      <c r="E392" s="53">
        <f t="shared" si="67"/>
        <v>41534.011881226528</v>
      </c>
      <c r="F392" s="83">
        <f t="shared" si="68"/>
        <v>41534</v>
      </c>
      <c r="G392" s="83">
        <f t="shared" si="73"/>
        <v>2.6220200015814044E-3</v>
      </c>
      <c r="N392" s="83">
        <f t="shared" si="75"/>
        <v>2.6220200015814044E-3</v>
      </c>
      <c r="O392" s="83">
        <f t="shared" ca="1" si="66"/>
        <v>6.3233773348386757E-3</v>
      </c>
      <c r="P392" s="83">
        <f t="shared" si="69"/>
        <v>-1.9429772901965901E-3</v>
      </c>
      <c r="Q392" s="146">
        <f t="shared" si="70"/>
        <v>36615.305</v>
      </c>
      <c r="R392" s="83">
        <f t="shared" si="74"/>
        <v>2.0839200273940425E-5</v>
      </c>
    </row>
    <row r="393" spans="1:18" ht="12.95" customHeight="1">
      <c r="A393" s="189" t="s">
        <v>824</v>
      </c>
      <c r="B393" s="190" t="s">
        <v>197</v>
      </c>
      <c r="C393" s="191">
        <v>51639.767</v>
      </c>
      <c r="D393" s="189" t="s">
        <v>56</v>
      </c>
      <c r="E393" s="53">
        <f t="shared" si="67"/>
        <v>41561.027644847571</v>
      </c>
      <c r="F393" s="83">
        <f t="shared" si="68"/>
        <v>41561</v>
      </c>
      <c r="G393" s="83">
        <f t="shared" si="73"/>
        <v>6.1008300035609864E-3</v>
      </c>
      <c r="N393" s="83">
        <f t="shared" si="75"/>
        <v>6.1008300035609864E-3</v>
      </c>
      <c r="O393" s="83">
        <f t="shared" ca="1" si="66"/>
        <v>6.3082766542942904E-3</v>
      </c>
      <c r="P393" s="83">
        <f t="shared" si="69"/>
        <v>-1.9536013101374514E-3</v>
      </c>
      <c r="Q393" s="146">
        <f t="shared" si="70"/>
        <v>36621.267</v>
      </c>
      <c r="R393" s="83">
        <f t="shared" si="74"/>
        <v>6.487386378708594E-5</v>
      </c>
    </row>
    <row r="394" spans="1:18" ht="12.95" customHeight="1">
      <c r="A394" s="189" t="s">
        <v>922</v>
      </c>
      <c r="B394" s="190" t="s">
        <v>197</v>
      </c>
      <c r="C394" s="191">
        <v>51640.643600000003</v>
      </c>
      <c r="D394" s="189" t="s">
        <v>55</v>
      </c>
      <c r="E394" s="53">
        <f t="shared" si="67"/>
        <v>41564.999804926454</v>
      </c>
      <c r="F394" s="83">
        <f t="shared" si="68"/>
        <v>41565</v>
      </c>
      <c r="G394" s="83">
        <f t="shared" si="73"/>
        <v>-4.3049993109889328E-5</v>
      </c>
      <c r="N394" s="83">
        <f t="shared" si="75"/>
        <v>-4.3049993109889328E-5</v>
      </c>
      <c r="O394" s="83">
        <f t="shared" ca="1" si="66"/>
        <v>6.3060395164358657E-3</v>
      </c>
      <c r="P394" s="83">
        <f t="shared" si="69"/>
        <v>-1.9551758024991895E-3</v>
      </c>
      <c r="Q394" s="146">
        <f t="shared" si="70"/>
        <v>36622.143600000003</v>
      </c>
      <c r="R394" s="83">
        <f t="shared" si="74"/>
        <v>3.6562251109326863E-6</v>
      </c>
    </row>
    <row r="395" spans="1:18" ht="12.95" customHeight="1">
      <c r="A395" s="189" t="s">
        <v>824</v>
      </c>
      <c r="B395" s="190" t="s">
        <v>197</v>
      </c>
      <c r="C395" s="191">
        <v>51643.737999999998</v>
      </c>
      <c r="D395" s="189" t="s">
        <v>56</v>
      </c>
      <c r="E395" s="53">
        <f t="shared" si="67"/>
        <v>41579.021539067478</v>
      </c>
      <c r="F395" s="83">
        <f t="shared" si="68"/>
        <v>41579</v>
      </c>
      <c r="G395" s="83">
        <f t="shared" si="73"/>
        <v>4.7533699980704114E-3</v>
      </c>
      <c r="N395" s="83">
        <f t="shared" si="75"/>
        <v>4.7533699980704114E-3</v>
      </c>
      <c r="O395" s="83">
        <f t="shared" ca="1" si="66"/>
        <v>6.2982095339313704E-3</v>
      </c>
      <c r="P395" s="83">
        <f t="shared" si="69"/>
        <v>-1.96068767090532E-3</v>
      </c>
      <c r="Q395" s="146">
        <f t="shared" si="70"/>
        <v>36625.237999999998</v>
      </c>
      <c r="R395" s="83">
        <f t="shared" si="74"/>
        <v>4.5078570382331831E-5</v>
      </c>
    </row>
    <row r="396" spans="1:18" ht="12.95" customHeight="1">
      <c r="A396" s="189" t="s">
        <v>824</v>
      </c>
      <c r="B396" s="190" t="s">
        <v>197</v>
      </c>
      <c r="C396" s="191">
        <v>51657.637999999999</v>
      </c>
      <c r="D396" s="189" t="s">
        <v>56</v>
      </c>
      <c r="E396" s="53">
        <f t="shared" si="67"/>
        <v>41642.006965825698</v>
      </c>
      <c r="F396" s="83">
        <f t="shared" si="68"/>
        <v>41642</v>
      </c>
      <c r="G396" s="83">
        <f t="shared" si="73"/>
        <v>1.5372600028058514E-3</v>
      </c>
      <c r="N396" s="83">
        <f t="shared" si="75"/>
        <v>1.5372600028058514E-3</v>
      </c>
      <c r="O396" s="83">
        <f t="shared" ref="O396:O459" ca="1" si="76">+C$11+C$12*F396</f>
        <v>6.2629746126611416E-3</v>
      </c>
      <c r="P396" s="83">
        <f t="shared" si="69"/>
        <v>-1.9855131226788258E-3</v>
      </c>
      <c r="Q396" s="146">
        <f t="shared" si="70"/>
        <v>36639.137999999999</v>
      </c>
      <c r="R396" s="83">
        <f t="shared" si="74"/>
        <v>1.2409930493637081E-5</v>
      </c>
    </row>
    <row r="397" spans="1:18" ht="12.95" customHeight="1">
      <c r="A397" s="49" t="s">
        <v>198</v>
      </c>
      <c r="B397" s="50" t="s">
        <v>197</v>
      </c>
      <c r="C397" s="49">
        <v>51660.395100000002</v>
      </c>
      <c r="D397" s="49">
        <v>2.9999999999999997E-4</v>
      </c>
      <c r="E397" s="83">
        <f t="shared" si="67"/>
        <v>41654.500283819594</v>
      </c>
      <c r="F397" s="83">
        <f t="shared" si="68"/>
        <v>41654.5</v>
      </c>
      <c r="G397" s="83">
        <f t="shared" si="73"/>
        <v>6.2635001086164266E-5</v>
      </c>
      <c r="K397" s="83">
        <f>G397</f>
        <v>6.2635001086164266E-5</v>
      </c>
      <c r="O397" s="83">
        <f t="shared" ca="1" si="76"/>
        <v>6.255983556853556E-3</v>
      </c>
      <c r="P397" s="83">
        <f t="shared" si="69"/>
        <v>-1.9904430961494423E-3</v>
      </c>
      <c r="Q397" s="146">
        <f t="shared" si="70"/>
        <v>36641.895100000002</v>
      </c>
      <c r="R397" s="83">
        <f t="shared" si="74"/>
        <v>4.2151296733485787E-6</v>
      </c>
    </row>
    <row r="398" spans="1:18" ht="12.95" customHeight="1">
      <c r="A398" s="189" t="s">
        <v>824</v>
      </c>
      <c r="B398" s="190" t="s">
        <v>197</v>
      </c>
      <c r="C398" s="191">
        <v>51664.696000000004</v>
      </c>
      <c r="D398" s="189" t="s">
        <v>56</v>
      </c>
      <c r="E398" s="53">
        <f t="shared" si="67"/>
        <v>41673.989062376757</v>
      </c>
      <c r="F398" s="83">
        <f t="shared" si="68"/>
        <v>41674</v>
      </c>
      <c r="G398" s="83">
        <f t="shared" si="73"/>
        <v>-2.4137799991876818E-3</v>
      </c>
      <c r="N398" s="83">
        <f>G398</f>
        <v>-2.4137799991876818E-3</v>
      </c>
      <c r="O398" s="83">
        <f t="shared" ca="1" si="76"/>
        <v>6.2450775097937263E-3</v>
      </c>
      <c r="P398" s="83">
        <f t="shared" si="69"/>
        <v>-1.9981366903484808E-3</v>
      </c>
      <c r="Q398" s="146">
        <f t="shared" si="70"/>
        <v>36646.196000000004</v>
      </c>
      <c r="R398" s="83">
        <f t="shared" si="74"/>
        <v>1.7275936018279943E-7</v>
      </c>
    </row>
    <row r="399" spans="1:18" ht="12.95" customHeight="1">
      <c r="A399" s="192" t="s">
        <v>937</v>
      </c>
      <c r="B399" s="190" t="s">
        <v>197</v>
      </c>
      <c r="C399" s="193">
        <v>51670.425000000003</v>
      </c>
      <c r="D399" s="189" t="s">
        <v>56</v>
      </c>
      <c r="E399" s="53">
        <f t="shared" si="67"/>
        <v>41699.949027117604</v>
      </c>
      <c r="F399" s="83">
        <f t="shared" si="68"/>
        <v>41700</v>
      </c>
      <c r="G399" s="83">
        <f t="shared" si="73"/>
        <v>-1.1248999995586928E-2</v>
      </c>
      <c r="N399" s="83">
        <f>G399</f>
        <v>-1.1248999995586928E-2</v>
      </c>
      <c r="O399" s="83">
        <f t="shared" ca="1" si="76"/>
        <v>6.2305361137139498E-3</v>
      </c>
      <c r="P399" s="83">
        <f t="shared" si="69"/>
        <v>-2.0084001917435338E-3</v>
      </c>
      <c r="Q399" s="146">
        <f t="shared" si="70"/>
        <v>36651.925000000003</v>
      </c>
      <c r="R399" s="83">
        <f t="shared" si="74"/>
        <v>8.5388684734790559E-5</v>
      </c>
    </row>
    <row r="400" spans="1:18" ht="12.95" customHeight="1">
      <c r="A400" s="49" t="s">
        <v>217</v>
      </c>
      <c r="B400" s="50" t="s">
        <v>195</v>
      </c>
      <c r="C400" s="49">
        <v>51670.425499999998</v>
      </c>
      <c r="D400" s="49" t="s">
        <v>218</v>
      </c>
      <c r="E400" s="83">
        <f t="shared" si="67"/>
        <v>41699.95129278041</v>
      </c>
      <c r="F400" s="83">
        <f t="shared" si="68"/>
        <v>41700</v>
      </c>
      <c r="G400" s="83">
        <f t="shared" si="73"/>
        <v>-1.0749000000942033E-2</v>
      </c>
      <c r="K400" s="83">
        <f>G400</f>
        <v>-1.0749000000942033E-2</v>
      </c>
      <c r="O400" s="83">
        <f t="shared" ca="1" si="76"/>
        <v>6.2305361137139498E-3</v>
      </c>
      <c r="P400" s="83">
        <f t="shared" si="69"/>
        <v>-2.0084001917435338E-3</v>
      </c>
      <c r="Q400" s="146">
        <f t="shared" si="70"/>
        <v>36651.925499999998</v>
      </c>
      <c r="R400" s="83">
        <f t="shared" si="74"/>
        <v>7.639808502456082E-5</v>
      </c>
    </row>
    <row r="401" spans="1:19" ht="12.95" customHeight="1">
      <c r="A401" s="189" t="s">
        <v>840</v>
      </c>
      <c r="B401" s="190" t="s">
        <v>197</v>
      </c>
      <c r="C401" s="193">
        <v>51670.431799999998</v>
      </c>
      <c r="D401" s="189" t="s">
        <v>56</v>
      </c>
      <c r="E401" s="53">
        <f t="shared" si="67"/>
        <v>41699.97984013211</v>
      </c>
      <c r="F401" s="83">
        <f t="shared" si="68"/>
        <v>41700</v>
      </c>
      <c r="G401" s="83">
        <f t="shared" si="73"/>
        <v>-4.4490000000223517E-3</v>
      </c>
      <c r="I401" s="83">
        <f>G401</f>
        <v>-4.4490000000223517E-3</v>
      </c>
      <c r="O401" s="83">
        <f t="shared" ca="1" si="76"/>
        <v>6.2305361137139498E-3</v>
      </c>
      <c r="P401" s="83">
        <f t="shared" si="69"/>
        <v>-2.0084001917435338E-3</v>
      </c>
      <c r="Q401" s="146">
        <f t="shared" si="70"/>
        <v>36651.931799999998</v>
      </c>
      <c r="R401" s="83">
        <f t="shared" si="74"/>
        <v>5.9565274241706026E-6</v>
      </c>
    </row>
    <row r="402" spans="1:19" ht="12.95" customHeight="1">
      <c r="A402" s="192" t="s">
        <v>937</v>
      </c>
      <c r="B402" s="190" t="s">
        <v>197</v>
      </c>
      <c r="C402" s="191">
        <v>51699.462</v>
      </c>
      <c r="D402" s="189" t="s">
        <v>56</v>
      </c>
      <c r="E402" s="53">
        <f t="shared" si="67"/>
        <v>41831.525130482929</v>
      </c>
      <c r="F402" s="83">
        <f t="shared" si="68"/>
        <v>41831.5</v>
      </c>
      <c r="G402" s="83">
        <f t="shared" si="73"/>
        <v>5.545945001358632E-3</v>
      </c>
      <c r="N402" s="83">
        <f>G402</f>
        <v>5.545945001358632E-3</v>
      </c>
      <c r="O402" s="83">
        <f t="shared" ca="1" si="76"/>
        <v>6.1569902066181577E-3</v>
      </c>
      <c r="P402" s="83">
        <f t="shared" si="69"/>
        <v>-2.0604039399969376E-3</v>
      </c>
      <c r="Q402" s="146">
        <f t="shared" si="70"/>
        <v>36680.962</v>
      </c>
      <c r="R402" s="83">
        <f t="shared" si="74"/>
        <v>5.7856544217660997E-5</v>
      </c>
    </row>
    <row r="403" spans="1:19" ht="12.95" customHeight="1">
      <c r="A403" s="49" t="s">
        <v>217</v>
      </c>
      <c r="B403" s="50" t="s">
        <v>197</v>
      </c>
      <c r="C403" s="49">
        <v>51699.462099999997</v>
      </c>
      <c r="D403" s="49" t="s">
        <v>218</v>
      </c>
      <c r="E403" s="83">
        <f t="shared" si="67"/>
        <v>41831.525583615483</v>
      </c>
      <c r="F403" s="83">
        <f t="shared" si="68"/>
        <v>41831.5</v>
      </c>
      <c r="O403" s="83">
        <f t="shared" ca="1" si="76"/>
        <v>6.1569902066181577E-3</v>
      </c>
      <c r="P403" s="83">
        <f t="shared" si="69"/>
        <v>-2.0604039399969376E-3</v>
      </c>
      <c r="Q403" s="146">
        <f t="shared" si="70"/>
        <v>36680.962099999997</v>
      </c>
      <c r="S403" s="148">
        <v>3.7061579998407979E-2</v>
      </c>
    </row>
    <row r="404" spans="1:19" ht="12.95" customHeight="1">
      <c r="A404" s="49" t="s">
        <v>217</v>
      </c>
      <c r="B404" s="50" t="s">
        <v>195</v>
      </c>
      <c r="C404" s="49">
        <v>51797.540399999998</v>
      </c>
      <c r="D404" s="49" t="s">
        <v>218</v>
      </c>
      <c r="E404" s="83">
        <f t="shared" si="67"/>
        <v>42275.950301688863</v>
      </c>
      <c r="F404" s="83">
        <f t="shared" si="68"/>
        <v>42276</v>
      </c>
      <c r="G404" s="83">
        <f t="shared" ref="G404:G424" si="77">+C404-(C$7+F404*C$8)</f>
        <v>-1.0967720001644921E-2</v>
      </c>
      <c r="K404" s="83">
        <f>G404</f>
        <v>-1.0967720001644921E-2</v>
      </c>
      <c r="O404" s="83">
        <f t="shared" ca="1" si="76"/>
        <v>5.9083882621004391E-3</v>
      </c>
      <c r="P404" s="83">
        <f t="shared" si="69"/>
        <v>-2.2373519353546742E-3</v>
      </c>
      <c r="Q404" s="146">
        <f t="shared" si="70"/>
        <v>36779.040399999998</v>
      </c>
      <c r="R404" s="83">
        <f t="shared" ref="R404:R424" si="78">+(P404-G404)^2</f>
        <v>7.62193265729005E-5</v>
      </c>
    </row>
    <row r="405" spans="1:19" ht="12.95" customHeight="1">
      <c r="A405" s="192" t="s">
        <v>937</v>
      </c>
      <c r="B405" s="190" t="s">
        <v>197</v>
      </c>
      <c r="C405" s="191">
        <v>51901.607000000004</v>
      </c>
      <c r="D405" s="189" t="s">
        <v>56</v>
      </c>
      <c r="E405" s="53">
        <f t="shared" ref="E405:E468" si="79">+(C405-C$7)/C$8</f>
        <v>42747.509957248323</v>
      </c>
      <c r="F405" s="83">
        <f t="shared" ref="F405:F468" si="80">ROUND(2*E405,0)/2</f>
        <v>42747.5</v>
      </c>
      <c r="G405" s="83">
        <f t="shared" si="77"/>
        <v>2.1974250048515387E-3</v>
      </c>
      <c r="N405" s="83">
        <f>G405</f>
        <v>2.1974250048515387E-3</v>
      </c>
      <c r="O405" s="83">
        <f t="shared" ca="1" si="76"/>
        <v>5.6446856370383422E-3</v>
      </c>
      <c r="P405" s="83">
        <f t="shared" ref="P405:P468" si="81">+D$11+D$12*F405+D$13*F405^2</f>
        <v>-2.4270107934378608E-3</v>
      </c>
      <c r="Q405" s="146">
        <f t="shared" ref="Q405:Q468" si="82">+C405-15018.5</f>
        <v>36883.107000000004</v>
      </c>
      <c r="R405" s="83">
        <f t="shared" si="78"/>
        <v>2.1385406452500515E-5</v>
      </c>
    </row>
    <row r="406" spans="1:19" ht="12.95" customHeight="1">
      <c r="A406" s="49" t="s">
        <v>217</v>
      </c>
      <c r="B406" s="50" t="s">
        <v>197</v>
      </c>
      <c r="C406" s="49">
        <v>51901.607600000003</v>
      </c>
      <c r="D406" s="49" t="s">
        <v>218</v>
      </c>
      <c r="E406" s="83">
        <f t="shared" si="79"/>
        <v>42747.51267604372</v>
      </c>
      <c r="F406" s="83">
        <f t="shared" si="80"/>
        <v>42747.5</v>
      </c>
      <c r="G406" s="83">
        <f t="shared" si="77"/>
        <v>2.797425004246179E-3</v>
      </c>
      <c r="K406" s="83">
        <f>G406</f>
        <v>2.797425004246179E-3</v>
      </c>
      <c r="O406" s="83">
        <f t="shared" ca="1" si="76"/>
        <v>5.6446856370383422E-3</v>
      </c>
      <c r="P406" s="83">
        <f t="shared" si="81"/>
        <v>-2.4270107934378608E-3</v>
      </c>
      <c r="Q406" s="146">
        <f t="shared" si="82"/>
        <v>36883.107600000003</v>
      </c>
      <c r="R406" s="83">
        <f t="shared" si="78"/>
        <v>2.7294729404122469E-5</v>
      </c>
    </row>
    <row r="407" spans="1:19" ht="12.95" customHeight="1">
      <c r="A407" s="189" t="s">
        <v>922</v>
      </c>
      <c r="B407" s="190" t="s">
        <v>197</v>
      </c>
      <c r="C407" s="191">
        <v>51956.6659</v>
      </c>
      <c r="D407" s="189" t="s">
        <v>55</v>
      </c>
      <c r="E407" s="53">
        <f t="shared" si="79"/>
        <v>42996.999763963257</v>
      </c>
      <c r="F407" s="83">
        <f t="shared" si="80"/>
        <v>42997</v>
      </c>
      <c r="G407" s="83">
        <f t="shared" si="77"/>
        <v>-5.2089999371673912E-5</v>
      </c>
      <c r="N407" s="83">
        <f t="shared" ref="N407:N413" si="83">G407</f>
        <v>-5.2089999371673912E-5</v>
      </c>
      <c r="O407" s="83">
        <f t="shared" ca="1" si="76"/>
        <v>5.5051441631189489E-3</v>
      </c>
      <c r="P407" s="83">
        <f t="shared" si="81"/>
        <v>-2.5281885562035769E-3</v>
      </c>
      <c r="Q407" s="146">
        <f t="shared" si="82"/>
        <v>36938.1659</v>
      </c>
      <c r="R407" s="83">
        <f t="shared" si="78"/>
        <v>6.1310640631450326E-6</v>
      </c>
    </row>
    <row r="408" spans="1:19" ht="12.95" customHeight="1">
      <c r="A408" s="189" t="s">
        <v>922</v>
      </c>
      <c r="B408" s="190" t="s">
        <v>197</v>
      </c>
      <c r="C408" s="191">
        <v>51958.764000000003</v>
      </c>
      <c r="D408" s="189" t="s">
        <v>56</v>
      </c>
      <c r="E408" s="53">
        <f t="shared" si="79"/>
        <v>43006.50693834322</v>
      </c>
      <c r="F408" s="83">
        <f t="shared" si="80"/>
        <v>43006.5</v>
      </c>
      <c r="G408" s="83">
        <f t="shared" si="77"/>
        <v>1.5311950046452694E-3</v>
      </c>
      <c r="N408" s="83">
        <f t="shared" si="83"/>
        <v>1.5311950046452694E-3</v>
      </c>
      <c r="O408" s="83">
        <f t="shared" ca="1" si="76"/>
        <v>5.4998309607051828E-3</v>
      </c>
      <c r="P408" s="83">
        <f t="shared" si="81"/>
        <v>-2.5320521971286701E-3</v>
      </c>
      <c r="Q408" s="146">
        <f t="shared" si="82"/>
        <v>36940.264000000003</v>
      </c>
      <c r="R408" s="83">
        <f t="shared" si="78"/>
        <v>1.6509977822723749E-5</v>
      </c>
    </row>
    <row r="409" spans="1:19" ht="12.95" customHeight="1">
      <c r="A409" s="189" t="s">
        <v>954</v>
      </c>
      <c r="B409" s="190" t="s">
        <v>197</v>
      </c>
      <c r="C409" s="191">
        <v>51967.480199999998</v>
      </c>
      <c r="D409" s="189" t="s">
        <v>57</v>
      </c>
      <c r="E409" s="53">
        <f t="shared" si="79"/>
        <v>43046.002879113701</v>
      </c>
      <c r="F409" s="83">
        <f t="shared" si="80"/>
        <v>43046</v>
      </c>
      <c r="G409" s="83">
        <f t="shared" si="77"/>
        <v>6.3537999812979251E-4</v>
      </c>
      <c r="N409" s="83">
        <f t="shared" si="83"/>
        <v>6.3537999812979251E-4</v>
      </c>
      <c r="O409" s="83">
        <f t="shared" ca="1" si="76"/>
        <v>5.4777392243532154E-3</v>
      </c>
      <c r="P409" s="83">
        <f t="shared" si="81"/>
        <v>-2.5481256047079149E-3</v>
      </c>
      <c r="Q409" s="146">
        <f t="shared" si="82"/>
        <v>36948.980199999998</v>
      </c>
      <c r="R409" s="83">
        <f t="shared" si="78"/>
        <v>1.0134707923299074E-5</v>
      </c>
    </row>
    <row r="410" spans="1:19" ht="12.95" customHeight="1">
      <c r="A410" s="189" t="s">
        <v>922</v>
      </c>
      <c r="B410" s="190" t="s">
        <v>197</v>
      </c>
      <c r="C410" s="191">
        <v>51977.631099999999</v>
      </c>
      <c r="D410" s="189" t="s">
        <v>55</v>
      </c>
      <c r="E410" s="53">
        <f t="shared" si="79"/>
        <v>43091.999912817293</v>
      </c>
      <c r="F410" s="83">
        <f t="shared" si="80"/>
        <v>43092</v>
      </c>
      <c r="G410" s="83">
        <f t="shared" si="77"/>
        <v>-1.9240003894083202E-5</v>
      </c>
      <c r="N410" s="83">
        <f t="shared" si="83"/>
        <v>-1.9240003894083202E-5</v>
      </c>
      <c r="O410" s="83">
        <f t="shared" ca="1" si="76"/>
        <v>5.4520121389813048E-3</v>
      </c>
      <c r="P410" s="83">
        <f t="shared" si="81"/>
        <v>-2.5668618757721086E-3</v>
      </c>
      <c r="Q410" s="146">
        <f t="shared" si="82"/>
        <v>36959.131099999999</v>
      </c>
      <c r="R410" s="83">
        <f t="shared" si="78"/>
        <v>6.4903772020712946E-6</v>
      </c>
    </row>
    <row r="411" spans="1:19" ht="12.95" customHeight="1">
      <c r="A411" s="189" t="s">
        <v>922</v>
      </c>
      <c r="B411" s="190" t="s">
        <v>197</v>
      </c>
      <c r="C411" s="191">
        <v>51986.794000000002</v>
      </c>
      <c r="D411" s="189" t="s">
        <v>56</v>
      </c>
      <c r="E411" s="53">
        <f t="shared" si="79"/>
        <v>43133.519996762836</v>
      </c>
      <c r="F411" s="83">
        <f t="shared" si="80"/>
        <v>43133.5</v>
      </c>
      <c r="G411" s="83">
        <f t="shared" si="77"/>
        <v>4.4130050009698607E-3</v>
      </c>
      <c r="N411" s="83">
        <f t="shared" si="83"/>
        <v>4.4130050009698607E-3</v>
      </c>
      <c r="O411" s="83">
        <f t="shared" ca="1" si="76"/>
        <v>5.4288018337001233E-3</v>
      </c>
      <c r="P411" s="83">
        <f t="shared" si="81"/>
        <v>-2.5837817519039248E-3</v>
      </c>
      <c r="Q411" s="146">
        <f t="shared" si="82"/>
        <v>36968.294000000002</v>
      </c>
      <c r="R411" s="83">
        <f t="shared" si="78"/>
        <v>4.8955024865190088E-5</v>
      </c>
    </row>
    <row r="412" spans="1:19" ht="12.95" customHeight="1">
      <c r="A412" s="189" t="s">
        <v>922</v>
      </c>
      <c r="B412" s="190" t="s">
        <v>197</v>
      </c>
      <c r="C412" s="191">
        <v>51989.661</v>
      </c>
      <c r="D412" s="189" t="s">
        <v>56</v>
      </c>
      <c r="E412" s="53">
        <f t="shared" si="79"/>
        <v>43146.511307447421</v>
      </c>
      <c r="F412" s="83">
        <f t="shared" si="80"/>
        <v>43146.5</v>
      </c>
      <c r="G412" s="83">
        <f t="shared" si="77"/>
        <v>2.4953949978225864E-3</v>
      </c>
      <c r="N412" s="83">
        <f t="shared" si="83"/>
        <v>2.4953949978225864E-3</v>
      </c>
      <c r="O412" s="83">
        <f t="shared" ca="1" si="76"/>
        <v>5.4215311356602333E-3</v>
      </c>
      <c r="P412" s="83">
        <f t="shared" si="81"/>
        <v>-2.5890851736360306E-3</v>
      </c>
      <c r="Q412" s="146">
        <f t="shared" si="82"/>
        <v>36971.161</v>
      </c>
      <c r="R412" s="83">
        <f t="shared" si="78"/>
        <v>2.5851938613955846E-5</v>
      </c>
    </row>
    <row r="413" spans="1:19" ht="12.95" customHeight="1">
      <c r="A413" s="189" t="s">
        <v>922</v>
      </c>
      <c r="B413" s="190" t="s">
        <v>197</v>
      </c>
      <c r="C413" s="191">
        <v>51996.61</v>
      </c>
      <c r="D413" s="189" t="s">
        <v>56</v>
      </c>
      <c r="E413" s="53">
        <f t="shared" si="79"/>
        <v>43177.999489500857</v>
      </c>
      <c r="F413" s="83">
        <f t="shared" si="80"/>
        <v>43178</v>
      </c>
      <c r="G413" s="83">
        <f t="shared" si="77"/>
        <v>-1.1265999637544155E-4</v>
      </c>
      <c r="N413" s="83">
        <f t="shared" si="83"/>
        <v>-1.1265999637544155E-4</v>
      </c>
      <c r="O413" s="83">
        <f t="shared" ca="1" si="76"/>
        <v>5.4039136750251224E-3</v>
      </c>
      <c r="P413" s="83">
        <f t="shared" si="81"/>
        <v>-2.6019421422899536E-3</v>
      </c>
      <c r="Q413" s="146">
        <f t="shared" si="82"/>
        <v>36978.11</v>
      </c>
      <c r="R413" s="83">
        <f t="shared" si="78"/>
        <v>6.1965256019687582E-6</v>
      </c>
    </row>
    <row r="414" spans="1:19" ht="12.95" customHeight="1">
      <c r="A414" s="153" t="s">
        <v>196</v>
      </c>
      <c r="B414" s="52" t="s">
        <v>195</v>
      </c>
      <c r="C414" s="51">
        <v>52002.348400000003</v>
      </c>
      <c r="D414" s="51">
        <v>2.8E-3</v>
      </c>
      <c r="E414" s="83">
        <f t="shared" si="79"/>
        <v>43204.002048702976</v>
      </c>
      <c r="F414" s="83">
        <f t="shared" si="80"/>
        <v>43204</v>
      </c>
      <c r="G414" s="83">
        <f t="shared" si="77"/>
        <v>4.5212000259198248E-4</v>
      </c>
      <c r="K414" s="83">
        <f>G414</f>
        <v>4.5212000259198248E-4</v>
      </c>
      <c r="O414" s="83">
        <f t="shared" ca="1" si="76"/>
        <v>5.3893722789453459E-3</v>
      </c>
      <c r="P414" s="83">
        <f t="shared" si="81"/>
        <v>-2.6125610369899036E-3</v>
      </c>
      <c r="Q414" s="146">
        <f t="shared" si="82"/>
        <v>36983.848400000003</v>
      </c>
      <c r="R414" s="83">
        <f t="shared" si="78"/>
        <v>9.3922698743727094E-6</v>
      </c>
    </row>
    <row r="415" spans="1:19" ht="12.95" customHeight="1">
      <c r="A415" s="153" t="s">
        <v>196</v>
      </c>
      <c r="B415" s="52" t="s">
        <v>197</v>
      </c>
      <c r="C415" s="51">
        <v>52002.459199999998</v>
      </c>
      <c r="D415" s="51">
        <v>1.6000000000000001E-3</v>
      </c>
      <c r="E415" s="83">
        <f t="shared" si="79"/>
        <v>43204.504119586752</v>
      </c>
      <c r="F415" s="83">
        <f t="shared" si="80"/>
        <v>43204.5</v>
      </c>
      <c r="G415" s="83">
        <f t="shared" si="77"/>
        <v>9.0913500025635585E-4</v>
      </c>
      <c r="K415" s="83">
        <f>G415</f>
        <v>9.0913500025635585E-4</v>
      </c>
      <c r="O415" s="83">
        <f t="shared" ca="1" si="76"/>
        <v>5.3890926367130415E-3</v>
      </c>
      <c r="P415" s="83">
        <f t="shared" si="81"/>
        <v>-2.6127653067140998E-3</v>
      </c>
      <c r="Q415" s="146">
        <f t="shared" si="82"/>
        <v>36983.959199999998</v>
      </c>
      <c r="R415" s="83">
        <f t="shared" si="78"/>
        <v>1.2403781772238591E-5</v>
      </c>
    </row>
    <row r="416" spans="1:19" ht="12.95" customHeight="1">
      <c r="A416" s="189" t="s">
        <v>922</v>
      </c>
      <c r="B416" s="190" t="s">
        <v>197</v>
      </c>
      <c r="C416" s="191">
        <v>52013.608999999997</v>
      </c>
      <c r="D416" s="189" t="s">
        <v>56</v>
      </c>
      <c r="E416" s="53">
        <f t="shared" si="79"/>
        <v>43255.027494498172</v>
      </c>
      <c r="F416" s="83">
        <f t="shared" si="80"/>
        <v>43255</v>
      </c>
      <c r="G416" s="83">
        <f t="shared" si="77"/>
        <v>6.0676499997498468E-3</v>
      </c>
      <c r="N416" s="83">
        <f>G416</f>
        <v>6.0676499997498468E-3</v>
      </c>
      <c r="O416" s="83">
        <f t="shared" ca="1" si="76"/>
        <v>5.3608487712503983E-3</v>
      </c>
      <c r="P416" s="83">
        <f t="shared" si="81"/>
        <v>-2.6334082524619544E-3</v>
      </c>
      <c r="Q416" s="146">
        <f t="shared" si="82"/>
        <v>36995.108999999997</v>
      </c>
      <c r="R416" s="83">
        <f t="shared" si="78"/>
        <v>7.5708414708383086E-5</v>
      </c>
    </row>
    <row r="417" spans="1:19" ht="12.95" customHeight="1">
      <c r="A417" s="189" t="s">
        <v>922</v>
      </c>
      <c r="B417" s="190" t="s">
        <v>197</v>
      </c>
      <c r="C417" s="191">
        <v>52019.561800000003</v>
      </c>
      <c r="D417" s="189" t="s">
        <v>55</v>
      </c>
      <c r="E417" s="53">
        <f t="shared" si="79"/>
        <v>43282.001569923115</v>
      </c>
      <c r="F417" s="83">
        <f t="shared" si="80"/>
        <v>43282</v>
      </c>
      <c r="G417" s="83">
        <f t="shared" si="77"/>
        <v>3.4646000858629122E-4</v>
      </c>
      <c r="N417" s="83">
        <f>G417</f>
        <v>3.4646000858629122E-4</v>
      </c>
      <c r="O417" s="83">
        <f t="shared" ca="1" si="76"/>
        <v>5.3457480907060165E-3</v>
      </c>
      <c r="P417" s="83">
        <f t="shared" si="81"/>
        <v>-2.6444545836931833E-3</v>
      </c>
      <c r="Q417" s="146">
        <f t="shared" si="82"/>
        <v>37001.061800000003</v>
      </c>
      <c r="R417" s="83">
        <f t="shared" si="78"/>
        <v>8.9455700983102954E-6</v>
      </c>
    </row>
    <row r="418" spans="1:19" ht="12.95" customHeight="1">
      <c r="A418" s="189" t="s">
        <v>922</v>
      </c>
      <c r="B418" s="190" t="s">
        <v>197</v>
      </c>
      <c r="C418" s="191">
        <v>52038.648000000001</v>
      </c>
      <c r="D418" s="189" t="s">
        <v>56</v>
      </c>
      <c r="E418" s="53">
        <f t="shared" si="79"/>
        <v>43368.487357850623</v>
      </c>
      <c r="F418" s="83">
        <f t="shared" si="80"/>
        <v>43368.5</v>
      </c>
      <c r="G418" s="83">
        <f t="shared" si="77"/>
        <v>-2.7899449996766634E-3</v>
      </c>
      <c r="N418" s="83">
        <f>G418</f>
        <v>-2.7899449996766634E-3</v>
      </c>
      <c r="O418" s="83">
        <f t="shared" ca="1" si="76"/>
        <v>5.2973699845175297E-3</v>
      </c>
      <c r="P418" s="83">
        <f t="shared" si="81"/>
        <v>-2.6798883698547493E-3</v>
      </c>
      <c r="Q418" s="146">
        <f t="shared" si="82"/>
        <v>37020.148000000001</v>
      </c>
      <c r="R418" s="83">
        <f t="shared" si="78"/>
        <v>1.2112461767757834E-8</v>
      </c>
    </row>
    <row r="419" spans="1:19" ht="12.95" customHeight="1">
      <c r="A419" s="153" t="s">
        <v>196</v>
      </c>
      <c r="B419" s="52" t="s">
        <v>195</v>
      </c>
      <c r="C419" s="51">
        <v>52039.423799999997</v>
      </c>
      <c r="D419" s="51">
        <v>2.5999999999999999E-3</v>
      </c>
      <c r="E419" s="83">
        <f t="shared" si="79"/>
        <v>43372.002760302334</v>
      </c>
      <c r="F419" s="83">
        <f t="shared" si="80"/>
        <v>43372</v>
      </c>
      <c r="G419" s="83">
        <f t="shared" si="77"/>
        <v>6.0916000074939802E-4</v>
      </c>
      <c r="K419" s="83">
        <f>G419</f>
        <v>6.0916000074939802E-4</v>
      </c>
      <c r="O419" s="83">
        <f t="shared" ca="1" si="76"/>
        <v>5.2954124888914059E-3</v>
      </c>
      <c r="P419" s="83">
        <f t="shared" si="81"/>
        <v>-2.6813235382921255E-3</v>
      </c>
      <c r="Q419" s="146">
        <f t="shared" si="82"/>
        <v>37020.923799999997</v>
      </c>
      <c r="R419" s="83">
        <f t="shared" si="78"/>
        <v>1.082728192070323E-5</v>
      </c>
    </row>
    <row r="420" spans="1:19" ht="12.95" customHeight="1">
      <c r="A420" s="189" t="s">
        <v>922</v>
      </c>
      <c r="B420" s="190" t="s">
        <v>197</v>
      </c>
      <c r="C420" s="191">
        <v>52042.732000000004</v>
      </c>
      <c r="D420" s="189" t="s">
        <v>56</v>
      </c>
      <c r="E420" s="53">
        <f t="shared" si="79"/>
        <v>43386.993291870822</v>
      </c>
      <c r="F420" s="83">
        <f t="shared" si="80"/>
        <v>43387</v>
      </c>
      <c r="G420" s="83">
        <f t="shared" si="77"/>
        <v>-1.4803899975959212E-3</v>
      </c>
      <c r="N420" s="83">
        <f>G420</f>
        <v>-1.4803899975959212E-3</v>
      </c>
      <c r="O420" s="83">
        <f t="shared" ca="1" si="76"/>
        <v>5.2870232219223018E-3</v>
      </c>
      <c r="P420" s="83">
        <f t="shared" si="81"/>
        <v>-2.6874755211839137E-3</v>
      </c>
      <c r="Q420" s="146">
        <f t="shared" si="82"/>
        <v>37024.232000000004</v>
      </c>
      <c r="R420" s="83">
        <f t="shared" si="78"/>
        <v>1.457055461255698E-6</v>
      </c>
    </row>
    <row r="421" spans="1:19" ht="12.95" customHeight="1">
      <c r="A421" s="189" t="s">
        <v>922</v>
      </c>
      <c r="B421" s="190" t="s">
        <v>197</v>
      </c>
      <c r="C421" s="191">
        <v>52042.733</v>
      </c>
      <c r="D421" s="189" t="s">
        <v>56</v>
      </c>
      <c r="E421" s="53">
        <f t="shared" si="79"/>
        <v>43386.997823196471</v>
      </c>
      <c r="F421" s="83">
        <f t="shared" si="80"/>
        <v>43387</v>
      </c>
      <c r="G421" s="83">
        <f t="shared" si="77"/>
        <v>-4.8039000103017315E-4</v>
      </c>
      <c r="N421" s="83">
        <f>G421</f>
        <v>-4.8039000103017315E-4</v>
      </c>
      <c r="O421" s="83">
        <f t="shared" ca="1" si="76"/>
        <v>5.2870232219223018E-3</v>
      </c>
      <c r="P421" s="83">
        <f t="shared" si="81"/>
        <v>-2.6874755211839137E-3</v>
      </c>
      <c r="Q421" s="146">
        <f t="shared" si="82"/>
        <v>37024.233</v>
      </c>
      <c r="R421" s="83">
        <f t="shared" si="78"/>
        <v>4.871226493272307E-6</v>
      </c>
    </row>
    <row r="422" spans="1:19" ht="12.95" customHeight="1">
      <c r="A422" s="189" t="s">
        <v>922</v>
      </c>
      <c r="B422" s="190" t="s">
        <v>197</v>
      </c>
      <c r="C422" s="191">
        <v>52042.735000000001</v>
      </c>
      <c r="D422" s="189" t="s">
        <v>56</v>
      </c>
      <c r="E422" s="53">
        <f t="shared" si="79"/>
        <v>43387.006885847804</v>
      </c>
      <c r="F422" s="83">
        <f t="shared" si="80"/>
        <v>43387</v>
      </c>
      <c r="G422" s="83">
        <f t="shared" si="77"/>
        <v>1.5196099993772805E-3</v>
      </c>
      <c r="N422" s="83">
        <f>G422</f>
        <v>1.5196099993772805E-3</v>
      </c>
      <c r="O422" s="83">
        <f t="shared" ca="1" si="76"/>
        <v>5.2870232219223018E-3</v>
      </c>
      <c r="P422" s="83">
        <f t="shared" si="81"/>
        <v>-2.6874755211839137E-3</v>
      </c>
      <c r="Q422" s="146">
        <f t="shared" si="82"/>
        <v>37024.235000000001</v>
      </c>
      <c r="R422" s="83">
        <f t="shared" si="78"/>
        <v>1.7699568577315653E-5</v>
      </c>
    </row>
    <row r="423" spans="1:19" ht="12.95" customHeight="1">
      <c r="A423" s="189" t="s">
        <v>922</v>
      </c>
      <c r="B423" s="190" t="s">
        <v>197</v>
      </c>
      <c r="C423" s="191">
        <v>52077.72</v>
      </c>
      <c r="D423" s="189" t="s">
        <v>56</v>
      </c>
      <c r="E423" s="53">
        <f t="shared" si="79"/>
        <v>43545.535314274865</v>
      </c>
      <c r="F423" s="83">
        <f t="shared" si="80"/>
        <v>43545.5</v>
      </c>
      <c r="G423" s="83">
        <f t="shared" si="77"/>
        <v>7.7933650027262047E-3</v>
      </c>
      <c r="N423" s="83">
        <f>G423</f>
        <v>7.7933650027262047E-3</v>
      </c>
      <c r="O423" s="83">
        <f t="shared" ca="1" si="76"/>
        <v>5.1983766342821279E-3</v>
      </c>
      <c r="P423" s="83">
        <f t="shared" si="81"/>
        <v>-2.7526064382841975E-3</v>
      </c>
      <c r="Q423" s="146">
        <f t="shared" si="82"/>
        <v>37059.22</v>
      </c>
      <c r="R423" s="83">
        <f t="shared" si="78"/>
        <v>1.1121751363460703E-4</v>
      </c>
    </row>
    <row r="424" spans="1:19" ht="12.95" customHeight="1">
      <c r="A424" s="189" t="s">
        <v>922</v>
      </c>
      <c r="B424" s="190" t="s">
        <v>197</v>
      </c>
      <c r="C424" s="191">
        <v>52244.882700000002</v>
      </c>
      <c r="D424" s="189" t="s">
        <v>55</v>
      </c>
      <c r="E424" s="53">
        <f t="shared" si="79"/>
        <v>44303.00394719249</v>
      </c>
      <c r="F424" s="83">
        <f t="shared" si="80"/>
        <v>44303</v>
      </c>
      <c r="G424" s="83">
        <f t="shared" si="77"/>
        <v>8.7109000014606863E-4</v>
      </c>
      <c r="N424" s="83">
        <f>G424</f>
        <v>8.7109000014606863E-4</v>
      </c>
      <c r="O424" s="83">
        <f t="shared" ca="1" si="76"/>
        <v>4.7747186523424863E-3</v>
      </c>
      <c r="P424" s="83">
        <f t="shared" si="81"/>
        <v>-3.0670318909341862E-3</v>
      </c>
      <c r="Q424" s="146">
        <f t="shared" si="82"/>
        <v>37226.382700000002</v>
      </c>
      <c r="R424" s="83">
        <f t="shared" si="78"/>
        <v>1.5508804029005522E-5</v>
      </c>
    </row>
    <row r="425" spans="1:19" ht="12.95" customHeight="1">
      <c r="A425" s="189" t="s">
        <v>922</v>
      </c>
      <c r="B425" s="190" t="s">
        <v>197</v>
      </c>
      <c r="C425" s="191">
        <v>52279.860999999997</v>
      </c>
      <c r="D425" s="189" t="s">
        <v>55</v>
      </c>
      <c r="E425" s="53">
        <f t="shared" si="79"/>
        <v>44461.502015737562</v>
      </c>
      <c r="F425" s="83">
        <f t="shared" si="80"/>
        <v>44461.5</v>
      </c>
      <c r="O425" s="83">
        <f t="shared" ca="1" si="76"/>
        <v>4.6860720647023124E-3</v>
      </c>
      <c r="P425" s="83">
        <f t="shared" si="81"/>
        <v>-3.1334823183752185E-3</v>
      </c>
      <c r="Q425" s="146">
        <f t="shared" si="82"/>
        <v>37261.360999999997</v>
      </c>
      <c r="S425" s="148">
        <v>-4.4714280003972817E-2</v>
      </c>
    </row>
    <row r="426" spans="1:19" ht="12.95" customHeight="1">
      <c r="A426" s="189" t="s">
        <v>922</v>
      </c>
      <c r="B426" s="190" t="s">
        <v>197</v>
      </c>
      <c r="C426" s="191">
        <v>52307.778100000003</v>
      </c>
      <c r="D426" s="189" t="s">
        <v>56</v>
      </c>
      <c r="E426" s="53">
        <f t="shared" si="79"/>
        <v>44588.003487489506</v>
      </c>
      <c r="F426" s="83">
        <f t="shared" si="80"/>
        <v>44588</v>
      </c>
      <c r="G426" s="83">
        <f t="shared" ref="G426:G434" si="84">+C426-(C$7+F426*C$8)</f>
        <v>7.6964000618318096E-4</v>
      </c>
      <c r="N426" s="83">
        <f t="shared" ref="N426:N434" si="85">G426</f>
        <v>7.6964000618318096E-4</v>
      </c>
      <c r="O426" s="83">
        <f t="shared" ca="1" si="76"/>
        <v>4.6153225799295539E-3</v>
      </c>
      <c r="P426" s="83">
        <f t="shared" si="81"/>
        <v>-3.186680716654542E-3</v>
      </c>
      <c r="Q426" s="146">
        <f t="shared" si="82"/>
        <v>37289.278100000003</v>
      </c>
      <c r="R426" s="83">
        <f t="shared" ref="R426:R434" si="86">+(P426-G426)^2</f>
        <v>1.5652473661955204E-5</v>
      </c>
    </row>
    <row r="427" spans="1:19" ht="12.95" customHeight="1">
      <c r="A427" s="189" t="s">
        <v>922</v>
      </c>
      <c r="B427" s="190" t="s">
        <v>197</v>
      </c>
      <c r="C427" s="191">
        <v>52345.6253</v>
      </c>
      <c r="D427" s="189" t="s">
        <v>56</v>
      </c>
      <c r="E427" s="53">
        <f t="shared" si="79"/>
        <v>44759.501476237936</v>
      </c>
      <c r="F427" s="83">
        <f t="shared" si="80"/>
        <v>44759.5</v>
      </c>
      <c r="G427" s="83">
        <f t="shared" si="84"/>
        <v>3.257850039517507E-4</v>
      </c>
      <c r="N427" s="83">
        <f t="shared" si="85"/>
        <v>3.257850039517507E-4</v>
      </c>
      <c r="O427" s="83">
        <f t="shared" ca="1" si="76"/>
        <v>4.51940529424949E-3</v>
      </c>
      <c r="P427" s="83">
        <f t="shared" si="81"/>
        <v>-3.2590356871010978E-3</v>
      </c>
      <c r="Q427" s="146">
        <f t="shared" si="82"/>
        <v>37327.1253</v>
      </c>
      <c r="R427" s="83">
        <f t="shared" si="86"/>
        <v>1.2850939387000622E-5</v>
      </c>
    </row>
    <row r="428" spans="1:19" ht="12.95" customHeight="1">
      <c r="A428" s="189" t="s">
        <v>922</v>
      </c>
      <c r="B428" s="190" t="s">
        <v>197</v>
      </c>
      <c r="C428" s="191">
        <v>52370.678</v>
      </c>
      <c r="D428" s="189" t="s">
        <v>56</v>
      </c>
      <c r="E428" s="53">
        <f t="shared" si="79"/>
        <v>44873.023418752004</v>
      </c>
      <c r="F428" s="83">
        <f t="shared" si="80"/>
        <v>44873</v>
      </c>
      <c r="G428" s="83">
        <f t="shared" si="84"/>
        <v>5.1681900004041381E-3</v>
      </c>
      <c r="N428" s="83">
        <f t="shared" si="85"/>
        <v>5.1681900004041381E-3</v>
      </c>
      <c r="O428" s="83">
        <f t="shared" ca="1" si="76"/>
        <v>4.4559265075166214E-3</v>
      </c>
      <c r="P428" s="83">
        <f t="shared" si="81"/>
        <v>-3.3070677487269376E-3</v>
      </c>
      <c r="Q428" s="146">
        <f t="shared" si="82"/>
        <v>37352.178</v>
      </c>
      <c r="R428" s="83">
        <f t="shared" si="86"/>
        <v>7.1829993914206356E-5</v>
      </c>
    </row>
    <row r="429" spans="1:19" ht="12.95" customHeight="1">
      <c r="A429" s="189" t="s">
        <v>922</v>
      </c>
      <c r="B429" s="190" t="s">
        <v>197</v>
      </c>
      <c r="C429" s="191">
        <v>52370.786</v>
      </c>
      <c r="D429" s="189" t="s">
        <v>56</v>
      </c>
      <c r="E429" s="53">
        <f t="shared" si="79"/>
        <v>44873.512801923935</v>
      </c>
      <c r="F429" s="83">
        <f t="shared" si="80"/>
        <v>44873.5</v>
      </c>
      <c r="G429" s="83">
        <f t="shared" si="84"/>
        <v>2.8252050033188425E-3</v>
      </c>
      <c r="N429" s="83">
        <f t="shared" si="85"/>
        <v>2.8252050033188425E-3</v>
      </c>
      <c r="O429" s="83">
        <f t="shared" ca="1" si="76"/>
        <v>4.455646865284317E-3</v>
      </c>
      <c r="P429" s="83">
        <f t="shared" si="81"/>
        <v>-3.307279602731846E-3</v>
      </c>
      <c r="Q429" s="146">
        <f t="shared" si="82"/>
        <v>37352.286</v>
      </c>
      <c r="R429" s="83">
        <f t="shared" si="86"/>
        <v>3.7607367443448668E-5</v>
      </c>
    </row>
    <row r="430" spans="1:19" ht="12.95" customHeight="1">
      <c r="A430" s="189" t="s">
        <v>1000</v>
      </c>
      <c r="B430" s="190" t="s">
        <v>197</v>
      </c>
      <c r="C430" s="191">
        <v>52380.604399999997</v>
      </c>
      <c r="D430" s="189" t="s">
        <v>55</v>
      </c>
      <c r="E430" s="53">
        <f t="shared" si="79"/>
        <v>44918.003169843549</v>
      </c>
      <c r="F430" s="83">
        <f t="shared" si="80"/>
        <v>44918</v>
      </c>
      <c r="G430" s="83">
        <f t="shared" si="84"/>
        <v>6.9953999627614394E-4</v>
      </c>
      <c r="N430" s="83">
        <f t="shared" si="85"/>
        <v>6.9953999627614394E-4</v>
      </c>
      <c r="O430" s="83">
        <f t="shared" ca="1" si="76"/>
        <v>4.4307587066093161E-3</v>
      </c>
      <c r="P430" s="83">
        <f t="shared" si="81"/>
        <v>-3.3261437089422939E-3</v>
      </c>
      <c r="Q430" s="146">
        <f t="shared" si="82"/>
        <v>37362.104399999997</v>
      </c>
      <c r="R430" s="83">
        <f t="shared" si="86"/>
        <v>1.620612929446125E-5</v>
      </c>
    </row>
    <row r="431" spans="1:19" ht="12.95" customHeight="1">
      <c r="A431" s="189" t="s">
        <v>922</v>
      </c>
      <c r="B431" s="190" t="s">
        <v>197</v>
      </c>
      <c r="C431" s="191">
        <v>52380.608</v>
      </c>
      <c r="D431" s="189" t="s">
        <v>56</v>
      </c>
      <c r="E431" s="53">
        <f t="shared" si="79"/>
        <v>44918.019482615964</v>
      </c>
      <c r="F431" s="83">
        <f t="shared" si="80"/>
        <v>44918</v>
      </c>
      <c r="G431" s="83">
        <f t="shared" si="84"/>
        <v>4.2995399999199435E-3</v>
      </c>
      <c r="N431" s="83">
        <f t="shared" si="85"/>
        <v>4.2995399999199435E-3</v>
      </c>
      <c r="O431" s="83">
        <f t="shared" ca="1" si="76"/>
        <v>4.4307587066093161E-3</v>
      </c>
      <c r="P431" s="83">
        <f t="shared" si="81"/>
        <v>-3.3261437089422939E-3</v>
      </c>
      <c r="Q431" s="146">
        <f t="shared" si="82"/>
        <v>37362.108</v>
      </c>
      <c r="R431" s="83">
        <f t="shared" si="86"/>
        <v>5.8151052027606926E-5</v>
      </c>
    </row>
    <row r="432" spans="1:19" ht="12.95" customHeight="1">
      <c r="A432" s="189" t="s">
        <v>1000</v>
      </c>
      <c r="B432" s="190" t="s">
        <v>197</v>
      </c>
      <c r="C432" s="191">
        <v>52405.654999999999</v>
      </c>
      <c r="D432" s="189" t="s">
        <v>56</v>
      </c>
      <c r="E432" s="53">
        <f t="shared" si="79"/>
        <v>45031.515596573721</v>
      </c>
      <c r="F432" s="83">
        <f t="shared" si="80"/>
        <v>45031.5</v>
      </c>
      <c r="G432" s="83">
        <f t="shared" si="84"/>
        <v>3.4419450021232478E-3</v>
      </c>
      <c r="N432" s="83">
        <f t="shared" si="85"/>
        <v>3.4419450021232478E-3</v>
      </c>
      <c r="O432" s="83">
        <f t="shared" ca="1" si="76"/>
        <v>4.3672799198764441E-3</v>
      </c>
      <c r="P432" s="83">
        <f t="shared" si="81"/>
        <v>-3.3743392688472557E-3</v>
      </c>
      <c r="Q432" s="146">
        <f t="shared" si="82"/>
        <v>37387.154999999999</v>
      </c>
      <c r="R432" s="83">
        <f t="shared" si="86"/>
        <v>4.6461731262679887E-5</v>
      </c>
    </row>
    <row r="433" spans="1:19" ht="12.95" customHeight="1">
      <c r="A433" s="189" t="s">
        <v>922</v>
      </c>
      <c r="B433" s="190" t="s">
        <v>197</v>
      </c>
      <c r="C433" s="191">
        <v>52405.654999999999</v>
      </c>
      <c r="D433" s="189" t="s">
        <v>56</v>
      </c>
      <c r="E433" s="53">
        <f t="shared" si="79"/>
        <v>45031.515596573721</v>
      </c>
      <c r="F433" s="83">
        <f t="shared" si="80"/>
        <v>45031.5</v>
      </c>
      <c r="G433" s="83">
        <f t="shared" si="84"/>
        <v>3.4419450021232478E-3</v>
      </c>
      <c r="N433" s="83">
        <f t="shared" si="85"/>
        <v>3.4419450021232478E-3</v>
      </c>
      <c r="O433" s="83">
        <f t="shared" ca="1" si="76"/>
        <v>4.3672799198764441E-3</v>
      </c>
      <c r="P433" s="83">
        <f t="shared" si="81"/>
        <v>-3.3743392688472557E-3</v>
      </c>
      <c r="Q433" s="146">
        <f t="shared" si="82"/>
        <v>37387.154999999999</v>
      </c>
      <c r="R433" s="83">
        <f t="shared" si="86"/>
        <v>4.6461731262679887E-5</v>
      </c>
    </row>
    <row r="434" spans="1:19" ht="12.95" customHeight="1">
      <c r="A434" s="192" t="s">
        <v>937</v>
      </c>
      <c r="B434" s="190" t="s">
        <v>197</v>
      </c>
      <c r="C434" s="191">
        <v>52412.480000000003</v>
      </c>
      <c r="D434" s="189" t="s">
        <v>56</v>
      </c>
      <c r="E434" s="53">
        <f t="shared" si="79"/>
        <v>45062.441894244592</v>
      </c>
      <c r="F434" s="83">
        <f t="shared" si="80"/>
        <v>45062.5</v>
      </c>
      <c r="G434" s="83">
        <f t="shared" si="84"/>
        <v>-1.2823124990973156E-2</v>
      </c>
      <c r="N434" s="83">
        <f t="shared" si="85"/>
        <v>-1.2823124990973156E-2</v>
      </c>
      <c r="O434" s="83">
        <f t="shared" ca="1" si="76"/>
        <v>4.3499421014736341E-3</v>
      </c>
      <c r="P434" s="83">
        <f t="shared" si="81"/>
        <v>-3.3875231696165074E-3</v>
      </c>
      <c r="Q434" s="146">
        <f t="shared" si="82"/>
        <v>37393.980000000003</v>
      </c>
      <c r="R434" s="83">
        <f t="shared" si="86"/>
        <v>8.9030581731188888E-5</v>
      </c>
    </row>
    <row r="435" spans="1:19" ht="12.95" customHeight="1">
      <c r="A435" s="49" t="s">
        <v>217</v>
      </c>
      <c r="B435" s="50" t="s">
        <v>197</v>
      </c>
      <c r="C435" s="49">
        <v>52412.480900000002</v>
      </c>
      <c r="D435" s="49" t="s">
        <v>218</v>
      </c>
      <c r="E435" s="83">
        <f t="shared" si="79"/>
        <v>45062.445972437687</v>
      </c>
      <c r="F435" s="83">
        <f t="shared" si="80"/>
        <v>45062.5</v>
      </c>
      <c r="O435" s="83">
        <f t="shared" ca="1" si="76"/>
        <v>4.3499421014736341E-3</v>
      </c>
      <c r="P435" s="83">
        <f t="shared" si="81"/>
        <v>-3.3875231696165074E-3</v>
      </c>
      <c r="Q435" s="146">
        <f t="shared" si="82"/>
        <v>37393.980900000002</v>
      </c>
      <c r="S435" s="148">
        <f>+C435-(C$7+F435*C$8)</f>
        <v>-1.1923124991881195E-2</v>
      </c>
    </row>
    <row r="436" spans="1:19" ht="12.95" customHeight="1">
      <c r="A436" s="189" t="s">
        <v>922</v>
      </c>
      <c r="B436" s="190" t="s">
        <v>197</v>
      </c>
      <c r="C436" s="191">
        <v>52416.576000000001</v>
      </c>
      <c r="D436" s="189" t="s">
        <v>55</v>
      </c>
      <c r="E436" s="53">
        <f t="shared" si="79"/>
        <v>45081.002204172757</v>
      </c>
      <c r="F436" s="83">
        <f t="shared" si="80"/>
        <v>45081</v>
      </c>
      <c r="G436" s="83">
        <f t="shared" ref="G436:G447" si="87">+C436-(C$7+F436*C$8)</f>
        <v>4.8642999900039285E-4</v>
      </c>
      <c r="N436" s="83">
        <f>G436</f>
        <v>4.8642999900039285E-4</v>
      </c>
      <c r="O436" s="83">
        <f t="shared" ca="1" si="76"/>
        <v>4.3395953388784096E-3</v>
      </c>
      <c r="P436" s="83">
        <f t="shared" si="81"/>
        <v>-3.395395142723039E-3</v>
      </c>
      <c r="Q436" s="146">
        <f t="shared" si="82"/>
        <v>37398.076000000001</v>
      </c>
      <c r="R436" s="83">
        <f t="shared" ref="R436:R447" si="88">+(P436-G436)^2</f>
        <v>1.5068566430916142E-5</v>
      </c>
    </row>
    <row r="437" spans="1:19" ht="12.95" customHeight="1">
      <c r="A437" s="189" t="s">
        <v>1000</v>
      </c>
      <c r="B437" s="190" t="s">
        <v>197</v>
      </c>
      <c r="C437" s="191">
        <v>52624.905400000003</v>
      </c>
      <c r="D437" s="189" t="s">
        <v>55</v>
      </c>
      <c r="E437" s="53">
        <f t="shared" si="79"/>
        <v>46025.010561387317</v>
      </c>
      <c r="F437" s="83">
        <f t="shared" si="80"/>
        <v>46025</v>
      </c>
      <c r="G437" s="83">
        <f t="shared" si="87"/>
        <v>2.3307500086957589E-3</v>
      </c>
      <c r="N437" s="83">
        <f>G437</f>
        <v>2.3307500086957589E-3</v>
      </c>
      <c r="O437" s="83">
        <f t="shared" ca="1" si="76"/>
        <v>3.8116308042896035E-3</v>
      </c>
      <c r="P437" s="83">
        <f t="shared" si="81"/>
        <v>-3.8012073932460868E-3</v>
      </c>
      <c r="Q437" s="146">
        <f t="shared" si="82"/>
        <v>37606.405400000003</v>
      </c>
      <c r="R437" s="83">
        <f t="shared" si="88"/>
        <v>3.760090157922939E-5</v>
      </c>
    </row>
    <row r="438" spans="1:19" ht="12.95" customHeight="1">
      <c r="A438" s="192" t="s">
        <v>1017</v>
      </c>
      <c r="B438" s="190" t="s">
        <v>197</v>
      </c>
      <c r="C438" s="191">
        <v>52644.323400000001</v>
      </c>
      <c r="D438" s="189" t="s">
        <v>57</v>
      </c>
      <c r="E438" s="53">
        <f t="shared" si="79"/>
        <v>46112.99984317083</v>
      </c>
      <c r="F438" s="83">
        <f t="shared" si="80"/>
        <v>46113</v>
      </c>
      <c r="G438" s="83">
        <f t="shared" si="87"/>
        <v>-3.4609998692758381E-5</v>
      </c>
      <c r="N438" s="83">
        <f>G438</f>
        <v>-3.4609998692758381E-5</v>
      </c>
      <c r="O438" s="83">
        <f t="shared" ca="1" si="76"/>
        <v>3.762413771404207E-3</v>
      </c>
      <c r="P438" s="83">
        <f t="shared" si="81"/>
        <v>-3.8394500354642421E-3</v>
      </c>
      <c r="Q438" s="146">
        <f t="shared" si="82"/>
        <v>37625.823400000001</v>
      </c>
      <c r="R438" s="83">
        <f t="shared" si="88"/>
        <v>1.4476807705419226E-5</v>
      </c>
    </row>
    <row r="439" spans="1:19" ht="12.95" customHeight="1">
      <c r="A439" s="154" t="s">
        <v>194</v>
      </c>
      <c r="B439" s="50"/>
      <c r="C439" s="49">
        <v>52648.957999999999</v>
      </c>
      <c r="D439" s="49">
        <v>1E-4</v>
      </c>
      <c r="E439" s="83">
        <f t="shared" si="79"/>
        <v>46134.000725102735</v>
      </c>
      <c r="F439" s="83">
        <f t="shared" si="80"/>
        <v>46134</v>
      </c>
      <c r="G439" s="83">
        <f t="shared" si="87"/>
        <v>1.6001999756554142E-4</v>
      </c>
      <c r="L439" s="83">
        <f>G439</f>
        <v>1.6001999756554142E-4</v>
      </c>
      <c r="O439" s="83">
        <f t="shared" ca="1" si="76"/>
        <v>3.7506687976474641E-3</v>
      </c>
      <c r="P439" s="83">
        <f t="shared" si="81"/>
        <v>-3.8485865222277942E-3</v>
      </c>
      <c r="Q439" s="146">
        <f t="shared" si="82"/>
        <v>37630.457999999999</v>
      </c>
      <c r="R439" s="83">
        <f t="shared" si="88"/>
        <v>1.6068926230529638E-5</v>
      </c>
    </row>
    <row r="440" spans="1:19" ht="12.95" customHeight="1">
      <c r="A440" s="189" t="s">
        <v>1000</v>
      </c>
      <c r="B440" s="190" t="s">
        <v>197</v>
      </c>
      <c r="C440" s="191">
        <v>52683.936300000001</v>
      </c>
      <c r="D440" s="189" t="s">
        <v>55</v>
      </c>
      <c r="E440" s="53">
        <f t="shared" si="79"/>
        <v>46292.498793647836</v>
      </c>
      <c r="F440" s="83">
        <f t="shared" si="80"/>
        <v>46292.5</v>
      </c>
      <c r="G440" s="83">
        <f t="shared" si="87"/>
        <v>-2.6622499717632309E-4</v>
      </c>
      <c r="N440" s="83">
        <f>G440</f>
        <v>-2.6622499717632309E-4</v>
      </c>
      <c r="O440" s="83">
        <f t="shared" ca="1" si="76"/>
        <v>3.6620222100072902E-3</v>
      </c>
      <c r="P440" s="83">
        <f t="shared" si="81"/>
        <v>-3.9176745298368475E-3</v>
      </c>
      <c r="Q440" s="146">
        <f t="shared" si="82"/>
        <v>37665.436300000001</v>
      </c>
      <c r="R440" s="83">
        <f t="shared" si="88"/>
        <v>1.3333083689566762E-5</v>
      </c>
    </row>
    <row r="441" spans="1:19" ht="12.95" customHeight="1">
      <c r="A441" s="189" t="s">
        <v>1000</v>
      </c>
      <c r="B441" s="190" t="s">
        <v>197</v>
      </c>
      <c r="C441" s="191">
        <v>52707.770799999998</v>
      </c>
      <c r="D441" s="189" t="s">
        <v>55</v>
      </c>
      <c r="E441" s="53">
        <f t="shared" si="79"/>
        <v>46400.500675235497</v>
      </c>
      <c r="F441" s="83">
        <f t="shared" si="80"/>
        <v>46400.5</v>
      </c>
      <c r="G441" s="83">
        <f t="shared" si="87"/>
        <v>1.4901500253472477E-4</v>
      </c>
      <c r="N441" s="83">
        <f>G441</f>
        <v>1.4901500253472477E-4</v>
      </c>
      <c r="O441" s="83">
        <f t="shared" ca="1" si="76"/>
        <v>3.6016194878297561E-3</v>
      </c>
      <c r="P441" s="83">
        <f t="shared" si="81"/>
        <v>-3.9648810613899053E-3</v>
      </c>
      <c r="Q441" s="146">
        <f t="shared" si="82"/>
        <v>37689.270799999998</v>
      </c>
      <c r="R441" s="83">
        <f t="shared" si="88"/>
        <v>1.6924140824774564E-5</v>
      </c>
    </row>
    <row r="442" spans="1:19" ht="12.95" customHeight="1">
      <c r="A442" s="53" t="s">
        <v>193</v>
      </c>
      <c r="B442" s="50"/>
      <c r="C442" s="49">
        <v>52721.342900000003</v>
      </c>
      <c r="D442" s="49">
        <v>2.9999999999999997E-4</v>
      </c>
      <c r="E442" s="83">
        <f t="shared" si="79"/>
        <v>46462.000280307824</v>
      </c>
      <c r="F442" s="83">
        <f t="shared" si="80"/>
        <v>46462</v>
      </c>
      <c r="G442" s="83">
        <f t="shared" si="87"/>
        <v>6.1860002460889518E-5</v>
      </c>
      <c r="K442" s="83">
        <f>G442</f>
        <v>6.1860002460889518E-5</v>
      </c>
      <c r="O442" s="83">
        <f t="shared" ca="1" si="76"/>
        <v>3.5672234932564405E-3</v>
      </c>
      <c r="P442" s="83">
        <f t="shared" si="81"/>
        <v>-3.9918099284692839E-3</v>
      </c>
      <c r="Q442" s="146">
        <f t="shared" si="82"/>
        <v>37702.842900000003</v>
      </c>
      <c r="R442" s="83">
        <f t="shared" si="88"/>
        <v>1.6432239908927435E-5</v>
      </c>
    </row>
    <row r="443" spans="1:19" ht="12.95" customHeight="1">
      <c r="A443" s="49" t="s">
        <v>217</v>
      </c>
      <c r="B443" s="50" t="s">
        <v>195</v>
      </c>
      <c r="C443" s="49">
        <v>52723.329570000002</v>
      </c>
      <c r="D443" s="49">
        <v>1.1000000000000001E-3</v>
      </c>
      <c r="E443" s="83">
        <f t="shared" si="79"/>
        <v>46471.002529068806</v>
      </c>
      <c r="F443" s="83">
        <f t="shared" si="80"/>
        <v>46471</v>
      </c>
      <c r="G443" s="83">
        <f t="shared" si="87"/>
        <v>5.5813000653870404E-4</v>
      </c>
      <c r="N443" s="83">
        <f>G443</f>
        <v>5.5813000653870404E-4</v>
      </c>
      <c r="O443" s="83">
        <f t="shared" ca="1" si="76"/>
        <v>3.5621899330749787E-3</v>
      </c>
      <c r="P443" s="83">
        <f t="shared" si="81"/>
        <v>-3.9957536215848282E-3</v>
      </c>
      <c r="Q443" s="146">
        <f t="shared" si="82"/>
        <v>37704.829570000002</v>
      </c>
      <c r="R443" s="83">
        <f t="shared" si="88"/>
        <v>2.0737856098491544E-5</v>
      </c>
    </row>
    <row r="444" spans="1:19" ht="12.95" customHeight="1">
      <c r="A444" s="189" t="s">
        <v>1000</v>
      </c>
      <c r="B444" s="190" t="s">
        <v>197</v>
      </c>
      <c r="C444" s="191">
        <v>52739.769800000002</v>
      </c>
      <c r="D444" s="189" t="s">
        <v>55</v>
      </c>
      <c r="E444" s="53">
        <f t="shared" si="79"/>
        <v>46545.498565223716</v>
      </c>
      <c r="F444" s="83">
        <f t="shared" si="80"/>
        <v>46545.5</v>
      </c>
      <c r="G444" s="83">
        <f t="shared" si="87"/>
        <v>-3.1663499976275489E-4</v>
      </c>
      <c r="N444" s="83">
        <f>G444</f>
        <v>-3.1663499976275489E-4</v>
      </c>
      <c r="O444" s="83">
        <f t="shared" ca="1" si="76"/>
        <v>3.5205232404617731E-3</v>
      </c>
      <c r="P444" s="83">
        <f t="shared" si="81"/>
        <v>-4.0284269051918606E-3</v>
      </c>
      <c r="Q444" s="146">
        <f t="shared" si="82"/>
        <v>37721.269800000002</v>
      </c>
      <c r="R444" s="83">
        <f t="shared" si="88"/>
        <v>1.3777399149209031E-5</v>
      </c>
    </row>
    <row r="445" spans="1:19" ht="12.95" customHeight="1">
      <c r="A445" s="53" t="s">
        <v>204</v>
      </c>
      <c r="B445" s="52" t="s">
        <v>195</v>
      </c>
      <c r="C445" s="51">
        <v>52800.016490000002</v>
      </c>
      <c r="D445" s="49">
        <v>5.0000000000000002E-5</v>
      </c>
      <c r="E445" s="83">
        <f t="shared" si="79"/>
        <v>46818.495937915781</v>
      </c>
      <c r="F445" s="83">
        <f t="shared" si="80"/>
        <v>46818.5</v>
      </c>
      <c r="G445" s="83">
        <f t="shared" si="87"/>
        <v>-8.9644499530550092E-4</v>
      </c>
      <c r="K445" s="83">
        <f>G445</f>
        <v>-8.9644499530550092E-4</v>
      </c>
      <c r="O445" s="83">
        <f t="shared" ca="1" si="76"/>
        <v>3.3678385816241219E-3</v>
      </c>
      <c r="P445" s="83">
        <f t="shared" si="81"/>
        <v>-4.1485869480038275E-3</v>
      </c>
      <c r="Q445" s="146">
        <f t="shared" si="82"/>
        <v>37781.516490000002</v>
      </c>
      <c r="R445" s="83">
        <f t="shared" si="88"/>
        <v>1.0576427280500485E-5</v>
      </c>
    </row>
    <row r="446" spans="1:19" ht="12.95" customHeight="1">
      <c r="A446" s="53" t="s">
        <v>204</v>
      </c>
      <c r="B446" s="52" t="s">
        <v>195</v>
      </c>
      <c r="C446" s="51">
        <v>52800.016490000002</v>
      </c>
      <c r="D446" s="51">
        <v>5.0000000000000002E-5</v>
      </c>
      <c r="E446" s="83">
        <f t="shared" si="79"/>
        <v>46818.495937915781</v>
      </c>
      <c r="F446" s="83">
        <f t="shared" si="80"/>
        <v>46818.5</v>
      </c>
      <c r="G446" s="83">
        <f t="shared" si="87"/>
        <v>-8.9644499530550092E-4</v>
      </c>
      <c r="K446" s="83">
        <f>G446</f>
        <v>-8.9644499530550092E-4</v>
      </c>
      <c r="O446" s="83">
        <f t="shared" ca="1" si="76"/>
        <v>3.3678385816241219E-3</v>
      </c>
      <c r="P446" s="83">
        <f t="shared" si="81"/>
        <v>-4.1485869480038275E-3</v>
      </c>
      <c r="Q446" s="146">
        <f t="shared" si="82"/>
        <v>37781.516490000002</v>
      </c>
      <c r="R446" s="83">
        <f t="shared" si="88"/>
        <v>1.0576427280500485E-5</v>
      </c>
    </row>
    <row r="447" spans="1:19" ht="12.95" customHeight="1">
      <c r="A447" s="192" t="s">
        <v>1043</v>
      </c>
      <c r="B447" s="190" t="s">
        <v>197</v>
      </c>
      <c r="C447" s="191">
        <v>52800.016499999998</v>
      </c>
      <c r="D447" s="189" t="s">
        <v>57</v>
      </c>
      <c r="E447" s="53">
        <f t="shared" si="79"/>
        <v>46818.495983229019</v>
      </c>
      <c r="F447" s="83">
        <f t="shared" si="80"/>
        <v>46818.5</v>
      </c>
      <c r="G447" s="83">
        <f t="shared" si="87"/>
        <v>-8.8644499919610098E-4</v>
      </c>
      <c r="N447" s="83">
        <f>G447</f>
        <v>-8.8644499919610098E-4</v>
      </c>
      <c r="O447" s="83">
        <f t="shared" ca="1" si="76"/>
        <v>3.3678385816241219E-3</v>
      </c>
      <c r="P447" s="83">
        <f t="shared" si="81"/>
        <v>-4.1485869480038275E-3</v>
      </c>
      <c r="Q447" s="146">
        <f t="shared" si="82"/>
        <v>37781.516499999998</v>
      </c>
      <c r="R447" s="83">
        <f t="shared" si="88"/>
        <v>1.0641570094171071E-5</v>
      </c>
    </row>
    <row r="448" spans="1:19" ht="12.95" customHeight="1">
      <c r="A448" s="49" t="s">
        <v>217</v>
      </c>
      <c r="B448" s="50" t="s">
        <v>195</v>
      </c>
      <c r="C448" s="49">
        <v>52848.502439999997</v>
      </c>
      <c r="D448" s="49" t="s">
        <v>218</v>
      </c>
      <c r="E448" s="83">
        <f t="shared" si="79"/>
        <v>47038.201567593984</v>
      </c>
      <c r="F448" s="83">
        <f t="shared" si="80"/>
        <v>47038</v>
      </c>
      <c r="O448" s="83">
        <f t="shared" ca="1" si="76"/>
        <v>3.2450756416429298E-3</v>
      </c>
      <c r="P448" s="83">
        <f t="shared" si="81"/>
        <v>-4.2456903893655588E-3</v>
      </c>
      <c r="Q448" s="146">
        <f t="shared" si="82"/>
        <v>37830.002439999997</v>
      </c>
    </row>
    <row r="449" spans="1:19" ht="12.95" customHeight="1">
      <c r="A449" s="49" t="s">
        <v>217</v>
      </c>
      <c r="B449" s="50" t="s">
        <v>195</v>
      </c>
      <c r="C449" s="49">
        <v>52848.508070000003</v>
      </c>
      <c r="D449" s="49" t="s">
        <v>218</v>
      </c>
      <c r="E449" s="83">
        <f t="shared" si="79"/>
        <v>47038.227078957512</v>
      </c>
      <c r="F449" s="83">
        <f t="shared" si="80"/>
        <v>47038</v>
      </c>
      <c r="O449" s="83">
        <f t="shared" ca="1" si="76"/>
        <v>3.2450756416429298E-3</v>
      </c>
      <c r="P449" s="83">
        <f t="shared" si="81"/>
        <v>-4.2456903893655588E-3</v>
      </c>
      <c r="Q449" s="146">
        <f t="shared" si="82"/>
        <v>37830.008070000003</v>
      </c>
      <c r="S449" s="148">
        <v>-5.3857999992033001E-2</v>
      </c>
    </row>
    <row r="450" spans="1:19" ht="12.95" customHeight="1">
      <c r="A450" s="189" t="s">
        <v>1000</v>
      </c>
      <c r="B450" s="190" t="s">
        <v>197</v>
      </c>
      <c r="C450" s="191">
        <v>53064.950700000001</v>
      </c>
      <c r="D450" s="189" t="s">
        <v>55</v>
      </c>
      <c r="E450" s="53">
        <f t="shared" si="79"/>
        <v>48018.999123505688</v>
      </c>
      <c r="F450" s="83">
        <f t="shared" si="80"/>
        <v>48019</v>
      </c>
      <c r="G450" s="83">
        <f t="shared" ref="G450:G492" si="89">+C450-(C$7+F450*C$8)</f>
        <v>-1.9342999439686537E-4</v>
      </c>
      <c r="N450" s="83">
        <f>G450</f>
        <v>-1.9342999439686537E-4</v>
      </c>
      <c r="O450" s="83">
        <f t="shared" ca="1" si="76"/>
        <v>2.6964175818636749E-3</v>
      </c>
      <c r="P450" s="83">
        <f t="shared" si="81"/>
        <v>-4.6850214476466256E-3</v>
      </c>
      <c r="Q450" s="146">
        <f t="shared" si="82"/>
        <v>38046.450700000001</v>
      </c>
      <c r="R450" s="83">
        <f t="shared" ref="R450:R492" si="90">+(P450-G450)^2</f>
        <v>2.0174393782906294E-5</v>
      </c>
    </row>
    <row r="451" spans="1:19" ht="12.95" customHeight="1">
      <c r="A451" s="53" t="s">
        <v>199</v>
      </c>
      <c r="B451" s="50" t="s">
        <v>197</v>
      </c>
      <c r="C451" s="49">
        <v>53068.592100000002</v>
      </c>
      <c r="D451" s="49">
        <v>1.8E-3</v>
      </c>
      <c r="E451" s="83">
        <f t="shared" si="79"/>
        <v>48035.499492786075</v>
      </c>
      <c r="F451" s="83">
        <f t="shared" si="80"/>
        <v>48035.5</v>
      </c>
      <c r="G451" s="83">
        <f t="shared" si="89"/>
        <v>-1.1193499813089147E-4</v>
      </c>
      <c r="K451" s="83">
        <f>G451</f>
        <v>-1.1193499813089147E-4</v>
      </c>
      <c r="O451" s="83">
        <f t="shared" ca="1" si="76"/>
        <v>2.6871893881976645E-3</v>
      </c>
      <c r="P451" s="83">
        <f t="shared" si="81"/>
        <v>-4.6924855999134554E-3</v>
      </c>
      <c r="Q451" s="146">
        <f t="shared" si="82"/>
        <v>38050.092100000002</v>
      </c>
      <c r="R451" s="83">
        <f t="shared" si="90"/>
        <v>2.0981443815490609E-5</v>
      </c>
    </row>
    <row r="452" spans="1:19" ht="12.95" customHeight="1">
      <c r="A452" s="192" t="s">
        <v>1055</v>
      </c>
      <c r="B452" s="190" t="s">
        <v>197</v>
      </c>
      <c r="C452" s="191">
        <v>53078.080800000003</v>
      </c>
      <c r="D452" s="189" t="s">
        <v>57</v>
      </c>
      <c r="E452" s="53">
        <f t="shared" si="79"/>
        <v>48078.495882633615</v>
      </c>
      <c r="F452" s="83">
        <f t="shared" si="80"/>
        <v>48078.5</v>
      </c>
      <c r="G452" s="83">
        <f t="shared" si="89"/>
        <v>-9.0864499361487105E-4</v>
      </c>
      <c r="N452" s="83">
        <f>G452</f>
        <v>-9.0864499361487105E-4</v>
      </c>
      <c r="O452" s="83">
        <f t="shared" ca="1" si="76"/>
        <v>2.6631401562195699E-3</v>
      </c>
      <c r="P452" s="83">
        <f t="shared" si="81"/>
        <v>-4.7119492594461087E-3</v>
      </c>
      <c r="Q452" s="146">
        <f t="shared" si="82"/>
        <v>38059.580800000003</v>
      </c>
      <c r="R452" s="83">
        <f t="shared" si="90"/>
        <v>1.4465123338490089E-5</v>
      </c>
    </row>
    <row r="453" spans="1:19" ht="12.95" customHeight="1">
      <c r="A453" s="192" t="s">
        <v>1055</v>
      </c>
      <c r="B453" s="190" t="s">
        <v>197</v>
      </c>
      <c r="C453" s="191">
        <v>53078.191599999998</v>
      </c>
      <c r="D453" s="189" t="s">
        <v>57</v>
      </c>
      <c r="E453" s="53">
        <f t="shared" si="79"/>
        <v>48078.997953517392</v>
      </c>
      <c r="F453" s="83">
        <f t="shared" si="80"/>
        <v>48079</v>
      </c>
      <c r="G453" s="83">
        <f t="shared" si="89"/>
        <v>-4.516300032264553E-4</v>
      </c>
      <c r="N453" s="83">
        <f>G453</f>
        <v>-4.516300032264553E-4</v>
      </c>
      <c r="O453" s="83">
        <f t="shared" ca="1" si="76"/>
        <v>2.6628605139872689E-3</v>
      </c>
      <c r="P453" s="83">
        <f t="shared" si="81"/>
        <v>-4.712175679905074E-3</v>
      </c>
      <c r="Q453" s="146">
        <f t="shared" si="82"/>
        <v>38059.691599999998</v>
      </c>
      <c r="R453" s="83">
        <f t="shared" si="90"/>
        <v>1.8152249463064868E-5</v>
      </c>
    </row>
    <row r="454" spans="1:19" ht="12.95" customHeight="1">
      <c r="A454" s="53" t="s">
        <v>199</v>
      </c>
      <c r="B454" s="153"/>
      <c r="C454" s="49">
        <v>53093.419500000004</v>
      </c>
      <c r="D454" s="49">
        <v>1.6999999999999999E-3</v>
      </c>
      <c r="E454" s="83">
        <f t="shared" si="79"/>
        <v>48148.000527627584</v>
      </c>
      <c r="F454" s="83">
        <f t="shared" si="80"/>
        <v>48148</v>
      </c>
      <c r="G454" s="83">
        <f t="shared" si="89"/>
        <v>1.1644000187516212E-4</v>
      </c>
      <c r="K454" s="83">
        <f>G454</f>
        <v>1.1644000187516212E-4</v>
      </c>
      <c r="O454" s="83">
        <f t="shared" ca="1" si="76"/>
        <v>2.6242698859294013E-3</v>
      </c>
      <c r="P454" s="83">
        <f t="shared" si="81"/>
        <v>-4.7434434949846817E-3</v>
      </c>
      <c r="Q454" s="146">
        <f t="shared" si="82"/>
        <v>38074.919500000004</v>
      </c>
      <c r="R454" s="83">
        <f t="shared" si="90"/>
        <v>2.3618467603050664E-5</v>
      </c>
    </row>
    <row r="455" spans="1:19" ht="12.95" customHeight="1">
      <c r="A455" s="53" t="s">
        <v>199</v>
      </c>
      <c r="B455" s="50" t="s">
        <v>197</v>
      </c>
      <c r="C455" s="49">
        <v>53093.529799999997</v>
      </c>
      <c r="D455" s="49">
        <v>1.1000000000000001E-3</v>
      </c>
      <c r="E455" s="83">
        <f t="shared" si="79"/>
        <v>48148.500332848518</v>
      </c>
      <c r="F455" s="83">
        <f t="shared" si="80"/>
        <v>48148.5</v>
      </c>
      <c r="G455" s="83">
        <f t="shared" si="89"/>
        <v>7.3454997618682683E-5</v>
      </c>
      <c r="K455" s="83">
        <f>G455</f>
        <v>7.3454997618682683E-5</v>
      </c>
      <c r="O455" s="83">
        <f t="shared" ca="1" si="76"/>
        <v>2.6239902436970969E-3</v>
      </c>
      <c r="P455" s="83">
        <f t="shared" si="81"/>
        <v>-4.7436702312660005E-3</v>
      </c>
      <c r="Q455" s="146">
        <f t="shared" si="82"/>
        <v>38075.029799999997</v>
      </c>
      <c r="R455" s="83">
        <f t="shared" si="90"/>
        <v>2.3204695470757312E-5</v>
      </c>
    </row>
    <row r="456" spans="1:19" ht="12.95" customHeight="1">
      <c r="A456" s="49" t="s">
        <v>217</v>
      </c>
      <c r="B456" s="50" t="s">
        <v>197</v>
      </c>
      <c r="C456" s="49">
        <v>53105.444389999997</v>
      </c>
      <c r="D456" s="49">
        <v>2E-3</v>
      </c>
      <c r="E456" s="83">
        <f t="shared" si="79"/>
        <v>48202.489220316085</v>
      </c>
      <c r="F456" s="83">
        <f t="shared" si="80"/>
        <v>48202.5</v>
      </c>
      <c r="G456" s="83">
        <f t="shared" si="89"/>
        <v>-2.3789250044501387E-3</v>
      </c>
      <c r="N456" s="83">
        <f>G456</f>
        <v>-2.3789250044501387E-3</v>
      </c>
      <c r="O456" s="83">
        <f t="shared" ca="1" si="76"/>
        <v>2.5937888826083298E-3</v>
      </c>
      <c r="P456" s="83">
        <f t="shared" si="81"/>
        <v>-4.768171123248322E-3</v>
      </c>
      <c r="Q456" s="146">
        <f t="shared" si="82"/>
        <v>38086.944389999997</v>
      </c>
      <c r="R456" s="83">
        <f t="shared" si="90"/>
        <v>5.7084970161921831E-6</v>
      </c>
    </row>
    <row r="457" spans="1:19" ht="12.95" customHeight="1">
      <c r="A457" s="53" t="s">
        <v>202</v>
      </c>
      <c r="B457" s="52"/>
      <c r="C457" s="49">
        <v>53106.443599999999</v>
      </c>
      <c r="D457" s="49">
        <v>2.8E-3</v>
      </c>
      <c r="E457" s="83">
        <f t="shared" si="79"/>
        <v>48207.016966234871</v>
      </c>
      <c r="F457" s="83">
        <f t="shared" si="80"/>
        <v>48207</v>
      </c>
      <c r="G457" s="83">
        <f t="shared" si="89"/>
        <v>3.7442100001499057E-3</v>
      </c>
      <c r="K457" s="83">
        <f>G457</f>
        <v>3.7442100001499057E-3</v>
      </c>
      <c r="O457" s="83">
        <f t="shared" ca="1" si="76"/>
        <v>2.5912721025176007E-3</v>
      </c>
      <c r="P457" s="83">
        <f t="shared" si="81"/>
        <v>-4.7702140605092192E-3</v>
      </c>
      <c r="Q457" s="146">
        <f t="shared" si="82"/>
        <v>38087.943599999999</v>
      </c>
      <c r="R457" s="83">
        <f t="shared" si="90"/>
        <v>7.2495417084731027E-5</v>
      </c>
    </row>
    <row r="458" spans="1:19" ht="12.95" customHeight="1">
      <c r="A458" s="192" t="s">
        <v>1055</v>
      </c>
      <c r="B458" s="190" t="s">
        <v>197</v>
      </c>
      <c r="C458" s="191">
        <v>53112.172899999998</v>
      </c>
      <c r="D458" s="189" t="s">
        <v>57</v>
      </c>
      <c r="E458" s="53">
        <f t="shared" si="79"/>
        <v>48232.978290373416</v>
      </c>
      <c r="F458" s="83">
        <f t="shared" si="80"/>
        <v>48233</v>
      </c>
      <c r="G458" s="83">
        <f t="shared" si="89"/>
        <v>-4.7910100038279779E-3</v>
      </c>
      <c r="N458" s="83">
        <f>G458</f>
        <v>-4.7910100038279779E-3</v>
      </c>
      <c r="O458" s="83">
        <f t="shared" ca="1" si="76"/>
        <v>2.5767307064378242E-3</v>
      </c>
      <c r="P458" s="83">
        <f t="shared" si="81"/>
        <v>-4.7820213015724138E-3</v>
      </c>
      <c r="Q458" s="146">
        <f t="shared" si="82"/>
        <v>38093.672899999998</v>
      </c>
      <c r="R458" s="83">
        <f t="shared" si="90"/>
        <v>8.079676823918437E-11</v>
      </c>
    </row>
    <row r="459" spans="1:19" ht="12.95" customHeight="1">
      <c r="A459" s="53" t="s">
        <v>202</v>
      </c>
      <c r="B459" s="50" t="s">
        <v>197</v>
      </c>
      <c r="C459" s="49">
        <v>53116.481899999999</v>
      </c>
      <c r="D459" s="49">
        <v>1.2999999999999999E-3</v>
      </c>
      <c r="E459" s="83">
        <f t="shared" si="79"/>
        <v>48252.503772668468</v>
      </c>
      <c r="F459" s="83">
        <f t="shared" si="80"/>
        <v>48252.5</v>
      </c>
      <c r="G459" s="83">
        <f t="shared" si="89"/>
        <v>8.3257500227773562E-4</v>
      </c>
      <c r="K459" s="83">
        <f>G459</f>
        <v>8.3257500227773562E-4</v>
      </c>
      <c r="O459" s="83">
        <f t="shared" ca="1" si="76"/>
        <v>2.565824659377991E-3</v>
      </c>
      <c r="P459" s="83">
        <f t="shared" si="81"/>
        <v>-4.7908807642170603E-3</v>
      </c>
      <c r="Q459" s="146">
        <f t="shared" si="82"/>
        <v>38097.981899999999</v>
      </c>
      <c r="R459" s="83">
        <f t="shared" si="90"/>
        <v>3.1623254757723576E-5</v>
      </c>
    </row>
    <row r="460" spans="1:19" ht="12.95" customHeight="1">
      <c r="A460" s="53" t="s">
        <v>199</v>
      </c>
      <c r="B460" s="153"/>
      <c r="C460" s="49">
        <v>53122.328000000001</v>
      </c>
      <c r="D460" s="49">
        <v>1E-4</v>
      </c>
      <c r="E460" s="83">
        <f t="shared" si="79"/>
        <v>48278.994355644827</v>
      </c>
      <c r="F460" s="83">
        <f t="shared" si="80"/>
        <v>48279</v>
      </c>
      <c r="G460" s="83">
        <f t="shared" si="89"/>
        <v>-1.2456299955374561E-3</v>
      </c>
      <c r="K460" s="83">
        <f>G460</f>
        <v>-1.2456299955374561E-3</v>
      </c>
      <c r="O460" s="83">
        <f t="shared" ref="O460:O523" ca="1" si="91">+C$11+C$12*F460</f>
        <v>2.5510036210659101E-3</v>
      </c>
      <c r="P460" s="83">
        <f t="shared" si="81"/>
        <v>-4.8029260861731943E-3</v>
      </c>
      <c r="Q460" s="146">
        <f t="shared" si="82"/>
        <v>38103.828000000001</v>
      </c>
      <c r="R460" s="83">
        <f t="shared" si="90"/>
        <v>1.2654355476452306E-5</v>
      </c>
    </row>
    <row r="461" spans="1:19" ht="12.95" customHeight="1">
      <c r="A461" s="214" t="s">
        <v>1428</v>
      </c>
      <c r="B461" s="215" t="s">
        <v>197</v>
      </c>
      <c r="C461" s="216">
        <v>53128.397799999919</v>
      </c>
      <c r="D461" s="216">
        <v>2.0000000000000001E-4</v>
      </c>
      <c r="E461" s="53">
        <f t="shared" si="79"/>
        <v>48306.498596172292</v>
      </c>
      <c r="F461" s="83">
        <f t="shared" si="80"/>
        <v>48306.5</v>
      </c>
      <c r="G461" s="83">
        <f t="shared" si="89"/>
        <v>-3.0980508017819375E-4</v>
      </c>
      <c r="J461" s="83">
        <f t="shared" ref="J461:J480" si="92">G461</f>
        <v>-3.0980508017819375E-4</v>
      </c>
      <c r="O461" s="83">
        <f t="shared" ca="1" si="91"/>
        <v>2.5356232982892239E-3</v>
      </c>
      <c r="P461" s="83">
        <f t="shared" si="81"/>
        <v>-4.8154326967272112E-3</v>
      </c>
      <c r="Q461" s="146">
        <f t="shared" si="82"/>
        <v>38109.897799999919</v>
      </c>
      <c r="R461" s="83">
        <f t="shared" si="90"/>
        <v>2.030068021900918E-5</v>
      </c>
    </row>
    <row r="462" spans="1:19" ht="12.95" customHeight="1">
      <c r="A462" s="214" t="s">
        <v>1428</v>
      </c>
      <c r="B462" s="215" t="s">
        <v>195</v>
      </c>
      <c r="C462" s="216">
        <v>53128.50820000004</v>
      </c>
      <c r="D462" s="216">
        <v>1E-4</v>
      </c>
      <c r="E462" s="53">
        <f t="shared" si="79"/>
        <v>48306.998854526377</v>
      </c>
      <c r="F462" s="83">
        <f t="shared" si="80"/>
        <v>48307</v>
      </c>
      <c r="G462" s="83">
        <f t="shared" si="89"/>
        <v>-2.5278995599364862E-4</v>
      </c>
      <c r="J462" s="83">
        <f t="shared" si="92"/>
        <v>-2.5278995599364862E-4</v>
      </c>
      <c r="O462" s="83">
        <f t="shared" ca="1" si="91"/>
        <v>2.5353436560569195E-3</v>
      </c>
      <c r="P462" s="83">
        <f t="shared" si="81"/>
        <v>-4.8156601532652679E-3</v>
      </c>
      <c r="Q462" s="146">
        <f t="shared" si="82"/>
        <v>38110.00820000004</v>
      </c>
      <c r="R462" s="83">
        <f t="shared" si="90"/>
        <v>2.0819784437149547E-5</v>
      </c>
    </row>
    <row r="463" spans="1:19" ht="12.95" customHeight="1">
      <c r="A463" s="214" t="s">
        <v>1428</v>
      </c>
      <c r="B463" s="215" t="s">
        <v>197</v>
      </c>
      <c r="C463" s="216">
        <v>53129.501800000202</v>
      </c>
      <c r="D463" s="216">
        <v>1E-4</v>
      </c>
      <c r="E463" s="53">
        <f t="shared" si="79"/>
        <v>48311.501179708903</v>
      </c>
      <c r="F463" s="83">
        <f t="shared" si="80"/>
        <v>48311.5</v>
      </c>
      <c r="G463" s="83">
        <f t="shared" si="89"/>
        <v>2.6034520124085248E-4</v>
      </c>
      <c r="J463" s="83">
        <f t="shared" si="92"/>
        <v>2.6034520124085248E-4</v>
      </c>
      <c r="O463" s="83">
        <f t="shared" ca="1" si="91"/>
        <v>2.5328268759661904E-3</v>
      </c>
      <c r="P463" s="83">
        <f t="shared" si="81"/>
        <v>-4.8177073643524129E-3</v>
      </c>
      <c r="Q463" s="146">
        <f t="shared" si="82"/>
        <v>38111.001800000202</v>
      </c>
      <c r="R463" s="83">
        <f t="shared" si="90"/>
        <v>2.5786617858928344E-5</v>
      </c>
    </row>
    <row r="464" spans="1:19" ht="12.95" customHeight="1">
      <c r="A464" s="214" t="s">
        <v>1428</v>
      </c>
      <c r="B464" s="215" t="s">
        <v>197</v>
      </c>
      <c r="C464" s="216">
        <v>53130.383899999782</v>
      </c>
      <c r="D464" s="216">
        <v>2.0000000000000001E-4</v>
      </c>
      <c r="E464" s="53">
        <f t="shared" si="79"/>
        <v>48315.498262077032</v>
      </c>
      <c r="F464" s="83">
        <f t="shared" si="80"/>
        <v>48315.5</v>
      </c>
      <c r="G464" s="83">
        <f t="shared" si="89"/>
        <v>-3.8353521813405678E-4</v>
      </c>
      <c r="J464" s="83">
        <f t="shared" si="92"/>
        <v>-3.8353521813405678E-4</v>
      </c>
      <c r="O464" s="83">
        <f t="shared" ca="1" si="91"/>
        <v>2.5305897381077622E-3</v>
      </c>
      <c r="P464" s="83">
        <f t="shared" si="81"/>
        <v>-4.8195272620440103E-3</v>
      </c>
      <c r="Q464" s="146">
        <f t="shared" si="82"/>
        <v>38111.883899999782</v>
      </c>
      <c r="R464" s="83">
        <f t="shared" si="90"/>
        <v>1.9678025413632408E-5</v>
      </c>
    </row>
    <row r="465" spans="1:18" ht="12.95" customHeight="1">
      <c r="A465" s="214" t="s">
        <v>1428</v>
      </c>
      <c r="B465" s="215" t="s">
        <v>195</v>
      </c>
      <c r="C465" s="216">
        <v>53130.494700000156</v>
      </c>
      <c r="D465" s="216">
        <v>2.0000000000000001E-4</v>
      </c>
      <c r="E465" s="53">
        <f t="shared" si="79"/>
        <v>48316.000332962525</v>
      </c>
      <c r="F465" s="83">
        <f t="shared" si="80"/>
        <v>48316</v>
      </c>
      <c r="G465" s="83">
        <f t="shared" si="89"/>
        <v>7.3480157880112529E-5</v>
      </c>
      <c r="J465" s="83">
        <f t="shared" si="92"/>
        <v>7.3480157880112529E-5</v>
      </c>
      <c r="O465" s="83">
        <f t="shared" ca="1" si="91"/>
        <v>2.5303100958754612E-3</v>
      </c>
      <c r="P465" s="83">
        <f t="shared" si="81"/>
        <v>-4.819754759479925E-3</v>
      </c>
      <c r="Q465" s="146">
        <f t="shared" si="82"/>
        <v>38111.994700000156</v>
      </c>
      <c r="R465" s="83">
        <f t="shared" si="90"/>
        <v>2.3943747956471492E-5</v>
      </c>
    </row>
    <row r="466" spans="1:18" ht="12.95" customHeight="1">
      <c r="A466" s="214" t="s">
        <v>1428</v>
      </c>
      <c r="B466" s="215" t="s">
        <v>195</v>
      </c>
      <c r="C466" s="216">
        <v>53132.480899999849</v>
      </c>
      <c r="D466" s="216">
        <v>1E-4</v>
      </c>
      <c r="E466" s="53">
        <f t="shared" si="79"/>
        <v>48325.000451999062</v>
      </c>
      <c r="F466" s="83">
        <f t="shared" si="80"/>
        <v>48325</v>
      </c>
      <c r="G466" s="83">
        <f t="shared" si="89"/>
        <v>9.974985005101189E-5</v>
      </c>
      <c r="J466" s="83">
        <f t="shared" si="92"/>
        <v>9.974985005101189E-5</v>
      </c>
      <c r="O466" s="83">
        <f t="shared" ca="1" si="91"/>
        <v>2.5252765356939995E-3</v>
      </c>
      <c r="P466" s="83">
        <f t="shared" si="81"/>
        <v>-4.823850101856042E-3</v>
      </c>
      <c r="Q466" s="146">
        <f t="shared" si="82"/>
        <v>38113.980899999849</v>
      </c>
      <c r="R466" s="83">
        <f t="shared" si="90"/>
        <v>2.4241836486419143E-5</v>
      </c>
    </row>
    <row r="467" spans="1:18" ht="12.95" customHeight="1">
      <c r="A467" s="214" t="s">
        <v>1428</v>
      </c>
      <c r="B467" s="215" t="s">
        <v>197</v>
      </c>
      <c r="C467" s="216">
        <v>53135.459199999925</v>
      </c>
      <c r="D467" s="216">
        <v>2.9999999999999997E-4</v>
      </c>
      <c r="E467" s="53">
        <f t="shared" si="79"/>
        <v>48338.496099230622</v>
      </c>
      <c r="F467" s="83">
        <f t="shared" si="80"/>
        <v>48338.5</v>
      </c>
      <c r="G467" s="83">
        <f t="shared" si="89"/>
        <v>-8.6084507347550243E-4</v>
      </c>
      <c r="J467" s="83">
        <f t="shared" si="92"/>
        <v>-8.6084507347550243E-4</v>
      </c>
      <c r="O467" s="83">
        <f t="shared" ca="1" si="91"/>
        <v>2.5177261954218086E-3</v>
      </c>
      <c r="P467" s="83">
        <f t="shared" si="81"/>
        <v>-4.8299944957229529E-3</v>
      </c>
      <c r="Q467" s="146">
        <f t="shared" si="82"/>
        <v>38116.959199999925</v>
      </c>
      <c r="R467" s="83">
        <f t="shared" si="90"/>
        <v>1.5754147136127269E-5</v>
      </c>
    </row>
    <row r="468" spans="1:18" ht="12.95" customHeight="1">
      <c r="A468" s="214" t="s">
        <v>1428</v>
      </c>
      <c r="B468" s="215" t="s">
        <v>197</v>
      </c>
      <c r="C468" s="216">
        <v>53137.44579999987</v>
      </c>
      <c r="D468" s="216">
        <v>2.9999999999999997E-4</v>
      </c>
      <c r="E468" s="53">
        <f t="shared" si="79"/>
        <v>48347.498030798568</v>
      </c>
      <c r="F468" s="83">
        <f t="shared" si="80"/>
        <v>48347.5</v>
      </c>
      <c r="G468" s="83">
        <f t="shared" si="89"/>
        <v>-4.3457512947497889E-4</v>
      </c>
      <c r="J468" s="83">
        <f t="shared" si="92"/>
        <v>-4.3457512947497889E-4</v>
      </c>
      <c r="O468" s="83">
        <f t="shared" ca="1" si="91"/>
        <v>2.5126926352403468E-3</v>
      </c>
      <c r="P468" s="83">
        <f t="shared" si="81"/>
        <v>-4.8340916785027171E-3</v>
      </c>
      <c r="Q468" s="146">
        <f t="shared" si="82"/>
        <v>38118.94579999987</v>
      </c>
      <c r="R468" s="83">
        <f t="shared" si="90"/>
        <v>1.9355745865168941E-5</v>
      </c>
    </row>
    <row r="469" spans="1:18" ht="12.95" customHeight="1">
      <c r="A469" s="214" t="s">
        <v>1428</v>
      </c>
      <c r="B469" s="215" t="s">
        <v>195</v>
      </c>
      <c r="C469" s="216">
        <v>53137.556599999778</v>
      </c>
      <c r="D469" s="216">
        <v>2.9999999999999997E-4</v>
      </c>
      <c r="E469" s="53">
        <f t="shared" ref="E469:E532" si="93">+(C469-C$7)/C$8</f>
        <v>48348.000101681951</v>
      </c>
      <c r="F469" s="83">
        <f t="shared" ref="F469:F532" si="94">ROUND(2*E469,0)/2</f>
        <v>48348</v>
      </c>
      <c r="G469" s="83">
        <f t="shared" si="89"/>
        <v>2.2439780877903104E-5</v>
      </c>
      <c r="J469" s="83">
        <f t="shared" si="92"/>
        <v>2.2439780877903104E-5</v>
      </c>
      <c r="O469" s="83">
        <f t="shared" ca="1" si="91"/>
        <v>2.5124129930080424E-3</v>
      </c>
      <c r="P469" s="83">
        <f t="shared" ref="P469:P532" si="95">+D$11+D$12*F469+D$13*F469^2</f>
        <v>-4.834319321353241E-3</v>
      </c>
      <c r="Q469" s="146">
        <f t="shared" ref="Q469:Q532" si="96">+C469-15018.5</f>
        <v>38119.056599999778</v>
      </c>
      <c r="R469" s="83">
        <f t="shared" si="90"/>
        <v>2.3588108977105069E-5</v>
      </c>
    </row>
    <row r="470" spans="1:18" ht="12.95" customHeight="1">
      <c r="A470" s="214" t="s">
        <v>1428</v>
      </c>
      <c r="B470" s="215" t="s">
        <v>195</v>
      </c>
      <c r="C470" s="216">
        <v>53138.43899999978</v>
      </c>
      <c r="D470" s="216">
        <v>2.0000000000000001E-4</v>
      </c>
      <c r="E470" s="53">
        <f t="shared" si="93"/>
        <v>48351.998543449692</v>
      </c>
      <c r="F470" s="83">
        <f t="shared" si="94"/>
        <v>48352</v>
      </c>
      <c r="G470" s="83">
        <f t="shared" si="89"/>
        <v>-3.2144021679414436E-4</v>
      </c>
      <c r="J470" s="83">
        <f t="shared" si="92"/>
        <v>-3.2144021679414436E-4</v>
      </c>
      <c r="O470" s="83">
        <f t="shared" ca="1" si="91"/>
        <v>2.5101758551496142E-3</v>
      </c>
      <c r="P470" s="83">
        <f t="shared" si="95"/>
        <v>-4.8361405459531473E-3</v>
      </c>
      <c r="Q470" s="146">
        <f t="shared" si="96"/>
        <v>38119.93899999978</v>
      </c>
      <c r="R470" s="83">
        <f t="shared" si="90"/>
        <v>2.0382519062108408E-5</v>
      </c>
    </row>
    <row r="471" spans="1:18" ht="12.95" customHeight="1">
      <c r="A471" s="214" t="s">
        <v>1428</v>
      </c>
      <c r="B471" s="215" t="s">
        <v>197</v>
      </c>
      <c r="C471" s="216">
        <v>53138.549500000197</v>
      </c>
      <c r="D471" s="216">
        <v>2.0000000000000001E-4</v>
      </c>
      <c r="E471" s="53">
        <f t="shared" si="93"/>
        <v>48352.499254937677</v>
      </c>
      <c r="F471" s="83">
        <f t="shared" si="94"/>
        <v>48352.5</v>
      </c>
      <c r="G471" s="83">
        <f t="shared" si="89"/>
        <v>-1.6442479682154953E-4</v>
      </c>
      <c r="J471" s="83">
        <f t="shared" si="92"/>
        <v>-1.6442479682154953E-4</v>
      </c>
      <c r="O471" s="83">
        <f t="shared" ca="1" si="91"/>
        <v>2.5098962129173133E-3</v>
      </c>
      <c r="P471" s="83">
        <f t="shared" si="95"/>
        <v>-4.8363682092525994E-3</v>
      </c>
      <c r="Q471" s="146">
        <f t="shared" si="96"/>
        <v>38120.049500000197</v>
      </c>
      <c r="R471" s="83">
        <f t="shared" si="90"/>
        <v>2.1827055248957884E-5</v>
      </c>
    </row>
    <row r="472" spans="1:18" ht="12.95" customHeight="1">
      <c r="A472" s="214" t="s">
        <v>1428</v>
      </c>
      <c r="B472" s="215" t="s">
        <v>197</v>
      </c>
      <c r="C472" s="216">
        <v>53139.432200000156</v>
      </c>
      <c r="D472" s="216">
        <v>4.0000000000000002E-4</v>
      </c>
      <c r="E472" s="53">
        <f t="shared" si="93"/>
        <v>48356.499056102919</v>
      </c>
      <c r="F472" s="83">
        <f t="shared" si="94"/>
        <v>48356.5</v>
      </c>
      <c r="G472" s="83">
        <f t="shared" si="89"/>
        <v>-2.0830484572798014E-4</v>
      </c>
      <c r="J472" s="83">
        <f t="shared" si="92"/>
        <v>-2.0830484572798014E-4</v>
      </c>
      <c r="O472" s="83">
        <f t="shared" ca="1" si="91"/>
        <v>2.5076590750588851E-3</v>
      </c>
      <c r="P472" s="83">
        <f t="shared" si="95"/>
        <v>-4.8381895974439412E-3</v>
      </c>
      <c r="Q472" s="146">
        <f t="shared" si="96"/>
        <v>38120.932200000156</v>
      </c>
      <c r="R472" s="83">
        <f t="shared" si="90"/>
        <v>2.1435832814171965E-5</v>
      </c>
    </row>
    <row r="473" spans="1:18" ht="12.95" customHeight="1">
      <c r="A473" s="214" t="s">
        <v>1428</v>
      </c>
      <c r="B473" s="215" t="s">
        <v>195</v>
      </c>
      <c r="C473" s="216">
        <v>53139.543300000019</v>
      </c>
      <c r="D473" s="216">
        <v>4.0000000000000002E-4</v>
      </c>
      <c r="E473" s="53">
        <f t="shared" si="93"/>
        <v>48357.002486383804</v>
      </c>
      <c r="F473" s="83">
        <f t="shared" si="94"/>
        <v>48357</v>
      </c>
      <c r="G473" s="83">
        <f t="shared" si="89"/>
        <v>5.4871002066647634E-4</v>
      </c>
      <c r="J473" s="83">
        <f t="shared" si="92"/>
        <v>5.4871002066647634E-4</v>
      </c>
      <c r="O473" s="83">
        <f t="shared" ca="1" si="91"/>
        <v>2.5073794328265807E-3</v>
      </c>
      <c r="P473" s="83">
        <f t="shared" si="95"/>
        <v>-4.8384172811923231E-3</v>
      </c>
      <c r="Q473" s="146">
        <f t="shared" si="96"/>
        <v>38121.043300000019</v>
      </c>
      <c r="R473" s="83">
        <f t="shared" si="90"/>
        <v>2.9021140566432469E-5</v>
      </c>
    </row>
    <row r="474" spans="1:18" ht="12.95" customHeight="1">
      <c r="A474" s="214" t="s">
        <v>1428</v>
      </c>
      <c r="B474" s="215" t="s">
        <v>197</v>
      </c>
      <c r="C474" s="216">
        <v>53141.418000000063</v>
      </c>
      <c r="D474" s="216">
        <v>2.0000000000000001E-4</v>
      </c>
      <c r="E474" s="53">
        <f t="shared" si="93"/>
        <v>48365.497362610156</v>
      </c>
      <c r="F474" s="83">
        <f t="shared" si="94"/>
        <v>48365.5</v>
      </c>
      <c r="G474" s="83">
        <f t="shared" si="89"/>
        <v>-5.8203493244946003E-4</v>
      </c>
      <c r="J474" s="83">
        <f t="shared" si="92"/>
        <v>-5.8203493244946003E-4</v>
      </c>
      <c r="O474" s="83">
        <f t="shared" ca="1" si="91"/>
        <v>2.5026255148774233E-3</v>
      </c>
      <c r="P474" s="83">
        <f t="shared" si="95"/>
        <v>-4.8422882525466235E-3</v>
      </c>
      <c r="Q474" s="146">
        <f t="shared" si="96"/>
        <v>38122.918000000063</v>
      </c>
      <c r="R474" s="83">
        <f t="shared" si="90"/>
        <v>1.8149758351398905E-5</v>
      </c>
    </row>
    <row r="475" spans="1:18" ht="12.95" customHeight="1">
      <c r="A475" s="214" t="s">
        <v>1428</v>
      </c>
      <c r="B475" s="215" t="s">
        <v>195</v>
      </c>
      <c r="C475" s="216">
        <v>53141.528899999801</v>
      </c>
      <c r="D475" s="216">
        <v>2.0000000000000001E-4</v>
      </c>
      <c r="E475" s="53">
        <f t="shared" si="93"/>
        <v>48365.999886625337</v>
      </c>
      <c r="F475" s="83">
        <f t="shared" si="94"/>
        <v>48366</v>
      </c>
      <c r="G475" s="83">
        <f t="shared" si="89"/>
        <v>-2.5020199245773256E-5</v>
      </c>
      <c r="J475" s="83">
        <f t="shared" si="92"/>
        <v>-2.5020199245773256E-5</v>
      </c>
      <c r="O475" s="83">
        <f t="shared" ca="1" si="91"/>
        <v>2.5023458726451189E-3</v>
      </c>
      <c r="P475" s="83">
        <f t="shared" si="95"/>
        <v>-4.8425159771928652E-3</v>
      </c>
      <c r="Q475" s="146">
        <f t="shared" si="96"/>
        <v>38123.028899999801</v>
      </c>
      <c r="R475" s="83">
        <f t="shared" si="90"/>
        <v>2.3208265570538056E-5</v>
      </c>
    </row>
    <row r="476" spans="1:18" ht="12.95" customHeight="1">
      <c r="A476" s="214" t="s">
        <v>1428</v>
      </c>
      <c r="B476" s="215" t="s">
        <v>195</v>
      </c>
      <c r="C476" s="216">
        <v>53142.411499999929</v>
      </c>
      <c r="D476" s="216">
        <v>2.0000000000000001E-4</v>
      </c>
      <c r="E476" s="53">
        <f t="shared" si="93"/>
        <v>48369.999234658782</v>
      </c>
      <c r="F476" s="83">
        <f t="shared" si="94"/>
        <v>48370</v>
      </c>
      <c r="G476" s="83">
        <f t="shared" si="89"/>
        <v>-1.6890007100300863E-4</v>
      </c>
      <c r="J476" s="83">
        <f t="shared" si="92"/>
        <v>-1.6890007100300863E-4</v>
      </c>
      <c r="O476" s="83">
        <f t="shared" ca="1" si="91"/>
        <v>2.5001087347866942E-3</v>
      </c>
      <c r="P476" s="83">
        <f t="shared" si="95"/>
        <v>-4.8443378561585119E-3</v>
      </c>
      <c r="Q476" s="146">
        <f t="shared" si="96"/>
        <v>38123.911499999929</v>
      </c>
      <c r="R476" s="83">
        <f t="shared" si="90"/>
        <v>2.1859718482859798E-5</v>
      </c>
    </row>
    <row r="477" spans="1:18" ht="12.95" customHeight="1">
      <c r="A477" s="214" t="s">
        <v>1428</v>
      </c>
      <c r="B477" s="215" t="s">
        <v>197</v>
      </c>
      <c r="C477" s="216">
        <v>53142.521699999925</v>
      </c>
      <c r="D477" s="216">
        <v>2.0000000000000001E-4</v>
      </c>
      <c r="E477" s="53">
        <f t="shared" si="93"/>
        <v>48370.498586747162</v>
      </c>
      <c r="F477" s="83">
        <f t="shared" si="94"/>
        <v>48370.5</v>
      </c>
      <c r="G477" s="83">
        <f t="shared" si="89"/>
        <v>-3.1188507273327559E-4</v>
      </c>
      <c r="J477" s="83">
        <f t="shared" si="92"/>
        <v>-3.1188507273327559E-4</v>
      </c>
      <c r="O477" s="83">
        <f t="shared" ca="1" si="91"/>
        <v>2.4998290925543898E-3</v>
      </c>
      <c r="P477" s="83">
        <f t="shared" si="95"/>
        <v>-4.8445656012536817E-3</v>
      </c>
      <c r="Q477" s="146">
        <f t="shared" si="96"/>
        <v>38124.021699999925</v>
      </c>
      <c r="R477" s="83">
        <f t="shared" si="90"/>
        <v>2.0545192773628028E-5</v>
      </c>
    </row>
    <row r="478" spans="1:18" ht="12.95" customHeight="1">
      <c r="A478" s="214" t="s">
        <v>1428</v>
      </c>
      <c r="B478" s="215" t="s">
        <v>197</v>
      </c>
      <c r="C478" s="216">
        <v>53143.404699999839</v>
      </c>
      <c r="D478" s="216">
        <v>2.9999999999999997E-4</v>
      </c>
      <c r="E478" s="53">
        <f t="shared" si="93"/>
        <v>48374.499747309899</v>
      </c>
      <c r="F478" s="83">
        <f t="shared" si="94"/>
        <v>48374.5</v>
      </c>
      <c r="G478" s="83">
        <f t="shared" si="89"/>
        <v>-5.5765158322174102E-5</v>
      </c>
      <c r="J478" s="83">
        <f t="shared" si="92"/>
        <v>-5.5765158322174102E-5</v>
      </c>
      <c r="O478" s="83">
        <f t="shared" ca="1" si="91"/>
        <v>2.4975919546959616E-3</v>
      </c>
      <c r="P478" s="83">
        <f t="shared" si="95"/>
        <v>-4.8463876438107657E-3</v>
      </c>
      <c r="Q478" s="146">
        <f t="shared" si="96"/>
        <v>38124.904699999839</v>
      </c>
      <c r="R478" s="83">
        <f t="shared" si="90"/>
        <v>2.295006379846889E-5</v>
      </c>
    </row>
    <row r="479" spans="1:18" ht="12.95" customHeight="1">
      <c r="A479" s="214" t="s">
        <v>1428</v>
      </c>
      <c r="B479" s="215" t="s">
        <v>195</v>
      </c>
      <c r="C479" s="216">
        <v>53143.515199999791</v>
      </c>
      <c r="D479" s="216">
        <v>2.0000000000000001E-4</v>
      </c>
      <c r="E479" s="53">
        <f t="shared" si="93"/>
        <v>48375.000458795781</v>
      </c>
      <c r="F479" s="83">
        <f t="shared" si="94"/>
        <v>48375</v>
      </c>
      <c r="G479" s="83">
        <f t="shared" si="89"/>
        <v>1.0124979598913342E-4</v>
      </c>
      <c r="J479" s="83">
        <f t="shared" si="92"/>
        <v>1.0124979598913342E-4</v>
      </c>
      <c r="O479" s="83">
        <f t="shared" ca="1" si="91"/>
        <v>2.4973123124636606E-3</v>
      </c>
      <c r="P479" s="83">
        <f t="shared" si="95"/>
        <v>-4.8466154093548654E-3</v>
      </c>
      <c r="Q479" s="146">
        <f t="shared" si="96"/>
        <v>38125.015199999791</v>
      </c>
      <c r="R479" s="83">
        <f t="shared" si="90"/>
        <v>2.4481370090253811E-5</v>
      </c>
    </row>
    <row r="480" spans="1:18" ht="12.95" customHeight="1">
      <c r="A480" s="214" t="s">
        <v>1428</v>
      </c>
      <c r="B480" s="215" t="s">
        <v>195</v>
      </c>
      <c r="C480" s="216">
        <v>53146.384000000078</v>
      </c>
      <c r="D480" s="216">
        <v>2.0000000000000001E-4</v>
      </c>
      <c r="E480" s="53">
        <f t="shared" si="93"/>
        <v>48387.999925867873</v>
      </c>
      <c r="F480" s="83">
        <f t="shared" si="94"/>
        <v>48388</v>
      </c>
      <c r="G480" s="83">
        <f t="shared" si="89"/>
        <v>-1.6359917935915291E-5</v>
      </c>
      <c r="J480" s="83">
        <f t="shared" si="92"/>
        <v>-1.6359917935915291E-5</v>
      </c>
      <c r="O480" s="83">
        <f t="shared" ca="1" si="91"/>
        <v>2.4900416144237707E-3</v>
      </c>
      <c r="P480" s="83">
        <f t="shared" si="95"/>
        <v>-4.8525381110097136E-3</v>
      </c>
      <c r="Q480" s="146">
        <f t="shared" si="96"/>
        <v>38127.884000000078</v>
      </c>
      <c r="R480" s="83">
        <f t="shared" si="90"/>
        <v>2.3388619515162549E-5</v>
      </c>
    </row>
    <row r="481" spans="1:18" ht="12.95" customHeight="1">
      <c r="A481" s="49" t="s">
        <v>217</v>
      </c>
      <c r="B481" s="50" t="s">
        <v>195</v>
      </c>
      <c r="C481" s="49">
        <v>53146.384789999996</v>
      </c>
      <c r="D481" s="49">
        <v>8.0000000000000004E-4</v>
      </c>
      <c r="E481" s="83">
        <f t="shared" si="93"/>
        <v>48388.003505614783</v>
      </c>
      <c r="F481" s="83">
        <f t="shared" si="94"/>
        <v>48388</v>
      </c>
      <c r="G481" s="83">
        <f t="shared" si="89"/>
        <v>7.7364000026136637E-4</v>
      </c>
      <c r="N481" s="83">
        <f>G481</f>
        <v>7.7364000026136637E-4</v>
      </c>
      <c r="O481" s="83">
        <f t="shared" ca="1" si="91"/>
        <v>2.4900416144237707E-3</v>
      </c>
      <c r="P481" s="83">
        <f t="shared" si="95"/>
        <v>-4.8525381110097136E-3</v>
      </c>
      <c r="Q481" s="146">
        <f t="shared" si="96"/>
        <v>38127.884789999996</v>
      </c>
      <c r="R481" s="83">
        <f t="shared" si="90"/>
        <v>3.1653880139745817E-5</v>
      </c>
    </row>
    <row r="482" spans="1:18" ht="12.95" customHeight="1">
      <c r="A482" s="214" t="s">
        <v>1428</v>
      </c>
      <c r="B482" s="215" t="s">
        <v>197</v>
      </c>
      <c r="C482" s="216">
        <v>53146.494200000074</v>
      </c>
      <c r="D482" s="216">
        <v>4.0000000000000002E-4</v>
      </c>
      <c r="E482" s="53">
        <f t="shared" si="93"/>
        <v>48388.499277956253</v>
      </c>
      <c r="F482" s="83">
        <f t="shared" si="94"/>
        <v>48388.5</v>
      </c>
      <c r="G482" s="83">
        <f t="shared" si="89"/>
        <v>-1.5934492694213986E-4</v>
      </c>
      <c r="J482" s="83">
        <f>G482</f>
        <v>-1.5934492694213986E-4</v>
      </c>
      <c r="O482" s="83">
        <f t="shared" ca="1" si="91"/>
        <v>2.4897619721914663E-3</v>
      </c>
      <c r="P482" s="83">
        <f t="shared" si="95"/>
        <v>-4.852765937900602E-3</v>
      </c>
      <c r="Q482" s="146">
        <f t="shared" si="96"/>
        <v>38127.994200000074</v>
      </c>
      <c r="R482" s="83">
        <f t="shared" si="90"/>
        <v>2.2028200786106352E-5</v>
      </c>
    </row>
    <row r="483" spans="1:18" ht="12.95" customHeight="1">
      <c r="A483" s="189" t="s">
        <v>1000</v>
      </c>
      <c r="B483" s="190" t="s">
        <v>197</v>
      </c>
      <c r="C483" s="191">
        <v>53149.701999999997</v>
      </c>
      <c r="D483" s="189" t="s">
        <v>56</v>
      </c>
      <c r="E483" s="53">
        <f t="shared" si="93"/>
        <v>48403.034864427493</v>
      </c>
      <c r="F483" s="83">
        <f t="shared" si="94"/>
        <v>48403</v>
      </c>
      <c r="G483" s="83">
        <f t="shared" si="89"/>
        <v>7.6940899962210096E-3</v>
      </c>
      <c r="N483" s="83">
        <f>G483</f>
        <v>7.6940899962210096E-3</v>
      </c>
      <c r="O483" s="83">
        <f t="shared" ca="1" si="91"/>
        <v>2.4816523474546701E-3</v>
      </c>
      <c r="P483" s="83">
        <f t="shared" si="95"/>
        <v>-4.8593739061012853E-3</v>
      </c>
      <c r="Q483" s="146">
        <f t="shared" si="96"/>
        <v>38131.201999999997</v>
      </c>
      <c r="R483" s="83">
        <f t="shared" si="90"/>
        <v>1.5758945594690889E-4</v>
      </c>
    </row>
    <row r="484" spans="1:18" ht="12.95" customHeight="1">
      <c r="A484" s="214" t="s">
        <v>1428</v>
      </c>
      <c r="B484" s="215" t="s">
        <v>195</v>
      </c>
      <c r="C484" s="216">
        <v>53168.452200000174</v>
      </c>
      <c r="D484" s="216">
        <v>2.9999999999999997E-4</v>
      </c>
      <c r="E484" s="53">
        <f t="shared" si="93"/>
        <v>48487.99812693202</v>
      </c>
      <c r="F484" s="83">
        <f t="shared" si="94"/>
        <v>48488</v>
      </c>
      <c r="G484" s="83">
        <f t="shared" si="89"/>
        <v>-4.1335982677992433E-4</v>
      </c>
      <c r="J484" s="83">
        <f t="shared" ref="J484:J490" si="97">G484</f>
        <v>-4.1335982677992433E-4</v>
      </c>
      <c r="O484" s="83">
        <f t="shared" ca="1" si="91"/>
        <v>2.434113167963093E-3</v>
      </c>
      <c r="P484" s="83">
        <f t="shared" si="95"/>
        <v>-4.8981487040424231E-3</v>
      </c>
      <c r="Q484" s="146">
        <f t="shared" si="96"/>
        <v>38149.952200000174</v>
      </c>
      <c r="R484" s="83">
        <f t="shared" si="90"/>
        <v>2.0113331273617423E-5</v>
      </c>
    </row>
    <row r="485" spans="1:18" ht="12.95" customHeight="1">
      <c r="A485" s="214" t="s">
        <v>1428</v>
      </c>
      <c r="B485" s="215" t="s">
        <v>197</v>
      </c>
      <c r="C485" s="216">
        <v>53169.445299999788</v>
      </c>
      <c r="D485" s="216">
        <v>2.0000000000000001E-4</v>
      </c>
      <c r="E485" s="53">
        <f t="shared" si="93"/>
        <v>48492.498186449237</v>
      </c>
      <c r="F485" s="83">
        <f t="shared" si="94"/>
        <v>48492.5</v>
      </c>
      <c r="G485" s="83">
        <f t="shared" si="89"/>
        <v>-4.002252098871395E-4</v>
      </c>
      <c r="J485" s="83">
        <f t="shared" si="97"/>
        <v>-4.002252098871395E-4</v>
      </c>
      <c r="O485" s="83">
        <f t="shared" ca="1" si="91"/>
        <v>2.4315963878723638E-3</v>
      </c>
      <c r="P485" s="83">
        <f t="shared" si="95"/>
        <v>-4.9002033176420209E-3</v>
      </c>
      <c r="Q485" s="146">
        <f t="shared" si="96"/>
        <v>38150.945299999788</v>
      </c>
      <c r="R485" s="83">
        <f t="shared" si="90"/>
        <v>2.0249802970273201E-5</v>
      </c>
    </row>
    <row r="486" spans="1:18" ht="12.95" customHeight="1">
      <c r="A486" s="214" t="s">
        <v>1428</v>
      </c>
      <c r="B486" s="215" t="s">
        <v>195</v>
      </c>
      <c r="C486" s="216">
        <v>53170.438699999824</v>
      </c>
      <c r="D486" s="216">
        <v>4.0000000000000002E-4</v>
      </c>
      <c r="E486" s="53">
        <f t="shared" si="93"/>
        <v>48496.999605366058</v>
      </c>
      <c r="F486" s="83">
        <f t="shared" si="94"/>
        <v>48497</v>
      </c>
      <c r="G486" s="83">
        <f t="shared" si="89"/>
        <v>-8.7090171291492879E-5</v>
      </c>
      <c r="J486" s="83">
        <f t="shared" si="97"/>
        <v>-8.7090171291492879E-5</v>
      </c>
      <c r="O486" s="83">
        <f t="shared" ca="1" si="91"/>
        <v>2.4290796077816312E-3</v>
      </c>
      <c r="P486" s="83">
        <f t="shared" si="95"/>
        <v>-4.9022581152819806E-3</v>
      </c>
      <c r="Q486" s="146">
        <f t="shared" si="96"/>
        <v>38151.938699999824</v>
      </c>
      <c r="R486" s="83">
        <f t="shared" si="90"/>
        <v>2.3185842328833581E-5</v>
      </c>
    </row>
    <row r="487" spans="1:18" ht="12.95" customHeight="1">
      <c r="A487" s="214" t="s">
        <v>1428</v>
      </c>
      <c r="B487" s="215" t="s">
        <v>197</v>
      </c>
      <c r="C487" s="216">
        <v>53171.430900000036</v>
      </c>
      <c r="D487" s="216">
        <v>4.0000000000000002E-4</v>
      </c>
      <c r="E487" s="53">
        <f t="shared" si="93"/>
        <v>48501.495586692879</v>
      </c>
      <c r="F487" s="83">
        <f t="shared" si="94"/>
        <v>48501.5</v>
      </c>
      <c r="G487" s="83">
        <f t="shared" si="89"/>
        <v>-9.7395496413810179E-4</v>
      </c>
      <c r="J487" s="83">
        <f t="shared" si="97"/>
        <v>-9.7395496413810179E-4</v>
      </c>
      <c r="O487" s="83">
        <f t="shared" ca="1" si="91"/>
        <v>2.4265628276909021E-3</v>
      </c>
      <c r="P487" s="83">
        <f t="shared" si="95"/>
        <v>-4.9043130969623075E-3</v>
      </c>
      <c r="Q487" s="146">
        <f t="shared" si="96"/>
        <v>38152.930900000036</v>
      </c>
      <c r="R487" s="83">
        <f t="shared" si="90"/>
        <v>1.5447715052257378E-5</v>
      </c>
    </row>
    <row r="488" spans="1:18" ht="12.95" customHeight="1">
      <c r="A488" s="214" t="s">
        <v>1428</v>
      </c>
      <c r="B488" s="215" t="s">
        <v>195</v>
      </c>
      <c r="C488" s="216">
        <v>53172.424500000197</v>
      </c>
      <c r="D488" s="216">
        <v>2.0000000000000001E-4</v>
      </c>
      <c r="E488" s="53">
        <f t="shared" si="93"/>
        <v>48505.997911875405</v>
      </c>
      <c r="F488" s="83">
        <f t="shared" si="94"/>
        <v>48506</v>
      </c>
      <c r="G488" s="83">
        <f t="shared" si="89"/>
        <v>-4.6081979962764308E-4</v>
      </c>
      <c r="J488" s="83">
        <f t="shared" si="97"/>
        <v>-4.6081979962764308E-4</v>
      </c>
      <c r="O488" s="83">
        <f t="shared" ca="1" si="91"/>
        <v>2.4240460476001695E-3</v>
      </c>
      <c r="P488" s="83">
        <f t="shared" si="95"/>
        <v>-4.9063682626829981E-3</v>
      </c>
      <c r="Q488" s="146">
        <f t="shared" si="96"/>
        <v>38153.924500000197</v>
      </c>
      <c r="R488" s="83">
        <f t="shared" si="90"/>
        <v>1.9762901137373829E-5</v>
      </c>
    </row>
    <row r="489" spans="1:18" ht="12.95" customHeight="1">
      <c r="A489" s="214" t="s">
        <v>1428</v>
      </c>
      <c r="B489" s="215" t="s">
        <v>197</v>
      </c>
      <c r="C489" s="216">
        <v>53173.417499999981</v>
      </c>
      <c r="D489" s="216">
        <v>2.9999999999999997E-4</v>
      </c>
      <c r="E489" s="53">
        <f t="shared" si="93"/>
        <v>48510.497518260825</v>
      </c>
      <c r="F489" s="83">
        <f t="shared" si="94"/>
        <v>48510.5</v>
      </c>
      <c r="G489" s="83">
        <f t="shared" si="89"/>
        <v>-5.4768502013757825E-4</v>
      </c>
      <c r="J489" s="83">
        <f t="shared" si="97"/>
        <v>-5.4768502013757825E-4</v>
      </c>
      <c r="O489" s="83">
        <f t="shared" ca="1" si="91"/>
        <v>2.4215292675094403E-3</v>
      </c>
      <c r="P489" s="83">
        <f t="shared" si="95"/>
        <v>-4.9084236124440524E-3</v>
      </c>
      <c r="Q489" s="146">
        <f t="shared" si="96"/>
        <v>38154.917499999981</v>
      </c>
      <c r="R489" s="83">
        <f t="shared" si="90"/>
        <v>1.9016041070431048E-5</v>
      </c>
    </row>
    <row r="490" spans="1:18" ht="12.95" customHeight="1">
      <c r="A490" s="214" t="s">
        <v>1428</v>
      </c>
      <c r="B490" s="215" t="s">
        <v>195</v>
      </c>
      <c r="C490" s="216">
        <v>53174.410800000187</v>
      </c>
      <c r="D490" s="216">
        <v>1E-4</v>
      </c>
      <c r="E490" s="53">
        <f t="shared" si="93"/>
        <v>48514.998484045856</v>
      </c>
      <c r="F490" s="83">
        <f t="shared" si="94"/>
        <v>48515</v>
      </c>
      <c r="G490" s="83">
        <f t="shared" si="89"/>
        <v>-3.3454981166869402E-4</v>
      </c>
      <c r="J490" s="83">
        <f t="shared" si="97"/>
        <v>-3.3454981166869402E-4</v>
      </c>
      <c r="O490" s="83">
        <f t="shared" ca="1" si="91"/>
        <v>2.4190124874187112E-3</v>
      </c>
      <c r="P490" s="83">
        <f t="shared" si="95"/>
        <v>-4.910479146245472E-3</v>
      </c>
      <c r="Q490" s="146">
        <f t="shared" si="96"/>
        <v>38155.910800000187</v>
      </c>
      <c r="R490" s="83">
        <f t="shared" si="90"/>
        <v>2.0939129275040275E-5</v>
      </c>
    </row>
    <row r="491" spans="1:18" ht="12.95" customHeight="1">
      <c r="A491" s="189" t="s">
        <v>1000</v>
      </c>
      <c r="B491" s="190" t="s">
        <v>197</v>
      </c>
      <c r="C491" s="191">
        <v>53189.638200000001</v>
      </c>
      <c r="D491" s="189" t="s">
        <v>55</v>
      </c>
      <c r="E491" s="53">
        <f t="shared" si="93"/>
        <v>48583.998792492348</v>
      </c>
      <c r="F491" s="83">
        <f t="shared" si="94"/>
        <v>48584</v>
      </c>
      <c r="G491" s="83">
        <f t="shared" si="89"/>
        <v>-2.6647999766282737E-4</v>
      </c>
      <c r="N491" s="83">
        <f>G491</f>
        <v>-2.6647999766282737E-4</v>
      </c>
      <c r="O491" s="83">
        <f t="shared" ca="1" si="91"/>
        <v>2.3804218593608401E-3</v>
      </c>
      <c r="P491" s="83">
        <f t="shared" si="95"/>
        <v>-4.9420203771440374E-3</v>
      </c>
      <c r="Q491" s="146">
        <f t="shared" si="96"/>
        <v>38171.138200000001</v>
      </c>
      <c r="R491" s="83">
        <f t="shared" si="90"/>
        <v>2.1860677840159298E-5</v>
      </c>
    </row>
    <row r="492" spans="1:18" ht="12.95" customHeight="1">
      <c r="A492" s="217" t="s">
        <v>1428</v>
      </c>
      <c r="B492" s="215" t="s">
        <v>197</v>
      </c>
      <c r="C492" s="216">
        <v>53192.396800000221</v>
      </c>
      <c r="D492" s="220">
        <v>1E-4</v>
      </c>
      <c r="E492" s="53">
        <f t="shared" si="93"/>
        <v>48596.498907475732</v>
      </c>
      <c r="F492" s="83">
        <f t="shared" si="94"/>
        <v>48596.5</v>
      </c>
      <c r="G492" s="83">
        <f t="shared" si="89"/>
        <v>-2.4110477534122765E-4</v>
      </c>
      <c r="J492" s="83">
        <f>G492</f>
        <v>-2.4110477534122765E-4</v>
      </c>
      <c r="O492" s="83">
        <f t="shared" ca="1" si="91"/>
        <v>2.3734308035532579E-3</v>
      </c>
      <c r="P492" s="83">
        <f t="shared" si="95"/>
        <v>-4.9477389976592592E-3</v>
      </c>
      <c r="Q492" s="146">
        <f t="shared" si="96"/>
        <v>38173.896800000221</v>
      </c>
      <c r="R492" s="83">
        <f t="shared" si="90"/>
        <v>2.2152405702695262E-5</v>
      </c>
    </row>
    <row r="493" spans="1:18" ht="12.95" customHeight="1">
      <c r="A493" s="66" t="s">
        <v>217</v>
      </c>
      <c r="B493" s="50" t="s">
        <v>195</v>
      </c>
      <c r="C493" s="49">
        <v>53236.43995</v>
      </c>
      <c r="D493" s="66" t="s">
        <v>218</v>
      </c>
      <c r="E493" s="83">
        <f t="shared" si="93"/>
        <v>48796.072763483797</v>
      </c>
      <c r="F493" s="83">
        <f t="shared" si="94"/>
        <v>48796</v>
      </c>
      <c r="O493" s="83">
        <f t="shared" ca="1" si="91"/>
        <v>2.2618535528642035E-3</v>
      </c>
      <c r="P493" s="83">
        <f t="shared" si="95"/>
        <v>-5.0392003737535157E-3</v>
      </c>
      <c r="Q493" s="146">
        <f t="shared" si="96"/>
        <v>38217.93995</v>
      </c>
    </row>
    <row r="494" spans="1:18" ht="12.95" customHeight="1">
      <c r="A494" s="66" t="s">
        <v>217</v>
      </c>
      <c r="B494" s="50" t="s">
        <v>195</v>
      </c>
      <c r="C494" s="49">
        <v>53236.447590000003</v>
      </c>
      <c r="D494" s="66" t="s">
        <v>218</v>
      </c>
      <c r="E494" s="83">
        <f t="shared" si="93"/>
        <v>48796.107382811897</v>
      </c>
      <c r="F494" s="83">
        <f t="shared" si="94"/>
        <v>48796</v>
      </c>
      <c r="O494" s="83">
        <f t="shared" ca="1" si="91"/>
        <v>2.2618535528642035E-3</v>
      </c>
      <c r="P494" s="83">
        <f t="shared" si="95"/>
        <v>-5.0392003737535157E-3</v>
      </c>
      <c r="Q494" s="146">
        <f t="shared" si="96"/>
        <v>38217.947590000003</v>
      </c>
    </row>
    <row r="495" spans="1:18" ht="12.95" customHeight="1">
      <c r="A495" s="194" t="s">
        <v>1000</v>
      </c>
      <c r="B495" s="190" t="s">
        <v>197</v>
      </c>
      <c r="C495" s="191">
        <v>53339.925600000002</v>
      </c>
      <c r="D495" s="194" t="s">
        <v>55</v>
      </c>
      <c r="E495" s="53">
        <f t="shared" si="93"/>
        <v>49264.99994539754</v>
      </c>
      <c r="F495" s="83">
        <f t="shared" si="94"/>
        <v>49265</v>
      </c>
      <c r="G495" s="83">
        <f t="shared" ref="G495:G519" si="98">+C495-(C$7+F495*C$8)</f>
        <v>-1.2049997167196125E-5</v>
      </c>
      <c r="N495" s="83">
        <f>G495</f>
        <v>-1.2049997167196125E-5</v>
      </c>
      <c r="O495" s="83">
        <f t="shared" ca="1" si="91"/>
        <v>1.9995491389636216E-3</v>
      </c>
      <c r="P495" s="83">
        <f t="shared" si="95"/>
        <v>-5.2556395660233162E-3</v>
      </c>
      <c r="Q495" s="146">
        <f t="shared" si="96"/>
        <v>38321.425600000002</v>
      </c>
      <c r="R495" s="83">
        <f t="shared" ref="R495:R519" si="99">+(P495-G495)^2</f>
        <v>2.7495231566616712E-5</v>
      </c>
    </row>
    <row r="496" spans="1:18" ht="12.95" customHeight="1">
      <c r="A496" s="195" t="s">
        <v>1095</v>
      </c>
      <c r="B496" s="190" t="s">
        <v>197</v>
      </c>
      <c r="C496" s="191">
        <v>53438.130700000002</v>
      </c>
      <c r="D496" s="194" t="s">
        <v>57</v>
      </c>
      <c r="E496" s="53">
        <f t="shared" si="93"/>
        <v>49709.999235565374</v>
      </c>
      <c r="F496" s="83">
        <f t="shared" si="94"/>
        <v>49710</v>
      </c>
      <c r="G496" s="83">
        <f t="shared" si="98"/>
        <v>-1.6869999672053382E-4</v>
      </c>
      <c r="N496" s="83">
        <f>G496</f>
        <v>-1.6869999672053382E-4</v>
      </c>
      <c r="O496" s="83">
        <f t="shared" ca="1" si="91"/>
        <v>1.7506675522136021E-3</v>
      </c>
      <c r="P496" s="83">
        <f t="shared" si="95"/>
        <v>-5.4628512438563885E-3</v>
      </c>
      <c r="Q496" s="146">
        <f t="shared" si="96"/>
        <v>38419.630700000002</v>
      </c>
      <c r="R496" s="83">
        <f t="shared" si="99"/>
        <v>2.8028037427550127E-5</v>
      </c>
    </row>
    <row r="497" spans="1:18" ht="12.95" customHeight="1">
      <c r="A497" s="195" t="s">
        <v>1095</v>
      </c>
      <c r="B497" s="190" t="s">
        <v>197</v>
      </c>
      <c r="C497" s="191">
        <v>53438.241600000001</v>
      </c>
      <c r="D497" s="194" t="s">
        <v>57</v>
      </c>
      <c r="E497" s="53">
        <f t="shared" si="93"/>
        <v>49710.501759581741</v>
      </c>
      <c r="F497" s="83">
        <f t="shared" si="94"/>
        <v>49710.5</v>
      </c>
      <c r="G497" s="83">
        <f t="shared" si="98"/>
        <v>3.8831499841762707E-4</v>
      </c>
      <c r="N497" s="83">
        <f>G497</f>
        <v>3.8831499841762707E-4</v>
      </c>
      <c r="O497" s="83">
        <f t="shared" ca="1" si="91"/>
        <v>1.7503879099812977E-3</v>
      </c>
      <c r="P497" s="83">
        <f t="shared" si="95"/>
        <v>-5.4630850781883199E-3</v>
      </c>
      <c r="Q497" s="146">
        <f t="shared" si="96"/>
        <v>38419.741600000001</v>
      </c>
      <c r="R497" s="83">
        <f t="shared" si="99"/>
        <v>3.4238882856504083E-5</v>
      </c>
    </row>
    <row r="498" spans="1:18" ht="12.95" customHeight="1">
      <c r="A498" s="194" t="s">
        <v>1000</v>
      </c>
      <c r="B498" s="190" t="s">
        <v>197</v>
      </c>
      <c r="C498" s="191">
        <v>53442.875500000002</v>
      </c>
      <c r="D498" s="194" t="s">
        <v>55</v>
      </c>
      <c r="E498" s="53">
        <f t="shared" si="93"/>
        <v>49731.499469585688</v>
      </c>
      <c r="F498" s="83">
        <f t="shared" si="94"/>
        <v>49731.5</v>
      </c>
      <c r="G498" s="83">
        <f t="shared" si="98"/>
        <v>-1.1705499491654336E-4</v>
      </c>
      <c r="N498" s="83">
        <f>G498</f>
        <v>-1.1705499491654336E-4</v>
      </c>
      <c r="O498" s="83">
        <f t="shared" ca="1" si="91"/>
        <v>1.7386429362245548E-3</v>
      </c>
      <c r="P498" s="83">
        <f t="shared" si="95"/>
        <v>-5.4729081718386773E-3</v>
      </c>
      <c r="Q498" s="146">
        <f t="shared" si="96"/>
        <v>38424.375500000002</v>
      </c>
      <c r="R498" s="83">
        <f t="shared" si="99"/>
        <v>2.8685163252746913E-5</v>
      </c>
    </row>
    <row r="499" spans="1:18" ht="12.95" customHeight="1">
      <c r="A499" s="156" t="s">
        <v>207</v>
      </c>
      <c r="B499" s="50" t="s">
        <v>197</v>
      </c>
      <c r="C499" s="49">
        <v>53446.406000000003</v>
      </c>
      <c r="D499" s="66">
        <v>1E-4</v>
      </c>
      <c r="E499" s="83">
        <f t="shared" si="93"/>
        <v>49747.497314849716</v>
      </c>
      <c r="F499" s="83">
        <f t="shared" si="94"/>
        <v>49747.5</v>
      </c>
      <c r="G499" s="83">
        <f t="shared" si="98"/>
        <v>-5.9257499378873035E-4</v>
      </c>
      <c r="K499" s="83">
        <f>G499</f>
        <v>-5.9257499378873035E-4</v>
      </c>
      <c r="O499" s="83">
        <f t="shared" ca="1" si="91"/>
        <v>1.7296943847908489E-3</v>
      </c>
      <c r="P499" s="83">
        <f t="shared" si="95"/>
        <v>-5.4803951238377889E-3</v>
      </c>
      <c r="Q499" s="146">
        <f t="shared" si="96"/>
        <v>38427.906000000003</v>
      </c>
      <c r="R499" s="83">
        <f t="shared" si="99"/>
        <v>2.3890785623712796E-5</v>
      </c>
    </row>
    <row r="500" spans="1:18" ht="12.95" customHeight="1">
      <c r="A500" s="66" t="s">
        <v>217</v>
      </c>
      <c r="B500" s="50" t="s">
        <v>195</v>
      </c>
      <c r="C500" s="49">
        <v>53449.385889999998</v>
      </c>
      <c r="D500" s="66">
        <v>1.4E-3</v>
      </c>
      <c r="E500" s="83">
        <f t="shared" si="93"/>
        <v>49761.00016688872</v>
      </c>
      <c r="F500" s="83">
        <f t="shared" si="94"/>
        <v>49761</v>
      </c>
      <c r="G500" s="83">
        <f t="shared" si="98"/>
        <v>3.6830002500209957E-5</v>
      </c>
      <c r="N500" s="83">
        <f>G500</f>
        <v>3.6830002500209957E-5</v>
      </c>
      <c r="O500" s="83">
        <f t="shared" ca="1" si="91"/>
        <v>1.7221440445186545E-3</v>
      </c>
      <c r="P500" s="83">
        <f t="shared" si="95"/>
        <v>-5.4867140493172952E-3</v>
      </c>
      <c r="Q500" s="146">
        <f t="shared" si="96"/>
        <v>38430.885889999998</v>
      </c>
      <c r="R500" s="83">
        <f t="shared" si="99"/>
        <v>3.0509538892368543E-5</v>
      </c>
    </row>
    <row r="501" spans="1:18" ht="12.95" customHeight="1">
      <c r="A501" s="66" t="s">
        <v>217</v>
      </c>
      <c r="B501" s="50" t="s">
        <v>195</v>
      </c>
      <c r="C501" s="49">
        <v>53451.370589999999</v>
      </c>
      <c r="D501" s="66">
        <v>1.9E-3</v>
      </c>
      <c r="E501" s="83">
        <f t="shared" si="93"/>
        <v>49769.993488938155</v>
      </c>
      <c r="F501" s="83">
        <f t="shared" si="94"/>
        <v>49770</v>
      </c>
      <c r="G501" s="83">
        <f t="shared" si="98"/>
        <v>-1.4368999982252717E-3</v>
      </c>
      <c r="N501" s="83">
        <f>G501</f>
        <v>-1.4368999982252717E-3</v>
      </c>
      <c r="O501" s="83">
        <f t="shared" ca="1" si="91"/>
        <v>1.7171104843371927E-3</v>
      </c>
      <c r="P501" s="83">
        <f t="shared" si="95"/>
        <v>-5.4909275865054549E-3</v>
      </c>
      <c r="Q501" s="146">
        <f t="shared" si="96"/>
        <v>38432.870589999999</v>
      </c>
      <c r="R501" s="83">
        <f t="shared" si="99"/>
        <v>1.6435139686536837E-5</v>
      </c>
    </row>
    <row r="502" spans="1:18" ht="12.95" customHeight="1">
      <c r="A502" s="156" t="s">
        <v>204</v>
      </c>
      <c r="B502" s="52" t="s">
        <v>195</v>
      </c>
      <c r="C502" s="51">
        <v>53460.1993</v>
      </c>
      <c r="D502" s="66">
        <v>1E-4</v>
      </c>
      <c r="E502" s="83">
        <f t="shared" si="93"/>
        <v>49809.999249159344</v>
      </c>
      <c r="F502" s="83">
        <f t="shared" si="94"/>
        <v>49810</v>
      </c>
      <c r="G502" s="83">
        <f t="shared" si="98"/>
        <v>-1.6569999570492655E-4</v>
      </c>
      <c r="K502" s="83">
        <f t="shared" ref="K502:K507" si="100">G502</f>
        <v>-1.6569999570492655E-4</v>
      </c>
      <c r="O502" s="83">
        <f t="shared" ca="1" si="91"/>
        <v>1.6947391057529244E-3</v>
      </c>
      <c r="P502" s="83">
        <f t="shared" si="95"/>
        <v>-5.5096633250976508E-3</v>
      </c>
      <c r="Q502" s="146">
        <f t="shared" si="96"/>
        <v>38441.6993</v>
      </c>
      <c r="R502" s="83">
        <f t="shared" si="99"/>
        <v>2.8557944065894169E-5</v>
      </c>
    </row>
    <row r="503" spans="1:18" ht="12.95" customHeight="1">
      <c r="A503" s="156" t="s">
        <v>204</v>
      </c>
      <c r="B503" s="52" t="s">
        <v>195</v>
      </c>
      <c r="C503" s="51">
        <v>53460.1993</v>
      </c>
      <c r="D503" s="67">
        <v>1E-4</v>
      </c>
      <c r="E503" s="83">
        <f t="shared" si="93"/>
        <v>49809.999249159344</v>
      </c>
      <c r="F503" s="83">
        <f t="shared" si="94"/>
        <v>49810</v>
      </c>
      <c r="G503" s="83">
        <f t="shared" si="98"/>
        <v>-1.6569999570492655E-4</v>
      </c>
      <c r="K503" s="83">
        <f t="shared" si="100"/>
        <v>-1.6569999570492655E-4</v>
      </c>
      <c r="O503" s="83">
        <f t="shared" ca="1" si="91"/>
        <v>1.6947391057529244E-3</v>
      </c>
      <c r="P503" s="83">
        <f t="shared" si="95"/>
        <v>-5.5096633250976508E-3</v>
      </c>
      <c r="Q503" s="146">
        <f t="shared" si="96"/>
        <v>38441.6993</v>
      </c>
      <c r="R503" s="83">
        <f t="shared" si="99"/>
        <v>2.8557944065894169E-5</v>
      </c>
    </row>
    <row r="504" spans="1:18" ht="12.95" customHeight="1">
      <c r="A504" s="156" t="s">
        <v>204</v>
      </c>
      <c r="B504" s="52" t="s">
        <v>197</v>
      </c>
      <c r="C504" s="51">
        <v>53460.310100000002</v>
      </c>
      <c r="D504" s="66">
        <v>1E-4</v>
      </c>
      <c r="E504" s="83">
        <f t="shared" si="93"/>
        <v>49810.501320043157</v>
      </c>
      <c r="F504" s="83">
        <f t="shared" si="94"/>
        <v>49810.5</v>
      </c>
      <c r="G504" s="83">
        <f t="shared" si="98"/>
        <v>2.9131500195944682E-4</v>
      </c>
      <c r="K504" s="83">
        <f t="shared" si="100"/>
        <v>2.9131500195944682E-4</v>
      </c>
      <c r="O504" s="83">
        <f t="shared" ca="1" si="91"/>
        <v>1.69445946352062E-3</v>
      </c>
      <c r="P504" s="83">
        <f t="shared" si="95"/>
        <v>-5.509897613850236E-3</v>
      </c>
      <c r="Q504" s="146">
        <f t="shared" si="96"/>
        <v>38441.810100000002</v>
      </c>
      <c r="R504" s="83">
        <f t="shared" si="99"/>
        <v>3.3654067813829422E-5</v>
      </c>
    </row>
    <row r="505" spans="1:18" ht="12.95" customHeight="1">
      <c r="A505" s="156" t="s">
        <v>204</v>
      </c>
      <c r="B505" s="52" t="s">
        <v>197</v>
      </c>
      <c r="C505" s="51">
        <v>53460.310100000002</v>
      </c>
      <c r="D505" s="67">
        <v>1E-4</v>
      </c>
      <c r="E505" s="83">
        <f t="shared" si="93"/>
        <v>49810.501320043157</v>
      </c>
      <c r="F505" s="83">
        <f t="shared" si="94"/>
        <v>49810.5</v>
      </c>
      <c r="G505" s="83">
        <f t="shared" si="98"/>
        <v>2.9131500195944682E-4</v>
      </c>
      <c r="K505" s="83">
        <f t="shared" si="100"/>
        <v>2.9131500195944682E-4</v>
      </c>
      <c r="O505" s="83">
        <f t="shared" ca="1" si="91"/>
        <v>1.69445946352062E-3</v>
      </c>
      <c r="P505" s="83">
        <f t="shared" si="95"/>
        <v>-5.509897613850236E-3</v>
      </c>
      <c r="Q505" s="146">
        <f t="shared" si="96"/>
        <v>38441.810100000002</v>
      </c>
      <c r="R505" s="83">
        <f t="shared" si="99"/>
        <v>3.3654067813829422E-5</v>
      </c>
    </row>
    <row r="506" spans="1:18" ht="12.95" customHeight="1">
      <c r="A506" s="156" t="s">
        <v>202</v>
      </c>
      <c r="B506" s="50" t="s">
        <v>197</v>
      </c>
      <c r="C506" s="49">
        <v>53460.531199999998</v>
      </c>
      <c r="D506" s="66">
        <v>2.0999999999999999E-3</v>
      </c>
      <c r="E506" s="83">
        <f t="shared" si="93"/>
        <v>49811.503196147896</v>
      </c>
      <c r="F506" s="83">
        <f t="shared" si="94"/>
        <v>49811.5</v>
      </c>
      <c r="G506" s="83">
        <f t="shared" si="98"/>
        <v>7.0534499536734074E-4</v>
      </c>
      <c r="K506" s="83">
        <f t="shared" si="100"/>
        <v>7.0534499536734074E-4</v>
      </c>
      <c r="O506" s="83">
        <f t="shared" ca="1" si="91"/>
        <v>1.6939001790560113E-3</v>
      </c>
      <c r="P506" s="83">
        <f t="shared" si="95"/>
        <v>-5.5103661981717152E-3</v>
      </c>
      <c r="Q506" s="146">
        <f t="shared" si="96"/>
        <v>38442.031199999998</v>
      </c>
      <c r="R506" s="83">
        <f t="shared" si="99"/>
        <v>3.8635065641486718E-5</v>
      </c>
    </row>
    <row r="507" spans="1:18" ht="12.95" customHeight="1">
      <c r="A507" s="156" t="s">
        <v>202</v>
      </c>
      <c r="B507" s="52"/>
      <c r="C507" s="49">
        <v>53462.406300000002</v>
      </c>
      <c r="D507" s="66">
        <v>8.9999999999999998E-4</v>
      </c>
      <c r="E507" s="83">
        <f t="shared" si="93"/>
        <v>49819.999884904348</v>
      </c>
      <c r="F507" s="83">
        <f t="shared" si="94"/>
        <v>49820</v>
      </c>
      <c r="G507" s="83">
        <f t="shared" si="98"/>
        <v>-2.5399996957276016E-5</v>
      </c>
      <c r="K507" s="83">
        <f t="shared" si="100"/>
        <v>-2.5399996957276016E-5</v>
      </c>
      <c r="O507" s="83">
        <f t="shared" ca="1" si="91"/>
        <v>1.6891462611068539E-3</v>
      </c>
      <c r="P507" s="83">
        <f t="shared" si="95"/>
        <v>-5.5143495318489685E-3</v>
      </c>
      <c r="Q507" s="146">
        <f t="shared" si="96"/>
        <v>38443.906300000002</v>
      </c>
      <c r="R507" s="83">
        <f t="shared" si="99"/>
        <v>3.0128566996587726E-5</v>
      </c>
    </row>
    <row r="508" spans="1:18" ht="12.95" customHeight="1">
      <c r="A508" s="66" t="s">
        <v>217</v>
      </c>
      <c r="B508" s="50" t="s">
        <v>195</v>
      </c>
      <c r="C508" s="49">
        <v>53462.406479999998</v>
      </c>
      <c r="D508" s="66">
        <v>8.0000000000000004E-4</v>
      </c>
      <c r="E508" s="83">
        <f t="shared" si="93"/>
        <v>49820.000700542943</v>
      </c>
      <c r="F508" s="83">
        <f t="shared" si="94"/>
        <v>49820</v>
      </c>
      <c r="G508" s="83">
        <f t="shared" si="98"/>
        <v>1.5459999849554151E-4</v>
      </c>
      <c r="N508" s="83">
        <f>G508</f>
        <v>1.5459999849554151E-4</v>
      </c>
      <c r="O508" s="83">
        <f t="shared" ca="1" si="91"/>
        <v>1.6891462611068539E-3</v>
      </c>
      <c r="P508" s="83">
        <f t="shared" si="95"/>
        <v>-5.5143495318489685E-3</v>
      </c>
      <c r="Q508" s="146">
        <f t="shared" si="96"/>
        <v>38443.906479999998</v>
      </c>
      <c r="R508" s="83">
        <f t="shared" si="99"/>
        <v>3.2136988777593242E-5</v>
      </c>
    </row>
    <row r="509" spans="1:18" ht="12.95" customHeight="1">
      <c r="A509" s="156" t="s">
        <v>202</v>
      </c>
      <c r="B509" s="50" t="s">
        <v>197</v>
      </c>
      <c r="C509" s="49">
        <v>53462.516900000002</v>
      </c>
      <c r="D509" s="66">
        <v>2.0999999999999999E-3</v>
      </c>
      <c r="E509" s="83">
        <f t="shared" si="93"/>
        <v>49820.501049523009</v>
      </c>
      <c r="F509" s="83">
        <f t="shared" si="94"/>
        <v>49820.5</v>
      </c>
      <c r="G509" s="83">
        <f t="shared" si="98"/>
        <v>2.3161500575952232E-4</v>
      </c>
      <c r="K509" s="83">
        <f>G509</f>
        <v>2.3161500575952232E-4</v>
      </c>
      <c r="O509" s="83">
        <f t="shared" ca="1" si="91"/>
        <v>1.688866618874553E-3</v>
      </c>
      <c r="P509" s="83">
        <f t="shared" si="95"/>
        <v>-5.5145838660436187E-3</v>
      </c>
      <c r="Q509" s="146">
        <f t="shared" si="96"/>
        <v>38444.016900000002</v>
      </c>
      <c r="R509" s="83">
        <f t="shared" si="99"/>
        <v>3.301880147431169E-5</v>
      </c>
    </row>
    <row r="510" spans="1:18" ht="12.95" customHeight="1">
      <c r="A510" s="156" t="s">
        <v>202</v>
      </c>
      <c r="B510" s="50" t="s">
        <v>197</v>
      </c>
      <c r="C510" s="49">
        <v>53464.502999999997</v>
      </c>
      <c r="D510" s="66">
        <v>2.3999999999999998E-3</v>
      </c>
      <c r="E510" s="83">
        <f t="shared" si="93"/>
        <v>49829.500715428345</v>
      </c>
      <c r="F510" s="83">
        <f t="shared" si="94"/>
        <v>49829.5</v>
      </c>
      <c r="G510" s="83">
        <f t="shared" si="98"/>
        <v>1.5788499877089635E-4</v>
      </c>
      <c r="K510" s="83">
        <f>G510</f>
        <v>1.5788499877089635E-4</v>
      </c>
      <c r="O510" s="83">
        <f t="shared" ca="1" si="91"/>
        <v>1.6838330586930912E-3</v>
      </c>
      <c r="P510" s="83">
        <f t="shared" si="95"/>
        <v>-5.5188022700769805E-3</v>
      </c>
      <c r="Q510" s="146">
        <f t="shared" si="96"/>
        <v>38446.002999999997</v>
      </c>
      <c r="R510" s="83">
        <f t="shared" si="99"/>
        <v>3.2224778348299565E-5</v>
      </c>
    </row>
    <row r="511" spans="1:18" ht="12.95" customHeight="1">
      <c r="A511" s="194" t="s">
        <v>1000</v>
      </c>
      <c r="B511" s="190" t="s">
        <v>197</v>
      </c>
      <c r="C511" s="191">
        <v>53470.792000000001</v>
      </c>
      <c r="D511" s="194" t="s">
        <v>55</v>
      </c>
      <c r="E511" s="53">
        <f t="shared" si="93"/>
        <v>49857.998222542206</v>
      </c>
      <c r="F511" s="83">
        <f t="shared" si="94"/>
        <v>49858</v>
      </c>
      <c r="G511" s="83">
        <f t="shared" si="98"/>
        <v>-3.9226000080816448E-4</v>
      </c>
      <c r="N511" s="83">
        <f>G511</f>
        <v>-3.9226000080816448E-4</v>
      </c>
      <c r="O511" s="83">
        <f t="shared" ca="1" si="91"/>
        <v>1.6678934514517962E-3</v>
      </c>
      <c r="P511" s="83">
        <f t="shared" si="95"/>
        <v>-5.5321654061366993E-3</v>
      </c>
      <c r="Q511" s="146">
        <f t="shared" si="96"/>
        <v>38452.292000000001</v>
      </c>
      <c r="R511" s="83">
        <f t="shared" si="99"/>
        <v>2.6418627575725491E-5</v>
      </c>
    </row>
    <row r="512" spans="1:18" ht="12.95" customHeight="1">
      <c r="A512" s="156" t="s">
        <v>202</v>
      </c>
      <c r="B512" s="50" t="s">
        <v>197</v>
      </c>
      <c r="C512" s="49">
        <v>53472.447099999998</v>
      </c>
      <c r="D512" s="66">
        <v>2.0999999999999999E-3</v>
      </c>
      <c r="E512" s="83">
        <f t="shared" si="93"/>
        <v>49865.498019652085</v>
      </c>
      <c r="F512" s="83">
        <f t="shared" si="94"/>
        <v>49865.5</v>
      </c>
      <c r="G512" s="83">
        <f t="shared" si="98"/>
        <v>-4.3703499977709725E-4</v>
      </c>
      <c r="K512" s="83">
        <f>G512</f>
        <v>-4.3703499977709725E-4</v>
      </c>
      <c r="O512" s="83">
        <f t="shared" ca="1" si="91"/>
        <v>1.6636988179672477E-3</v>
      </c>
      <c r="P512" s="83">
        <f t="shared" si="95"/>
        <v>-5.5356832478250214E-3</v>
      </c>
      <c r="Q512" s="146">
        <f t="shared" si="96"/>
        <v>38453.947099999998</v>
      </c>
      <c r="R512" s="83">
        <f t="shared" si="99"/>
        <v>2.5996213957322166E-5</v>
      </c>
    </row>
    <row r="513" spans="1:18" ht="12.95" customHeight="1">
      <c r="A513" s="156" t="s">
        <v>202</v>
      </c>
      <c r="B513" s="50" t="s">
        <v>197</v>
      </c>
      <c r="C513" s="49">
        <v>53485.467700000001</v>
      </c>
      <c r="D513" s="66">
        <v>2.5999999999999999E-3</v>
      </c>
      <c r="E513" s="83">
        <f t="shared" si="93"/>
        <v>49924.498598619582</v>
      </c>
      <c r="F513" s="83">
        <f t="shared" si="94"/>
        <v>49924.5</v>
      </c>
      <c r="G513" s="83">
        <f t="shared" si="98"/>
        <v>-3.0926499312045053E-4</v>
      </c>
      <c r="K513" s="83">
        <f>G513</f>
        <v>-3.0926499312045053E-4</v>
      </c>
      <c r="O513" s="83">
        <f t="shared" ca="1" si="91"/>
        <v>1.6307010345554471E-3</v>
      </c>
      <c r="P513" s="83">
        <f t="shared" si="95"/>
        <v>-5.5633747649675106E-3</v>
      </c>
      <c r="Q513" s="146">
        <f t="shared" si="96"/>
        <v>38466.967700000001</v>
      </c>
      <c r="R513" s="83">
        <f t="shared" si="99"/>
        <v>2.7605669494618765E-5</v>
      </c>
    </row>
    <row r="514" spans="1:18" ht="12.95" customHeight="1">
      <c r="A514" s="156" t="s">
        <v>203</v>
      </c>
      <c r="B514" s="52" t="s">
        <v>197</v>
      </c>
      <c r="C514" s="51">
        <v>53504.336499999998</v>
      </c>
      <c r="D514" s="67">
        <v>1E-4</v>
      </c>
      <c r="E514" s="83">
        <f t="shared" si="93"/>
        <v>50009.999276347284</v>
      </c>
      <c r="F514" s="83">
        <f t="shared" si="94"/>
        <v>50010</v>
      </c>
      <c r="G514" s="83">
        <f t="shared" si="98"/>
        <v>-1.5970000094966963E-4</v>
      </c>
      <c r="K514" s="83">
        <f>G514</f>
        <v>-1.5970000094966963E-4</v>
      </c>
      <c r="O514" s="83">
        <f t="shared" ca="1" si="91"/>
        <v>1.5828822128315656E-3</v>
      </c>
      <c r="P514" s="83">
        <f t="shared" si="95"/>
        <v>-5.6035601399724317E-3</v>
      </c>
      <c r="Q514" s="146">
        <f t="shared" si="96"/>
        <v>38485.836499999998</v>
      </c>
      <c r="R514" s="83">
        <f t="shared" si="99"/>
        <v>2.9635613213240928E-5</v>
      </c>
    </row>
    <row r="515" spans="1:18" ht="12.95" customHeight="1">
      <c r="A515" s="156" t="s">
        <v>203</v>
      </c>
      <c r="B515" s="52" t="s">
        <v>197</v>
      </c>
      <c r="C515" s="51">
        <v>53504.446499999998</v>
      </c>
      <c r="D515" s="67">
        <v>1E-4</v>
      </c>
      <c r="E515" s="83">
        <f t="shared" si="93"/>
        <v>50010.497722170556</v>
      </c>
      <c r="F515" s="83">
        <f t="shared" si="94"/>
        <v>50010.5</v>
      </c>
      <c r="G515" s="83">
        <f t="shared" si="98"/>
        <v>-5.0268499762751162E-4</v>
      </c>
      <c r="K515" s="83">
        <f>G515</f>
        <v>-5.0268499762751162E-4</v>
      </c>
      <c r="O515" s="83">
        <f t="shared" ca="1" si="91"/>
        <v>1.5826025705992612E-3</v>
      </c>
      <c r="P515" s="83">
        <f t="shared" si="95"/>
        <v>-5.6037953375663247E-3</v>
      </c>
      <c r="Q515" s="146">
        <f t="shared" si="96"/>
        <v>38485.946499999998</v>
      </c>
      <c r="R515" s="83">
        <f t="shared" si="99"/>
        <v>2.6021326700230674E-5</v>
      </c>
    </row>
    <row r="516" spans="1:18" ht="12.95" customHeight="1">
      <c r="A516" s="194" t="s">
        <v>1000</v>
      </c>
      <c r="B516" s="190" t="s">
        <v>197</v>
      </c>
      <c r="C516" s="191">
        <v>53509.411200000002</v>
      </c>
      <c r="D516" s="194" t="s">
        <v>55</v>
      </c>
      <c r="E516" s="53">
        <f t="shared" si="93"/>
        <v>50032.994394704852</v>
      </c>
      <c r="F516" s="83">
        <f t="shared" si="94"/>
        <v>50033</v>
      </c>
      <c r="G516" s="83">
        <f t="shared" si="98"/>
        <v>-1.2370099939289503E-3</v>
      </c>
      <c r="N516" s="83">
        <f>G516</f>
        <v>-1.2370099939289503E-3</v>
      </c>
      <c r="O516" s="83">
        <f t="shared" ca="1" si="91"/>
        <v>1.5700186701456086E-3</v>
      </c>
      <c r="P516" s="83">
        <f t="shared" si="95"/>
        <v>-5.6143815809183619E-3</v>
      </c>
      <c r="Q516" s="146">
        <f t="shared" si="96"/>
        <v>38490.911200000002</v>
      </c>
      <c r="R516" s="83">
        <f t="shared" si="99"/>
        <v>1.9161382010582199E-5</v>
      </c>
    </row>
    <row r="517" spans="1:18" ht="12.95" customHeight="1">
      <c r="A517" s="158" t="s">
        <v>201</v>
      </c>
      <c r="B517" s="52"/>
      <c r="C517" s="49">
        <v>53517.798300000002</v>
      </c>
      <c r="D517" s="66">
        <v>1E-4</v>
      </c>
      <c r="E517" s="83">
        <f t="shared" si="93"/>
        <v>50070.999076198656</v>
      </c>
      <c r="F517" s="83">
        <f t="shared" si="94"/>
        <v>50071</v>
      </c>
      <c r="G517" s="83">
        <f t="shared" si="98"/>
        <v>-2.0386999676702544E-4</v>
      </c>
      <c r="L517" s="83">
        <f>G517</f>
        <v>-2.0386999676702544E-4</v>
      </c>
      <c r="O517" s="83">
        <f t="shared" ca="1" si="91"/>
        <v>1.5487658604905509E-3</v>
      </c>
      <c r="P517" s="83">
        <f t="shared" si="95"/>
        <v>-5.6322710168215254E-3</v>
      </c>
      <c r="Q517" s="146">
        <f t="shared" si="96"/>
        <v>38499.298300000002</v>
      </c>
      <c r="R517" s="83">
        <f t="shared" si="99"/>
        <v>2.9467537634528735E-5</v>
      </c>
    </row>
    <row r="518" spans="1:18" ht="12.95" customHeight="1">
      <c r="A518" s="194" t="s">
        <v>1000</v>
      </c>
      <c r="B518" s="190" t="s">
        <v>197</v>
      </c>
      <c r="C518" s="191">
        <v>53530.819000000003</v>
      </c>
      <c r="D518" s="194" t="s">
        <v>56</v>
      </c>
      <c r="E518" s="53">
        <f t="shared" si="93"/>
        <v>50130.000108298707</v>
      </c>
      <c r="F518" s="83">
        <f t="shared" si="94"/>
        <v>50130</v>
      </c>
      <c r="G518" s="83">
        <f t="shared" si="98"/>
        <v>2.3900007363408804E-5</v>
      </c>
      <c r="N518" s="83">
        <f>G518</f>
        <v>2.3900007363408804E-5</v>
      </c>
      <c r="O518" s="83">
        <f t="shared" ca="1" si="91"/>
        <v>1.5157680770787503E-3</v>
      </c>
      <c r="P518" s="83">
        <f t="shared" si="95"/>
        <v>-5.6600727264283449E-3</v>
      </c>
      <c r="Q518" s="146">
        <f t="shared" si="96"/>
        <v>38512.319000000003</v>
      </c>
      <c r="R518" s="83">
        <f t="shared" si="99"/>
        <v>3.2307546038488101E-5</v>
      </c>
    </row>
    <row r="519" spans="1:18" ht="12.95" customHeight="1">
      <c r="A519" s="66" t="s">
        <v>210</v>
      </c>
      <c r="B519" s="50" t="s">
        <v>197</v>
      </c>
      <c r="C519" s="49">
        <v>53765.517999999996</v>
      </c>
      <c r="D519" s="66">
        <v>2.0000000000000001E-4</v>
      </c>
      <c r="E519" s="83">
        <f t="shared" si="93"/>
        <v>51193.497710796917</v>
      </c>
      <c r="F519" s="83">
        <f t="shared" si="94"/>
        <v>51193.5</v>
      </c>
      <c r="G519" s="83">
        <f t="shared" si="98"/>
        <v>-5.0519499927759171E-4</v>
      </c>
      <c r="K519" s="83">
        <f>G519</f>
        <v>-5.0519499927759171E-4</v>
      </c>
      <c r="O519" s="83">
        <f t="shared" ca="1" si="91"/>
        <v>9.2096904896943679E-4</v>
      </c>
      <c r="P519" s="83">
        <f t="shared" si="95"/>
        <v>-6.1666350996769483E-3</v>
      </c>
      <c r="Q519" s="146">
        <f t="shared" si="96"/>
        <v>38747.017999999996</v>
      </c>
      <c r="R519" s="83">
        <f t="shared" si="99"/>
        <v>3.2051904010409874E-5</v>
      </c>
    </row>
    <row r="520" spans="1:18" ht="12.95" customHeight="1">
      <c r="A520" s="66" t="s">
        <v>217</v>
      </c>
      <c r="B520" s="50" t="s">
        <v>195</v>
      </c>
      <c r="C520" s="49">
        <v>53766.35153</v>
      </c>
      <c r="D520" s="66">
        <v>2.0000000000000001E-4</v>
      </c>
      <c r="E520" s="83">
        <f t="shared" si="93"/>
        <v>51197.274706679367</v>
      </c>
      <c r="F520" s="83">
        <f t="shared" si="94"/>
        <v>51197.5</v>
      </c>
      <c r="O520" s="83">
        <f t="shared" ca="1" si="91"/>
        <v>9.1873191111100858E-4</v>
      </c>
      <c r="P520" s="83">
        <f t="shared" si="95"/>
        <v>-6.1685597685944768E-3</v>
      </c>
      <c r="Q520" s="146">
        <f t="shared" si="96"/>
        <v>38747.85153</v>
      </c>
    </row>
    <row r="521" spans="1:18" ht="12.95" customHeight="1">
      <c r="A521" s="194" t="s">
        <v>1155</v>
      </c>
      <c r="B521" s="190" t="s">
        <v>197</v>
      </c>
      <c r="C521" s="191">
        <v>53799.724000000002</v>
      </c>
      <c r="D521" s="194" t="s">
        <v>55</v>
      </c>
      <c r="E521" s="53">
        <f t="shared" si="93"/>
        <v>51348.49623653014</v>
      </c>
      <c r="F521" s="83">
        <f t="shared" si="94"/>
        <v>51348.5</v>
      </c>
      <c r="G521" s="83">
        <f t="shared" ref="G521:G534" si="101">+C521-(C$7+F521*C$8)</f>
        <v>-8.3054499555146322E-4</v>
      </c>
      <c r="N521" s="83">
        <f>G521</f>
        <v>-8.3054499555146322E-4</v>
      </c>
      <c r="O521" s="83">
        <f t="shared" ca="1" si="91"/>
        <v>8.3427995695538326E-4</v>
      </c>
      <c r="P521" s="83">
        <f t="shared" si="95"/>
        <v>-6.2413223773851983E-3</v>
      </c>
      <c r="Q521" s="146">
        <f t="shared" si="96"/>
        <v>38781.224000000002</v>
      </c>
      <c r="R521" s="83">
        <f t="shared" ref="R521:R534" si="102">+(P521-G521)^2</f>
        <v>2.9276511875763529E-5</v>
      </c>
    </row>
    <row r="522" spans="1:18" ht="12.95" customHeight="1">
      <c r="A522" s="156" t="s">
        <v>207</v>
      </c>
      <c r="B522" s="153"/>
      <c r="C522" s="49">
        <v>53818.371700000003</v>
      </c>
      <c r="D522" s="66">
        <v>4.0000000000000002E-4</v>
      </c>
      <c r="E522" s="83">
        <f t="shared" si="93"/>
        <v>51432.995038153102</v>
      </c>
      <c r="F522" s="83">
        <f t="shared" si="94"/>
        <v>51433</v>
      </c>
      <c r="G522" s="83">
        <f t="shared" si="101"/>
        <v>-1.0950099967885762E-3</v>
      </c>
      <c r="K522" s="83">
        <f>G522</f>
        <v>-1.0950099967885762E-3</v>
      </c>
      <c r="O522" s="83">
        <f t="shared" ca="1" si="91"/>
        <v>7.8702041969611058E-4</v>
      </c>
      <c r="P522" s="83">
        <f t="shared" si="95"/>
        <v>-6.2821309545871666E-3</v>
      </c>
      <c r="Q522" s="146">
        <f t="shared" si="96"/>
        <v>38799.871700000003</v>
      </c>
      <c r="R522" s="83">
        <f t="shared" si="102"/>
        <v>2.6906223830833367E-5</v>
      </c>
    </row>
    <row r="523" spans="1:18" ht="12.95" customHeight="1">
      <c r="A523" s="66" t="s">
        <v>208</v>
      </c>
      <c r="B523" s="52" t="s">
        <v>197</v>
      </c>
      <c r="C523" s="51">
        <v>53823.784899999999</v>
      </c>
      <c r="D523" s="67">
        <v>2.9999999999999997E-4</v>
      </c>
      <c r="E523" s="83">
        <f t="shared" si="93"/>
        <v>51457.524010248591</v>
      </c>
      <c r="F523" s="83">
        <f t="shared" si="94"/>
        <v>51457.5</v>
      </c>
      <c r="G523" s="83">
        <f t="shared" si="101"/>
        <v>5.2987250019214116E-3</v>
      </c>
      <c r="K523" s="83">
        <f>G523</f>
        <v>5.2987250019214116E-3</v>
      </c>
      <c r="O523" s="83">
        <f t="shared" ca="1" si="91"/>
        <v>7.7331795031324382E-4</v>
      </c>
      <c r="P523" s="83">
        <f t="shared" si="95"/>
        <v>-6.2939751625705857E-3</v>
      </c>
      <c r="Q523" s="146">
        <f t="shared" si="96"/>
        <v>38805.284899999999</v>
      </c>
      <c r="R523" s="83">
        <f t="shared" si="102"/>
        <v>1.3439069710381279E-4</v>
      </c>
    </row>
    <row r="524" spans="1:18" ht="12.95" customHeight="1">
      <c r="A524" s="66" t="s">
        <v>208</v>
      </c>
      <c r="B524" s="52" t="s">
        <v>195</v>
      </c>
      <c r="C524" s="51">
        <v>53824.775800000003</v>
      </c>
      <c r="D524" s="67">
        <v>2.0000000000000001E-4</v>
      </c>
      <c r="E524" s="83">
        <f t="shared" si="93"/>
        <v>51462.014100851105</v>
      </c>
      <c r="F524" s="83">
        <f t="shared" si="94"/>
        <v>51462</v>
      </c>
      <c r="G524" s="83">
        <f t="shared" si="101"/>
        <v>3.1118600018089637E-3</v>
      </c>
      <c r="K524" s="83">
        <f>G524</f>
        <v>3.1118600018089637E-3</v>
      </c>
      <c r="O524" s="83">
        <f t="shared" ref="O524:O587" ca="1" si="103">+C$11+C$12*F524</f>
        <v>7.7080117022251468E-4</v>
      </c>
      <c r="P524" s="83">
        <f t="shared" si="95"/>
        <v>-6.2961512223620036E-3</v>
      </c>
      <c r="Q524" s="146">
        <f t="shared" si="96"/>
        <v>38806.275800000003</v>
      </c>
      <c r="R524" s="83">
        <f t="shared" si="102"/>
        <v>8.8510675194126905E-5</v>
      </c>
    </row>
    <row r="525" spans="1:18" ht="12.95" customHeight="1">
      <c r="A525" s="217" t="s">
        <v>1428</v>
      </c>
      <c r="B525" s="215" t="s">
        <v>197</v>
      </c>
      <c r="C525" s="216">
        <v>53830.398599999957</v>
      </c>
      <c r="D525" s="220">
        <v>5.9999999999999995E-4</v>
      </c>
      <c r="E525" s="53">
        <f t="shared" si="93"/>
        <v>51487.492838806014</v>
      </c>
      <c r="F525" s="83">
        <f t="shared" si="94"/>
        <v>51487.5</v>
      </c>
      <c r="G525" s="83">
        <f t="shared" si="101"/>
        <v>-1.5803750429768115E-3</v>
      </c>
      <c r="J525" s="83">
        <f>G525</f>
        <v>-1.5803750429768115E-3</v>
      </c>
      <c r="O525" s="83">
        <f t="shared" ca="1" si="103"/>
        <v>7.565394163750426E-4</v>
      </c>
      <c r="P525" s="83">
        <f t="shared" si="95"/>
        <v>-6.3084857041647074E-3</v>
      </c>
      <c r="Q525" s="146">
        <f t="shared" si="96"/>
        <v>38811.898599999957</v>
      </c>
      <c r="R525" s="83">
        <f t="shared" si="102"/>
        <v>2.2355030424438642E-5</v>
      </c>
    </row>
    <row r="526" spans="1:18" ht="12.95" customHeight="1">
      <c r="A526" s="217" t="s">
        <v>1428</v>
      </c>
      <c r="B526" s="215" t="s">
        <v>195</v>
      </c>
      <c r="C526" s="216">
        <v>53831.391600000206</v>
      </c>
      <c r="D526" s="220">
        <v>4.0000000000000002E-4</v>
      </c>
      <c r="E526" s="53">
        <f t="shared" si="93"/>
        <v>51491.992445193537</v>
      </c>
      <c r="F526" s="83">
        <f t="shared" si="94"/>
        <v>51492</v>
      </c>
      <c r="G526" s="83">
        <f t="shared" si="101"/>
        <v>-1.6672397905495018E-3</v>
      </c>
      <c r="J526" s="83">
        <f>G526</f>
        <v>-1.6672397905495018E-3</v>
      </c>
      <c r="O526" s="83">
        <f t="shared" ca="1" si="103"/>
        <v>7.5402263628430999E-4</v>
      </c>
      <c r="P526" s="83">
        <f t="shared" si="95"/>
        <v>-6.3106629908918892E-3</v>
      </c>
      <c r="Q526" s="146">
        <f t="shared" si="96"/>
        <v>38812.891600000206</v>
      </c>
      <c r="R526" s="83">
        <f t="shared" si="102"/>
        <v>2.1561379017477941E-5</v>
      </c>
    </row>
    <row r="527" spans="1:18" ht="12.95" customHeight="1">
      <c r="A527" s="217" t="s">
        <v>1428</v>
      </c>
      <c r="B527" s="215" t="s">
        <v>197</v>
      </c>
      <c r="C527" s="216">
        <v>53832.384399999864</v>
      </c>
      <c r="D527" s="220">
        <v>2.0000000000000001E-4</v>
      </c>
      <c r="E527" s="53">
        <f t="shared" si="93"/>
        <v>51496.491145313252</v>
      </c>
      <c r="F527" s="83">
        <f t="shared" si="94"/>
        <v>51496.5</v>
      </c>
      <c r="G527" s="83">
        <f t="shared" si="101"/>
        <v>-1.9541051296982914E-3</v>
      </c>
      <c r="J527" s="83">
        <f>G527</f>
        <v>-1.9541051296982914E-3</v>
      </c>
      <c r="O527" s="83">
        <f t="shared" ca="1" si="103"/>
        <v>7.5150585619358085E-4</v>
      </c>
      <c r="P527" s="83">
        <f t="shared" si="95"/>
        <v>-6.3128404616594382E-3</v>
      </c>
      <c r="Q527" s="146">
        <f t="shared" si="96"/>
        <v>38813.884399999864</v>
      </c>
      <c r="R527" s="83">
        <f t="shared" si="102"/>
        <v>1.8998573694086448E-5</v>
      </c>
    </row>
    <row r="528" spans="1:18" ht="12.95" customHeight="1">
      <c r="A528" s="217" t="s">
        <v>1428</v>
      </c>
      <c r="B528" s="215" t="s">
        <v>195</v>
      </c>
      <c r="C528" s="216">
        <v>53832.493300000206</v>
      </c>
      <c r="D528" s="220">
        <v>2.9999999999999997E-4</v>
      </c>
      <c r="E528" s="53">
        <f t="shared" si="93"/>
        <v>51496.984606679835</v>
      </c>
      <c r="F528" s="83">
        <f t="shared" si="94"/>
        <v>51497</v>
      </c>
      <c r="G528" s="83">
        <f t="shared" si="101"/>
        <v>-3.3970897929975763E-3</v>
      </c>
      <c r="J528" s="83">
        <f>G528</f>
        <v>-3.3970897929975763E-3</v>
      </c>
      <c r="O528" s="83">
        <f t="shared" ca="1" si="103"/>
        <v>7.5122621396127645E-4</v>
      </c>
      <c r="P528" s="83">
        <f t="shared" si="95"/>
        <v>-6.3130824142163481E-3</v>
      </c>
      <c r="Q528" s="146">
        <f t="shared" si="96"/>
        <v>38813.993300000206</v>
      </c>
      <c r="R528" s="83">
        <f t="shared" si="102"/>
        <v>8.5030129670023241E-6</v>
      </c>
    </row>
    <row r="529" spans="1:18" ht="12.95" customHeight="1">
      <c r="A529" s="217" t="s">
        <v>1428</v>
      </c>
      <c r="B529" s="215" t="s">
        <v>195</v>
      </c>
      <c r="C529" s="216">
        <v>53833.37630000012</v>
      </c>
      <c r="D529" s="220">
        <v>2.0000000000000001E-4</v>
      </c>
      <c r="E529" s="53">
        <f t="shared" si="93"/>
        <v>51500.985767242571</v>
      </c>
      <c r="F529" s="83">
        <f t="shared" si="94"/>
        <v>51501</v>
      </c>
      <c r="G529" s="83">
        <f t="shared" si="101"/>
        <v>-3.1409698785864748E-3</v>
      </c>
      <c r="J529" s="83">
        <f>G529</f>
        <v>-3.1409698785864748E-3</v>
      </c>
      <c r="O529" s="83">
        <f t="shared" ca="1" si="103"/>
        <v>7.4898907610284823E-4</v>
      </c>
      <c r="P529" s="83">
        <f t="shared" si="95"/>
        <v>-6.3150181164673509E-3</v>
      </c>
      <c r="Q529" s="146">
        <f t="shared" si="96"/>
        <v>38814.87630000012</v>
      </c>
      <c r="R529" s="83">
        <f t="shared" si="102"/>
        <v>1.0074582216394694E-5</v>
      </c>
    </row>
    <row r="530" spans="1:18" ht="12.95" customHeight="1">
      <c r="A530" s="156" t="s">
        <v>207</v>
      </c>
      <c r="B530" s="50" t="s">
        <v>197</v>
      </c>
      <c r="C530" s="49">
        <v>53847.392099999997</v>
      </c>
      <c r="D530" s="66">
        <v>1E-4</v>
      </c>
      <c r="E530" s="83">
        <f t="shared" si="93"/>
        <v>51564.49592151236</v>
      </c>
      <c r="F530" s="83">
        <f t="shared" si="94"/>
        <v>51564.5</v>
      </c>
      <c r="G530" s="83">
        <f t="shared" si="101"/>
        <v>-9.000650024972856E-4</v>
      </c>
      <c r="K530" s="83">
        <f>G530</f>
        <v>-9.000650024972856E-4</v>
      </c>
      <c r="O530" s="83">
        <f t="shared" ca="1" si="103"/>
        <v>7.1347451260031849E-4</v>
      </c>
      <c r="P530" s="83">
        <f t="shared" si="95"/>
        <v>-6.3457668673072808E-3</v>
      </c>
      <c r="Q530" s="146">
        <f t="shared" si="96"/>
        <v>38828.892099999997</v>
      </c>
      <c r="R530" s="83">
        <f t="shared" si="102"/>
        <v>2.965566880039506E-5</v>
      </c>
    </row>
    <row r="531" spans="1:18" ht="12.95" customHeight="1">
      <c r="A531" s="194" t="s">
        <v>1155</v>
      </c>
      <c r="B531" s="190" t="s">
        <v>197</v>
      </c>
      <c r="C531" s="191">
        <v>53847.722999999998</v>
      </c>
      <c r="D531" s="194" t="s">
        <v>56</v>
      </c>
      <c r="E531" s="53">
        <f t="shared" si="93"/>
        <v>51565.995337175264</v>
      </c>
      <c r="F531" s="83">
        <f t="shared" si="94"/>
        <v>51566</v>
      </c>
      <c r="G531" s="83">
        <f t="shared" si="101"/>
        <v>-1.0290200007148087E-3</v>
      </c>
      <c r="N531" s="83">
        <f>G531</f>
        <v>-1.0290200007148087E-3</v>
      </c>
      <c r="O531" s="83">
        <f t="shared" ca="1" si="103"/>
        <v>7.1263558590340878E-4</v>
      </c>
      <c r="P531" s="83">
        <f t="shared" si="95"/>
        <v>-6.3464936588124559E-3</v>
      </c>
      <c r="Q531" s="146">
        <f t="shared" si="96"/>
        <v>38829.222999999998</v>
      </c>
      <c r="R531" s="83">
        <f t="shared" si="102"/>
        <v>2.8275526104562374E-5</v>
      </c>
    </row>
    <row r="532" spans="1:18" ht="12.95" customHeight="1">
      <c r="A532" s="195" t="s">
        <v>1175</v>
      </c>
      <c r="B532" s="190" t="s">
        <v>197</v>
      </c>
      <c r="C532" s="191">
        <v>53850.369500000001</v>
      </c>
      <c r="D532" s="194" t="s">
        <v>57</v>
      </c>
      <c r="E532" s="53">
        <f t="shared" si="93"/>
        <v>51577.987490550498</v>
      </c>
      <c r="F532" s="83">
        <f t="shared" si="94"/>
        <v>51578</v>
      </c>
      <c r="G532" s="83">
        <f t="shared" si="101"/>
        <v>-2.7606599978753366E-3</v>
      </c>
      <c r="N532" s="83">
        <f>G532</f>
        <v>-2.7606599978753366E-3</v>
      </c>
      <c r="O532" s="83">
        <f t="shared" ca="1" si="103"/>
        <v>7.059241723281276E-4</v>
      </c>
      <c r="P532" s="83">
        <f t="shared" si="95"/>
        <v>-6.3523087270153161E-3</v>
      </c>
      <c r="Q532" s="146">
        <f t="shared" si="96"/>
        <v>38831.869500000001</v>
      </c>
      <c r="R532" s="83">
        <f t="shared" si="102"/>
        <v>1.289994059353283E-5</v>
      </c>
    </row>
    <row r="533" spans="1:18" ht="12.95" customHeight="1">
      <c r="A533" s="156" t="s">
        <v>205</v>
      </c>
      <c r="B533" s="52" t="s">
        <v>195</v>
      </c>
      <c r="C533" s="51">
        <v>53850.36952</v>
      </c>
      <c r="D533" s="67">
        <v>5.0000000000000002E-5</v>
      </c>
      <c r="E533" s="83">
        <f t="shared" ref="E533:E596" si="104">+(C533-C$7)/C$8</f>
        <v>51577.987581177011</v>
      </c>
      <c r="F533" s="83">
        <f t="shared" ref="F533:F596" si="105">ROUND(2*E533,0)/2</f>
        <v>51578</v>
      </c>
      <c r="G533" s="83">
        <f t="shared" si="101"/>
        <v>-2.7406599983805791E-3</v>
      </c>
      <c r="K533" s="83">
        <f>G533</f>
        <v>-2.7406599983805791E-3</v>
      </c>
      <c r="O533" s="83">
        <f t="shared" ca="1" si="103"/>
        <v>7.059241723281276E-4</v>
      </c>
      <c r="P533" s="83">
        <f t="shared" ref="P533:P596" si="106">+D$11+D$12*F533+D$13*F533^2</f>
        <v>-6.3523087270153161E-3</v>
      </c>
      <c r="Q533" s="146">
        <f t="shared" ref="Q533:Q596" si="107">+C533-15018.5</f>
        <v>38831.86952</v>
      </c>
      <c r="R533" s="83">
        <f t="shared" si="102"/>
        <v>1.3044006539048912E-5</v>
      </c>
    </row>
    <row r="534" spans="1:18" ht="12.95" customHeight="1">
      <c r="A534" s="66" t="s">
        <v>217</v>
      </c>
      <c r="B534" s="50" t="s">
        <v>195</v>
      </c>
      <c r="C534" s="49">
        <v>53867.362589999997</v>
      </c>
      <c r="D534" s="66">
        <v>1.5E-3</v>
      </c>
      <c r="E534" s="83">
        <f t="shared" si="104"/>
        <v>51654.988715413121</v>
      </c>
      <c r="F534" s="83">
        <f t="shared" si="105"/>
        <v>51655</v>
      </c>
      <c r="G534" s="83">
        <f t="shared" si="101"/>
        <v>-2.4903500016080216E-3</v>
      </c>
      <c r="N534" s="83">
        <f>G534</f>
        <v>-2.4903500016080216E-3</v>
      </c>
      <c r="O534" s="83">
        <f t="shared" ca="1" si="103"/>
        <v>6.6285926855340349E-4</v>
      </c>
      <c r="P534" s="83">
        <f t="shared" si="106"/>
        <v>-6.3896532227644045E-3</v>
      </c>
      <c r="Q534" s="146">
        <f t="shared" si="107"/>
        <v>38848.862589999997</v>
      </c>
      <c r="R534" s="83">
        <f t="shared" si="102"/>
        <v>1.5204565610520545E-5</v>
      </c>
    </row>
    <row r="535" spans="1:18" ht="12.95" customHeight="1">
      <c r="A535" s="66" t="s">
        <v>217</v>
      </c>
      <c r="B535" s="50" t="s">
        <v>195</v>
      </c>
      <c r="C535" s="49">
        <v>53933.483789999998</v>
      </c>
      <c r="D535" s="66" t="s">
        <v>219</v>
      </c>
      <c r="E535" s="83">
        <f t="shared" si="104"/>
        <v>51954.605406043709</v>
      </c>
      <c r="F535" s="83">
        <f t="shared" si="105"/>
        <v>51954.5</v>
      </c>
      <c r="O535" s="83">
        <f t="shared" ca="1" si="103"/>
        <v>4.9535357140367137E-4</v>
      </c>
      <c r="P535" s="83">
        <f t="shared" si="106"/>
        <v>-6.5354211741063669E-3</v>
      </c>
      <c r="Q535" s="146">
        <f t="shared" si="107"/>
        <v>38914.983789999998</v>
      </c>
    </row>
    <row r="536" spans="1:18" ht="12.95" customHeight="1">
      <c r="A536" s="66" t="s">
        <v>217</v>
      </c>
      <c r="B536" s="50" t="s">
        <v>195</v>
      </c>
      <c r="C536" s="49">
        <v>54027.546920000001</v>
      </c>
      <c r="D536" s="66" t="s">
        <v>219</v>
      </c>
      <c r="E536" s="83">
        <f t="shared" si="104"/>
        <v>52380.836081242509</v>
      </c>
      <c r="F536" s="83">
        <f t="shared" si="105"/>
        <v>52381</v>
      </c>
      <c r="O536" s="83">
        <f t="shared" ca="1" si="103"/>
        <v>2.5681874724887976E-4</v>
      </c>
      <c r="P536" s="83">
        <f t="shared" si="106"/>
        <v>-6.7444076408375696E-3</v>
      </c>
      <c r="Q536" s="146">
        <f t="shared" si="107"/>
        <v>39009.046920000001</v>
      </c>
    </row>
    <row r="537" spans="1:18" ht="12.95" customHeight="1">
      <c r="A537" s="217" t="s">
        <v>1428</v>
      </c>
      <c r="B537" s="215" t="s">
        <v>197</v>
      </c>
      <c r="C537" s="216">
        <v>54100.73779999977</v>
      </c>
      <c r="D537" s="220">
        <v>4.0000000000000002E-4</v>
      </c>
      <c r="E537" s="53">
        <f t="shared" si="104"/>
        <v>52712.487794306864</v>
      </c>
      <c r="F537" s="83">
        <f t="shared" si="105"/>
        <v>52712.5</v>
      </c>
      <c r="G537" s="83">
        <f t="shared" ref="G537:G568" si="108">+C537-(C$7+F537*C$8)</f>
        <v>-2.6936252252198756E-3</v>
      </c>
      <c r="J537" s="83">
        <f t="shared" ref="J537:J563" si="109">G537</f>
        <v>-2.6936252252198756E-3</v>
      </c>
      <c r="O537" s="83">
        <f t="shared" ca="1" si="103"/>
        <v>7.1415947231728838E-5</v>
      </c>
      <c r="P537" s="83">
        <f t="shared" si="106"/>
        <v>-6.9079856354504424E-3</v>
      </c>
      <c r="Q537" s="146">
        <f t="shared" si="107"/>
        <v>39082.23779999977</v>
      </c>
      <c r="R537" s="83">
        <f t="shared" ref="R537:R568" si="110">+(P537-G537)^2</f>
        <v>1.7760833667318751E-5</v>
      </c>
    </row>
    <row r="538" spans="1:18" ht="12.95" customHeight="1">
      <c r="A538" s="217" t="s">
        <v>1428</v>
      </c>
      <c r="B538" s="215" t="s">
        <v>195</v>
      </c>
      <c r="C538" s="216">
        <v>54101.730800000019</v>
      </c>
      <c r="D538" s="220">
        <v>2.0000000000000001E-4</v>
      </c>
      <c r="E538" s="53">
        <f t="shared" si="104"/>
        <v>52716.987400694394</v>
      </c>
      <c r="F538" s="83">
        <f t="shared" si="105"/>
        <v>52717</v>
      </c>
      <c r="G538" s="83">
        <f t="shared" si="108"/>
        <v>-2.7804899800685234E-3</v>
      </c>
      <c r="J538" s="83">
        <f t="shared" si="109"/>
        <v>-2.7804899800685234E-3</v>
      </c>
      <c r="O538" s="83">
        <f t="shared" ca="1" si="103"/>
        <v>6.8899167140999695E-5</v>
      </c>
      <c r="P538" s="83">
        <f t="shared" si="106"/>
        <v>-6.9102130220547028E-3</v>
      </c>
      <c r="Q538" s="146">
        <f t="shared" si="107"/>
        <v>39083.230800000019</v>
      </c>
      <c r="R538" s="83">
        <f t="shared" si="110"/>
        <v>1.7054612403511582E-5</v>
      </c>
    </row>
    <row r="539" spans="1:18" ht="12.95" customHeight="1">
      <c r="A539" s="217" t="s">
        <v>1428</v>
      </c>
      <c r="B539" s="215" t="s">
        <v>195</v>
      </c>
      <c r="C539" s="216">
        <v>54103.716700000223</v>
      </c>
      <c r="D539" s="220">
        <v>2.0000000000000001E-4</v>
      </c>
      <c r="E539" s="53">
        <f t="shared" si="104"/>
        <v>52725.986160335538</v>
      </c>
      <c r="F539" s="83">
        <f t="shared" si="105"/>
        <v>52726</v>
      </c>
      <c r="G539" s="83">
        <f t="shared" si="108"/>
        <v>-3.0542197782779112E-3</v>
      </c>
      <c r="J539" s="83">
        <f t="shared" si="109"/>
        <v>-3.0542197782779112E-3</v>
      </c>
      <c r="O539" s="83">
        <f t="shared" ca="1" si="103"/>
        <v>6.3865606959537941E-5</v>
      </c>
      <c r="P539" s="83">
        <f t="shared" si="106"/>
        <v>-6.914668347384318E-3</v>
      </c>
      <c r="Q539" s="146">
        <f t="shared" si="107"/>
        <v>39085.216700000223</v>
      </c>
      <c r="R539" s="83">
        <f t="shared" si="110"/>
        <v>1.4903063154715704E-5</v>
      </c>
    </row>
    <row r="540" spans="1:18" ht="12.95" customHeight="1">
      <c r="A540" s="217" t="s">
        <v>1428</v>
      </c>
      <c r="B540" s="215" t="s">
        <v>195</v>
      </c>
      <c r="C540" s="216">
        <v>54111.661400000099</v>
      </c>
      <c r="D540" s="220">
        <v>2.9999999999999997E-4</v>
      </c>
      <c r="E540" s="53">
        <f t="shared" si="104"/>
        <v>52761.986183354114</v>
      </c>
      <c r="F540" s="83">
        <f t="shared" si="105"/>
        <v>52762</v>
      </c>
      <c r="G540" s="83">
        <f t="shared" si="108"/>
        <v>-3.049139901122544E-3</v>
      </c>
      <c r="J540" s="83">
        <f t="shared" si="109"/>
        <v>-3.049139901122544E-3</v>
      </c>
      <c r="O540" s="83">
        <f t="shared" ca="1" si="103"/>
        <v>4.3731366233694391E-5</v>
      </c>
      <c r="P540" s="83">
        <f t="shared" si="106"/>
        <v>-6.9324970103173712E-3</v>
      </c>
      <c r="Q540" s="146">
        <f t="shared" si="107"/>
        <v>39093.161400000099</v>
      </c>
      <c r="R540" s="83">
        <f t="shared" si="110"/>
        <v>1.5080462437534005E-5</v>
      </c>
    </row>
    <row r="541" spans="1:18" ht="12.95" customHeight="1">
      <c r="A541" s="217" t="s">
        <v>1428</v>
      </c>
      <c r="B541" s="215" t="s">
        <v>197</v>
      </c>
      <c r="C541" s="216">
        <v>54114.640800000168</v>
      </c>
      <c r="D541" s="220">
        <v>1E-4</v>
      </c>
      <c r="E541" s="53">
        <f t="shared" si="104"/>
        <v>52775.486815043885</v>
      </c>
      <c r="F541" s="83">
        <f t="shared" si="105"/>
        <v>52775.5</v>
      </c>
      <c r="G541" s="83">
        <f t="shared" si="108"/>
        <v>-2.9097348306095228E-3</v>
      </c>
      <c r="J541" s="83">
        <f t="shared" si="109"/>
        <v>-2.9097348306095228E-3</v>
      </c>
      <c r="O541" s="83">
        <f t="shared" ca="1" si="103"/>
        <v>3.6181025961503493E-5</v>
      </c>
      <c r="P541" s="83">
        <f t="shared" si="106"/>
        <v>-6.9391857955832838E-3</v>
      </c>
      <c r="Q541" s="146">
        <f t="shared" si="107"/>
        <v>39096.140800000168</v>
      </c>
      <c r="R541" s="83">
        <f t="shared" si="110"/>
        <v>1.6236475079127973E-5</v>
      </c>
    </row>
    <row r="542" spans="1:18" ht="12.95" customHeight="1">
      <c r="A542" s="217" t="s">
        <v>1428</v>
      </c>
      <c r="B542" s="215" t="s">
        <v>197</v>
      </c>
      <c r="C542" s="216">
        <v>54115.744700000156</v>
      </c>
      <c r="D542" s="220">
        <v>5.0000000000000001E-4</v>
      </c>
      <c r="E542" s="53">
        <f t="shared" si="104"/>
        <v>52780.488945446588</v>
      </c>
      <c r="F542" s="83">
        <f t="shared" si="105"/>
        <v>52780.5</v>
      </c>
      <c r="G542" s="83">
        <f t="shared" si="108"/>
        <v>-2.4395848449785262E-3</v>
      </c>
      <c r="J542" s="83">
        <f t="shared" si="109"/>
        <v>-2.4395848449785262E-3</v>
      </c>
      <c r="O542" s="83">
        <f t="shared" ca="1" si="103"/>
        <v>3.3384603638469956E-5</v>
      </c>
      <c r="P542" s="83">
        <f t="shared" si="106"/>
        <v>-6.9416635437986526E-3</v>
      </c>
      <c r="Q542" s="146">
        <f t="shared" si="107"/>
        <v>39097.244700000156</v>
      </c>
      <c r="R542" s="83">
        <f t="shared" si="110"/>
        <v>2.0268712610369923E-5</v>
      </c>
    </row>
    <row r="543" spans="1:18" ht="12.95" customHeight="1">
      <c r="A543" s="217" t="s">
        <v>1428</v>
      </c>
      <c r="B543" s="215" t="s">
        <v>195</v>
      </c>
      <c r="C543" s="216">
        <v>54118.723300000187</v>
      </c>
      <c r="D543" s="220">
        <v>4.0000000000000002E-4</v>
      </c>
      <c r="E543" s="53">
        <f t="shared" si="104"/>
        <v>52793.985952075651</v>
      </c>
      <c r="F543" s="83">
        <f t="shared" si="105"/>
        <v>52794</v>
      </c>
      <c r="G543" s="83">
        <f t="shared" si="108"/>
        <v>-3.1001798124634661E-3</v>
      </c>
      <c r="J543" s="83">
        <f t="shared" si="109"/>
        <v>-3.1001798124634661E-3</v>
      </c>
      <c r="O543" s="83">
        <f t="shared" ca="1" si="103"/>
        <v>2.5834263366275589E-5</v>
      </c>
      <c r="P543" s="83">
        <f t="shared" si="106"/>
        <v>-6.9483545988957328E-3</v>
      </c>
      <c r="Q543" s="146">
        <f t="shared" si="107"/>
        <v>39100.223300000187</v>
      </c>
      <c r="R543" s="83">
        <f t="shared" si="110"/>
        <v>1.4808449186933022E-5</v>
      </c>
    </row>
    <row r="544" spans="1:18" ht="12.95" customHeight="1">
      <c r="A544" s="217" t="s">
        <v>1428</v>
      </c>
      <c r="B544" s="215" t="s">
        <v>197</v>
      </c>
      <c r="C544" s="216">
        <v>54120.599799999967</v>
      </c>
      <c r="D544" s="220">
        <v>2.0000000000000001E-4</v>
      </c>
      <c r="E544" s="53">
        <f t="shared" si="104"/>
        <v>52802.488984687014</v>
      </c>
      <c r="F544" s="83">
        <f t="shared" si="105"/>
        <v>52802.5</v>
      </c>
      <c r="G544" s="83">
        <f t="shared" si="108"/>
        <v>-2.4309250293299556E-3</v>
      </c>
      <c r="J544" s="83">
        <f t="shared" si="109"/>
        <v>-2.4309250293299556E-3</v>
      </c>
      <c r="O544" s="83">
        <f t="shared" ca="1" si="103"/>
        <v>2.1080345417118229E-5</v>
      </c>
      <c r="P544" s="83">
        <f t="shared" si="106"/>
        <v>-6.9525683352049594E-3</v>
      </c>
      <c r="Q544" s="146">
        <f t="shared" si="107"/>
        <v>39102.099799999967</v>
      </c>
      <c r="R544" s="83">
        <f t="shared" si="110"/>
        <v>2.0445258185564235E-5</v>
      </c>
    </row>
    <row r="545" spans="1:18" ht="12.95" customHeight="1">
      <c r="A545" s="217" t="s">
        <v>1428</v>
      </c>
      <c r="B545" s="215" t="s">
        <v>195</v>
      </c>
      <c r="C545" s="216">
        <v>54120.709499999881</v>
      </c>
      <c r="D545" s="220">
        <v>2.0000000000000001E-4</v>
      </c>
      <c r="E545" s="53">
        <f t="shared" si="104"/>
        <v>52802.986071112187</v>
      </c>
      <c r="F545" s="83">
        <f t="shared" si="105"/>
        <v>52803</v>
      </c>
      <c r="G545" s="83">
        <f t="shared" si="108"/>
        <v>-3.0739101202925667E-3</v>
      </c>
      <c r="J545" s="83">
        <f t="shared" si="109"/>
        <v>-3.0739101202925667E-3</v>
      </c>
      <c r="O545" s="83">
        <f t="shared" ca="1" si="103"/>
        <v>2.0800703184817304E-5</v>
      </c>
      <c r="P545" s="83">
        <f t="shared" si="106"/>
        <v>-6.9528162224956093E-3</v>
      </c>
      <c r="Q545" s="146">
        <f t="shared" si="107"/>
        <v>39102.209499999881</v>
      </c>
      <c r="R545" s="83">
        <f t="shared" si="110"/>
        <v>1.5045912549708E-5</v>
      </c>
    </row>
    <row r="546" spans="1:18" ht="12.95" customHeight="1">
      <c r="A546" s="217" t="s">
        <v>1428</v>
      </c>
      <c r="B546" s="215" t="s">
        <v>197</v>
      </c>
      <c r="C546" s="216">
        <v>54121.702599999961</v>
      </c>
      <c r="D546" s="220">
        <v>5.0000000000000001E-4</v>
      </c>
      <c r="E546" s="53">
        <f t="shared" si="104"/>
        <v>52807.486130631514</v>
      </c>
      <c r="F546" s="83">
        <f t="shared" si="105"/>
        <v>52807.5</v>
      </c>
      <c r="G546" s="83">
        <f t="shared" si="108"/>
        <v>-3.0607750377384946E-3</v>
      </c>
      <c r="J546" s="83">
        <f t="shared" si="109"/>
        <v>-3.0607750377384946E-3</v>
      </c>
      <c r="O546" s="83">
        <f t="shared" ca="1" si="103"/>
        <v>1.8283923094084692E-5</v>
      </c>
      <c r="P546" s="83">
        <f t="shared" si="106"/>
        <v>-6.9550473103560948E-3</v>
      </c>
      <c r="Q546" s="146">
        <f t="shared" si="107"/>
        <v>39103.202599999961</v>
      </c>
      <c r="R546" s="83">
        <f t="shared" si="110"/>
        <v>1.5165356533278249E-5</v>
      </c>
    </row>
    <row r="547" spans="1:18" ht="12.95" customHeight="1">
      <c r="A547" s="217" t="s">
        <v>1428</v>
      </c>
      <c r="B547" s="215" t="s">
        <v>195</v>
      </c>
      <c r="C547" s="216">
        <v>54122.695499999914</v>
      </c>
      <c r="D547" s="220">
        <v>1E-4</v>
      </c>
      <c r="E547" s="53">
        <f t="shared" si="104"/>
        <v>52811.985283885129</v>
      </c>
      <c r="F547" s="83">
        <f t="shared" si="105"/>
        <v>52812</v>
      </c>
      <c r="G547" s="83">
        <f t="shared" si="108"/>
        <v>-3.2476400810992345E-3</v>
      </c>
      <c r="J547" s="83">
        <f t="shared" si="109"/>
        <v>-3.2476400810992345E-3</v>
      </c>
      <c r="O547" s="83">
        <f t="shared" ca="1" si="103"/>
        <v>1.5767143003355549E-5</v>
      </c>
      <c r="P547" s="83">
        <f t="shared" si="106"/>
        <v>-6.9572785822569448E-3</v>
      </c>
      <c r="Q547" s="146">
        <f t="shared" si="107"/>
        <v>39104.195499999914</v>
      </c>
      <c r="R547" s="83">
        <f t="shared" si="110"/>
        <v>1.3761417809271624E-5</v>
      </c>
    </row>
    <row r="548" spans="1:18" ht="12.95" customHeight="1">
      <c r="A548" s="217" t="s">
        <v>1428</v>
      </c>
      <c r="B548" s="215" t="s">
        <v>197</v>
      </c>
      <c r="C548" s="216">
        <v>54123.68880000012</v>
      </c>
      <c r="D548" s="220">
        <v>4.0000000000000002E-4</v>
      </c>
      <c r="E548" s="53">
        <f t="shared" si="104"/>
        <v>52816.486249670161</v>
      </c>
      <c r="F548" s="83">
        <f t="shared" si="105"/>
        <v>52816.5</v>
      </c>
      <c r="G548" s="83">
        <f t="shared" si="108"/>
        <v>-3.0345048799063079E-3</v>
      </c>
      <c r="J548" s="83">
        <f t="shared" si="109"/>
        <v>-3.0345048799063079E-3</v>
      </c>
      <c r="O548" s="83">
        <f t="shared" ca="1" si="103"/>
        <v>1.3250362912622937E-5</v>
      </c>
      <c r="P548" s="83">
        <f t="shared" si="106"/>
        <v>-6.9595100381981603E-3</v>
      </c>
      <c r="Q548" s="146">
        <f t="shared" si="107"/>
        <v>39105.18880000012</v>
      </c>
      <c r="R548" s="83">
        <f t="shared" si="110"/>
        <v>1.540566549261765E-5</v>
      </c>
    </row>
    <row r="549" spans="1:18" ht="12.95" customHeight="1">
      <c r="A549" s="217" t="s">
        <v>1428</v>
      </c>
      <c r="B549" s="215" t="s">
        <v>197</v>
      </c>
      <c r="C549" s="216">
        <v>54140.681700000074</v>
      </c>
      <c r="D549" s="220">
        <v>1E-4</v>
      </c>
      <c r="E549" s="53">
        <f t="shared" si="104"/>
        <v>52893.486613580717</v>
      </c>
      <c r="F549" s="83">
        <f t="shared" si="105"/>
        <v>52893.5</v>
      </c>
      <c r="G549" s="83">
        <f t="shared" si="108"/>
        <v>-2.9541949261329137E-3</v>
      </c>
      <c r="J549" s="83">
        <f t="shared" si="109"/>
        <v>-2.9541949261329137E-3</v>
      </c>
      <c r="O549" s="83">
        <f t="shared" ca="1" si="103"/>
        <v>-2.9814540862097699E-5</v>
      </c>
      <c r="P549" s="83">
        <f t="shared" si="106"/>
        <v>-6.9977212459159666E-3</v>
      </c>
      <c r="Q549" s="146">
        <f t="shared" si="107"/>
        <v>39122.181700000074</v>
      </c>
      <c r="R549" s="83">
        <f t="shared" si="110"/>
        <v>1.635010509877828E-5</v>
      </c>
    </row>
    <row r="550" spans="1:18" ht="12.95" customHeight="1">
      <c r="A550" s="217" t="s">
        <v>1428</v>
      </c>
      <c r="B550" s="215" t="s">
        <v>195</v>
      </c>
      <c r="C550" s="216">
        <v>54141.674699999858</v>
      </c>
      <c r="D550" s="220">
        <v>1E-4</v>
      </c>
      <c r="E550" s="53">
        <f t="shared" si="104"/>
        <v>52897.986219966129</v>
      </c>
      <c r="F550" s="83">
        <f t="shared" si="105"/>
        <v>52898</v>
      </c>
      <c r="G550" s="83">
        <f t="shared" si="108"/>
        <v>-3.0410601393668912E-3</v>
      </c>
      <c r="J550" s="83">
        <f t="shared" si="109"/>
        <v>-3.0410601393668912E-3</v>
      </c>
      <c r="O550" s="83">
        <f t="shared" ca="1" si="103"/>
        <v>-3.2331320952830311E-5</v>
      </c>
      <c r="P550" s="83">
        <f t="shared" si="106"/>
        <v>-6.9999560350326754E-3</v>
      </c>
      <c r="Q550" s="146">
        <f t="shared" si="107"/>
        <v>39123.174699999858</v>
      </c>
      <c r="R550" s="83">
        <f t="shared" si="110"/>
        <v>1.567285671271939E-5</v>
      </c>
    </row>
    <row r="551" spans="1:18" ht="12.95" customHeight="1">
      <c r="A551" s="217" t="s">
        <v>1428</v>
      </c>
      <c r="B551" s="215" t="s">
        <v>197</v>
      </c>
      <c r="C551" s="216">
        <v>54141.785699999891</v>
      </c>
      <c r="D551" s="220">
        <v>2.0000000000000001E-4</v>
      </c>
      <c r="E551" s="53">
        <f t="shared" si="104"/>
        <v>52898.489197115217</v>
      </c>
      <c r="F551" s="83">
        <f t="shared" si="105"/>
        <v>52898.5</v>
      </c>
      <c r="G551" s="83">
        <f t="shared" si="108"/>
        <v>-2.3840451030991971E-3</v>
      </c>
      <c r="J551" s="83">
        <f t="shared" si="109"/>
        <v>-2.3840451030991971E-3</v>
      </c>
      <c r="O551" s="83">
        <f t="shared" ca="1" si="103"/>
        <v>-3.2610963185131236E-5</v>
      </c>
      <c r="P551" s="83">
        <f t="shared" si="106"/>
        <v>-7.0002043562950485E-3</v>
      </c>
      <c r="Q551" s="146">
        <f t="shared" si="107"/>
        <v>39123.285699999891</v>
      </c>
      <c r="R551" s="83">
        <f t="shared" si="110"/>
        <v>2.130892625086568E-5</v>
      </c>
    </row>
    <row r="552" spans="1:18" ht="12.95" customHeight="1">
      <c r="A552" s="217" t="s">
        <v>1428</v>
      </c>
      <c r="B552" s="215" t="s">
        <v>195</v>
      </c>
      <c r="C552" s="216">
        <v>54146.529600000009</v>
      </c>
      <c r="D552" s="220">
        <v>1E-4</v>
      </c>
      <c r="E552" s="53">
        <f t="shared" si="104"/>
        <v>52919.985352942967</v>
      </c>
      <c r="F552" s="83">
        <f t="shared" si="105"/>
        <v>52920</v>
      </c>
      <c r="G552" s="83">
        <f t="shared" si="108"/>
        <v>-3.232399991247803E-3</v>
      </c>
      <c r="J552" s="83">
        <f t="shared" si="109"/>
        <v>-3.232399991247803E-3</v>
      </c>
      <c r="O552" s="83">
        <f t="shared" ca="1" si="103"/>
        <v>-4.4635579174178569E-5</v>
      </c>
      <c r="P552" s="83">
        <f t="shared" si="106"/>
        <v>-7.0108843199867821E-3</v>
      </c>
      <c r="Q552" s="146">
        <f t="shared" si="107"/>
        <v>39128.029600000009</v>
      </c>
      <c r="R552" s="83">
        <f t="shared" si="110"/>
        <v>1.4276943822526053E-5</v>
      </c>
    </row>
    <row r="553" spans="1:18" ht="12.95" customHeight="1">
      <c r="A553" s="217" t="s">
        <v>1428</v>
      </c>
      <c r="B553" s="215" t="s">
        <v>197</v>
      </c>
      <c r="C553" s="216">
        <v>54146.640399999917</v>
      </c>
      <c r="D553" s="220">
        <v>2.0000000000000001E-4</v>
      </c>
      <c r="E553" s="53">
        <f t="shared" si="104"/>
        <v>52920.487423826344</v>
      </c>
      <c r="F553" s="83">
        <f t="shared" si="105"/>
        <v>52920.5</v>
      </c>
      <c r="G553" s="83">
        <f t="shared" si="108"/>
        <v>-2.775385080894921E-3</v>
      </c>
      <c r="J553" s="83">
        <f t="shared" si="109"/>
        <v>-2.775385080894921E-3</v>
      </c>
      <c r="O553" s="83">
        <f t="shared" ca="1" si="103"/>
        <v>-4.4915221406482964E-5</v>
      </c>
      <c r="P553" s="83">
        <f t="shared" si="106"/>
        <v>-7.0111327412216993E-3</v>
      </c>
      <c r="Q553" s="146">
        <f t="shared" si="107"/>
        <v>39128.140399999917</v>
      </c>
      <c r="R553" s="83">
        <f t="shared" si="110"/>
        <v>1.7941558241963777E-5</v>
      </c>
    </row>
    <row r="554" spans="1:18" ht="12.95" customHeight="1">
      <c r="A554" s="217" t="s">
        <v>1428</v>
      </c>
      <c r="B554" s="215" t="s">
        <v>197</v>
      </c>
      <c r="C554" s="216">
        <v>54149.729600000195</v>
      </c>
      <c r="D554" s="220">
        <v>2.0000000000000001E-4</v>
      </c>
      <c r="E554" s="53">
        <f t="shared" si="104"/>
        <v>52934.485595075195</v>
      </c>
      <c r="F554" s="83">
        <f t="shared" si="105"/>
        <v>52934.5</v>
      </c>
      <c r="G554" s="83">
        <f t="shared" si="108"/>
        <v>-3.1789648055564612E-3</v>
      </c>
      <c r="J554" s="83">
        <f t="shared" si="109"/>
        <v>-3.1789648055564612E-3</v>
      </c>
      <c r="O554" s="83">
        <f t="shared" ca="1" si="103"/>
        <v>-5.2745203910974786E-5</v>
      </c>
      <c r="P554" s="83">
        <f t="shared" si="106"/>
        <v>-7.0180894582732994E-3</v>
      </c>
      <c r="Q554" s="146">
        <f t="shared" si="107"/>
        <v>39131.229600000195</v>
      </c>
      <c r="R554" s="83">
        <f t="shared" si="110"/>
        <v>1.4738878099098185E-5</v>
      </c>
    </row>
    <row r="555" spans="1:18" ht="12.95" customHeight="1">
      <c r="A555" s="217" t="s">
        <v>1428</v>
      </c>
      <c r="B555" s="215" t="s">
        <v>197</v>
      </c>
      <c r="C555" s="216">
        <v>54150.612999999896</v>
      </c>
      <c r="D555" s="220">
        <v>2.0000000000000001E-4</v>
      </c>
      <c r="E555" s="53">
        <f t="shared" si="104"/>
        <v>52938.488568167231</v>
      </c>
      <c r="F555" s="83">
        <f t="shared" si="105"/>
        <v>52938.5</v>
      </c>
      <c r="G555" s="83">
        <f t="shared" si="108"/>
        <v>-2.5228451049770229E-3</v>
      </c>
      <c r="J555" s="83">
        <f t="shared" si="109"/>
        <v>-2.5228451049770229E-3</v>
      </c>
      <c r="O555" s="83">
        <f t="shared" ca="1" si="103"/>
        <v>-5.4982341769403004E-5</v>
      </c>
      <c r="P555" s="83">
        <f t="shared" si="106"/>
        <v>-7.0200774188994841E-3</v>
      </c>
      <c r="Q555" s="146">
        <f t="shared" si="107"/>
        <v>39132.112999999896</v>
      </c>
      <c r="R555" s="83">
        <f t="shared" si="110"/>
        <v>2.0225098485388376E-5</v>
      </c>
    </row>
    <row r="556" spans="1:18" ht="12.95" customHeight="1">
      <c r="A556" s="217" t="s">
        <v>1428</v>
      </c>
      <c r="B556" s="215" t="s">
        <v>197</v>
      </c>
      <c r="C556" s="216">
        <v>54153.702300000004</v>
      </c>
      <c r="D556" s="220">
        <v>1E-4</v>
      </c>
      <c r="E556" s="53">
        <f t="shared" si="104"/>
        <v>52952.48719254788</v>
      </c>
      <c r="F556" s="83">
        <f t="shared" si="105"/>
        <v>52952.5</v>
      </c>
      <c r="G556" s="83">
        <f t="shared" si="108"/>
        <v>-2.8264249922358431E-3</v>
      </c>
      <c r="J556" s="83">
        <f t="shared" si="109"/>
        <v>-2.8264249922358431E-3</v>
      </c>
      <c r="O556" s="83">
        <f t="shared" ca="1" si="103"/>
        <v>-6.2812324273898296E-5</v>
      </c>
      <c r="P556" s="83">
        <f t="shared" si="106"/>
        <v>-7.0270364262311792E-3</v>
      </c>
      <c r="Q556" s="146">
        <f t="shared" si="107"/>
        <v>39135.202300000004</v>
      </c>
      <c r="R556" s="83">
        <f t="shared" si="110"/>
        <v>1.7645136419412355E-5</v>
      </c>
    </row>
    <row r="557" spans="1:18" ht="12.95" customHeight="1">
      <c r="A557" s="217" t="s">
        <v>1428</v>
      </c>
      <c r="B557" s="215" t="s">
        <v>195</v>
      </c>
      <c r="C557" s="216">
        <v>54154.694900000002</v>
      </c>
      <c r="D557" s="220">
        <v>2.0000000000000001E-4</v>
      </c>
      <c r="E557" s="53">
        <f t="shared" si="104"/>
        <v>52956.984986404001</v>
      </c>
      <c r="F557" s="83">
        <f t="shared" si="105"/>
        <v>52957</v>
      </c>
      <c r="G557" s="83">
        <f t="shared" si="108"/>
        <v>-3.3132899989141151E-3</v>
      </c>
      <c r="J557" s="83">
        <f t="shared" si="109"/>
        <v>-3.3132899989141151E-3</v>
      </c>
      <c r="O557" s="83">
        <f t="shared" ca="1" si="103"/>
        <v>-6.5329104364627438E-5</v>
      </c>
      <c r="P557" s="83">
        <f t="shared" si="106"/>
        <v>-7.0292736283215614E-3</v>
      </c>
      <c r="Q557" s="146">
        <f t="shared" si="107"/>
        <v>39136.194900000002</v>
      </c>
      <c r="R557" s="83">
        <f t="shared" si="110"/>
        <v>1.3808534334024137E-5</v>
      </c>
    </row>
    <row r="558" spans="1:18" ht="12.95" customHeight="1">
      <c r="A558" s="217" t="s">
        <v>1428</v>
      </c>
      <c r="B558" s="215" t="s">
        <v>197</v>
      </c>
      <c r="C558" s="216">
        <v>54155.688399999868</v>
      </c>
      <c r="D558" s="220">
        <v>1E-4</v>
      </c>
      <c r="E558" s="53">
        <f t="shared" si="104"/>
        <v>52961.486858452619</v>
      </c>
      <c r="F558" s="83">
        <f t="shared" si="105"/>
        <v>52961.5</v>
      </c>
      <c r="G558" s="83">
        <f t="shared" si="108"/>
        <v>-2.9001551301917061E-3</v>
      </c>
      <c r="J558" s="83">
        <f t="shared" si="109"/>
        <v>-2.9001551301917061E-3</v>
      </c>
      <c r="O558" s="83">
        <f t="shared" ca="1" si="103"/>
        <v>-6.784588445536005E-5</v>
      </c>
      <c r="P558" s="83">
        <f t="shared" si="106"/>
        <v>-7.0315110144523064E-3</v>
      </c>
      <c r="Q558" s="146">
        <f t="shared" si="107"/>
        <v>39137.188399999868</v>
      </c>
      <c r="R558" s="83">
        <f t="shared" si="110"/>
        <v>1.7068101442414686E-5</v>
      </c>
    </row>
    <row r="559" spans="1:18" ht="12.95" customHeight="1">
      <c r="A559" s="217" t="s">
        <v>1428</v>
      </c>
      <c r="B559" s="215" t="s">
        <v>197</v>
      </c>
      <c r="C559" s="216">
        <v>54156.571299999952</v>
      </c>
      <c r="D559" s="220">
        <v>2.0000000000000001E-4</v>
      </c>
      <c r="E559" s="53">
        <f t="shared" si="104"/>
        <v>52965.487565883566</v>
      </c>
      <c r="F559" s="83">
        <f t="shared" si="105"/>
        <v>52965.5</v>
      </c>
      <c r="G559" s="83">
        <f t="shared" si="108"/>
        <v>-2.744035045907367E-3</v>
      </c>
      <c r="J559" s="83">
        <f t="shared" si="109"/>
        <v>-2.744035045907367E-3</v>
      </c>
      <c r="O559" s="83">
        <f t="shared" ca="1" si="103"/>
        <v>-7.0083022313788268E-5</v>
      </c>
      <c r="P559" s="83">
        <f t="shared" si="106"/>
        <v>-7.0334999566271034E-3</v>
      </c>
      <c r="Q559" s="146">
        <f t="shared" si="107"/>
        <v>39138.071299999952</v>
      </c>
      <c r="R559" s="83">
        <f t="shared" si="110"/>
        <v>1.8399509220295875E-5</v>
      </c>
    </row>
    <row r="560" spans="1:18" ht="12.95" customHeight="1">
      <c r="A560" s="217" t="s">
        <v>1428</v>
      </c>
      <c r="B560" s="215" t="s">
        <v>197</v>
      </c>
      <c r="C560" s="216">
        <v>54160.543500000145</v>
      </c>
      <c r="D560" s="220">
        <v>2.0000000000000001E-4</v>
      </c>
      <c r="E560" s="53">
        <f t="shared" si="104"/>
        <v>52983.486897695155</v>
      </c>
      <c r="F560" s="83">
        <f t="shared" si="105"/>
        <v>52983.5</v>
      </c>
      <c r="G560" s="83">
        <f t="shared" si="108"/>
        <v>-2.8914948488818482E-3</v>
      </c>
      <c r="J560" s="83">
        <f t="shared" si="109"/>
        <v>-2.8914948488818482E-3</v>
      </c>
      <c r="O560" s="83">
        <f t="shared" ca="1" si="103"/>
        <v>-8.0150142676708308E-5</v>
      </c>
      <c r="P560" s="83">
        <f t="shared" si="106"/>
        <v>-7.0424519959194796E-3</v>
      </c>
      <c r="Q560" s="146">
        <f t="shared" si="107"/>
        <v>39142.043500000145</v>
      </c>
      <c r="R560" s="83">
        <f t="shared" si="110"/>
        <v>1.7230445236542794E-5</v>
      </c>
    </row>
    <row r="561" spans="1:18" ht="12.95" customHeight="1">
      <c r="A561" s="217" t="s">
        <v>1428</v>
      </c>
      <c r="B561" s="215" t="s">
        <v>195</v>
      </c>
      <c r="C561" s="216">
        <v>54160.653299999889</v>
      </c>
      <c r="D561" s="220">
        <v>5.9999999999999995E-4</v>
      </c>
      <c r="E561" s="53">
        <f t="shared" si="104"/>
        <v>52983.984437252133</v>
      </c>
      <c r="F561" s="83">
        <f t="shared" si="105"/>
        <v>52984</v>
      </c>
      <c r="G561" s="83">
        <f t="shared" si="108"/>
        <v>-3.4344801097176969E-3</v>
      </c>
      <c r="J561" s="83">
        <f t="shared" si="109"/>
        <v>-3.4344801097176969E-3</v>
      </c>
      <c r="O561" s="83">
        <f t="shared" ca="1" si="103"/>
        <v>-8.0429784909012703E-5</v>
      </c>
      <c r="P561" s="83">
        <f t="shared" si="106"/>
        <v>-7.0427007057115125E-3</v>
      </c>
      <c r="Q561" s="146">
        <f t="shared" si="107"/>
        <v>39142.153299999889</v>
      </c>
      <c r="R561" s="83">
        <f t="shared" si="110"/>
        <v>1.3019255869353966E-5</v>
      </c>
    </row>
    <row r="562" spans="1:18" ht="12.95" customHeight="1">
      <c r="A562" s="217" t="s">
        <v>1428</v>
      </c>
      <c r="B562" s="215" t="s">
        <v>195</v>
      </c>
      <c r="C562" s="216">
        <v>54161.536199999973</v>
      </c>
      <c r="D562" s="220">
        <v>1E-4</v>
      </c>
      <c r="E562" s="53">
        <f t="shared" si="104"/>
        <v>52987.985144683073</v>
      </c>
      <c r="F562" s="83">
        <f t="shared" si="105"/>
        <v>52988</v>
      </c>
      <c r="G562" s="83">
        <f t="shared" si="108"/>
        <v>-3.2783600254333578E-3</v>
      </c>
      <c r="J562" s="83">
        <f t="shared" si="109"/>
        <v>-3.2783600254333578E-3</v>
      </c>
      <c r="O562" s="83">
        <f t="shared" ca="1" si="103"/>
        <v>-8.266692276744092E-5</v>
      </c>
      <c r="P562" s="83">
        <f t="shared" si="106"/>
        <v>-7.0446904658434855E-3</v>
      </c>
      <c r="Q562" s="146">
        <f t="shared" si="107"/>
        <v>39143.036199999973</v>
      </c>
      <c r="R562" s="83">
        <f t="shared" si="110"/>
        <v>1.4185244986359946E-5</v>
      </c>
    </row>
    <row r="563" spans="1:18" ht="12.95" customHeight="1">
      <c r="A563" s="217" t="s">
        <v>1428</v>
      </c>
      <c r="B563" s="215" t="s">
        <v>197</v>
      </c>
      <c r="C563" s="216">
        <v>54161.646199999843</v>
      </c>
      <c r="D563" s="220">
        <v>5.0000000000000001E-4</v>
      </c>
      <c r="E563" s="53">
        <f t="shared" si="104"/>
        <v>52988.483590505748</v>
      </c>
      <c r="F563" s="83">
        <f t="shared" si="105"/>
        <v>52988.5</v>
      </c>
      <c r="G563" s="83">
        <f t="shared" si="108"/>
        <v>-3.6213451530784369E-3</v>
      </c>
      <c r="J563" s="83">
        <f t="shared" si="109"/>
        <v>-3.6213451530784369E-3</v>
      </c>
      <c r="O563" s="83">
        <f t="shared" ca="1" si="103"/>
        <v>-8.2946564999741845E-5</v>
      </c>
      <c r="P563" s="83">
        <f t="shared" si="106"/>
        <v>-7.0449391960844465E-3</v>
      </c>
      <c r="Q563" s="146">
        <f t="shared" si="107"/>
        <v>39143.146199999843</v>
      </c>
      <c r="R563" s="83">
        <f t="shared" si="110"/>
        <v>1.1720996171306234E-5</v>
      </c>
    </row>
    <row r="564" spans="1:18" ht="12.95" customHeight="1">
      <c r="A564" s="67" t="s">
        <v>216</v>
      </c>
      <c r="B564" s="52" t="s">
        <v>195</v>
      </c>
      <c r="C564" s="51">
        <v>54162.418899999997</v>
      </c>
      <c r="D564" s="67">
        <v>6.9999999999999999E-4</v>
      </c>
      <c r="E564" s="83">
        <f t="shared" si="104"/>
        <v>52991.984945848613</v>
      </c>
      <c r="F564" s="83">
        <f t="shared" si="105"/>
        <v>52992</v>
      </c>
      <c r="G564" s="83">
        <f t="shared" si="108"/>
        <v>-3.3222400015802123E-3</v>
      </c>
      <c r="K564" s="83">
        <f>G564</f>
        <v>-3.3222400015802123E-3</v>
      </c>
      <c r="O564" s="83">
        <f t="shared" ca="1" si="103"/>
        <v>-8.4904060625865668E-5</v>
      </c>
      <c r="P564" s="83">
        <f t="shared" si="106"/>
        <v>-7.0466803713900694E-3</v>
      </c>
      <c r="Q564" s="146">
        <f t="shared" si="107"/>
        <v>39143.918899999997</v>
      </c>
      <c r="R564" s="83">
        <f t="shared" si="110"/>
        <v>1.3871456068269386E-5</v>
      </c>
    </row>
    <row r="565" spans="1:18" ht="12.95" customHeight="1">
      <c r="A565" s="67" t="s">
        <v>216</v>
      </c>
      <c r="B565" s="52" t="s">
        <v>197</v>
      </c>
      <c r="C565" s="51">
        <v>54162.529399999999</v>
      </c>
      <c r="D565" s="67">
        <v>2.9999999999999997E-4</v>
      </c>
      <c r="E565" s="83">
        <f t="shared" si="104"/>
        <v>52992.485657334721</v>
      </c>
      <c r="F565" s="83">
        <f t="shared" si="105"/>
        <v>52992.5</v>
      </c>
      <c r="G565" s="83">
        <f t="shared" si="108"/>
        <v>-3.1652249963372014E-3</v>
      </c>
      <c r="K565" s="83">
        <f>G565</f>
        <v>-3.1652249963372014E-3</v>
      </c>
      <c r="O565" s="83">
        <f t="shared" ca="1" si="103"/>
        <v>-8.5183702858170063E-5</v>
      </c>
      <c r="P565" s="83">
        <f t="shared" si="106"/>
        <v>-7.0469291198078567E-3</v>
      </c>
      <c r="Q565" s="146">
        <f t="shared" si="107"/>
        <v>39144.029399999999</v>
      </c>
      <c r="R565" s="83">
        <f t="shared" si="110"/>
        <v>1.5067626902169089E-5</v>
      </c>
    </row>
    <row r="566" spans="1:18" ht="12.95" customHeight="1">
      <c r="A566" s="217" t="s">
        <v>1428</v>
      </c>
      <c r="B566" s="215" t="s">
        <v>197</v>
      </c>
      <c r="C566" s="216">
        <v>54165.620000000112</v>
      </c>
      <c r="D566" s="220">
        <v>2.9999999999999997E-4</v>
      </c>
      <c r="E566" s="53">
        <f t="shared" si="104"/>
        <v>53006.490172438753</v>
      </c>
      <c r="F566" s="83">
        <f t="shared" si="105"/>
        <v>53006.5</v>
      </c>
      <c r="G566" s="83">
        <f t="shared" si="108"/>
        <v>-2.1688048873329535E-3</v>
      </c>
      <c r="J566" s="83">
        <f t="shared" ref="J566:J571" si="111">G566</f>
        <v>-2.1688048873329535E-3</v>
      </c>
      <c r="O566" s="83">
        <f t="shared" ca="1" si="103"/>
        <v>-9.3013685362665355E-5</v>
      </c>
      <c r="P566" s="83">
        <f t="shared" si="106"/>
        <v>-7.0538949979798366E-3</v>
      </c>
      <c r="Q566" s="146">
        <f t="shared" si="107"/>
        <v>39147.120000000112</v>
      </c>
      <c r="R566" s="83">
        <f t="shared" si="110"/>
        <v>2.3864105389139975E-5</v>
      </c>
    </row>
    <row r="567" spans="1:18" ht="12.95" customHeight="1">
      <c r="A567" s="217" t="s">
        <v>1428</v>
      </c>
      <c r="B567" s="215" t="s">
        <v>195</v>
      </c>
      <c r="C567" s="216">
        <v>54166.611699999776</v>
      </c>
      <c r="D567" s="220">
        <v>4.0000000000000002E-4</v>
      </c>
      <c r="E567" s="53">
        <f t="shared" si="104"/>
        <v>53010.983888100258</v>
      </c>
      <c r="F567" s="83">
        <f t="shared" si="105"/>
        <v>53011</v>
      </c>
      <c r="G567" s="83">
        <f t="shared" si="108"/>
        <v>-3.5556702205212787E-3</v>
      </c>
      <c r="J567" s="83">
        <f t="shared" si="111"/>
        <v>-3.5556702205212787E-3</v>
      </c>
      <c r="O567" s="83">
        <f t="shared" ca="1" si="103"/>
        <v>-9.5530465453394497E-5</v>
      </c>
      <c r="P567" s="83">
        <f t="shared" si="106"/>
        <v>-7.0561344085545959E-3</v>
      </c>
      <c r="Q567" s="146">
        <f t="shared" si="107"/>
        <v>39148.111699999776</v>
      </c>
      <c r="R567" s="83">
        <f t="shared" si="110"/>
        <v>1.2253249531703751E-5</v>
      </c>
    </row>
    <row r="568" spans="1:18" ht="12.95" customHeight="1">
      <c r="A568" s="217" t="s">
        <v>1428</v>
      </c>
      <c r="B568" s="215" t="s">
        <v>197</v>
      </c>
      <c r="C568" s="216">
        <v>54166.722300000023</v>
      </c>
      <c r="D568" s="220">
        <v>2.9999999999999997E-4</v>
      </c>
      <c r="E568" s="53">
        <f t="shared" si="104"/>
        <v>53011.485052720047</v>
      </c>
      <c r="F568" s="83">
        <f t="shared" si="105"/>
        <v>53011.5</v>
      </c>
      <c r="G568" s="83">
        <f t="shared" si="108"/>
        <v>-3.2986549776978791E-3</v>
      </c>
      <c r="J568" s="83">
        <f t="shared" si="111"/>
        <v>-3.2986549776978791E-3</v>
      </c>
      <c r="O568" s="83">
        <f t="shared" ca="1" si="103"/>
        <v>-9.5810107685698892E-5</v>
      </c>
      <c r="P568" s="83">
        <f t="shared" si="106"/>
        <v>-7.0563832433123063E-3</v>
      </c>
      <c r="Q568" s="146">
        <f t="shared" si="107"/>
        <v>39148.222300000023</v>
      </c>
      <c r="R568" s="83">
        <f t="shared" si="110"/>
        <v>1.4120521718197612E-5</v>
      </c>
    </row>
    <row r="569" spans="1:18" ht="12.95" customHeight="1">
      <c r="A569" s="217" t="s">
        <v>1428</v>
      </c>
      <c r="B569" s="215" t="s">
        <v>195</v>
      </c>
      <c r="C569" s="216">
        <v>54167.494700000156</v>
      </c>
      <c r="D569" s="220">
        <v>2.0000000000000001E-4</v>
      </c>
      <c r="E569" s="53">
        <f t="shared" si="104"/>
        <v>53014.985048665112</v>
      </c>
      <c r="F569" s="83">
        <f t="shared" si="105"/>
        <v>53015</v>
      </c>
      <c r="G569" s="83">
        <f t="shared" ref="G569:G600" si="112">+C569-(C$7+F569*C$8)</f>
        <v>-3.2995498404488899E-3</v>
      </c>
      <c r="J569" s="83">
        <f t="shared" si="111"/>
        <v>-3.2995498404488899E-3</v>
      </c>
      <c r="O569" s="83">
        <f t="shared" ca="1" si="103"/>
        <v>-9.7767603311822715E-5</v>
      </c>
      <c r="P569" s="83">
        <f t="shared" si="106"/>
        <v>-7.0581251502351821E-3</v>
      </c>
      <c r="Q569" s="146">
        <f t="shared" si="107"/>
        <v>39148.994700000156</v>
      </c>
      <c r="R569" s="83">
        <f t="shared" ref="R569:R600" si="113">+(P569-G569)^2</f>
        <v>1.4126888359335123E-5</v>
      </c>
    </row>
    <row r="570" spans="1:18" ht="12.95" customHeight="1">
      <c r="A570" s="217" t="s">
        <v>1428</v>
      </c>
      <c r="B570" s="215" t="s">
        <v>195</v>
      </c>
      <c r="C570" s="216">
        <v>54167.715400000103</v>
      </c>
      <c r="D570" s="220">
        <v>2.0000000000000001E-4</v>
      </c>
      <c r="E570" s="53">
        <f t="shared" si="104"/>
        <v>53015.985112239374</v>
      </c>
      <c r="F570" s="83">
        <f t="shared" si="105"/>
        <v>53016</v>
      </c>
      <c r="G570" s="83">
        <f t="shared" si="112"/>
        <v>-3.2855198951438069E-3</v>
      </c>
      <c r="J570" s="83">
        <f t="shared" si="111"/>
        <v>-3.2855198951438069E-3</v>
      </c>
      <c r="O570" s="83">
        <f t="shared" ca="1" si="103"/>
        <v>-9.8326887776428035E-5</v>
      </c>
      <c r="P570" s="83">
        <f t="shared" si="106"/>
        <v>-7.0586228583763609E-3</v>
      </c>
      <c r="Q570" s="146">
        <f t="shared" si="107"/>
        <v>39149.215400000103</v>
      </c>
      <c r="R570" s="83">
        <f t="shared" si="113"/>
        <v>1.423630597115428E-5</v>
      </c>
    </row>
    <row r="571" spans="1:18" ht="12.95" customHeight="1">
      <c r="A571" s="217" t="s">
        <v>1428</v>
      </c>
      <c r="B571" s="215" t="s">
        <v>197</v>
      </c>
      <c r="C571" s="216">
        <v>54170.694999999832</v>
      </c>
      <c r="D571" s="220">
        <v>2.9999999999999997E-4</v>
      </c>
      <c r="E571" s="53">
        <f t="shared" si="104"/>
        <v>53029.486650192732</v>
      </c>
      <c r="F571" s="83">
        <f t="shared" si="105"/>
        <v>53029.5</v>
      </c>
      <c r="G571" s="83">
        <f t="shared" si="112"/>
        <v>-2.946115164377261E-3</v>
      </c>
      <c r="J571" s="83">
        <f t="shared" si="111"/>
        <v>-2.946115164377261E-3</v>
      </c>
      <c r="O571" s="83">
        <f t="shared" ca="1" si="103"/>
        <v>-1.058772280486224E-4</v>
      </c>
      <c r="P571" s="83">
        <f t="shared" si="106"/>
        <v>-7.0653428078107086E-3</v>
      </c>
      <c r="Q571" s="146">
        <f t="shared" si="107"/>
        <v>39152.194999999832</v>
      </c>
      <c r="R571" s="83">
        <f t="shared" si="113"/>
        <v>1.6968036378426273E-5</v>
      </c>
    </row>
    <row r="572" spans="1:18" ht="12.95" customHeight="1">
      <c r="A572" s="194" t="s">
        <v>1155</v>
      </c>
      <c r="B572" s="190" t="s">
        <v>197</v>
      </c>
      <c r="C572" s="191">
        <v>54170.916100000002</v>
      </c>
      <c r="D572" s="194" t="s">
        <v>55</v>
      </c>
      <c r="E572" s="53">
        <f t="shared" si="104"/>
        <v>53030.488526298264</v>
      </c>
      <c r="F572" s="83">
        <f t="shared" si="105"/>
        <v>53030.5</v>
      </c>
      <c r="G572" s="83">
        <f t="shared" si="112"/>
        <v>-2.5320849963463843E-3</v>
      </c>
      <c r="N572" s="83">
        <f>G572</f>
        <v>-2.5320849963463843E-3</v>
      </c>
      <c r="O572" s="83">
        <f t="shared" ca="1" si="103"/>
        <v>-1.0643651251322772E-4</v>
      </c>
      <c r="P572" s="83">
        <f t="shared" si="106"/>
        <v>-7.0658406477338773E-3</v>
      </c>
      <c r="Q572" s="146">
        <f t="shared" si="107"/>
        <v>39152.416100000002</v>
      </c>
      <c r="R572" s="83">
        <f t="shared" si="113"/>
        <v>2.0554940306488031E-5</v>
      </c>
    </row>
    <row r="573" spans="1:18" ht="12.95" customHeight="1">
      <c r="A573" s="217" t="s">
        <v>1428</v>
      </c>
      <c r="B573" s="215" t="s">
        <v>197</v>
      </c>
      <c r="C573" s="216">
        <v>54171.577200000174</v>
      </c>
      <c r="D573" s="220">
        <v>1E-4</v>
      </c>
      <c r="E573" s="53">
        <f t="shared" si="104"/>
        <v>53033.484185696878</v>
      </c>
      <c r="F573" s="83">
        <f t="shared" si="105"/>
        <v>53033.5</v>
      </c>
      <c r="G573" s="83">
        <f t="shared" si="112"/>
        <v>-3.4899948223028332E-3</v>
      </c>
      <c r="J573" s="83">
        <f>G573</f>
        <v>-3.4899948223028332E-3</v>
      </c>
      <c r="O573" s="83">
        <f t="shared" ca="1" si="103"/>
        <v>-1.0811436590704715E-4</v>
      </c>
      <c r="P573" s="83">
        <f t="shared" si="106"/>
        <v>-7.0673342220338633E-3</v>
      </c>
      <c r="Q573" s="146">
        <f t="shared" si="107"/>
        <v>39153.077200000174</v>
      </c>
      <c r="R573" s="83">
        <f t="shared" si="113"/>
        <v>1.2797357180867966E-5</v>
      </c>
    </row>
    <row r="574" spans="1:18" ht="12.95" customHeight="1">
      <c r="A574" s="217" t="s">
        <v>1428</v>
      </c>
      <c r="B574" s="215" t="s">
        <v>195</v>
      </c>
      <c r="C574" s="216">
        <v>54171.687200000044</v>
      </c>
      <c r="D574" s="220">
        <v>2.0000000000000001E-4</v>
      </c>
      <c r="E574" s="53">
        <f t="shared" si="104"/>
        <v>53033.982631519553</v>
      </c>
      <c r="F574" s="83">
        <f t="shared" si="105"/>
        <v>53034</v>
      </c>
      <c r="G574" s="83">
        <f t="shared" si="112"/>
        <v>-3.8329799572238699E-3</v>
      </c>
      <c r="J574" s="83">
        <f>G574</f>
        <v>-3.8329799572238699E-3</v>
      </c>
      <c r="O574" s="83">
        <f t="shared" ca="1" si="103"/>
        <v>-1.0839400813935154E-4</v>
      </c>
      <c r="P574" s="83">
        <f t="shared" si="106"/>
        <v>-7.0675831590362214E-3</v>
      </c>
      <c r="Q574" s="146">
        <f t="shared" si="107"/>
        <v>39153.187200000044</v>
      </c>
      <c r="R574" s="83">
        <f t="shared" si="113"/>
        <v>1.0462657873174716E-5</v>
      </c>
    </row>
    <row r="575" spans="1:18" ht="12.95" customHeight="1">
      <c r="A575" s="66" t="s">
        <v>210</v>
      </c>
      <c r="B575" s="52"/>
      <c r="C575" s="49">
        <v>54175.439599999998</v>
      </c>
      <c r="D575" s="66">
        <v>2.0000000000000001E-4</v>
      </c>
      <c r="E575" s="83">
        <f t="shared" si="104"/>
        <v>53050.985977948665</v>
      </c>
      <c r="F575" s="83">
        <f t="shared" si="105"/>
        <v>53051</v>
      </c>
      <c r="G575" s="83">
        <f t="shared" si="112"/>
        <v>-3.094469997449778E-3</v>
      </c>
      <c r="K575" s="83">
        <f>G575</f>
        <v>-3.094469997449778E-3</v>
      </c>
      <c r="O575" s="83">
        <f t="shared" ca="1" si="103"/>
        <v>-1.1790184403766626E-4</v>
      </c>
      <c r="P575" s="83">
        <f t="shared" si="106"/>
        <v>-7.0760483690178689E-3</v>
      </c>
      <c r="Q575" s="146">
        <f t="shared" si="107"/>
        <v>39156.939599999998</v>
      </c>
      <c r="R575" s="83">
        <f t="shared" si="113"/>
        <v>1.585296632893881E-5</v>
      </c>
    </row>
    <row r="576" spans="1:18" ht="12.95" customHeight="1">
      <c r="A576" s="66" t="s">
        <v>210</v>
      </c>
      <c r="B576" s="50" t="s">
        <v>197</v>
      </c>
      <c r="C576" s="49">
        <v>54175.550499999998</v>
      </c>
      <c r="D576" s="66">
        <v>8.0000000000000004E-4</v>
      </c>
      <c r="E576" s="83">
        <f t="shared" si="104"/>
        <v>53051.488501965025</v>
      </c>
      <c r="F576" s="83">
        <f t="shared" si="105"/>
        <v>53051.5</v>
      </c>
      <c r="G576" s="83">
        <f t="shared" si="112"/>
        <v>-2.5374550023116171E-3</v>
      </c>
      <c r="K576" s="83">
        <f>G576</f>
        <v>-2.5374550023116171E-3</v>
      </c>
      <c r="O576" s="83">
        <f t="shared" ca="1" si="103"/>
        <v>-1.1818148626997066E-4</v>
      </c>
      <c r="P576" s="83">
        <f t="shared" si="106"/>
        <v>-7.0762973855438421E-3</v>
      </c>
      <c r="Q576" s="146">
        <f t="shared" si="107"/>
        <v>39157.050499999998</v>
      </c>
      <c r="R576" s="83">
        <f t="shared" si="113"/>
        <v>2.0601090179825184E-5</v>
      </c>
    </row>
    <row r="577" spans="1:18" ht="12.95" customHeight="1">
      <c r="A577" s="66" t="s">
        <v>307</v>
      </c>
      <c r="B577" s="50" t="s">
        <v>197</v>
      </c>
      <c r="C577" s="49">
        <v>54192.322399999997</v>
      </c>
      <c r="D577" s="66">
        <v>2.0000000000000001E-4</v>
      </c>
      <c r="E577" s="83">
        <f t="shared" si="104"/>
        <v>53127.487442903592</v>
      </c>
      <c r="F577" s="83">
        <f t="shared" si="105"/>
        <v>53127.5</v>
      </c>
      <c r="G577" s="83">
        <f t="shared" si="112"/>
        <v>-2.7711750008165836E-3</v>
      </c>
      <c r="K577" s="83">
        <f>G577</f>
        <v>-2.7711750008165836E-3</v>
      </c>
      <c r="O577" s="83">
        <f t="shared" ca="1" si="103"/>
        <v>-1.6068710558008598E-4</v>
      </c>
      <c r="P577" s="83">
        <f t="shared" si="106"/>
        <v>-7.114174317508595E-3</v>
      </c>
      <c r="Q577" s="146">
        <f t="shared" si="107"/>
        <v>39173.822399999997</v>
      </c>
      <c r="R577" s="83">
        <f t="shared" si="113"/>
        <v>1.8861643064787277E-5</v>
      </c>
    </row>
    <row r="578" spans="1:18" ht="12.95" customHeight="1">
      <c r="A578" s="66" t="s">
        <v>307</v>
      </c>
      <c r="B578" s="50" t="s">
        <v>195</v>
      </c>
      <c r="C578" s="49">
        <v>54192.432500000003</v>
      </c>
      <c r="D578" s="66">
        <v>2.0000000000000001E-4</v>
      </c>
      <c r="E578" s="83">
        <f t="shared" si="104"/>
        <v>53127.986341859447</v>
      </c>
      <c r="F578" s="83">
        <f t="shared" si="105"/>
        <v>53128</v>
      </c>
      <c r="G578" s="83">
        <f t="shared" si="112"/>
        <v>-3.0141599927446805E-3</v>
      </c>
      <c r="K578" s="83">
        <f>G578</f>
        <v>-3.0141599927446805E-3</v>
      </c>
      <c r="O578" s="83">
        <f t="shared" ca="1" si="103"/>
        <v>-1.6096674781239037E-4</v>
      </c>
      <c r="P578" s="83">
        <f t="shared" si="106"/>
        <v>-7.1144236816663682E-3</v>
      </c>
      <c r="Q578" s="146">
        <f t="shared" si="107"/>
        <v>39173.932500000003</v>
      </c>
      <c r="R578" s="83">
        <f t="shared" si="113"/>
        <v>1.6812162318689686E-5</v>
      </c>
    </row>
    <row r="579" spans="1:18" ht="12.95" customHeight="1">
      <c r="A579" s="217" t="s">
        <v>1428</v>
      </c>
      <c r="B579" s="215" t="s">
        <v>195</v>
      </c>
      <c r="C579" s="216">
        <v>54194.418399999849</v>
      </c>
      <c r="D579" s="220">
        <v>2.0000000000000001E-4</v>
      </c>
      <c r="E579" s="53">
        <f t="shared" si="104"/>
        <v>53136.985101498984</v>
      </c>
      <c r="F579" s="83">
        <f t="shared" si="105"/>
        <v>53137</v>
      </c>
      <c r="G579" s="83">
        <f t="shared" si="112"/>
        <v>-3.2878901474759914E-3</v>
      </c>
      <c r="J579" s="83">
        <f>G579</f>
        <v>-3.2878901474759914E-3</v>
      </c>
      <c r="O579" s="83">
        <f t="shared" ca="1" si="103"/>
        <v>-1.6600030799384866E-4</v>
      </c>
      <c r="P579" s="83">
        <f t="shared" si="106"/>
        <v>-7.1189126250359499E-3</v>
      </c>
      <c r="Q579" s="146">
        <f t="shared" si="107"/>
        <v>39175.918399999849</v>
      </c>
      <c r="R579" s="83">
        <f t="shared" si="113"/>
        <v>1.4676733223569642E-5</v>
      </c>
    </row>
    <row r="580" spans="1:18" ht="12.95" customHeight="1">
      <c r="A580" s="217" t="s">
        <v>1428</v>
      </c>
      <c r="B580" s="215" t="s">
        <v>197</v>
      </c>
      <c r="C580" s="216">
        <v>54195.411499999929</v>
      </c>
      <c r="D580" s="220">
        <v>2.9999999999999997E-4</v>
      </c>
      <c r="E580" s="53">
        <f t="shared" si="104"/>
        <v>53141.485161018303</v>
      </c>
      <c r="F580" s="83">
        <f t="shared" si="105"/>
        <v>53141.5</v>
      </c>
      <c r="G580" s="83">
        <f t="shared" si="112"/>
        <v>-3.2747550721978769E-3</v>
      </c>
      <c r="J580" s="83">
        <f>G580</f>
        <v>-3.2747550721978769E-3</v>
      </c>
      <c r="O580" s="83">
        <f t="shared" ca="1" si="103"/>
        <v>-1.6851708808458127E-4</v>
      </c>
      <c r="P580" s="83">
        <f t="shared" si="106"/>
        <v>-7.121157372781288E-3</v>
      </c>
      <c r="Q580" s="146">
        <f t="shared" si="107"/>
        <v>39176.911499999929</v>
      </c>
      <c r="R580" s="83">
        <f t="shared" si="113"/>
        <v>1.4794810657933357E-5</v>
      </c>
    </row>
    <row r="581" spans="1:18" ht="12.95" customHeight="1">
      <c r="A581" s="217" t="s">
        <v>1428</v>
      </c>
      <c r="B581" s="215" t="s">
        <v>195</v>
      </c>
      <c r="C581" s="216">
        <v>54195.521999999881</v>
      </c>
      <c r="D581" s="220">
        <v>1E-4</v>
      </c>
      <c r="E581" s="53">
        <f t="shared" si="104"/>
        <v>53141.985872504185</v>
      </c>
      <c r="F581" s="83">
        <f t="shared" si="105"/>
        <v>53142</v>
      </c>
      <c r="G581" s="83">
        <f t="shared" si="112"/>
        <v>-3.1177401178865694E-3</v>
      </c>
      <c r="J581" s="83">
        <f>G581</f>
        <v>-3.1177401178865694E-3</v>
      </c>
      <c r="O581" s="83">
        <f t="shared" ca="1" si="103"/>
        <v>-1.6879673031688566E-4</v>
      </c>
      <c r="P581" s="83">
        <f t="shared" si="106"/>
        <v>-7.1214068005579518E-3</v>
      </c>
      <c r="Q581" s="146">
        <f t="shared" si="107"/>
        <v>39177.021999999881</v>
      </c>
      <c r="R581" s="83">
        <f t="shared" si="113"/>
        <v>1.6029346905932872E-5</v>
      </c>
    </row>
    <row r="582" spans="1:18" ht="12.95" customHeight="1">
      <c r="A582" s="217" t="s">
        <v>1428</v>
      </c>
      <c r="B582" s="215" t="s">
        <v>197</v>
      </c>
      <c r="C582" s="216">
        <v>54195.632999999914</v>
      </c>
      <c r="D582" s="220">
        <v>2.9999999999999997E-4</v>
      </c>
      <c r="E582" s="53">
        <f t="shared" si="104"/>
        <v>53142.488849653266</v>
      </c>
      <c r="F582" s="83">
        <f t="shared" si="105"/>
        <v>53142.5</v>
      </c>
      <c r="G582" s="83">
        <f t="shared" si="112"/>
        <v>-2.4607250816188753E-3</v>
      </c>
      <c r="J582" s="83">
        <f>G582</f>
        <v>-2.4607250816188753E-3</v>
      </c>
      <c r="O582" s="83">
        <f t="shared" ca="1" si="103"/>
        <v>-1.6907637254918659E-4</v>
      </c>
      <c r="P582" s="83">
        <f t="shared" si="106"/>
        <v>-7.1216562306067209E-3</v>
      </c>
      <c r="Q582" s="146">
        <f t="shared" si="107"/>
        <v>39177.132999999914</v>
      </c>
      <c r="R582" s="83">
        <f t="shared" si="113"/>
        <v>2.172427917560516E-5</v>
      </c>
    </row>
    <row r="583" spans="1:18" ht="12.95" customHeight="1">
      <c r="A583" s="194" t="s">
        <v>1155</v>
      </c>
      <c r="B583" s="190" t="s">
        <v>197</v>
      </c>
      <c r="C583" s="191">
        <v>54196.625999999997</v>
      </c>
      <c r="D583" s="194" t="s">
        <v>56</v>
      </c>
      <c r="E583" s="53">
        <f t="shared" si="104"/>
        <v>53146.988456040039</v>
      </c>
      <c r="F583" s="83">
        <f t="shared" si="105"/>
        <v>53147</v>
      </c>
      <c r="G583" s="83">
        <f t="shared" si="112"/>
        <v>-2.5475900038145483E-3</v>
      </c>
      <c r="N583" s="83">
        <f>G583</f>
        <v>-2.5475900038145483E-3</v>
      </c>
      <c r="O583" s="83">
        <f t="shared" ca="1" si="103"/>
        <v>-1.715931526399192E-4</v>
      </c>
      <c r="P583" s="83">
        <f t="shared" si="106"/>
        <v>-7.1239012032902824E-3</v>
      </c>
      <c r="Q583" s="146">
        <f t="shared" si="107"/>
        <v>39178.125999999997</v>
      </c>
      <c r="R583" s="83">
        <f t="shared" si="113"/>
        <v>2.0942624194447032E-5</v>
      </c>
    </row>
    <row r="584" spans="1:18" ht="12.95" customHeight="1">
      <c r="A584" s="157" t="s">
        <v>209</v>
      </c>
      <c r="B584" s="52" t="s">
        <v>195</v>
      </c>
      <c r="C584" s="51">
        <v>54198.390700000004</v>
      </c>
      <c r="D584" s="67">
        <v>1E-4</v>
      </c>
      <c r="E584" s="83">
        <f t="shared" si="104"/>
        <v>53154.984886442966</v>
      </c>
      <c r="F584" s="83">
        <f t="shared" si="105"/>
        <v>53155</v>
      </c>
      <c r="G584" s="83">
        <f t="shared" si="112"/>
        <v>-3.3353499966324307E-3</v>
      </c>
      <c r="K584" s="83">
        <f>G584</f>
        <v>-3.3353499966324307E-3</v>
      </c>
      <c r="O584" s="83">
        <f t="shared" ca="1" si="103"/>
        <v>-1.7606742835677217E-4</v>
      </c>
      <c r="P584" s="83">
        <f t="shared" si="106"/>
        <v>-7.1278927202594895E-3</v>
      </c>
      <c r="Q584" s="146">
        <f t="shared" si="107"/>
        <v>39179.890700000004</v>
      </c>
      <c r="R584" s="83">
        <f t="shared" si="113"/>
        <v>1.438338031053655E-5</v>
      </c>
    </row>
    <row r="585" spans="1:18" ht="12.95" customHeight="1">
      <c r="A585" s="66" t="s">
        <v>210</v>
      </c>
      <c r="B585" s="52"/>
      <c r="C585" s="49">
        <v>54202.363400000002</v>
      </c>
      <c r="D585" s="66">
        <v>1E-4</v>
      </c>
      <c r="E585" s="83">
        <f t="shared" si="104"/>
        <v>53172.986483916509</v>
      </c>
      <c r="F585" s="83">
        <f t="shared" si="105"/>
        <v>53173</v>
      </c>
      <c r="G585" s="83">
        <f t="shared" si="112"/>
        <v>-2.9828099941369146E-3</v>
      </c>
      <c r="K585" s="83">
        <f>G585</f>
        <v>-2.9828099941369146E-3</v>
      </c>
      <c r="O585" s="83">
        <f t="shared" ca="1" si="103"/>
        <v>-1.8613454871969567E-4</v>
      </c>
      <c r="P585" s="83">
        <f t="shared" si="106"/>
        <v>-7.1368757601288652E-3</v>
      </c>
      <c r="Q585" s="146">
        <f t="shared" si="107"/>
        <v>39183.863400000002</v>
      </c>
      <c r="R585" s="83">
        <f t="shared" si="113"/>
        <v>1.7256262388186291E-5</v>
      </c>
    </row>
    <row r="586" spans="1:18" ht="12.95" customHeight="1">
      <c r="A586" s="217" t="s">
        <v>1428</v>
      </c>
      <c r="B586" s="215" t="s">
        <v>197</v>
      </c>
      <c r="C586" s="216">
        <v>54202.473699999973</v>
      </c>
      <c r="D586" s="220">
        <v>1E-4</v>
      </c>
      <c r="E586" s="53">
        <f t="shared" si="104"/>
        <v>53173.486289137341</v>
      </c>
      <c r="F586" s="83">
        <f t="shared" si="105"/>
        <v>53173.5</v>
      </c>
      <c r="G586" s="83">
        <f t="shared" si="112"/>
        <v>-3.0257950274972245E-3</v>
      </c>
      <c r="J586" s="83">
        <f>G586</f>
        <v>-3.0257950274972245E-3</v>
      </c>
      <c r="O586" s="83">
        <f t="shared" ca="1" si="103"/>
        <v>-1.864141909519966E-4</v>
      </c>
      <c r="P586" s="83">
        <f t="shared" si="106"/>
        <v>-7.1371253310480356E-3</v>
      </c>
      <c r="Q586" s="146">
        <f t="shared" si="107"/>
        <v>39183.973699999973</v>
      </c>
      <c r="R586" s="83">
        <f t="shared" si="113"/>
        <v>1.6903036864895204E-5</v>
      </c>
    </row>
    <row r="587" spans="1:18" ht="12.95" customHeight="1">
      <c r="A587" s="66" t="s">
        <v>214</v>
      </c>
      <c r="B587" s="50" t="s">
        <v>197</v>
      </c>
      <c r="C587" s="49">
        <v>54203.355799999998</v>
      </c>
      <c r="D587" s="66">
        <v>2.9999999999999997E-4</v>
      </c>
      <c r="E587" s="83">
        <f t="shared" si="104"/>
        <v>53177.483371507486</v>
      </c>
      <c r="F587" s="83">
        <f t="shared" si="105"/>
        <v>53177.5</v>
      </c>
      <c r="G587" s="83">
        <f t="shared" si="112"/>
        <v>-3.6696750030387193E-3</v>
      </c>
      <c r="K587" s="83">
        <f>G587</f>
        <v>-3.6696750030387193E-3</v>
      </c>
      <c r="O587" s="83">
        <f t="shared" ca="1" si="103"/>
        <v>-1.8865132881042482E-4</v>
      </c>
      <c r="P587" s="83">
        <f t="shared" si="106"/>
        <v>-7.1391219801971205E-3</v>
      </c>
      <c r="Q587" s="146">
        <f t="shared" si="107"/>
        <v>39184.855799999998</v>
      </c>
      <c r="R587" s="83">
        <f t="shared" si="113"/>
        <v>1.2037062327313568E-5</v>
      </c>
    </row>
    <row r="588" spans="1:18" ht="12.95" customHeight="1">
      <c r="A588" s="217" t="s">
        <v>1428</v>
      </c>
      <c r="B588" s="215" t="s">
        <v>195</v>
      </c>
      <c r="C588" s="216">
        <v>54203.466800000053</v>
      </c>
      <c r="D588" s="220">
        <v>2.9999999999999997E-4</v>
      </c>
      <c r="E588" s="53">
        <f t="shared" si="104"/>
        <v>53177.986348656668</v>
      </c>
      <c r="F588" s="83">
        <f t="shared" si="105"/>
        <v>53178</v>
      </c>
      <c r="G588" s="83">
        <f t="shared" si="112"/>
        <v>-3.0126599449431524E-3</v>
      </c>
      <c r="J588" s="83">
        <f>G588</f>
        <v>-3.0126599449431524E-3</v>
      </c>
      <c r="O588" s="83">
        <f t="shared" ref="O588:O651" ca="1" si="114">+C$11+C$12*F588</f>
        <v>-1.8893097104272921E-4</v>
      </c>
      <c r="P588" s="83">
        <f t="shared" si="106"/>
        <v>-7.1393715715652208E-3</v>
      </c>
      <c r="Q588" s="146">
        <f t="shared" si="107"/>
        <v>39184.966800000053</v>
      </c>
      <c r="R588" s="83">
        <f t="shared" si="113"/>
        <v>1.7029748849297756E-5</v>
      </c>
    </row>
    <row r="589" spans="1:18" ht="12.95" customHeight="1">
      <c r="A589" s="66" t="s">
        <v>210</v>
      </c>
      <c r="B589" s="52"/>
      <c r="C589" s="49">
        <v>54204.3531</v>
      </c>
      <c r="D589" s="66">
        <v>1E-3</v>
      </c>
      <c r="E589" s="83">
        <f t="shared" si="104"/>
        <v>53182.002462594253</v>
      </c>
      <c r="F589" s="83">
        <f t="shared" si="105"/>
        <v>53182</v>
      </c>
      <c r="G589" s="83">
        <f t="shared" si="112"/>
        <v>5.4346000251825899E-4</v>
      </c>
      <c r="K589" s="83">
        <f>G589</f>
        <v>5.4346000251825899E-4</v>
      </c>
      <c r="O589" s="83">
        <f t="shared" ca="1" si="114"/>
        <v>-1.9116810890115743E-4</v>
      </c>
      <c r="P589" s="83">
        <f t="shared" si="106"/>
        <v>-7.1413683843057412E-3</v>
      </c>
      <c r="Q589" s="146">
        <f t="shared" si="107"/>
        <v>39185.8531</v>
      </c>
      <c r="R589" s="83">
        <f t="shared" si="113"/>
        <v>5.9056587334935968E-5</v>
      </c>
    </row>
    <row r="590" spans="1:18" ht="12.95" customHeight="1">
      <c r="A590" s="217" t="s">
        <v>1428</v>
      </c>
      <c r="B590" s="215" t="s">
        <v>197</v>
      </c>
      <c r="C590" s="216">
        <v>54204.460200000089</v>
      </c>
      <c r="D590" s="220">
        <v>1E-4</v>
      </c>
      <c r="E590" s="53">
        <f t="shared" si="104"/>
        <v>53182.48776757349</v>
      </c>
      <c r="F590" s="83">
        <f t="shared" si="105"/>
        <v>53182.5</v>
      </c>
      <c r="G590" s="83">
        <f t="shared" si="112"/>
        <v>-2.6995249063475057E-3</v>
      </c>
      <c r="J590" s="83">
        <f>G590</f>
        <v>-2.6995249063475057E-3</v>
      </c>
      <c r="O590" s="83">
        <f t="shared" ca="1" si="114"/>
        <v>-1.9144775113345835E-4</v>
      </c>
      <c r="P590" s="83">
        <f t="shared" si="106"/>
        <v>-7.1416179961227705E-3</v>
      </c>
      <c r="Q590" s="146">
        <f t="shared" si="107"/>
        <v>39185.960200000089</v>
      </c>
      <c r="R590" s="83">
        <f t="shared" si="113"/>
        <v>1.9732191018229158E-5</v>
      </c>
    </row>
    <row r="591" spans="1:18" ht="12.95" customHeight="1">
      <c r="A591" s="214" t="s">
        <v>1428</v>
      </c>
      <c r="B591" s="215" t="s">
        <v>195</v>
      </c>
      <c r="C591" s="216">
        <v>54205.452899999917</v>
      </c>
      <c r="D591" s="216">
        <v>1E-4</v>
      </c>
      <c r="E591" s="53">
        <f t="shared" si="104"/>
        <v>53186.986014561408</v>
      </c>
      <c r="F591" s="83">
        <f t="shared" si="105"/>
        <v>53187</v>
      </c>
      <c r="G591" s="83">
        <f t="shared" si="112"/>
        <v>-3.0863900828990154E-3</v>
      </c>
      <c r="J591" s="83">
        <f>G591</f>
        <v>-3.0863900828990154E-3</v>
      </c>
      <c r="O591" s="83">
        <f t="shared" ca="1" si="114"/>
        <v>-1.9396453122419097E-4</v>
      </c>
      <c r="P591" s="83">
        <f t="shared" si="106"/>
        <v>-7.1438646047206856E-3</v>
      </c>
      <c r="Q591" s="146">
        <f t="shared" si="107"/>
        <v>39186.952899999917</v>
      </c>
      <c r="R591" s="83">
        <f t="shared" si="113"/>
        <v>1.6463099495231991E-5</v>
      </c>
    </row>
    <row r="592" spans="1:18" ht="12.95" customHeight="1">
      <c r="A592" s="49" t="s">
        <v>210</v>
      </c>
      <c r="B592" s="52"/>
      <c r="C592" s="49">
        <v>54206.335800000001</v>
      </c>
      <c r="D592" s="49">
        <v>4.0000000000000002E-4</v>
      </c>
      <c r="E592" s="83">
        <f t="shared" si="104"/>
        <v>53190.986721992347</v>
      </c>
      <c r="F592" s="83">
        <f t="shared" si="105"/>
        <v>53191</v>
      </c>
      <c r="G592" s="83">
        <f t="shared" si="112"/>
        <v>-2.9302699986146763E-3</v>
      </c>
      <c r="K592" s="83">
        <f>G592</f>
        <v>-2.9302699986146763E-3</v>
      </c>
      <c r="O592" s="83">
        <f t="shared" ca="1" si="114"/>
        <v>-1.9620166908261572E-4</v>
      </c>
      <c r="P592" s="83">
        <f t="shared" si="106"/>
        <v>-7.1458617446440772E-3</v>
      </c>
      <c r="Q592" s="146">
        <f t="shared" si="107"/>
        <v>39187.835800000001</v>
      </c>
      <c r="R592" s="83">
        <f t="shared" si="113"/>
        <v>1.7771213769191211E-5</v>
      </c>
    </row>
    <row r="593" spans="1:18" ht="12.95" customHeight="1">
      <c r="A593" s="214" t="s">
        <v>1428</v>
      </c>
      <c r="B593" s="215" t="s">
        <v>197</v>
      </c>
      <c r="C593" s="216">
        <v>54206.446299999952</v>
      </c>
      <c r="D593" s="216">
        <v>1E-4</v>
      </c>
      <c r="E593" s="53">
        <f t="shared" si="104"/>
        <v>53191.487433478229</v>
      </c>
      <c r="F593" s="83">
        <f t="shared" si="105"/>
        <v>53191.5</v>
      </c>
      <c r="G593" s="83">
        <f t="shared" si="112"/>
        <v>-2.7732550443033688E-3</v>
      </c>
      <c r="J593" s="83">
        <f>G593</f>
        <v>-2.7732550443033688E-3</v>
      </c>
      <c r="O593" s="83">
        <f t="shared" ca="1" si="114"/>
        <v>-1.9648131131492011E-4</v>
      </c>
      <c r="P593" s="83">
        <f t="shared" si="106"/>
        <v>-7.1461113973589636E-3</v>
      </c>
      <c r="Q593" s="146">
        <f t="shared" si="107"/>
        <v>39187.946299999952</v>
      </c>
      <c r="R593" s="83">
        <f t="shared" si="113"/>
        <v>1.9121872684458675E-5</v>
      </c>
    </row>
    <row r="594" spans="1:18" ht="12.95" customHeight="1">
      <c r="A594" s="49" t="s">
        <v>307</v>
      </c>
      <c r="B594" s="50" t="s">
        <v>197</v>
      </c>
      <c r="C594" s="49">
        <v>54207.328999999998</v>
      </c>
      <c r="D594" s="49">
        <v>2.0000000000000001E-4</v>
      </c>
      <c r="E594" s="83">
        <f t="shared" si="104"/>
        <v>53195.487234643864</v>
      </c>
      <c r="F594" s="83">
        <f t="shared" si="105"/>
        <v>53195.5</v>
      </c>
      <c r="G594" s="83">
        <f t="shared" si="112"/>
        <v>-2.8171349986223504E-3</v>
      </c>
      <c r="K594" s="83">
        <f>G594</f>
        <v>-2.8171349986223504E-3</v>
      </c>
      <c r="O594" s="83">
        <f t="shared" ca="1" si="114"/>
        <v>-1.9871844917334833E-4</v>
      </c>
      <c r="P594" s="83">
        <f t="shared" si="106"/>
        <v>-7.1481087008737907E-3</v>
      </c>
      <c r="Q594" s="146">
        <f t="shared" si="107"/>
        <v>39188.828999999998</v>
      </c>
      <c r="R594" s="83">
        <f t="shared" si="113"/>
        <v>1.8757333209593547E-5</v>
      </c>
    </row>
    <row r="595" spans="1:18" ht="12.95" customHeight="1">
      <c r="A595" s="49" t="s">
        <v>307</v>
      </c>
      <c r="B595" s="50" t="s">
        <v>195</v>
      </c>
      <c r="C595" s="49">
        <v>54207.439299999998</v>
      </c>
      <c r="D595" s="49">
        <v>2.9999999999999997E-4</v>
      </c>
      <c r="E595" s="83">
        <f t="shared" si="104"/>
        <v>53195.987039864835</v>
      </c>
      <c r="F595" s="83">
        <f t="shared" si="105"/>
        <v>53196</v>
      </c>
      <c r="G595" s="83">
        <f t="shared" si="112"/>
        <v>-2.8601200028788298E-3</v>
      </c>
      <c r="K595" s="83">
        <f>G595</f>
        <v>-2.8601200028788298E-3</v>
      </c>
      <c r="O595" s="83">
        <f t="shared" ca="1" si="114"/>
        <v>-1.9899809140564925E-4</v>
      </c>
      <c r="P595" s="83">
        <f t="shared" si="106"/>
        <v>-7.1483583740376087E-3</v>
      </c>
      <c r="Q595" s="146">
        <f t="shared" si="107"/>
        <v>39188.939299999998</v>
      </c>
      <c r="R595" s="83">
        <f t="shared" si="113"/>
        <v>1.8388988327878495E-5</v>
      </c>
    </row>
    <row r="596" spans="1:18" ht="12.95" customHeight="1">
      <c r="A596" s="49" t="s">
        <v>307</v>
      </c>
      <c r="B596" s="50" t="s">
        <v>197</v>
      </c>
      <c r="C596" s="49">
        <v>54207.55</v>
      </c>
      <c r="D596" s="49">
        <v>1E-4</v>
      </c>
      <c r="E596" s="83">
        <f t="shared" si="104"/>
        <v>53196.488657616086</v>
      </c>
      <c r="F596" s="83">
        <f t="shared" si="105"/>
        <v>53196.5</v>
      </c>
      <c r="G596" s="83">
        <f t="shared" si="112"/>
        <v>-2.5031049954122864E-3</v>
      </c>
      <c r="K596" s="83">
        <f>G596</f>
        <v>-2.5031049954122864E-3</v>
      </c>
      <c r="O596" s="83">
        <f t="shared" ca="1" si="114"/>
        <v>-1.9927773363795365E-4</v>
      </c>
      <c r="P596" s="83">
        <f t="shared" si="106"/>
        <v>-7.1486080494735302E-3</v>
      </c>
      <c r="Q596" s="146">
        <f t="shared" si="107"/>
        <v>39189.050000000003</v>
      </c>
      <c r="R596" s="83">
        <f t="shared" si="113"/>
        <v>2.1580698625292342E-5</v>
      </c>
    </row>
    <row r="597" spans="1:18" ht="12.95" customHeight="1">
      <c r="A597" s="49" t="s">
        <v>210</v>
      </c>
      <c r="B597" s="52"/>
      <c r="C597" s="49">
        <v>54209.424500000001</v>
      </c>
      <c r="D597" s="49">
        <v>8.9999999999999998E-4</v>
      </c>
      <c r="E597" s="83">
        <f t="shared" ref="E597:E660" si="115">+(C597-C$7)/C$8</f>
        <v>53204.982627577105</v>
      </c>
      <c r="F597" s="83">
        <f t="shared" ref="F597:F660" si="116">ROUND(2*E597,0)/2</f>
        <v>53205</v>
      </c>
      <c r="G597" s="83">
        <f t="shared" si="112"/>
        <v>-3.8338499944075011E-3</v>
      </c>
      <c r="K597" s="83">
        <f>G597</f>
        <v>-3.8338499944075011E-3</v>
      </c>
      <c r="O597" s="83">
        <f t="shared" ca="1" si="114"/>
        <v>-2.0403165158711101E-4</v>
      </c>
      <c r="P597" s="83">
        <f t="shared" ref="P597:P660" si="117">+D$11+D$12*F597+D$13*F597^2</f>
        <v>-7.1528528795159916E-3</v>
      </c>
      <c r="Q597" s="146">
        <f t="shared" ref="Q597:Q660" si="118">+C597-15018.5</f>
        <v>39190.924500000001</v>
      </c>
      <c r="R597" s="83">
        <f t="shared" si="113"/>
        <v>1.1015780151358485E-5</v>
      </c>
    </row>
    <row r="598" spans="1:18" ht="12.95" customHeight="1">
      <c r="A598" s="49" t="s">
        <v>210</v>
      </c>
      <c r="B598" s="50" t="s">
        <v>197</v>
      </c>
      <c r="C598" s="49">
        <v>54209.534699999997</v>
      </c>
      <c r="D598" s="49">
        <v>6.9999999999999999E-4</v>
      </c>
      <c r="E598" s="83">
        <f t="shared" si="115"/>
        <v>53205.481979665485</v>
      </c>
      <c r="F598" s="83">
        <f t="shared" si="116"/>
        <v>53205.5</v>
      </c>
      <c r="G598" s="83">
        <f t="shared" si="112"/>
        <v>-3.9768350034137256E-3</v>
      </c>
      <c r="K598" s="83">
        <f>G598</f>
        <v>-3.9768350034137256E-3</v>
      </c>
      <c r="O598" s="83">
        <f t="shared" ca="1" si="114"/>
        <v>-2.043112938194154E-4</v>
      </c>
      <c r="P598" s="83">
        <f t="shared" si="117"/>
        <v>-7.153102595849772E-3</v>
      </c>
      <c r="Q598" s="146">
        <f t="shared" si="118"/>
        <v>39191.034699999997</v>
      </c>
      <c r="R598" s="83">
        <f t="shared" si="113"/>
        <v>1.0088675818759479E-5</v>
      </c>
    </row>
    <row r="599" spans="1:18" ht="12.95" customHeight="1">
      <c r="A599" s="214" t="s">
        <v>1428</v>
      </c>
      <c r="B599" s="215" t="s">
        <v>197</v>
      </c>
      <c r="C599" s="216">
        <v>54210.418599999975</v>
      </c>
      <c r="D599" s="216">
        <v>2.9999999999999997E-4</v>
      </c>
      <c r="E599" s="53">
        <f t="shared" si="115"/>
        <v>53209.487218421622</v>
      </c>
      <c r="F599" s="83">
        <f t="shared" si="116"/>
        <v>53209.5</v>
      </c>
      <c r="G599" s="83">
        <f t="shared" si="112"/>
        <v>-2.8207150244270451E-3</v>
      </c>
      <c r="J599" s="83">
        <f>G599</f>
        <v>-2.8207150244270451E-3</v>
      </c>
      <c r="O599" s="83">
        <f t="shared" ca="1" si="114"/>
        <v>-2.0654843167784362E-4</v>
      </c>
      <c r="P599" s="83">
        <f t="shared" si="117"/>
        <v>-7.1551004083157312E-3</v>
      </c>
      <c r="Q599" s="146">
        <f t="shared" si="118"/>
        <v>39191.918599999975</v>
      </c>
      <c r="R599" s="83">
        <f t="shared" si="113"/>
        <v>1.8786896656067872E-5</v>
      </c>
    </row>
    <row r="600" spans="1:18" ht="12.95" customHeight="1">
      <c r="A600" s="214" t="s">
        <v>1428</v>
      </c>
      <c r="B600" s="215" t="s">
        <v>195</v>
      </c>
      <c r="C600" s="216">
        <v>54211.411400000099</v>
      </c>
      <c r="D600" s="216">
        <v>2.0000000000000001E-4</v>
      </c>
      <c r="E600" s="53">
        <f t="shared" si="115"/>
        <v>53213.98591854344</v>
      </c>
      <c r="F600" s="83">
        <f t="shared" si="116"/>
        <v>53214</v>
      </c>
      <c r="G600" s="83">
        <f t="shared" si="112"/>
        <v>-3.1075798979145475E-3</v>
      </c>
      <c r="J600" s="83">
        <f>G600</f>
        <v>-3.1075798979145475E-3</v>
      </c>
      <c r="O600" s="83">
        <f t="shared" ca="1" si="114"/>
        <v>-2.0906521176857276E-4</v>
      </c>
      <c r="P600" s="83">
        <f t="shared" si="117"/>
        <v>-7.1573481211558345E-3</v>
      </c>
      <c r="Q600" s="146">
        <f t="shared" si="118"/>
        <v>39192.911400000099</v>
      </c>
      <c r="R600" s="83">
        <f t="shared" si="113"/>
        <v>1.640062266197489E-5</v>
      </c>
    </row>
    <row r="601" spans="1:18" ht="12.95" customHeight="1">
      <c r="A601" s="214" t="s">
        <v>1428</v>
      </c>
      <c r="B601" s="215" t="s">
        <v>197</v>
      </c>
      <c r="C601" s="216">
        <v>54212.404300000053</v>
      </c>
      <c r="D601" s="216">
        <v>2.0000000000000001E-4</v>
      </c>
      <c r="E601" s="53">
        <f t="shared" si="115"/>
        <v>53218.485071797062</v>
      </c>
      <c r="F601" s="83">
        <f t="shared" si="116"/>
        <v>53218.5</v>
      </c>
      <c r="G601" s="83">
        <f t="shared" ref="G601:G632" si="119">+C601-(C$7+F601*C$8)</f>
        <v>-3.294444948551245E-3</v>
      </c>
      <c r="J601" s="83">
        <f>G601</f>
        <v>-3.294444948551245E-3</v>
      </c>
      <c r="O601" s="83">
        <f t="shared" ca="1" si="114"/>
        <v>-2.115819918593019E-4</v>
      </c>
      <c r="P601" s="83">
        <f t="shared" si="117"/>
        <v>-7.1595960180363015E-3</v>
      </c>
      <c r="Q601" s="146">
        <f t="shared" si="118"/>
        <v>39193.904300000053</v>
      </c>
      <c r="R601" s="83">
        <f t="shared" ref="R601:R624" si="120">+(P601-G601)^2</f>
        <v>1.4939392789941476E-5</v>
      </c>
    </row>
    <row r="602" spans="1:18" ht="12.95" customHeight="1">
      <c r="A602" s="214" t="s">
        <v>1428</v>
      </c>
      <c r="B602" s="215" t="s">
        <v>195</v>
      </c>
      <c r="C602" s="216">
        <v>54213.397200000007</v>
      </c>
      <c r="D602" s="216">
        <v>1E-4</v>
      </c>
      <c r="E602" s="53">
        <f t="shared" si="115"/>
        <v>53222.984225050684</v>
      </c>
      <c r="F602" s="83">
        <f t="shared" si="116"/>
        <v>53223</v>
      </c>
      <c r="G602" s="83">
        <f t="shared" si="119"/>
        <v>-3.481309991911985E-3</v>
      </c>
      <c r="J602" s="83">
        <f>G602</f>
        <v>-3.481309991911985E-3</v>
      </c>
      <c r="O602" s="83">
        <f t="shared" ca="1" si="114"/>
        <v>-2.1409877195003452E-4</v>
      </c>
      <c r="P602" s="83">
        <f t="shared" si="117"/>
        <v>-7.1618440989571356E-3</v>
      </c>
      <c r="Q602" s="146">
        <f t="shared" si="118"/>
        <v>39194.897200000007</v>
      </c>
      <c r="R602" s="83">
        <f t="shared" si="120"/>
        <v>1.3546331313122643E-5</v>
      </c>
    </row>
    <row r="603" spans="1:18" ht="12.95" customHeight="1">
      <c r="A603" s="153" t="s">
        <v>209</v>
      </c>
      <c r="B603" s="52" t="s">
        <v>195</v>
      </c>
      <c r="C603" s="51">
        <v>54213.397900000004</v>
      </c>
      <c r="D603" s="51">
        <v>2.9999999999999997E-4</v>
      </c>
      <c r="E603" s="83">
        <f t="shared" si="115"/>
        <v>53222.987396978635</v>
      </c>
      <c r="F603" s="83">
        <f t="shared" si="116"/>
        <v>53223</v>
      </c>
      <c r="G603" s="83">
        <f t="shared" si="119"/>
        <v>-2.7813099950435571E-3</v>
      </c>
      <c r="K603" s="83">
        <f>G603</f>
        <v>-2.7813099950435571E-3</v>
      </c>
      <c r="O603" s="83">
        <f t="shared" ca="1" si="114"/>
        <v>-2.1409877195003452E-4</v>
      </c>
      <c r="P603" s="83">
        <f t="shared" si="117"/>
        <v>-7.1618440989571356E-3</v>
      </c>
      <c r="Q603" s="146">
        <f t="shared" si="118"/>
        <v>39194.897900000004</v>
      </c>
      <c r="R603" s="83">
        <f t="shared" si="120"/>
        <v>1.9189079035549937E-5</v>
      </c>
    </row>
    <row r="604" spans="1:18" ht="12.95" customHeight="1">
      <c r="A604" s="214" t="s">
        <v>1428</v>
      </c>
      <c r="B604" s="215" t="s">
        <v>197</v>
      </c>
      <c r="C604" s="216">
        <v>54214.39140000008</v>
      </c>
      <c r="D604" s="216">
        <v>5.0000000000000001E-4</v>
      </c>
      <c r="E604" s="53">
        <f t="shared" si="115"/>
        <v>53227.489269028214</v>
      </c>
      <c r="F604" s="83">
        <f t="shared" si="116"/>
        <v>53227.5</v>
      </c>
      <c r="G604" s="83">
        <f t="shared" si="119"/>
        <v>-2.3681749153183773E-3</v>
      </c>
      <c r="J604" s="83">
        <f>G604</f>
        <v>-2.3681749153183773E-3</v>
      </c>
      <c r="O604" s="83">
        <f t="shared" ca="1" si="114"/>
        <v>-2.1661555204076366E-4</v>
      </c>
      <c r="P604" s="83">
        <f t="shared" si="117"/>
        <v>-7.1640923639183333E-3</v>
      </c>
      <c r="Q604" s="146">
        <f t="shared" si="118"/>
        <v>39195.89140000008</v>
      </c>
      <c r="R604" s="83">
        <f t="shared" si="120"/>
        <v>2.3000824173785513E-5</v>
      </c>
    </row>
    <row r="605" spans="1:18" ht="12.95" customHeight="1">
      <c r="A605" s="214" t="s">
        <v>1428</v>
      </c>
      <c r="B605" s="215" t="s">
        <v>195</v>
      </c>
      <c r="C605" s="216">
        <v>54215.38329999987</v>
      </c>
      <c r="D605" s="216">
        <v>1E-4</v>
      </c>
      <c r="E605" s="53">
        <f t="shared" si="115"/>
        <v>53231.983890955424</v>
      </c>
      <c r="F605" s="83">
        <f t="shared" si="116"/>
        <v>53232</v>
      </c>
      <c r="G605" s="83">
        <f t="shared" si="119"/>
        <v>-3.555040129867848E-3</v>
      </c>
      <c r="J605" s="83">
        <f>G605</f>
        <v>-3.555040129867848E-3</v>
      </c>
      <c r="O605" s="83">
        <f t="shared" ca="1" si="114"/>
        <v>-2.1913233213149627E-4</v>
      </c>
      <c r="P605" s="83">
        <f t="shared" si="117"/>
        <v>-7.1663408129198965E-3</v>
      </c>
      <c r="Q605" s="146">
        <f t="shared" si="118"/>
        <v>39196.88329999987</v>
      </c>
      <c r="R605" s="83">
        <f t="shared" si="120"/>
        <v>1.3041492623412192E-5</v>
      </c>
    </row>
    <row r="606" spans="1:18" ht="12.95" customHeight="1">
      <c r="A606" s="214" t="s">
        <v>1428</v>
      </c>
      <c r="B606" s="215" t="s">
        <v>197</v>
      </c>
      <c r="C606" s="216">
        <v>54215.494299999904</v>
      </c>
      <c r="D606" s="216">
        <v>2.0000000000000001E-4</v>
      </c>
      <c r="E606" s="53">
        <f t="shared" si="115"/>
        <v>53232.486868104505</v>
      </c>
      <c r="F606" s="83">
        <f t="shared" si="116"/>
        <v>53232.5</v>
      </c>
      <c r="G606" s="83">
        <f t="shared" si="119"/>
        <v>-2.8980250936001539E-3</v>
      </c>
      <c r="J606" s="83">
        <f>G606</f>
        <v>-2.8980250936001539E-3</v>
      </c>
      <c r="O606" s="83">
        <f t="shared" ca="1" si="114"/>
        <v>-2.194119743637972E-4</v>
      </c>
      <c r="P606" s="83">
        <f t="shared" si="117"/>
        <v>-7.1665906519472519E-3</v>
      </c>
      <c r="Q606" s="146">
        <f t="shared" si="118"/>
        <v>39196.994299999904</v>
      </c>
      <c r="R606" s="83">
        <f t="shared" si="120"/>
        <v>1.8220651925907072E-5</v>
      </c>
    </row>
    <row r="607" spans="1:18" ht="12.95" customHeight="1">
      <c r="A607" s="214" t="s">
        <v>1428</v>
      </c>
      <c r="B607" s="215" t="s">
        <v>197</v>
      </c>
      <c r="C607" s="216">
        <v>54216.376900000032</v>
      </c>
      <c r="D607" s="216">
        <v>2.0000000000000001E-4</v>
      </c>
      <c r="E607" s="53">
        <f t="shared" si="115"/>
        <v>53236.48621613795</v>
      </c>
      <c r="F607" s="83">
        <f t="shared" si="116"/>
        <v>53236.5</v>
      </c>
      <c r="G607" s="83">
        <f t="shared" si="119"/>
        <v>-3.0419049653573893E-3</v>
      </c>
      <c r="J607" s="83">
        <f>G607</f>
        <v>-3.0419049653573893E-3</v>
      </c>
      <c r="O607" s="83">
        <f t="shared" ca="1" si="114"/>
        <v>-2.2164911222222541E-4</v>
      </c>
      <c r="P607" s="83">
        <f t="shared" si="117"/>
        <v>-7.1685894459618234E-3</v>
      </c>
      <c r="Q607" s="146">
        <f t="shared" si="118"/>
        <v>39197.876900000032</v>
      </c>
      <c r="R607" s="83">
        <f t="shared" si="120"/>
        <v>1.7029524802461487E-5</v>
      </c>
    </row>
    <row r="608" spans="1:18" ht="12.95" customHeight="1">
      <c r="A608" s="49" t="s">
        <v>217</v>
      </c>
      <c r="B608" s="50" t="s">
        <v>197</v>
      </c>
      <c r="C608" s="49">
        <v>54216.376960000001</v>
      </c>
      <c r="D608" s="49">
        <v>4.0000000000000002E-4</v>
      </c>
      <c r="E608" s="83">
        <f t="shared" si="115"/>
        <v>53236.486488017355</v>
      </c>
      <c r="F608" s="83">
        <f t="shared" si="116"/>
        <v>53236.5</v>
      </c>
      <c r="G608" s="83">
        <f t="shared" si="119"/>
        <v>-2.9819049959769472E-3</v>
      </c>
      <c r="N608" s="83">
        <f>G608</f>
        <v>-2.9819049959769472E-3</v>
      </c>
      <c r="O608" s="83">
        <f t="shared" ca="1" si="114"/>
        <v>-2.2164911222222541E-4</v>
      </c>
      <c r="P608" s="83">
        <f t="shared" si="117"/>
        <v>-7.1685894459618234E-3</v>
      </c>
      <c r="Q608" s="146">
        <f t="shared" si="118"/>
        <v>39197.876960000001</v>
      </c>
      <c r="R608" s="83">
        <f t="shared" si="120"/>
        <v>1.7528326683745165E-5</v>
      </c>
    </row>
    <row r="609" spans="1:18" ht="12.95" customHeight="1">
      <c r="A609" s="214" t="s">
        <v>1428</v>
      </c>
      <c r="B609" s="215" t="s">
        <v>195</v>
      </c>
      <c r="C609" s="216">
        <v>54216.487000000197</v>
      </c>
      <c r="D609" s="216">
        <v>1E-4</v>
      </c>
      <c r="E609" s="53">
        <f t="shared" si="115"/>
        <v>53236.985115094532</v>
      </c>
      <c r="F609" s="83">
        <f t="shared" si="116"/>
        <v>53237</v>
      </c>
      <c r="G609" s="83">
        <f t="shared" si="119"/>
        <v>-3.2848897972144186E-3</v>
      </c>
      <c r="J609" s="83">
        <f t="shared" ref="J609:J622" si="121">G609</f>
        <v>-3.2848897972144186E-3</v>
      </c>
      <c r="O609" s="83">
        <f t="shared" ca="1" si="114"/>
        <v>-2.2192875445452981E-4</v>
      </c>
      <c r="P609" s="83">
        <f t="shared" si="117"/>
        <v>-7.1688393054381086E-3</v>
      </c>
      <c r="Q609" s="146">
        <f t="shared" si="118"/>
        <v>39197.987000000197</v>
      </c>
      <c r="R609" s="83">
        <f t="shared" si="120"/>
        <v>1.5085063782431043E-5</v>
      </c>
    </row>
    <row r="610" spans="1:18" ht="12.95" customHeight="1">
      <c r="A610" s="214" t="s">
        <v>1428</v>
      </c>
      <c r="B610" s="215" t="s">
        <v>197</v>
      </c>
      <c r="C610" s="216">
        <v>54217.480399999768</v>
      </c>
      <c r="D610" s="216">
        <v>6.9999999999999999E-4</v>
      </c>
      <c r="E610" s="53">
        <f t="shared" si="115"/>
        <v>53241.486534009251</v>
      </c>
      <c r="F610" s="83">
        <f t="shared" si="116"/>
        <v>53241.5</v>
      </c>
      <c r="G610" s="83">
        <f t="shared" si="119"/>
        <v>-2.971755231556017E-3</v>
      </c>
      <c r="J610" s="83">
        <f t="shared" si="121"/>
        <v>-2.971755231556017E-3</v>
      </c>
      <c r="O610" s="83">
        <f t="shared" ca="1" si="114"/>
        <v>-2.2444553454525895E-4</v>
      </c>
      <c r="P610" s="83">
        <f t="shared" si="117"/>
        <v>-7.1710881429693308E-3</v>
      </c>
      <c r="Q610" s="146">
        <f t="shared" si="118"/>
        <v>39198.980399999768</v>
      </c>
      <c r="R610" s="83">
        <f t="shared" si="120"/>
        <v>1.7634396900879019E-5</v>
      </c>
    </row>
    <row r="611" spans="1:18" ht="12.95" customHeight="1">
      <c r="A611" s="214" t="s">
        <v>1428</v>
      </c>
      <c r="B611" s="215" t="s">
        <v>195</v>
      </c>
      <c r="C611" s="216">
        <v>54220.458600000013</v>
      </c>
      <c r="D611" s="216">
        <v>2.9999999999999997E-4</v>
      </c>
      <c r="E611" s="53">
        <f t="shared" si="115"/>
        <v>53254.981728109015</v>
      </c>
      <c r="F611" s="83">
        <f t="shared" si="116"/>
        <v>53255</v>
      </c>
      <c r="G611" s="83">
        <f t="shared" si="119"/>
        <v>-4.0323499852092937E-3</v>
      </c>
      <c r="J611" s="83">
        <f t="shared" si="121"/>
        <v>-4.0323499852092937E-3</v>
      </c>
      <c r="O611" s="83">
        <f t="shared" ca="1" si="114"/>
        <v>-2.3199587481744985E-4</v>
      </c>
      <c r="P611" s="83">
        <f t="shared" si="117"/>
        <v>-7.1778357598051845E-3</v>
      </c>
      <c r="Q611" s="146">
        <f t="shared" si="118"/>
        <v>39201.958600000013</v>
      </c>
      <c r="R611" s="83">
        <f t="shared" si="120"/>
        <v>9.8940807581851111E-6</v>
      </c>
    </row>
    <row r="612" spans="1:18" ht="12.95" customHeight="1">
      <c r="A612" s="214" t="s">
        <v>1428</v>
      </c>
      <c r="B612" s="215" t="s">
        <v>197</v>
      </c>
      <c r="C612" s="216">
        <v>54221.45250000013</v>
      </c>
      <c r="D612" s="216">
        <v>2.9999999999999997E-4</v>
      </c>
      <c r="E612" s="53">
        <f t="shared" si="115"/>
        <v>53259.485412689042</v>
      </c>
      <c r="F612" s="83">
        <f t="shared" si="116"/>
        <v>53259.5</v>
      </c>
      <c r="G612" s="83">
        <f t="shared" si="119"/>
        <v>-3.2192148646572605E-3</v>
      </c>
      <c r="J612" s="83">
        <f t="shared" si="121"/>
        <v>-3.2192148646572605E-3</v>
      </c>
      <c r="O612" s="83">
        <f t="shared" ca="1" si="114"/>
        <v>-2.3451265490818246E-4</v>
      </c>
      <c r="P612" s="83">
        <f t="shared" si="117"/>
        <v>-7.1800853334978631E-3</v>
      </c>
      <c r="Q612" s="146">
        <f t="shared" si="118"/>
        <v>39202.95250000013</v>
      </c>
      <c r="R612" s="83">
        <f t="shared" si="120"/>
        <v>1.5688494870933575E-5</v>
      </c>
    </row>
    <row r="613" spans="1:18" ht="12.95" customHeight="1">
      <c r="A613" s="214" t="s">
        <v>1428</v>
      </c>
      <c r="B613" s="215" t="s">
        <v>197</v>
      </c>
      <c r="C613" s="216">
        <v>54223.43880000012</v>
      </c>
      <c r="D613" s="216">
        <v>2.0000000000000001E-4</v>
      </c>
      <c r="E613" s="53">
        <f t="shared" si="115"/>
        <v>53268.485984859486</v>
      </c>
      <c r="F613" s="83">
        <f t="shared" si="116"/>
        <v>53268.5</v>
      </c>
      <c r="G613" s="83">
        <f t="shared" si="119"/>
        <v>-3.0929448766983114E-3</v>
      </c>
      <c r="J613" s="83">
        <f t="shared" si="121"/>
        <v>-3.0929448766983114E-3</v>
      </c>
      <c r="O613" s="83">
        <f t="shared" ca="1" si="114"/>
        <v>-2.3954621508964422E-4</v>
      </c>
      <c r="P613" s="83">
        <f t="shared" si="117"/>
        <v>-7.18458503300432E-3</v>
      </c>
      <c r="Q613" s="146">
        <f t="shared" si="118"/>
        <v>39204.93880000012</v>
      </c>
      <c r="R613" s="83">
        <f t="shared" si="120"/>
        <v>1.6741519168695859E-5</v>
      </c>
    </row>
    <row r="614" spans="1:18" ht="12.95" customHeight="1">
      <c r="A614" s="214" t="s">
        <v>1428</v>
      </c>
      <c r="B614" s="215" t="s">
        <v>195</v>
      </c>
      <c r="C614" s="216">
        <v>54224.4319000002</v>
      </c>
      <c r="D614" s="216">
        <v>4.0000000000000002E-4</v>
      </c>
      <c r="E614" s="53">
        <f t="shared" si="115"/>
        <v>53272.986044378813</v>
      </c>
      <c r="F614" s="83">
        <f t="shared" si="116"/>
        <v>53273</v>
      </c>
      <c r="G614" s="83">
        <f t="shared" si="119"/>
        <v>-3.0798098014201969E-3</v>
      </c>
      <c r="J614" s="83">
        <f t="shared" si="121"/>
        <v>-3.0798098014201969E-3</v>
      </c>
      <c r="O614" s="83">
        <f t="shared" ca="1" si="114"/>
        <v>-2.4206299518037336E-4</v>
      </c>
      <c r="P614" s="83">
        <f t="shared" si="117"/>
        <v>-7.1868351588180949E-3</v>
      </c>
      <c r="Q614" s="146">
        <f t="shared" si="118"/>
        <v>39205.9319000002</v>
      </c>
      <c r="R614" s="83">
        <f t="shared" si="120"/>
        <v>1.686765728630933E-5</v>
      </c>
    </row>
    <row r="615" spans="1:18" ht="12.95" customHeight="1">
      <c r="A615" s="214" t="s">
        <v>1428</v>
      </c>
      <c r="B615" s="215" t="s">
        <v>197</v>
      </c>
      <c r="C615" s="216">
        <v>54225.42510000011</v>
      </c>
      <c r="D615" s="216">
        <v>1E-4</v>
      </c>
      <c r="E615" s="53">
        <f t="shared" si="115"/>
        <v>53277.48655702993</v>
      </c>
      <c r="F615" s="83">
        <f t="shared" si="116"/>
        <v>53277.5</v>
      </c>
      <c r="G615" s="83">
        <f t="shared" si="119"/>
        <v>-2.9666748887393624E-3</v>
      </c>
      <c r="J615" s="83">
        <f t="shared" si="121"/>
        <v>-2.9666748887393624E-3</v>
      </c>
      <c r="O615" s="83">
        <f t="shared" ca="1" si="114"/>
        <v>-2.445797752711025E-4</v>
      </c>
      <c r="P615" s="83">
        <f t="shared" si="117"/>
        <v>-7.1890854686722334E-3</v>
      </c>
      <c r="Q615" s="146">
        <f t="shared" si="118"/>
        <v>39206.92510000011</v>
      </c>
      <c r="R615" s="83">
        <f t="shared" si="120"/>
        <v>1.7828751105529044E-5</v>
      </c>
    </row>
    <row r="616" spans="1:18" ht="12.95" customHeight="1">
      <c r="A616" s="214" t="s">
        <v>1428</v>
      </c>
      <c r="B616" s="215" t="s">
        <v>195</v>
      </c>
      <c r="C616" s="216">
        <v>54226.417700000107</v>
      </c>
      <c r="D616" s="216">
        <v>1E-4</v>
      </c>
      <c r="E616" s="53">
        <f t="shared" si="115"/>
        <v>53281.98435088605</v>
      </c>
      <c r="F616" s="83">
        <f t="shared" si="116"/>
        <v>53282</v>
      </c>
      <c r="G616" s="83">
        <f t="shared" si="119"/>
        <v>-3.4535398881416768E-3</v>
      </c>
      <c r="J616" s="83">
        <f t="shared" si="121"/>
        <v>-3.4535398881416768E-3</v>
      </c>
      <c r="O616" s="83">
        <f t="shared" ca="1" si="114"/>
        <v>-2.4709655536183511E-4</v>
      </c>
      <c r="P616" s="83">
        <f t="shared" si="117"/>
        <v>-7.1913359625667382E-3</v>
      </c>
      <c r="Q616" s="146">
        <f t="shared" si="118"/>
        <v>39207.917700000107</v>
      </c>
      <c r="R616" s="83">
        <f t="shared" si="120"/>
        <v>1.39711194939874E-5</v>
      </c>
    </row>
    <row r="617" spans="1:18" ht="12.95" customHeight="1">
      <c r="A617" s="214" t="s">
        <v>1428</v>
      </c>
      <c r="B617" s="215" t="s">
        <v>197</v>
      </c>
      <c r="C617" s="216">
        <v>54227.411199999973</v>
      </c>
      <c r="D617" s="216">
        <v>1E-4</v>
      </c>
      <c r="E617" s="53">
        <f t="shared" si="115"/>
        <v>53286.486222934676</v>
      </c>
      <c r="F617" s="83">
        <f t="shared" si="116"/>
        <v>53286.5</v>
      </c>
      <c r="G617" s="83">
        <f t="shared" si="119"/>
        <v>-3.0404050266952254E-3</v>
      </c>
      <c r="J617" s="83">
        <f t="shared" si="121"/>
        <v>-3.0404050266952254E-3</v>
      </c>
      <c r="O617" s="83">
        <f t="shared" ca="1" si="114"/>
        <v>-2.4961333545256426E-4</v>
      </c>
      <c r="P617" s="83">
        <f t="shared" si="117"/>
        <v>-7.1935866405016084E-3</v>
      </c>
      <c r="Q617" s="146">
        <f t="shared" si="118"/>
        <v>39208.911199999973</v>
      </c>
      <c r="R617" s="83">
        <f t="shared" si="120"/>
        <v>1.7248917517259392E-5</v>
      </c>
    </row>
    <row r="618" spans="1:18" ht="12.95" customHeight="1">
      <c r="A618" s="214" t="s">
        <v>1428</v>
      </c>
      <c r="B618" s="215" t="s">
        <v>195</v>
      </c>
      <c r="C618" s="216">
        <v>54230.390099999961</v>
      </c>
      <c r="D618" s="216">
        <v>2.0000000000000001E-4</v>
      </c>
      <c r="E618" s="53">
        <f t="shared" si="115"/>
        <v>53299.984588961241</v>
      </c>
      <c r="F618" s="83">
        <f t="shared" si="116"/>
        <v>53300</v>
      </c>
      <c r="G618" s="83">
        <f t="shared" si="119"/>
        <v>-3.4010000381385908E-3</v>
      </c>
      <c r="J618" s="83">
        <f t="shared" si="121"/>
        <v>-3.4010000381385908E-3</v>
      </c>
      <c r="O618" s="83">
        <f t="shared" ca="1" si="114"/>
        <v>-2.5716367572475515E-4</v>
      </c>
      <c r="P618" s="83">
        <f t="shared" si="117"/>
        <v>-7.2003397785484029E-3</v>
      </c>
      <c r="Q618" s="146">
        <f t="shared" si="118"/>
        <v>39211.890099999961</v>
      </c>
      <c r="R618" s="83">
        <f t="shared" si="120"/>
        <v>1.4434982463057299E-5</v>
      </c>
    </row>
    <row r="619" spans="1:18" ht="12.95" customHeight="1">
      <c r="A619" s="214" t="s">
        <v>1428</v>
      </c>
      <c r="B619" s="215" t="s">
        <v>197</v>
      </c>
      <c r="C619" s="216">
        <v>54231.383799999952</v>
      </c>
      <c r="D619" s="216">
        <v>1E-4</v>
      </c>
      <c r="E619" s="53">
        <f t="shared" si="115"/>
        <v>53304.487367275564</v>
      </c>
      <c r="F619" s="83">
        <f t="shared" si="116"/>
        <v>53304.5</v>
      </c>
      <c r="G619" s="83">
        <f t="shared" si="119"/>
        <v>-2.7878650435013697E-3</v>
      </c>
      <c r="J619" s="83">
        <f t="shared" si="121"/>
        <v>-2.7878650435013697E-3</v>
      </c>
      <c r="O619" s="83">
        <f t="shared" ca="1" si="114"/>
        <v>-2.5968045581548777E-4</v>
      </c>
      <c r="P619" s="83">
        <f t="shared" si="117"/>
        <v>-7.202591192644733E-3</v>
      </c>
      <c r="Q619" s="146">
        <f t="shared" si="118"/>
        <v>39212.883799999952</v>
      </c>
      <c r="R619" s="83">
        <f t="shared" si="120"/>
        <v>1.9489806971930189E-5</v>
      </c>
    </row>
    <row r="620" spans="1:18" ht="12.95" customHeight="1">
      <c r="A620" s="214" t="s">
        <v>1428</v>
      </c>
      <c r="B620" s="215" t="s">
        <v>197</v>
      </c>
      <c r="C620" s="216">
        <v>54234.473300000187</v>
      </c>
      <c r="D620" s="216">
        <v>1E-4</v>
      </c>
      <c r="E620" s="53">
        <f t="shared" si="115"/>
        <v>53318.486897921917</v>
      </c>
      <c r="F620" s="83">
        <f t="shared" si="116"/>
        <v>53318.5</v>
      </c>
      <c r="G620" s="83">
        <f t="shared" si="119"/>
        <v>-2.8914448121213354E-3</v>
      </c>
      <c r="J620" s="83">
        <f t="shared" si="121"/>
        <v>-2.8914448121213354E-3</v>
      </c>
      <c r="O620" s="83">
        <f t="shared" ca="1" si="114"/>
        <v>-2.6751043831998306E-4</v>
      </c>
      <c r="P620" s="83">
        <f t="shared" si="117"/>
        <v>-7.2095967690050241E-3</v>
      </c>
      <c r="Q620" s="146">
        <f t="shared" si="118"/>
        <v>39215.973300000187</v>
      </c>
      <c r="R620" s="83">
        <f t="shared" si="120"/>
        <v>1.8646436322738432E-5</v>
      </c>
    </row>
    <row r="621" spans="1:18" ht="12.95" customHeight="1">
      <c r="A621" s="214" t="s">
        <v>1428</v>
      </c>
      <c r="B621" s="215" t="s">
        <v>195</v>
      </c>
      <c r="C621" s="216">
        <v>54235.466200000141</v>
      </c>
      <c r="D621" s="216">
        <v>1E-4</v>
      </c>
      <c r="E621" s="53">
        <f t="shared" si="115"/>
        <v>53322.986051175532</v>
      </c>
      <c r="F621" s="83">
        <f t="shared" si="116"/>
        <v>53323</v>
      </c>
      <c r="G621" s="83">
        <f t="shared" si="119"/>
        <v>-3.0783098554820754E-3</v>
      </c>
      <c r="J621" s="83">
        <f t="shared" si="121"/>
        <v>-3.0783098554820754E-3</v>
      </c>
      <c r="O621" s="83">
        <f t="shared" ca="1" si="114"/>
        <v>-2.700272184107122E-4</v>
      </c>
      <c r="P621" s="83">
        <f t="shared" si="117"/>
        <v>-7.2118489397117406E-3</v>
      </c>
      <c r="Q621" s="146">
        <f t="shared" si="118"/>
        <v>39216.966200000141</v>
      </c>
      <c r="R621" s="83">
        <f t="shared" si="120"/>
        <v>1.7086145360854218E-5</v>
      </c>
    </row>
    <row r="622" spans="1:18" ht="12.95" customHeight="1">
      <c r="A622" s="214" t="s">
        <v>1428</v>
      </c>
      <c r="B622" s="215" t="s">
        <v>197</v>
      </c>
      <c r="C622" s="216">
        <v>54236.459400000051</v>
      </c>
      <c r="D622" s="216">
        <v>2.0000000000000001E-4</v>
      </c>
      <c r="E622" s="53">
        <f t="shared" si="115"/>
        <v>53327.486563826656</v>
      </c>
      <c r="F622" s="83">
        <f t="shared" si="116"/>
        <v>53327.5</v>
      </c>
      <c r="G622" s="83">
        <f t="shared" si="119"/>
        <v>-2.9651749500771984E-3</v>
      </c>
      <c r="J622" s="83">
        <f t="shared" si="121"/>
        <v>-2.9651749500771984E-3</v>
      </c>
      <c r="O622" s="83">
        <f t="shared" ca="1" si="114"/>
        <v>-2.7254399850144134E-4</v>
      </c>
      <c r="P622" s="83">
        <f t="shared" si="117"/>
        <v>-7.2141012944588224E-3</v>
      </c>
      <c r="Q622" s="146">
        <f t="shared" si="118"/>
        <v>39217.959400000051</v>
      </c>
      <c r="R622" s="83">
        <f t="shared" si="120"/>
        <v>1.8053375079980192E-5</v>
      </c>
    </row>
    <row r="623" spans="1:18" ht="12.95" customHeight="1">
      <c r="A623" s="49" t="s">
        <v>217</v>
      </c>
      <c r="B623" s="50" t="s">
        <v>197</v>
      </c>
      <c r="C623" s="49">
        <v>54244.40496</v>
      </c>
      <c r="D623" s="49">
        <v>2.0000000000000001E-4</v>
      </c>
      <c r="E623" s="83">
        <f t="shared" si="115"/>
        <v>53363.49048378563</v>
      </c>
      <c r="F623" s="83">
        <f t="shared" si="116"/>
        <v>53363.5</v>
      </c>
      <c r="G623" s="83">
        <f t="shared" si="119"/>
        <v>-2.1000950000598095E-3</v>
      </c>
      <c r="N623" s="83">
        <f>G623</f>
        <v>-2.1000950000598095E-3</v>
      </c>
      <c r="O623" s="83">
        <f t="shared" ca="1" si="114"/>
        <v>-2.9267823922728836E-4</v>
      </c>
      <c r="P623" s="83">
        <f t="shared" si="117"/>
        <v>-7.232126757888608E-3</v>
      </c>
      <c r="Q623" s="146">
        <f t="shared" si="118"/>
        <v>39225.90496</v>
      </c>
      <c r="R623" s="83">
        <f t="shared" si="120"/>
        <v>2.6337749963363345E-5</v>
      </c>
    </row>
    <row r="624" spans="1:18" ht="12.95" customHeight="1">
      <c r="A624" s="189" t="s">
        <v>1155</v>
      </c>
      <c r="B624" s="190" t="s">
        <v>197</v>
      </c>
      <c r="C624" s="191">
        <v>54267.683299999997</v>
      </c>
      <c r="D624" s="189" t="s">
        <v>55</v>
      </c>
      <c r="E624" s="53">
        <f t="shared" si="115"/>
        <v>53468.972223290853</v>
      </c>
      <c r="F624" s="83">
        <f t="shared" si="116"/>
        <v>53469</v>
      </c>
      <c r="G624" s="83">
        <f t="shared" si="119"/>
        <v>-6.1299299995880574E-3</v>
      </c>
      <c r="N624" s="83">
        <f>G624</f>
        <v>-6.1299299995880574E-3</v>
      </c>
      <c r="O624" s="83">
        <f t="shared" ca="1" si="114"/>
        <v>-3.5168275024330398E-4</v>
      </c>
      <c r="P624" s="83">
        <f t="shared" si="117"/>
        <v>-7.2850192169354733E-3</v>
      </c>
      <c r="Q624" s="146">
        <f t="shared" si="118"/>
        <v>39249.183299999997</v>
      </c>
      <c r="R624" s="83">
        <f t="shared" si="120"/>
        <v>1.3342311000322658E-6</v>
      </c>
    </row>
    <row r="625" spans="1:18" ht="12.95" customHeight="1">
      <c r="A625" s="49" t="s">
        <v>220</v>
      </c>
      <c r="B625" s="50" t="s">
        <v>195</v>
      </c>
      <c r="C625" s="49">
        <v>54521.291259999998</v>
      </c>
      <c r="D625" s="49">
        <v>4.0000000000000002E-4</v>
      </c>
      <c r="E625" s="83">
        <f t="shared" si="115"/>
        <v>54618.152481555575</v>
      </c>
      <c r="F625" s="83">
        <f t="shared" si="116"/>
        <v>54618</v>
      </c>
      <c r="O625" s="83">
        <f t="shared" ca="1" si="114"/>
        <v>-9.9430060007649895E-4</v>
      </c>
      <c r="P625" s="83">
        <f t="shared" si="117"/>
        <v>-7.8676208501993004E-3</v>
      </c>
      <c r="Q625" s="146">
        <f t="shared" si="118"/>
        <v>39502.791259999998</v>
      </c>
    </row>
    <row r="626" spans="1:18" ht="12.95" customHeight="1">
      <c r="A626" s="49" t="s">
        <v>220</v>
      </c>
      <c r="B626" s="50" t="s">
        <v>195</v>
      </c>
      <c r="C626" s="49">
        <v>54521.291660000003</v>
      </c>
      <c r="D626" s="49">
        <v>5.9999999999999995E-4</v>
      </c>
      <c r="E626" s="53">
        <f t="shared" si="115"/>
        <v>54618.154294085864</v>
      </c>
      <c r="F626" s="83">
        <f t="shared" si="116"/>
        <v>54618</v>
      </c>
      <c r="O626" s="83">
        <f t="shared" ca="1" si="114"/>
        <v>-9.9430060007649895E-4</v>
      </c>
      <c r="P626" s="83">
        <f t="shared" si="117"/>
        <v>-7.8676208501993004E-3</v>
      </c>
      <c r="Q626" s="146">
        <f t="shared" si="118"/>
        <v>39502.791660000003</v>
      </c>
    </row>
    <row r="627" spans="1:18" ht="12.95" customHeight="1">
      <c r="A627" s="49" t="s">
        <v>220</v>
      </c>
      <c r="B627" s="50" t="s">
        <v>195</v>
      </c>
      <c r="C627" s="49">
        <v>54521.291660000003</v>
      </c>
      <c r="D627" s="49">
        <v>1.1000000000000001E-3</v>
      </c>
      <c r="E627" s="53">
        <f t="shared" si="115"/>
        <v>54618.154294085864</v>
      </c>
      <c r="F627" s="83">
        <f t="shared" si="116"/>
        <v>54618</v>
      </c>
      <c r="O627" s="83">
        <f t="shared" ca="1" si="114"/>
        <v>-9.9430060007649895E-4</v>
      </c>
      <c r="P627" s="83">
        <f t="shared" si="117"/>
        <v>-7.8676208501993004E-3</v>
      </c>
      <c r="Q627" s="146">
        <f t="shared" si="118"/>
        <v>39502.791660000003</v>
      </c>
    </row>
    <row r="628" spans="1:18" ht="12.95" customHeight="1">
      <c r="A628" s="49" t="s">
        <v>220</v>
      </c>
      <c r="B628" s="50" t="s">
        <v>195</v>
      </c>
      <c r="C628" s="49">
        <v>54521.293469999997</v>
      </c>
      <c r="D628" s="49">
        <v>2.0000000000000001E-4</v>
      </c>
      <c r="E628" s="53">
        <f t="shared" si="115"/>
        <v>54618.162495785291</v>
      </c>
      <c r="F628" s="83">
        <f t="shared" si="116"/>
        <v>54618</v>
      </c>
      <c r="O628" s="83">
        <f t="shared" ca="1" si="114"/>
        <v>-9.9430060007649895E-4</v>
      </c>
      <c r="P628" s="83">
        <f t="shared" si="117"/>
        <v>-7.8676208501993004E-3</v>
      </c>
      <c r="Q628" s="146">
        <f t="shared" si="118"/>
        <v>39502.793469999997</v>
      </c>
    </row>
    <row r="629" spans="1:18" ht="12.95" customHeight="1">
      <c r="A629" s="53" t="s">
        <v>311</v>
      </c>
      <c r="B629" s="50" t="s">
        <v>197</v>
      </c>
      <c r="C629" s="49">
        <v>54534.605600000003</v>
      </c>
      <c r="D629" s="49">
        <v>2.0000000000000001E-4</v>
      </c>
      <c r="E629" s="53">
        <f t="shared" si="115"/>
        <v>54678.484092124228</v>
      </c>
      <c r="F629" s="83">
        <f t="shared" si="116"/>
        <v>54678.5</v>
      </c>
      <c r="G629" s="83">
        <f>+C629-(C$7+F629*C$8)</f>
        <v>-3.5106449940940365E-3</v>
      </c>
      <c r="N629" s="83">
        <f>G629</f>
        <v>-3.5106449940940365E-3</v>
      </c>
      <c r="O629" s="83">
        <f t="shared" ca="1" si="114"/>
        <v>-1.0281373101852093E-3</v>
      </c>
      <c r="P629" s="83">
        <f t="shared" si="117"/>
        <v>-7.8986299586807848E-3</v>
      </c>
      <c r="Q629" s="146">
        <f t="shared" si="118"/>
        <v>39516.105600000003</v>
      </c>
      <c r="R629" s="83">
        <f>+(P629-G629)^2</f>
        <v>1.9254412049439368E-5</v>
      </c>
    </row>
    <row r="630" spans="1:18" ht="12.95" customHeight="1">
      <c r="A630" s="49" t="s">
        <v>213</v>
      </c>
      <c r="B630" s="50" t="s">
        <v>195</v>
      </c>
      <c r="C630" s="49">
        <v>54535.82</v>
      </c>
      <c r="D630" s="49">
        <v>1E-4</v>
      </c>
      <c r="E630" s="53">
        <f t="shared" si="115"/>
        <v>54683.986934013075</v>
      </c>
      <c r="F630" s="83">
        <f t="shared" si="116"/>
        <v>54684</v>
      </c>
      <c r="G630" s="83">
        <f>+C630-(C$7+F630*C$8)</f>
        <v>-2.8834799959440716E-3</v>
      </c>
      <c r="K630" s="83">
        <f>G630</f>
        <v>-2.8834799959440716E-3</v>
      </c>
      <c r="O630" s="83">
        <f t="shared" ca="1" si="114"/>
        <v>-1.0312133747405472E-3</v>
      </c>
      <c r="P630" s="83">
        <f t="shared" si="117"/>
        <v>-7.9014506180897122E-3</v>
      </c>
      <c r="Q630" s="146">
        <f t="shared" si="118"/>
        <v>39517.32</v>
      </c>
      <c r="R630" s="83">
        <f>+(P630-G630)^2</f>
        <v>2.5180029164716709E-5</v>
      </c>
    </row>
    <row r="631" spans="1:18" ht="12.95" customHeight="1">
      <c r="A631" s="218" t="s">
        <v>213</v>
      </c>
      <c r="B631" s="50"/>
      <c r="C631" s="159">
        <v>54535.820025430497</v>
      </c>
      <c r="D631" s="49">
        <v>1E-4</v>
      </c>
      <c r="E631" s="53">
        <f t="shared" si="115"/>
        <v>54683.987049246942</v>
      </c>
      <c r="F631" s="83">
        <f t="shared" si="116"/>
        <v>54684</v>
      </c>
      <c r="G631" s="83">
        <f>+C631-(C$7+F631*C$8)</f>
        <v>-2.8580494981724769E-3</v>
      </c>
      <c r="L631" s="83">
        <f>G631</f>
        <v>-2.8580494981724769E-3</v>
      </c>
      <c r="O631" s="83">
        <f t="shared" ca="1" si="114"/>
        <v>-1.0312133747405472E-3</v>
      </c>
      <c r="P631" s="83">
        <f t="shared" si="117"/>
        <v>-7.9014506180897122E-3</v>
      </c>
      <c r="Q631" s="146">
        <f t="shared" si="118"/>
        <v>39517.320025430497</v>
      </c>
      <c r="R631" s="83">
        <f>+(P631-G631)^2</f>
        <v>2.5435894856382424E-5</v>
      </c>
    </row>
    <row r="632" spans="1:18" ht="12.95" customHeight="1">
      <c r="A632" s="49" t="s">
        <v>220</v>
      </c>
      <c r="B632" s="50" t="s">
        <v>197</v>
      </c>
      <c r="C632" s="49">
        <v>54556.362760000004</v>
      </c>
      <c r="D632" s="49">
        <v>2.9999999999999997E-4</v>
      </c>
      <c r="E632" s="53">
        <f t="shared" si="115"/>
        <v>54777.072869652773</v>
      </c>
      <c r="F632" s="83">
        <f t="shared" si="116"/>
        <v>54777</v>
      </c>
      <c r="O632" s="83">
        <f t="shared" ca="1" si="114"/>
        <v>-1.0832268299489772E-3</v>
      </c>
      <c r="P632" s="83">
        <f t="shared" si="117"/>
        <v>-7.9491870316628164E-3</v>
      </c>
      <c r="Q632" s="146">
        <f t="shared" si="118"/>
        <v>39537.862760000004</v>
      </c>
    </row>
    <row r="633" spans="1:18" ht="12.95" customHeight="1">
      <c r="A633" s="49" t="s">
        <v>220</v>
      </c>
      <c r="B633" s="50" t="s">
        <v>195</v>
      </c>
      <c r="C633" s="49">
        <v>54568.546569999999</v>
      </c>
      <c r="D633" s="49">
        <v>2E-3</v>
      </c>
      <c r="E633" s="53">
        <f t="shared" si="115"/>
        <v>54832.281680616128</v>
      </c>
      <c r="F633" s="83">
        <f t="shared" si="116"/>
        <v>54832.5</v>
      </c>
      <c r="O633" s="83">
        <f t="shared" ca="1" si="114"/>
        <v>-1.114267117734654E-3</v>
      </c>
      <c r="P633" s="83">
        <f t="shared" si="117"/>
        <v>-7.9777123435900311E-3</v>
      </c>
      <c r="Q633" s="146">
        <f t="shared" si="118"/>
        <v>39550.046569999999</v>
      </c>
    </row>
    <row r="634" spans="1:18" ht="12.95" customHeight="1">
      <c r="A634" s="49" t="s">
        <v>220</v>
      </c>
      <c r="B634" s="50" t="s">
        <v>195</v>
      </c>
      <c r="C634" s="49">
        <v>54568.546880000002</v>
      </c>
      <c r="D634" s="49">
        <v>1.1000000000000001E-3</v>
      </c>
      <c r="E634" s="53">
        <f t="shared" si="115"/>
        <v>54832.283085327101</v>
      </c>
      <c r="F634" s="83">
        <f t="shared" si="116"/>
        <v>54832.5</v>
      </c>
      <c r="O634" s="83">
        <f t="shared" ca="1" si="114"/>
        <v>-1.114267117734654E-3</v>
      </c>
      <c r="P634" s="83">
        <f t="shared" si="117"/>
        <v>-7.9777123435900311E-3</v>
      </c>
      <c r="Q634" s="146">
        <f t="shared" si="118"/>
        <v>39550.046880000002</v>
      </c>
    </row>
    <row r="635" spans="1:18" ht="12.95" customHeight="1">
      <c r="A635" s="49" t="s">
        <v>220</v>
      </c>
      <c r="B635" s="50" t="s">
        <v>195</v>
      </c>
      <c r="C635" s="49">
        <v>54568.547469999998</v>
      </c>
      <c r="D635" s="49">
        <v>1.1000000000000001E-3</v>
      </c>
      <c r="E635" s="53">
        <f t="shared" si="115"/>
        <v>54832.285758809223</v>
      </c>
      <c r="F635" s="83">
        <f t="shared" si="116"/>
        <v>54832.5</v>
      </c>
      <c r="O635" s="83">
        <f t="shared" ca="1" si="114"/>
        <v>-1.114267117734654E-3</v>
      </c>
      <c r="P635" s="83">
        <f t="shared" si="117"/>
        <v>-7.9777123435900311E-3</v>
      </c>
      <c r="Q635" s="146">
        <f t="shared" si="118"/>
        <v>39550.047469999998</v>
      </c>
    </row>
    <row r="636" spans="1:18" ht="12.95" customHeight="1">
      <c r="A636" s="49" t="s">
        <v>220</v>
      </c>
      <c r="B636" s="50" t="s">
        <v>197</v>
      </c>
      <c r="C636" s="49">
        <v>54569.452870000001</v>
      </c>
      <c r="D636" s="49">
        <v>4.0000000000000001E-3</v>
      </c>
      <c r="E636" s="53">
        <f t="shared" si="115"/>
        <v>54836.388421067284</v>
      </c>
      <c r="F636" s="83">
        <f t="shared" si="116"/>
        <v>54836.5</v>
      </c>
      <c r="O636" s="83">
        <f t="shared" ca="1" si="114"/>
        <v>-1.1165042555930822E-3</v>
      </c>
      <c r="P636" s="83">
        <f t="shared" si="117"/>
        <v>-7.9797693034482833E-3</v>
      </c>
      <c r="Q636" s="146">
        <f t="shared" si="118"/>
        <v>39550.952870000001</v>
      </c>
    </row>
    <row r="637" spans="1:18" ht="12.95" customHeight="1">
      <c r="A637" s="49" t="s">
        <v>220</v>
      </c>
      <c r="B637" s="50" t="s">
        <v>197</v>
      </c>
      <c r="C637" s="49">
        <v>54569.463029999999</v>
      </c>
      <c r="D637" s="49">
        <v>1.6000000000000001E-3</v>
      </c>
      <c r="E637" s="53">
        <f t="shared" si="115"/>
        <v>54836.434459336044</v>
      </c>
      <c r="F637" s="83">
        <f t="shared" si="116"/>
        <v>54836.5</v>
      </c>
      <c r="G637" s="83">
        <f>+C637-(C$7+F637*C$8)</f>
        <v>-1.446390499768313E-2</v>
      </c>
      <c r="N637" s="83">
        <f>G637</f>
        <v>-1.446390499768313E-2</v>
      </c>
      <c r="O637" s="83">
        <f t="shared" ca="1" si="114"/>
        <v>-1.1165042555930822E-3</v>
      </c>
      <c r="P637" s="83">
        <f t="shared" si="117"/>
        <v>-7.9797693034482833E-3</v>
      </c>
      <c r="Q637" s="146">
        <f t="shared" si="118"/>
        <v>39550.963029999999</v>
      </c>
      <c r="R637" s="83">
        <f>+(P637-G637)^2</f>
        <v>4.2044015701250419E-5</v>
      </c>
    </row>
    <row r="638" spans="1:18" ht="12.95" customHeight="1">
      <c r="A638" s="49" t="s">
        <v>214</v>
      </c>
      <c r="B638" s="50" t="s">
        <v>195</v>
      </c>
      <c r="C638" s="49">
        <v>54593.419000000002</v>
      </c>
      <c r="D638" s="49">
        <v>1E-4</v>
      </c>
      <c r="E638" s="53">
        <f t="shared" si="115"/>
        <v>54944.98676105238</v>
      </c>
      <c r="F638" s="83">
        <f t="shared" si="116"/>
        <v>54945</v>
      </c>
      <c r="G638" s="83">
        <f>+C638-(C$7+F638*C$8)</f>
        <v>-2.9216499970061705E-3</v>
      </c>
      <c r="K638" s="83">
        <f>G638</f>
        <v>-2.9216499970061705E-3</v>
      </c>
      <c r="O638" s="83">
        <f t="shared" ca="1" si="114"/>
        <v>-1.1771866200029173E-3</v>
      </c>
      <c r="P638" s="83">
        <f t="shared" si="117"/>
        <v>-8.0356198073244303E-3</v>
      </c>
      <c r="Q638" s="146">
        <f t="shared" si="118"/>
        <v>39574.919000000002</v>
      </c>
      <c r="R638" s="83">
        <f>+(P638-G638)^2</f>
        <v>2.6152687220846577E-5</v>
      </c>
    </row>
    <row r="639" spans="1:18" ht="12.95" customHeight="1">
      <c r="A639" s="49" t="s">
        <v>214</v>
      </c>
      <c r="B639" s="50" t="s">
        <v>195</v>
      </c>
      <c r="C639" s="49">
        <v>54595.404900000001</v>
      </c>
      <c r="D639" s="49">
        <v>1E-4</v>
      </c>
      <c r="E639" s="53">
        <f t="shared" si="115"/>
        <v>54953.985520692608</v>
      </c>
      <c r="F639" s="83">
        <f t="shared" si="116"/>
        <v>54954</v>
      </c>
      <c r="G639" s="83">
        <f>+C639-(C$7+F639*C$8)</f>
        <v>-3.1953799989423715E-3</v>
      </c>
      <c r="K639" s="83">
        <f>G639</f>
        <v>-3.1953799989423715E-3</v>
      </c>
      <c r="O639" s="83">
        <f t="shared" ca="1" si="114"/>
        <v>-1.182220180184379E-3</v>
      </c>
      <c r="P639" s="83">
        <f t="shared" si="117"/>
        <v>-8.0402573735130316E-3</v>
      </c>
      <c r="Q639" s="146">
        <f t="shared" si="118"/>
        <v>39576.904900000001</v>
      </c>
      <c r="R639" s="83">
        <f>+(P639-G639)^2</f>
        <v>2.3472836774626692E-5</v>
      </c>
    </row>
    <row r="640" spans="1:18" ht="12.95" customHeight="1">
      <c r="A640" s="53" t="s">
        <v>211</v>
      </c>
      <c r="B640" s="50" t="s">
        <v>197</v>
      </c>
      <c r="C640" s="49">
        <v>54596.618399999999</v>
      </c>
      <c r="D640" s="49">
        <v>1E-4</v>
      </c>
      <c r="E640" s="53">
        <f t="shared" si="115"/>
        <v>54959.48428438836</v>
      </c>
      <c r="F640" s="83">
        <f t="shared" si="116"/>
        <v>54959.5</v>
      </c>
      <c r="G640" s="83">
        <f>+C640-(C$7+F640*C$8)</f>
        <v>-3.468214999884367E-3</v>
      </c>
      <c r="K640" s="83">
        <f>G640</f>
        <v>-3.468214999884367E-3</v>
      </c>
      <c r="O640" s="83">
        <f t="shared" ca="1" si="114"/>
        <v>-1.185296244739717E-3</v>
      </c>
      <c r="P640" s="83">
        <f t="shared" si="117"/>
        <v>-8.0430918041398698E-3</v>
      </c>
      <c r="Q640" s="146">
        <f t="shared" si="118"/>
        <v>39578.118399999999</v>
      </c>
      <c r="R640" s="83">
        <f>+(P640-G640)^2</f>
        <v>2.092949777411504E-5</v>
      </c>
    </row>
    <row r="641" spans="1:19" ht="12.95" customHeight="1">
      <c r="A641" s="53" t="s">
        <v>311</v>
      </c>
      <c r="B641" s="50" t="s">
        <v>197</v>
      </c>
      <c r="C641" s="49">
        <v>54615.597399999999</v>
      </c>
      <c r="D641" s="49">
        <v>1E-4</v>
      </c>
      <c r="E641" s="53">
        <f t="shared" si="115"/>
        <v>55045.484314204477</v>
      </c>
      <c r="F641" s="83">
        <f t="shared" si="116"/>
        <v>55045.5</v>
      </c>
      <c r="G641" s="83">
        <f>+C641-(C$7+F641*C$8)</f>
        <v>-3.4616350021678954E-3</v>
      </c>
      <c r="N641" s="83">
        <f>G641</f>
        <v>-3.4616350021678954E-3</v>
      </c>
      <c r="O641" s="83">
        <f t="shared" ca="1" si="114"/>
        <v>-1.2333947086958993E-3</v>
      </c>
      <c r="P641" s="83">
        <f t="shared" si="117"/>
        <v>-8.0874477504844083E-3</v>
      </c>
      <c r="Q641" s="146">
        <f t="shared" si="118"/>
        <v>39597.097399999999</v>
      </c>
      <c r="R641" s="83">
        <f>+(P641-G641)^2</f>
        <v>2.1398143582487572E-5</v>
      </c>
    </row>
    <row r="642" spans="1:19" ht="12.95" customHeight="1">
      <c r="A642" s="49" t="s">
        <v>220</v>
      </c>
      <c r="B642" s="50" t="s">
        <v>197</v>
      </c>
      <c r="C642" s="49">
        <v>54627.36623</v>
      </c>
      <c r="D642" s="49">
        <v>2.9999999999999997E-4</v>
      </c>
      <c r="E642" s="53">
        <f t="shared" si="115"/>
        <v>55098.812715642962</v>
      </c>
      <c r="F642" s="83">
        <f t="shared" si="116"/>
        <v>55099</v>
      </c>
      <c r="O642" s="83">
        <f t="shared" ca="1" si="114"/>
        <v>-1.263316427552362E-3</v>
      </c>
      <c r="P642" s="83">
        <f t="shared" si="117"/>
        <v>-8.1150751897946984E-3</v>
      </c>
      <c r="Q642" s="146">
        <f t="shared" si="118"/>
        <v>39608.86623</v>
      </c>
    </row>
    <row r="643" spans="1:19" ht="12.95" customHeight="1">
      <c r="A643" s="49" t="s">
        <v>220</v>
      </c>
      <c r="B643" s="50" t="s">
        <v>197</v>
      </c>
      <c r="C643" s="49">
        <v>54627.366419999998</v>
      </c>
      <c r="D643" s="49">
        <v>5.0000000000000001E-4</v>
      </c>
      <c r="E643" s="53">
        <f t="shared" si="115"/>
        <v>55098.813576594832</v>
      </c>
      <c r="F643" s="83">
        <f t="shared" si="116"/>
        <v>55099</v>
      </c>
      <c r="O643" s="83">
        <f t="shared" ca="1" si="114"/>
        <v>-1.263316427552362E-3</v>
      </c>
      <c r="P643" s="83">
        <f t="shared" si="117"/>
        <v>-8.1150751897946984E-3</v>
      </c>
      <c r="Q643" s="146">
        <f t="shared" si="118"/>
        <v>39608.866419999998</v>
      </c>
    </row>
    <row r="644" spans="1:19" ht="12.95" customHeight="1">
      <c r="A644" s="49" t="s">
        <v>220</v>
      </c>
      <c r="B644" s="50" t="s">
        <v>197</v>
      </c>
      <c r="C644" s="49">
        <v>54627.367789999997</v>
      </c>
      <c r="D644" s="49">
        <v>2.9999999999999997E-4</v>
      </c>
      <c r="E644" s="53">
        <f t="shared" si="115"/>
        <v>55098.81978451099</v>
      </c>
      <c r="F644" s="83">
        <f t="shared" si="116"/>
        <v>55099</v>
      </c>
      <c r="O644" s="83">
        <f t="shared" ca="1" si="114"/>
        <v>-1.263316427552362E-3</v>
      </c>
      <c r="P644" s="83">
        <f t="shared" si="117"/>
        <v>-8.1150751897946984E-3</v>
      </c>
      <c r="Q644" s="146">
        <f t="shared" si="118"/>
        <v>39608.867789999997</v>
      </c>
    </row>
    <row r="645" spans="1:19" ht="12.95" customHeight="1">
      <c r="A645" s="49" t="s">
        <v>220</v>
      </c>
      <c r="B645" s="50" t="s">
        <v>197</v>
      </c>
      <c r="C645" s="49">
        <v>54647.38508</v>
      </c>
      <c r="D645" s="49">
        <v>2.9999999999999997E-4</v>
      </c>
      <c r="E645" s="53">
        <f t="shared" si="115"/>
        <v>55189.52464445294</v>
      </c>
      <c r="F645" s="83">
        <f t="shared" si="116"/>
        <v>55189.5</v>
      </c>
      <c r="G645" s="83">
        <f t="shared" ref="G645:G652" si="122">+C645-(C$7+F645*C$8)</f>
        <v>5.438685002445709E-3</v>
      </c>
      <c r="N645" s="83">
        <f>G645</f>
        <v>5.438685002445709E-3</v>
      </c>
      <c r="O645" s="83">
        <f t="shared" ca="1" si="114"/>
        <v>-1.313931671599277E-3</v>
      </c>
      <c r="P645" s="83">
        <f t="shared" si="117"/>
        <v>-8.1618686763911402E-3</v>
      </c>
      <c r="Q645" s="146">
        <f t="shared" si="118"/>
        <v>39628.88508</v>
      </c>
      <c r="R645" s="83">
        <f t="shared" ref="R645:R652" si="123">+(P645-G645)^2</f>
        <v>1.8497506037092255E-4</v>
      </c>
    </row>
    <row r="646" spans="1:19" ht="12.95" customHeight="1">
      <c r="A646" s="53" t="s">
        <v>312</v>
      </c>
      <c r="B646" s="50" t="s">
        <v>197</v>
      </c>
      <c r="C646" s="49">
        <v>54814.8773</v>
      </c>
      <c r="D646" s="49">
        <v>1E-4</v>
      </c>
      <c r="E646" s="53">
        <f t="shared" si="115"/>
        <v>55948.486439804044</v>
      </c>
      <c r="F646" s="83">
        <f t="shared" si="116"/>
        <v>55948.5</v>
      </c>
      <c r="G646" s="83">
        <f t="shared" si="122"/>
        <v>-2.992544999870006E-3</v>
      </c>
      <c r="N646" s="83">
        <f>G646</f>
        <v>-2.992544999870006E-3</v>
      </c>
      <c r="O646" s="83">
        <f t="shared" ca="1" si="114"/>
        <v>-1.7384285802358283E-3</v>
      </c>
      <c r="P646" s="83">
        <f t="shared" si="117"/>
        <v>-8.5572434680020164E-3</v>
      </c>
      <c r="Q646" s="146">
        <f t="shared" si="118"/>
        <v>39796.3773</v>
      </c>
      <c r="R646" s="83">
        <f t="shared" si="123"/>
        <v>3.0965869041230741E-5</v>
      </c>
    </row>
    <row r="647" spans="1:19" ht="12.95" customHeight="1">
      <c r="A647" s="218" t="s">
        <v>213</v>
      </c>
      <c r="B647" s="50" t="s">
        <v>195</v>
      </c>
      <c r="C647" s="49">
        <v>54818.960800000001</v>
      </c>
      <c r="D647" s="49">
        <v>1E-4</v>
      </c>
      <c r="E647" s="53">
        <f t="shared" si="115"/>
        <v>55966.990108161393</v>
      </c>
      <c r="F647" s="83">
        <f t="shared" si="116"/>
        <v>55967</v>
      </c>
      <c r="G647" s="83">
        <f t="shared" si="122"/>
        <v>-2.1829899997101165E-3</v>
      </c>
      <c r="L647" s="83">
        <f>G647</f>
        <v>-2.1829899997101165E-3</v>
      </c>
      <c r="O647" s="83">
        <f t="shared" ca="1" si="114"/>
        <v>-1.7487753428310528E-3</v>
      </c>
      <c r="P647" s="83">
        <f t="shared" si="117"/>
        <v>-8.5669457657061906E-3</v>
      </c>
      <c r="Q647" s="146">
        <f t="shared" si="118"/>
        <v>39800.460800000001</v>
      </c>
      <c r="R647" s="83">
        <f t="shared" si="123"/>
        <v>4.0754891222194523E-5</v>
      </c>
    </row>
    <row r="648" spans="1:19" ht="12.95" customHeight="1">
      <c r="A648" s="218" t="s">
        <v>213</v>
      </c>
      <c r="B648" s="50" t="s">
        <v>197</v>
      </c>
      <c r="C648" s="49">
        <v>54819.070699999997</v>
      </c>
      <c r="D648" s="49">
        <v>1E-4</v>
      </c>
      <c r="E648" s="53">
        <f t="shared" si="115"/>
        <v>55967.488100852075</v>
      </c>
      <c r="F648" s="83">
        <f t="shared" si="116"/>
        <v>55967.5</v>
      </c>
      <c r="G648" s="83">
        <f t="shared" si="122"/>
        <v>-2.6259750011377037E-3</v>
      </c>
      <c r="L648" s="83">
        <f>G648</f>
        <v>-2.6259750011377037E-3</v>
      </c>
      <c r="O648" s="83">
        <f t="shared" ca="1" si="114"/>
        <v>-1.7490549850633537E-3</v>
      </c>
      <c r="P648" s="83">
        <f t="shared" si="117"/>
        <v>-8.5672080331384293E-3</v>
      </c>
      <c r="Q648" s="146">
        <f t="shared" si="118"/>
        <v>39800.570699999997</v>
      </c>
      <c r="R648" s="83">
        <f t="shared" si="123"/>
        <v>3.5298249940536536E-5</v>
      </c>
    </row>
    <row r="649" spans="1:19" ht="12.95" customHeight="1">
      <c r="A649" s="49" t="s">
        <v>215</v>
      </c>
      <c r="B649" s="50" t="s">
        <v>197</v>
      </c>
      <c r="C649" s="49">
        <v>54865.855799999998</v>
      </c>
      <c r="D649" s="49">
        <v>5.9999999999999995E-4</v>
      </c>
      <c r="E649" s="53">
        <f t="shared" si="115"/>
        <v>56179.486625271187</v>
      </c>
      <c r="F649" s="83">
        <f t="shared" si="116"/>
        <v>56179.5</v>
      </c>
      <c r="G649" s="83">
        <f t="shared" si="122"/>
        <v>-2.9516150025301613E-3</v>
      </c>
      <c r="K649" s="83">
        <f>G649</f>
        <v>-2.9516150025301613E-3</v>
      </c>
      <c r="O649" s="83">
        <f t="shared" ca="1" si="114"/>
        <v>-1.8676232915599937E-3</v>
      </c>
      <c r="P649" s="83">
        <f t="shared" si="117"/>
        <v>-8.6786141409114642E-3</v>
      </c>
      <c r="Q649" s="146">
        <f t="shared" si="118"/>
        <v>39847.355799999998</v>
      </c>
      <c r="R649" s="83">
        <f t="shared" si="123"/>
        <v>3.2798519131020188E-5</v>
      </c>
    </row>
    <row r="650" spans="1:19" ht="12.95" customHeight="1">
      <c r="A650" s="49" t="s">
        <v>215</v>
      </c>
      <c r="B650" s="50" t="s">
        <v>195</v>
      </c>
      <c r="C650" s="49">
        <v>54865.965600000003</v>
      </c>
      <c r="D650" s="49">
        <v>5.0000000000000001E-4</v>
      </c>
      <c r="E650" s="53">
        <f t="shared" si="115"/>
        <v>56179.984164829351</v>
      </c>
      <c r="F650" s="83">
        <f t="shared" si="116"/>
        <v>56180</v>
      </c>
      <c r="G650" s="83">
        <f t="shared" si="122"/>
        <v>-3.4945999941555783E-3</v>
      </c>
      <c r="K650" s="83">
        <f>G650</f>
        <v>-3.4945999941555783E-3</v>
      </c>
      <c r="O650" s="83">
        <f t="shared" ca="1" si="114"/>
        <v>-1.8679029337922946E-3</v>
      </c>
      <c r="P650" s="83">
        <f t="shared" si="117"/>
        <v>-8.6788773739875889E-3</v>
      </c>
      <c r="Q650" s="146">
        <f t="shared" si="118"/>
        <v>39847.465600000003</v>
      </c>
      <c r="R650" s="83">
        <f t="shared" si="123"/>
        <v>2.6876731951037857E-5</v>
      </c>
    </row>
    <row r="651" spans="1:19" ht="12.95" customHeight="1">
      <c r="A651" s="51" t="s">
        <v>216</v>
      </c>
      <c r="B651" s="52" t="s">
        <v>195</v>
      </c>
      <c r="C651" s="51">
        <v>54887.373800000001</v>
      </c>
      <c r="D651" s="51">
        <v>2.0000000000000001E-4</v>
      </c>
      <c r="E651" s="53">
        <f t="shared" si="115"/>
        <v>56276.991690953451</v>
      </c>
      <c r="F651" s="83">
        <f t="shared" si="116"/>
        <v>56277</v>
      </c>
      <c r="G651" s="83">
        <f t="shared" si="122"/>
        <v>-1.8336899956921116E-3</v>
      </c>
      <c r="K651" s="83">
        <f>G651</f>
        <v>-1.8336899956921116E-3</v>
      </c>
      <c r="O651" s="83">
        <f t="shared" ca="1" si="114"/>
        <v>-1.9221535268591529E-3</v>
      </c>
      <c r="P651" s="83">
        <f t="shared" si="117"/>
        <v>-8.7299875675894249E-3</v>
      </c>
      <c r="Q651" s="146">
        <f t="shared" si="118"/>
        <v>39868.873800000001</v>
      </c>
      <c r="R651" s="83">
        <f t="shared" si="123"/>
        <v>4.7558920200156783E-5</v>
      </c>
    </row>
    <row r="652" spans="1:19" ht="12.95" customHeight="1">
      <c r="A652" s="49" t="s">
        <v>215</v>
      </c>
      <c r="B652" s="50" t="s">
        <v>197</v>
      </c>
      <c r="C652" s="49">
        <v>54891.898000000001</v>
      </c>
      <c r="D652" s="49">
        <v>3.0000000000000001E-3</v>
      </c>
      <c r="E652" s="53">
        <f t="shared" si="115"/>
        <v>56297.492314531832</v>
      </c>
      <c r="F652" s="83">
        <f t="shared" si="116"/>
        <v>56297.5</v>
      </c>
      <c r="G652" s="83">
        <f t="shared" si="122"/>
        <v>-1.6960749999270774E-3</v>
      </c>
      <c r="K652" s="83">
        <f>G652</f>
        <v>-1.6960749999270774E-3</v>
      </c>
      <c r="O652" s="83">
        <f t="shared" ref="O652:O715" ca="1" si="124">+C$11+C$12*F652</f>
        <v>-1.9336188583835949E-3</v>
      </c>
      <c r="P652" s="83">
        <f t="shared" si="117"/>
        <v>-8.7408001523009166E-3</v>
      </c>
      <c r="Q652" s="146">
        <f t="shared" si="118"/>
        <v>39873.398000000001</v>
      </c>
      <c r="R652" s="83">
        <f t="shared" si="123"/>
        <v>4.9628152472488614E-5</v>
      </c>
    </row>
    <row r="653" spans="1:19" ht="12.95" customHeight="1">
      <c r="A653" s="53" t="s">
        <v>313</v>
      </c>
      <c r="B653" s="50" t="s">
        <v>195</v>
      </c>
      <c r="C653" s="49">
        <v>54913.635300000002</v>
      </c>
      <c r="D653" s="49">
        <v>1E-4</v>
      </c>
      <c r="E653" s="53">
        <f t="shared" si="115"/>
        <v>56395.991099932646</v>
      </c>
      <c r="F653" s="83">
        <f t="shared" si="116"/>
        <v>56396</v>
      </c>
      <c r="N653" s="83">
        <f>G653</f>
        <v>0</v>
      </c>
      <c r="O653" s="83">
        <f t="shared" ca="1" si="124"/>
        <v>-1.9887083781473629E-3</v>
      </c>
      <c r="P653" s="83">
        <f t="shared" si="117"/>
        <v>-8.7928065681486828E-3</v>
      </c>
      <c r="Q653" s="146">
        <f t="shared" si="118"/>
        <v>39895.135300000002</v>
      </c>
      <c r="S653" s="148">
        <v>3.994550000061281E-2</v>
      </c>
    </row>
    <row r="654" spans="1:19" ht="12.95" customHeight="1">
      <c r="A654" s="53" t="s">
        <v>313</v>
      </c>
      <c r="B654" s="50" t="s">
        <v>195</v>
      </c>
      <c r="C654" s="49">
        <v>54930.628499999999</v>
      </c>
      <c r="D654" s="49">
        <v>1E-4</v>
      </c>
      <c r="E654" s="53">
        <f t="shared" si="115"/>
        <v>56472.992823241097</v>
      </c>
      <c r="F654" s="83">
        <f t="shared" si="116"/>
        <v>56473</v>
      </c>
      <c r="G654" s="83">
        <f t="shared" ref="G654:G717" si="125">+C654-(C$7+F654*C$8)</f>
        <v>-1.5838100007385947E-3</v>
      </c>
      <c r="N654" s="83">
        <f>G654</f>
        <v>-1.5838100007385947E-3</v>
      </c>
      <c r="O654" s="83">
        <f t="shared" ca="1" si="124"/>
        <v>-2.031773281922087E-3</v>
      </c>
      <c r="P654" s="83">
        <f t="shared" si="117"/>
        <v>-8.8335227379109163E-3</v>
      </c>
      <c r="Q654" s="146">
        <f t="shared" si="118"/>
        <v>39912.128499999999</v>
      </c>
      <c r="R654" s="83">
        <f t="shared" ref="R654:R717" si="126">+(P654-G654)^2</f>
        <v>5.2558334771518599E-5</v>
      </c>
    </row>
    <row r="655" spans="1:19" ht="12.95" customHeight="1">
      <c r="A655" s="49" t="s">
        <v>308</v>
      </c>
      <c r="B655" s="50" t="s">
        <v>195</v>
      </c>
      <c r="C655" s="49">
        <v>54934.380799999999</v>
      </c>
      <c r="D655" s="49">
        <v>5.9999999999999995E-4</v>
      </c>
      <c r="E655" s="53">
        <f t="shared" si="115"/>
        <v>56489.995716537851</v>
      </c>
      <c r="F655" s="83">
        <f t="shared" si="116"/>
        <v>56490</v>
      </c>
      <c r="G655" s="83">
        <f t="shared" si="125"/>
        <v>-9.4530000205850229E-4</v>
      </c>
      <c r="K655" s="83">
        <f>G655</f>
        <v>-9.4530000205850229E-4</v>
      </c>
      <c r="O655" s="83">
        <f t="shared" ca="1" si="124"/>
        <v>-2.0412811178204017E-3</v>
      </c>
      <c r="P655" s="83">
        <f t="shared" si="117"/>
        <v>-8.8425192837861856E-3</v>
      </c>
      <c r="Q655" s="146">
        <f t="shared" si="118"/>
        <v>39915.880799999999</v>
      </c>
      <c r="R655" s="83">
        <f t="shared" si="126"/>
        <v>6.2366072383691508E-5</v>
      </c>
    </row>
    <row r="656" spans="1:19" ht="12.95" customHeight="1">
      <c r="A656" s="53" t="s">
        <v>313</v>
      </c>
      <c r="B656" s="50" t="s">
        <v>197</v>
      </c>
      <c r="C656" s="49">
        <v>54946.627800000002</v>
      </c>
      <c r="D656" s="49">
        <v>1E-4</v>
      </c>
      <c r="E656" s="53">
        <f t="shared" si="115"/>
        <v>56545.49086197008</v>
      </c>
      <c r="F656" s="83">
        <f t="shared" si="116"/>
        <v>56545.5</v>
      </c>
      <c r="G656" s="83">
        <f t="shared" si="125"/>
        <v>-2.0166350004728884E-3</v>
      </c>
      <c r="N656" s="83">
        <f>G656</f>
        <v>-2.0166350004728884E-3</v>
      </c>
      <c r="O656" s="83">
        <f t="shared" ca="1" si="124"/>
        <v>-2.072321405606075E-3</v>
      </c>
      <c r="P656" s="83">
        <f t="shared" si="117"/>
        <v>-8.8719086447770837E-3</v>
      </c>
      <c r="Q656" s="146">
        <f t="shared" si="118"/>
        <v>39928.127800000002</v>
      </c>
      <c r="R656" s="83">
        <f t="shared" si="126"/>
        <v>4.6994776738291725E-5</v>
      </c>
    </row>
    <row r="657" spans="1:18" ht="12.95" customHeight="1">
      <c r="A657" s="53" t="s">
        <v>313</v>
      </c>
      <c r="B657" s="50" t="s">
        <v>195</v>
      </c>
      <c r="C657" s="49">
        <v>54956.670299999998</v>
      </c>
      <c r="D657" s="49">
        <v>2.9999999999999997E-4</v>
      </c>
      <c r="E657" s="53">
        <f t="shared" si="115"/>
        <v>56590.996699971452</v>
      </c>
      <c r="F657" s="83">
        <f t="shared" si="116"/>
        <v>56591</v>
      </c>
      <c r="G657" s="83">
        <f t="shared" si="125"/>
        <v>-7.2827000258257613E-4</v>
      </c>
      <c r="N657" s="83">
        <f>G657</f>
        <v>-7.2827000258257613E-4</v>
      </c>
      <c r="O657" s="83">
        <f t="shared" ca="1" si="124"/>
        <v>-2.0977688487456882E-3</v>
      </c>
      <c r="P657" s="83">
        <f t="shared" si="117"/>
        <v>-8.8960235083104071E-3</v>
      </c>
      <c r="Q657" s="146">
        <f t="shared" si="118"/>
        <v>39938.170299999998</v>
      </c>
      <c r="R657" s="83">
        <f t="shared" si="126"/>
        <v>6.6712197330329276E-5</v>
      </c>
    </row>
    <row r="658" spans="1:18" ht="12.95" customHeight="1">
      <c r="A658" s="51" t="s">
        <v>216</v>
      </c>
      <c r="B658" s="52" t="s">
        <v>195</v>
      </c>
      <c r="C658" s="51">
        <v>54964.393700000001</v>
      </c>
      <c r="D658" s="51">
        <v>1E-4</v>
      </c>
      <c r="E658" s="53">
        <f t="shared" si="115"/>
        <v>56625.993940620705</v>
      </c>
      <c r="F658" s="83">
        <f t="shared" si="116"/>
        <v>56626</v>
      </c>
      <c r="G658" s="83">
        <f t="shared" si="125"/>
        <v>-1.337219997367356E-3</v>
      </c>
      <c r="K658" s="83">
        <f t="shared" ref="K658:K664" si="127">G658</f>
        <v>-1.337219997367356E-3</v>
      </c>
      <c r="O658" s="83">
        <f t="shared" ca="1" si="124"/>
        <v>-2.1173438050069264E-3</v>
      </c>
      <c r="P658" s="83">
        <f t="shared" si="117"/>
        <v>-8.9145862066379589E-3</v>
      </c>
      <c r="Q658" s="146">
        <f t="shared" si="118"/>
        <v>39945.893700000001</v>
      </c>
      <c r="R658" s="83">
        <f t="shared" si="126"/>
        <v>5.7416478669395943E-5</v>
      </c>
    </row>
    <row r="659" spans="1:18" ht="12.95" customHeight="1">
      <c r="A659" s="153" t="s">
        <v>306</v>
      </c>
      <c r="B659" s="52" t="s">
        <v>195</v>
      </c>
      <c r="C659" s="51">
        <v>55180.667600000001</v>
      </c>
      <c r="D659" s="51">
        <v>1E-4</v>
      </c>
      <c r="E659" s="53">
        <f t="shared" si="115"/>
        <v>57606.001414589256</v>
      </c>
      <c r="F659" s="83">
        <f t="shared" si="116"/>
        <v>57606</v>
      </c>
      <c r="G659" s="83">
        <f t="shared" si="125"/>
        <v>3.1218000367516652E-4</v>
      </c>
      <c r="K659" s="83">
        <f t="shared" si="127"/>
        <v>3.1218000367516652E-4</v>
      </c>
      <c r="O659" s="83">
        <f t="shared" ca="1" si="124"/>
        <v>-2.6654425803215691E-3</v>
      </c>
      <c r="P659" s="83">
        <f t="shared" si="117"/>
        <v>-9.4388618820524274E-3</v>
      </c>
      <c r="Q659" s="146">
        <f t="shared" si="118"/>
        <v>40162.167600000001</v>
      </c>
      <c r="R659" s="83">
        <f t="shared" si="126"/>
        <v>9.5082817857213955E-5</v>
      </c>
    </row>
    <row r="660" spans="1:18" ht="12.95" customHeight="1">
      <c r="A660" s="153" t="s">
        <v>306</v>
      </c>
      <c r="B660" s="52" t="s">
        <v>197</v>
      </c>
      <c r="C660" s="51">
        <v>55211.673799999997</v>
      </c>
      <c r="D660" s="51">
        <v>2.0000000000000001E-4</v>
      </c>
      <c r="E660" s="53">
        <f t="shared" si="115"/>
        <v>57746.500604456181</v>
      </c>
      <c r="F660" s="83">
        <f t="shared" si="116"/>
        <v>57746.5</v>
      </c>
      <c r="G660" s="83">
        <f t="shared" si="125"/>
        <v>1.3339499855646864E-4</v>
      </c>
      <c r="K660" s="83">
        <f t="shared" si="127"/>
        <v>1.3339499855646864E-4</v>
      </c>
      <c r="O660" s="83">
        <f t="shared" ca="1" si="124"/>
        <v>-2.7440220475988229E-3</v>
      </c>
      <c r="P660" s="83">
        <f t="shared" si="117"/>
        <v>-9.5147412902724052E-3</v>
      </c>
      <c r="Q660" s="146">
        <f t="shared" si="118"/>
        <v>40193.173799999997</v>
      </c>
      <c r="R660" s="83">
        <f t="shared" si="126"/>
        <v>9.3086533847816589E-5</v>
      </c>
    </row>
    <row r="661" spans="1:18" ht="12.95" customHeight="1">
      <c r="A661" s="153" t="s">
        <v>306</v>
      </c>
      <c r="B661" s="52" t="s">
        <v>195</v>
      </c>
      <c r="C661" s="51">
        <v>55213.5501</v>
      </c>
      <c r="D661" s="51">
        <v>1E-4</v>
      </c>
      <c r="E661" s="53">
        <f t="shared" ref="E661:E724" si="128">+(C661-C$7)/C$8</f>
        <v>57755.002730803419</v>
      </c>
      <c r="F661" s="83">
        <f t="shared" ref="F661:F724" si="129">ROUND(2*E661,0)/2</f>
        <v>57755</v>
      </c>
      <c r="G661" s="83">
        <f t="shared" si="125"/>
        <v>6.0264999774517491E-4</v>
      </c>
      <c r="K661" s="83">
        <f t="shared" si="127"/>
        <v>6.0264999774517491E-4</v>
      </c>
      <c r="O661" s="83">
        <f t="shared" ca="1" si="124"/>
        <v>-2.7487759655479803E-3</v>
      </c>
      <c r="P661" s="83">
        <f t="shared" ref="P661:P724" si="130">+D$11+D$12*F661+D$13*F661^2</f>
        <v>-9.5193376146905529E-3</v>
      </c>
      <c r="Q661" s="146">
        <f t="shared" ref="Q661:Q724" si="131">+C661-15018.5</f>
        <v>40195.0501</v>
      </c>
      <c r="R661" s="83">
        <f t="shared" si="126"/>
        <v>1.0245463322630233E-4</v>
      </c>
    </row>
    <row r="662" spans="1:18" ht="12.95" customHeight="1">
      <c r="A662" s="153" t="s">
        <v>306</v>
      </c>
      <c r="B662" s="52" t="s">
        <v>197</v>
      </c>
      <c r="C662" s="51">
        <v>55249.6319</v>
      </c>
      <c r="D662" s="51">
        <v>2.0000000000000001E-4</v>
      </c>
      <c r="E662" s="53">
        <f t="shared" si="128"/>
        <v>57918.501117221007</v>
      </c>
      <c r="F662" s="83">
        <f t="shared" si="129"/>
        <v>57918.5</v>
      </c>
      <c r="G662" s="83">
        <f t="shared" si="125"/>
        <v>2.4655499873915687E-4</v>
      </c>
      <c r="K662" s="83">
        <f t="shared" si="127"/>
        <v>2.4655499873915687E-4</v>
      </c>
      <c r="O662" s="83">
        <f t="shared" ca="1" si="124"/>
        <v>-2.8402189755111946E-3</v>
      </c>
      <c r="P662" s="83">
        <f t="shared" si="130"/>
        <v>-9.6078770589100027E-3</v>
      </c>
      <c r="Q662" s="146">
        <f t="shared" si="131"/>
        <v>40231.1319</v>
      </c>
      <c r="R662" s="83">
        <f t="shared" si="126"/>
        <v>9.7109831178823449E-5</v>
      </c>
    </row>
    <row r="663" spans="1:18" ht="12.95" customHeight="1">
      <c r="A663" s="49" t="s">
        <v>298</v>
      </c>
      <c r="B663" s="50" t="s">
        <v>195</v>
      </c>
      <c r="C663" s="49">
        <v>55276.667000000001</v>
      </c>
      <c r="D663" s="49">
        <v>1E-4</v>
      </c>
      <c r="E663" s="53">
        <f t="shared" si="128"/>
        <v>58041.00595973547</v>
      </c>
      <c r="F663" s="83">
        <f t="shared" si="129"/>
        <v>58041</v>
      </c>
      <c r="G663" s="83">
        <f t="shared" si="125"/>
        <v>1.3152300016372465E-3</v>
      </c>
      <c r="K663" s="83">
        <f t="shared" si="127"/>
        <v>1.3152300016372465E-3</v>
      </c>
      <c r="O663" s="83">
        <f t="shared" ca="1" si="124"/>
        <v>-2.908731322425525E-3</v>
      </c>
      <c r="P663" s="83">
        <f t="shared" si="130"/>
        <v>-9.6743731576440489E-3</v>
      </c>
      <c r="Q663" s="146">
        <f t="shared" si="131"/>
        <v>40258.167000000001</v>
      </c>
      <c r="R663" s="83">
        <f t="shared" si="126"/>
        <v>1.2077137759848542E-4</v>
      </c>
    </row>
    <row r="664" spans="1:18" ht="12.95" customHeight="1">
      <c r="A664" s="49" t="s">
        <v>298</v>
      </c>
      <c r="B664" s="50" t="s">
        <v>197</v>
      </c>
      <c r="C664" s="49">
        <v>55276.775000000001</v>
      </c>
      <c r="D664" s="49">
        <v>5.9999999999999995E-4</v>
      </c>
      <c r="E664" s="53">
        <f t="shared" si="128"/>
        <v>58041.495342907401</v>
      </c>
      <c r="F664" s="83">
        <f t="shared" si="129"/>
        <v>58041.5</v>
      </c>
      <c r="G664" s="83">
        <f t="shared" si="125"/>
        <v>-1.0277549954480492E-3</v>
      </c>
      <c r="K664" s="83">
        <f t="shared" si="127"/>
        <v>-1.0277549954480492E-3</v>
      </c>
      <c r="O664" s="83">
        <f t="shared" ca="1" si="124"/>
        <v>-2.9090109646578259E-3</v>
      </c>
      <c r="P664" s="83">
        <f t="shared" si="130"/>
        <v>-9.6746448497606469E-3</v>
      </c>
      <c r="Q664" s="146">
        <f t="shared" si="131"/>
        <v>40258.275000000001</v>
      </c>
      <c r="R664" s="83">
        <f t="shared" si="126"/>
        <v>7.4768704152614133E-5</v>
      </c>
    </row>
    <row r="665" spans="1:18" ht="12.95" customHeight="1">
      <c r="A665" s="53" t="s">
        <v>314</v>
      </c>
      <c r="B665" s="50" t="s">
        <v>197</v>
      </c>
      <c r="C665" s="49">
        <v>55279.644500000002</v>
      </c>
      <c r="D665" s="49">
        <v>2.0000000000000001E-4</v>
      </c>
      <c r="E665" s="53">
        <f t="shared" si="128"/>
        <v>58054.497981906163</v>
      </c>
      <c r="F665" s="83">
        <f t="shared" si="129"/>
        <v>58054.5</v>
      </c>
      <c r="G665" s="83">
        <f t="shared" si="125"/>
        <v>-4.4536499626701698E-4</v>
      </c>
      <c r="N665" s="83">
        <f>G665</f>
        <v>-4.4536499626701698E-4</v>
      </c>
      <c r="O665" s="83">
        <f t="shared" ca="1" si="124"/>
        <v>-2.9162816626977124E-3</v>
      </c>
      <c r="P665" s="83">
        <f t="shared" si="130"/>
        <v>-9.6817096423003936E-3</v>
      </c>
      <c r="Q665" s="146">
        <f t="shared" si="131"/>
        <v>40261.144500000002</v>
      </c>
      <c r="R665" s="83">
        <f t="shared" si="126"/>
        <v>8.5310062420309422E-5</v>
      </c>
    </row>
    <row r="666" spans="1:18" ht="12.95" customHeight="1">
      <c r="A666" s="49" t="s">
        <v>310</v>
      </c>
      <c r="B666" s="50" t="s">
        <v>195</v>
      </c>
      <c r="C666" s="49">
        <v>55305.356</v>
      </c>
      <c r="D666" s="49">
        <v>1E-4</v>
      </c>
      <c r="E666" s="53">
        <f t="shared" si="128"/>
        <v>58171.005161769011</v>
      </c>
      <c r="F666" s="83">
        <f t="shared" si="129"/>
        <v>58171</v>
      </c>
      <c r="G666" s="83">
        <f t="shared" si="125"/>
        <v>1.139129999501165E-3</v>
      </c>
      <c r="K666" s="83">
        <f>G666</f>
        <v>1.139129999501165E-3</v>
      </c>
      <c r="O666" s="83">
        <f t="shared" ca="1" si="124"/>
        <v>-2.9814383028244039E-3</v>
      </c>
      <c r="P666" s="83">
        <f t="shared" si="130"/>
        <v>-9.7450896096761032E-3</v>
      </c>
      <c r="Q666" s="146">
        <f t="shared" si="131"/>
        <v>40286.856</v>
      </c>
      <c r="R666" s="83">
        <f t="shared" si="126"/>
        <v>1.1846623650079897E-4</v>
      </c>
    </row>
    <row r="667" spans="1:18" ht="12.95" customHeight="1">
      <c r="A667" s="49" t="s">
        <v>315</v>
      </c>
      <c r="B667" s="50" t="s">
        <v>197</v>
      </c>
      <c r="C667" s="49">
        <v>55560.910900000003</v>
      </c>
      <c r="D667" s="49">
        <v>1E-4</v>
      </c>
      <c r="E667" s="53">
        <f t="shared" si="128"/>
        <v>59329.007639226016</v>
      </c>
      <c r="F667" s="83">
        <f t="shared" si="129"/>
        <v>59329</v>
      </c>
      <c r="G667" s="83">
        <f t="shared" si="125"/>
        <v>1.6858700037118979E-3</v>
      </c>
      <c r="N667" s="83">
        <f>G667</f>
        <v>1.6858700037118979E-3</v>
      </c>
      <c r="O667" s="83">
        <f t="shared" ca="1" si="124"/>
        <v>-3.6290897128390641E-3</v>
      </c>
      <c r="P667" s="83">
        <f t="shared" si="130"/>
        <v>-1.038178770769704E-2</v>
      </c>
      <c r="Q667" s="146">
        <f t="shared" si="131"/>
        <v>40542.410900000003</v>
      </c>
      <c r="R667" s="83">
        <f t="shared" si="126"/>
        <v>1.456283626397276E-4</v>
      </c>
    </row>
    <row r="668" spans="1:18" ht="12.95" customHeight="1">
      <c r="A668" s="49" t="s">
        <v>309</v>
      </c>
      <c r="B668" s="50" t="s">
        <v>195</v>
      </c>
      <c r="C668" s="49">
        <v>55607.917099999999</v>
      </c>
      <c r="D668" s="49">
        <v>2.0000000000000001E-4</v>
      </c>
      <c r="E668" s="53">
        <f t="shared" si="128"/>
        <v>59542.008039749875</v>
      </c>
      <c r="F668" s="83">
        <f t="shared" si="129"/>
        <v>59542</v>
      </c>
      <c r="G668" s="83">
        <f t="shared" si="125"/>
        <v>1.7742599957273342E-3</v>
      </c>
      <c r="K668" s="83">
        <f>G668</f>
        <v>1.7742599957273342E-3</v>
      </c>
      <c r="O668" s="83">
        <f t="shared" ca="1" si="124"/>
        <v>-3.748217303800306E-3</v>
      </c>
      <c r="P668" s="83">
        <f t="shared" si="130"/>
        <v>-1.0500227583112122E-2</v>
      </c>
      <c r="Q668" s="146">
        <f t="shared" si="131"/>
        <v>40589.417099999999</v>
      </c>
      <c r="R668" s="83">
        <f t="shared" si="126"/>
        <v>1.5066304532308409E-4</v>
      </c>
    </row>
    <row r="669" spans="1:18" ht="12.95" customHeight="1">
      <c r="A669" s="53" t="s">
        <v>318</v>
      </c>
      <c r="B669" s="52" t="s">
        <v>197</v>
      </c>
      <c r="C669" s="51">
        <v>55622.592600000004</v>
      </c>
      <c r="D669" s="51">
        <v>2.0000000000000001E-4</v>
      </c>
      <c r="E669" s="53">
        <f t="shared" si="128"/>
        <v>59608.507509562136</v>
      </c>
      <c r="F669" s="83">
        <f t="shared" si="129"/>
        <v>59608.5</v>
      </c>
      <c r="G669" s="83">
        <f t="shared" si="125"/>
        <v>1.6572550084674731E-3</v>
      </c>
      <c r="K669" s="83">
        <f>G669</f>
        <v>1.6572550084674731E-3</v>
      </c>
      <c r="O669" s="83">
        <f t="shared" ca="1" si="124"/>
        <v>-3.7854097206966621E-3</v>
      </c>
      <c r="P669" s="83">
        <f t="shared" si="130"/>
        <v>-1.0537289752725628E-2</v>
      </c>
      <c r="Q669" s="146">
        <f t="shared" si="131"/>
        <v>40604.092600000004</v>
      </c>
      <c r="R669" s="83">
        <f t="shared" si="126"/>
        <v>1.4870692193274211E-4</v>
      </c>
    </row>
    <row r="670" spans="1:18" ht="12.95" customHeight="1">
      <c r="A670" s="214" t="s">
        <v>1428</v>
      </c>
      <c r="B670" s="215" t="s">
        <v>197</v>
      </c>
      <c r="C670" s="216">
        <v>55651.501999999862</v>
      </c>
      <c r="D670" s="216">
        <v>1E-4</v>
      </c>
      <c r="E670" s="53">
        <f t="shared" si="128"/>
        <v>59739.505415771848</v>
      </c>
      <c r="F670" s="83">
        <f t="shared" si="129"/>
        <v>59739.5</v>
      </c>
      <c r="G670" s="83">
        <f t="shared" si="125"/>
        <v>1.195184864627663E-3</v>
      </c>
      <c r="J670" s="83">
        <f>G670</f>
        <v>1.195184864627663E-3</v>
      </c>
      <c r="O670" s="83">
        <f t="shared" ca="1" si="124"/>
        <v>-3.8586759855601498E-3</v>
      </c>
      <c r="P670" s="83">
        <f t="shared" si="130"/>
        <v>-1.0610417010218587E-2</v>
      </c>
      <c r="Q670" s="146">
        <f t="shared" si="131"/>
        <v>40633.001999999862</v>
      </c>
      <c r="R670" s="83">
        <f t="shared" si="126"/>
        <v>1.3937223562737329E-4</v>
      </c>
    </row>
    <row r="671" spans="1:18" ht="12.95" customHeight="1">
      <c r="A671" s="214" t="s">
        <v>1428</v>
      </c>
      <c r="B671" s="215" t="s">
        <v>195</v>
      </c>
      <c r="C671" s="216">
        <v>55652.495199999772</v>
      </c>
      <c r="D671" s="216">
        <v>1E-4</v>
      </c>
      <c r="E671" s="53">
        <f t="shared" si="128"/>
        <v>59744.005928422972</v>
      </c>
      <c r="F671" s="83">
        <f t="shared" si="129"/>
        <v>59744</v>
      </c>
      <c r="G671" s="83">
        <f t="shared" si="125"/>
        <v>1.30831977003254E-3</v>
      </c>
      <c r="J671" s="83">
        <f>G671</f>
        <v>1.30831977003254E-3</v>
      </c>
      <c r="O671" s="83">
        <f t="shared" ca="1" si="124"/>
        <v>-3.8611927656508789E-3</v>
      </c>
      <c r="P671" s="83">
        <f t="shared" si="130"/>
        <v>-1.0612931786076907E-2</v>
      </c>
      <c r="Q671" s="146">
        <f t="shared" si="131"/>
        <v>40633.995199999772</v>
      </c>
      <c r="R671" s="83">
        <f t="shared" si="126"/>
        <v>1.4211623866404192E-4</v>
      </c>
    </row>
    <row r="672" spans="1:18" ht="12.95" customHeight="1">
      <c r="A672" s="214" t="s">
        <v>1428</v>
      </c>
      <c r="B672" s="215" t="s">
        <v>197</v>
      </c>
      <c r="C672" s="216">
        <v>55652.604999999981</v>
      </c>
      <c r="D672" s="216">
        <v>1E-4</v>
      </c>
      <c r="E672" s="53">
        <f t="shared" si="128"/>
        <v>59744.503467982053</v>
      </c>
      <c r="F672" s="83">
        <f t="shared" si="129"/>
        <v>59744.5</v>
      </c>
      <c r="G672" s="83">
        <f t="shared" si="125"/>
        <v>7.6533498213393614E-4</v>
      </c>
      <c r="J672" s="83">
        <f>G672</f>
        <v>7.6533498213393614E-4</v>
      </c>
      <c r="O672" s="83">
        <f t="shared" ca="1" si="124"/>
        <v>-3.8614724078831798E-3</v>
      </c>
      <c r="P672" s="83">
        <f t="shared" si="130"/>
        <v>-1.0613211216977239E-2</v>
      </c>
      <c r="Q672" s="146">
        <f t="shared" si="131"/>
        <v>40634.104999999981</v>
      </c>
      <c r="R672" s="83">
        <f t="shared" si="126"/>
        <v>1.2947131360530737E-4</v>
      </c>
    </row>
    <row r="673" spans="1:18" ht="12.95" customHeight="1">
      <c r="A673" s="214" t="s">
        <v>1428</v>
      </c>
      <c r="B673" s="215" t="s">
        <v>197</v>
      </c>
      <c r="C673" s="216">
        <v>55655.474299999885</v>
      </c>
      <c r="D673" s="216">
        <v>2.0000000000000001E-4</v>
      </c>
      <c r="E673" s="53">
        <f t="shared" si="128"/>
        <v>59757.505200715234</v>
      </c>
      <c r="F673" s="83">
        <f t="shared" si="129"/>
        <v>59757.5</v>
      </c>
      <c r="G673" s="83">
        <f t="shared" si="125"/>
        <v>1.1477248845039867E-3</v>
      </c>
      <c r="J673" s="83">
        <f>G673</f>
        <v>1.1477248845039867E-3</v>
      </c>
      <c r="O673" s="83">
        <f t="shared" ca="1" si="124"/>
        <v>-3.8687431059230733E-3</v>
      </c>
      <c r="P673" s="83">
        <f t="shared" si="130"/>
        <v>-1.062047721789406E-2</v>
      </c>
      <c r="Q673" s="146">
        <f t="shared" si="131"/>
        <v>40636.974299999885</v>
      </c>
      <c r="R673" s="83">
        <f t="shared" si="126"/>
        <v>1.3849058072288581E-4</v>
      </c>
    </row>
    <row r="674" spans="1:18" ht="12.95" customHeight="1">
      <c r="A674" s="214" t="s">
        <v>1428</v>
      </c>
      <c r="B674" s="215" t="s">
        <v>195</v>
      </c>
      <c r="C674" s="216">
        <v>55655.584499999881</v>
      </c>
      <c r="D674" s="216">
        <v>1E-4</v>
      </c>
      <c r="E674" s="53">
        <f t="shared" si="128"/>
        <v>59758.004552803613</v>
      </c>
      <c r="F674" s="83">
        <f t="shared" si="129"/>
        <v>59758</v>
      </c>
      <c r="G674" s="83">
        <f t="shared" si="125"/>
        <v>1.0047398827737197E-3</v>
      </c>
      <c r="J674" s="83">
        <f>G674</f>
        <v>1.0047398827737197E-3</v>
      </c>
      <c r="O674" s="83">
        <f t="shared" ca="1" si="124"/>
        <v>-3.8690227481553742E-3</v>
      </c>
      <c r="P674" s="83">
        <f t="shared" si="130"/>
        <v>-1.0620756710141175E-2</v>
      </c>
      <c r="Q674" s="146">
        <f t="shared" si="131"/>
        <v>40637.084499999881</v>
      </c>
      <c r="R674" s="83">
        <f t="shared" si="126"/>
        <v>1.3515217103187585E-4</v>
      </c>
    </row>
    <row r="675" spans="1:18" ht="12.95" customHeight="1">
      <c r="A675" s="53" t="s">
        <v>318</v>
      </c>
      <c r="B675" s="52" t="s">
        <v>195</v>
      </c>
      <c r="C675" s="51">
        <v>55657.349900000001</v>
      </c>
      <c r="D675" s="51">
        <v>2.9999999999999997E-4</v>
      </c>
      <c r="E675" s="53">
        <f t="shared" si="128"/>
        <v>59766.004155135022</v>
      </c>
      <c r="F675" s="83">
        <f t="shared" si="129"/>
        <v>59766</v>
      </c>
      <c r="G675" s="83">
        <f t="shared" si="125"/>
        <v>9.1698000323958695E-4</v>
      </c>
      <c r="K675" s="83">
        <f>G675</f>
        <v>9.1698000323958695E-4</v>
      </c>
      <c r="O675" s="83">
        <f t="shared" ca="1" si="124"/>
        <v>-3.8734970238722306E-3</v>
      </c>
      <c r="P675" s="83">
        <f t="shared" si="130"/>
        <v>-1.0625228895101108E-2</v>
      </c>
      <c r="Q675" s="146">
        <f t="shared" si="131"/>
        <v>40638.849900000001</v>
      </c>
      <c r="R675" s="83">
        <f t="shared" si="126"/>
        <v>1.3322258625293512E-4</v>
      </c>
    </row>
    <row r="676" spans="1:18" ht="12.95" customHeight="1">
      <c r="A676" s="214" t="s">
        <v>1428</v>
      </c>
      <c r="B676" s="215" t="s">
        <v>197</v>
      </c>
      <c r="C676" s="216">
        <v>55657.460700000171</v>
      </c>
      <c r="D676" s="216">
        <v>1E-4</v>
      </c>
      <c r="E676" s="53">
        <f t="shared" si="128"/>
        <v>59766.506226019592</v>
      </c>
      <c r="F676" s="83">
        <f t="shared" si="129"/>
        <v>59766.5</v>
      </c>
      <c r="G676" s="83">
        <f t="shared" si="125"/>
        <v>1.3739951682509854E-3</v>
      </c>
      <c r="J676" s="83">
        <f>G676</f>
        <v>1.3739951682509854E-3</v>
      </c>
      <c r="O676" s="83">
        <f t="shared" ca="1" si="124"/>
        <v>-3.8737766661045316E-3</v>
      </c>
      <c r="P676" s="83">
        <f t="shared" si="130"/>
        <v>-1.0625508425973982E-2</v>
      </c>
      <c r="Q676" s="146">
        <f t="shared" si="131"/>
        <v>40638.960700000171</v>
      </c>
      <c r="R676" s="83">
        <f t="shared" si="126"/>
        <v>1.4398808650781792E-4</v>
      </c>
    </row>
    <row r="677" spans="1:18" ht="12.95" customHeight="1">
      <c r="A677" s="214" t="s">
        <v>1428</v>
      </c>
      <c r="B677" s="215" t="s">
        <v>195</v>
      </c>
      <c r="C677" s="216">
        <v>55658.453699999955</v>
      </c>
      <c r="D677" s="216">
        <v>1E-4</v>
      </c>
      <c r="E677" s="53">
        <f t="shared" si="128"/>
        <v>59771.005832405004</v>
      </c>
      <c r="F677" s="83">
        <f t="shared" si="129"/>
        <v>59771</v>
      </c>
      <c r="G677" s="83">
        <f t="shared" si="125"/>
        <v>1.2871299550170079E-3</v>
      </c>
      <c r="J677" s="83">
        <f>G677</f>
        <v>1.2871299550170079E-3</v>
      </c>
      <c r="O677" s="83">
        <f t="shared" ca="1" si="124"/>
        <v>-3.8762934461952607E-3</v>
      </c>
      <c r="P677" s="83">
        <f t="shared" si="130"/>
        <v>-1.0628024306074494E-2</v>
      </c>
      <c r="Q677" s="146">
        <f t="shared" si="131"/>
        <v>40639.953699999955</v>
      </c>
      <c r="R677" s="83">
        <f t="shared" si="126"/>
        <v>1.4197090106560697E-4</v>
      </c>
    </row>
    <row r="678" spans="1:18" ht="12.95" customHeight="1">
      <c r="A678" s="214" t="s">
        <v>1428</v>
      </c>
      <c r="B678" s="215" t="s">
        <v>197</v>
      </c>
      <c r="C678" s="216">
        <v>55658.564100000076</v>
      </c>
      <c r="D678" s="216">
        <v>2.0000000000000001E-4</v>
      </c>
      <c r="E678" s="53">
        <f t="shared" si="128"/>
        <v>59771.506090759089</v>
      </c>
      <c r="F678" s="83">
        <f t="shared" si="129"/>
        <v>59771.5</v>
      </c>
      <c r="G678" s="83">
        <f t="shared" si="125"/>
        <v>1.344145079201553E-3</v>
      </c>
      <c r="J678" s="83">
        <f>G678</f>
        <v>1.344145079201553E-3</v>
      </c>
      <c r="O678" s="83">
        <f t="shared" ca="1" si="124"/>
        <v>-3.8765730884275616E-3</v>
      </c>
      <c r="P678" s="83">
        <f t="shared" si="130"/>
        <v>-1.0628303859668398E-2</v>
      </c>
      <c r="Q678" s="146">
        <f t="shared" si="131"/>
        <v>40640.064100000076</v>
      </c>
      <c r="R678" s="83">
        <f t="shared" si="126"/>
        <v>1.433395335938482E-4</v>
      </c>
    </row>
    <row r="679" spans="1:18" ht="12.95" customHeight="1">
      <c r="A679" s="214" t="s">
        <v>1428</v>
      </c>
      <c r="B679" s="215" t="s">
        <v>195</v>
      </c>
      <c r="C679" s="216">
        <v>55660.439799999818</v>
      </c>
      <c r="D679" s="216">
        <v>1E-4</v>
      </c>
      <c r="E679" s="53">
        <f t="shared" si="128"/>
        <v>59780.005498309743</v>
      </c>
      <c r="F679" s="83">
        <f t="shared" si="129"/>
        <v>59780</v>
      </c>
      <c r="G679" s="83">
        <f t="shared" si="125"/>
        <v>1.2133998170611449E-3</v>
      </c>
      <c r="J679" s="83">
        <f>G679</f>
        <v>1.2133998170611449E-3</v>
      </c>
      <c r="O679" s="83">
        <f t="shared" ca="1" si="124"/>
        <v>-3.8813270063767259E-3</v>
      </c>
      <c r="P679" s="83">
        <f t="shared" si="130"/>
        <v>-1.0633056618396603E-2</v>
      </c>
      <c r="Q679" s="146">
        <f t="shared" si="131"/>
        <v>40641.939799999818</v>
      </c>
      <c r="R679" s="83">
        <f t="shared" si="126"/>
        <v>1.4033853007719831E-4</v>
      </c>
    </row>
    <row r="680" spans="1:18" ht="12.95" customHeight="1">
      <c r="A680" s="214" t="s">
        <v>1428</v>
      </c>
      <c r="B680" s="215" t="s">
        <v>197</v>
      </c>
      <c r="C680" s="216">
        <v>55660.55019999994</v>
      </c>
      <c r="D680" s="216">
        <v>2.0000000000000001E-4</v>
      </c>
      <c r="E680" s="53">
        <f t="shared" si="128"/>
        <v>59780.505756663828</v>
      </c>
      <c r="F680" s="83">
        <f t="shared" si="129"/>
        <v>59780.5</v>
      </c>
      <c r="G680" s="83">
        <f t="shared" si="125"/>
        <v>1.27041494124569E-3</v>
      </c>
      <c r="J680" s="83">
        <f>G680</f>
        <v>1.27041494124569E-3</v>
      </c>
      <c r="O680" s="83">
        <f t="shared" ca="1" si="124"/>
        <v>-3.8816066486090268E-3</v>
      </c>
      <c r="P680" s="83">
        <f t="shared" si="130"/>
        <v>-1.063333621288837E-2</v>
      </c>
      <c r="Q680" s="146">
        <f t="shared" si="131"/>
        <v>40642.05019999994</v>
      </c>
      <c r="R680" s="83">
        <f t="shared" si="126"/>
        <v>1.4169929153954797E-4</v>
      </c>
    </row>
    <row r="681" spans="1:18" ht="12.95" customHeight="1">
      <c r="A681" s="49" t="s">
        <v>309</v>
      </c>
      <c r="B681" s="50" t="s">
        <v>195</v>
      </c>
      <c r="C681" s="49">
        <v>55660.660900000003</v>
      </c>
      <c r="D681" s="49">
        <v>2.0000000000000001E-4</v>
      </c>
      <c r="E681" s="53">
        <f t="shared" si="128"/>
        <v>59781.007374415349</v>
      </c>
      <c r="F681" s="83">
        <f t="shared" si="129"/>
        <v>59781</v>
      </c>
      <c r="G681" s="83">
        <f t="shared" si="125"/>
        <v>1.6274299996439368E-3</v>
      </c>
      <c r="K681" s="83">
        <f>G681</f>
        <v>1.6274299996439368E-3</v>
      </c>
      <c r="O681" s="83">
        <f t="shared" ca="1" si="124"/>
        <v>-3.8818862908413278E-3</v>
      </c>
      <c r="P681" s="83">
        <f t="shared" si="130"/>
        <v>-1.0633615809652238E-2</v>
      </c>
      <c r="Q681" s="146">
        <f t="shared" si="131"/>
        <v>40642.160900000003</v>
      </c>
      <c r="R681" s="83">
        <f t="shared" si="126"/>
        <v>1.5033324433765929E-4</v>
      </c>
    </row>
    <row r="682" spans="1:18" ht="12.95" customHeight="1">
      <c r="A682" s="214" t="s">
        <v>1428</v>
      </c>
      <c r="B682" s="215" t="s">
        <v>195</v>
      </c>
      <c r="C682" s="216">
        <v>55660.661299999803</v>
      </c>
      <c r="D682" s="216">
        <v>2.0000000000000001E-4</v>
      </c>
      <c r="E682" s="53">
        <f t="shared" si="128"/>
        <v>59781.009186944713</v>
      </c>
      <c r="F682" s="83">
        <f t="shared" si="129"/>
        <v>59781</v>
      </c>
      <c r="G682" s="83">
        <f t="shared" si="125"/>
        <v>2.0274298003641888E-3</v>
      </c>
      <c r="J682" s="83">
        <f>G682</f>
        <v>2.0274298003641888E-3</v>
      </c>
      <c r="O682" s="83">
        <f t="shared" ca="1" si="124"/>
        <v>-3.8818862908413278E-3</v>
      </c>
      <c r="P682" s="83">
        <f t="shared" si="130"/>
        <v>-1.0633615809652238E-2</v>
      </c>
      <c r="Q682" s="146">
        <f t="shared" si="131"/>
        <v>40642.161299999803</v>
      </c>
      <c r="R682" s="83">
        <f t="shared" si="126"/>
        <v>1.6030207593891623E-4</v>
      </c>
    </row>
    <row r="683" spans="1:18" ht="12.95" customHeight="1">
      <c r="A683" s="49" t="s">
        <v>309</v>
      </c>
      <c r="B683" s="50" t="s">
        <v>197</v>
      </c>
      <c r="C683" s="49">
        <v>55660.771200000003</v>
      </c>
      <c r="D683" s="49">
        <v>1.1000000000000001E-3</v>
      </c>
      <c r="E683" s="53">
        <f t="shared" si="128"/>
        <v>59781.507179636312</v>
      </c>
      <c r="F683" s="83">
        <f t="shared" si="129"/>
        <v>59781.5</v>
      </c>
      <c r="G683" s="83">
        <f t="shared" si="125"/>
        <v>1.5844450026634149E-3</v>
      </c>
      <c r="K683" s="83">
        <f>G683</f>
        <v>1.5844450026634149E-3</v>
      </c>
      <c r="O683" s="83">
        <f t="shared" ca="1" si="124"/>
        <v>-3.8821659330736356E-3</v>
      </c>
      <c r="P683" s="83">
        <f t="shared" si="130"/>
        <v>-1.0633895408688209E-2</v>
      </c>
      <c r="Q683" s="146">
        <f t="shared" si="131"/>
        <v>40642.271200000003</v>
      </c>
      <c r="R683" s="83">
        <f t="shared" si="126"/>
        <v>1.4928784240766818E-4</v>
      </c>
    </row>
    <row r="684" spans="1:18" ht="12.95" customHeight="1">
      <c r="A684" s="214" t="s">
        <v>1428</v>
      </c>
      <c r="B684" s="215" t="s">
        <v>197</v>
      </c>
      <c r="C684" s="216">
        <v>55661.432599999942</v>
      </c>
      <c r="D684" s="216">
        <v>1E-4</v>
      </c>
      <c r="E684" s="53">
        <f t="shared" si="128"/>
        <v>59784.504198431569</v>
      </c>
      <c r="F684" s="83">
        <f t="shared" si="129"/>
        <v>59784.5</v>
      </c>
      <c r="G684" s="83">
        <f t="shared" si="125"/>
        <v>9.2653494357364252E-4</v>
      </c>
      <c r="J684" s="83">
        <f t="shared" ref="J684:J694" si="132">G684</f>
        <v>9.2653494357364252E-4</v>
      </c>
      <c r="O684" s="83">
        <f t="shared" ca="1" si="124"/>
        <v>-3.8838437864674551E-3</v>
      </c>
      <c r="P684" s="83">
        <f t="shared" si="130"/>
        <v>-1.0635573050618206E-2</v>
      </c>
      <c r="Q684" s="146">
        <f t="shared" si="131"/>
        <v>40642.932599999942</v>
      </c>
      <c r="R684" s="83">
        <f t="shared" si="126"/>
        <v>1.3368234126935507E-4</v>
      </c>
    </row>
    <row r="685" spans="1:18" ht="12.95" customHeight="1">
      <c r="A685" s="214" t="s">
        <v>1428</v>
      </c>
      <c r="B685" s="215" t="s">
        <v>195</v>
      </c>
      <c r="C685" s="216">
        <v>55661.543899999931</v>
      </c>
      <c r="D685" s="216">
        <v>2.9999999999999997E-4</v>
      </c>
      <c r="E685" s="53">
        <f t="shared" si="128"/>
        <v>59785.008534978151</v>
      </c>
      <c r="F685" s="83">
        <f t="shared" si="129"/>
        <v>59785</v>
      </c>
      <c r="G685" s="83">
        <f t="shared" si="125"/>
        <v>1.8835499358829111E-3</v>
      </c>
      <c r="J685" s="83">
        <f t="shared" si="132"/>
        <v>1.8835499358829111E-3</v>
      </c>
      <c r="O685" s="83">
        <f t="shared" ca="1" si="124"/>
        <v>-3.884123428699756E-3</v>
      </c>
      <c r="P685" s="83">
        <f t="shared" si="130"/>
        <v>-1.0635852665558904E-2</v>
      </c>
      <c r="Q685" s="146">
        <f t="shared" si="131"/>
        <v>40643.043899999931</v>
      </c>
      <c r="R685" s="83">
        <f t="shared" si="126"/>
        <v>1.5673544149698811E-4</v>
      </c>
    </row>
    <row r="686" spans="1:18" ht="12.95" customHeight="1">
      <c r="A686" s="214" t="s">
        <v>1428</v>
      </c>
      <c r="B686" s="215" t="s">
        <v>197</v>
      </c>
      <c r="C686" s="216">
        <v>55661.653799999971</v>
      </c>
      <c r="D686" s="216">
        <v>2.9999999999999997E-4</v>
      </c>
      <c r="E686" s="53">
        <f t="shared" si="128"/>
        <v>59785.506527669037</v>
      </c>
      <c r="F686" s="83">
        <f t="shared" si="129"/>
        <v>59785.5</v>
      </c>
      <c r="G686" s="83">
        <f t="shared" si="125"/>
        <v>1.440564970835112E-3</v>
      </c>
      <c r="J686" s="83">
        <f t="shared" si="132"/>
        <v>1.440564970835112E-3</v>
      </c>
      <c r="O686" s="83">
        <f t="shared" ca="1" si="124"/>
        <v>-3.8844030709320569E-3</v>
      </c>
      <c r="P686" s="83">
        <f t="shared" si="130"/>
        <v>-1.0636132282771698E-2</v>
      </c>
      <c r="Q686" s="146">
        <f t="shared" si="131"/>
        <v>40643.153799999971</v>
      </c>
      <c r="R686" s="83">
        <f t="shared" si="126"/>
        <v>1.4584661655527427E-4</v>
      </c>
    </row>
    <row r="687" spans="1:18" ht="12.95" customHeight="1">
      <c r="A687" s="214" t="s">
        <v>1428</v>
      </c>
      <c r="B687" s="215" t="s">
        <v>195</v>
      </c>
      <c r="C687" s="216">
        <v>55662.425799999852</v>
      </c>
      <c r="D687" s="216">
        <v>1E-4</v>
      </c>
      <c r="E687" s="53">
        <f t="shared" si="128"/>
        <v>59789.004711082693</v>
      </c>
      <c r="F687" s="83">
        <f t="shared" si="129"/>
        <v>59789</v>
      </c>
      <c r="G687" s="83">
        <f t="shared" si="125"/>
        <v>1.0396698489785194E-3</v>
      </c>
      <c r="J687" s="83">
        <f t="shared" si="132"/>
        <v>1.0396698489785194E-3</v>
      </c>
      <c r="O687" s="83">
        <f t="shared" ca="1" si="124"/>
        <v>-3.8863605665581842E-3</v>
      </c>
      <c r="P687" s="83">
        <f t="shared" si="130"/>
        <v>-1.0638089666880176E-2</v>
      </c>
      <c r="Q687" s="146">
        <f t="shared" si="131"/>
        <v>40643.925799999852</v>
      </c>
      <c r="R687" s="83">
        <f t="shared" si="126"/>
        <v>1.3637006731022832E-4</v>
      </c>
    </row>
    <row r="688" spans="1:18" ht="12.95" customHeight="1">
      <c r="A688" s="214" t="s">
        <v>1428</v>
      </c>
      <c r="B688" s="215" t="s">
        <v>197</v>
      </c>
      <c r="C688" s="216">
        <v>55662.536199999973</v>
      </c>
      <c r="D688" s="216">
        <v>2.0000000000000001E-4</v>
      </c>
      <c r="E688" s="53">
        <f t="shared" si="128"/>
        <v>59789.50496943677</v>
      </c>
      <c r="F688" s="83">
        <f t="shared" si="129"/>
        <v>59789.5</v>
      </c>
      <c r="G688" s="83">
        <f t="shared" si="125"/>
        <v>1.0966849731630646E-3</v>
      </c>
      <c r="J688" s="83">
        <f t="shared" si="132"/>
        <v>1.0966849731630646E-3</v>
      </c>
      <c r="O688" s="83">
        <f t="shared" ca="1" si="124"/>
        <v>-3.8866402087904851E-3</v>
      </c>
      <c r="P688" s="83">
        <f t="shared" si="130"/>
        <v>-1.0638369302269799E-2</v>
      </c>
      <c r="Q688" s="146">
        <f t="shared" si="131"/>
        <v>40644.036199999973</v>
      </c>
      <c r="R688" s="83">
        <f t="shared" si="126"/>
        <v>1.3771149884735513E-4</v>
      </c>
    </row>
    <row r="689" spans="1:18" ht="12.95" customHeight="1">
      <c r="A689" s="214" t="s">
        <v>1428</v>
      </c>
      <c r="B689" s="215" t="s">
        <v>197</v>
      </c>
      <c r="C689" s="216">
        <v>55663.419199999887</v>
      </c>
      <c r="D689" s="216">
        <v>1E-4</v>
      </c>
      <c r="E689" s="53">
        <f t="shared" si="128"/>
        <v>59793.506129999514</v>
      </c>
      <c r="F689" s="83">
        <f t="shared" si="129"/>
        <v>59793.5</v>
      </c>
      <c r="G689" s="83">
        <f t="shared" si="125"/>
        <v>1.3528048875741661E-3</v>
      </c>
      <c r="J689" s="83">
        <f t="shared" si="132"/>
        <v>1.3528048875741661E-3</v>
      </c>
      <c r="O689" s="83">
        <f t="shared" ca="1" si="124"/>
        <v>-3.8888773466489134E-3</v>
      </c>
      <c r="P689" s="83">
        <f t="shared" si="130"/>
        <v>-1.0640606467182508E-2</v>
      </c>
      <c r="Q689" s="146">
        <f t="shared" si="131"/>
        <v>40644.919199999887</v>
      </c>
      <c r="R689" s="83">
        <f t="shared" si="126"/>
        <v>1.4384191592440633E-4</v>
      </c>
    </row>
    <row r="690" spans="1:18" ht="12.95" customHeight="1">
      <c r="A690" s="214" t="s">
        <v>1428</v>
      </c>
      <c r="B690" s="215" t="s">
        <v>195</v>
      </c>
      <c r="C690" s="216">
        <v>55663.529300000053</v>
      </c>
      <c r="D690" s="216">
        <v>1E-4</v>
      </c>
      <c r="E690" s="53">
        <f t="shared" si="128"/>
        <v>59794.005028956097</v>
      </c>
      <c r="F690" s="83">
        <f t="shared" si="129"/>
        <v>59794</v>
      </c>
      <c r="G690" s="83">
        <f t="shared" si="125"/>
        <v>1.1098200557171367E-3</v>
      </c>
      <c r="J690" s="83">
        <f t="shared" si="132"/>
        <v>1.1098200557171367E-3</v>
      </c>
      <c r="O690" s="83">
        <f t="shared" ca="1" si="124"/>
        <v>-3.8891569888812143E-3</v>
      </c>
      <c r="P690" s="83">
        <f t="shared" si="130"/>
        <v>-1.0640886123021063E-2</v>
      </c>
      <c r="Q690" s="146">
        <f t="shared" si="131"/>
        <v>40645.029300000053</v>
      </c>
      <c r="R690" s="83">
        <f t="shared" si="126"/>
        <v>1.3807909569903609E-4</v>
      </c>
    </row>
    <row r="691" spans="1:18" ht="12.95" customHeight="1">
      <c r="A691" s="214" t="s">
        <v>1428</v>
      </c>
      <c r="B691" s="215" t="s">
        <v>197</v>
      </c>
      <c r="C691" s="216">
        <v>55663.639500000048</v>
      </c>
      <c r="D691" s="216">
        <v>2.0000000000000001E-4</v>
      </c>
      <c r="E691" s="53">
        <f t="shared" si="128"/>
        <v>59794.504381044477</v>
      </c>
      <c r="F691" s="83">
        <f t="shared" si="129"/>
        <v>59794.5</v>
      </c>
      <c r="G691" s="83">
        <f t="shared" si="125"/>
        <v>9.6683505398686975E-4</v>
      </c>
      <c r="J691" s="83">
        <f t="shared" si="132"/>
        <v>9.6683505398686975E-4</v>
      </c>
      <c r="O691" s="83">
        <f t="shared" ca="1" si="124"/>
        <v>-3.8894366311135221E-3</v>
      </c>
      <c r="P691" s="83">
        <f t="shared" si="130"/>
        <v>-1.0641165781131719E-2</v>
      </c>
      <c r="Q691" s="146">
        <f t="shared" si="131"/>
        <v>40645.139500000048</v>
      </c>
      <c r="R691" s="83">
        <f t="shared" si="126"/>
        <v>1.3474568338811386E-4</v>
      </c>
    </row>
    <row r="692" spans="1:18" ht="12.95" customHeight="1">
      <c r="A692" s="214" t="s">
        <v>1428</v>
      </c>
      <c r="B692" s="215" t="s">
        <v>195</v>
      </c>
      <c r="C692" s="216">
        <v>55664.412200000137</v>
      </c>
      <c r="D692" s="216">
        <v>1E-4</v>
      </c>
      <c r="E692" s="53">
        <f t="shared" si="128"/>
        <v>59798.005736387044</v>
      </c>
      <c r="F692" s="83">
        <f t="shared" si="129"/>
        <v>59798</v>
      </c>
      <c r="G692" s="83">
        <f t="shared" si="125"/>
        <v>1.2659401400014758E-3</v>
      </c>
      <c r="J692" s="83">
        <f t="shared" si="132"/>
        <v>1.2659401400014758E-3</v>
      </c>
      <c r="O692" s="83">
        <f t="shared" ca="1" si="124"/>
        <v>-3.8913941267396425E-3</v>
      </c>
      <c r="P692" s="83">
        <f t="shared" si="130"/>
        <v>-1.0643123451525207E-2</v>
      </c>
      <c r="Q692" s="146">
        <f t="shared" si="131"/>
        <v>40645.912200000137</v>
      </c>
      <c r="R692" s="83">
        <f t="shared" si="126"/>
        <v>1.4182579562702641E-4</v>
      </c>
    </row>
    <row r="693" spans="1:18" ht="12.95" customHeight="1">
      <c r="A693" s="214" t="s">
        <v>1428</v>
      </c>
      <c r="B693" s="215" t="s">
        <v>197</v>
      </c>
      <c r="C693" s="216">
        <v>55664.522200000007</v>
      </c>
      <c r="D693" s="216">
        <v>2.0000000000000001E-4</v>
      </c>
      <c r="E693" s="53">
        <f t="shared" si="128"/>
        <v>59798.504182209719</v>
      </c>
      <c r="F693" s="83">
        <f t="shared" si="129"/>
        <v>59798.5</v>
      </c>
      <c r="G693" s="83">
        <f t="shared" si="125"/>
        <v>9.2295500508043915E-4</v>
      </c>
      <c r="J693" s="83">
        <f t="shared" si="132"/>
        <v>9.2295500508043915E-4</v>
      </c>
      <c r="O693" s="83">
        <f t="shared" ca="1" si="124"/>
        <v>-3.8916737689719504E-3</v>
      </c>
      <c r="P693" s="83">
        <f t="shared" si="130"/>
        <v>-1.0643403127812687E-2</v>
      </c>
      <c r="Q693" s="146">
        <f t="shared" si="131"/>
        <v>40646.022200000007</v>
      </c>
      <c r="R693" s="83">
        <f t="shared" si="126"/>
        <v>1.3378064045834295E-4</v>
      </c>
    </row>
    <row r="694" spans="1:18" ht="12.95" customHeight="1">
      <c r="A694" s="214" t="s">
        <v>1428</v>
      </c>
      <c r="B694" s="215" t="s">
        <v>195</v>
      </c>
      <c r="C694" s="216">
        <v>55664.632699999958</v>
      </c>
      <c r="D694" s="216">
        <v>2.0000000000000001E-4</v>
      </c>
      <c r="E694" s="53">
        <f t="shared" si="128"/>
        <v>59799.004893695594</v>
      </c>
      <c r="F694" s="83">
        <f t="shared" si="129"/>
        <v>59799</v>
      </c>
      <c r="G694" s="83">
        <f t="shared" si="125"/>
        <v>1.0799699593917467E-3</v>
      </c>
      <c r="J694" s="83">
        <f t="shared" si="132"/>
        <v>1.0799699593917467E-3</v>
      </c>
      <c r="O694" s="83">
        <f t="shared" ca="1" si="124"/>
        <v>-3.8919534112042513E-3</v>
      </c>
      <c r="P694" s="83">
        <f t="shared" si="130"/>
        <v>-1.0643682806372276E-2</v>
      </c>
      <c r="Q694" s="146">
        <f t="shared" si="131"/>
        <v>40646.132699999958</v>
      </c>
      <c r="R694" s="83">
        <f t="shared" si="126"/>
        <v>1.3744403417220643E-4</v>
      </c>
    </row>
    <row r="695" spans="1:18" ht="12.95" customHeight="1">
      <c r="A695" s="178" t="s">
        <v>319</v>
      </c>
      <c r="B695" s="179" t="s">
        <v>195</v>
      </c>
      <c r="C695" s="180">
        <v>55664.633000000002</v>
      </c>
      <c r="D695" s="180">
        <v>2.9999999999999997E-4</v>
      </c>
      <c r="E695" s="53">
        <f t="shared" si="128"/>
        <v>59799.006253093496</v>
      </c>
      <c r="F695" s="83">
        <f t="shared" si="129"/>
        <v>59799</v>
      </c>
      <c r="G695" s="83">
        <f t="shared" si="125"/>
        <v>1.3799700027448125E-3</v>
      </c>
      <c r="N695" s="83">
        <f>G695</f>
        <v>1.3799700027448125E-3</v>
      </c>
      <c r="O695" s="83">
        <f t="shared" ca="1" si="124"/>
        <v>-3.8919534112042513E-3</v>
      </c>
      <c r="P695" s="83">
        <f t="shared" si="130"/>
        <v>-1.0643682806372276E-2</v>
      </c>
      <c r="Q695" s="146">
        <f t="shared" si="131"/>
        <v>40646.133000000002</v>
      </c>
      <c r="R695" s="83">
        <f t="shared" si="126"/>
        <v>1.4456822687418925E-4</v>
      </c>
    </row>
    <row r="696" spans="1:18" ht="12.95" customHeight="1">
      <c r="A696" s="53" t="s">
        <v>316</v>
      </c>
      <c r="B696" s="50" t="s">
        <v>195</v>
      </c>
      <c r="C696" s="49">
        <v>55664.633000000002</v>
      </c>
      <c r="D696" s="49">
        <v>2.9999999999999997E-4</v>
      </c>
      <c r="E696" s="53">
        <f t="shared" si="128"/>
        <v>59799.006253093496</v>
      </c>
      <c r="F696" s="83">
        <f t="shared" si="129"/>
        <v>59799</v>
      </c>
      <c r="G696" s="83">
        <f t="shared" si="125"/>
        <v>1.3799700027448125E-3</v>
      </c>
      <c r="N696" s="83">
        <f>G696</f>
        <v>1.3799700027448125E-3</v>
      </c>
      <c r="O696" s="83">
        <f t="shared" ca="1" si="124"/>
        <v>-3.8919534112042513E-3</v>
      </c>
      <c r="P696" s="83">
        <f t="shared" si="130"/>
        <v>-1.0643682806372276E-2</v>
      </c>
      <c r="Q696" s="146">
        <f t="shared" si="131"/>
        <v>40646.133000000002</v>
      </c>
      <c r="R696" s="83">
        <f t="shared" si="126"/>
        <v>1.4456822687418925E-4</v>
      </c>
    </row>
    <row r="697" spans="1:18" ht="12.95" customHeight="1">
      <c r="A697" s="214" t="s">
        <v>1428</v>
      </c>
      <c r="B697" s="215" t="s">
        <v>197</v>
      </c>
      <c r="C697" s="216">
        <v>55665.405199999921</v>
      </c>
      <c r="D697" s="216">
        <v>1E-4</v>
      </c>
      <c r="E697" s="53">
        <f t="shared" si="128"/>
        <v>59802.505342772456</v>
      </c>
      <c r="F697" s="83">
        <f t="shared" si="129"/>
        <v>59802.5</v>
      </c>
      <c r="G697" s="83">
        <f t="shared" si="125"/>
        <v>1.1790749267674983E-3</v>
      </c>
      <c r="J697" s="83">
        <f t="shared" ref="J697:J733" si="133">G697</f>
        <v>1.1790749267674983E-3</v>
      </c>
      <c r="O697" s="83">
        <f t="shared" ca="1" si="124"/>
        <v>-3.8939109068303786E-3</v>
      </c>
      <c r="P697" s="83">
        <f t="shared" si="130"/>
        <v>-1.064564061990827E-2</v>
      </c>
      <c r="Q697" s="146">
        <f t="shared" si="131"/>
        <v>40646.905199999921</v>
      </c>
      <c r="R697" s="83">
        <f t="shared" si="126"/>
        <v>1.3982389775979561E-4</v>
      </c>
    </row>
    <row r="698" spans="1:18" ht="12.95" customHeight="1">
      <c r="A698" s="214" t="s">
        <v>1428</v>
      </c>
      <c r="B698" s="215" t="s">
        <v>195</v>
      </c>
      <c r="C698" s="216">
        <v>55665.515500000212</v>
      </c>
      <c r="D698" s="216">
        <v>2.9999999999999997E-4</v>
      </c>
      <c r="E698" s="53">
        <f t="shared" si="128"/>
        <v>59803.005147994743</v>
      </c>
      <c r="F698" s="83">
        <f t="shared" si="129"/>
        <v>59803</v>
      </c>
      <c r="G698" s="83">
        <f t="shared" si="125"/>
        <v>1.1360902135493234E-3</v>
      </c>
      <c r="J698" s="83">
        <f t="shared" si="133"/>
        <v>1.1360902135493234E-3</v>
      </c>
      <c r="O698" s="83">
        <f t="shared" ca="1" si="124"/>
        <v>-3.8941905490626795E-3</v>
      </c>
      <c r="P698" s="83">
        <f t="shared" si="130"/>
        <v>-1.0645920316644679E-2</v>
      </c>
      <c r="Q698" s="146">
        <f t="shared" si="131"/>
        <v>40647.015500000212</v>
      </c>
      <c r="R698" s="83">
        <f t="shared" si="126"/>
        <v>1.3881577213360237E-4</v>
      </c>
    </row>
    <row r="699" spans="1:18" ht="12.95" customHeight="1">
      <c r="A699" s="214" t="s">
        <v>1428</v>
      </c>
      <c r="B699" s="215" t="s">
        <v>197</v>
      </c>
      <c r="C699" s="216">
        <v>55665.626199999824</v>
      </c>
      <c r="D699" s="216">
        <v>2.0000000000000001E-4</v>
      </c>
      <c r="E699" s="53">
        <f t="shared" si="128"/>
        <v>59803.50676574422</v>
      </c>
      <c r="F699" s="83">
        <f t="shared" si="129"/>
        <v>59803.5</v>
      </c>
      <c r="G699" s="83">
        <f t="shared" si="125"/>
        <v>1.4931048281141557E-3</v>
      </c>
      <c r="J699" s="83">
        <f t="shared" si="133"/>
        <v>1.4931048281141557E-3</v>
      </c>
      <c r="O699" s="83">
        <f t="shared" ca="1" si="124"/>
        <v>-3.8944701912949804E-3</v>
      </c>
      <c r="P699" s="83">
        <f t="shared" si="130"/>
        <v>-1.0646200015653196E-2</v>
      </c>
      <c r="Q699" s="146">
        <f t="shared" si="131"/>
        <v>40647.126199999824</v>
      </c>
      <c r="R699" s="83">
        <f t="shared" si="126"/>
        <v>1.4736272208991347E-4</v>
      </c>
    </row>
    <row r="700" spans="1:18" ht="12.95" customHeight="1">
      <c r="A700" s="214" t="s">
        <v>1428</v>
      </c>
      <c r="B700" s="215" t="s">
        <v>197</v>
      </c>
      <c r="C700" s="216">
        <v>55666.508899999782</v>
      </c>
      <c r="D700" s="216">
        <v>2.0000000000000001E-4</v>
      </c>
      <c r="E700" s="53">
        <f t="shared" si="128"/>
        <v>59807.506566909462</v>
      </c>
      <c r="F700" s="83">
        <f t="shared" si="129"/>
        <v>59807.5</v>
      </c>
      <c r="G700" s="83">
        <f t="shared" si="125"/>
        <v>1.4492247864836827E-3</v>
      </c>
      <c r="J700" s="83">
        <f t="shared" si="133"/>
        <v>1.4492247864836827E-3</v>
      </c>
      <c r="O700" s="83">
        <f t="shared" ca="1" si="124"/>
        <v>-3.8967073291534086E-3</v>
      </c>
      <c r="P700" s="83">
        <f t="shared" si="130"/>
        <v>-1.0648437689517037E-2</v>
      </c>
      <c r="Q700" s="146">
        <f t="shared" si="131"/>
        <v>40648.008899999782</v>
      </c>
      <c r="R700" s="83">
        <f t="shared" si="126"/>
        <v>1.4635343738323588E-4</v>
      </c>
    </row>
    <row r="701" spans="1:18" ht="12.95" customHeight="1">
      <c r="A701" s="214" t="s">
        <v>1428</v>
      </c>
      <c r="B701" s="215" t="s">
        <v>195</v>
      </c>
      <c r="C701" s="216">
        <v>55673.460099999793</v>
      </c>
      <c r="D701" s="216">
        <v>2.0000000000000001E-4</v>
      </c>
      <c r="E701" s="53">
        <f t="shared" si="128"/>
        <v>59839.004717879412</v>
      </c>
      <c r="F701" s="83">
        <f t="shared" si="129"/>
        <v>59839</v>
      </c>
      <c r="G701" s="83">
        <f t="shared" si="125"/>
        <v>1.041169794916641E-3</v>
      </c>
      <c r="J701" s="83">
        <f t="shared" si="133"/>
        <v>1.041169794916641E-3</v>
      </c>
      <c r="O701" s="83">
        <f t="shared" ca="1" si="124"/>
        <v>-3.9143247897885196E-3</v>
      </c>
      <c r="P701" s="83">
        <f t="shared" si="130"/>
        <v>-1.0666064452753747E-2</v>
      </c>
      <c r="Q701" s="146">
        <f t="shared" si="131"/>
        <v>40654.960099999793</v>
      </c>
      <c r="R701" s="83">
        <f t="shared" si="126"/>
        <v>1.3705933372982644E-4</v>
      </c>
    </row>
    <row r="702" spans="1:18" ht="12.95" customHeight="1">
      <c r="A702" s="214" t="s">
        <v>1428</v>
      </c>
      <c r="B702" s="215" t="s">
        <v>197</v>
      </c>
      <c r="C702" s="216">
        <v>55673.570499999914</v>
      </c>
      <c r="D702" s="216">
        <v>2.0000000000000001E-4</v>
      </c>
      <c r="E702" s="53">
        <f t="shared" si="128"/>
        <v>59839.504976233497</v>
      </c>
      <c r="F702" s="83">
        <f t="shared" si="129"/>
        <v>59839.5</v>
      </c>
      <c r="G702" s="83">
        <f t="shared" si="125"/>
        <v>1.0981849191011861E-3</v>
      </c>
      <c r="J702" s="83">
        <f t="shared" si="133"/>
        <v>1.0981849191011861E-3</v>
      </c>
      <c r="O702" s="83">
        <f t="shared" ca="1" si="124"/>
        <v>-3.9146044320208274E-3</v>
      </c>
      <c r="P702" s="83">
        <f t="shared" si="130"/>
        <v>-1.0666344315353699E-2</v>
      </c>
      <c r="Q702" s="146">
        <f t="shared" si="131"/>
        <v>40655.070499999914</v>
      </c>
      <c r="R702" s="83">
        <f t="shared" si="126"/>
        <v>1.3840414810834366E-4</v>
      </c>
    </row>
    <row r="703" spans="1:18" ht="12.95" customHeight="1">
      <c r="A703" s="214" t="s">
        <v>1428</v>
      </c>
      <c r="B703" s="215" t="s">
        <v>195</v>
      </c>
      <c r="C703" s="216">
        <v>55675.446700000204</v>
      </c>
      <c r="D703" s="216">
        <v>1E-4</v>
      </c>
      <c r="E703" s="53">
        <f t="shared" si="128"/>
        <v>59848.006649449468</v>
      </c>
      <c r="F703" s="83">
        <f t="shared" si="129"/>
        <v>59848</v>
      </c>
      <c r="G703" s="83">
        <f t="shared" si="125"/>
        <v>1.4674402045784518E-3</v>
      </c>
      <c r="J703" s="83">
        <f t="shared" si="133"/>
        <v>1.4674402045784518E-3</v>
      </c>
      <c r="O703" s="83">
        <f t="shared" ca="1" si="124"/>
        <v>-3.9193583499699848E-3</v>
      </c>
      <c r="P703" s="83">
        <f t="shared" si="130"/>
        <v>-1.0671102327184663E-2</v>
      </c>
      <c r="Q703" s="146">
        <f t="shared" si="131"/>
        <v>40656.946700000204</v>
      </c>
      <c r="R703" s="83">
        <f t="shared" si="126"/>
        <v>1.4734421479542208E-4</v>
      </c>
    </row>
    <row r="704" spans="1:18" ht="12.95" customHeight="1">
      <c r="A704" s="214" t="s">
        <v>1428</v>
      </c>
      <c r="B704" s="215" t="s">
        <v>197</v>
      </c>
      <c r="C704" s="216">
        <v>55675.556799999904</v>
      </c>
      <c r="D704" s="216">
        <v>2.0000000000000001E-4</v>
      </c>
      <c r="E704" s="53">
        <f t="shared" si="128"/>
        <v>59848.50554840394</v>
      </c>
      <c r="F704" s="83">
        <f t="shared" si="129"/>
        <v>59848.5</v>
      </c>
      <c r="G704" s="83">
        <f t="shared" si="125"/>
        <v>1.2244549070601352E-3</v>
      </c>
      <c r="J704" s="83">
        <f t="shared" si="133"/>
        <v>1.2244549070601352E-3</v>
      </c>
      <c r="O704" s="83">
        <f t="shared" ca="1" si="124"/>
        <v>-3.9196379922022857E-3</v>
      </c>
      <c r="P704" s="83">
        <f t="shared" si="130"/>
        <v>-1.0671382230682471E-2</v>
      </c>
      <c r="Q704" s="146">
        <f t="shared" si="131"/>
        <v>40657.056799999904</v>
      </c>
      <c r="R704" s="83">
        <f t="shared" si="126"/>
        <v>1.4151094120769622E-4</v>
      </c>
    </row>
    <row r="705" spans="1:18" ht="12.95" customHeight="1">
      <c r="A705" s="214" t="s">
        <v>1428</v>
      </c>
      <c r="B705" s="215" t="s">
        <v>197</v>
      </c>
      <c r="C705" s="216">
        <v>55676.439699999988</v>
      </c>
      <c r="D705" s="216">
        <v>1E-4</v>
      </c>
      <c r="E705" s="53">
        <f t="shared" si="128"/>
        <v>59852.506255834887</v>
      </c>
      <c r="F705" s="83">
        <f t="shared" si="129"/>
        <v>59852.5</v>
      </c>
      <c r="G705" s="83">
        <f t="shared" si="125"/>
        <v>1.3805749913444743E-3</v>
      </c>
      <c r="J705" s="83">
        <f t="shared" si="133"/>
        <v>1.3805749913444743E-3</v>
      </c>
      <c r="O705" s="83">
        <f t="shared" ca="1" si="124"/>
        <v>-3.9218751300607139E-3</v>
      </c>
      <c r="P705" s="83">
        <f t="shared" si="130"/>
        <v>-1.0673621540460667E-2</v>
      </c>
      <c r="Q705" s="146">
        <f t="shared" si="131"/>
        <v>40657.939699999988</v>
      </c>
      <c r="R705" s="83">
        <f t="shared" si="126"/>
        <v>1.4530365402738309E-4</v>
      </c>
    </row>
    <row r="706" spans="1:18" ht="12.95" customHeight="1">
      <c r="A706" s="214" t="s">
        <v>1428</v>
      </c>
      <c r="B706" s="215" t="s">
        <v>195</v>
      </c>
      <c r="C706" s="216">
        <v>55678.535600000061</v>
      </c>
      <c r="D706" s="216">
        <v>2.0000000000000001E-4</v>
      </c>
      <c r="E706" s="53">
        <f t="shared" si="128"/>
        <v>59862.003461298707</v>
      </c>
      <c r="F706" s="83">
        <f t="shared" si="129"/>
        <v>59862</v>
      </c>
      <c r="G706" s="83">
        <f t="shared" si="125"/>
        <v>7.638600654900074E-4</v>
      </c>
      <c r="J706" s="83">
        <f t="shared" si="133"/>
        <v>7.638600654900074E-4</v>
      </c>
      <c r="O706" s="83">
        <f t="shared" ca="1" si="124"/>
        <v>-3.9271883324744801E-3</v>
      </c>
      <c r="P706" s="83">
        <f t="shared" si="130"/>
        <v>-1.0678940483978369E-2</v>
      </c>
      <c r="Q706" s="146">
        <f t="shared" si="131"/>
        <v>40660.035600000061</v>
      </c>
      <c r="R706" s="83">
        <f t="shared" si="126"/>
        <v>1.3093768441491379E-4</v>
      </c>
    </row>
    <row r="707" spans="1:18" ht="12.95" customHeight="1">
      <c r="A707" s="214" t="s">
        <v>1428</v>
      </c>
      <c r="B707" s="215" t="s">
        <v>195</v>
      </c>
      <c r="C707" s="216">
        <v>55684.495300000068</v>
      </c>
      <c r="D707" s="216">
        <v>4.0000000000000002E-4</v>
      </c>
      <c r="E707" s="53">
        <f t="shared" si="128"/>
        <v>59889.008802870747</v>
      </c>
      <c r="F707" s="83">
        <f t="shared" si="129"/>
        <v>59889</v>
      </c>
      <c r="G707" s="83">
        <f t="shared" si="125"/>
        <v>1.9426700673648156E-3</v>
      </c>
      <c r="J707" s="83">
        <f t="shared" si="133"/>
        <v>1.9426700673648156E-3</v>
      </c>
      <c r="O707" s="83">
        <f t="shared" ca="1" si="124"/>
        <v>-3.9422890130188619E-3</v>
      </c>
      <c r="P707" s="83">
        <f t="shared" si="130"/>
        <v>-1.0694061959660009E-2</v>
      </c>
      <c r="Q707" s="146">
        <f t="shared" si="131"/>
        <v>40665.995300000068</v>
      </c>
      <c r="R707" s="83">
        <f t="shared" si="126"/>
        <v>1.5968699632283492E-4</v>
      </c>
    </row>
    <row r="708" spans="1:18" ht="12.95" customHeight="1">
      <c r="A708" s="214" t="s">
        <v>1428</v>
      </c>
      <c r="B708" s="215" t="s">
        <v>195</v>
      </c>
      <c r="C708" s="216">
        <v>55685.377199999988</v>
      </c>
      <c r="D708" s="216">
        <v>2.0000000000000001E-4</v>
      </c>
      <c r="E708" s="53">
        <f t="shared" si="128"/>
        <v>59893.004978975281</v>
      </c>
      <c r="F708" s="83">
        <f t="shared" si="129"/>
        <v>59893</v>
      </c>
      <c r="G708" s="83">
        <f t="shared" si="125"/>
        <v>1.0987899877363816E-3</v>
      </c>
      <c r="J708" s="83">
        <f t="shared" si="133"/>
        <v>1.0987899877363816E-3</v>
      </c>
      <c r="O708" s="83">
        <f t="shared" ca="1" si="124"/>
        <v>-3.9445261508772901E-3</v>
      </c>
      <c r="P708" s="83">
        <f t="shared" si="130"/>
        <v>-1.0696302741761121E-2</v>
      </c>
      <c r="Q708" s="146">
        <f t="shared" si="131"/>
        <v>40666.877199999988</v>
      </c>
      <c r="R708" s="83">
        <f t="shared" si="126"/>
        <v>1.3912421249744484E-4</v>
      </c>
    </row>
    <row r="709" spans="1:18" ht="12.95" customHeight="1">
      <c r="A709" s="214" t="s">
        <v>1428</v>
      </c>
      <c r="B709" s="215" t="s">
        <v>197</v>
      </c>
      <c r="C709" s="216">
        <v>55685.48760000011</v>
      </c>
      <c r="D709" s="216">
        <v>1E-4</v>
      </c>
      <c r="E709" s="53">
        <f t="shared" si="128"/>
        <v>59893.505237329366</v>
      </c>
      <c r="F709" s="83">
        <f t="shared" si="129"/>
        <v>59893.5</v>
      </c>
      <c r="G709" s="83">
        <f t="shared" si="125"/>
        <v>1.1558051119209267E-3</v>
      </c>
      <c r="J709" s="83">
        <f t="shared" si="133"/>
        <v>1.1558051119209267E-3</v>
      </c>
      <c r="O709" s="83">
        <f t="shared" ca="1" si="124"/>
        <v>-3.944805793109591E-3</v>
      </c>
      <c r="P709" s="83">
        <f t="shared" si="130"/>
        <v>-1.0696582849748226E-2</v>
      </c>
      <c r="Q709" s="146">
        <f t="shared" si="131"/>
        <v>40666.98760000011</v>
      </c>
      <c r="R709" s="83">
        <f t="shared" si="126"/>
        <v>1.4047910039391987E-4</v>
      </c>
    </row>
    <row r="710" spans="1:18" ht="12.95" customHeight="1">
      <c r="A710" s="214" t="s">
        <v>1428</v>
      </c>
      <c r="B710" s="215" t="s">
        <v>195</v>
      </c>
      <c r="C710" s="216">
        <v>55685.598000000231</v>
      </c>
      <c r="D710" s="216">
        <v>2.0000000000000001E-4</v>
      </c>
      <c r="E710" s="53">
        <f t="shared" si="128"/>
        <v>59894.00549568345</v>
      </c>
      <c r="F710" s="83">
        <f t="shared" si="129"/>
        <v>59894</v>
      </c>
      <c r="G710" s="83">
        <f t="shared" si="125"/>
        <v>1.2128202361054718E-3</v>
      </c>
      <c r="J710" s="83">
        <f t="shared" si="133"/>
        <v>1.2128202361054718E-3</v>
      </c>
      <c r="O710" s="83">
        <f t="shared" ca="1" si="124"/>
        <v>-3.9450854353418989E-3</v>
      </c>
      <c r="P710" s="83">
        <f t="shared" si="130"/>
        <v>-1.0696862960007433E-2</v>
      </c>
      <c r="Q710" s="146">
        <f t="shared" si="131"/>
        <v>40667.098000000231</v>
      </c>
      <c r="R710" s="83">
        <f t="shared" si="126"/>
        <v>1.418405538317741E-4</v>
      </c>
    </row>
    <row r="711" spans="1:18" ht="12.95" customHeight="1">
      <c r="A711" s="214" t="s">
        <v>1428</v>
      </c>
      <c r="B711" s="215" t="s">
        <v>195</v>
      </c>
      <c r="C711" s="216">
        <v>55686.480399999768</v>
      </c>
      <c r="D711" s="216">
        <v>1E-4</v>
      </c>
      <c r="E711" s="53">
        <f t="shared" si="128"/>
        <v>59898.003937449081</v>
      </c>
      <c r="F711" s="83">
        <f t="shared" si="129"/>
        <v>59898</v>
      </c>
      <c r="G711" s="83">
        <f t="shared" si="125"/>
        <v>8.6893976549617946E-4</v>
      </c>
      <c r="J711" s="83">
        <f t="shared" si="133"/>
        <v>8.6893976549617946E-4</v>
      </c>
      <c r="O711" s="83">
        <f t="shared" ca="1" si="124"/>
        <v>-3.9473225732003202E-3</v>
      </c>
      <c r="P711" s="83">
        <f t="shared" si="130"/>
        <v>-1.0699103923876806E-2</v>
      </c>
      <c r="Q711" s="146">
        <f t="shared" si="131"/>
        <v>40667.980399999768</v>
      </c>
      <c r="R711" s="83">
        <f t="shared" si="126"/>
        <v>1.3381963479924217E-4</v>
      </c>
    </row>
    <row r="712" spans="1:18" ht="12.95" customHeight="1">
      <c r="A712" s="214" t="s">
        <v>1428</v>
      </c>
      <c r="B712" s="215" t="s">
        <v>197</v>
      </c>
      <c r="C712" s="216">
        <v>55686.590900000185</v>
      </c>
      <c r="D712" s="216">
        <v>1E-4</v>
      </c>
      <c r="E712" s="53">
        <f t="shared" si="128"/>
        <v>59898.504648937065</v>
      </c>
      <c r="F712" s="83">
        <f t="shared" si="129"/>
        <v>59898.5</v>
      </c>
      <c r="G712" s="83">
        <f t="shared" si="125"/>
        <v>1.0259551854687743E-3</v>
      </c>
      <c r="J712" s="83">
        <f t="shared" si="133"/>
        <v>1.0259551854687743E-3</v>
      </c>
      <c r="O712" s="83">
        <f t="shared" ca="1" si="124"/>
        <v>-3.947602215432628E-3</v>
      </c>
      <c r="P712" s="83">
        <f t="shared" si="130"/>
        <v>-1.0699384054584943E-2</v>
      </c>
      <c r="Q712" s="146">
        <f t="shared" si="131"/>
        <v>40668.090900000185</v>
      </c>
      <c r="R712" s="83">
        <f t="shared" si="126"/>
        <v>1.3748358029434349E-4</v>
      </c>
    </row>
    <row r="713" spans="1:18" ht="12.95" customHeight="1">
      <c r="A713" s="214" t="s">
        <v>1428</v>
      </c>
      <c r="B713" s="215" t="s">
        <v>197</v>
      </c>
      <c r="C713" s="216">
        <v>55689.459900000133</v>
      </c>
      <c r="D713" s="216">
        <v>2.0000000000000001E-4</v>
      </c>
      <c r="E713" s="53">
        <f t="shared" si="128"/>
        <v>59911.505022272751</v>
      </c>
      <c r="F713" s="83">
        <f t="shared" si="129"/>
        <v>59911.5</v>
      </c>
      <c r="G713" s="83">
        <f t="shared" si="125"/>
        <v>1.1083451317972504E-3</v>
      </c>
      <c r="J713" s="83">
        <f t="shared" si="133"/>
        <v>1.1083451317972504E-3</v>
      </c>
      <c r="O713" s="83">
        <f t="shared" ca="1" si="124"/>
        <v>-3.9548729134725145E-3</v>
      </c>
      <c r="P713" s="83">
        <f t="shared" si="130"/>
        <v>-1.0706668250504741E-2</v>
      </c>
      <c r="Q713" s="146">
        <f t="shared" si="131"/>
        <v>40670.959900000133</v>
      </c>
      <c r="R713" s="83">
        <f t="shared" si="126"/>
        <v>1.3959454122397513E-4</v>
      </c>
    </row>
    <row r="714" spans="1:18" ht="12.95" customHeight="1">
      <c r="A714" s="214" t="s">
        <v>1428</v>
      </c>
      <c r="B714" s="215" t="s">
        <v>195</v>
      </c>
      <c r="C714" s="216">
        <v>55690.452800000086</v>
      </c>
      <c r="D714" s="216">
        <v>1E-4</v>
      </c>
      <c r="E714" s="53">
        <f t="shared" si="128"/>
        <v>59916.004175526374</v>
      </c>
      <c r="F714" s="83">
        <f t="shared" si="129"/>
        <v>59916</v>
      </c>
      <c r="G714" s="83">
        <f t="shared" si="125"/>
        <v>9.2148008843651041E-4</v>
      </c>
      <c r="J714" s="83">
        <f t="shared" si="133"/>
        <v>9.2148008843651041E-4</v>
      </c>
      <c r="O714" s="83">
        <f t="shared" ca="1" si="124"/>
        <v>-3.9573896935632437E-3</v>
      </c>
      <c r="P714" s="83">
        <f t="shared" si="130"/>
        <v>-1.0709190060794781E-2</v>
      </c>
      <c r="Q714" s="146">
        <f t="shared" si="131"/>
        <v>40671.952800000086</v>
      </c>
      <c r="R714" s="83">
        <f t="shared" si="126"/>
        <v>1.3527248812021984E-4</v>
      </c>
    </row>
    <row r="715" spans="1:18" ht="12.95" customHeight="1">
      <c r="A715" s="214" t="s">
        <v>1428</v>
      </c>
      <c r="B715" s="215" t="s">
        <v>197</v>
      </c>
      <c r="C715" s="216">
        <v>55690.563599999994</v>
      </c>
      <c r="D715" s="216">
        <v>1E-4</v>
      </c>
      <c r="E715" s="53">
        <f t="shared" si="128"/>
        <v>59916.50624640975</v>
      </c>
      <c r="F715" s="83">
        <f t="shared" si="129"/>
        <v>59916.5</v>
      </c>
      <c r="G715" s="83">
        <f t="shared" si="125"/>
        <v>1.3784949987893924E-3</v>
      </c>
      <c r="J715" s="83">
        <f t="shared" si="133"/>
        <v>1.3784949987893924E-3</v>
      </c>
      <c r="O715" s="83">
        <f t="shared" ca="1" si="124"/>
        <v>-3.9576693357955516E-3</v>
      </c>
      <c r="P715" s="83">
        <f t="shared" si="130"/>
        <v>-1.0709470273298636E-2</v>
      </c>
      <c r="Q715" s="146">
        <f t="shared" si="131"/>
        <v>40672.063599999994</v>
      </c>
      <c r="R715" s="83">
        <f t="shared" si="126"/>
        <v>1.4611890441920621E-4</v>
      </c>
    </row>
    <row r="716" spans="1:18" ht="12.95" customHeight="1">
      <c r="A716" s="214" t="s">
        <v>1428</v>
      </c>
      <c r="B716" s="215" t="s">
        <v>195</v>
      </c>
      <c r="C716" s="216">
        <v>55692.439199999906</v>
      </c>
      <c r="D716" s="216">
        <v>2.0000000000000001E-4</v>
      </c>
      <c r="E716" s="53">
        <f t="shared" si="128"/>
        <v>59925.005200828615</v>
      </c>
      <c r="F716" s="83">
        <f t="shared" si="129"/>
        <v>59925</v>
      </c>
      <c r="G716" s="83">
        <f t="shared" si="125"/>
        <v>1.1477499065222219E-3</v>
      </c>
      <c r="J716" s="83">
        <f t="shared" si="133"/>
        <v>1.1477499065222219E-3</v>
      </c>
      <c r="O716" s="83">
        <f t="shared" ref="O716:O779" ca="1" si="134">+C$11+C$12*F716</f>
        <v>-3.9624232537447089E-3</v>
      </c>
      <c r="P716" s="83">
        <f t="shared" si="130"/>
        <v>-1.0714234233495955E-2</v>
      </c>
      <c r="Q716" s="146">
        <f t="shared" si="131"/>
        <v>40673.939199999906</v>
      </c>
      <c r="R716" s="83">
        <f t="shared" si="126"/>
        <v>1.4070666773804277E-4</v>
      </c>
    </row>
    <row r="717" spans="1:18" ht="12.95" customHeight="1">
      <c r="A717" s="214" t="s">
        <v>1428</v>
      </c>
      <c r="B717" s="215" t="s">
        <v>197</v>
      </c>
      <c r="C717" s="216">
        <v>55692.549399999902</v>
      </c>
      <c r="D717" s="216">
        <v>2.0000000000000001E-4</v>
      </c>
      <c r="E717" s="53">
        <f t="shared" si="128"/>
        <v>59925.504552916995</v>
      </c>
      <c r="F717" s="83">
        <f t="shared" si="129"/>
        <v>59925.5</v>
      </c>
      <c r="G717" s="83">
        <f t="shared" si="125"/>
        <v>1.0047649047919549E-3</v>
      </c>
      <c r="J717" s="83">
        <f t="shared" si="133"/>
        <v>1.0047649047919549E-3</v>
      </c>
      <c r="O717" s="83">
        <f t="shared" ca="1" si="134"/>
        <v>-3.9627028959770098E-3</v>
      </c>
      <c r="P717" s="83">
        <f t="shared" si="130"/>
        <v>-1.0714514486897669E-2</v>
      </c>
      <c r="Q717" s="146">
        <f t="shared" si="131"/>
        <v>40674.049399999902</v>
      </c>
      <c r="R717" s="83">
        <f t="shared" si="126"/>
        <v>1.3734150946048112E-4</v>
      </c>
    </row>
    <row r="718" spans="1:18" ht="12.95" customHeight="1">
      <c r="A718" s="214" t="s">
        <v>1428</v>
      </c>
      <c r="B718" s="215" t="s">
        <v>195</v>
      </c>
      <c r="C718" s="216">
        <v>55694.424800000153</v>
      </c>
      <c r="D718" s="216">
        <v>2.0000000000000001E-4</v>
      </c>
      <c r="E718" s="53">
        <f t="shared" si="128"/>
        <v>59934.002601072258</v>
      </c>
      <c r="F718" s="83">
        <f t="shared" si="129"/>
        <v>59934</v>
      </c>
      <c r="G718" s="83">
        <f t="shared" ref="G718:G781" si="135">+C718-(C$7+F718*C$8)</f>
        <v>5.7402015227125958E-4</v>
      </c>
      <c r="J718" s="83">
        <f t="shared" si="133"/>
        <v>5.7402015227125958E-4</v>
      </c>
      <c r="O718" s="83">
        <f t="shared" ca="1" si="134"/>
        <v>-3.9674568139261672E-3</v>
      </c>
      <c r="P718" s="83">
        <f t="shared" si="130"/>
        <v>-1.0719279142358592E-2</v>
      </c>
      <c r="Q718" s="146">
        <f t="shared" si="131"/>
        <v>40675.924800000153</v>
      </c>
      <c r="R718" s="83">
        <f t="shared" ref="R718:R781" si="136">+(P718-G718)^2</f>
        <v>1.2753860895808709E-4</v>
      </c>
    </row>
    <row r="719" spans="1:18" ht="12.95" customHeight="1">
      <c r="A719" s="214" t="s">
        <v>1428</v>
      </c>
      <c r="B719" s="215" t="s">
        <v>197</v>
      </c>
      <c r="C719" s="216">
        <v>55694.535199999809</v>
      </c>
      <c r="D719" s="216">
        <v>4.0000000000000002E-4</v>
      </c>
      <c r="E719" s="53">
        <f t="shared" si="128"/>
        <v>59934.502859424232</v>
      </c>
      <c r="F719" s="83">
        <f t="shared" si="129"/>
        <v>59934.5</v>
      </c>
      <c r="G719" s="83">
        <f t="shared" si="135"/>
        <v>6.310348107945174E-4</v>
      </c>
      <c r="J719" s="83">
        <f t="shared" si="133"/>
        <v>6.310348107945174E-4</v>
      </c>
      <c r="O719" s="83">
        <f t="shared" ca="1" si="134"/>
        <v>-3.9677364561584681E-3</v>
      </c>
      <c r="P719" s="83">
        <f t="shared" si="130"/>
        <v>-1.0719559436658165E-2</v>
      </c>
      <c r="Q719" s="146">
        <f t="shared" si="131"/>
        <v>40676.035199999809</v>
      </c>
      <c r="R719" s="83">
        <f t="shared" si="136"/>
        <v>1.2883598977030591E-4</v>
      </c>
    </row>
    <row r="720" spans="1:18" ht="12.95" customHeight="1">
      <c r="A720" s="214" t="s">
        <v>1428</v>
      </c>
      <c r="B720" s="215" t="s">
        <v>195</v>
      </c>
      <c r="C720" s="216">
        <v>55696.411600000225</v>
      </c>
      <c r="D720" s="216">
        <v>2.0000000000000001E-4</v>
      </c>
      <c r="E720" s="53">
        <f t="shared" si="128"/>
        <v>59943.005438905908</v>
      </c>
      <c r="F720" s="83">
        <f t="shared" si="129"/>
        <v>59943</v>
      </c>
      <c r="G720" s="83">
        <f t="shared" si="135"/>
        <v>1.2002902221865952E-3</v>
      </c>
      <c r="J720" s="83">
        <f t="shared" si="133"/>
        <v>1.2002902221865952E-3</v>
      </c>
      <c r="O720" s="83">
        <f t="shared" ca="1" si="134"/>
        <v>-3.9724903741076255E-3</v>
      </c>
      <c r="P720" s="83">
        <f t="shared" si="130"/>
        <v>-1.0724324787382687E-2</v>
      </c>
      <c r="Q720" s="146">
        <f t="shared" si="131"/>
        <v>40677.911600000225</v>
      </c>
      <c r="R720" s="83">
        <f t="shared" si="136"/>
        <v>1.4219644312644502E-4</v>
      </c>
    </row>
    <row r="721" spans="1:18" ht="12.95" customHeight="1">
      <c r="A721" s="214" t="s">
        <v>1428</v>
      </c>
      <c r="B721" s="215" t="s">
        <v>197</v>
      </c>
      <c r="C721" s="216">
        <v>55697.404600000009</v>
      </c>
      <c r="D721" s="216">
        <v>2.9999999999999997E-4</v>
      </c>
      <c r="E721" s="53">
        <f t="shared" si="128"/>
        <v>59947.505045291327</v>
      </c>
      <c r="F721" s="83">
        <f t="shared" si="129"/>
        <v>59947.5</v>
      </c>
      <c r="G721" s="83">
        <f t="shared" si="135"/>
        <v>1.1134250089526176E-3</v>
      </c>
      <c r="J721" s="83">
        <f t="shared" si="133"/>
        <v>1.1134250089526176E-3</v>
      </c>
      <c r="O721" s="83">
        <f t="shared" ca="1" si="134"/>
        <v>-3.9750071541983616E-3</v>
      </c>
      <c r="P721" s="83">
        <f t="shared" si="130"/>
        <v>-1.0726847885955281E-2</v>
      </c>
      <c r="Q721" s="146">
        <f t="shared" si="131"/>
        <v>40678.904600000009</v>
      </c>
      <c r="R721" s="83">
        <f t="shared" si="136"/>
        <v>1.4019206222589067E-4</v>
      </c>
    </row>
    <row r="722" spans="1:18" ht="12.95" customHeight="1">
      <c r="A722" s="214" t="s">
        <v>1428</v>
      </c>
      <c r="B722" s="215" t="s">
        <v>195</v>
      </c>
      <c r="C722" s="216">
        <v>55698.397799999919</v>
      </c>
      <c r="D722" s="216">
        <v>2.0000000000000001E-4</v>
      </c>
      <c r="E722" s="53">
        <f t="shared" si="128"/>
        <v>59952.005557942444</v>
      </c>
      <c r="F722" s="83">
        <f t="shared" si="129"/>
        <v>59952</v>
      </c>
      <c r="G722" s="83">
        <f t="shared" si="135"/>
        <v>1.2265599216334522E-3</v>
      </c>
      <c r="J722" s="83">
        <f t="shared" si="133"/>
        <v>1.2265599216334522E-3</v>
      </c>
      <c r="O722" s="83">
        <f t="shared" ca="1" si="134"/>
        <v>-3.9775239342890907E-3</v>
      </c>
      <c r="P722" s="83">
        <f t="shared" si="130"/>
        <v>-1.0729371168568239E-2</v>
      </c>
      <c r="Q722" s="146">
        <f t="shared" si="131"/>
        <v>40679.897799999919</v>
      </c>
      <c r="R722" s="83">
        <f t="shared" si="136"/>
        <v>1.429442882336514E-4</v>
      </c>
    </row>
    <row r="723" spans="1:18" ht="12.95" customHeight="1">
      <c r="A723" s="214" t="s">
        <v>1428</v>
      </c>
      <c r="B723" s="215" t="s">
        <v>197</v>
      </c>
      <c r="C723" s="216">
        <v>55698.508499999996</v>
      </c>
      <c r="D723" s="216">
        <v>2.0000000000000001E-4</v>
      </c>
      <c r="E723" s="53">
        <f t="shared" si="128"/>
        <v>59952.507175694031</v>
      </c>
      <c r="F723" s="83">
        <f t="shared" si="129"/>
        <v>59952.5</v>
      </c>
      <c r="G723" s="83">
        <f t="shared" si="135"/>
        <v>1.5835749945836142E-3</v>
      </c>
      <c r="J723" s="83">
        <f t="shared" si="133"/>
        <v>1.5835749945836142E-3</v>
      </c>
      <c r="O723" s="83">
        <f t="shared" ca="1" si="134"/>
        <v>-3.9778035765213916E-3</v>
      </c>
      <c r="P723" s="83">
        <f t="shared" si="130"/>
        <v>-1.0729651544663529E-2</v>
      </c>
      <c r="Q723" s="146">
        <f t="shared" si="131"/>
        <v>40680.008499999996</v>
      </c>
      <c r="R723" s="83">
        <f t="shared" si="136"/>
        <v>1.5161554780682019E-4</v>
      </c>
    </row>
    <row r="724" spans="1:18" ht="12.95" customHeight="1">
      <c r="A724" s="214" t="s">
        <v>1428</v>
      </c>
      <c r="B724" s="215" t="s">
        <v>197</v>
      </c>
      <c r="C724" s="216">
        <v>55699.390500000212</v>
      </c>
      <c r="D724" s="216">
        <v>2.0000000000000001E-4</v>
      </c>
      <c r="E724" s="53">
        <f t="shared" si="128"/>
        <v>59956.503804932472</v>
      </c>
      <c r="F724" s="83">
        <f t="shared" si="129"/>
        <v>59956.5</v>
      </c>
      <c r="G724" s="83">
        <f t="shared" si="135"/>
        <v>8.3969521801918745E-4</v>
      </c>
      <c r="J724" s="83">
        <f t="shared" si="133"/>
        <v>8.3969521801918745E-4</v>
      </c>
      <c r="O724" s="83">
        <f t="shared" ca="1" si="134"/>
        <v>-3.9800407143798198E-3</v>
      </c>
      <c r="P724" s="83">
        <f t="shared" si="130"/>
        <v>-1.0731894635221563E-2</v>
      </c>
      <c r="Q724" s="146">
        <f t="shared" si="131"/>
        <v>40680.890500000212</v>
      </c>
      <c r="R724" s="83">
        <f t="shared" si="136"/>
        <v>1.3390169173162431E-4</v>
      </c>
    </row>
    <row r="725" spans="1:18" ht="12.95" customHeight="1">
      <c r="A725" s="214" t="s">
        <v>1428</v>
      </c>
      <c r="B725" s="215" t="s">
        <v>195</v>
      </c>
      <c r="C725" s="216">
        <v>55699.501000000164</v>
      </c>
      <c r="D725" s="216">
        <v>2.0000000000000001E-4</v>
      </c>
      <c r="E725" s="53">
        <f t="shared" ref="E725:E788" si="137">+(C725-C$7)/C$8</f>
        <v>59957.004516418354</v>
      </c>
      <c r="F725" s="83">
        <f t="shared" ref="F725:F788" si="138">ROUND(2*E725,0)/2</f>
        <v>59957</v>
      </c>
      <c r="G725" s="83">
        <f t="shared" si="135"/>
        <v>9.9671016505453736E-4</v>
      </c>
      <c r="J725" s="83">
        <f t="shared" si="133"/>
        <v>9.9671016505453736E-4</v>
      </c>
      <c r="O725" s="83">
        <f t="shared" ca="1" si="134"/>
        <v>-3.9803203566121208E-3</v>
      </c>
      <c r="P725" s="83">
        <f t="shared" ref="P725:P788" si="139">+D$11+D$12*F725+D$13*F725^2</f>
        <v>-1.0732175031765781E-2</v>
      </c>
      <c r="Q725" s="146">
        <f t="shared" ref="Q725:Q788" si="140">+C725-15018.5</f>
        <v>40681.001000000164</v>
      </c>
      <c r="R725" s="83">
        <f t="shared" si="136"/>
        <v>1.3756674796019079E-4</v>
      </c>
    </row>
    <row r="726" spans="1:18" ht="12.95" customHeight="1">
      <c r="A726" s="214" t="s">
        <v>1428</v>
      </c>
      <c r="B726" s="215" t="s">
        <v>195</v>
      </c>
      <c r="C726" s="216">
        <v>55701.487199999858</v>
      </c>
      <c r="D726" s="216">
        <v>2.0000000000000001E-4</v>
      </c>
      <c r="E726" s="53">
        <f t="shared" si="137"/>
        <v>59966.00463545489</v>
      </c>
      <c r="F726" s="83">
        <f t="shared" si="138"/>
        <v>59966</v>
      </c>
      <c r="G726" s="83">
        <f t="shared" si="135"/>
        <v>1.0229798572254367E-3</v>
      </c>
      <c r="J726" s="83">
        <f t="shared" si="133"/>
        <v>1.0229798572254367E-3</v>
      </c>
      <c r="O726" s="83">
        <f t="shared" ca="1" si="134"/>
        <v>-3.985353916793586E-3</v>
      </c>
      <c r="P726" s="83">
        <f t="shared" si="139"/>
        <v>-1.0737222558091383E-2</v>
      </c>
      <c r="Q726" s="146">
        <f t="shared" si="140"/>
        <v>40682.987199999858</v>
      </c>
      <c r="R726" s="83">
        <f t="shared" si="136"/>
        <v>1.3830236084922355E-4</v>
      </c>
    </row>
    <row r="727" spans="1:18" ht="12.95" customHeight="1">
      <c r="A727" s="214" t="s">
        <v>1428</v>
      </c>
      <c r="B727" s="215" t="s">
        <v>195</v>
      </c>
      <c r="C727" s="216">
        <v>55703.473400000017</v>
      </c>
      <c r="D727" s="216">
        <v>2.0000000000000001E-4</v>
      </c>
      <c r="E727" s="53">
        <f t="shared" si="137"/>
        <v>59975.004754493537</v>
      </c>
      <c r="F727" s="83">
        <f t="shared" si="138"/>
        <v>59975</v>
      </c>
      <c r="G727" s="83">
        <f t="shared" si="135"/>
        <v>1.0492500150576234E-3</v>
      </c>
      <c r="J727" s="83">
        <f t="shared" si="133"/>
        <v>1.0492500150576234E-3</v>
      </c>
      <c r="O727" s="83">
        <f t="shared" ca="1" si="134"/>
        <v>-3.9903874769750443E-3</v>
      </c>
      <c r="P727" s="83">
        <f t="shared" si="139"/>
        <v>-1.0742270820578442E-2</v>
      </c>
      <c r="Q727" s="146">
        <f t="shared" si="140"/>
        <v>40684.973400000017</v>
      </c>
      <c r="R727" s="83">
        <f t="shared" si="136"/>
        <v>1.3903996361723945E-4</v>
      </c>
    </row>
    <row r="728" spans="1:18" ht="12.95" customHeight="1">
      <c r="A728" s="214" t="s">
        <v>1428</v>
      </c>
      <c r="B728" s="215" t="s">
        <v>197</v>
      </c>
      <c r="C728" s="216">
        <v>55704.465700000059</v>
      </c>
      <c r="D728" s="216">
        <v>2.0000000000000001E-4</v>
      </c>
      <c r="E728" s="53">
        <f t="shared" si="137"/>
        <v>59979.501188952156</v>
      </c>
      <c r="F728" s="83">
        <f t="shared" si="138"/>
        <v>59979.5</v>
      </c>
      <c r="G728" s="83">
        <f t="shared" si="135"/>
        <v>2.6238505961373448E-4</v>
      </c>
      <c r="J728" s="83">
        <f t="shared" si="133"/>
        <v>2.6238505961373448E-4</v>
      </c>
      <c r="O728" s="83">
        <f t="shared" ca="1" si="134"/>
        <v>-3.9929042570657734E-3</v>
      </c>
      <c r="P728" s="83">
        <f t="shared" si="139"/>
        <v>-1.0744795227882518E-2</v>
      </c>
      <c r="Q728" s="146">
        <f t="shared" si="140"/>
        <v>40685.965700000059</v>
      </c>
      <c r="R728" s="83">
        <f t="shared" si="136"/>
        <v>1.2115801788144609E-4</v>
      </c>
    </row>
    <row r="729" spans="1:18" ht="12.95" customHeight="1">
      <c r="A729" s="214" t="s">
        <v>1428</v>
      </c>
      <c r="B729" s="215" t="s">
        <v>195</v>
      </c>
      <c r="C729" s="216">
        <v>55705.459100000095</v>
      </c>
      <c r="D729" s="216">
        <v>2.0000000000000001E-4</v>
      </c>
      <c r="E729" s="53">
        <f t="shared" si="137"/>
        <v>59984.002607868984</v>
      </c>
      <c r="F729" s="83">
        <f t="shared" si="138"/>
        <v>59984</v>
      </c>
      <c r="G729" s="83">
        <f t="shared" si="135"/>
        <v>5.755200982093811E-4</v>
      </c>
      <c r="J729" s="83">
        <f t="shared" si="133"/>
        <v>5.755200982093811E-4</v>
      </c>
      <c r="O729" s="83">
        <f t="shared" ca="1" si="134"/>
        <v>-3.9954210371565095E-3</v>
      </c>
      <c r="P729" s="83">
        <f t="shared" si="139"/>
        <v>-1.0747319819226959E-2</v>
      </c>
      <c r="Q729" s="146">
        <f t="shared" si="140"/>
        <v>40686.959100000095</v>
      </c>
      <c r="R729" s="83">
        <f t="shared" si="136"/>
        <v>1.2820670379588977E-4</v>
      </c>
    </row>
    <row r="730" spans="1:18" ht="12.95" customHeight="1">
      <c r="A730" s="214" t="s">
        <v>1428</v>
      </c>
      <c r="B730" s="215" t="s">
        <v>195</v>
      </c>
      <c r="C730" s="216">
        <v>55707.445499999914</v>
      </c>
      <c r="D730" s="216">
        <v>1E-4</v>
      </c>
      <c r="E730" s="53">
        <f t="shared" si="137"/>
        <v>59993.003633171225</v>
      </c>
      <c r="F730" s="83">
        <f t="shared" si="138"/>
        <v>59993</v>
      </c>
      <c r="G730" s="83">
        <f t="shared" si="135"/>
        <v>8.0178991629509255E-4</v>
      </c>
      <c r="J730" s="83">
        <f t="shared" si="133"/>
        <v>8.0178991629509255E-4</v>
      </c>
      <c r="O730" s="83">
        <f t="shared" ca="1" si="134"/>
        <v>-4.0004545973379678E-3</v>
      </c>
      <c r="P730" s="83">
        <f t="shared" si="139"/>
        <v>-1.0752369554036939E-2</v>
      </c>
      <c r="Q730" s="146">
        <f t="shared" si="140"/>
        <v>40688.945499999914</v>
      </c>
      <c r="R730" s="83">
        <f t="shared" si="136"/>
        <v>1.3349860106586338E-4</v>
      </c>
    </row>
    <row r="731" spans="1:18" ht="12.95" customHeight="1">
      <c r="A731" s="214" t="s">
        <v>1428</v>
      </c>
      <c r="B731" s="215" t="s">
        <v>195</v>
      </c>
      <c r="C731" s="216">
        <v>55932.765999999829</v>
      </c>
      <c r="D731" s="216">
        <v>2.0000000000000001E-4</v>
      </c>
      <c r="E731" s="53">
        <f t="shared" si="137"/>
        <v>61014.004197909955</v>
      </c>
      <c r="F731" s="83">
        <f t="shared" si="138"/>
        <v>61014</v>
      </c>
      <c r="G731" s="83">
        <f t="shared" si="135"/>
        <v>9.2641983064822853E-4</v>
      </c>
      <c r="J731" s="83">
        <f t="shared" si="133"/>
        <v>9.2641983064822853E-4</v>
      </c>
      <c r="O731" s="83">
        <f t="shared" ca="1" si="134"/>
        <v>-4.5714840357014945E-3</v>
      </c>
      <c r="P731" s="83">
        <f t="shared" si="139"/>
        <v>-1.1330012738067817E-2</v>
      </c>
      <c r="Q731" s="146">
        <f t="shared" si="140"/>
        <v>40914.265999999829</v>
      </c>
      <c r="R731" s="83">
        <f t="shared" si="136"/>
        <v>1.5022013931148342E-4</v>
      </c>
    </row>
    <row r="732" spans="1:18" ht="12.95" customHeight="1">
      <c r="A732" s="214" t="s">
        <v>1428</v>
      </c>
      <c r="B732" s="215" t="s">
        <v>197</v>
      </c>
      <c r="C732" s="216">
        <v>55936.626600000076</v>
      </c>
      <c r="D732" s="216">
        <v>5.0000000000000001E-4</v>
      </c>
      <c r="E732" s="53">
        <f t="shared" si="137"/>
        <v>61031.497833777459</v>
      </c>
      <c r="F732" s="83">
        <f t="shared" si="138"/>
        <v>61031.5</v>
      </c>
      <c r="G732" s="83">
        <f t="shared" si="135"/>
        <v>-4.7805492067709565E-4</v>
      </c>
      <c r="J732" s="83">
        <f t="shared" si="133"/>
        <v>-4.7805492067709565E-4</v>
      </c>
      <c r="O732" s="83">
        <f t="shared" ca="1" si="134"/>
        <v>-4.5812715138321171E-3</v>
      </c>
      <c r="P732" s="83">
        <f t="shared" si="139"/>
        <v>-1.13399961614614E-2</v>
      </c>
      <c r="Q732" s="146">
        <f t="shared" si="140"/>
        <v>40918.126600000076</v>
      </c>
      <c r="R732" s="83">
        <f t="shared" si="136"/>
        <v>1.1798176751825087E-4</v>
      </c>
    </row>
    <row r="733" spans="1:18" ht="12.95" customHeight="1">
      <c r="A733" s="214" t="s">
        <v>1428</v>
      </c>
      <c r="B733" s="215" t="s">
        <v>195</v>
      </c>
      <c r="C733" s="216">
        <v>55936.737100000028</v>
      </c>
      <c r="D733" s="216">
        <v>1E-4</v>
      </c>
      <c r="E733" s="53">
        <f t="shared" si="137"/>
        <v>61031.998545263341</v>
      </c>
      <c r="F733" s="83">
        <f t="shared" si="138"/>
        <v>61032</v>
      </c>
      <c r="G733" s="83">
        <f t="shared" si="135"/>
        <v>-3.2103997364174575E-4</v>
      </c>
      <c r="J733" s="83">
        <f t="shared" si="133"/>
        <v>-3.2103997364174575E-4</v>
      </c>
      <c r="O733" s="83">
        <f t="shared" ca="1" si="134"/>
        <v>-4.581551156064418E-3</v>
      </c>
      <c r="P733" s="83">
        <f t="shared" si="139"/>
        <v>-1.1340281443027646E-2</v>
      </c>
      <c r="Q733" s="146">
        <f t="shared" si="140"/>
        <v>40918.237100000028</v>
      </c>
      <c r="R733" s="83">
        <f t="shared" si="136"/>
        <v>1.2142368256063394E-4</v>
      </c>
    </row>
    <row r="734" spans="1:18" ht="12.95" customHeight="1">
      <c r="A734" s="219" t="s">
        <v>320</v>
      </c>
      <c r="B734" s="50"/>
      <c r="C734" s="49">
        <v>55939.936800000003</v>
      </c>
      <c r="D734" s="49">
        <v>1E-4</v>
      </c>
      <c r="E734" s="53">
        <f t="shared" si="137"/>
        <v>61046.497427996917</v>
      </c>
      <c r="F734" s="83">
        <f t="shared" si="138"/>
        <v>61046.5</v>
      </c>
      <c r="G734" s="83">
        <f t="shared" si="135"/>
        <v>-5.6760499865049496E-4</v>
      </c>
      <c r="L734" s="83">
        <f>G734</f>
        <v>-5.6760499865049496E-4</v>
      </c>
      <c r="O734" s="83">
        <f t="shared" ca="1" si="134"/>
        <v>-4.5896607808012142E-3</v>
      </c>
      <c r="P734" s="83">
        <f t="shared" si="139"/>
        <v>-1.134855559681373E-2</v>
      </c>
      <c r="Q734" s="146">
        <f t="shared" si="140"/>
        <v>40921.436800000003</v>
      </c>
      <c r="R734" s="83">
        <f t="shared" si="136"/>
        <v>1.1622889580003621E-4</v>
      </c>
    </row>
    <row r="735" spans="1:18" ht="12.95" customHeight="1">
      <c r="A735" s="214" t="s">
        <v>1428</v>
      </c>
      <c r="B735" s="215" t="s">
        <v>195</v>
      </c>
      <c r="C735" s="216">
        <v>55942.695400000084</v>
      </c>
      <c r="D735" s="216">
        <v>1E-4</v>
      </c>
      <c r="E735" s="53">
        <f t="shared" si="137"/>
        <v>61058.997542979669</v>
      </c>
      <c r="F735" s="83">
        <f t="shared" si="138"/>
        <v>61059</v>
      </c>
      <c r="G735" s="83">
        <f t="shared" si="135"/>
        <v>-5.4222991457208991E-4</v>
      </c>
      <c r="J735" s="83">
        <f t="shared" ref="J735:J754" si="141">G735</f>
        <v>-5.4222991457208991E-4</v>
      </c>
      <c r="O735" s="83">
        <f t="shared" ca="1" si="134"/>
        <v>-4.5966518366087998E-3</v>
      </c>
      <c r="P735" s="83">
        <f t="shared" si="139"/>
        <v>-1.1355690021678334E-2</v>
      </c>
      <c r="Q735" s="146">
        <f t="shared" si="140"/>
        <v>40924.195400000084</v>
      </c>
      <c r="R735" s="83">
        <f t="shared" si="136"/>
        <v>1.169309194879782E-4</v>
      </c>
    </row>
    <row r="736" spans="1:18" ht="12.95" customHeight="1">
      <c r="A736" s="214" t="s">
        <v>1428</v>
      </c>
      <c r="B736" s="215" t="s">
        <v>197</v>
      </c>
      <c r="C736" s="216">
        <v>55943.688200000208</v>
      </c>
      <c r="D736" s="216">
        <v>1E-4</v>
      </c>
      <c r="E736" s="53">
        <f t="shared" si="137"/>
        <v>61063.496243101494</v>
      </c>
      <c r="F736" s="83">
        <f t="shared" si="138"/>
        <v>61063.5</v>
      </c>
      <c r="G736" s="83">
        <f t="shared" si="135"/>
        <v>-8.2909478805959225E-4</v>
      </c>
      <c r="J736" s="83">
        <f t="shared" si="141"/>
        <v>-8.2909478805959225E-4</v>
      </c>
      <c r="O736" s="83">
        <f t="shared" ca="1" si="134"/>
        <v>-4.5991686166995289E-3</v>
      </c>
      <c r="P736" s="83">
        <f t="shared" si="139"/>
        <v>-1.1358258762261392E-2</v>
      </c>
      <c r="Q736" s="146">
        <f t="shared" si="140"/>
        <v>40925.188200000208</v>
      </c>
      <c r="R736" s="83">
        <f t="shared" si="136"/>
        <v>1.1086329399562904E-4</v>
      </c>
    </row>
    <row r="737" spans="1:18" ht="12.95" customHeight="1">
      <c r="A737" s="214" t="s">
        <v>1428</v>
      </c>
      <c r="B737" s="215" t="s">
        <v>197</v>
      </c>
      <c r="C737" s="216">
        <v>55945.674699999858</v>
      </c>
      <c r="D737" s="216">
        <v>1E-4</v>
      </c>
      <c r="E737" s="53">
        <f t="shared" si="137"/>
        <v>61072.497721535532</v>
      </c>
      <c r="F737" s="83">
        <f t="shared" si="138"/>
        <v>61072.5</v>
      </c>
      <c r="G737" s="83">
        <f t="shared" si="135"/>
        <v>-5.0282513984711841E-4</v>
      </c>
      <c r="J737" s="83">
        <f t="shared" si="141"/>
        <v>-5.0282513984711841E-4</v>
      </c>
      <c r="O737" s="83">
        <f t="shared" ca="1" si="134"/>
        <v>-4.6042021768809942E-3</v>
      </c>
      <c r="P737" s="83">
        <f t="shared" si="139"/>
        <v>-1.1363396795548604E-2</v>
      </c>
      <c r="Q737" s="146">
        <f t="shared" si="140"/>
        <v>40927.174699999858</v>
      </c>
      <c r="R737" s="83">
        <f t="shared" si="136"/>
        <v>1.1795201668862651E-4</v>
      </c>
    </row>
    <row r="738" spans="1:18" ht="12.95" customHeight="1">
      <c r="A738" s="214" t="s">
        <v>1428</v>
      </c>
      <c r="B738" s="215" t="s">
        <v>195</v>
      </c>
      <c r="C738" s="216">
        <v>55945.784800000023</v>
      </c>
      <c r="D738" s="216">
        <v>1E-4</v>
      </c>
      <c r="E738" s="53">
        <f t="shared" si="137"/>
        <v>61072.996620492115</v>
      </c>
      <c r="F738" s="83">
        <f t="shared" si="138"/>
        <v>61073</v>
      </c>
      <c r="G738" s="83">
        <f t="shared" si="135"/>
        <v>-7.4580997170414776E-4</v>
      </c>
      <c r="J738" s="83">
        <f t="shared" si="141"/>
        <v>-7.4580997170414776E-4</v>
      </c>
      <c r="O738" s="83">
        <f t="shared" ca="1" si="134"/>
        <v>-4.6044818191132951E-3</v>
      </c>
      <c r="P738" s="83">
        <f t="shared" si="139"/>
        <v>-1.136368226342732E-2</v>
      </c>
      <c r="Q738" s="146">
        <f t="shared" si="140"/>
        <v>40927.284800000023</v>
      </c>
      <c r="R738" s="83">
        <f t="shared" si="136"/>
        <v>1.1273921200334269E-4</v>
      </c>
    </row>
    <row r="739" spans="1:18" ht="12.95" customHeight="1">
      <c r="A739" s="214" t="s">
        <v>1428</v>
      </c>
      <c r="B739" s="215" t="s">
        <v>197</v>
      </c>
      <c r="C739" s="216">
        <v>55946.778100000229</v>
      </c>
      <c r="D739" s="216">
        <v>1E-4</v>
      </c>
      <c r="E739" s="53">
        <f t="shared" si="137"/>
        <v>61077.497586277146</v>
      </c>
      <c r="F739" s="83">
        <f t="shared" si="138"/>
        <v>61077.5</v>
      </c>
      <c r="G739" s="83">
        <f t="shared" si="135"/>
        <v>-5.3267477051122114E-4</v>
      </c>
      <c r="J739" s="83">
        <f t="shared" si="141"/>
        <v>-5.3267477051122114E-4</v>
      </c>
      <c r="O739" s="83">
        <f t="shared" ca="1" si="134"/>
        <v>-4.6069985992040242E-3</v>
      </c>
      <c r="P739" s="83">
        <f t="shared" si="139"/>
        <v>-1.1366251576580401E-2</v>
      </c>
      <c r="Q739" s="146">
        <f t="shared" si="140"/>
        <v>40928.278100000229</v>
      </c>
      <c r="R739" s="83">
        <f t="shared" si="136"/>
        <v>1.1736638641300008E-4</v>
      </c>
    </row>
    <row r="740" spans="1:18" ht="12.95" customHeight="1">
      <c r="A740" s="214" t="s">
        <v>1428</v>
      </c>
      <c r="B740" s="215" t="s">
        <v>197</v>
      </c>
      <c r="C740" s="216">
        <v>55947.660500000231</v>
      </c>
      <c r="D740" s="216">
        <v>1E-4</v>
      </c>
      <c r="E740" s="53">
        <f t="shared" si="137"/>
        <v>61081.496028044887</v>
      </c>
      <c r="F740" s="83">
        <f t="shared" si="138"/>
        <v>61081.5</v>
      </c>
      <c r="G740" s="83">
        <f t="shared" si="135"/>
        <v>-8.7655476818326861E-4</v>
      </c>
      <c r="J740" s="83">
        <f t="shared" si="141"/>
        <v>-8.7655476818326861E-4</v>
      </c>
      <c r="O740" s="83">
        <f t="shared" ca="1" si="134"/>
        <v>-4.6092357370624525E-3</v>
      </c>
      <c r="P740" s="83">
        <f t="shared" si="139"/>
        <v>-1.1368535564997277E-2</v>
      </c>
      <c r="Q740" s="146">
        <f t="shared" si="140"/>
        <v>40929.160500000231</v>
      </c>
      <c r="R740" s="83">
        <f t="shared" si="136"/>
        <v>1.1008166104071391E-4</v>
      </c>
    </row>
    <row r="741" spans="1:18" ht="12.95" customHeight="1">
      <c r="A741" s="214" t="s">
        <v>1428</v>
      </c>
      <c r="B741" s="215" t="s">
        <v>195</v>
      </c>
      <c r="C741" s="216">
        <v>55947.770899999887</v>
      </c>
      <c r="D741" s="216">
        <v>1E-4</v>
      </c>
      <c r="E741" s="53">
        <f t="shared" si="137"/>
        <v>61081.996286396854</v>
      </c>
      <c r="F741" s="83">
        <f t="shared" si="138"/>
        <v>61082</v>
      </c>
      <c r="G741" s="83">
        <f t="shared" si="135"/>
        <v>-8.1954010966001078E-4</v>
      </c>
      <c r="J741" s="83">
        <f t="shared" si="141"/>
        <v>-8.1954010966001078E-4</v>
      </c>
      <c r="O741" s="83">
        <f t="shared" ca="1" si="134"/>
        <v>-4.6095153792947534E-3</v>
      </c>
      <c r="P741" s="83">
        <f t="shared" si="139"/>
        <v>-1.1368821073773846E-2</v>
      </c>
      <c r="Q741" s="146">
        <f t="shared" si="140"/>
        <v>40929.270899999887</v>
      </c>
      <c r="R741" s="83">
        <f t="shared" si="136"/>
        <v>1.1128732885981452E-4</v>
      </c>
    </row>
    <row r="742" spans="1:18" ht="12.95" customHeight="1">
      <c r="A742" s="214" t="s">
        <v>1428</v>
      </c>
      <c r="B742" s="215" t="s">
        <v>195</v>
      </c>
      <c r="C742" s="216">
        <v>55948.653799999971</v>
      </c>
      <c r="D742" s="216">
        <v>1E-4</v>
      </c>
      <c r="E742" s="53">
        <f t="shared" si="137"/>
        <v>61085.996993827801</v>
      </c>
      <c r="F742" s="83">
        <f t="shared" si="138"/>
        <v>61086</v>
      </c>
      <c r="G742" s="83">
        <f t="shared" si="135"/>
        <v>-6.6342002537567168E-4</v>
      </c>
      <c r="J742" s="83">
        <f t="shared" si="141"/>
        <v>-6.6342002537567168E-4</v>
      </c>
      <c r="O742" s="83">
        <f t="shared" ca="1" si="134"/>
        <v>-4.6117525171531816E-3</v>
      </c>
      <c r="P742" s="83">
        <f t="shared" si="139"/>
        <v>-1.1371105225782158E-2</v>
      </c>
      <c r="Q742" s="146">
        <f t="shared" si="140"/>
        <v>40930.153799999971</v>
      </c>
      <c r="R742" s="83">
        <f t="shared" si="136"/>
        <v>1.1465452235100409E-4</v>
      </c>
    </row>
    <row r="743" spans="1:18" ht="12.95" customHeight="1">
      <c r="A743" s="214" t="s">
        <v>1428</v>
      </c>
      <c r="B743" s="215" t="s">
        <v>197</v>
      </c>
      <c r="C743" s="216">
        <v>55948.764200000092</v>
      </c>
      <c r="D743" s="216">
        <v>1E-4</v>
      </c>
      <c r="E743" s="53">
        <f t="shared" si="137"/>
        <v>61086.497252181885</v>
      </c>
      <c r="F743" s="83">
        <f t="shared" si="138"/>
        <v>61086.5</v>
      </c>
      <c r="G743" s="83">
        <f t="shared" si="135"/>
        <v>-6.0640490846708417E-4</v>
      </c>
      <c r="J743" s="83">
        <f t="shared" si="141"/>
        <v>-6.0640490846708417E-4</v>
      </c>
      <c r="O743" s="83">
        <f t="shared" ca="1" si="134"/>
        <v>-4.6120321593854895E-3</v>
      </c>
      <c r="P743" s="83">
        <f t="shared" si="139"/>
        <v>-1.1371390755007659E-2</v>
      </c>
      <c r="Q743" s="146">
        <f t="shared" si="140"/>
        <v>40930.264200000092</v>
      </c>
      <c r="R743" s="83">
        <f t="shared" si="136"/>
        <v>1.1588492027621889E-4</v>
      </c>
    </row>
    <row r="744" spans="1:18" ht="12.95" customHeight="1">
      <c r="A744" s="214" t="s">
        <v>1428</v>
      </c>
      <c r="B744" s="215" t="s">
        <v>197</v>
      </c>
      <c r="C744" s="216">
        <v>55949.646600000095</v>
      </c>
      <c r="D744" s="216">
        <v>1E-4</v>
      </c>
      <c r="E744" s="53">
        <f t="shared" si="137"/>
        <v>61090.495693949626</v>
      </c>
      <c r="F744" s="83">
        <f t="shared" si="138"/>
        <v>61090.5</v>
      </c>
      <c r="G744" s="83">
        <f t="shared" si="135"/>
        <v>-9.5028490613913164E-4</v>
      </c>
      <c r="J744" s="83">
        <f t="shared" si="141"/>
        <v>-9.5028490613913164E-4</v>
      </c>
      <c r="O744" s="83">
        <f t="shared" ca="1" si="134"/>
        <v>-4.6142692972439177E-3</v>
      </c>
      <c r="P744" s="83">
        <f t="shared" si="139"/>
        <v>-1.1373675070607403E-2</v>
      </c>
      <c r="Q744" s="146">
        <f t="shared" si="140"/>
        <v>40931.146600000095</v>
      </c>
      <c r="R744" s="83">
        <f t="shared" si="136"/>
        <v>1.086470625207339E-4</v>
      </c>
    </row>
    <row r="745" spans="1:18" ht="12.95" customHeight="1">
      <c r="A745" s="214" t="s">
        <v>1428</v>
      </c>
      <c r="B745" s="215" t="s">
        <v>195</v>
      </c>
      <c r="C745" s="216">
        <v>55949.757100000046</v>
      </c>
      <c r="D745" s="216">
        <v>1E-4</v>
      </c>
      <c r="E745" s="53">
        <f t="shared" si="137"/>
        <v>61090.996405435508</v>
      </c>
      <c r="F745" s="83">
        <f t="shared" si="138"/>
        <v>61091</v>
      </c>
      <c r="G745" s="83">
        <f t="shared" si="135"/>
        <v>-7.9326995182782412E-4</v>
      </c>
      <c r="J745" s="83">
        <f t="shared" si="141"/>
        <v>-7.9326995182782412E-4</v>
      </c>
      <c r="O745" s="83">
        <f t="shared" ca="1" si="134"/>
        <v>-4.6145489394762186E-3</v>
      </c>
      <c r="P745" s="83">
        <f t="shared" si="139"/>
        <v>-1.1373960620281835E-2</v>
      </c>
      <c r="Q745" s="146">
        <f t="shared" si="140"/>
        <v>40931.257100000046</v>
      </c>
      <c r="R745" s="83">
        <f t="shared" si="136"/>
        <v>1.1195101502150979E-4</v>
      </c>
    </row>
    <row r="746" spans="1:18" ht="12.95" customHeight="1">
      <c r="A746" s="214" t="s">
        <v>1428</v>
      </c>
      <c r="B746" s="215" t="s">
        <v>195</v>
      </c>
      <c r="C746" s="216">
        <v>55950.639800000004</v>
      </c>
      <c r="D746" s="216">
        <v>1E-4</v>
      </c>
      <c r="E746" s="53">
        <f t="shared" si="137"/>
        <v>61094.996206600743</v>
      </c>
      <c r="F746" s="83">
        <f t="shared" si="138"/>
        <v>61095</v>
      </c>
      <c r="G746" s="83">
        <f t="shared" si="135"/>
        <v>-8.371499934582971E-4</v>
      </c>
      <c r="J746" s="83">
        <f t="shared" si="141"/>
        <v>-8.371499934582971E-4</v>
      </c>
      <c r="O746" s="83">
        <f t="shared" ca="1" si="134"/>
        <v>-4.6167860773346468E-3</v>
      </c>
      <c r="P746" s="83">
        <f t="shared" si="139"/>
        <v>-1.1376245099473013E-2</v>
      </c>
      <c r="Q746" s="146">
        <f t="shared" si="140"/>
        <v>40932.139800000004</v>
      </c>
      <c r="R746" s="83">
        <f t="shared" si="136"/>
        <v>1.1107252565362334E-4</v>
      </c>
    </row>
    <row r="747" spans="1:18" ht="12.95" customHeight="1">
      <c r="A747" s="214" t="s">
        <v>1428</v>
      </c>
      <c r="B747" s="215" t="s">
        <v>197</v>
      </c>
      <c r="C747" s="216">
        <v>55953.619099999778</v>
      </c>
      <c r="D747" s="216">
        <v>2.0000000000000001E-4</v>
      </c>
      <c r="E747" s="53">
        <f t="shared" si="137"/>
        <v>61108.496385156606</v>
      </c>
      <c r="F747" s="83">
        <f t="shared" si="138"/>
        <v>61108.5</v>
      </c>
      <c r="G747" s="83">
        <f t="shared" si="135"/>
        <v>-7.977452187333256E-4</v>
      </c>
      <c r="J747" s="83">
        <f t="shared" si="141"/>
        <v>-7.977452187333256E-4</v>
      </c>
      <c r="O747" s="83">
        <f t="shared" ca="1" si="134"/>
        <v>-4.6243364176068343E-3</v>
      </c>
      <c r="P747" s="83">
        <f t="shared" si="139"/>
        <v>-1.1383956290312039E-2</v>
      </c>
      <c r="Q747" s="146">
        <f t="shared" si="140"/>
        <v>40935.119099999778</v>
      </c>
      <c r="R747" s="83">
        <f t="shared" si="136"/>
        <v>1.1206786485201572E-4</v>
      </c>
    </row>
    <row r="748" spans="1:18" ht="12.95" customHeight="1">
      <c r="A748" s="214" t="s">
        <v>1428</v>
      </c>
      <c r="B748" s="215" t="s">
        <v>195</v>
      </c>
      <c r="C748" s="216">
        <v>55953.729499999899</v>
      </c>
      <c r="D748" s="216">
        <v>1E-4</v>
      </c>
      <c r="E748" s="53">
        <f t="shared" si="137"/>
        <v>61108.996643510691</v>
      </c>
      <c r="F748" s="83">
        <f t="shared" si="138"/>
        <v>61109</v>
      </c>
      <c r="G748" s="83">
        <f t="shared" si="135"/>
        <v>-7.4073010182473809E-4</v>
      </c>
      <c r="J748" s="83">
        <f t="shared" si="141"/>
        <v>-7.4073010182473809E-4</v>
      </c>
      <c r="O748" s="83">
        <f t="shared" ca="1" si="134"/>
        <v>-4.6246160598391421E-3</v>
      </c>
      <c r="P748" s="83">
        <f t="shared" si="139"/>
        <v>-1.1384241921782187E-2</v>
      </c>
      <c r="Q748" s="146">
        <f t="shared" si="140"/>
        <v>40935.229499999899</v>
      </c>
      <c r="R748" s="83">
        <f t="shared" si="136"/>
        <v>1.1328434386157392E-4</v>
      </c>
    </row>
    <row r="749" spans="1:18" ht="12.95" customHeight="1">
      <c r="A749" s="214" t="s">
        <v>1428</v>
      </c>
      <c r="B749" s="215" t="s">
        <v>195</v>
      </c>
      <c r="C749" s="216">
        <v>55954.611800000072</v>
      </c>
      <c r="D749" s="216">
        <v>2.0000000000000001E-4</v>
      </c>
      <c r="E749" s="53">
        <f t="shared" si="137"/>
        <v>61112.994632146634</v>
      </c>
      <c r="F749" s="83">
        <f t="shared" si="138"/>
        <v>61113</v>
      </c>
      <c r="G749" s="83">
        <f t="shared" si="135"/>
        <v>-1.1846099296235479E-3</v>
      </c>
      <c r="J749" s="83">
        <f t="shared" si="141"/>
        <v>-1.1846099296235479E-3</v>
      </c>
      <c r="O749" s="83">
        <f t="shared" ca="1" si="134"/>
        <v>-4.6268531976975703E-3</v>
      </c>
      <c r="P749" s="83">
        <f t="shared" si="139"/>
        <v>-1.1386527055339109E-2</v>
      </c>
      <c r="Q749" s="146">
        <f t="shared" si="140"/>
        <v>40936.111800000072</v>
      </c>
      <c r="R749" s="83">
        <f t="shared" si="136"/>
        <v>1.0407911303996845E-4</v>
      </c>
    </row>
    <row r="750" spans="1:18" ht="12.95" customHeight="1">
      <c r="A750" s="214" t="s">
        <v>1428</v>
      </c>
      <c r="B750" s="215" t="s">
        <v>197</v>
      </c>
      <c r="C750" s="216">
        <v>55954.722500000149</v>
      </c>
      <c r="D750" s="216">
        <v>4.0000000000000002E-4</v>
      </c>
      <c r="E750" s="53">
        <f t="shared" si="137"/>
        <v>61113.49624989822</v>
      </c>
      <c r="F750" s="83">
        <f t="shared" si="138"/>
        <v>61113.5</v>
      </c>
      <c r="G750" s="83">
        <f t="shared" si="135"/>
        <v>-8.2759484939742833E-4</v>
      </c>
      <c r="J750" s="83">
        <f t="shared" si="141"/>
        <v>-8.2759484939742833E-4</v>
      </c>
      <c r="O750" s="83">
        <f t="shared" ca="1" si="134"/>
        <v>-4.6271328399298713E-3</v>
      </c>
      <c r="P750" s="83">
        <f t="shared" si="139"/>
        <v>-1.1386812707258187E-2</v>
      </c>
      <c r="Q750" s="146">
        <f t="shared" si="140"/>
        <v>40936.222500000149</v>
      </c>
      <c r="R750" s="83">
        <f t="shared" si="136"/>
        <v>1.1149708176976555E-4</v>
      </c>
    </row>
    <row r="751" spans="1:18" ht="12.95" customHeight="1">
      <c r="A751" s="214" t="s">
        <v>1428</v>
      </c>
      <c r="B751" s="215" t="s">
        <v>197</v>
      </c>
      <c r="C751" s="216">
        <v>55955.605299999937</v>
      </c>
      <c r="D751" s="216">
        <v>1E-4</v>
      </c>
      <c r="E751" s="53">
        <f t="shared" si="137"/>
        <v>61117.496504195253</v>
      </c>
      <c r="F751" s="83">
        <f t="shared" si="138"/>
        <v>61117.5</v>
      </c>
      <c r="G751" s="83">
        <f t="shared" si="135"/>
        <v>-7.7147506090113893E-4</v>
      </c>
      <c r="J751" s="83">
        <f t="shared" si="141"/>
        <v>-7.7147506090113893E-4</v>
      </c>
      <c r="O751" s="83">
        <f t="shared" ca="1" si="134"/>
        <v>-4.6293699777882995E-3</v>
      </c>
      <c r="P751" s="83">
        <f t="shared" si="139"/>
        <v>-1.1389098004406543E-2</v>
      </c>
      <c r="Q751" s="146">
        <f t="shared" si="140"/>
        <v>40937.105299999937</v>
      </c>
      <c r="R751" s="83">
        <f t="shared" si="136"/>
        <v>1.1273391697045236E-4</v>
      </c>
    </row>
    <row r="752" spans="1:18" ht="12.95" customHeight="1">
      <c r="A752" s="214" t="s">
        <v>1428</v>
      </c>
      <c r="B752" s="215" t="s">
        <v>195</v>
      </c>
      <c r="C752" s="216">
        <v>55955.715600000229</v>
      </c>
      <c r="D752" s="216">
        <v>2.0000000000000001E-4</v>
      </c>
      <c r="E752" s="53">
        <f t="shared" si="137"/>
        <v>61117.99630941754</v>
      </c>
      <c r="F752" s="83">
        <f t="shared" si="138"/>
        <v>61118</v>
      </c>
      <c r="G752" s="83">
        <f t="shared" si="135"/>
        <v>-8.1445976684335619E-4</v>
      </c>
      <c r="J752" s="83">
        <f t="shared" si="141"/>
        <v>-8.1445976684335619E-4</v>
      </c>
      <c r="O752" s="83">
        <f t="shared" ca="1" si="134"/>
        <v>-4.6296496200206004E-3</v>
      </c>
      <c r="P752" s="83">
        <f t="shared" si="139"/>
        <v>-1.1389383676774553E-2</v>
      </c>
      <c r="Q752" s="146">
        <f t="shared" si="140"/>
        <v>40937.215600000229</v>
      </c>
      <c r="R752" s="83">
        <f t="shared" si="136"/>
        <v>1.118290157008345E-4</v>
      </c>
    </row>
    <row r="753" spans="1:18" ht="12.95" customHeight="1">
      <c r="A753" s="214" t="s">
        <v>1428</v>
      </c>
      <c r="B753" s="215" t="s">
        <v>197</v>
      </c>
      <c r="C753" s="216">
        <v>55959.57750000013</v>
      </c>
      <c r="D753" s="216">
        <v>2.0000000000000001E-4</v>
      </c>
      <c r="E753" s="53">
        <f t="shared" si="137"/>
        <v>61135.495836006849</v>
      </c>
      <c r="F753" s="83">
        <f t="shared" si="138"/>
        <v>61135.5</v>
      </c>
      <c r="G753" s="83">
        <f t="shared" si="135"/>
        <v>-9.1893486387562007E-4</v>
      </c>
      <c r="J753" s="83">
        <f t="shared" si="141"/>
        <v>-9.1893486387562007E-4</v>
      </c>
      <c r="O753" s="83">
        <f t="shared" ca="1" si="134"/>
        <v>-4.639437098151223E-3</v>
      </c>
      <c r="P753" s="83">
        <f t="shared" si="139"/>
        <v>-1.1399383641079935E-2</v>
      </c>
      <c r="Q753" s="146">
        <f t="shared" si="140"/>
        <v>40941.07750000013</v>
      </c>
      <c r="R753" s="83">
        <f t="shared" si="136"/>
        <v>1.0983980657160341E-4</v>
      </c>
    </row>
    <row r="754" spans="1:18" ht="12.95" customHeight="1">
      <c r="A754" s="214" t="s">
        <v>1428</v>
      </c>
      <c r="B754" s="215" t="s">
        <v>195</v>
      </c>
      <c r="C754" s="216">
        <v>55959.687899999786</v>
      </c>
      <c r="D754" s="216">
        <v>1E-4</v>
      </c>
      <c r="E754" s="53">
        <f t="shared" si="137"/>
        <v>61135.996094358823</v>
      </c>
      <c r="F754" s="83">
        <f t="shared" si="138"/>
        <v>61136</v>
      </c>
      <c r="G754" s="83">
        <f t="shared" si="135"/>
        <v>-8.6192021262831986E-4</v>
      </c>
      <c r="J754" s="83">
        <f t="shared" si="141"/>
        <v>-8.6192021262831986E-4</v>
      </c>
      <c r="O754" s="83">
        <f t="shared" ca="1" si="134"/>
        <v>-4.6397167403835239E-3</v>
      </c>
      <c r="P754" s="83">
        <f t="shared" si="139"/>
        <v>-1.1399669395243662E-2</v>
      </c>
      <c r="Q754" s="146">
        <f t="shared" si="140"/>
        <v>40941.187899999786</v>
      </c>
      <c r="R754" s="83">
        <f t="shared" si="136"/>
        <v>1.1104415783571031E-4</v>
      </c>
    </row>
    <row r="755" spans="1:18" ht="12.95" customHeight="1">
      <c r="A755" s="178" t="s">
        <v>321</v>
      </c>
      <c r="B755" s="179" t="s">
        <v>197</v>
      </c>
      <c r="C755" s="180">
        <v>55960.459300000002</v>
      </c>
      <c r="D755" s="180">
        <v>8.0000000000000004E-4</v>
      </c>
      <c r="E755" s="53">
        <f t="shared" si="137"/>
        <v>61139.491558978596</v>
      </c>
      <c r="F755" s="83">
        <f t="shared" si="138"/>
        <v>61139.5</v>
      </c>
      <c r="G755" s="83">
        <f t="shared" si="135"/>
        <v>-1.8628149991855025E-3</v>
      </c>
      <c r="K755" s="83">
        <f>G755</f>
        <v>-1.8628149991855025E-3</v>
      </c>
      <c r="O755" s="83">
        <f t="shared" ca="1" si="134"/>
        <v>-4.6416742360096443E-3</v>
      </c>
      <c r="P755" s="83">
        <f t="shared" si="139"/>
        <v>-1.140166973800864E-2</v>
      </c>
      <c r="Q755" s="146">
        <f t="shared" si="140"/>
        <v>40941.959300000002</v>
      </c>
      <c r="R755" s="83">
        <f t="shared" si="136"/>
        <v>9.0989749728368627E-5</v>
      </c>
    </row>
    <row r="756" spans="1:18" ht="12.95" customHeight="1">
      <c r="A756" s="214" t="s">
        <v>1428</v>
      </c>
      <c r="B756" s="215" t="s">
        <v>195</v>
      </c>
      <c r="C756" s="216">
        <v>55960.570400000084</v>
      </c>
      <c r="D756" s="216">
        <v>1E-4</v>
      </c>
      <c r="E756" s="53">
        <f t="shared" si="137"/>
        <v>61139.994989260464</v>
      </c>
      <c r="F756" s="83">
        <f t="shared" si="138"/>
        <v>61140</v>
      </c>
      <c r="G756" s="83">
        <f t="shared" si="135"/>
        <v>-1.1057999145123176E-3</v>
      </c>
      <c r="J756" s="83">
        <f>G756</f>
        <v>-1.1057999145123176E-3</v>
      </c>
      <c r="O756" s="83">
        <f t="shared" ca="1" si="134"/>
        <v>-4.6419538782419521E-3</v>
      </c>
      <c r="P756" s="83">
        <f t="shared" si="139"/>
        <v>-1.1401955510349192E-2</v>
      </c>
      <c r="Q756" s="146">
        <f t="shared" si="140"/>
        <v>40942.070400000084</v>
      </c>
      <c r="R756" s="83">
        <f t="shared" si="136"/>
        <v>1.0601082005368298E-4</v>
      </c>
    </row>
    <row r="757" spans="1:18" ht="12.95" customHeight="1">
      <c r="A757" s="178" t="s">
        <v>321</v>
      </c>
      <c r="B757" s="179" t="s">
        <v>195</v>
      </c>
      <c r="C757" s="180">
        <v>55960.571000000004</v>
      </c>
      <c r="D757" s="180">
        <v>1E-4</v>
      </c>
      <c r="E757" s="53">
        <f t="shared" si="137"/>
        <v>61139.997708055504</v>
      </c>
      <c r="F757" s="83">
        <f t="shared" si="138"/>
        <v>61140</v>
      </c>
      <c r="G757" s="83">
        <f t="shared" si="135"/>
        <v>-5.0579999515321106E-4</v>
      </c>
      <c r="K757" s="83">
        <f>G757</f>
        <v>-5.0579999515321106E-4</v>
      </c>
      <c r="O757" s="83">
        <f t="shared" ca="1" si="134"/>
        <v>-4.6419538782419521E-3</v>
      </c>
      <c r="P757" s="83">
        <f t="shared" si="139"/>
        <v>-1.1401955510349192E-2</v>
      </c>
      <c r="Q757" s="146">
        <f t="shared" si="140"/>
        <v>40942.071000000004</v>
      </c>
      <c r="R757" s="83">
        <f t="shared" si="136"/>
        <v>1.1872620501133579E-4</v>
      </c>
    </row>
    <row r="758" spans="1:18" ht="12.95" customHeight="1">
      <c r="A758" s="214" t="s">
        <v>1428</v>
      </c>
      <c r="B758" s="215" t="s">
        <v>197</v>
      </c>
      <c r="C758" s="216">
        <v>55960.680900000036</v>
      </c>
      <c r="D758" s="216">
        <v>1E-4</v>
      </c>
      <c r="E758" s="53">
        <f t="shared" si="137"/>
        <v>61140.495700746345</v>
      </c>
      <c r="F758" s="83">
        <f t="shared" si="138"/>
        <v>61140.5</v>
      </c>
      <c r="G758" s="83">
        <f t="shared" si="135"/>
        <v>-9.4878496020101011E-4</v>
      </c>
      <c r="J758" s="83">
        <f t="shared" ref="J758:J768" si="142">G758</f>
        <v>-9.4878496020101011E-4</v>
      </c>
      <c r="O758" s="83">
        <f t="shared" ca="1" si="134"/>
        <v>-4.6422335204742531E-3</v>
      </c>
      <c r="P758" s="83">
        <f t="shared" si="139"/>
        <v>-1.1402241284961848E-2</v>
      </c>
      <c r="Q758" s="146">
        <f t="shared" si="140"/>
        <v>40942.180900000036</v>
      </c>
      <c r="R758" s="83">
        <f t="shared" si="136"/>
        <v>1.0927474913368236E-4</v>
      </c>
    </row>
    <row r="759" spans="1:18" ht="12.95" customHeight="1">
      <c r="A759" s="214" t="s">
        <v>1428</v>
      </c>
      <c r="B759" s="215" t="s">
        <v>195</v>
      </c>
      <c r="C759" s="216">
        <v>55960.791100000031</v>
      </c>
      <c r="D759" s="216">
        <v>1E-4</v>
      </c>
      <c r="E759" s="53">
        <f t="shared" si="137"/>
        <v>61140.995052834725</v>
      </c>
      <c r="F759" s="83">
        <f t="shared" si="138"/>
        <v>61141</v>
      </c>
      <c r="G759" s="83">
        <f t="shared" si="135"/>
        <v>-1.0917699692072347E-3</v>
      </c>
      <c r="J759" s="83">
        <f t="shared" si="142"/>
        <v>-1.0917699692072347E-3</v>
      </c>
      <c r="O759" s="83">
        <f t="shared" ca="1" si="134"/>
        <v>-4.642513162706554E-3</v>
      </c>
      <c r="P759" s="83">
        <f t="shared" si="139"/>
        <v>-1.1402527061846607E-2</v>
      </c>
      <c r="Q759" s="146">
        <f t="shared" si="140"/>
        <v>40942.291100000031</v>
      </c>
      <c r="R759" s="83">
        <f t="shared" si="136"/>
        <v>1.0631171182341311E-4</v>
      </c>
    </row>
    <row r="760" spans="1:18" ht="12.95" customHeight="1">
      <c r="A760" s="214" t="s">
        <v>1428</v>
      </c>
      <c r="B760" s="215" t="s">
        <v>197</v>
      </c>
      <c r="C760" s="216">
        <v>55961.564199999906</v>
      </c>
      <c r="D760" s="216">
        <v>2.0000000000000001E-4</v>
      </c>
      <c r="E760" s="53">
        <f t="shared" si="137"/>
        <v>61144.498220706591</v>
      </c>
      <c r="F760" s="83">
        <f t="shared" si="138"/>
        <v>61144.5</v>
      </c>
      <c r="G760" s="83">
        <f t="shared" si="135"/>
        <v>-3.9266508974833414E-4</v>
      </c>
      <c r="J760" s="83">
        <f t="shared" si="142"/>
        <v>-3.9266508974833414E-4</v>
      </c>
      <c r="O760" s="83">
        <f t="shared" ca="1" si="134"/>
        <v>-4.6444706583326813E-3</v>
      </c>
      <c r="P760" s="83">
        <f t="shared" si="139"/>
        <v>-1.1404527563658819E-2</v>
      </c>
      <c r="Q760" s="146">
        <f t="shared" si="140"/>
        <v>40943.064199999906</v>
      </c>
      <c r="R760" s="83">
        <f t="shared" si="136"/>
        <v>1.2126111514431794E-4</v>
      </c>
    </row>
    <row r="761" spans="1:18" ht="12.95" customHeight="1">
      <c r="A761" s="214" t="s">
        <v>1428</v>
      </c>
      <c r="B761" s="215" t="s">
        <v>195</v>
      </c>
      <c r="C761" s="216">
        <v>55961.674099999946</v>
      </c>
      <c r="D761" s="216">
        <v>1E-4</v>
      </c>
      <c r="E761" s="53">
        <f t="shared" si="137"/>
        <v>61144.99621339747</v>
      </c>
      <c r="F761" s="83">
        <f t="shared" si="138"/>
        <v>61145</v>
      </c>
      <c r="G761" s="83">
        <f t="shared" si="135"/>
        <v>-8.3565005479613319E-4</v>
      </c>
      <c r="J761" s="83">
        <f t="shared" si="142"/>
        <v>-8.3565005479613319E-4</v>
      </c>
      <c r="O761" s="83">
        <f t="shared" ca="1" si="134"/>
        <v>-4.6447503005649822E-3</v>
      </c>
      <c r="P761" s="83">
        <f t="shared" si="139"/>
        <v>-1.1404813358720402E-2</v>
      </c>
      <c r="Q761" s="146">
        <f t="shared" si="140"/>
        <v>40943.174099999946</v>
      </c>
      <c r="R761" s="83">
        <f t="shared" si="136"/>
        <v>1.1170721294501937E-4</v>
      </c>
    </row>
    <row r="762" spans="1:18" ht="12.95" customHeight="1">
      <c r="A762" s="214" t="s">
        <v>1428</v>
      </c>
      <c r="B762" s="215" t="s">
        <v>195</v>
      </c>
      <c r="C762" s="216">
        <v>55966.74990000017</v>
      </c>
      <c r="D762" s="216">
        <v>2.0000000000000001E-4</v>
      </c>
      <c r="E762" s="53">
        <f t="shared" si="137"/>
        <v>61167.996316214259</v>
      </c>
      <c r="F762" s="83">
        <f t="shared" si="138"/>
        <v>61168</v>
      </c>
      <c r="G762" s="83">
        <f t="shared" si="135"/>
        <v>-8.1295982818119228E-4</v>
      </c>
      <c r="J762" s="83">
        <f t="shared" si="142"/>
        <v>-8.1295982818119228E-4</v>
      </c>
      <c r="O762" s="83">
        <f t="shared" ca="1" si="134"/>
        <v>-4.6576138432509427E-3</v>
      </c>
      <c r="P762" s="83">
        <f t="shared" si="139"/>
        <v>-1.1417962387696977E-2</v>
      </c>
      <c r="Q762" s="146">
        <f t="shared" si="140"/>
        <v>40948.24990000017</v>
      </c>
      <c r="R762" s="83">
        <f t="shared" si="136"/>
        <v>1.1246607928733634E-4</v>
      </c>
    </row>
    <row r="763" spans="1:18" ht="12.95" customHeight="1">
      <c r="A763" s="214" t="s">
        <v>1428</v>
      </c>
      <c r="B763" s="215" t="s">
        <v>197</v>
      </c>
      <c r="C763" s="216">
        <v>55968.626000000164</v>
      </c>
      <c r="D763" s="216">
        <v>2.0000000000000001E-4</v>
      </c>
      <c r="E763" s="53">
        <f t="shared" si="137"/>
        <v>61176.497536296331</v>
      </c>
      <c r="F763" s="83">
        <f t="shared" si="138"/>
        <v>61176.5</v>
      </c>
      <c r="G763" s="83">
        <f t="shared" si="135"/>
        <v>-5.4370483849197626E-4</v>
      </c>
      <c r="J763" s="83">
        <f t="shared" si="142"/>
        <v>-5.4370483849197626E-4</v>
      </c>
      <c r="O763" s="83">
        <f t="shared" ca="1" si="134"/>
        <v>-4.6623677612001001E-3</v>
      </c>
      <c r="P763" s="83">
        <f t="shared" si="139"/>
        <v>-1.1422823028160492E-2</v>
      </c>
      <c r="Q763" s="146">
        <f t="shared" si="140"/>
        <v>40950.126000000164</v>
      </c>
      <c r="R763" s="83">
        <f t="shared" si="136"/>
        <v>1.1835521258477636E-4</v>
      </c>
    </row>
    <row r="764" spans="1:18" ht="12.95" customHeight="1">
      <c r="A764" s="214" t="s">
        <v>1428</v>
      </c>
      <c r="B764" s="215" t="s">
        <v>197</v>
      </c>
      <c r="C764" s="216">
        <v>55978.556700000074</v>
      </c>
      <c r="D764" s="216">
        <v>2.0000000000000001E-4</v>
      </c>
      <c r="E764" s="53">
        <f t="shared" si="137"/>
        <v>61221.496772087849</v>
      </c>
      <c r="F764" s="83">
        <f t="shared" si="138"/>
        <v>61221.5</v>
      </c>
      <c r="G764" s="83">
        <f t="shared" si="135"/>
        <v>-7.1235492214327678E-4</v>
      </c>
      <c r="J764" s="83">
        <f t="shared" si="142"/>
        <v>-7.1235492214327678E-4</v>
      </c>
      <c r="O764" s="83">
        <f t="shared" ca="1" si="134"/>
        <v>-4.6875355621074054E-3</v>
      </c>
      <c r="P764" s="83">
        <f t="shared" si="139"/>
        <v>-1.1448566770791622E-2</v>
      </c>
      <c r="Q764" s="146">
        <f t="shared" si="140"/>
        <v>40960.056700000074</v>
      </c>
      <c r="R764" s="83">
        <f t="shared" si="136"/>
        <v>1.1526624485905712E-4</v>
      </c>
    </row>
    <row r="765" spans="1:18" ht="12.95" customHeight="1">
      <c r="A765" s="214" t="s">
        <v>1428</v>
      </c>
      <c r="B765" s="215" t="s">
        <v>195</v>
      </c>
      <c r="C765" s="216">
        <v>55978.666699999943</v>
      </c>
      <c r="D765" s="216">
        <v>1E-4</v>
      </c>
      <c r="E765" s="53">
        <f t="shared" si="137"/>
        <v>61221.995217910524</v>
      </c>
      <c r="F765" s="83">
        <f t="shared" si="138"/>
        <v>61222</v>
      </c>
      <c r="G765" s="83">
        <f t="shared" si="135"/>
        <v>-1.0553400570643134E-3</v>
      </c>
      <c r="J765" s="83">
        <f t="shared" si="142"/>
        <v>-1.0553400570643134E-3</v>
      </c>
      <c r="O765" s="83">
        <f t="shared" ca="1" si="134"/>
        <v>-4.6878152043397063E-3</v>
      </c>
      <c r="P765" s="83">
        <f t="shared" si="139"/>
        <v>-1.1448852915757111E-2</v>
      </c>
      <c r="Q765" s="146">
        <f t="shared" si="140"/>
        <v>40960.166699999943</v>
      </c>
      <c r="R765" s="83">
        <f t="shared" si="136"/>
        <v>1.0802510954381253E-4</v>
      </c>
    </row>
    <row r="766" spans="1:18" ht="12.95" customHeight="1">
      <c r="A766" s="214" t="s">
        <v>1428</v>
      </c>
      <c r="B766" s="215" t="s">
        <v>197</v>
      </c>
      <c r="C766" s="216">
        <v>55978.777100000065</v>
      </c>
      <c r="D766" s="216">
        <v>2.0000000000000001E-4</v>
      </c>
      <c r="E766" s="53">
        <f t="shared" si="137"/>
        <v>61222.495476264601</v>
      </c>
      <c r="F766" s="83">
        <f t="shared" si="138"/>
        <v>61222.5</v>
      </c>
      <c r="G766" s="83">
        <f t="shared" si="135"/>
        <v>-9.9832493287976831E-4</v>
      </c>
      <c r="J766" s="83">
        <f t="shared" si="142"/>
        <v>-9.9832493287976831E-4</v>
      </c>
      <c r="O766" s="83">
        <f t="shared" ca="1" si="134"/>
        <v>-4.6880948465720072E-3</v>
      </c>
      <c r="P766" s="83">
        <f t="shared" si="139"/>
        <v>-1.1449139062994705E-2</v>
      </c>
      <c r="Q766" s="146">
        <f t="shared" si="140"/>
        <v>40960.277100000065</v>
      </c>
      <c r="R766" s="83">
        <f t="shared" si="136"/>
        <v>1.0921951598221003E-4</v>
      </c>
    </row>
    <row r="767" spans="1:18" ht="12.95" customHeight="1">
      <c r="A767" s="214" t="s">
        <v>1428</v>
      </c>
      <c r="B767" s="215" t="s">
        <v>197</v>
      </c>
      <c r="C767" s="216">
        <v>55979.660000000149</v>
      </c>
      <c r="D767" s="216">
        <v>1E-4</v>
      </c>
      <c r="E767" s="53">
        <f t="shared" si="137"/>
        <v>61226.496183695548</v>
      </c>
      <c r="F767" s="83">
        <f t="shared" si="138"/>
        <v>61226.5</v>
      </c>
      <c r="G767" s="83">
        <f t="shared" si="135"/>
        <v>-8.4220484859542921E-4</v>
      </c>
      <c r="J767" s="83">
        <f t="shared" si="142"/>
        <v>-8.4220484859542921E-4</v>
      </c>
      <c r="O767" s="83">
        <f t="shared" ca="1" si="134"/>
        <v>-4.6903319844304354E-3</v>
      </c>
      <c r="P767" s="83">
        <f t="shared" si="139"/>
        <v>-1.1451428322691162E-2</v>
      </c>
      <c r="Q767" s="146">
        <f t="shared" si="140"/>
        <v>40961.160000000149</v>
      </c>
      <c r="R767" s="83">
        <f t="shared" si="136"/>
        <v>1.1255562272330392E-4</v>
      </c>
    </row>
    <row r="768" spans="1:18" ht="12.95" customHeight="1">
      <c r="A768" s="214" t="s">
        <v>1428</v>
      </c>
      <c r="B768" s="215" t="s">
        <v>195</v>
      </c>
      <c r="C768" s="216">
        <v>55979.770299999975</v>
      </c>
      <c r="D768" s="216">
        <v>1E-4</v>
      </c>
      <c r="E768" s="53">
        <f t="shared" si="137"/>
        <v>61226.995988915725</v>
      </c>
      <c r="F768" s="83">
        <f t="shared" si="138"/>
        <v>61227</v>
      </c>
      <c r="G768" s="83">
        <f t="shared" si="135"/>
        <v>-8.8519002019893378E-4</v>
      </c>
      <c r="J768" s="83">
        <f t="shared" si="142"/>
        <v>-8.8519002019893378E-4</v>
      </c>
      <c r="O768" s="83">
        <f t="shared" ca="1" si="134"/>
        <v>-4.6906116266627433E-3</v>
      </c>
      <c r="P768" s="83">
        <f t="shared" si="139"/>
        <v>-1.1451714490377683E-2</v>
      </c>
      <c r="Q768" s="146">
        <f t="shared" si="140"/>
        <v>40961.270299999975</v>
      </c>
      <c r="R768" s="83">
        <f t="shared" si="136"/>
        <v>1.1165143937888629E-4</v>
      </c>
    </row>
    <row r="769" spans="1:18" ht="12.95" customHeight="1">
      <c r="A769" s="49" t="s">
        <v>317</v>
      </c>
      <c r="B769" s="50" t="s">
        <v>195</v>
      </c>
      <c r="C769" s="49">
        <v>55980.872499999998</v>
      </c>
      <c r="D769" s="49">
        <v>2.9999999999999997E-4</v>
      </c>
      <c r="E769" s="53">
        <f t="shared" si="137"/>
        <v>61231.99041606496</v>
      </c>
      <c r="F769" s="83">
        <f t="shared" si="138"/>
        <v>61232</v>
      </c>
      <c r="G769" s="83">
        <f t="shared" si="135"/>
        <v>-2.1150399988982826E-3</v>
      </c>
      <c r="K769" s="83">
        <f>G769</f>
        <v>-2.1150399988982826E-3</v>
      </c>
      <c r="O769" s="83">
        <f t="shared" ca="1" si="134"/>
        <v>-4.6934080489857734E-3</v>
      </c>
      <c r="P769" s="83">
        <f t="shared" si="139"/>
        <v>-1.1454576292208581E-2</v>
      </c>
      <c r="Q769" s="146">
        <f t="shared" si="140"/>
        <v>40962.372499999998</v>
      </c>
      <c r="R769" s="83">
        <f t="shared" si="136"/>
        <v>8.722693817406027E-5</v>
      </c>
    </row>
    <row r="770" spans="1:18" ht="12.95" customHeight="1">
      <c r="A770" s="49" t="s">
        <v>317</v>
      </c>
      <c r="B770" s="50" t="s">
        <v>197</v>
      </c>
      <c r="C770" s="49">
        <v>55980.983800000002</v>
      </c>
      <c r="D770" s="49">
        <v>2.9999999999999997E-4</v>
      </c>
      <c r="E770" s="53">
        <f t="shared" si="137"/>
        <v>61232.494752611608</v>
      </c>
      <c r="F770" s="83">
        <f t="shared" si="138"/>
        <v>61232.5</v>
      </c>
      <c r="G770" s="83">
        <f t="shared" si="135"/>
        <v>-1.1580249993130565E-3</v>
      </c>
      <c r="K770" s="83">
        <f>G770</f>
        <v>-1.1580249993130565E-3</v>
      </c>
      <c r="O770" s="83">
        <f t="shared" ca="1" si="134"/>
        <v>-4.6936876912180743E-3</v>
      </c>
      <c r="P770" s="83">
        <f t="shared" si="139"/>
        <v>-1.1454862484888239E-2</v>
      </c>
      <c r="Q770" s="146">
        <f t="shared" si="140"/>
        <v>40962.483800000002</v>
      </c>
      <c r="R770" s="83">
        <f t="shared" si="136"/>
        <v>1.0602486220434624E-4</v>
      </c>
    </row>
    <row r="771" spans="1:18" ht="12.95" customHeight="1">
      <c r="A771" s="214" t="s">
        <v>1428</v>
      </c>
      <c r="B771" s="215" t="s">
        <v>195</v>
      </c>
      <c r="C771" s="216">
        <v>55982.639800000004</v>
      </c>
      <c r="D771" s="216">
        <v>4.0000000000000002E-4</v>
      </c>
      <c r="E771" s="53">
        <f t="shared" si="137"/>
        <v>61239.998627914618</v>
      </c>
      <c r="F771" s="83">
        <f t="shared" si="138"/>
        <v>61240</v>
      </c>
      <c r="G771" s="83">
        <f t="shared" si="135"/>
        <v>-3.0279999191407114E-4</v>
      </c>
      <c r="J771" s="83">
        <f>G771</f>
        <v>-3.0279999191407114E-4</v>
      </c>
      <c r="O771" s="83">
        <f t="shared" ca="1" si="134"/>
        <v>-4.6978823247026298E-3</v>
      </c>
      <c r="P771" s="83">
        <f t="shared" si="139"/>
        <v>-1.1459155647735498E-2</v>
      </c>
      <c r="Q771" s="146">
        <f t="shared" si="140"/>
        <v>40964.139800000004</v>
      </c>
      <c r="R771" s="83">
        <f t="shared" si="136"/>
        <v>1.2446427151917874E-4</v>
      </c>
    </row>
    <row r="772" spans="1:18" ht="12.95" customHeight="1">
      <c r="A772" s="214" t="s">
        <v>1428</v>
      </c>
      <c r="B772" s="215" t="s">
        <v>197</v>
      </c>
      <c r="C772" s="216">
        <v>55982.749600000214</v>
      </c>
      <c r="D772" s="216">
        <v>2.0000000000000001E-4</v>
      </c>
      <c r="E772" s="53">
        <f t="shared" si="137"/>
        <v>61240.496167473699</v>
      </c>
      <c r="F772" s="83">
        <f t="shared" si="138"/>
        <v>61240.5</v>
      </c>
      <c r="G772" s="83">
        <f t="shared" si="135"/>
        <v>-8.4578478708863258E-4</v>
      </c>
      <c r="J772" s="83">
        <f>G772</f>
        <v>-8.4578478708863258E-4</v>
      </c>
      <c r="O772" s="83">
        <f t="shared" ca="1" si="134"/>
        <v>-4.6981619669349307E-3</v>
      </c>
      <c r="P772" s="83">
        <f t="shared" si="139"/>
        <v>-1.1459441876768808E-2</v>
      </c>
      <c r="Q772" s="146">
        <f t="shared" si="140"/>
        <v>40964.249600000214</v>
      </c>
      <c r="R772" s="83">
        <f t="shared" si="136"/>
        <v>1.1264971681731824E-4</v>
      </c>
    </row>
    <row r="773" spans="1:18" ht="12.95" customHeight="1">
      <c r="A773" s="214" t="s">
        <v>1428</v>
      </c>
      <c r="B773" s="215" t="s">
        <v>195</v>
      </c>
      <c r="C773" s="216">
        <v>55983.521699999925</v>
      </c>
      <c r="D773" s="216">
        <v>2.0000000000000001E-4</v>
      </c>
      <c r="E773" s="53">
        <f t="shared" si="137"/>
        <v>61243.994804019152</v>
      </c>
      <c r="F773" s="83">
        <f t="shared" si="138"/>
        <v>61244</v>
      </c>
      <c r="G773" s="83">
        <f t="shared" si="135"/>
        <v>-1.1466800715425052E-3</v>
      </c>
      <c r="J773" s="83">
        <f>G773</f>
        <v>-1.1466800715425052E-3</v>
      </c>
      <c r="O773" s="83">
        <f t="shared" ca="1" si="134"/>
        <v>-4.700119462561058E-3</v>
      </c>
      <c r="P773" s="83">
        <f t="shared" si="139"/>
        <v>-1.1461445543620869E-2</v>
      </c>
      <c r="Q773" s="146">
        <f t="shared" si="140"/>
        <v>40965.021699999925</v>
      </c>
      <c r="R773" s="83">
        <f t="shared" si="136"/>
        <v>1.0639438674398001E-4</v>
      </c>
    </row>
    <row r="774" spans="1:18" ht="12.95" customHeight="1">
      <c r="A774" s="214" t="s">
        <v>1428</v>
      </c>
      <c r="B774" s="215" t="s">
        <v>197</v>
      </c>
      <c r="C774" s="216">
        <v>55987.604299999774</v>
      </c>
      <c r="D774" s="216">
        <v>1E-4</v>
      </c>
      <c r="E774" s="53">
        <f t="shared" si="137"/>
        <v>61262.494394182715</v>
      </c>
      <c r="F774" s="83">
        <f t="shared" si="138"/>
        <v>61262.5</v>
      </c>
      <c r="G774" s="83">
        <f t="shared" si="135"/>
        <v>-1.2371252232696861E-3</v>
      </c>
      <c r="J774" s="83">
        <f>G774</f>
        <v>-1.2371252232696861E-3</v>
      </c>
      <c r="O774" s="83">
        <f t="shared" ca="1" si="134"/>
        <v>-4.7104662251562825E-3</v>
      </c>
      <c r="P774" s="83">
        <f t="shared" si="139"/>
        <v>-1.1472038203616686E-2</v>
      </c>
      <c r="Q774" s="146">
        <f t="shared" si="140"/>
        <v>40969.104299999774</v>
      </c>
      <c r="R774" s="83">
        <f t="shared" si="136"/>
        <v>1.0475344371527552E-4</v>
      </c>
    </row>
    <row r="775" spans="1:18" ht="12.95" customHeight="1">
      <c r="A775" s="214" t="s">
        <v>1428</v>
      </c>
      <c r="B775" s="215" t="s">
        <v>195</v>
      </c>
      <c r="C775" s="216">
        <v>55987.714999999851</v>
      </c>
      <c r="D775" s="216">
        <v>1E-4</v>
      </c>
      <c r="E775" s="53">
        <f t="shared" si="137"/>
        <v>61262.996011934301</v>
      </c>
      <c r="F775" s="83">
        <f t="shared" si="138"/>
        <v>61263</v>
      </c>
      <c r="G775" s="83">
        <f t="shared" si="135"/>
        <v>-8.8011015031952411E-4</v>
      </c>
      <c r="J775" s="83">
        <f>G775</f>
        <v>-8.8011015031952411E-4</v>
      </c>
      <c r="O775" s="83">
        <f t="shared" ca="1" si="134"/>
        <v>-4.7107458673885834E-3</v>
      </c>
      <c r="P775" s="83">
        <f t="shared" si="139"/>
        <v>-1.1472324534894643E-2</v>
      </c>
      <c r="Q775" s="146">
        <f t="shared" si="140"/>
        <v>40969.214999999851</v>
      </c>
      <c r="R775" s="83">
        <f t="shared" si="136"/>
        <v>1.1219500556880007E-4</v>
      </c>
    </row>
    <row r="776" spans="1:18" ht="12.95" customHeight="1">
      <c r="A776" s="192" t="s">
        <v>1367</v>
      </c>
      <c r="B776" s="190" t="s">
        <v>197</v>
      </c>
      <c r="C776" s="191">
        <v>56005.593999999997</v>
      </c>
      <c r="D776" s="189" t="s">
        <v>56</v>
      </c>
      <c r="E776" s="53">
        <f t="shared" si="137"/>
        <v>61344.011583518419</v>
      </c>
      <c r="F776" s="83">
        <f t="shared" si="138"/>
        <v>61344</v>
      </c>
      <c r="G776" s="83">
        <f t="shared" si="135"/>
        <v>2.5563199960743077E-3</v>
      </c>
      <c r="I776" s="83">
        <f>G776</f>
        <v>2.5563199960743077E-3</v>
      </c>
      <c r="O776" s="83">
        <f t="shared" ca="1" si="134"/>
        <v>-4.7560479090217357E-3</v>
      </c>
      <c r="P776" s="83">
        <f t="shared" si="139"/>
        <v>-1.1518740200503155E-2</v>
      </c>
      <c r="Q776" s="146">
        <f t="shared" si="140"/>
        <v>40987.093999999997</v>
      </c>
      <c r="R776" s="83">
        <f t="shared" si="136"/>
        <v>1.9810731953727922E-4</v>
      </c>
    </row>
    <row r="777" spans="1:18" ht="12.95" customHeight="1">
      <c r="A777" s="49" t="s">
        <v>317</v>
      </c>
      <c r="B777" s="50" t="s">
        <v>197</v>
      </c>
      <c r="C777" s="49">
        <v>56039.684699999998</v>
      </c>
      <c r="D777" s="49">
        <v>5.9999999999999995E-4</v>
      </c>
      <c r="E777" s="53">
        <f t="shared" si="137"/>
        <v>61498.487647402319</v>
      </c>
      <c r="F777" s="83">
        <f t="shared" si="138"/>
        <v>61498.5</v>
      </c>
      <c r="G777" s="83">
        <f t="shared" si="135"/>
        <v>-2.7260450005996972E-3</v>
      </c>
      <c r="K777" s="83">
        <f>G777</f>
        <v>-2.7260450005996972E-3</v>
      </c>
      <c r="O777" s="83">
        <f t="shared" ca="1" si="134"/>
        <v>-4.8424573588034849E-3</v>
      </c>
      <c r="P777" s="83">
        <f t="shared" si="139"/>
        <v>-1.1607439124723397E-2</v>
      </c>
      <c r="Q777" s="146">
        <f t="shared" si="140"/>
        <v>41021.184699999998</v>
      </c>
      <c r="R777" s="83">
        <f t="shared" si="136"/>
        <v>7.8879161588018981E-5</v>
      </c>
    </row>
    <row r="778" spans="1:18" ht="12.95" customHeight="1">
      <c r="A778" s="178" t="s">
        <v>321</v>
      </c>
      <c r="B778" s="179" t="s">
        <v>195</v>
      </c>
      <c r="C778" s="180">
        <v>56061.425000000003</v>
      </c>
      <c r="D778" s="180">
        <v>1.8E-3</v>
      </c>
      <c r="E778" s="53">
        <f t="shared" si="137"/>
        <v>61597.000026780152</v>
      </c>
      <c r="F778" s="83">
        <f t="shared" si="138"/>
        <v>61597</v>
      </c>
      <c r="G778" s="83">
        <f t="shared" si="135"/>
        <v>5.9100057114847004E-6</v>
      </c>
      <c r="K778" s="83">
        <f>G778</f>
        <v>5.9100057114847004E-6</v>
      </c>
      <c r="O778" s="83">
        <f t="shared" ca="1" si="134"/>
        <v>-4.8975468785672528E-3</v>
      </c>
      <c r="P778" s="83">
        <f t="shared" si="139"/>
        <v>-1.166410152095701E-2</v>
      </c>
      <c r="Q778" s="146">
        <f t="shared" si="140"/>
        <v>41042.925000000003</v>
      </c>
      <c r="R778" s="83">
        <f t="shared" si="136"/>
        <v>1.3618916903257553E-4</v>
      </c>
    </row>
    <row r="779" spans="1:18" ht="12.95" customHeight="1">
      <c r="A779" s="189" t="s">
        <v>1375</v>
      </c>
      <c r="B779" s="190" t="s">
        <v>197</v>
      </c>
      <c r="C779" s="191">
        <v>56064.623599999999</v>
      </c>
      <c r="D779" s="189" t="s">
        <v>55</v>
      </c>
      <c r="E779" s="53">
        <f t="shared" si="137"/>
        <v>61611.493925055591</v>
      </c>
      <c r="F779" s="83">
        <f t="shared" si="138"/>
        <v>61611.5</v>
      </c>
      <c r="G779" s="83">
        <f t="shared" si="135"/>
        <v>-1.3406549987848848E-3</v>
      </c>
      <c r="N779" s="83">
        <f>G779</f>
        <v>-1.3406549987848848E-3</v>
      </c>
      <c r="O779" s="83">
        <f t="shared" ca="1" si="134"/>
        <v>-4.905656503304049E-3</v>
      </c>
      <c r="P779" s="83">
        <f t="shared" si="139"/>
        <v>-1.1672450131567209E-2</v>
      </c>
      <c r="Q779" s="146">
        <f t="shared" si="140"/>
        <v>41046.123599999999</v>
      </c>
      <c r="R779" s="83">
        <f t="shared" si="136"/>
        <v>1.0674599066578454E-4</v>
      </c>
    </row>
    <row r="780" spans="1:18" ht="12.95" customHeight="1">
      <c r="A780" s="178" t="s">
        <v>322</v>
      </c>
      <c r="B780" s="179" t="s">
        <v>197</v>
      </c>
      <c r="C780" s="180">
        <v>56064.623699999996</v>
      </c>
      <c r="D780" s="180">
        <v>2.0000000000000001E-4</v>
      </c>
      <c r="E780" s="53">
        <f t="shared" si="137"/>
        <v>61611.494378188145</v>
      </c>
      <c r="F780" s="83">
        <f t="shared" si="138"/>
        <v>61611.5</v>
      </c>
      <c r="G780" s="83">
        <f t="shared" si="135"/>
        <v>-1.2406550013110973E-3</v>
      </c>
      <c r="N780" s="83">
        <f>G780</f>
        <v>-1.2406550013110973E-3</v>
      </c>
      <c r="O780" s="83">
        <f t="shared" ref="O780:O843" ca="1" si="143">+C$11+C$12*F780</f>
        <v>-4.905656503304049E-3</v>
      </c>
      <c r="P780" s="83">
        <f t="shared" si="139"/>
        <v>-1.1672450131567209E-2</v>
      </c>
      <c r="Q780" s="146">
        <f t="shared" si="140"/>
        <v>41046.123699999996</v>
      </c>
      <c r="R780" s="83">
        <f t="shared" si="136"/>
        <v>1.0882234963963514E-4</v>
      </c>
    </row>
    <row r="781" spans="1:18" ht="12.95" customHeight="1">
      <c r="A781" s="178" t="s">
        <v>323</v>
      </c>
      <c r="B781" s="179" t="s">
        <v>195</v>
      </c>
      <c r="C781" s="180">
        <v>56316.755100000002</v>
      </c>
      <c r="D781" s="180">
        <v>2.0000000000000001E-4</v>
      </c>
      <c r="E781" s="53">
        <f t="shared" si="137"/>
        <v>62753.983862227418</v>
      </c>
      <c r="F781" s="83">
        <f t="shared" si="138"/>
        <v>62754</v>
      </c>
      <c r="G781" s="83">
        <f t="shared" si="135"/>
        <v>-3.5613799991551787E-3</v>
      </c>
      <c r="N781" s="83">
        <f>G781</f>
        <v>-3.5613799991551787E-3</v>
      </c>
      <c r="O781" s="83">
        <f t="shared" ca="1" si="143"/>
        <v>-5.5446390041173042E-3</v>
      </c>
      <c r="P781" s="83">
        <f t="shared" si="139"/>
        <v>-1.2336269932682675E-2</v>
      </c>
      <c r="Q781" s="146">
        <f t="shared" si="140"/>
        <v>41298.255100000002</v>
      </c>
      <c r="R781" s="83">
        <f t="shared" si="136"/>
        <v>7.6998693345522187E-5</v>
      </c>
    </row>
    <row r="782" spans="1:18" ht="12.95" customHeight="1">
      <c r="A782" s="189" t="s">
        <v>1379</v>
      </c>
      <c r="B782" s="190" t="s">
        <v>197</v>
      </c>
      <c r="C782" s="191">
        <v>56316.755100000002</v>
      </c>
      <c r="D782" s="189" t="s">
        <v>55</v>
      </c>
      <c r="E782" s="53">
        <f t="shared" si="137"/>
        <v>62753.983862227418</v>
      </c>
      <c r="F782" s="83">
        <f t="shared" si="138"/>
        <v>62754</v>
      </c>
      <c r="G782" s="83">
        <f t="shared" ref="G782:G845" si="144">+C782-(C$7+F782*C$8)</f>
        <v>-3.5613799991551787E-3</v>
      </c>
      <c r="N782" s="83">
        <f>G782</f>
        <v>-3.5613799991551787E-3</v>
      </c>
      <c r="O782" s="83">
        <f t="shared" ca="1" si="143"/>
        <v>-5.5446390041173042E-3</v>
      </c>
      <c r="P782" s="83">
        <f t="shared" si="139"/>
        <v>-1.2336269932682675E-2</v>
      </c>
      <c r="Q782" s="146">
        <f t="shared" si="140"/>
        <v>41298.255100000002</v>
      </c>
      <c r="R782" s="83">
        <f t="shared" ref="R782:R845" si="145">+(P782-G782)^2</f>
        <v>7.6998693345522187E-5</v>
      </c>
    </row>
    <row r="783" spans="1:18" ht="12.95" customHeight="1">
      <c r="A783" s="178" t="s">
        <v>323</v>
      </c>
      <c r="B783" s="179" t="s">
        <v>197</v>
      </c>
      <c r="C783" s="180">
        <v>56384.616499999996</v>
      </c>
      <c r="D783" s="180">
        <v>1E-4</v>
      </c>
      <c r="E783" s="53">
        <f t="shared" si="137"/>
        <v>63061.485965782049</v>
      </c>
      <c r="F783" s="83">
        <f t="shared" si="138"/>
        <v>63061.5</v>
      </c>
      <c r="G783" s="83">
        <f t="shared" si="144"/>
        <v>-3.0971550004323944E-3</v>
      </c>
      <c r="K783" s="83">
        <f>G783</f>
        <v>-3.0971550004323944E-3</v>
      </c>
      <c r="O783" s="83">
        <f t="shared" ca="1" si="143"/>
        <v>-5.7166189769838859E-3</v>
      </c>
      <c r="P783" s="83">
        <f t="shared" si="139"/>
        <v>-1.2516960928775276E-2</v>
      </c>
      <c r="Q783" s="146">
        <f t="shared" si="140"/>
        <v>41366.116499999996</v>
      </c>
      <c r="R783" s="83">
        <f t="shared" si="145"/>
        <v>8.8732743727643697E-5</v>
      </c>
    </row>
    <row r="784" spans="1:18" ht="12.95" customHeight="1">
      <c r="A784" s="189" t="s">
        <v>1379</v>
      </c>
      <c r="B784" s="190" t="s">
        <v>197</v>
      </c>
      <c r="C784" s="191">
        <v>56384.616499999996</v>
      </c>
      <c r="D784" s="189" t="s">
        <v>55</v>
      </c>
      <c r="E784" s="53">
        <f t="shared" si="137"/>
        <v>63061.485965782049</v>
      </c>
      <c r="F784" s="83">
        <f t="shared" si="138"/>
        <v>63061.5</v>
      </c>
      <c r="G784" s="83">
        <f t="shared" si="144"/>
        <v>-3.0971550004323944E-3</v>
      </c>
      <c r="N784" s="83">
        <f>G784</f>
        <v>-3.0971550004323944E-3</v>
      </c>
      <c r="O784" s="83">
        <f t="shared" ca="1" si="143"/>
        <v>-5.7166189769838859E-3</v>
      </c>
      <c r="P784" s="83">
        <f t="shared" si="139"/>
        <v>-1.2516960928775276E-2</v>
      </c>
      <c r="Q784" s="146">
        <f t="shared" si="140"/>
        <v>41366.116499999996</v>
      </c>
      <c r="R784" s="83">
        <f t="shared" si="145"/>
        <v>8.8732743727643697E-5</v>
      </c>
    </row>
    <row r="785" spans="1:18" ht="12.95" customHeight="1">
      <c r="A785" s="192" t="s">
        <v>1385</v>
      </c>
      <c r="B785" s="190" t="s">
        <v>197</v>
      </c>
      <c r="C785" s="191">
        <v>56447.625999999997</v>
      </c>
      <c r="D785" s="189" t="s">
        <v>56</v>
      </c>
      <c r="E785" s="53">
        <f t="shared" si="137"/>
        <v>63347.002530337559</v>
      </c>
      <c r="F785" s="83">
        <f t="shared" si="138"/>
        <v>63347</v>
      </c>
      <c r="G785" s="83">
        <f t="shared" si="144"/>
        <v>5.5840999993961304E-4</v>
      </c>
      <c r="I785" s="83">
        <f t="shared" ref="I785:I818" si="146">G785</f>
        <v>5.5840999993961304E-4</v>
      </c>
      <c r="O785" s="83">
        <f t="shared" ca="1" si="143"/>
        <v>-5.8762946916291227E-3</v>
      </c>
      <c r="P785" s="83">
        <f t="shared" si="139"/>
        <v>-1.2685493779951698E-2</v>
      </c>
      <c r="Q785" s="146">
        <f t="shared" si="140"/>
        <v>41429.125999999997</v>
      </c>
      <c r="R785" s="83">
        <f t="shared" si="145"/>
        <v>1.7540098733101936E-4</v>
      </c>
    </row>
    <row r="786" spans="1:18" ht="12.95" customHeight="1">
      <c r="A786" s="192" t="s">
        <v>1385</v>
      </c>
      <c r="B786" s="190" t="s">
        <v>197</v>
      </c>
      <c r="C786" s="191">
        <v>56458.656999999999</v>
      </c>
      <c r="D786" s="189" t="s">
        <v>56</v>
      </c>
      <c r="E786" s="53">
        <f t="shared" si="137"/>
        <v>63396.987583759859</v>
      </c>
      <c r="F786" s="83">
        <f t="shared" si="138"/>
        <v>63397</v>
      </c>
      <c r="G786" s="83">
        <f t="shared" si="144"/>
        <v>-2.7400899998610839E-3</v>
      </c>
      <c r="I786" s="83">
        <f t="shared" si="146"/>
        <v>-2.7400899998610839E-3</v>
      </c>
      <c r="O786" s="83">
        <f t="shared" ca="1" si="143"/>
        <v>-5.904258914859465E-3</v>
      </c>
      <c r="P786" s="83">
        <f t="shared" si="139"/>
        <v>-1.2715085394511364E-2</v>
      </c>
      <c r="Q786" s="146">
        <f t="shared" si="140"/>
        <v>41440.156999999999</v>
      </c>
      <c r="R786" s="83">
        <f t="shared" si="145"/>
        <v>9.9500533123294296E-5</v>
      </c>
    </row>
    <row r="787" spans="1:18" ht="12.95" customHeight="1">
      <c r="A787" s="161" t="s">
        <v>1389</v>
      </c>
      <c r="B787" s="162" t="s">
        <v>197</v>
      </c>
      <c r="C787" s="163">
        <v>56664.003100000002</v>
      </c>
      <c r="D787" s="163">
        <v>1E-4</v>
      </c>
      <c r="E787" s="53">
        <f t="shared" si="137"/>
        <v>64327.477637114869</v>
      </c>
      <c r="F787" s="83">
        <f t="shared" si="138"/>
        <v>64327.5</v>
      </c>
      <c r="G787" s="83">
        <f t="shared" si="144"/>
        <v>-4.9351749985362403E-3</v>
      </c>
      <c r="I787" s="83">
        <f t="shared" si="146"/>
        <v>-4.9351749985362403E-3</v>
      </c>
      <c r="O787" s="83">
        <f t="shared" ca="1" si="143"/>
        <v>-6.4246731091760802E-3</v>
      </c>
      <c r="P787" s="83">
        <f t="shared" si="139"/>
        <v>-1.3269931272158416E-2</v>
      </c>
      <c r="Q787" s="146">
        <f t="shared" si="140"/>
        <v>41645.503100000002</v>
      </c>
      <c r="R787" s="83">
        <f t="shared" si="145"/>
        <v>6.9468162140684213E-5</v>
      </c>
    </row>
    <row r="788" spans="1:18" ht="12.95" customHeight="1">
      <c r="A788" s="163" t="s">
        <v>1388</v>
      </c>
      <c r="B788" s="162" t="s">
        <v>195</v>
      </c>
      <c r="C788" s="163">
        <v>56690.596360000003</v>
      </c>
      <c r="D788" s="163">
        <v>9.0000000000000006E-5</v>
      </c>
      <c r="E788" s="53">
        <f t="shared" si="137"/>
        <v>64447.980358697045</v>
      </c>
      <c r="F788" s="83">
        <f t="shared" si="138"/>
        <v>64448</v>
      </c>
      <c r="G788" s="83">
        <f t="shared" si="144"/>
        <v>-4.3345599915483035E-3</v>
      </c>
      <c r="I788" s="83">
        <f t="shared" si="146"/>
        <v>-4.3345599915483035E-3</v>
      </c>
      <c r="O788" s="83">
        <f t="shared" ca="1" si="143"/>
        <v>-6.4920668871611929E-3</v>
      </c>
      <c r="P788" s="83">
        <f t="shared" si="139"/>
        <v>-1.3342359465694743E-2</v>
      </c>
      <c r="Q788" s="146">
        <f t="shared" si="140"/>
        <v>41672.096360000003</v>
      </c>
      <c r="R788" s="83">
        <f t="shared" si="145"/>
        <v>8.1140451366432876E-5</v>
      </c>
    </row>
    <row r="789" spans="1:18" ht="12.95" customHeight="1">
      <c r="A789" s="161" t="s">
        <v>1389</v>
      </c>
      <c r="B789" s="162" t="s">
        <v>195</v>
      </c>
      <c r="C789" s="163">
        <v>56695.892599999999</v>
      </c>
      <c r="D789" s="163">
        <v>1E-4</v>
      </c>
      <c r="E789" s="53">
        <f t="shared" ref="E789:E852" si="147">+(C789-C$7)/C$8</f>
        <v>64471.979346942629</v>
      </c>
      <c r="F789" s="83">
        <f t="shared" ref="F789:F852" si="148">ROUND(2*E789,0)/2</f>
        <v>64472</v>
      </c>
      <c r="G789" s="83">
        <f t="shared" si="144"/>
        <v>-4.5578399949590676E-3</v>
      </c>
      <c r="I789" s="83">
        <f t="shared" si="146"/>
        <v>-4.5578399949590676E-3</v>
      </c>
      <c r="O789" s="83">
        <f t="shared" ca="1" si="143"/>
        <v>-6.5054897143117553E-3</v>
      </c>
      <c r="P789" s="83">
        <f t="shared" ref="P789:P852" si="149">+D$11+D$12*F789+D$13*F789^2</f>
        <v>-1.3356800757325604E-2</v>
      </c>
      <c r="Q789" s="146">
        <f t="shared" ref="Q789:Q852" si="150">+C789-15018.5</f>
        <v>41677.392599999999</v>
      </c>
      <c r="R789" s="83">
        <f t="shared" si="145"/>
        <v>7.7421710497665899E-5</v>
      </c>
    </row>
    <row r="790" spans="1:18" ht="12.95" customHeight="1">
      <c r="A790" s="163" t="s">
        <v>1396</v>
      </c>
      <c r="B790" s="162" t="s">
        <v>195</v>
      </c>
      <c r="C790" s="164">
        <v>56746.539779999999</v>
      </c>
      <c r="D790" s="163">
        <v>1E-4</v>
      </c>
      <c r="E790" s="53">
        <f t="shared" si="147"/>
        <v>64701.478213590111</v>
      </c>
      <c r="F790" s="83">
        <f t="shared" si="148"/>
        <v>64701.5</v>
      </c>
      <c r="G790" s="83">
        <f t="shared" si="144"/>
        <v>-4.8079549960675649E-3</v>
      </c>
      <c r="I790" s="83">
        <f t="shared" si="146"/>
        <v>-4.8079549960675649E-3</v>
      </c>
      <c r="O790" s="83">
        <f t="shared" ca="1" si="143"/>
        <v>-6.6338454989390179E-3</v>
      </c>
      <c r="P790" s="83">
        <f t="shared" si="149"/>
        <v>-1.3495159982529707E-2</v>
      </c>
      <c r="Q790" s="146">
        <f t="shared" si="150"/>
        <v>41728.039779999999</v>
      </c>
      <c r="R790" s="83">
        <f t="shared" si="145"/>
        <v>7.5467530476812692E-5</v>
      </c>
    </row>
    <row r="791" spans="1:18" ht="12.95" customHeight="1">
      <c r="A791" s="163" t="s">
        <v>1397</v>
      </c>
      <c r="B791" s="162" t="s">
        <v>195</v>
      </c>
      <c r="C791" s="163">
        <v>57067.526299999998</v>
      </c>
      <c r="D791" s="163">
        <v>2.0000000000000001E-4</v>
      </c>
      <c r="E791" s="53">
        <f t="shared" si="147"/>
        <v>66155.972670124873</v>
      </c>
      <c r="F791" s="83">
        <f t="shared" si="148"/>
        <v>66156</v>
      </c>
      <c r="G791" s="83">
        <f t="shared" si="144"/>
        <v>-6.0313200010568835E-3</v>
      </c>
      <c r="I791" s="83">
        <f t="shared" si="146"/>
        <v>-6.0313200010568835E-3</v>
      </c>
      <c r="O791" s="83">
        <f t="shared" ca="1" si="143"/>
        <v>-7.4473247527095839E-3</v>
      </c>
      <c r="P791" s="83">
        <f t="shared" si="149"/>
        <v>-1.4383168427450743E-2</v>
      </c>
      <c r="Q791" s="146">
        <f t="shared" si="150"/>
        <v>42049.026299999998</v>
      </c>
      <c r="R791" s="83">
        <f t="shared" si="145"/>
        <v>6.975337213745759E-5</v>
      </c>
    </row>
    <row r="792" spans="1:18" ht="12.95" customHeight="1">
      <c r="A792" s="163" t="s">
        <v>1397</v>
      </c>
      <c r="B792" s="162" t="s">
        <v>197</v>
      </c>
      <c r="C792" s="163">
        <v>57067.636200000001</v>
      </c>
      <c r="D792" s="163">
        <v>2.0000000000000001E-4</v>
      </c>
      <c r="E792" s="53">
        <f t="shared" si="147"/>
        <v>66156.470662815598</v>
      </c>
      <c r="F792" s="83">
        <f t="shared" si="148"/>
        <v>66156.5</v>
      </c>
      <c r="G792" s="83">
        <f t="shared" si="144"/>
        <v>-6.474304995208513E-3</v>
      </c>
      <c r="I792" s="83">
        <f t="shared" si="146"/>
        <v>-6.474304995208513E-3</v>
      </c>
      <c r="O792" s="83">
        <f t="shared" ca="1" si="143"/>
        <v>-7.4476043949418848E-3</v>
      </c>
      <c r="P792" s="83">
        <f t="shared" si="149"/>
        <v>-1.4383476995803394E-2</v>
      </c>
      <c r="Q792" s="146">
        <f t="shared" si="150"/>
        <v>42049.136200000001</v>
      </c>
      <c r="R792" s="83">
        <f t="shared" si="145"/>
        <v>6.2555001734994025E-5</v>
      </c>
    </row>
    <row r="793" spans="1:18" ht="12.95" customHeight="1">
      <c r="A793" s="165" t="s">
        <v>1398</v>
      </c>
      <c r="B793" s="162"/>
      <c r="C793" s="163">
        <v>57071.829599999997</v>
      </c>
      <c r="D793" s="163">
        <v>1E-4</v>
      </c>
      <c r="E793" s="53">
        <f t="shared" si="147"/>
        <v>66175.472323863622</v>
      </c>
      <c r="F793" s="83">
        <f t="shared" si="148"/>
        <v>66175.5</v>
      </c>
      <c r="G793" s="83">
        <f t="shared" si="144"/>
        <v>-6.1077350037521683E-3</v>
      </c>
      <c r="I793" s="83">
        <f t="shared" si="146"/>
        <v>-6.1077350037521683E-3</v>
      </c>
      <c r="O793" s="83">
        <f t="shared" ca="1" si="143"/>
        <v>-7.4582307997694171E-3</v>
      </c>
      <c r="P793" s="83">
        <f t="shared" si="149"/>
        <v>-1.4395204276832581E-2</v>
      </c>
      <c r="Q793" s="146">
        <f t="shared" si="150"/>
        <v>42053.329599999997</v>
      </c>
      <c r="R793" s="83">
        <f t="shared" si="145"/>
        <v>6.8682146952251993E-5</v>
      </c>
    </row>
    <row r="794" spans="1:18" ht="12.95" customHeight="1">
      <c r="A794" s="163" t="s">
        <v>1397</v>
      </c>
      <c r="B794" s="162" t="s">
        <v>195</v>
      </c>
      <c r="C794" s="163">
        <v>57098.422299999998</v>
      </c>
      <c r="D794" s="163">
        <v>2.0000000000000001E-4</v>
      </c>
      <c r="E794" s="53">
        <f t="shared" si="147"/>
        <v>66295.972507903425</v>
      </c>
      <c r="F794" s="83">
        <f t="shared" si="148"/>
        <v>66296</v>
      </c>
      <c r="G794" s="83">
        <f t="shared" si="144"/>
        <v>-6.0671199971693568E-3</v>
      </c>
      <c r="I794" s="83">
        <f t="shared" si="146"/>
        <v>-6.0671199971693568E-3</v>
      </c>
      <c r="O794" s="83">
        <f t="shared" ca="1" si="143"/>
        <v>-7.5256245777545298E-3</v>
      </c>
      <c r="P794" s="83">
        <f t="shared" si="149"/>
        <v>-1.4469656314546164E-2</v>
      </c>
      <c r="Q794" s="146">
        <f t="shared" si="150"/>
        <v>42079.922299999998</v>
      </c>
      <c r="R794" s="83">
        <f t="shared" si="145"/>
        <v>7.06026165648362E-5</v>
      </c>
    </row>
    <row r="795" spans="1:18" ht="12.95" customHeight="1">
      <c r="A795" s="163" t="s">
        <v>1397</v>
      </c>
      <c r="B795" s="162" t="s">
        <v>197</v>
      </c>
      <c r="C795" s="163">
        <v>57098.531999999999</v>
      </c>
      <c r="D795" s="163">
        <v>2.0000000000000001E-4</v>
      </c>
      <c r="E795" s="53">
        <f t="shared" si="147"/>
        <v>66296.469594328999</v>
      </c>
      <c r="F795" s="83">
        <f t="shared" si="148"/>
        <v>66296.5</v>
      </c>
      <c r="G795" s="83">
        <f t="shared" si="144"/>
        <v>-6.7101050008204766E-3</v>
      </c>
      <c r="I795" s="83">
        <f t="shared" si="146"/>
        <v>-6.7101050008204766E-3</v>
      </c>
      <c r="O795" s="83">
        <f t="shared" ca="1" si="143"/>
        <v>-7.5259042199868377E-3</v>
      </c>
      <c r="P795" s="83">
        <f t="shared" si="149"/>
        <v>-1.4469965519087725E-2</v>
      </c>
      <c r="Q795" s="146">
        <f t="shared" si="150"/>
        <v>42080.031999999999</v>
      </c>
      <c r="R795" s="83">
        <f t="shared" si="145"/>
        <v>6.0215435262962858E-5</v>
      </c>
    </row>
    <row r="796" spans="1:18" ht="12.95" customHeight="1">
      <c r="A796" s="166" t="s">
        <v>4</v>
      </c>
      <c r="B796" s="167" t="s">
        <v>195</v>
      </c>
      <c r="C796" s="168">
        <v>57115.415050000003</v>
      </c>
      <c r="D796" s="168">
        <v>6.9999999999999994E-5</v>
      </c>
      <c r="E796" s="53">
        <f t="shared" si="147"/>
        <v>66372.972192115354</v>
      </c>
      <c r="F796" s="83">
        <f t="shared" si="148"/>
        <v>66373</v>
      </c>
      <c r="G796" s="83">
        <f t="shared" si="144"/>
        <v>-6.1368099923129193E-3</v>
      </c>
      <c r="I796" s="83">
        <f t="shared" si="146"/>
        <v>-6.1368099923129193E-3</v>
      </c>
      <c r="O796" s="83">
        <f t="shared" ca="1" si="143"/>
        <v>-7.5686894815292539E-3</v>
      </c>
      <c r="P796" s="83">
        <f t="shared" si="149"/>
        <v>-1.4517300581595678E-2</v>
      </c>
      <c r="Q796" s="146">
        <f t="shared" si="150"/>
        <v>42096.915050000003</v>
      </c>
      <c r="R796" s="83">
        <f t="shared" si="145"/>
        <v>7.0232622517056879E-5</v>
      </c>
    </row>
    <row r="797" spans="1:18" ht="12.95" customHeight="1">
      <c r="A797" s="76" t="s">
        <v>1399</v>
      </c>
      <c r="B797" s="77" t="s">
        <v>195</v>
      </c>
      <c r="C797" s="76">
        <v>57116.739300000001</v>
      </c>
      <c r="D797" s="76">
        <v>1E-4</v>
      </c>
      <c r="E797" s="53">
        <f t="shared" si="147"/>
        <v>66378.972800128628</v>
      </c>
      <c r="F797" s="83">
        <f t="shared" si="148"/>
        <v>66379</v>
      </c>
      <c r="G797" s="83">
        <f t="shared" si="144"/>
        <v>-6.0026299979654141E-3</v>
      </c>
      <c r="I797" s="83">
        <f t="shared" si="146"/>
        <v>-6.0026299979654141E-3</v>
      </c>
      <c r="O797" s="83">
        <f t="shared" ca="1" si="143"/>
        <v>-7.5720451883168997E-3</v>
      </c>
      <c r="P797" s="83">
        <f t="shared" si="149"/>
        <v>-1.4521015384900107E-2</v>
      </c>
      <c r="Q797" s="146">
        <f t="shared" si="150"/>
        <v>42098.239300000001</v>
      </c>
      <c r="R797" s="83">
        <f t="shared" si="145"/>
        <v>7.2562889600342515E-5</v>
      </c>
    </row>
    <row r="798" spans="1:18" ht="12.95" customHeight="1">
      <c r="A798" s="76" t="s">
        <v>1399</v>
      </c>
      <c r="B798" s="77" t="s">
        <v>197</v>
      </c>
      <c r="C798" s="76">
        <v>57116.851000000002</v>
      </c>
      <c r="D798" s="76">
        <v>2.0000000000000001E-4</v>
      </c>
      <c r="E798" s="53">
        <f t="shared" si="147"/>
        <v>66379.478949205528</v>
      </c>
      <c r="F798" s="83">
        <f t="shared" si="148"/>
        <v>66379.5</v>
      </c>
      <c r="G798" s="83">
        <f t="shared" si="144"/>
        <v>-4.6456149939331226E-3</v>
      </c>
      <c r="I798" s="83">
        <f t="shared" si="146"/>
        <v>-4.6456149939331226E-3</v>
      </c>
      <c r="O798" s="83">
        <f t="shared" ca="1" si="143"/>
        <v>-7.5723248305492007E-3</v>
      </c>
      <c r="P798" s="83">
        <f t="shared" si="149"/>
        <v>-1.4521324966610816E-2</v>
      </c>
      <c r="Q798" s="146">
        <f t="shared" si="150"/>
        <v>42098.351000000002</v>
      </c>
      <c r="R798" s="83">
        <f t="shared" si="145"/>
        <v>9.7529647464445645E-5</v>
      </c>
    </row>
    <row r="799" spans="1:18" ht="12.95" customHeight="1">
      <c r="A799" s="169" t="s">
        <v>5</v>
      </c>
      <c r="B799" s="170" t="s">
        <v>195</v>
      </c>
      <c r="C799" s="171">
        <v>57134.393759999999</v>
      </c>
      <c r="D799" s="171">
        <v>0</v>
      </c>
      <c r="E799" s="53">
        <f t="shared" si="147"/>
        <v>66458.970907847019</v>
      </c>
      <c r="F799" s="83">
        <f t="shared" si="148"/>
        <v>66459</v>
      </c>
      <c r="G799" s="83">
        <f t="shared" si="144"/>
        <v>-6.420229998184368E-3</v>
      </c>
      <c r="I799" s="83">
        <f t="shared" si="146"/>
        <v>-6.420229998184368E-3</v>
      </c>
      <c r="O799" s="83">
        <f t="shared" ca="1" si="143"/>
        <v>-7.6167879454854363E-3</v>
      </c>
      <c r="P799" s="83">
        <f t="shared" si="149"/>
        <v>-1.4570577359766801E-2</v>
      </c>
      <c r="Q799" s="146">
        <f t="shared" si="150"/>
        <v>42115.893759999999</v>
      </c>
      <c r="R799" s="83">
        <f t="shared" si="145"/>
        <v>6.6428162114453719E-5</v>
      </c>
    </row>
    <row r="800" spans="1:18" ht="12.95" customHeight="1">
      <c r="A800" s="169" t="s">
        <v>5</v>
      </c>
      <c r="B800" s="170" t="s">
        <v>197</v>
      </c>
      <c r="C800" s="171">
        <v>57414.555769999999</v>
      </c>
      <c r="D800" s="171">
        <v>1E-4</v>
      </c>
      <c r="E800" s="53">
        <f t="shared" si="147"/>
        <v>67728.476214414535</v>
      </c>
      <c r="F800" s="83">
        <f t="shared" si="148"/>
        <v>67728.5</v>
      </c>
      <c r="G800" s="83">
        <f t="shared" si="144"/>
        <v>-5.2491449969238602E-3</v>
      </c>
      <c r="I800" s="83">
        <f t="shared" si="146"/>
        <v>-5.2491449969238602E-3</v>
      </c>
      <c r="O800" s="83">
        <f t="shared" ca="1" si="143"/>
        <v>-8.326799573303751E-3</v>
      </c>
      <c r="P800" s="83">
        <f t="shared" si="149"/>
        <v>-1.5364849038766896E-2</v>
      </c>
      <c r="Q800" s="146">
        <f t="shared" si="150"/>
        <v>42396.055769999999</v>
      </c>
      <c r="R800" s="83">
        <f t="shared" si="145"/>
        <v>1.0232746826215953E-4</v>
      </c>
    </row>
    <row r="801" spans="1:18" ht="12.95" customHeight="1">
      <c r="A801" s="76" t="s">
        <v>1400</v>
      </c>
      <c r="B801" s="77" t="s">
        <v>197</v>
      </c>
      <c r="C801" s="76">
        <v>57445.890700000004</v>
      </c>
      <c r="D801" s="76">
        <v>2.0000000000000001E-4</v>
      </c>
      <c r="E801" s="53">
        <f t="shared" si="147"/>
        <v>67870.464986967709</v>
      </c>
      <c r="F801" s="83">
        <f t="shared" si="148"/>
        <v>67870.5</v>
      </c>
      <c r="G801" s="83">
        <f t="shared" si="144"/>
        <v>-7.7268849927349947E-3</v>
      </c>
      <c r="I801" s="83">
        <f t="shared" si="146"/>
        <v>-7.7268849927349947E-3</v>
      </c>
      <c r="O801" s="83">
        <f t="shared" ca="1" si="143"/>
        <v>-8.4062179672779146E-3</v>
      </c>
      <c r="P801" s="83">
        <f t="shared" si="149"/>
        <v>-1.5454603154858835E-2</v>
      </c>
      <c r="Q801" s="146">
        <f t="shared" si="150"/>
        <v>42427.390700000004</v>
      </c>
      <c r="R801" s="83">
        <f t="shared" si="145"/>
        <v>5.9717627993218663E-5</v>
      </c>
    </row>
    <row r="802" spans="1:18" ht="12.95" customHeight="1">
      <c r="A802" s="163" t="s">
        <v>1397</v>
      </c>
      <c r="B802" s="162" t="s">
        <v>197</v>
      </c>
      <c r="C802" s="163">
        <v>57477.448299999996</v>
      </c>
      <c r="D802" s="163">
        <v>1E-4</v>
      </c>
      <c r="E802" s="53">
        <f t="shared" si="147"/>
        <v>68013.462749806873</v>
      </c>
      <c r="F802" s="83">
        <f t="shared" si="148"/>
        <v>68013.5</v>
      </c>
      <c r="G802" s="83">
        <f t="shared" si="144"/>
        <v>-8.2205950020579621E-3</v>
      </c>
      <c r="I802" s="83">
        <f t="shared" si="146"/>
        <v>-8.2205950020579621E-3</v>
      </c>
      <c r="O802" s="83">
        <f t="shared" ca="1" si="143"/>
        <v>-8.4861956457166869E-3</v>
      </c>
      <c r="P802" s="83">
        <f t="shared" si="149"/>
        <v>-1.55451745413283E-2</v>
      </c>
      <c r="Q802" s="146">
        <f t="shared" si="150"/>
        <v>42458.948299999996</v>
      </c>
      <c r="R802" s="83">
        <f t="shared" si="145"/>
        <v>5.3649465427097674E-5</v>
      </c>
    </row>
    <row r="803" spans="1:18" ht="12.95" customHeight="1">
      <c r="A803" s="76" t="s">
        <v>1400</v>
      </c>
      <c r="B803" s="77" t="s">
        <v>197</v>
      </c>
      <c r="C803" s="76">
        <v>57494.661500000002</v>
      </c>
      <c r="D803" s="76">
        <v>1E-4</v>
      </c>
      <c r="E803" s="53">
        <f t="shared" si="147"/>
        <v>68091.461364761897</v>
      </c>
      <c r="F803" s="83">
        <f t="shared" si="148"/>
        <v>68091.5</v>
      </c>
      <c r="G803" s="83">
        <f t="shared" si="144"/>
        <v>-8.526254998287186E-3</v>
      </c>
      <c r="I803" s="83">
        <f t="shared" si="146"/>
        <v>-8.526254998287186E-3</v>
      </c>
      <c r="O803" s="83">
        <f t="shared" ca="1" si="143"/>
        <v>-8.5298198339560129E-3</v>
      </c>
      <c r="P803" s="83">
        <f t="shared" si="149"/>
        <v>-1.5594655448798485E-2</v>
      </c>
      <c r="Q803" s="146">
        <f t="shared" si="150"/>
        <v>42476.161500000002</v>
      </c>
      <c r="R803" s="83">
        <f t="shared" si="145"/>
        <v>4.9962284928788334E-5</v>
      </c>
    </row>
    <row r="804" spans="1:18" ht="12.95" customHeight="1">
      <c r="A804" s="172" t="s">
        <v>1</v>
      </c>
      <c r="B804" s="173" t="s">
        <v>197</v>
      </c>
      <c r="C804" s="172">
        <v>57517.612999999998</v>
      </c>
      <c r="D804" s="172" t="s">
        <v>218</v>
      </c>
      <c r="E804" s="53">
        <f t="shared" si="147"/>
        <v>68195.462085786421</v>
      </c>
      <c r="F804" s="83">
        <f t="shared" si="148"/>
        <v>68195.5</v>
      </c>
      <c r="G804" s="83">
        <f t="shared" si="144"/>
        <v>-8.367135000298731E-3</v>
      </c>
      <c r="I804" s="83">
        <f t="shared" si="146"/>
        <v>-8.367135000298731E-3</v>
      </c>
      <c r="O804" s="83">
        <f t="shared" ca="1" si="143"/>
        <v>-8.5879854182751188E-3</v>
      </c>
      <c r="P804" s="83">
        <f t="shared" si="149"/>
        <v>-1.566071600483341E-2</v>
      </c>
      <c r="Q804" s="146">
        <f t="shared" si="150"/>
        <v>42499.112999999998</v>
      </c>
      <c r="R804" s="83">
        <f t="shared" si="145"/>
        <v>5.319632386970909E-5</v>
      </c>
    </row>
    <row r="805" spans="1:18" ht="12.95" customHeight="1">
      <c r="A805" s="172" t="s">
        <v>1</v>
      </c>
      <c r="B805" s="173" t="s">
        <v>197</v>
      </c>
      <c r="C805" s="172">
        <v>57532.63</v>
      </c>
      <c r="D805" s="172" t="s">
        <v>218</v>
      </c>
      <c r="E805" s="53">
        <f t="shared" si="147"/>
        <v>68263.509003313622</v>
      </c>
      <c r="F805" s="83">
        <f t="shared" si="148"/>
        <v>68263.5</v>
      </c>
      <c r="G805" s="83">
        <f t="shared" si="144"/>
        <v>1.986905001103878E-3</v>
      </c>
      <c r="I805" s="83">
        <f t="shared" si="146"/>
        <v>1.986905001103878E-3</v>
      </c>
      <c r="O805" s="83">
        <f t="shared" ca="1" si="143"/>
        <v>-8.6260167618683846E-3</v>
      </c>
      <c r="P805" s="83">
        <f t="shared" si="149"/>
        <v>-1.5703962594357447E-2</v>
      </c>
      <c r="Q805" s="146">
        <f t="shared" si="150"/>
        <v>42514.13</v>
      </c>
      <c r="R805" s="83">
        <f t="shared" si="145"/>
        <v>3.1296679628014357E-4</v>
      </c>
    </row>
    <row r="806" spans="1:18" ht="12.95" customHeight="1">
      <c r="A806" s="76" t="s">
        <v>1401</v>
      </c>
      <c r="B806" s="77" t="s">
        <v>195</v>
      </c>
      <c r="C806" s="76">
        <v>57728.919600000001</v>
      </c>
      <c r="D806" s="76">
        <v>1E-4</v>
      </c>
      <c r="E806" s="53">
        <f t="shared" si="147"/>
        <v>69152.961105773982</v>
      </c>
      <c r="F806" s="83">
        <f t="shared" si="148"/>
        <v>69153</v>
      </c>
      <c r="G806" s="83">
        <f t="shared" si="144"/>
        <v>-8.5834099954809062E-3</v>
      </c>
      <c r="I806" s="83">
        <f t="shared" si="146"/>
        <v>-8.5834099954809062E-3</v>
      </c>
      <c r="O806" s="83">
        <f t="shared" ca="1" si="143"/>
        <v>-9.1235002931361157E-3</v>
      </c>
      <c r="P806" s="83">
        <f t="shared" si="149"/>
        <v>-1.6273536427754663E-2</v>
      </c>
      <c r="Q806" s="146">
        <f t="shared" si="150"/>
        <v>42710.419600000001</v>
      </c>
      <c r="R806" s="83">
        <f t="shared" si="145"/>
        <v>5.9138044544355504E-5</v>
      </c>
    </row>
    <row r="807" spans="1:18" ht="12.95" customHeight="1">
      <c r="A807" s="174" t="s">
        <v>1409</v>
      </c>
      <c r="B807" s="175" t="s">
        <v>197</v>
      </c>
      <c r="C807" s="176">
        <v>57751.53964000009</v>
      </c>
      <c r="D807" s="176">
        <v>1E-4</v>
      </c>
      <c r="E807" s="53">
        <f t="shared" si="147"/>
        <v>69255.459873593645</v>
      </c>
      <c r="F807" s="83">
        <f t="shared" si="148"/>
        <v>69255.5</v>
      </c>
      <c r="G807" s="83">
        <f t="shared" si="144"/>
        <v>-8.8553349050926045E-3</v>
      </c>
      <c r="I807" s="83">
        <f t="shared" si="146"/>
        <v>-8.8553349050926045E-3</v>
      </c>
      <c r="O807" s="83">
        <f t="shared" ca="1" si="143"/>
        <v>-9.1808269507583119E-3</v>
      </c>
      <c r="P807" s="83">
        <f t="shared" si="149"/>
        <v>-1.6339632342060699E-2</v>
      </c>
      <c r="Q807" s="146">
        <f t="shared" si="150"/>
        <v>42733.03964000009</v>
      </c>
      <c r="R807" s="83">
        <f t="shared" si="145"/>
        <v>5.6014708125007189E-5</v>
      </c>
    </row>
    <row r="808" spans="1:18" ht="12.95" customHeight="1">
      <c r="A808" s="174" t="s">
        <v>1409</v>
      </c>
      <c r="B808" s="175" t="s">
        <v>195</v>
      </c>
      <c r="C808" s="176">
        <v>57751.650030000135</v>
      </c>
      <c r="D808" s="176">
        <v>1E-4</v>
      </c>
      <c r="E808" s="53">
        <f t="shared" si="147"/>
        <v>69255.960086634135</v>
      </c>
      <c r="F808" s="83">
        <f t="shared" si="148"/>
        <v>69256</v>
      </c>
      <c r="G808" s="83">
        <f t="shared" si="144"/>
        <v>-8.8083198643289506E-3</v>
      </c>
      <c r="I808" s="83">
        <f t="shared" si="146"/>
        <v>-8.8083198643289506E-3</v>
      </c>
      <c r="O808" s="83">
        <f t="shared" ca="1" si="143"/>
        <v>-9.1811065929906198E-3</v>
      </c>
      <c r="P808" s="83">
        <f t="shared" si="149"/>
        <v>-1.633995499518151E-2</v>
      </c>
      <c r="Q808" s="146">
        <f t="shared" si="150"/>
        <v>42733.150030000135</v>
      </c>
      <c r="R808" s="83">
        <f t="shared" si="145"/>
        <v>5.6725527744292457E-5</v>
      </c>
    </row>
    <row r="809" spans="1:18" ht="12.95" customHeight="1">
      <c r="A809" s="78" t="s">
        <v>1402</v>
      </c>
      <c r="B809" s="79" t="s">
        <v>197</v>
      </c>
      <c r="C809" s="78">
        <v>57805.827899999997</v>
      </c>
      <c r="D809" s="78">
        <v>1E-4</v>
      </c>
      <c r="E809" s="53">
        <f t="shared" si="147"/>
        <v>69501.457659496882</v>
      </c>
      <c r="F809" s="83">
        <f t="shared" si="148"/>
        <v>69501.5</v>
      </c>
      <c r="G809" s="83">
        <f t="shared" si="144"/>
        <v>-9.3439550037146546E-3</v>
      </c>
      <c r="I809" s="83">
        <f t="shared" si="146"/>
        <v>-9.3439550037146546E-3</v>
      </c>
      <c r="O809" s="83">
        <f t="shared" ca="1" si="143"/>
        <v>-9.3184109290515814E-3</v>
      </c>
      <c r="P809" s="83">
        <f t="shared" si="149"/>
        <v>-1.6498652115765865E-2</v>
      </c>
      <c r="Q809" s="146">
        <f t="shared" si="150"/>
        <v>42787.327899999997</v>
      </c>
      <c r="R809" s="83">
        <f t="shared" si="145"/>
        <v>5.1189690765193926E-5</v>
      </c>
    </row>
    <row r="810" spans="1:18" ht="12.95" customHeight="1">
      <c r="A810" s="172" t="s">
        <v>3</v>
      </c>
      <c r="B810" s="177" t="s">
        <v>197</v>
      </c>
      <c r="C810" s="177">
        <v>57839.372300000003</v>
      </c>
      <c r="D810" s="177">
        <v>5.0000000000000001E-4</v>
      </c>
      <c r="E810" s="53">
        <f t="shared" si="147"/>
        <v>69653.458260169442</v>
      </c>
      <c r="F810" s="83">
        <f t="shared" si="148"/>
        <v>69653.5</v>
      </c>
      <c r="G810" s="83">
        <f t="shared" si="144"/>
        <v>-9.2113949940539896E-3</v>
      </c>
      <c r="I810" s="83">
        <f t="shared" si="146"/>
        <v>-9.2113949940539896E-3</v>
      </c>
      <c r="O810" s="83">
        <f t="shared" ca="1" si="143"/>
        <v>-9.403422167671812E-3</v>
      </c>
      <c r="P810" s="83">
        <f t="shared" si="149"/>
        <v>-1.6597183142422717E-2</v>
      </c>
      <c r="Q810" s="146">
        <f t="shared" si="150"/>
        <v>42820.872300000003</v>
      </c>
      <c r="R810" s="83">
        <f t="shared" si="145"/>
        <v>5.4549866572583964E-5</v>
      </c>
    </row>
    <row r="811" spans="1:18" ht="12.95" customHeight="1">
      <c r="A811" s="174" t="s">
        <v>1409</v>
      </c>
      <c r="B811" s="175" t="s">
        <v>195</v>
      </c>
      <c r="C811" s="176">
        <v>57845.441130000167</v>
      </c>
      <c r="D811" s="176">
        <v>1E-4</v>
      </c>
      <c r="E811" s="53">
        <f t="shared" si="147"/>
        <v>69680.958105312122</v>
      </c>
      <c r="F811" s="83">
        <f t="shared" si="148"/>
        <v>69681</v>
      </c>
      <c r="G811" s="83">
        <f t="shared" si="144"/>
        <v>-9.2455698322737589E-3</v>
      </c>
      <c r="I811" s="83">
        <f t="shared" si="146"/>
        <v>-9.2455698322737589E-3</v>
      </c>
      <c r="O811" s="83">
        <f t="shared" ca="1" si="143"/>
        <v>-9.4188024904485017E-3</v>
      </c>
      <c r="P811" s="83">
        <f t="shared" si="149"/>
        <v>-1.6615031910821865E-2</v>
      </c>
      <c r="Q811" s="146">
        <f t="shared" si="150"/>
        <v>42826.941130000167</v>
      </c>
      <c r="R811" s="83">
        <f t="shared" si="145"/>
        <v>5.4308971327158567E-5</v>
      </c>
    </row>
    <row r="812" spans="1:18" ht="12.95" customHeight="1">
      <c r="A812" s="78" t="s">
        <v>1402</v>
      </c>
      <c r="B812" s="79" t="s">
        <v>195</v>
      </c>
      <c r="C812" s="78">
        <v>57866.627500000002</v>
      </c>
      <c r="D812" s="78">
        <v>1E-4</v>
      </c>
      <c r="E812" s="53">
        <f t="shared" si="147"/>
        <v>69776.960447462989</v>
      </c>
      <c r="F812" s="83">
        <f t="shared" si="148"/>
        <v>69777</v>
      </c>
      <c r="G812" s="83">
        <f t="shared" si="144"/>
        <v>-8.7286899943137541E-3</v>
      </c>
      <c r="I812" s="83">
        <f t="shared" si="146"/>
        <v>-8.7286899943137541E-3</v>
      </c>
      <c r="O812" s="83">
        <f t="shared" ca="1" si="143"/>
        <v>-9.4724937990507511E-3</v>
      </c>
      <c r="P812" s="83">
        <f t="shared" si="149"/>
        <v>-1.6677394214800696E-2</v>
      </c>
      <c r="Q812" s="146">
        <f t="shared" si="150"/>
        <v>42848.127500000002</v>
      </c>
      <c r="R812" s="83">
        <f t="shared" si="145"/>
        <v>6.3181898784786929E-5</v>
      </c>
    </row>
    <row r="813" spans="1:18" ht="12.95" customHeight="1">
      <c r="A813" s="78" t="s">
        <v>1402</v>
      </c>
      <c r="B813" s="79" t="s">
        <v>195</v>
      </c>
      <c r="C813" s="78">
        <v>57909.6607</v>
      </c>
      <c r="D813" s="78">
        <v>1E-4</v>
      </c>
      <c r="E813" s="53">
        <f t="shared" si="147"/>
        <v>69971.957891115599</v>
      </c>
      <c r="F813" s="83">
        <f t="shared" si="148"/>
        <v>69972</v>
      </c>
      <c r="G813" s="83">
        <f t="shared" si="144"/>
        <v>-9.2928399972151965E-3</v>
      </c>
      <c r="I813" s="83">
        <f t="shared" si="146"/>
        <v>-9.2928399972151965E-3</v>
      </c>
      <c r="O813" s="83">
        <f t="shared" ca="1" si="143"/>
        <v>-9.5815542696490764E-3</v>
      </c>
      <c r="P813" s="83">
        <f t="shared" si="149"/>
        <v>-1.6804325505757674E-2</v>
      </c>
      <c r="Q813" s="146">
        <f t="shared" si="150"/>
        <v>42891.1607</v>
      </c>
      <c r="R813" s="83">
        <f t="shared" si="145"/>
        <v>5.642241454504364E-5</v>
      </c>
    </row>
    <row r="814" spans="1:18" ht="12.95" customHeight="1">
      <c r="A814" s="78" t="s">
        <v>1403</v>
      </c>
      <c r="B814" s="79" t="s">
        <v>197</v>
      </c>
      <c r="C814" s="78">
        <v>58120.967199999999</v>
      </c>
      <c r="D814" s="78">
        <v>1E-4</v>
      </c>
      <c r="E814" s="53">
        <f t="shared" si="147"/>
        <v>70929.456457970577</v>
      </c>
      <c r="F814" s="83">
        <f t="shared" si="148"/>
        <v>70929.5</v>
      </c>
      <c r="G814" s="83">
        <f t="shared" si="144"/>
        <v>-9.6091149971471168E-3</v>
      </c>
      <c r="I814" s="83">
        <f t="shared" si="146"/>
        <v>-9.6091149971471168E-3</v>
      </c>
      <c r="O814" s="83">
        <f t="shared" ca="1" si="143"/>
        <v>-1.0117069144510073E-2</v>
      </c>
      <c r="P814" s="83">
        <f t="shared" si="149"/>
        <v>-1.743260530795946E-2</v>
      </c>
      <c r="Q814" s="146">
        <f t="shared" si="150"/>
        <v>43102.467199999999</v>
      </c>
      <c r="R814" s="83">
        <f t="shared" si="145"/>
        <v>6.1207000643374621E-5</v>
      </c>
    </row>
    <row r="815" spans="1:18" ht="12.95" customHeight="1">
      <c r="A815" s="178" t="s">
        <v>1406</v>
      </c>
      <c r="B815" s="179" t="s">
        <v>197</v>
      </c>
      <c r="C815" s="180">
        <v>58134.870300000002</v>
      </c>
      <c r="D815" s="180">
        <v>1E-4</v>
      </c>
      <c r="E815" s="53">
        <f t="shared" si="147"/>
        <v>70992.455931838369</v>
      </c>
      <c r="F815" s="83">
        <f t="shared" si="148"/>
        <v>70992.5</v>
      </c>
      <c r="G815" s="83">
        <f t="shared" si="144"/>
        <v>-9.7252249979646876E-3</v>
      </c>
      <c r="I815" s="83">
        <f t="shared" si="146"/>
        <v>-9.7252249979646876E-3</v>
      </c>
      <c r="O815" s="83">
        <f t="shared" ca="1" si="143"/>
        <v>-1.0152304065780295E-2</v>
      </c>
      <c r="P815" s="83">
        <f t="shared" si="149"/>
        <v>-1.7474235976214818E-2</v>
      </c>
      <c r="Q815" s="146">
        <f t="shared" si="150"/>
        <v>43116.370300000002</v>
      </c>
      <c r="R815" s="83">
        <f t="shared" si="145"/>
        <v>6.0047171141041053E-5</v>
      </c>
    </row>
    <row r="816" spans="1:18" ht="12.95" customHeight="1">
      <c r="A816" s="78" t="s">
        <v>1403</v>
      </c>
      <c r="B816" s="79" t="s">
        <v>197</v>
      </c>
      <c r="C816" s="78">
        <v>58145.904699999999</v>
      </c>
      <c r="D816" s="78">
        <v>1E-4</v>
      </c>
      <c r="E816" s="53">
        <f t="shared" si="147"/>
        <v>71042.456391767904</v>
      </c>
      <c r="F816" s="83">
        <f t="shared" si="148"/>
        <v>71042.5</v>
      </c>
      <c r="G816" s="83">
        <f t="shared" si="144"/>
        <v>-9.6237249963451177E-3</v>
      </c>
      <c r="I816" s="83">
        <f t="shared" si="146"/>
        <v>-9.6237249963451177E-3</v>
      </c>
      <c r="O816" s="83">
        <f t="shared" ca="1" si="143"/>
        <v>-1.0180268289010638E-2</v>
      </c>
      <c r="P816" s="83">
        <f t="shared" si="149"/>
        <v>-1.7507301863882833E-2</v>
      </c>
      <c r="Q816" s="146">
        <f t="shared" si="150"/>
        <v>43127.404699999999</v>
      </c>
      <c r="R816" s="83">
        <f t="shared" si="145"/>
        <v>6.2150784226375766E-5</v>
      </c>
    </row>
    <row r="817" spans="1:18" ht="12.95" customHeight="1">
      <c r="A817" s="178" t="s">
        <v>1406</v>
      </c>
      <c r="B817" s="179" t="s">
        <v>195</v>
      </c>
      <c r="C817" s="180">
        <v>58152.856</v>
      </c>
      <c r="D817" s="180">
        <v>1E-4</v>
      </c>
      <c r="E817" s="53">
        <f t="shared" si="147"/>
        <v>71073.954995870386</v>
      </c>
      <c r="F817" s="83">
        <f t="shared" si="148"/>
        <v>71074</v>
      </c>
      <c r="G817" s="83">
        <f t="shared" si="144"/>
        <v>-9.9317799977143295E-3</v>
      </c>
      <c r="I817" s="83">
        <f t="shared" si="146"/>
        <v>-9.9317799977143295E-3</v>
      </c>
      <c r="O817" s="83">
        <f t="shared" ca="1" si="143"/>
        <v>-1.0197885749645749E-2</v>
      </c>
      <c r="P817" s="83">
        <f t="shared" si="149"/>
        <v>-1.7528145039227921E-2</v>
      </c>
      <c r="Q817" s="146">
        <f t="shared" si="150"/>
        <v>43134.356</v>
      </c>
      <c r="R817" s="83">
        <f t="shared" si="145"/>
        <v>5.7704761843929795E-5</v>
      </c>
    </row>
    <row r="818" spans="1:18" ht="12.95" customHeight="1">
      <c r="A818" s="165" t="s">
        <v>1405</v>
      </c>
      <c r="B818" s="162"/>
      <c r="C818" s="163">
        <v>58196.772400000002</v>
      </c>
      <c r="D818" s="163">
        <v>1E-4</v>
      </c>
      <c r="E818" s="53">
        <f t="shared" si="147"/>
        <v>71272.954506351278</v>
      </c>
      <c r="F818" s="83">
        <f t="shared" si="148"/>
        <v>71273</v>
      </c>
      <c r="G818" s="83">
        <f t="shared" si="144"/>
        <v>-1.0039809996669646E-2</v>
      </c>
      <c r="I818" s="83">
        <f t="shared" si="146"/>
        <v>-1.0039809996669646E-2</v>
      </c>
      <c r="O818" s="83">
        <f t="shared" ca="1" si="143"/>
        <v>-1.0309183358102502E-2</v>
      </c>
      <c r="P818" s="83">
        <f t="shared" si="149"/>
        <v>-1.7660029412842129E-2</v>
      </c>
      <c r="Q818" s="146">
        <f t="shared" si="150"/>
        <v>43178.272400000002</v>
      </c>
      <c r="R818" s="83">
        <f t="shared" si="145"/>
        <v>5.8067743950612097E-5</v>
      </c>
    </row>
    <row r="819" spans="1:18" ht="12.95" customHeight="1">
      <c r="A819" s="182" t="s">
        <v>1416</v>
      </c>
      <c r="B819" s="183" t="s">
        <v>195</v>
      </c>
      <c r="C819" s="184">
        <v>58196.772400000002</v>
      </c>
      <c r="D819" s="184">
        <v>1E-4</v>
      </c>
      <c r="E819" s="53">
        <f t="shared" si="147"/>
        <v>71272.954506351278</v>
      </c>
      <c r="F819" s="83">
        <f t="shared" si="148"/>
        <v>71273</v>
      </c>
      <c r="G819" s="83">
        <f t="shared" si="144"/>
        <v>-1.0039809996669646E-2</v>
      </c>
      <c r="K819" s="83">
        <f>G819</f>
        <v>-1.0039809996669646E-2</v>
      </c>
      <c r="O819" s="83">
        <f t="shared" ca="1" si="143"/>
        <v>-1.0309183358102502E-2</v>
      </c>
      <c r="P819" s="83">
        <f t="shared" si="149"/>
        <v>-1.7660029412842129E-2</v>
      </c>
      <c r="Q819" s="146">
        <f t="shared" si="150"/>
        <v>43178.272400000002</v>
      </c>
      <c r="R819" s="83">
        <f t="shared" si="145"/>
        <v>5.8067743950612097E-5</v>
      </c>
    </row>
    <row r="820" spans="1:18" ht="12.95" customHeight="1">
      <c r="A820" s="178" t="s">
        <v>1406</v>
      </c>
      <c r="B820" s="179" t="s">
        <v>197</v>
      </c>
      <c r="C820" s="180">
        <v>58199.531199999998</v>
      </c>
      <c r="D820" s="180">
        <v>1E-4</v>
      </c>
      <c r="E820" s="53">
        <f t="shared" si="147"/>
        <v>71285.45552759878</v>
      </c>
      <c r="F820" s="83">
        <f t="shared" si="148"/>
        <v>71285.5</v>
      </c>
      <c r="G820" s="83">
        <f t="shared" si="144"/>
        <v>-9.8144350049551576E-3</v>
      </c>
      <c r="I820" s="83">
        <f t="shared" ref="I820:I834" si="151">G820</f>
        <v>-9.8144350049551576E-3</v>
      </c>
      <c r="O820" s="83">
        <f t="shared" ca="1" si="143"/>
        <v>-1.0316174413910088E-2</v>
      </c>
      <c r="P820" s="83">
        <f t="shared" si="149"/>
        <v>-1.7668325620910665E-2</v>
      </c>
      <c r="Q820" s="146">
        <f t="shared" si="150"/>
        <v>43181.031199999998</v>
      </c>
      <c r="R820" s="83">
        <f t="shared" si="145"/>
        <v>6.1683597807393986E-5</v>
      </c>
    </row>
    <row r="821" spans="1:18" ht="12.95" customHeight="1">
      <c r="A821" s="178" t="s">
        <v>1406</v>
      </c>
      <c r="B821" s="179" t="s">
        <v>195</v>
      </c>
      <c r="C821" s="180">
        <v>58199.641600000003</v>
      </c>
      <c r="D821" s="180">
        <v>1E-4</v>
      </c>
      <c r="E821" s="53">
        <f t="shared" si="147"/>
        <v>71285.955785952334</v>
      </c>
      <c r="F821" s="83">
        <f t="shared" si="148"/>
        <v>71286</v>
      </c>
      <c r="G821" s="83">
        <f t="shared" si="144"/>
        <v>-9.7574199971859343E-3</v>
      </c>
      <c r="I821" s="83">
        <f t="shared" si="151"/>
        <v>-9.7574199971859343E-3</v>
      </c>
      <c r="O821" s="83">
        <f t="shared" ca="1" si="143"/>
        <v>-1.0316454056142389E-2</v>
      </c>
      <c r="P821" s="83">
        <f t="shared" si="149"/>
        <v>-1.7668657498770748E-2</v>
      </c>
      <c r="Q821" s="146">
        <f t="shared" si="150"/>
        <v>43181.141600000003</v>
      </c>
      <c r="R821" s="83">
        <f t="shared" si="145"/>
        <v>6.2587678806481919E-5</v>
      </c>
    </row>
    <row r="822" spans="1:18" ht="12.95" customHeight="1">
      <c r="A822" s="178" t="s">
        <v>1406</v>
      </c>
      <c r="B822" s="179" t="s">
        <v>197</v>
      </c>
      <c r="C822" s="180">
        <v>58228.440699999999</v>
      </c>
      <c r="D822" s="180">
        <v>1E-4</v>
      </c>
      <c r="E822" s="53">
        <f t="shared" si="147"/>
        <v>71416.453886941701</v>
      </c>
      <c r="F822" s="83">
        <f t="shared" si="148"/>
        <v>71416.5</v>
      </c>
      <c r="G822" s="83">
        <f t="shared" si="144"/>
        <v>-1.017650499852607E-2</v>
      </c>
      <c r="I822" s="83">
        <f t="shared" si="151"/>
        <v>-1.017650499852607E-2</v>
      </c>
      <c r="O822" s="83">
        <f t="shared" ca="1" si="143"/>
        <v>-1.0389440678773575E-2</v>
      </c>
      <c r="P822" s="83">
        <f t="shared" si="149"/>
        <v>-1.7755355305735507E-2</v>
      </c>
      <c r="Q822" s="146">
        <f t="shared" si="150"/>
        <v>43209.940699999999</v>
      </c>
      <c r="R822" s="83">
        <f t="shared" si="145"/>
        <v>5.7438971979088573E-5</v>
      </c>
    </row>
    <row r="823" spans="1:18" ht="12.95" customHeight="1">
      <c r="A823" s="178" t="s">
        <v>1406</v>
      </c>
      <c r="B823" s="179" t="s">
        <v>195</v>
      </c>
      <c r="C823" s="180">
        <v>58231.420400000003</v>
      </c>
      <c r="D823" s="180">
        <v>1E-4</v>
      </c>
      <c r="E823" s="53">
        <f t="shared" si="147"/>
        <v>71429.955878028879</v>
      </c>
      <c r="F823" s="83">
        <f t="shared" si="148"/>
        <v>71430</v>
      </c>
      <c r="G823" s="83">
        <f t="shared" si="144"/>
        <v>-9.7370999937993474E-3</v>
      </c>
      <c r="I823" s="83">
        <f t="shared" si="151"/>
        <v>-9.7370999937993474E-3</v>
      </c>
      <c r="O823" s="83">
        <f t="shared" ca="1" si="143"/>
        <v>-1.039699101904577E-2</v>
      </c>
      <c r="P823" s="83">
        <f t="shared" si="149"/>
        <v>-1.7764332878324542E-2</v>
      </c>
      <c r="Q823" s="146">
        <f t="shared" si="150"/>
        <v>43212.920400000003</v>
      </c>
      <c r="R823" s="83">
        <f t="shared" si="145"/>
        <v>6.4436467782402675E-5</v>
      </c>
    </row>
    <row r="824" spans="1:18" ht="12.95" customHeight="1">
      <c r="A824" s="178" t="s">
        <v>1406</v>
      </c>
      <c r="B824" s="179" t="s">
        <v>195</v>
      </c>
      <c r="C824" s="180">
        <v>58253.708599999998</v>
      </c>
      <c r="D824" s="180">
        <v>2.0000000000000001E-4</v>
      </c>
      <c r="E824" s="53">
        <f t="shared" si="147"/>
        <v>71530.950970739097</v>
      </c>
      <c r="F824" s="83">
        <f t="shared" si="148"/>
        <v>71531</v>
      </c>
      <c r="G824" s="83">
        <f t="shared" si="144"/>
        <v>-1.0820069997862447E-2</v>
      </c>
      <c r="I824" s="83">
        <f t="shared" si="151"/>
        <v>-1.0820069997862447E-2</v>
      </c>
      <c r="O824" s="83">
        <f t="shared" ca="1" si="143"/>
        <v>-1.0453478749971049E-2</v>
      </c>
      <c r="P824" s="83">
        <f t="shared" si="149"/>
        <v>-1.7831550972874574E-2</v>
      </c>
      <c r="Q824" s="146">
        <f t="shared" si="150"/>
        <v>43235.208599999998</v>
      </c>
      <c r="R824" s="83">
        <f t="shared" si="145"/>
        <v>4.9160865462957007E-5</v>
      </c>
    </row>
    <row r="825" spans="1:18" ht="12.95" customHeight="1">
      <c r="A825" s="172" t="s">
        <v>0</v>
      </c>
      <c r="B825" s="173" t="s">
        <v>197</v>
      </c>
      <c r="C825" s="172">
        <v>58493.925300000003</v>
      </c>
      <c r="D825" s="172">
        <v>1E-4</v>
      </c>
      <c r="E825" s="53">
        <f t="shared" si="147"/>
        <v>72619.451068864975</v>
      </c>
      <c r="F825" s="83">
        <f t="shared" si="148"/>
        <v>72619.5</v>
      </c>
      <c r="G825" s="83">
        <f t="shared" si="144"/>
        <v>-1.0798414994496852E-2</v>
      </c>
      <c r="I825" s="83">
        <f t="shared" si="151"/>
        <v>-1.0798414994496852E-2</v>
      </c>
      <c r="O825" s="83">
        <f t="shared" ca="1" si="143"/>
        <v>-1.1062259889695541E-2</v>
      </c>
      <c r="P825" s="83">
        <f t="shared" si="149"/>
        <v>-1.8561859390637991E-2</v>
      </c>
      <c r="Q825" s="146">
        <f t="shared" si="150"/>
        <v>43475.425300000003</v>
      </c>
      <c r="R825" s="83">
        <f t="shared" si="145"/>
        <v>6.0271068891975247E-5</v>
      </c>
    </row>
    <row r="826" spans="1:18" ht="12.95" customHeight="1">
      <c r="A826" s="178" t="s">
        <v>1407</v>
      </c>
      <c r="B826" s="179" t="s">
        <v>197</v>
      </c>
      <c r="C826" s="180">
        <v>58530.779600000002</v>
      </c>
      <c r="D826" s="180">
        <v>2.0000000000000001E-4</v>
      </c>
      <c r="E826" s="53">
        <f t="shared" si="147"/>
        <v>72786.449904359586</v>
      </c>
      <c r="F826" s="83">
        <f t="shared" si="148"/>
        <v>72786.5</v>
      </c>
      <c r="G826" s="83">
        <f t="shared" si="144"/>
        <v>-1.1055404997023288E-2</v>
      </c>
      <c r="I826" s="83">
        <f t="shared" si="151"/>
        <v>-1.1055404997023288E-2</v>
      </c>
      <c r="O826" s="83">
        <f t="shared" ca="1" si="143"/>
        <v>-1.1155660395284869E-2</v>
      </c>
      <c r="P826" s="83">
        <f t="shared" si="149"/>
        <v>-1.8674857648328973E-2</v>
      </c>
      <c r="Q826" s="146">
        <f t="shared" si="150"/>
        <v>43512.279600000002</v>
      </c>
      <c r="R826" s="83">
        <f t="shared" si="145"/>
        <v>5.8056058705489235E-5</v>
      </c>
    </row>
    <row r="827" spans="1:18" ht="12.95" customHeight="1">
      <c r="A827" s="178" t="s">
        <v>1407</v>
      </c>
      <c r="B827" s="179" t="s">
        <v>195</v>
      </c>
      <c r="C827" s="180">
        <v>58530.890500000001</v>
      </c>
      <c r="D827" s="180">
        <v>2.0000000000000001E-4</v>
      </c>
      <c r="E827" s="53">
        <f t="shared" si="147"/>
        <v>72786.952428375953</v>
      </c>
      <c r="F827" s="83">
        <f t="shared" si="148"/>
        <v>72787</v>
      </c>
      <c r="G827" s="83">
        <f t="shared" si="144"/>
        <v>-1.049838999460917E-2</v>
      </c>
      <c r="I827" s="83">
        <f t="shared" si="151"/>
        <v>-1.049838999460917E-2</v>
      </c>
      <c r="O827" s="83">
        <f t="shared" ca="1" si="143"/>
        <v>-1.1155940037517176E-2</v>
      </c>
      <c r="P827" s="83">
        <f t="shared" si="149"/>
        <v>-1.8675196347043073E-2</v>
      </c>
      <c r="Q827" s="146">
        <f t="shared" si="150"/>
        <v>43512.390500000001</v>
      </c>
      <c r="R827" s="83">
        <f t="shared" si="145"/>
        <v>6.6860162125203433E-5</v>
      </c>
    </row>
    <row r="828" spans="1:18" ht="12.95" customHeight="1">
      <c r="A828" s="178" t="s">
        <v>1407</v>
      </c>
      <c r="B828" s="179" t="s">
        <v>195</v>
      </c>
      <c r="C828" s="180">
        <v>58562.888899999998</v>
      </c>
      <c r="D828" s="180">
        <v>2.0000000000000001E-4</v>
      </c>
      <c r="E828" s="53">
        <f t="shared" si="147"/>
        <v>72931.947599568739</v>
      </c>
      <c r="F828" s="83">
        <f t="shared" si="148"/>
        <v>72932</v>
      </c>
      <c r="G828" s="83">
        <f t="shared" si="144"/>
        <v>-1.156403999630129E-2</v>
      </c>
      <c r="I828" s="83">
        <f t="shared" si="151"/>
        <v>-1.156403999630129E-2</v>
      </c>
      <c r="O828" s="83">
        <f t="shared" ca="1" si="143"/>
        <v>-1.1237036284885159E-2</v>
      </c>
      <c r="P828" s="83">
        <f t="shared" si="149"/>
        <v>-1.8773514845528593E-2</v>
      </c>
      <c r="Q828" s="146">
        <f t="shared" si="150"/>
        <v>43544.388899999998</v>
      </c>
      <c r="R828" s="83">
        <f t="shared" si="145"/>
        <v>5.1976527601641051E-5</v>
      </c>
    </row>
    <row r="829" spans="1:18" ht="12.95" customHeight="1">
      <c r="A829" s="178" t="s">
        <v>1407</v>
      </c>
      <c r="B829" s="179" t="s">
        <v>197</v>
      </c>
      <c r="C829" s="180">
        <v>58571.386100000003</v>
      </c>
      <c r="D829" s="180">
        <v>1E-4</v>
      </c>
      <c r="E829" s="53">
        <f t="shared" si="147"/>
        <v>72970.451180018397</v>
      </c>
      <c r="F829" s="83">
        <f t="shared" si="148"/>
        <v>72970.5</v>
      </c>
      <c r="G829" s="83">
        <f t="shared" si="144"/>
        <v>-1.0773884991067462E-2</v>
      </c>
      <c r="I829" s="83">
        <f t="shared" si="151"/>
        <v>-1.0773884991067462E-2</v>
      </c>
      <c r="O829" s="83">
        <f t="shared" ca="1" si="143"/>
        <v>-1.1258568736772518E-2</v>
      </c>
      <c r="P829" s="83">
        <f t="shared" si="149"/>
        <v>-1.879965220570616E-2</v>
      </c>
      <c r="Q829" s="146">
        <f t="shared" si="150"/>
        <v>43552.886100000003</v>
      </c>
      <c r="R829" s="83">
        <f t="shared" si="145"/>
        <v>6.4412939383569419E-5</v>
      </c>
    </row>
    <row r="830" spans="1:18" ht="12.95" customHeight="1">
      <c r="A830" s="178" t="s">
        <v>1407</v>
      </c>
      <c r="B830" s="179" t="s">
        <v>195</v>
      </c>
      <c r="C830" s="180">
        <v>58571.495799999997</v>
      </c>
      <c r="D830" s="180">
        <v>1E-4</v>
      </c>
      <c r="E830" s="53">
        <f t="shared" si="147"/>
        <v>72970.948266443942</v>
      </c>
      <c r="F830" s="83">
        <f t="shared" si="148"/>
        <v>72971</v>
      </c>
      <c r="G830" s="83">
        <f t="shared" si="144"/>
        <v>-1.1416870001994539E-2</v>
      </c>
      <c r="I830" s="83">
        <f t="shared" si="151"/>
        <v>-1.1416870001994539E-2</v>
      </c>
      <c r="O830" s="83">
        <f t="shared" ca="1" si="143"/>
        <v>-1.1258848379004826E-2</v>
      </c>
      <c r="P830" s="83">
        <f t="shared" si="149"/>
        <v>-1.8799991740554259E-2</v>
      </c>
      <c r="Q830" s="146">
        <f t="shared" si="150"/>
        <v>43552.995799999997</v>
      </c>
      <c r="R830" s="83">
        <f t="shared" si="145"/>
        <v>5.4510486606393097E-5</v>
      </c>
    </row>
    <row r="831" spans="1:18" ht="12.95" customHeight="1">
      <c r="A831" s="178" t="s">
        <v>1407</v>
      </c>
      <c r="B831" s="179" t="s">
        <v>195</v>
      </c>
      <c r="C831" s="180">
        <v>58577.453999999998</v>
      </c>
      <c r="D831" s="180">
        <v>1E-4</v>
      </c>
      <c r="E831" s="53">
        <f t="shared" si="147"/>
        <v>72997.946811027447</v>
      </c>
      <c r="F831" s="83">
        <f t="shared" si="148"/>
        <v>72998</v>
      </c>
      <c r="G831" s="83">
        <f t="shared" si="144"/>
        <v>-1.1738059998606332E-2</v>
      </c>
      <c r="I831" s="83">
        <f t="shared" si="151"/>
        <v>-1.1738059998606332E-2</v>
      </c>
      <c r="O831" s="83">
        <f t="shared" ca="1" si="143"/>
        <v>-1.1273949059549208E-2</v>
      </c>
      <c r="P831" s="83">
        <f t="shared" si="149"/>
        <v>-1.8818329996425007E-2</v>
      </c>
      <c r="Q831" s="146">
        <f t="shared" si="150"/>
        <v>43558.953999999998</v>
      </c>
      <c r="R831" s="83">
        <f t="shared" si="145"/>
        <v>5.0130223242011258E-5</v>
      </c>
    </row>
    <row r="832" spans="1:18" ht="12.95" customHeight="1">
      <c r="A832" s="178" t="s">
        <v>1411</v>
      </c>
      <c r="B832" s="179" t="s">
        <v>195</v>
      </c>
      <c r="C832" s="180">
        <v>58596.652000000002</v>
      </c>
      <c r="D832" s="180" t="s">
        <v>218</v>
      </c>
      <c r="E832" s="53">
        <f t="shared" si="147"/>
        <v>73084.939201164452</v>
      </c>
      <c r="F832" s="83">
        <f t="shared" si="148"/>
        <v>73085</v>
      </c>
      <c r="G832" s="83">
        <f t="shared" si="144"/>
        <v>-1.341744999808725E-2</v>
      </c>
      <c r="I832" s="83">
        <f t="shared" si="151"/>
        <v>-1.341744999808725E-2</v>
      </c>
      <c r="O832" s="83">
        <f t="shared" ca="1" si="143"/>
        <v>-1.1322606807969999E-2</v>
      </c>
      <c r="P832" s="83">
        <f t="shared" si="149"/>
        <v>-1.8877465001448952E-2</v>
      </c>
      <c r="Q832" s="146">
        <f t="shared" si="150"/>
        <v>43578.152000000002</v>
      </c>
      <c r="R832" s="83">
        <f t="shared" si="145"/>
        <v>2.9811763836934885E-5</v>
      </c>
    </row>
    <row r="833" spans="1:18" ht="12.95" customHeight="1">
      <c r="A833" s="178" t="s">
        <v>1407</v>
      </c>
      <c r="B833" s="179" t="s">
        <v>197</v>
      </c>
      <c r="C833" s="180">
        <v>58627.660199999998</v>
      </c>
      <c r="D833" s="180">
        <v>2.0000000000000001E-4</v>
      </c>
      <c r="E833" s="53">
        <f t="shared" si="147"/>
        <v>73225.447453682718</v>
      </c>
      <c r="F833" s="83">
        <f t="shared" si="148"/>
        <v>73225.5</v>
      </c>
      <c r="G833" s="83">
        <f t="shared" si="144"/>
        <v>-1.1596235002798494E-2</v>
      </c>
      <c r="I833" s="83">
        <f t="shared" si="151"/>
        <v>-1.1596235002798494E-2</v>
      </c>
      <c r="O833" s="83">
        <f t="shared" ca="1" si="143"/>
        <v>-1.1401186275247253E-2</v>
      </c>
      <c r="P833" s="83">
        <f t="shared" si="149"/>
        <v>-1.8973109885880836E-2</v>
      </c>
      <c r="Q833" s="146">
        <f t="shared" si="150"/>
        <v>43609.160199999998</v>
      </c>
      <c r="R833" s="83">
        <f t="shared" si="145"/>
        <v>5.4418283040651117E-5</v>
      </c>
    </row>
    <row r="834" spans="1:18" ht="12.95" customHeight="1">
      <c r="A834" s="174" t="s">
        <v>1408</v>
      </c>
      <c r="B834" s="175" t="s">
        <v>197</v>
      </c>
      <c r="C834" s="176">
        <v>58908.812899999997</v>
      </c>
      <c r="D834" s="176">
        <v>1E-4</v>
      </c>
      <c r="E834" s="53">
        <f t="shared" si="147"/>
        <v>74499.44189927433</v>
      </c>
      <c r="F834" s="83">
        <f t="shared" si="148"/>
        <v>74499.5</v>
      </c>
      <c r="G834" s="83">
        <f t="shared" si="144"/>
        <v>-1.2822014999983367E-2</v>
      </c>
      <c r="I834" s="83">
        <f t="shared" si="151"/>
        <v>-1.2822014999983367E-2</v>
      </c>
      <c r="O834" s="83">
        <f t="shared" ca="1" si="143"/>
        <v>-1.2113714683156297E-2</v>
      </c>
      <c r="P834" s="83">
        <f t="shared" si="149"/>
        <v>-1.9848569929505615E-2</v>
      </c>
      <c r="Q834" s="146">
        <f t="shared" si="150"/>
        <v>43890.312899999997</v>
      </c>
      <c r="R834" s="83">
        <f t="shared" si="145"/>
        <v>4.9372474177593404E-5</v>
      </c>
    </row>
    <row r="835" spans="1:18" ht="12.95" customHeight="1">
      <c r="A835" s="182" t="s">
        <v>1417</v>
      </c>
      <c r="B835" s="183" t="s">
        <v>195</v>
      </c>
      <c r="C835" s="184">
        <v>58908.812899999997</v>
      </c>
      <c r="D835" s="184">
        <v>1E-4</v>
      </c>
      <c r="E835" s="53">
        <f t="shared" si="147"/>
        <v>74499.44189927433</v>
      </c>
      <c r="F835" s="83">
        <f t="shared" si="148"/>
        <v>74499.5</v>
      </c>
      <c r="G835" s="83">
        <f t="shared" si="144"/>
        <v>-1.2822014999983367E-2</v>
      </c>
      <c r="K835" s="83">
        <f>G835</f>
        <v>-1.2822014999983367E-2</v>
      </c>
      <c r="O835" s="83">
        <f t="shared" ca="1" si="143"/>
        <v>-1.2113714683156297E-2</v>
      </c>
      <c r="P835" s="83">
        <f t="shared" si="149"/>
        <v>-1.9848569929505615E-2</v>
      </c>
      <c r="Q835" s="146">
        <f t="shared" si="150"/>
        <v>43890.312899999997</v>
      </c>
      <c r="R835" s="83">
        <f t="shared" si="145"/>
        <v>4.9372474177593404E-5</v>
      </c>
    </row>
    <row r="836" spans="1:18" ht="12.95" customHeight="1">
      <c r="A836" s="174" t="s">
        <v>1410</v>
      </c>
      <c r="B836" s="175" t="s">
        <v>195</v>
      </c>
      <c r="C836" s="176">
        <v>58920.178899999999</v>
      </c>
      <c r="D836" s="176" t="s">
        <v>293</v>
      </c>
      <c r="E836" s="53">
        <f t="shared" si="147"/>
        <v>74550.944946794756</v>
      </c>
      <c r="F836" s="83">
        <f t="shared" si="148"/>
        <v>74551</v>
      </c>
      <c r="G836" s="83">
        <f t="shared" si="144"/>
        <v>-1.2149469999712892E-2</v>
      </c>
      <c r="I836" s="83">
        <f>G836</f>
        <v>-1.2149469999712892E-2</v>
      </c>
      <c r="O836" s="83">
        <f t="shared" ca="1" si="143"/>
        <v>-1.2142517833083542E-2</v>
      </c>
      <c r="P836" s="83">
        <f t="shared" si="149"/>
        <v>-1.9884269607673359E-2</v>
      </c>
      <c r="Q836" s="146">
        <f t="shared" si="150"/>
        <v>43901.678899999999</v>
      </c>
      <c r="R836" s="83">
        <f t="shared" si="145"/>
        <v>5.9827124975305395E-5</v>
      </c>
    </row>
    <row r="837" spans="1:18" ht="12.95" customHeight="1">
      <c r="A837" s="181" t="s">
        <v>1404</v>
      </c>
      <c r="B837" s="50" t="s">
        <v>197</v>
      </c>
      <c r="C837" s="49">
        <v>58922.715900000003</v>
      </c>
      <c r="D837" s="49">
        <v>2.9999999999999997E-4</v>
      </c>
      <c r="E837" s="53">
        <f t="shared" si="147"/>
        <v>74562.440920009569</v>
      </c>
      <c r="F837" s="83">
        <f t="shared" si="148"/>
        <v>74562.5</v>
      </c>
      <c r="G837" s="83">
        <f t="shared" si="144"/>
        <v>-1.3038124998274725E-2</v>
      </c>
      <c r="I837" s="83">
        <f>G837</f>
        <v>-1.3038124998274725E-2</v>
      </c>
      <c r="O837" s="83">
        <f t="shared" ca="1" si="143"/>
        <v>-1.2148949604426518E-2</v>
      </c>
      <c r="P837" s="83">
        <f t="shared" si="149"/>
        <v>-1.9892244672745734E-2</v>
      </c>
      <c r="Q837" s="146">
        <f t="shared" si="150"/>
        <v>43904.215900000003</v>
      </c>
      <c r="R837" s="83">
        <f t="shared" si="145"/>
        <v>4.6978956511970571E-5</v>
      </c>
    </row>
    <row r="838" spans="1:18" ht="12.95" customHeight="1">
      <c r="A838" s="174" t="s">
        <v>1408</v>
      </c>
      <c r="B838" s="175" t="s">
        <v>195</v>
      </c>
      <c r="C838" s="176">
        <v>58954.383699999998</v>
      </c>
      <c r="D838" s="176">
        <v>2.0000000000000001E-4</v>
      </c>
      <c r="E838" s="53">
        <f t="shared" si="147"/>
        <v>74705.938034937149</v>
      </c>
      <c r="F838" s="83">
        <f t="shared" si="148"/>
        <v>74706</v>
      </c>
      <c r="G838" s="83">
        <f t="shared" si="144"/>
        <v>-1.3674819994776044E-2</v>
      </c>
      <c r="I838" s="83">
        <f>G838</f>
        <v>-1.3674819994776044E-2</v>
      </c>
      <c r="O838" s="83">
        <f t="shared" ca="1" si="143"/>
        <v>-1.2229206925097592E-2</v>
      </c>
      <c r="P838" s="83">
        <f t="shared" si="149"/>
        <v>-1.9991860689684511E-2</v>
      </c>
      <c r="Q838" s="146">
        <f t="shared" si="150"/>
        <v>43935.883699999998</v>
      </c>
      <c r="R838" s="83">
        <f t="shared" si="145"/>
        <v>3.9905003141129648E-5</v>
      </c>
    </row>
    <row r="839" spans="1:18" ht="12.95" customHeight="1">
      <c r="A839" s="182" t="s">
        <v>1417</v>
      </c>
      <c r="B839" s="183" t="s">
        <v>195</v>
      </c>
      <c r="C839" s="184">
        <v>58954.383699999998</v>
      </c>
      <c r="D839" s="184">
        <v>2.0000000000000001E-4</v>
      </c>
      <c r="E839" s="53">
        <f t="shared" si="147"/>
        <v>74705.938034937149</v>
      </c>
      <c r="F839" s="83">
        <f t="shared" si="148"/>
        <v>74706</v>
      </c>
      <c r="G839" s="83">
        <f t="shared" si="144"/>
        <v>-1.3674819994776044E-2</v>
      </c>
      <c r="K839" s="83">
        <f>G839</f>
        <v>-1.3674819994776044E-2</v>
      </c>
      <c r="O839" s="83">
        <f t="shared" ca="1" si="143"/>
        <v>-1.2229206925097592E-2</v>
      </c>
      <c r="P839" s="83">
        <f t="shared" si="149"/>
        <v>-1.9991860689684511E-2</v>
      </c>
      <c r="Q839" s="146">
        <f t="shared" si="150"/>
        <v>43935.883699999998</v>
      </c>
      <c r="R839" s="83">
        <f t="shared" si="145"/>
        <v>3.9905003141129648E-5</v>
      </c>
    </row>
    <row r="840" spans="1:18" ht="12.95" customHeight="1">
      <c r="A840" s="174" t="s">
        <v>1408</v>
      </c>
      <c r="B840" s="175" t="s">
        <v>197</v>
      </c>
      <c r="C840" s="176">
        <v>58966.6325</v>
      </c>
      <c r="D840" s="176">
        <v>2.0000000000000001E-4</v>
      </c>
      <c r="E840" s="53">
        <f t="shared" si="147"/>
        <v>74761.441336755583</v>
      </c>
      <c r="F840" s="83">
        <f t="shared" si="148"/>
        <v>74761.5</v>
      </c>
      <c r="G840" s="83">
        <f t="shared" si="144"/>
        <v>-1.2946155002282467E-2</v>
      </c>
      <c r="I840" s="83">
        <f>G840</f>
        <v>-1.2946155002282467E-2</v>
      </c>
      <c r="O840" s="83">
        <f t="shared" ca="1" si="143"/>
        <v>-1.2260247212883272E-2</v>
      </c>
      <c r="P840" s="83">
        <f t="shared" si="149"/>
        <v>-2.0030438327233557E-2</v>
      </c>
      <c r="Q840" s="146">
        <f t="shared" si="150"/>
        <v>43948.1325</v>
      </c>
      <c r="R840" s="83">
        <f t="shared" si="145"/>
        <v>5.0187070228180082E-5</v>
      </c>
    </row>
    <row r="841" spans="1:18" ht="12.95" customHeight="1">
      <c r="A841" s="182" t="s">
        <v>1417</v>
      </c>
      <c r="B841" s="183" t="s">
        <v>195</v>
      </c>
      <c r="C841" s="184">
        <v>58966.6325</v>
      </c>
      <c r="D841" s="184">
        <v>2.0000000000000001E-4</v>
      </c>
      <c r="E841" s="53">
        <f t="shared" si="147"/>
        <v>74761.441336755583</v>
      </c>
      <c r="F841" s="83">
        <f t="shared" si="148"/>
        <v>74761.5</v>
      </c>
      <c r="G841" s="83">
        <f t="shared" si="144"/>
        <v>-1.2946155002282467E-2</v>
      </c>
      <c r="K841" s="83">
        <f>G841</f>
        <v>-1.2946155002282467E-2</v>
      </c>
      <c r="O841" s="83">
        <f t="shared" ca="1" si="143"/>
        <v>-1.2260247212883272E-2</v>
      </c>
      <c r="P841" s="83">
        <f t="shared" si="149"/>
        <v>-2.0030438327233557E-2</v>
      </c>
      <c r="Q841" s="146">
        <f t="shared" si="150"/>
        <v>43948.1325</v>
      </c>
      <c r="R841" s="83">
        <f t="shared" si="145"/>
        <v>5.0187070228180082E-5</v>
      </c>
    </row>
    <row r="842" spans="1:18" ht="12.95" customHeight="1">
      <c r="A842" s="174" t="s">
        <v>1410</v>
      </c>
      <c r="B842" s="175" t="s">
        <v>195</v>
      </c>
      <c r="C842" s="176">
        <v>58967.623</v>
      </c>
      <c r="D842" s="176" t="s">
        <v>218</v>
      </c>
      <c r="E842" s="53">
        <f t="shared" si="147"/>
        <v>74765.929614827808</v>
      </c>
      <c r="F842" s="83">
        <f t="shared" si="148"/>
        <v>74766</v>
      </c>
      <c r="G842" s="83">
        <f t="shared" si="144"/>
        <v>-1.5533019999566022E-2</v>
      </c>
      <c r="I842" s="83">
        <f>G842</f>
        <v>-1.5533019999566022E-2</v>
      </c>
      <c r="O842" s="83">
        <f t="shared" ca="1" si="143"/>
        <v>-1.2262763992974001E-2</v>
      </c>
      <c r="P842" s="83">
        <f t="shared" si="149"/>
        <v>-2.0033567470727352E-2</v>
      </c>
      <c r="Q842" s="146">
        <f t="shared" si="150"/>
        <v>43949.123</v>
      </c>
      <c r="R842" s="83">
        <f t="shared" si="145"/>
        <v>2.0254927540176636E-5</v>
      </c>
    </row>
    <row r="843" spans="1:18" ht="12.95" customHeight="1">
      <c r="A843" s="181" t="s">
        <v>1404</v>
      </c>
      <c r="B843" s="50" t="s">
        <v>195</v>
      </c>
      <c r="C843" s="49">
        <v>58977.776100000003</v>
      </c>
      <c r="D843" s="49">
        <v>2.0000000000000001E-4</v>
      </c>
      <c r="E843" s="53">
        <f t="shared" si="147"/>
        <v>74811.936617447878</v>
      </c>
      <c r="F843" s="83">
        <f t="shared" si="148"/>
        <v>74812</v>
      </c>
      <c r="G843" s="83">
        <f t="shared" si="144"/>
        <v>-1.3987639991682954E-2</v>
      </c>
      <c r="I843" s="83">
        <f>G843</f>
        <v>-1.3987639991682954E-2</v>
      </c>
      <c r="O843" s="83">
        <f t="shared" ca="1" si="143"/>
        <v>-1.2288491078345915E-2</v>
      </c>
      <c r="P843" s="83">
        <f t="shared" si="149"/>
        <v>-2.0065564827077945E-2</v>
      </c>
      <c r="Q843" s="146">
        <f t="shared" si="150"/>
        <v>43959.276100000003</v>
      </c>
      <c r="R843" s="83">
        <f t="shared" si="145"/>
        <v>3.6941170304711228E-5</v>
      </c>
    </row>
    <row r="844" spans="1:18" ht="12.95" customHeight="1">
      <c r="A844" s="174" t="s">
        <v>1408</v>
      </c>
      <c r="B844" s="175" t="s">
        <v>197</v>
      </c>
      <c r="C844" s="176">
        <v>58989.362500000003</v>
      </c>
      <c r="D844" s="176">
        <v>4.0000000000000002E-4</v>
      </c>
      <c r="E844" s="53">
        <f t="shared" si="147"/>
        <v>74864.438369145093</v>
      </c>
      <c r="F844" s="83">
        <f t="shared" si="148"/>
        <v>74864.5</v>
      </c>
      <c r="G844" s="83">
        <f t="shared" si="144"/>
        <v>-1.3601064994873013E-2</v>
      </c>
      <c r="I844" s="83">
        <f>G844</f>
        <v>-1.3601064994873013E-2</v>
      </c>
      <c r="O844" s="83">
        <f t="shared" ref="O844:O862" ca="1" si="152">+C$11+C$12*F844</f>
        <v>-1.2317853512737769E-2</v>
      </c>
      <c r="P844" s="83">
        <f t="shared" si="149"/>
        <v>-2.0102107048227871E-2</v>
      </c>
      <c r="Q844" s="146">
        <f t="shared" si="150"/>
        <v>43970.862500000003</v>
      </c>
      <c r="R844" s="83">
        <f t="shared" si="145"/>
        <v>4.2263547779488339E-5</v>
      </c>
    </row>
    <row r="845" spans="1:18" ht="12.95" customHeight="1">
      <c r="A845" s="182" t="s">
        <v>1417</v>
      </c>
      <c r="B845" s="183" t="s">
        <v>195</v>
      </c>
      <c r="C845" s="184">
        <v>58989.362500000003</v>
      </c>
      <c r="D845" s="184">
        <v>4.0000000000000002E-4</v>
      </c>
      <c r="E845" s="53">
        <f t="shared" si="147"/>
        <v>74864.438369145093</v>
      </c>
      <c r="F845" s="83">
        <f t="shared" si="148"/>
        <v>74864.5</v>
      </c>
      <c r="G845" s="83">
        <f t="shared" si="144"/>
        <v>-1.3601064994873013E-2</v>
      </c>
      <c r="K845" s="83">
        <f>G845</f>
        <v>-1.3601064994873013E-2</v>
      </c>
      <c r="O845" s="83">
        <f t="shared" ca="1" si="152"/>
        <v>-1.2317853512737769E-2</v>
      </c>
      <c r="P845" s="83">
        <f t="shared" si="149"/>
        <v>-2.0102107048227871E-2</v>
      </c>
      <c r="Q845" s="146">
        <f t="shared" si="150"/>
        <v>43970.862500000003</v>
      </c>
      <c r="R845" s="83">
        <f t="shared" si="145"/>
        <v>4.2263547779488339E-5</v>
      </c>
    </row>
    <row r="846" spans="1:18" ht="12.95" customHeight="1">
      <c r="A846" s="174" t="s">
        <v>1408</v>
      </c>
      <c r="B846" s="175" t="s">
        <v>195</v>
      </c>
      <c r="C846" s="176">
        <v>58989.472099999999</v>
      </c>
      <c r="D846" s="176">
        <v>1E-4</v>
      </c>
      <c r="E846" s="53">
        <f t="shared" si="147"/>
        <v>74864.935002438084</v>
      </c>
      <c r="F846" s="83">
        <f t="shared" si="148"/>
        <v>74865</v>
      </c>
      <c r="G846" s="83">
        <f t="shared" ref="G846:G909" si="153">+C846-(C$7+F846*C$8)</f>
        <v>-1.4344049995997921E-2</v>
      </c>
      <c r="I846" s="83">
        <f>G846</f>
        <v>-1.4344049995997921E-2</v>
      </c>
      <c r="O846" s="83">
        <f t="shared" ca="1" si="152"/>
        <v>-1.231813315497007E-2</v>
      </c>
      <c r="P846" s="83">
        <f t="shared" si="149"/>
        <v>-2.0102455189803154E-2</v>
      </c>
      <c r="Q846" s="146">
        <f t="shared" si="150"/>
        <v>43970.972099999999</v>
      </c>
      <c r="R846" s="83">
        <f t="shared" ref="R846:R862" si="154">+(P846-G846)^2</f>
        <v>3.315923037604309E-5</v>
      </c>
    </row>
    <row r="847" spans="1:18" ht="12.95" customHeight="1">
      <c r="A847" s="182" t="s">
        <v>1417</v>
      </c>
      <c r="B847" s="183" t="s">
        <v>195</v>
      </c>
      <c r="C847" s="184">
        <v>58989.472099999999</v>
      </c>
      <c r="D847" s="184">
        <v>1E-4</v>
      </c>
      <c r="E847" s="53">
        <f t="shared" si="147"/>
        <v>74864.935002438084</v>
      </c>
      <c r="F847" s="83">
        <f t="shared" si="148"/>
        <v>74865</v>
      </c>
      <c r="G847" s="83">
        <f t="shared" si="153"/>
        <v>-1.4344049995997921E-2</v>
      </c>
      <c r="K847" s="83">
        <f>G847</f>
        <v>-1.4344049995997921E-2</v>
      </c>
      <c r="O847" s="83">
        <f t="shared" ca="1" si="152"/>
        <v>-1.231813315497007E-2</v>
      </c>
      <c r="P847" s="83">
        <f t="shared" si="149"/>
        <v>-2.0102455189803154E-2</v>
      </c>
      <c r="Q847" s="146">
        <f t="shared" si="150"/>
        <v>43970.972099999999</v>
      </c>
      <c r="R847" s="83">
        <f t="shared" si="154"/>
        <v>3.315923037604309E-5</v>
      </c>
    </row>
    <row r="848" spans="1:18" ht="12.95" customHeight="1">
      <c r="A848" s="174" t="s">
        <v>1408</v>
      </c>
      <c r="B848" s="175" t="s">
        <v>195</v>
      </c>
      <c r="C848" s="176">
        <v>59012.644200000002</v>
      </c>
      <c r="D848" s="176">
        <v>1E-4</v>
      </c>
      <c r="E848" s="53">
        <f t="shared" si="147"/>
        <v>74969.935333904563</v>
      </c>
      <c r="F848" s="83">
        <f t="shared" si="148"/>
        <v>74970</v>
      </c>
      <c r="G848" s="83">
        <f t="shared" si="153"/>
        <v>-1.4270899999246467E-2</v>
      </c>
      <c r="I848" s="83">
        <f>G848</f>
        <v>-1.4270899999246467E-2</v>
      </c>
      <c r="O848" s="83">
        <f t="shared" ca="1" si="152"/>
        <v>-1.2376858023753785E-2</v>
      </c>
      <c r="P848" s="83">
        <f t="shared" si="149"/>
        <v>-2.0175615259060312E-2</v>
      </c>
      <c r="Q848" s="146">
        <f t="shared" si="150"/>
        <v>43994.144200000002</v>
      </c>
      <c r="R848" s="83">
        <f t="shared" si="154"/>
        <v>3.486566229947849E-5</v>
      </c>
    </row>
    <row r="849" spans="1:18" ht="12.95" customHeight="1">
      <c r="A849" s="182" t="s">
        <v>1417</v>
      </c>
      <c r="B849" s="183" t="s">
        <v>195</v>
      </c>
      <c r="C849" s="184">
        <v>59012.644200000002</v>
      </c>
      <c r="D849" s="184">
        <v>1E-4</v>
      </c>
      <c r="E849" s="53">
        <f t="shared" si="147"/>
        <v>74969.935333904563</v>
      </c>
      <c r="F849" s="83">
        <f t="shared" si="148"/>
        <v>74970</v>
      </c>
      <c r="G849" s="83">
        <f t="shared" si="153"/>
        <v>-1.4270899999246467E-2</v>
      </c>
      <c r="K849" s="83">
        <f>G849</f>
        <v>-1.4270899999246467E-2</v>
      </c>
      <c r="O849" s="83">
        <f t="shared" ca="1" si="152"/>
        <v>-1.2376858023753785E-2</v>
      </c>
      <c r="P849" s="83">
        <f t="shared" si="149"/>
        <v>-2.0175615259060312E-2</v>
      </c>
      <c r="Q849" s="146">
        <f t="shared" si="150"/>
        <v>43994.144200000002</v>
      </c>
      <c r="R849" s="83">
        <f t="shared" si="154"/>
        <v>3.486566229947849E-5</v>
      </c>
    </row>
    <row r="850" spans="1:18" ht="12.95" customHeight="1">
      <c r="A850" s="178" t="s">
        <v>1412</v>
      </c>
      <c r="B850" s="179" t="s">
        <v>197</v>
      </c>
      <c r="C850" s="180">
        <v>59248.886700000003</v>
      </c>
      <c r="D850" s="180">
        <v>2.0000000000000001E-4</v>
      </c>
      <c r="E850" s="53">
        <f t="shared" si="147"/>
        <v>76040.427037568385</v>
      </c>
      <c r="F850" s="83">
        <f t="shared" si="148"/>
        <v>76040.5</v>
      </c>
      <c r="G850" s="83">
        <f t="shared" si="153"/>
        <v>-1.6101784996862989E-2</v>
      </c>
      <c r="I850" s="83">
        <f>G850</f>
        <v>-1.6101784996862989E-2</v>
      </c>
      <c r="O850" s="83">
        <f t="shared" ca="1" si="152"/>
        <v>-1.2975572043115346E-2</v>
      </c>
      <c r="P850" s="83">
        <f t="shared" si="149"/>
        <v>-2.0927217889878499E-2</v>
      </c>
      <c r="Q850" s="146">
        <f t="shared" si="150"/>
        <v>44230.386700000003</v>
      </c>
      <c r="R850" s="83">
        <f t="shared" si="154"/>
        <v>2.3284802604996034E-5</v>
      </c>
    </row>
    <row r="851" spans="1:18" ht="12.95" customHeight="1">
      <c r="A851" s="182" t="s">
        <v>1418</v>
      </c>
      <c r="B851" s="183" t="s">
        <v>1419</v>
      </c>
      <c r="C851" s="184">
        <v>59248.886700000003</v>
      </c>
      <c r="D851" s="184">
        <v>2.0000000000000001E-4</v>
      </c>
      <c r="E851" s="53">
        <f t="shared" si="147"/>
        <v>76040.427037568385</v>
      </c>
      <c r="F851" s="83">
        <f t="shared" si="148"/>
        <v>76040.5</v>
      </c>
      <c r="G851" s="83">
        <f t="shared" si="153"/>
        <v>-1.6101784996862989E-2</v>
      </c>
      <c r="K851" s="83">
        <f t="shared" ref="K851:K862" si="155">G851</f>
        <v>-1.6101784996862989E-2</v>
      </c>
      <c r="O851" s="83">
        <f t="shared" ca="1" si="152"/>
        <v>-1.2975572043115346E-2</v>
      </c>
      <c r="P851" s="83">
        <f t="shared" si="149"/>
        <v>-2.0927217889878499E-2</v>
      </c>
      <c r="Q851" s="146">
        <f t="shared" si="150"/>
        <v>44230.386700000003</v>
      </c>
      <c r="R851" s="83">
        <f t="shared" si="154"/>
        <v>2.3284802604996034E-5</v>
      </c>
    </row>
    <row r="852" spans="1:18" ht="12.95" customHeight="1">
      <c r="A852" s="182" t="s">
        <v>1420</v>
      </c>
      <c r="B852" s="183" t="s">
        <v>195</v>
      </c>
      <c r="C852" s="184">
        <v>59287.174899999984</v>
      </c>
      <c r="D852" s="184"/>
      <c r="E852" s="53">
        <f t="shared" si="147"/>
        <v>76213.923340935464</v>
      </c>
      <c r="F852" s="83">
        <f t="shared" si="148"/>
        <v>76214</v>
      </c>
      <c r="G852" s="83">
        <f t="shared" si="153"/>
        <v>-1.6917580011067912E-2</v>
      </c>
      <c r="K852" s="83">
        <f t="shared" si="155"/>
        <v>-1.6917580011067912E-2</v>
      </c>
      <c r="O852" s="83">
        <f t="shared" ca="1" si="152"/>
        <v>-1.3072607897724627E-2</v>
      </c>
      <c r="P852" s="83">
        <f t="shared" si="149"/>
        <v>-2.105001377658294E-2</v>
      </c>
      <c r="Q852" s="146">
        <f t="shared" si="150"/>
        <v>44268.674899999984</v>
      </c>
      <c r="R852" s="83">
        <f t="shared" si="154"/>
        <v>1.7077008826368712E-5</v>
      </c>
    </row>
    <row r="853" spans="1:18" ht="12.95" customHeight="1">
      <c r="A853" s="182" t="s">
        <v>1418</v>
      </c>
      <c r="B853" s="183" t="s">
        <v>195</v>
      </c>
      <c r="C853" s="184">
        <v>59312.7736</v>
      </c>
      <c r="D853" s="184">
        <v>2.9999999999999997E-4</v>
      </c>
      <c r="E853" s="53">
        <f t="shared" ref="E853:E862" si="156">+(C853-C$7)/C$8</f>
        <v>76329.919387263275</v>
      </c>
      <c r="F853" s="83">
        <f t="shared" ref="F853:F916" si="157">ROUND(2*E853,0)/2</f>
        <v>76330</v>
      </c>
      <c r="G853" s="83">
        <f t="shared" si="153"/>
        <v>-1.7790099998819642E-2</v>
      </c>
      <c r="K853" s="83">
        <f t="shared" si="155"/>
        <v>-1.7790099998819642E-2</v>
      </c>
      <c r="O853" s="83">
        <f t="shared" ca="1" si="152"/>
        <v>-1.3137484895619011E-2</v>
      </c>
      <c r="P853" s="83">
        <f t="shared" ref="P853:P862" si="158">+D$11+D$12*F853+D$13*F853^2</f>
        <v>-2.1132266223687204E-2</v>
      </c>
      <c r="Q853" s="146">
        <f t="shared" ref="Q853:Q862" si="159">+C853-15018.5</f>
        <v>44294.2736</v>
      </c>
      <c r="R853" s="83">
        <f t="shared" si="154"/>
        <v>1.1170075074645495E-5</v>
      </c>
    </row>
    <row r="854" spans="1:18" ht="12.95" customHeight="1">
      <c r="A854" s="182" t="s">
        <v>1418</v>
      </c>
      <c r="B854" s="183" t="s">
        <v>195</v>
      </c>
      <c r="C854" s="184">
        <v>59340.359600000003</v>
      </c>
      <c r="D854" s="184">
        <v>1E-4</v>
      </c>
      <c r="E854" s="53">
        <f t="shared" si="156"/>
        <v>76454.920537087179</v>
      </c>
      <c r="F854" s="83">
        <f t="shared" si="157"/>
        <v>76455</v>
      </c>
      <c r="G854" s="83">
        <f t="shared" si="153"/>
        <v>-1.7536349994770717E-2</v>
      </c>
      <c r="K854" s="83">
        <f t="shared" si="155"/>
        <v>-1.7536349994770717E-2</v>
      </c>
      <c r="O854" s="83">
        <f t="shared" ca="1" si="152"/>
        <v>-1.320739545369486E-2</v>
      </c>
      <c r="P854" s="83">
        <f t="shared" si="158"/>
        <v>-2.1221037220392196E-2</v>
      </c>
      <c r="Q854" s="146">
        <f t="shared" si="159"/>
        <v>44321.859600000003</v>
      </c>
      <c r="R854" s="83">
        <f t="shared" si="154"/>
        <v>1.357691995065811E-5</v>
      </c>
    </row>
    <row r="855" spans="1:18" ht="12.95" customHeight="1">
      <c r="A855" s="182" t="s">
        <v>1421</v>
      </c>
      <c r="B855" s="183" t="s">
        <v>195</v>
      </c>
      <c r="C855" s="184">
        <v>59611.9113</v>
      </c>
      <c r="D855" s="184">
        <v>1E-4</v>
      </c>
      <c r="E855" s="53">
        <f t="shared" si="156"/>
        <v>77685.409724958954</v>
      </c>
      <c r="F855" s="83">
        <f t="shared" si="157"/>
        <v>77685.5</v>
      </c>
      <c r="G855" s="83">
        <f t="shared" si="153"/>
        <v>-1.9922434999898542E-2</v>
      </c>
      <c r="K855" s="83">
        <f t="shared" si="155"/>
        <v>-1.9922434999898542E-2</v>
      </c>
      <c r="O855" s="83">
        <f t="shared" ca="1" si="152"/>
        <v>-1.3895594987393508E-2</v>
      </c>
      <c r="P855" s="83">
        <f t="shared" si="158"/>
        <v>-2.2102478388305091E-2</v>
      </c>
      <c r="Q855" s="146">
        <f t="shared" si="159"/>
        <v>44593.4113</v>
      </c>
      <c r="R855" s="83">
        <f t="shared" si="154"/>
        <v>4.7525891753351102E-6</v>
      </c>
    </row>
    <row r="856" spans="1:18" ht="12.95" customHeight="1">
      <c r="A856" s="82" t="s">
        <v>1422</v>
      </c>
      <c r="B856" s="183" t="s">
        <v>195</v>
      </c>
      <c r="C856" s="184">
        <v>59647.7713</v>
      </c>
      <c r="D856" s="184">
        <v>1E-4</v>
      </c>
      <c r="E856" s="53">
        <f t="shared" si="156"/>
        <v>77847.903063343823</v>
      </c>
      <c r="F856" s="83">
        <f t="shared" si="157"/>
        <v>77848</v>
      </c>
      <c r="G856" s="83">
        <f t="shared" si="153"/>
        <v>-2.1392560003732797E-2</v>
      </c>
      <c r="K856" s="83">
        <f t="shared" si="155"/>
        <v>-2.1392560003732797E-2</v>
      </c>
      <c r="O856" s="83">
        <f t="shared" ca="1" si="152"/>
        <v>-1.3986478712892114E-2</v>
      </c>
      <c r="P856" s="83">
        <f t="shared" si="158"/>
        <v>-2.2219910268667743E-2</v>
      </c>
      <c r="Q856" s="146">
        <f t="shared" si="159"/>
        <v>44629.2713</v>
      </c>
      <c r="R856" s="83">
        <f t="shared" si="154"/>
        <v>6.8450846088792617E-7</v>
      </c>
    </row>
    <row r="857" spans="1:18" ht="12.95" customHeight="1">
      <c r="A857" s="182" t="s">
        <v>1421</v>
      </c>
      <c r="B857" s="183" t="s">
        <v>195</v>
      </c>
      <c r="C857" s="184">
        <v>59658.8056</v>
      </c>
      <c r="D857" s="184">
        <v>1E-4</v>
      </c>
      <c r="E857" s="53">
        <f t="shared" si="156"/>
        <v>77897.903070140805</v>
      </c>
      <c r="F857" s="83">
        <f t="shared" si="157"/>
        <v>77898</v>
      </c>
      <c r="G857" s="83">
        <f t="shared" si="153"/>
        <v>-2.1391059999587014E-2</v>
      </c>
      <c r="K857" s="83">
        <f t="shared" si="155"/>
        <v>-2.1391059999587014E-2</v>
      </c>
      <c r="O857" s="83">
        <f t="shared" ca="1" si="152"/>
        <v>-1.4014442936122449E-2</v>
      </c>
      <c r="P857" s="83">
        <f t="shared" si="158"/>
        <v>-2.2256091437127638E-2</v>
      </c>
      <c r="Q857" s="146">
        <f t="shared" si="159"/>
        <v>44640.3056</v>
      </c>
      <c r="R857" s="83">
        <f t="shared" si="154"/>
        <v>7.4827938793359852E-7</v>
      </c>
    </row>
    <row r="858" spans="1:18" ht="12.95" customHeight="1">
      <c r="A858" s="182" t="s">
        <v>1421</v>
      </c>
      <c r="B858" s="183" t="s">
        <v>195</v>
      </c>
      <c r="C858" s="184">
        <v>59704.486799999999</v>
      </c>
      <c r="D858" s="184">
        <v>1E-4</v>
      </c>
      <c r="E858" s="53">
        <f t="shared" si="156"/>
        <v>78104.899464157148</v>
      </c>
      <c r="F858" s="83">
        <f t="shared" si="157"/>
        <v>78105</v>
      </c>
      <c r="G858" s="83">
        <f t="shared" si="153"/>
        <v>-2.2186850001162384E-2</v>
      </c>
      <c r="K858" s="83">
        <f t="shared" si="155"/>
        <v>-2.2186850001162384E-2</v>
      </c>
      <c r="O858" s="83">
        <f t="shared" ca="1" si="152"/>
        <v>-1.4130214820296059E-2</v>
      </c>
      <c r="P858" s="83">
        <f t="shared" si="158"/>
        <v>-2.2406123221795193E-2</v>
      </c>
      <c r="Q858" s="146">
        <f t="shared" si="159"/>
        <v>44685.986799999999</v>
      </c>
      <c r="R858" s="83">
        <f t="shared" si="154"/>
        <v>4.8080745286684813E-8</v>
      </c>
    </row>
    <row r="859" spans="1:18" ht="12.95" customHeight="1">
      <c r="A859" s="201" t="s">
        <v>1423</v>
      </c>
      <c r="B859" s="202" t="s">
        <v>197</v>
      </c>
      <c r="C859" s="203">
        <v>60029.665399999998</v>
      </c>
      <c r="D859" s="203">
        <v>2.0000000000000001E-4</v>
      </c>
      <c r="E859" s="53">
        <f t="shared" si="156"/>
        <v>79578.389600390088</v>
      </c>
      <c r="F859" s="83">
        <f t="shared" si="157"/>
        <v>79578.5</v>
      </c>
      <c r="G859" s="83">
        <f t="shared" si="153"/>
        <v>-2.4363645003177226E-2</v>
      </c>
      <c r="K859" s="83">
        <f t="shared" si="155"/>
        <v>-2.4363645003177226E-2</v>
      </c>
      <c r="O859" s="83">
        <f t="shared" ca="1" si="152"/>
        <v>-1.4954320478894157E-2</v>
      </c>
      <c r="P859" s="83">
        <f t="shared" si="158"/>
        <v>-2.3485355539953866E-2</v>
      </c>
      <c r="Q859" s="146">
        <f t="shared" si="159"/>
        <v>45011.165399999998</v>
      </c>
      <c r="R859" s="83">
        <f t="shared" si="154"/>
        <v>7.7139238120917757E-7</v>
      </c>
    </row>
    <row r="860" spans="1:18" ht="12.95" customHeight="1">
      <c r="A860" s="201" t="s">
        <v>1423</v>
      </c>
      <c r="B860" s="202" t="s">
        <v>195</v>
      </c>
      <c r="C860" s="203">
        <v>60029.774299999997</v>
      </c>
      <c r="D860" s="203">
        <v>1E-4</v>
      </c>
      <c r="E860" s="53">
        <f t="shared" si="156"/>
        <v>79578.883061755114</v>
      </c>
      <c r="F860" s="83">
        <f t="shared" si="157"/>
        <v>79579</v>
      </c>
      <c r="G860" s="83">
        <f t="shared" si="153"/>
        <v>-2.5806630001170561E-2</v>
      </c>
      <c r="K860" s="83">
        <f t="shared" si="155"/>
        <v>-2.5806630001170561E-2</v>
      </c>
      <c r="O860" s="83">
        <f t="shared" ca="1" si="152"/>
        <v>-1.4954600121126458E-2</v>
      </c>
      <c r="P860" s="83">
        <f t="shared" si="158"/>
        <v>-2.348572510291877E-2</v>
      </c>
      <c r="Q860" s="146">
        <f t="shared" si="159"/>
        <v>45011.274299999997</v>
      </c>
      <c r="R860" s="83">
        <f t="shared" si="154"/>
        <v>5.3865995467291565E-6</v>
      </c>
    </row>
    <row r="861" spans="1:18" ht="12.95" customHeight="1">
      <c r="A861" s="201" t="s">
        <v>1423</v>
      </c>
      <c r="B861" s="202" t="s">
        <v>197</v>
      </c>
      <c r="C861" s="203">
        <v>60029.885999999999</v>
      </c>
      <c r="D861" s="203">
        <v>2.0000000000000001E-4</v>
      </c>
      <c r="E861" s="53">
        <f t="shared" si="156"/>
        <v>79579.389210832029</v>
      </c>
      <c r="F861" s="83">
        <f t="shared" si="157"/>
        <v>79579.5</v>
      </c>
      <c r="G861" s="83">
        <f t="shared" si="153"/>
        <v>-2.4449614997138269E-2</v>
      </c>
      <c r="K861" s="83">
        <f t="shared" si="155"/>
        <v>-2.4449614997138269E-2</v>
      </c>
      <c r="O861" s="83">
        <f t="shared" ca="1" si="152"/>
        <v>-1.4954879763358759E-2</v>
      </c>
      <c r="P861" s="83">
        <f t="shared" si="158"/>
        <v>-2.3486094668155773E-2</v>
      </c>
      <c r="Q861" s="146">
        <f t="shared" si="159"/>
        <v>45011.385999999999</v>
      </c>
      <c r="R861" s="83">
        <f t="shared" si="154"/>
        <v>9.2837142436253823E-7</v>
      </c>
    </row>
    <row r="862" spans="1:18" ht="12.95" customHeight="1">
      <c r="A862" s="201" t="s">
        <v>1423</v>
      </c>
      <c r="B862" s="202" t="s">
        <v>195</v>
      </c>
      <c r="C862" s="203">
        <v>60089.583100000003</v>
      </c>
      <c r="D862" s="203">
        <v>2.9999999999999997E-4</v>
      </c>
      <c r="E862" s="53">
        <f t="shared" si="156"/>
        <v>79849.896212251304</v>
      </c>
      <c r="F862" s="83">
        <f t="shared" si="157"/>
        <v>79850</v>
      </c>
      <c r="G862" s="83">
        <f t="shared" si="153"/>
        <v>-2.2904499994183425E-2</v>
      </c>
      <c r="K862" s="83">
        <f t="shared" si="155"/>
        <v>-2.2904499994183425E-2</v>
      </c>
      <c r="O862" s="83">
        <f t="shared" ca="1" si="152"/>
        <v>-1.5106166211034899E-2</v>
      </c>
      <c r="P862" s="83">
        <f t="shared" si="158"/>
        <v>-2.3686362576707164E-2</v>
      </c>
      <c r="Q862" s="146">
        <f t="shared" si="159"/>
        <v>45071.083100000003</v>
      </c>
      <c r="R862" s="83">
        <f t="shared" si="154"/>
        <v>6.1130909795069024E-7</v>
      </c>
    </row>
    <row r="863" spans="1:18" ht="12.95" customHeight="1">
      <c r="A863" s="80" t="s">
        <v>1432</v>
      </c>
      <c r="B863" s="202" t="s">
        <v>195</v>
      </c>
      <c r="C863" s="221">
        <v>60372.716899999999</v>
      </c>
      <c r="D863" s="222">
        <v>1E-4</v>
      </c>
      <c r="E863" s="53">
        <f t="shared" ref="E863" si="160">+(C863-C$7)/C$8</f>
        <v>81132.867667119936</v>
      </c>
      <c r="F863" s="83">
        <f t="shared" si="157"/>
        <v>81133</v>
      </c>
      <c r="G863" s="83">
        <f t="shared" ref="G863" si="161">+C863-(C$7+F863*C$8)</f>
        <v>-2.9204010003013536E-2</v>
      </c>
      <c r="K863" s="83">
        <f t="shared" ref="K863" si="162">G863</f>
        <v>-2.9204010003013536E-2</v>
      </c>
      <c r="O863" s="83">
        <f t="shared" ref="O863" ca="1" si="163">+C$11+C$12*F863</f>
        <v>-1.5823728179125401E-2</v>
      </c>
      <c r="P863" s="83">
        <f t="shared" ref="P863" si="164">+D$11+D$12*F863+D$13*F863^2</f>
        <v>-2.4645304205753105E-2</v>
      </c>
      <c r="Q863" s="146">
        <f t="shared" ref="Q863" si="165">+C863-15018.5</f>
        <v>45354.216899999999</v>
      </c>
      <c r="R863" s="83">
        <f t="shared" ref="R863" si="166">+(P863-G863)^2</f>
        <v>2.0781798545975862E-5</v>
      </c>
    </row>
    <row r="864" spans="1:18" ht="12.95" customHeight="1">
      <c r="A864" s="80" t="s">
        <v>1432</v>
      </c>
      <c r="B864" s="202" t="s">
        <v>197</v>
      </c>
      <c r="C864" s="221">
        <v>60372.828300000001</v>
      </c>
      <c r="D864" s="222">
        <v>2.0000000000000001E-4</v>
      </c>
      <c r="E864" s="53">
        <f t="shared" ref="E864:E868" si="167">+(C864-C$7)/C$8</f>
        <v>81133.372456799145</v>
      </c>
      <c r="F864" s="83">
        <f t="shared" si="157"/>
        <v>81133.5</v>
      </c>
      <c r="G864" s="83">
        <f t="shared" ref="G864:G868" si="168">+C864-(C$7+F864*C$8)</f>
        <v>-2.8146994998678565E-2</v>
      </c>
      <c r="K864" s="83">
        <f t="shared" ref="K864:K868" si="169">G864</f>
        <v>-2.8146994998678565E-2</v>
      </c>
      <c r="O864" s="83">
        <f t="shared" ref="O864:O868" ca="1" si="170">+C$11+C$12*F864</f>
        <v>-1.5824007821357702E-2</v>
      </c>
      <c r="P864" s="83">
        <f t="shared" ref="P864:P868" si="171">+D$11+D$12*F864+D$13*F864^2</f>
        <v>-2.4645680832687068E-2</v>
      </c>
      <c r="Q864" s="146">
        <f t="shared" ref="Q864:Q868" si="172">+C864-15018.5</f>
        <v>45354.328300000001</v>
      </c>
      <c r="R864" s="83">
        <f t="shared" ref="R864:R868" si="173">+(P864-G864)^2</f>
        <v>1.2259200888972731E-5</v>
      </c>
    </row>
    <row r="865" spans="1:18" ht="12.95" customHeight="1">
      <c r="A865" s="80" t="s">
        <v>1432</v>
      </c>
      <c r="B865" s="202" t="s">
        <v>197</v>
      </c>
      <c r="C865" s="221">
        <v>60398.647900000004</v>
      </c>
      <c r="D865" s="222">
        <v>2.0000000000000001E-4</v>
      </c>
      <c r="E865" s="53">
        <f t="shared" si="167"/>
        <v>81250.369472966515</v>
      </c>
      <c r="F865" s="83">
        <f t="shared" si="157"/>
        <v>81250.5</v>
      </c>
      <c r="G865" s="83">
        <f t="shared" si="168"/>
        <v>-2.8805484995245934E-2</v>
      </c>
      <c r="K865" s="83">
        <f t="shared" si="169"/>
        <v>-2.8805484995245934E-2</v>
      </c>
      <c r="O865" s="83">
        <f t="shared" ca="1" si="170"/>
        <v>-1.5889444103716701E-2</v>
      </c>
      <c r="P865" s="83">
        <f t="shared" si="171"/>
        <v>-2.4733874006713851E-2</v>
      </c>
      <c r="Q865" s="146">
        <f t="shared" si="172"/>
        <v>45380.147900000004</v>
      </c>
      <c r="R865" s="83">
        <f t="shared" si="173"/>
        <v>1.6578016041935202E-5</v>
      </c>
    </row>
    <row r="866" spans="1:18" ht="12.95" customHeight="1">
      <c r="A866" s="80" t="s">
        <v>1432</v>
      </c>
      <c r="B866" s="202" t="s">
        <v>195</v>
      </c>
      <c r="C866" s="221">
        <v>60407.580099999999</v>
      </c>
      <c r="D866" s="222">
        <v>5.9999999999999995E-4</v>
      </c>
      <c r="E866" s="53">
        <f t="shared" si="167"/>
        <v>81290.844180080865</v>
      </c>
      <c r="F866" s="83">
        <f t="shared" si="157"/>
        <v>81291</v>
      </c>
      <c r="G866" s="83">
        <f t="shared" si="168"/>
        <v>-3.4387269995932002E-2</v>
      </c>
      <c r="K866" s="83">
        <f t="shared" si="169"/>
        <v>-3.4387269995932002E-2</v>
      </c>
      <c r="O866" s="83">
        <f t="shared" ca="1" si="170"/>
        <v>-1.591209512453327E-2</v>
      </c>
      <c r="P866" s="83">
        <f t="shared" si="171"/>
        <v>-2.476443139946519E-2</v>
      </c>
      <c r="Q866" s="146">
        <f t="shared" si="172"/>
        <v>45389.080099999999</v>
      </c>
      <c r="R866" s="83">
        <f t="shared" si="173"/>
        <v>9.259902265365136E-5</v>
      </c>
    </row>
    <row r="867" spans="1:18" ht="12.95" customHeight="1">
      <c r="A867" s="80" t="s">
        <v>1432</v>
      </c>
      <c r="B867" s="202" t="s">
        <v>195</v>
      </c>
      <c r="C867" s="221">
        <v>60437.3753</v>
      </c>
      <c r="D867" s="222">
        <v>1E-4</v>
      </c>
      <c r="E867" s="53">
        <f t="shared" si="167"/>
        <v>81425.855934566207</v>
      </c>
      <c r="F867" s="83">
        <f t="shared" si="157"/>
        <v>81426</v>
      </c>
      <c r="G867" s="83">
        <f t="shared" si="168"/>
        <v>-3.1793219997780398E-2</v>
      </c>
      <c r="K867" s="83">
        <f t="shared" si="169"/>
        <v>-3.1793219997780398E-2</v>
      </c>
      <c r="O867" s="83">
        <f t="shared" ca="1" si="170"/>
        <v>-1.5987598527255186E-2</v>
      </c>
      <c r="P867" s="83">
        <f t="shared" si="171"/>
        <v>-2.4866397038916375E-2</v>
      </c>
      <c r="Q867" s="146">
        <f t="shared" si="172"/>
        <v>45418.8753</v>
      </c>
      <c r="R867" s="83">
        <f t="shared" si="173"/>
        <v>4.7980876303445726E-5</v>
      </c>
    </row>
    <row r="868" spans="1:18" ht="12.95" customHeight="1">
      <c r="A868" s="80" t="s">
        <v>1432</v>
      </c>
      <c r="B868" s="202" t="s">
        <v>195</v>
      </c>
      <c r="C868" s="221">
        <v>60476.659299999999</v>
      </c>
      <c r="D868" s="222">
        <v>1E-4</v>
      </c>
      <c r="E868" s="53">
        <f t="shared" si="167"/>
        <v>81603.864532031643</v>
      </c>
      <c r="F868" s="83">
        <f t="shared" si="157"/>
        <v>81604</v>
      </c>
      <c r="G868" s="83">
        <f t="shared" si="168"/>
        <v>-2.9895879997638986E-2</v>
      </c>
      <c r="K868" s="83">
        <f t="shared" si="169"/>
        <v>-2.9895879997638986E-2</v>
      </c>
      <c r="O868" s="83">
        <f t="shared" ca="1" si="170"/>
        <v>-1.6087151161955197E-2</v>
      </c>
      <c r="P868" s="83">
        <f t="shared" si="171"/>
        <v>-2.5001093798708386E-2</v>
      </c>
      <c r="Q868" s="146">
        <f t="shared" si="172"/>
        <v>45458.159299999999</v>
      </c>
      <c r="R868" s="83">
        <f t="shared" si="173"/>
        <v>2.3958931933241464E-5</v>
      </c>
    </row>
  </sheetData>
  <protectedRanges>
    <protectedRange sqref="A621:D646" name="Range1"/>
  </protectedRanges>
  <sortState xmlns:xlrd2="http://schemas.microsoft.com/office/spreadsheetml/2017/richdata2" ref="A21:V862">
    <sortCondition ref="C21:C862"/>
  </sortState>
  <phoneticPr fontId="0" type="noConversion"/>
  <hyperlinks>
    <hyperlink ref="A361" r:id="rId1" display="http://vsolj.cetus-net.org/no47.pdf" xr:uid="{00000000-0004-0000-0100-000000000000}"/>
    <hyperlink ref="A399" r:id="rId2" display="http://var.astro.cz/oejv/issues/oejv0074.pdf" xr:uid="{00000000-0004-0000-0100-000001000000}"/>
    <hyperlink ref="A402" r:id="rId3" display="http://var.astro.cz/oejv/issues/oejv0074.pdf" xr:uid="{00000000-0004-0000-0100-000002000000}"/>
    <hyperlink ref="A405" r:id="rId4" display="http://var.astro.cz/oejv/issues/oejv0074.pdf" xr:uid="{00000000-0004-0000-0100-000003000000}"/>
    <hyperlink ref="A434" r:id="rId5" display="http://var.astro.cz/oejv/issues/oejv0074.pdf" xr:uid="{00000000-0004-0000-0100-000004000000}"/>
    <hyperlink ref="A438" r:id="rId6" display="http://vsolj.cetus-net.org/no42.pdf" xr:uid="{00000000-0004-0000-0100-000005000000}"/>
    <hyperlink ref="A447" r:id="rId7" display="http://www.konkoly.hu/cgi-bin/IBVS?5694" xr:uid="{00000000-0004-0000-0100-000006000000}"/>
    <hyperlink ref="A452" r:id="rId8" display="http://vsolj.cetus-net.org/no43.pdf" xr:uid="{00000000-0004-0000-0100-000007000000}"/>
    <hyperlink ref="A453" r:id="rId9" display="http://vsolj.cetus-net.org/no43.pdf" xr:uid="{00000000-0004-0000-0100-000008000000}"/>
    <hyperlink ref="A458" r:id="rId10" display="http://vsolj.cetus-net.org/no43.pdf" xr:uid="{00000000-0004-0000-0100-000009000000}"/>
    <hyperlink ref="A496" r:id="rId11" display="http://vsolj.cetus-net.org/no44.pdf" xr:uid="{00000000-0004-0000-0100-00000A000000}"/>
    <hyperlink ref="A497" r:id="rId12" display="http://vsolj.cetus-net.org/no44.pdf" xr:uid="{00000000-0004-0000-0100-00000B000000}"/>
    <hyperlink ref="A532" r:id="rId13" display="http://www.konkoly.hu/cgi-bin/IBVS?5707" xr:uid="{00000000-0004-0000-0100-00000C000000}"/>
    <hyperlink ref="A776" r:id="rId14" display="http://vsolj.cetus-net.org/vsoljno55.pdf" xr:uid="{00000000-0004-0000-0100-00000D000000}"/>
    <hyperlink ref="A785" r:id="rId15" display="http://vsolj.cetus-net.org/vsoljno56.pdf" xr:uid="{00000000-0004-0000-0100-00000E000000}"/>
    <hyperlink ref="A786" r:id="rId16" display="http://vsolj.cetus-net.org/vsoljno56.pdf" xr:uid="{00000000-0004-0000-0100-00000F000000}"/>
  </hyperlinks>
  <pageMargins left="0.75" right="0.75" top="1" bottom="1" header="0.5" footer="0.5"/>
  <headerFooter alignWithMargins="0"/>
  <drawing r:id="rId1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C8F5B-8659-4C0E-ADA5-0BBF3274FDF4}">
  <dimension ref="A1"/>
  <sheetViews>
    <sheetView workbookViewId="0"/>
  </sheetViews>
  <sheetFormatPr defaultRowHeight="12.7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20"/>
  </sheetPr>
  <dimension ref="A1:BL2537"/>
  <sheetViews>
    <sheetView workbookViewId="0">
      <pane xSplit="14" ySplit="22" topLeftCell="O858" activePane="bottomRight" state="frozen"/>
      <selection pane="topRight" activeCell="O1" sqref="O1"/>
      <selection pane="bottomLeft" activeCell="A23" sqref="A23"/>
      <selection pane="bottomRight" activeCell="X870" sqref="X870"/>
    </sheetView>
  </sheetViews>
  <sheetFormatPr defaultColWidth="10.28515625" defaultRowHeight="12.95" customHeight="1"/>
  <cols>
    <col min="1" max="1" width="16.42578125" style="83" customWidth="1"/>
    <col min="2" max="2" width="5.140625" style="83" customWidth="1"/>
    <col min="3" max="3" width="11.85546875" style="84" customWidth="1"/>
    <col min="4" max="4" width="10.7109375" style="84" customWidth="1"/>
    <col min="5" max="5" width="9.140625" style="83" customWidth="1"/>
    <col min="6" max="6" width="18.140625" style="83" customWidth="1"/>
    <col min="7" max="7" width="8.140625" style="83" customWidth="1"/>
    <col min="8" max="14" width="8.5703125" style="83" customWidth="1"/>
    <col min="15" max="15" width="8" style="83" customWidth="1"/>
    <col min="16" max="16" width="7.7109375" style="83" customWidth="1"/>
    <col min="17" max="17" width="9.85546875" style="83" customWidth="1"/>
    <col min="18" max="18" width="10.28515625" style="83" customWidth="1"/>
    <col min="19" max="19" width="9.140625" style="85" customWidth="1"/>
    <col min="20" max="26" width="10.28515625" style="83" customWidth="1"/>
    <col min="27" max="27" width="12.140625" style="83" customWidth="1"/>
    <col min="28" max="28" width="9.42578125" style="83" customWidth="1"/>
    <col min="29" max="31" width="10.42578125" style="83" customWidth="1"/>
    <col min="32" max="32" width="10.5703125" style="83" customWidth="1"/>
    <col min="33" max="33" width="10.28515625" style="83" customWidth="1"/>
    <col min="34" max="37" width="9.42578125" style="83" customWidth="1"/>
    <col min="38" max="52" width="10.28515625" style="83" customWidth="1"/>
    <col min="53" max="53" width="11.85546875" style="83" customWidth="1"/>
    <col min="54" max="54" width="14.7109375" style="83" customWidth="1"/>
    <col min="55" max="16384" width="10.28515625" style="83"/>
  </cols>
  <sheetData>
    <row r="1" spans="1:64" customFormat="1" ht="21" thickBot="1">
      <c r="A1" s="1" t="s">
        <v>200</v>
      </c>
      <c r="C1" s="6"/>
      <c r="D1" s="6"/>
      <c r="S1" s="2"/>
      <c r="AA1" s="68" t="s">
        <v>7</v>
      </c>
      <c r="AB1" s="69"/>
      <c r="AC1" s="69" t="s">
        <v>8</v>
      </c>
      <c r="AD1" s="69" t="s">
        <v>9</v>
      </c>
      <c r="AE1" s="70"/>
      <c r="AW1" s="71" t="s">
        <v>78</v>
      </c>
      <c r="AX1" s="72" t="s">
        <v>37</v>
      </c>
      <c r="AY1" s="4" t="s">
        <v>10</v>
      </c>
      <c r="AZ1" s="73" t="s">
        <v>11</v>
      </c>
      <c r="BA1" s="74" t="s">
        <v>12</v>
      </c>
      <c r="BB1" s="73" t="s">
        <v>13</v>
      </c>
      <c r="BC1" s="74" t="s">
        <v>14</v>
      </c>
      <c r="BD1" s="73" t="s">
        <v>15</v>
      </c>
      <c r="BE1" s="75" t="s">
        <v>16</v>
      </c>
      <c r="BF1" s="74" t="s">
        <v>17</v>
      </c>
      <c r="BG1" s="73" t="s">
        <v>18</v>
      </c>
      <c r="BH1" s="75" t="s">
        <v>19</v>
      </c>
      <c r="BI1" s="74" t="s">
        <v>20</v>
      </c>
      <c r="BJ1" s="73" t="s">
        <v>21</v>
      </c>
      <c r="BK1" s="75" t="s">
        <v>22</v>
      </c>
      <c r="BL1" s="74" t="s">
        <v>260</v>
      </c>
    </row>
    <row r="2" spans="1:64" ht="12.95" customHeight="1" thickBot="1">
      <c r="A2" s="83" t="s">
        <v>93</v>
      </c>
      <c r="B2" s="83" t="s">
        <v>95</v>
      </c>
      <c r="AA2" s="86" t="s">
        <v>41</v>
      </c>
      <c r="AB2" s="87">
        <f>C7</f>
        <v>39533.582999999999</v>
      </c>
      <c r="AC2" s="88" t="s">
        <v>42</v>
      </c>
      <c r="AD2" s="87">
        <f>C8</f>
        <v>0.22068628000000001</v>
      </c>
      <c r="AE2" s="89" t="s">
        <v>67</v>
      </c>
      <c r="AW2" s="83">
        <v>0</v>
      </c>
      <c r="AX2" s="83">
        <f t="shared" ref="AX2:AX65" si="0">AB$3+AB$4*AW2+AB$5*AW2^2+AZ2</f>
        <v>6.8361842337180149E-3</v>
      </c>
      <c r="AY2" s="83">
        <f t="shared" ref="AY2:AY65" si="1">AB$3+AB$4*AW2+AB$5*AW2^2</f>
        <v>9.4999999999999998E-3</v>
      </c>
      <c r="AZ2" s="90">
        <f t="shared" ref="AZ2:AZ65" si="2">$AB$6*($AB$11/BA2*BB2+$AB$12)</f>
        <v>-2.6638157662819848E-3</v>
      </c>
      <c r="BA2" s="83">
        <f t="shared" ref="BA2:BA65" si="3">1+$AB$7*COS(BC2)</f>
        <v>0.93751443605990914</v>
      </c>
      <c r="BB2" s="83">
        <f t="shared" ref="BB2:BB65" si="4">SIN(BC2+RADIANS($AB$9))</f>
        <v>-0.76140287406566487</v>
      </c>
      <c r="BC2" s="83">
        <f t="shared" ref="BC2:BC65" si="5">2*ATAN(BD2)</f>
        <v>1.7525195069616735</v>
      </c>
      <c r="BD2" s="83">
        <f t="shared" ref="BD2:BD65" si="6">SQRT((1+$AB$7)/(1-$AB$7))*TAN(BE2/2)</f>
        <v>1.2004922741920738</v>
      </c>
      <c r="BE2" s="83">
        <f t="shared" ref="BE2:BK17" si="7">$BL2+$AB$7*SIN(BF2)</f>
        <v>32.809776506390286</v>
      </c>
      <c r="BF2" s="83">
        <f t="shared" si="7"/>
        <v>32.809776471399267</v>
      </c>
      <c r="BG2" s="83">
        <f t="shared" si="7"/>
        <v>32.809775896461964</v>
      </c>
      <c r="BH2" s="83">
        <f t="shared" si="7"/>
        <v>32.809766449932916</v>
      </c>
      <c r="BI2" s="83">
        <f t="shared" si="7"/>
        <v>32.809611309774731</v>
      </c>
      <c r="BJ2" s="83">
        <f t="shared" si="7"/>
        <v>32.807082412879303</v>
      </c>
      <c r="BK2" s="83">
        <f t="shared" si="7"/>
        <v>32.769936714832049</v>
      </c>
      <c r="BL2" s="83">
        <f t="shared" ref="BL2:BL65" si="8">RADIANS($AB$9)+$AB$18*(AW2-AB$15)</f>
        <v>32.469425024637651</v>
      </c>
    </row>
    <row r="3" spans="1:64" ht="12.95" customHeight="1" thickBot="1">
      <c r="AA3" s="91" t="s">
        <v>23</v>
      </c>
      <c r="AB3" s="92">
        <f t="shared" ref="AB3:AB10" si="9">AC3*AD3</f>
        <v>9.4999999999999998E-3</v>
      </c>
      <c r="AC3" s="93">
        <v>0.95</v>
      </c>
      <c r="AD3" s="83">
        <v>0.01</v>
      </c>
      <c r="AE3" s="94"/>
      <c r="AW3" s="83">
        <v>1000</v>
      </c>
      <c r="AX3" s="83">
        <f t="shared" si="0"/>
        <v>7.1971659233264684E-3</v>
      </c>
      <c r="AY3" s="83">
        <f t="shared" si="1"/>
        <v>9.108002275330887E-3</v>
      </c>
      <c r="AZ3" s="90">
        <f t="shared" si="2"/>
        <v>-1.9108363520044184E-3</v>
      </c>
      <c r="BA3" s="83">
        <f t="shared" si="3"/>
        <v>0.80166105382153607</v>
      </c>
      <c r="BB3" s="83">
        <f t="shared" si="4"/>
        <v>-0.42253877533777834</v>
      </c>
      <c r="BC3" s="83">
        <f t="shared" si="5"/>
        <v>2.1817492667415403</v>
      </c>
      <c r="BD3" s="83">
        <f t="shared" si="6"/>
        <v>1.9211878124550226</v>
      </c>
      <c r="BE3" s="83">
        <f t="shared" si="7"/>
        <v>33.274980792055416</v>
      </c>
      <c r="BF3" s="83">
        <f t="shared" si="7"/>
        <v>33.274980648585576</v>
      </c>
      <c r="BG3" s="83">
        <f t="shared" si="7"/>
        <v>33.274982108231008</v>
      </c>
      <c r="BH3" s="83">
        <f t="shared" si="7"/>
        <v>33.27496725763303</v>
      </c>
      <c r="BI3" s="83">
        <f t="shared" si="7"/>
        <v>33.275118314604278</v>
      </c>
      <c r="BJ3" s="83">
        <f t="shared" si="7"/>
        <v>33.27357818962254</v>
      </c>
      <c r="BK3" s="83">
        <f t="shared" si="7"/>
        <v>33.288923254377508</v>
      </c>
      <c r="BL3" s="83">
        <f t="shared" si="8"/>
        <v>32.943496133847951</v>
      </c>
    </row>
    <row r="4" spans="1:64" ht="12.95" customHeight="1" thickTop="1" thickBot="1">
      <c r="A4" s="95" t="s">
        <v>69</v>
      </c>
      <c r="C4" s="96">
        <v>39533.582999999999</v>
      </c>
      <c r="D4" s="97">
        <v>0.22068628000000001</v>
      </c>
      <c r="AA4" s="98" t="s">
        <v>24</v>
      </c>
      <c r="AB4" s="99">
        <f t="shared" si="9"/>
        <v>-3.9254822972531075E-7</v>
      </c>
      <c r="AC4" s="100">
        <v>-3.9254822972531076</v>
      </c>
      <c r="AD4" s="101">
        <v>9.9999999999999995E-8</v>
      </c>
      <c r="AE4" s="94"/>
      <c r="AW4" s="83">
        <v>2000</v>
      </c>
      <c r="AX4" s="83">
        <f t="shared" si="0"/>
        <v>7.8084126364182348E-3</v>
      </c>
      <c r="AY4" s="83">
        <f t="shared" si="1"/>
        <v>8.7171055607741747E-3</v>
      </c>
      <c r="AZ4" s="90">
        <f t="shared" si="2"/>
        <v>-9.0869292435593989E-4</v>
      </c>
      <c r="BA4" s="83">
        <f t="shared" si="3"/>
        <v>0.72067058899528202</v>
      </c>
      <c r="BB4" s="83">
        <f t="shared" si="4"/>
        <v>-0.10642595009801634</v>
      </c>
      <c r="BC4" s="83">
        <f t="shared" si="5"/>
        <v>2.5113659916552868</v>
      </c>
      <c r="BD4" s="83">
        <f t="shared" si="6"/>
        <v>3.067721680512276</v>
      </c>
      <c r="BE4" s="83">
        <f t="shared" si="7"/>
        <v>33.682874069959297</v>
      </c>
      <c r="BF4" s="83">
        <f t="shared" si="7"/>
        <v>33.682841350514799</v>
      </c>
      <c r="BG4" s="83">
        <f t="shared" si="7"/>
        <v>33.682988915014931</v>
      </c>
      <c r="BH4" s="83">
        <f t="shared" si="7"/>
        <v>33.682323193604667</v>
      </c>
      <c r="BI4" s="83">
        <f t="shared" si="7"/>
        <v>33.68532233865659</v>
      </c>
      <c r="BJ4" s="83">
        <f t="shared" si="7"/>
        <v>33.671724527700967</v>
      </c>
      <c r="BK4" s="83">
        <f t="shared" si="7"/>
        <v>33.731720422998166</v>
      </c>
      <c r="BL4" s="83">
        <f t="shared" si="8"/>
        <v>33.417567243058244</v>
      </c>
    </row>
    <row r="5" spans="1:64" ht="12.95" customHeight="1" thickTop="1">
      <c r="A5" s="102" t="s">
        <v>1415</v>
      </c>
      <c r="C5" s="103">
        <v>-9.5</v>
      </c>
      <c r="AA5" s="98" t="s">
        <v>6</v>
      </c>
      <c r="AB5" s="99">
        <f t="shared" si="9"/>
        <v>5.5050505619888244E-13</v>
      </c>
      <c r="AC5" s="100">
        <v>5.5050505619888244E-2</v>
      </c>
      <c r="AD5" s="83">
        <v>9.9999999999999994E-12</v>
      </c>
      <c r="AE5" s="94"/>
      <c r="AW5" s="83">
        <v>3000</v>
      </c>
      <c r="AX5" s="83">
        <f t="shared" si="0"/>
        <v>8.474764699440052E-3</v>
      </c>
      <c r="AY5" s="83">
        <f t="shared" si="1"/>
        <v>8.3273098563298575E-3</v>
      </c>
      <c r="AZ5" s="90">
        <f t="shared" si="2"/>
        <v>1.4745484311019439E-4</v>
      </c>
      <c r="BA5" s="83">
        <f t="shared" si="3"/>
        <v>0.67549986987641131</v>
      </c>
      <c r="BB5" s="83">
        <f t="shared" si="4"/>
        <v>0.17034222393341336</v>
      </c>
      <c r="BC5" s="83">
        <f t="shared" si="5"/>
        <v>2.7891708364343315</v>
      </c>
      <c r="BD5" s="83">
        <f t="shared" si="6"/>
        <v>5.616158640652249</v>
      </c>
      <c r="BE5" s="83">
        <f t="shared" si="7"/>
        <v>34.057465219277297</v>
      </c>
      <c r="BF5" s="83">
        <f t="shared" si="7"/>
        <v>34.057303501699735</v>
      </c>
      <c r="BG5" s="83">
        <f t="shared" si="7"/>
        <v>34.057836462034423</v>
      </c>
      <c r="BH5" s="83">
        <f t="shared" si="7"/>
        <v>34.056079437215558</v>
      </c>
      <c r="BI5" s="83">
        <f t="shared" si="7"/>
        <v>34.061865511461903</v>
      </c>
      <c r="BJ5" s="83">
        <f t="shared" si="7"/>
        <v>34.042741213634613</v>
      </c>
      <c r="BK5" s="83">
        <f t="shared" si="7"/>
        <v>34.105226178955697</v>
      </c>
      <c r="BL5" s="83">
        <f t="shared" si="8"/>
        <v>33.891638352268536</v>
      </c>
    </row>
    <row r="6" spans="1:64" ht="12.95" customHeight="1">
      <c r="A6" s="95" t="s">
        <v>70</v>
      </c>
      <c r="AA6" s="98" t="s">
        <v>25</v>
      </c>
      <c r="AB6" s="99">
        <f t="shared" si="9"/>
        <v>3.0000000000000001E-3</v>
      </c>
      <c r="AC6" s="100">
        <v>0.3</v>
      </c>
      <c r="AD6" s="83">
        <v>0.01</v>
      </c>
      <c r="AE6" s="94" t="s">
        <v>67</v>
      </c>
      <c r="AW6" s="83">
        <v>4000</v>
      </c>
      <c r="AX6" s="83">
        <f t="shared" si="0"/>
        <v>9.0768588765274324E-3</v>
      </c>
      <c r="AY6" s="83">
        <f t="shared" si="1"/>
        <v>7.9386151619979389E-3</v>
      </c>
      <c r="AZ6" s="83">
        <f t="shared" si="2"/>
        <v>1.1382437145294939E-3</v>
      </c>
      <c r="BA6" s="83">
        <f t="shared" si="3"/>
        <v>0.65596115794622922</v>
      </c>
      <c r="BB6" s="83">
        <f t="shared" si="4"/>
        <v>0.41146880690110671</v>
      </c>
      <c r="BC6" s="83">
        <f t="shared" si="5"/>
        <v>3.042058907044316</v>
      </c>
      <c r="BD6" s="83">
        <f t="shared" si="6"/>
        <v>20.077095814658456</v>
      </c>
      <c r="BE6" s="83">
        <f t="shared" si="7"/>
        <v>34.414891980190511</v>
      </c>
      <c r="BF6" s="83">
        <f t="shared" si="7"/>
        <v>34.414786291685566</v>
      </c>
      <c r="BG6" s="83">
        <f t="shared" si="7"/>
        <v>34.415095104127637</v>
      </c>
      <c r="BH6" s="83">
        <f t="shared" si="7"/>
        <v>34.414192743038626</v>
      </c>
      <c r="BI6" s="83">
        <f t="shared" si="7"/>
        <v>34.416829147509993</v>
      </c>
      <c r="BJ6" s="83">
        <f t="shared" si="7"/>
        <v>34.409123600633798</v>
      </c>
      <c r="BK6" s="83">
        <f t="shared" si="7"/>
        <v>34.431621788704845</v>
      </c>
      <c r="BL6" s="83">
        <f t="shared" si="8"/>
        <v>34.365709461478829</v>
      </c>
    </row>
    <row r="7" spans="1:64" ht="12.95" customHeight="1">
      <c r="A7" s="83" t="s">
        <v>71</v>
      </c>
      <c r="C7" s="84">
        <f>+C4</f>
        <v>39533.582999999999</v>
      </c>
      <c r="AA7" s="104" t="s">
        <v>31</v>
      </c>
      <c r="AB7" s="105">
        <f t="shared" si="9"/>
        <v>0.34575009591939238</v>
      </c>
      <c r="AC7" s="100">
        <v>0.34575009591939238</v>
      </c>
      <c r="AD7" s="83">
        <v>1</v>
      </c>
      <c r="AE7" s="94"/>
      <c r="AW7" s="83">
        <v>5000</v>
      </c>
      <c r="AX7" s="83">
        <f t="shared" si="0"/>
        <v>9.5264740542865441E-3</v>
      </c>
      <c r="AY7" s="83">
        <f t="shared" si="1"/>
        <v>7.5510214777784173E-3</v>
      </c>
      <c r="AZ7" s="83">
        <f t="shared" si="2"/>
        <v>1.9754525765081263E-3</v>
      </c>
      <c r="BA7" s="83">
        <f t="shared" si="3"/>
        <v>0.65796729923565478</v>
      </c>
      <c r="BB7" s="83">
        <f t="shared" si="4"/>
        <v>0.62127653475446498</v>
      </c>
      <c r="BC7" s="83">
        <f t="shared" si="5"/>
        <v>-2.9948206938374033</v>
      </c>
      <c r="BD7" s="83">
        <f t="shared" si="6"/>
        <v>-13.602110232507991</v>
      </c>
      <c r="BE7" s="83">
        <f t="shared" si="7"/>
        <v>34.767622238937371</v>
      </c>
      <c r="BF7" s="83">
        <f t="shared" si="7"/>
        <v>34.767765537314069</v>
      </c>
      <c r="BG7" s="83">
        <f t="shared" si="7"/>
        <v>34.76734176793466</v>
      </c>
      <c r="BH7" s="83">
        <f t="shared" si="7"/>
        <v>34.768595071682618</v>
      </c>
      <c r="BI7" s="83">
        <f t="shared" si="7"/>
        <v>34.764889374640404</v>
      </c>
      <c r="BJ7" s="83">
        <f t="shared" si="7"/>
        <v>34.775854740420471</v>
      </c>
      <c r="BK7" s="83">
        <f t="shared" si="7"/>
        <v>34.743479400569406</v>
      </c>
      <c r="BL7" s="83">
        <f t="shared" si="8"/>
        <v>34.839780570689129</v>
      </c>
    </row>
    <row r="8" spans="1:64" ht="12.95" customHeight="1">
      <c r="A8" s="83" t="s">
        <v>72</v>
      </c>
      <c r="C8" s="84">
        <f>+D4</f>
        <v>0.22068628000000001</v>
      </c>
      <c r="AA8" s="98" t="s">
        <v>43</v>
      </c>
      <c r="AB8" s="105">
        <f t="shared" si="9"/>
        <v>8.0081235149989478</v>
      </c>
      <c r="AC8" s="100">
        <v>0.80081235149989483</v>
      </c>
      <c r="AD8" s="83">
        <v>10</v>
      </c>
      <c r="AE8" s="94" t="s">
        <v>68</v>
      </c>
      <c r="AW8" s="83">
        <v>6000</v>
      </c>
      <c r="AX8" s="83">
        <f t="shared" si="0"/>
        <v>9.7426439524624306E-3</v>
      </c>
      <c r="AY8" s="83">
        <f t="shared" si="1"/>
        <v>7.1645288036712952E-3</v>
      </c>
      <c r="AZ8" s="83">
        <f t="shared" si="2"/>
        <v>2.5781151487911345E-3</v>
      </c>
      <c r="BA8" s="83">
        <f t="shared" si="3"/>
        <v>0.68192808594264798</v>
      </c>
      <c r="BB8" s="83">
        <f t="shared" si="4"/>
        <v>0.79949181293862914</v>
      </c>
      <c r="BC8" s="83">
        <f t="shared" si="5"/>
        <v>-2.7387427120141212</v>
      </c>
      <c r="BD8" s="83">
        <f t="shared" si="6"/>
        <v>-4.8973037860542297</v>
      </c>
      <c r="BE8" s="83">
        <f t="shared" si="7"/>
        <v>35.127297898105994</v>
      </c>
      <c r="BF8" s="83">
        <f t="shared" si="7"/>
        <v>35.127436567617323</v>
      </c>
      <c r="BG8" s="83">
        <f t="shared" si="7"/>
        <v>35.126960280968319</v>
      </c>
      <c r="BH8" s="83">
        <f t="shared" si="7"/>
        <v>35.128596786012984</v>
      </c>
      <c r="BI8" s="83">
        <f t="shared" si="7"/>
        <v>35.122980957380157</v>
      </c>
      <c r="BJ8" s="83">
        <f t="shared" si="7"/>
        <v>35.142337879318703</v>
      </c>
      <c r="BK8" s="83">
        <f t="shared" si="7"/>
        <v>35.076577746396872</v>
      </c>
      <c r="BL8" s="83">
        <f t="shared" si="8"/>
        <v>35.313851679899422</v>
      </c>
    </row>
    <row r="9" spans="1:64" ht="12.95" customHeight="1">
      <c r="A9" s="106" t="s">
        <v>212</v>
      </c>
      <c r="B9" s="106"/>
      <c r="C9" s="107">
        <v>567</v>
      </c>
      <c r="D9" s="107" t="str">
        <f>"F"&amp;C9</f>
        <v>F567</v>
      </c>
      <c r="E9" s="106" t="str">
        <f>"G"&amp;C9</f>
        <v>G567</v>
      </c>
      <c r="AA9" s="108" t="s">
        <v>44</v>
      </c>
      <c r="AB9" s="105">
        <f t="shared" si="9"/>
        <v>210</v>
      </c>
      <c r="AC9" s="100">
        <v>21</v>
      </c>
      <c r="AD9" s="83">
        <v>10</v>
      </c>
      <c r="AE9" s="94" t="s">
        <v>36</v>
      </c>
      <c r="AW9" s="83">
        <v>7000</v>
      </c>
      <c r="AX9" s="83">
        <f t="shared" si="0"/>
        <v>9.6345030976505899E-3</v>
      </c>
      <c r="AY9" s="83">
        <f t="shared" si="1"/>
        <v>6.77913713967657E-3</v>
      </c>
      <c r="AZ9" s="83">
        <f t="shared" si="2"/>
        <v>2.8553659579740203E-3</v>
      </c>
      <c r="BA9" s="83">
        <f t="shared" si="3"/>
        <v>0.73291196876597797</v>
      </c>
      <c r="BB9" s="83">
        <f t="shared" si="4"/>
        <v>0.93619518912082789</v>
      </c>
      <c r="BC9" s="83">
        <f t="shared" si="5"/>
        <v>-2.4535471779807936</v>
      </c>
      <c r="BD9" s="83">
        <f t="shared" si="6"/>
        <v>-2.791195251845759</v>
      </c>
      <c r="BE9" s="83">
        <f t="shared" si="7"/>
        <v>35.506821093604678</v>
      </c>
      <c r="BF9" s="83">
        <f t="shared" si="7"/>
        <v>35.506839344785412</v>
      </c>
      <c r="BG9" s="83">
        <f t="shared" si="7"/>
        <v>35.506748687616891</v>
      </c>
      <c r="BH9" s="83">
        <f t="shared" si="7"/>
        <v>35.507199112565758</v>
      </c>
      <c r="BI9" s="83">
        <f t="shared" si="7"/>
        <v>35.504963986555239</v>
      </c>
      <c r="BJ9" s="83">
        <f t="shared" si="7"/>
        <v>35.516124872429742</v>
      </c>
      <c r="BK9" s="83">
        <f t="shared" si="7"/>
        <v>35.462010580908085</v>
      </c>
      <c r="BL9" s="83">
        <f t="shared" si="8"/>
        <v>35.787922789109714</v>
      </c>
    </row>
    <row r="10" spans="1:64" ht="12.95" customHeight="1" thickBot="1">
      <c r="C10" s="109" t="s">
        <v>88</v>
      </c>
      <c r="D10" s="109" t="s">
        <v>89</v>
      </c>
      <c r="AA10" s="110" t="s">
        <v>33</v>
      </c>
      <c r="AB10" s="111">
        <f t="shared" si="9"/>
        <v>26124.836850040043</v>
      </c>
      <c r="AC10" s="112">
        <v>2.6124836850040043</v>
      </c>
      <c r="AD10" s="83">
        <v>10000</v>
      </c>
      <c r="AE10" s="94" t="s">
        <v>32</v>
      </c>
      <c r="AW10" s="83">
        <v>8000</v>
      </c>
      <c r="AX10" s="83">
        <f t="shared" si="0"/>
        <v>9.0868426720624538E-3</v>
      </c>
      <c r="AY10" s="83">
        <f t="shared" si="1"/>
        <v>6.3948464857942425E-3</v>
      </c>
      <c r="AZ10" s="83">
        <f t="shared" si="2"/>
        <v>2.6919961862682112E-3</v>
      </c>
      <c r="BA10" s="83">
        <f t="shared" si="3"/>
        <v>0.82260299850002161</v>
      </c>
      <c r="BB10" s="83">
        <f t="shared" si="4"/>
        <v>0.99988495355920848</v>
      </c>
      <c r="BC10" s="83">
        <f t="shared" si="5"/>
        <v>-2.1095640606175761</v>
      </c>
      <c r="BD10" s="83">
        <f t="shared" si="6"/>
        <v>-1.7627931667449834</v>
      </c>
      <c r="BE10" s="83">
        <f t="shared" si="7"/>
        <v>35.923472428618815</v>
      </c>
      <c r="BF10" s="83">
        <f t="shared" si="7"/>
        <v>35.923472436321916</v>
      </c>
      <c r="BG10" s="83">
        <f t="shared" si="7"/>
        <v>35.923472326794425</v>
      </c>
      <c r="BH10" s="83">
        <f t="shared" si="7"/>
        <v>35.923473884130736</v>
      </c>
      <c r="BI10" s="83">
        <f t="shared" si="7"/>
        <v>35.923451741961607</v>
      </c>
      <c r="BJ10" s="83">
        <f t="shared" si="7"/>
        <v>35.923766780838982</v>
      </c>
      <c r="BK10" s="83">
        <f t="shared" si="7"/>
        <v>35.919328466255863</v>
      </c>
      <c r="BL10" s="83">
        <f t="shared" si="8"/>
        <v>36.261993898320014</v>
      </c>
    </row>
    <row r="11" spans="1:64" ht="12.95" customHeight="1">
      <c r="A11" s="83" t="s">
        <v>84</v>
      </c>
      <c r="C11" s="113">
        <f ca="1">INTERCEPT(INDIRECT(E9):G999,INDIRECT(D9):$F999)</f>
        <v>5.5547886863564454E-2</v>
      </c>
      <c r="D11" s="114">
        <f>AB3</f>
        <v>9.4999999999999998E-3</v>
      </c>
      <c r="E11" s="115">
        <v>655.57285682014128</v>
      </c>
      <c r="F11" s="83">
        <v>1.0000000000000001E-5</v>
      </c>
      <c r="AA11" s="116" t="s">
        <v>45</v>
      </c>
      <c r="AB11" s="117">
        <f>1-AB7^2</f>
        <v>0.88045687117173099</v>
      </c>
      <c r="AC11" s="117">
        <f>SUM(AE21:AE595)</f>
        <v>4.38001244155534E-3</v>
      </c>
      <c r="AD11" s="116" t="s">
        <v>46</v>
      </c>
      <c r="AE11" s="94"/>
      <c r="AW11" s="83">
        <v>9000</v>
      </c>
      <c r="AX11" s="83">
        <f t="shared" si="0"/>
        <v>7.9506001308025966E-3</v>
      </c>
      <c r="AY11" s="83">
        <f t="shared" si="1"/>
        <v>6.011656842024312E-3</v>
      </c>
      <c r="AZ11" s="83">
        <f t="shared" si="2"/>
        <v>1.9389432887782839E-3</v>
      </c>
      <c r="BA11" s="83">
        <f t="shared" si="3"/>
        <v>0.97168233971631046</v>
      </c>
      <c r="BB11" s="83">
        <f t="shared" si="4"/>
        <v>0.90406693874718769</v>
      </c>
      <c r="BC11" s="83">
        <f t="shared" si="5"/>
        <v>-1.6527902741477563</v>
      </c>
      <c r="BD11" s="83">
        <f t="shared" si="6"/>
        <v>-1.0855491374158543</v>
      </c>
      <c r="BE11" s="83">
        <f t="shared" si="7"/>
        <v>36.403305495635792</v>
      </c>
      <c r="BF11" s="83">
        <f t="shared" si="7"/>
        <v>36.403305850288525</v>
      </c>
      <c r="BG11" s="83">
        <f t="shared" si="7"/>
        <v>36.403309627819795</v>
      </c>
      <c r="BH11" s="83">
        <f t="shared" si="7"/>
        <v>36.403349860498622</v>
      </c>
      <c r="BI11" s="83">
        <f t="shared" si="7"/>
        <v>36.403778004186648</v>
      </c>
      <c r="BJ11" s="83">
        <f t="shared" si="7"/>
        <v>36.40829465352661</v>
      </c>
      <c r="BK11" s="83">
        <f t="shared" si="7"/>
        <v>36.452226588808564</v>
      </c>
      <c r="BL11" s="83">
        <f t="shared" si="8"/>
        <v>36.736065007530307</v>
      </c>
    </row>
    <row r="12" spans="1:64" ht="12.95" customHeight="1">
      <c r="A12" s="83" t="s">
        <v>85</v>
      </c>
      <c r="C12" s="113">
        <f ca="1">SLOPE(INDIRECT(E9):G999,INDIRECT(D9):$F999)</f>
        <v>-1.0035133938316557E-6</v>
      </c>
      <c r="D12" s="114">
        <f>AB4</f>
        <v>-3.9254822972531075E-7</v>
      </c>
      <c r="E12" s="118">
        <v>-1.5881377786825843E-2</v>
      </c>
      <c r="F12" s="83">
        <v>9.9999999999999995E-7</v>
      </c>
      <c r="AA12" s="119" t="s">
        <v>27</v>
      </c>
      <c r="AB12" s="117">
        <f>AB7*SIN(RADIANS(AB9))</f>
        <v>-0.17287504795969622</v>
      </c>
      <c r="AE12" s="94"/>
      <c r="AW12" s="83">
        <v>10000</v>
      </c>
      <c r="AX12" s="83">
        <f t="shared" si="0"/>
        <v>6.0976667029589869E-3</v>
      </c>
      <c r="AY12" s="83">
        <f t="shared" si="1"/>
        <v>5.6295682083667802E-3</v>
      </c>
      <c r="AZ12" s="83">
        <f t="shared" si="2"/>
        <v>4.6809849459220683E-4</v>
      </c>
      <c r="BA12" s="83">
        <f t="shared" si="3"/>
        <v>1.1912186312194337</v>
      </c>
      <c r="BB12" s="83">
        <f t="shared" si="4"/>
        <v>0.44499759935141536</v>
      </c>
      <c r="BC12" s="83">
        <f t="shared" si="5"/>
        <v>-0.98477035573507465</v>
      </c>
      <c r="BD12" s="83">
        <f t="shared" si="6"/>
        <v>-0.53645582315480345</v>
      </c>
      <c r="BE12" s="83">
        <f t="shared" si="7"/>
        <v>36.983245950239485</v>
      </c>
      <c r="BF12" s="83">
        <f t="shared" si="7"/>
        <v>36.983305727495491</v>
      </c>
      <c r="BG12" s="83">
        <f t="shared" si="7"/>
        <v>36.983534832218098</v>
      </c>
      <c r="BH12" s="83">
        <f t="shared" si="7"/>
        <v>36.984412486097831</v>
      </c>
      <c r="BI12" s="83">
        <f t="shared" si="7"/>
        <v>36.98776843993808</v>
      </c>
      <c r="BJ12" s="83">
        <f t="shared" si="7"/>
        <v>37.000512637117673</v>
      </c>
      <c r="BK12" s="83">
        <f t="shared" si="7"/>
        <v>37.047729727821896</v>
      </c>
      <c r="BL12" s="83">
        <f t="shared" si="8"/>
        <v>37.2101361167406</v>
      </c>
    </row>
    <row r="13" spans="1:64" ht="12.95" customHeight="1" thickBot="1">
      <c r="A13" s="83" t="s">
        <v>87</v>
      </c>
      <c r="C13" s="84" t="s">
        <v>82</v>
      </c>
      <c r="D13" s="114">
        <f>AB5</f>
        <v>5.5050505619888244E-13</v>
      </c>
      <c r="E13" s="120">
        <v>-0.45442065376385571</v>
      </c>
      <c r="F13" s="83">
        <v>9.9999999999999994E-12</v>
      </c>
      <c r="AA13" s="121" t="s">
        <v>47</v>
      </c>
      <c r="AB13" s="122">
        <f>AB6*86400*300000/149600000</f>
        <v>0.51978609625668448</v>
      </c>
      <c r="AC13" s="83" t="s">
        <v>40</v>
      </c>
      <c r="AE13" s="94"/>
      <c r="AW13" s="83">
        <v>11000</v>
      </c>
      <c r="AX13" s="83">
        <f t="shared" si="0"/>
        <v>3.8044880383099927E-3</v>
      </c>
      <c r="AY13" s="83">
        <f t="shared" si="1"/>
        <v>5.2485805848216469E-3</v>
      </c>
      <c r="AZ13" s="83">
        <f t="shared" si="2"/>
        <v>-1.4440925465116542E-3</v>
      </c>
      <c r="BA13" s="83">
        <f t="shared" si="3"/>
        <v>1.3455656741007362</v>
      </c>
      <c r="BB13" s="83">
        <f t="shared" si="4"/>
        <v>-0.47145113340392009</v>
      </c>
      <c r="BC13" s="83">
        <f t="shared" si="5"/>
        <v>-3.2663242827345097E-2</v>
      </c>
      <c r="BD13" s="83">
        <f t="shared" si="6"/>
        <v>-1.633307356873721E-2</v>
      </c>
      <c r="BE13" s="83">
        <f t="shared" si="7"/>
        <v>37.676336298807939</v>
      </c>
      <c r="BF13" s="83">
        <f t="shared" si="7"/>
        <v>37.676345089787311</v>
      </c>
      <c r="BG13" s="83">
        <f t="shared" si="7"/>
        <v>37.676370522189828</v>
      </c>
      <c r="BH13" s="83">
        <f t="shared" si="7"/>
        <v>37.676444098334507</v>
      </c>
      <c r="BI13" s="83">
        <f t="shared" si="7"/>
        <v>37.676656954022093</v>
      </c>
      <c r="BJ13" s="83">
        <f t="shared" si="7"/>
        <v>37.677272739544257</v>
      </c>
      <c r="BK13" s="83">
        <f t="shared" si="7"/>
        <v>37.679054143945471</v>
      </c>
      <c r="BL13" s="83">
        <f t="shared" si="8"/>
        <v>37.684207225950892</v>
      </c>
    </row>
    <row r="14" spans="1:64" ht="12.95" customHeight="1">
      <c r="A14" s="83" t="s">
        <v>92</v>
      </c>
      <c r="D14" s="84">
        <f>2*D13</f>
        <v>1.1010101123977649E-12</v>
      </c>
      <c r="E14" s="83">
        <f>SUM(R21:R897)</f>
        <v>4.2948358427472903E-2</v>
      </c>
      <c r="AA14" s="121" t="s">
        <v>28</v>
      </c>
      <c r="AB14" s="117">
        <f>2*AB5*365.24/C8</f>
        <v>1.8221927228650536E-9</v>
      </c>
      <c r="AC14" s="83" t="s">
        <v>53</v>
      </c>
      <c r="AE14" s="94"/>
      <c r="AW14" s="83">
        <v>12000</v>
      </c>
      <c r="AX14" s="83">
        <f t="shared" si="0"/>
        <v>2.1739582847521174E-3</v>
      </c>
      <c r="AY14" s="83">
        <f t="shared" si="1"/>
        <v>4.8686939713889097E-3</v>
      </c>
      <c r="AZ14" s="83">
        <f t="shared" si="2"/>
        <v>-2.6947356866367923E-3</v>
      </c>
      <c r="BA14" s="83">
        <f t="shared" si="3"/>
        <v>1.2058879083335219</v>
      </c>
      <c r="BB14" s="83">
        <f t="shared" si="4"/>
        <v>-0.99347868007675866</v>
      </c>
      <c r="BC14" s="83">
        <f t="shared" si="5"/>
        <v>0.93293101881917029</v>
      </c>
      <c r="BD14" s="83">
        <f t="shared" si="6"/>
        <v>0.50352735471451848</v>
      </c>
      <c r="BE14" s="83">
        <f t="shared" si="7"/>
        <v>38.374394614590742</v>
      </c>
      <c r="BF14" s="83">
        <f t="shared" si="7"/>
        <v>38.374326629585347</v>
      </c>
      <c r="BG14" s="83">
        <f t="shared" si="7"/>
        <v>38.374074749593987</v>
      </c>
      <c r="BH14" s="83">
        <f t="shared" si="7"/>
        <v>38.373141992837972</v>
      </c>
      <c r="BI14" s="83">
        <f t="shared" si="7"/>
        <v>38.369693856854838</v>
      </c>
      <c r="BJ14" s="83">
        <f t="shared" si="7"/>
        <v>38.3570278239389</v>
      </c>
      <c r="BK14" s="83">
        <f t="shared" si="7"/>
        <v>38.311515153153344</v>
      </c>
      <c r="BL14" s="83">
        <f t="shared" si="8"/>
        <v>38.158278335161192</v>
      </c>
    </row>
    <row r="15" spans="1:64" ht="12.95" customHeight="1">
      <c r="A15" s="123" t="s">
        <v>86</v>
      </c>
      <c r="C15" s="114">
        <f ca="1">(C7+C11)+(C8+C12)*INT(MAX(F21:F3526))</f>
        <v>60476.671286465789</v>
      </c>
      <c r="D15" s="114">
        <f>+C7+INT(MAX(F21:F1581))*C8+D11+D12*INT(MAX(F21:F4016))+D13*INT(MAX(F21:F4043)^2)</f>
        <v>60476.688177027041</v>
      </c>
      <c r="E15" s="124" t="s">
        <v>299</v>
      </c>
      <c r="F15" s="125">
        <v>1</v>
      </c>
      <c r="AA15" s="119" t="s">
        <v>48</v>
      </c>
      <c r="AB15" s="126">
        <f>(AB10-AB2)/AD2</f>
        <v>-60759.310229706869</v>
      </c>
      <c r="AC15" s="83" t="s">
        <v>34</v>
      </c>
      <c r="AE15" s="94"/>
      <c r="AW15" s="83">
        <v>13000</v>
      </c>
      <c r="AX15" s="83">
        <f t="shared" si="0"/>
        <v>1.7119938443692453E-3</v>
      </c>
      <c r="AY15" s="83">
        <f t="shared" si="1"/>
        <v>4.4899083680685712E-3</v>
      </c>
      <c r="AZ15" s="83">
        <f t="shared" si="2"/>
        <v>-2.7779145236993259E-3</v>
      </c>
      <c r="BA15" s="83">
        <f t="shared" si="3"/>
        <v>0.98357970450961896</v>
      </c>
      <c r="BB15" s="83">
        <f t="shared" si="4"/>
        <v>-0.84130230314327947</v>
      </c>
      <c r="BC15" s="83">
        <f t="shared" si="5"/>
        <v>1.6183060008108809</v>
      </c>
      <c r="BD15" s="83">
        <f t="shared" si="6"/>
        <v>1.0486750990659923</v>
      </c>
      <c r="BE15" s="83">
        <f t="shared" si="7"/>
        <v>38.961819829150336</v>
      </c>
      <c r="BF15" s="83">
        <f t="shared" si="7"/>
        <v>38.961819189750848</v>
      </c>
      <c r="BG15" s="83">
        <f t="shared" si="7"/>
        <v>38.961813091265647</v>
      </c>
      <c r="BH15" s="83">
        <f t="shared" si="7"/>
        <v>38.961754930807892</v>
      </c>
      <c r="BI15" s="83">
        <f t="shared" si="7"/>
        <v>38.96120079512302</v>
      </c>
      <c r="BJ15" s="83">
        <f t="shared" si="7"/>
        <v>38.95596863844095</v>
      </c>
      <c r="BK15" s="83">
        <f t="shared" si="7"/>
        <v>38.910177377982478</v>
      </c>
      <c r="BL15" s="83">
        <f t="shared" si="8"/>
        <v>38.632349444371485</v>
      </c>
    </row>
    <row r="16" spans="1:64" ht="12.95" customHeight="1">
      <c r="A16" s="95" t="s">
        <v>73</v>
      </c>
      <c r="C16" s="127">
        <f ca="1">+C8+C12</f>
        <v>0.22068527648660619</v>
      </c>
      <c r="D16" s="114">
        <f>+C8+D12+2*D13*MAX(F21:F120)</f>
        <v>0.22068590431429067</v>
      </c>
      <c r="E16" s="124" t="s">
        <v>300</v>
      </c>
      <c r="F16" s="128">
        <f ca="1">NOW()+15018.5+$C$5/24</f>
        <v>60679.82943680555</v>
      </c>
      <c r="AA16" s="116" t="s">
        <v>49</v>
      </c>
      <c r="AB16" s="126">
        <f>365.24*AB8</f>
        <v>2924.8870326182159</v>
      </c>
      <c r="AC16" s="83" t="s">
        <v>67</v>
      </c>
      <c r="AD16" s="117"/>
      <c r="AE16" s="94"/>
      <c r="AW16" s="83">
        <v>14000</v>
      </c>
      <c r="AX16" s="83">
        <f t="shared" si="0"/>
        <v>1.9763331388510967E-3</v>
      </c>
      <c r="AY16" s="83">
        <f t="shared" si="1"/>
        <v>4.1122237748606304E-3</v>
      </c>
      <c r="AZ16" s="83">
        <f t="shared" si="2"/>
        <v>-2.1358906360095338E-3</v>
      </c>
      <c r="BA16" s="83">
        <f t="shared" si="3"/>
        <v>0.82996667797148249</v>
      </c>
      <c r="BB16" s="83">
        <f t="shared" si="4"/>
        <v>-0.50817422630256714</v>
      </c>
      <c r="BC16" s="83">
        <f t="shared" si="5"/>
        <v>2.0849303176224137</v>
      </c>
      <c r="BD16" s="83">
        <f t="shared" si="6"/>
        <v>1.7132749983647546</v>
      </c>
      <c r="BE16" s="83">
        <f t="shared" si="7"/>
        <v>39.446776768825735</v>
      </c>
      <c r="BF16" s="83">
        <f t="shared" si="7"/>
        <v>39.446776768131784</v>
      </c>
      <c r="BG16" s="83">
        <f t="shared" si="7"/>
        <v>39.44677677953905</v>
      </c>
      <c r="BH16" s="83">
        <f t="shared" si="7"/>
        <v>39.446776592024335</v>
      </c>
      <c r="BI16" s="83">
        <f t="shared" si="7"/>
        <v>39.446779674400709</v>
      </c>
      <c r="BJ16" s="83">
        <f t="shared" si="7"/>
        <v>39.446728999395738</v>
      </c>
      <c r="BK16" s="83">
        <f t="shared" si="7"/>
        <v>39.447560293142168</v>
      </c>
      <c r="BL16" s="83">
        <f t="shared" si="8"/>
        <v>39.106420553581778</v>
      </c>
    </row>
    <row r="17" spans="1:64" ht="12.95" customHeight="1" thickBot="1">
      <c r="A17" s="124" t="s">
        <v>206</v>
      </c>
      <c r="C17" s="197">
        <f>COUNT(C21:C2184)</f>
        <v>850</v>
      </c>
      <c r="E17" s="124" t="s">
        <v>301</v>
      </c>
      <c r="F17" s="128">
        <f ca="1">ROUND(2*(F16-$C$7)/$C$8,0)/2+F15</f>
        <v>95821.5</v>
      </c>
      <c r="AA17" s="116" t="s">
        <v>50</v>
      </c>
      <c r="AB17" s="129">
        <f>AB13^3/AB8^2</f>
        <v>2.1898403270067847E-3</v>
      </c>
      <c r="AE17" s="94"/>
      <c r="AW17" s="83">
        <v>15000</v>
      </c>
      <c r="AX17" s="83">
        <f t="shared" si="0"/>
        <v>2.5616999278221383E-3</v>
      </c>
      <c r="AY17" s="83">
        <f t="shared" si="1"/>
        <v>3.7356401917650875E-3</v>
      </c>
      <c r="AZ17" s="83">
        <f t="shared" si="2"/>
        <v>-1.1739402639429494E-3</v>
      </c>
      <c r="BA17" s="83">
        <f t="shared" si="3"/>
        <v>0.73724309969926438</v>
      </c>
      <c r="BB17" s="83">
        <f t="shared" si="4"/>
        <v>-0.1829075207862334</v>
      </c>
      <c r="BC17" s="83">
        <f t="shared" si="5"/>
        <v>2.4340508236358454</v>
      </c>
      <c r="BD17" s="83">
        <f t="shared" si="6"/>
        <v>2.7077685785348926</v>
      </c>
      <c r="BE17" s="83">
        <f t="shared" si="7"/>
        <v>39.866515135830674</v>
      </c>
      <c r="BF17" s="83">
        <f t="shared" si="7"/>
        <v>39.86650049929117</v>
      </c>
      <c r="BG17" s="83">
        <f t="shared" si="7"/>
        <v>39.86657584345442</v>
      </c>
      <c r="BH17" s="83">
        <f t="shared" si="7"/>
        <v>39.866187906834604</v>
      </c>
      <c r="BI17" s="83">
        <f t="shared" si="7"/>
        <v>39.868182978332364</v>
      </c>
      <c r="BJ17" s="83">
        <f t="shared" si="7"/>
        <v>39.85785943099728</v>
      </c>
      <c r="BK17" s="83">
        <f t="shared" si="7"/>
        <v>39.909699486515599</v>
      </c>
      <c r="BL17" s="83">
        <f t="shared" si="8"/>
        <v>39.580491662792078</v>
      </c>
    </row>
    <row r="18" spans="1:64" ht="12.95" customHeight="1" thickTop="1" thickBot="1">
      <c r="A18" s="95" t="s">
        <v>304</v>
      </c>
      <c r="C18" s="130">
        <f ca="1">+C15</f>
        <v>60476.671286465789</v>
      </c>
      <c r="D18" s="131">
        <f ca="1">C16</f>
        <v>0.22068527648660619</v>
      </c>
      <c r="E18" s="124" t="s">
        <v>302</v>
      </c>
      <c r="F18" s="117">
        <f ca="1">ROUND(2*(F16-$C$15)/$C$16,0)/2+F15</f>
        <v>921.5</v>
      </c>
      <c r="AA18" s="132" t="s">
        <v>51</v>
      </c>
      <c r="AB18" s="133">
        <f>2*PI()/(AB8*365.2422)*AD2</f>
        <v>4.74071109210295E-4</v>
      </c>
      <c r="AC18" s="134" t="s">
        <v>26</v>
      </c>
      <c r="AD18" s="134"/>
      <c r="AE18" s="135"/>
      <c r="AW18" s="83">
        <v>16000</v>
      </c>
      <c r="AX18" s="83">
        <f t="shared" si="0"/>
        <v>3.2419302327849273E-3</v>
      </c>
      <c r="AY18" s="83">
        <f t="shared" si="1"/>
        <v>3.3601576187819414E-3</v>
      </c>
      <c r="AZ18" s="83">
        <f t="shared" si="2"/>
        <v>-1.1822738599701418E-4</v>
      </c>
      <c r="BA18" s="83">
        <f t="shared" si="3"/>
        <v>0.6842553804796887</v>
      </c>
      <c r="BB18" s="83">
        <f t="shared" si="4"/>
        <v>0.10372430084629518</v>
      </c>
      <c r="BC18" s="83">
        <f t="shared" si="5"/>
        <v>2.721905075407026</v>
      </c>
      <c r="BD18" s="83">
        <f t="shared" si="6"/>
        <v>4.6952954605072179</v>
      </c>
      <c r="BE18" s="83">
        <f t="shared" ref="BE18:BK33" si="10">$BL18+$AB$7*SIN(BF18)</f>
        <v>40.247796549960881</v>
      </c>
      <c r="BF18" s="83">
        <f t="shared" si="10"/>
        <v>40.247666569271672</v>
      </c>
      <c r="BG18" s="83">
        <f t="shared" si="10"/>
        <v>40.248119849187276</v>
      </c>
      <c r="BH18" s="83">
        <f t="shared" si="10"/>
        <v>40.246538530998592</v>
      </c>
      <c r="BI18" s="83">
        <f t="shared" si="10"/>
        <v>40.252047857325678</v>
      </c>
      <c r="BJ18" s="83">
        <f t="shared" si="10"/>
        <v>40.232763382298593</v>
      </c>
      <c r="BK18" s="83">
        <f t="shared" si="10"/>
        <v>40.299226729343381</v>
      </c>
      <c r="BL18" s="83">
        <f t="shared" si="8"/>
        <v>40.05456277200237</v>
      </c>
    </row>
    <row r="19" spans="1:64" ht="12.95" customHeight="1" thickBot="1">
      <c r="A19" s="95" t="s">
        <v>305</v>
      </c>
      <c r="C19" s="136">
        <f>+D15</f>
        <v>60476.688177027041</v>
      </c>
      <c r="D19" s="137">
        <f>+D16</f>
        <v>0.22068590431429067</v>
      </c>
      <c r="E19" s="124" t="s">
        <v>303</v>
      </c>
      <c r="F19" s="138">
        <f ca="1">+$C$15+$C$16*F18-15018.5-$C$5/24</f>
        <v>45661.928602081534</v>
      </c>
      <c r="AA19" s="139"/>
      <c r="AC19" s="139"/>
      <c r="AW19" s="83">
        <v>17000</v>
      </c>
      <c r="AX19" s="83">
        <f t="shared" si="0"/>
        <v>3.8840060581026969E-3</v>
      </c>
      <c r="AY19" s="83">
        <f t="shared" si="1"/>
        <v>2.9857760559111944E-3</v>
      </c>
      <c r="AZ19" s="83">
        <f t="shared" si="2"/>
        <v>8.982300021915027E-4</v>
      </c>
      <c r="BA19" s="83">
        <f t="shared" si="3"/>
        <v>0.65879983721296786</v>
      </c>
      <c r="BB19" s="83">
        <f t="shared" si="4"/>
        <v>0.35338620593777287</v>
      </c>
      <c r="BC19" s="83">
        <f t="shared" si="5"/>
        <v>2.9791822800189971</v>
      </c>
      <c r="BD19" s="83">
        <f t="shared" si="6"/>
        <v>12.287404024890519</v>
      </c>
      <c r="BE19" s="83">
        <f t="shared" si="10"/>
        <v>40.60831337984753</v>
      </c>
      <c r="BF19" s="83">
        <f t="shared" si="10"/>
        <v>40.608160263393053</v>
      </c>
      <c r="BG19" s="83">
        <f t="shared" si="10"/>
        <v>40.608615341754195</v>
      </c>
      <c r="BH19" s="83">
        <f t="shared" si="10"/>
        <v>40.607262656685087</v>
      </c>
      <c r="BI19" s="83">
        <f t="shared" si="10"/>
        <v>40.611282143367376</v>
      </c>
      <c r="BJ19" s="83">
        <f t="shared" si="10"/>
        <v>40.599326953433433</v>
      </c>
      <c r="BK19" s="83">
        <f t="shared" si="10"/>
        <v>40.634789497785924</v>
      </c>
      <c r="BL19" s="83">
        <f t="shared" si="8"/>
        <v>40.528633881212663</v>
      </c>
    </row>
    <row r="20" spans="1:64" ht="12.95" customHeight="1" thickBot="1">
      <c r="A20" s="140" t="s">
        <v>74</v>
      </c>
      <c r="B20" s="140" t="s">
        <v>75</v>
      </c>
      <c r="C20" s="109" t="s">
        <v>76</v>
      </c>
      <c r="D20" s="109" t="s">
        <v>81</v>
      </c>
      <c r="E20" s="140" t="s">
        <v>77</v>
      </c>
      <c r="F20" s="140" t="s">
        <v>78</v>
      </c>
      <c r="G20" s="140" t="s">
        <v>79</v>
      </c>
      <c r="H20" s="141" t="s">
        <v>58</v>
      </c>
      <c r="I20" s="141" t="s">
        <v>218</v>
      </c>
      <c r="J20" s="141" t="s">
        <v>59</v>
      </c>
      <c r="K20" s="141" t="s">
        <v>60</v>
      </c>
      <c r="L20" s="141" t="s">
        <v>192</v>
      </c>
      <c r="M20" s="141" t="s">
        <v>1431</v>
      </c>
      <c r="N20" s="141" t="s">
        <v>186</v>
      </c>
      <c r="O20" s="141" t="s">
        <v>91</v>
      </c>
      <c r="P20" s="142" t="s">
        <v>90</v>
      </c>
      <c r="Q20" s="140" t="s">
        <v>83</v>
      </c>
      <c r="R20" s="140" t="s">
        <v>1394</v>
      </c>
      <c r="S20" s="142" t="s">
        <v>1393</v>
      </c>
      <c r="T20" s="140" t="s">
        <v>1395</v>
      </c>
      <c r="U20" s="143" t="s">
        <v>297</v>
      </c>
      <c r="Z20" s="140" t="s">
        <v>78</v>
      </c>
      <c r="AA20" s="142" t="s">
        <v>35</v>
      </c>
      <c r="AB20" s="142" t="s">
        <v>38</v>
      </c>
      <c r="AC20" s="142" t="s">
        <v>39</v>
      </c>
      <c r="AD20" s="142" t="s">
        <v>29</v>
      </c>
      <c r="AE20" s="142" t="s">
        <v>52</v>
      </c>
      <c r="AF20" s="142" t="s">
        <v>54</v>
      </c>
      <c r="AG20" s="144"/>
      <c r="AH20" s="142" t="s">
        <v>11</v>
      </c>
      <c r="AI20" s="142" t="s">
        <v>12</v>
      </c>
      <c r="AJ20" s="142" t="s">
        <v>13</v>
      </c>
      <c r="AK20" s="142" t="s">
        <v>30</v>
      </c>
      <c r="AL20" s="142" t="s">
        <v>14</v>
      </c>
      <c r="AM20" s="142" t="s">
        <v>15</v>
      </c>
      <c r="AN20" s="140" t="s">
        <v>16</v>
      </c>
      <c r="AO20" s="140" t="s">
        <v>17</v>
      </c>
      <c r="AP20" s="140" t="s">
        <v>18</v>
      </c>
      <c r="AQ20" s="140" t="s">
        <v>19</v>
      </c>
      <c r="AR20" s="140" t="s">
        <v>20</v>
      </c>
      <c r="AS20" s="140" t="s">
        <v>21</v>
      </c>
      <c r="AT20" s="140" t="s">
        <v>22</v>
      </c>
      <c r="AU20" s="140" t="s">
        <v>260</v>
      </c>
      <c r="AV20" s="145"/>
      <c r="AW20" s="83">
        <v>18000</v>
      </c>
      <c r="AX20" s="83">
        <f t="shared" si="0"/>
        <v>4.3945133941863165E-3</v>
      </c>
      <c r="AY20" s="83">
        <f t="shared" si="1"/>
        <v>2.6124955031528439E-3</v>
      </c>
      <c r="AZ20" s="83">
        <f t="shared" si="2"/>
        <v>1.782017891033473E-3</v>
      </c>
      <c r="BA20" s="83">
        <f t="shared" si="3"/>
        <v>0.65546965443944383</v>
      </c>
      <c r="BB20" s="83">
        <f t="shared" si="4"/>
        <v>0.57091635962276754</v>
      </c>
      <c r="BC20" s="83">
        <f t="shared" si="5"/>
        <v>-3.057569867161277</v>
      </c>
      <c r="BD20" s="83">
        <f t="shared" si="6"/>
        <v>-23.789061377094381</v>
      </c>
      <c r="BE20" s="83">
        <f t="shared" si="10"/>
        <v>40.961135337310964</v>
      </c>
      <c r="BF20" s="83">
        <f t="shared" si="10"/>
        <v>40.961226403336305</v>
      </c>
      <c r="BG20" s="83">
        <f t="shared" si="10"/>
        <v>40.96096109619198</v>
      </c>
      <c r="BH20" s="83">
        <f t="shared" si="10"/>
        <v>40.961734052360761</v>
      </c>
      <c r="BI20" s="83">
        <f t="shared" si="10"/>
        <v>40.959482292560004</v>
      </c>
      <c r="BJ20" s="83">
        <f t="shared" si="10"/>
        <v>40.966043801411395</v>
      </c>
      <c r="BK20" s="83">
        <f t="shared" si="10"/>
        <v>40.946937979491366</v>
      </c>
      <c r="BL20" s="83">
        <f t="shared" si="8"/>
        <v>41.002704990422963</v>
      </c>
    </row>
    <row r="21" spans="1:64" ht="12.95" customHeight="1">
      <c r="A21" s="83" t="s">
        <v>80</v>
      </c>
      <c r="B21" s="85"/>
      <c r="C21" s="84">
        <v>39533.582999999999</v>
      </c>
      <c r="D21" s="84" t="s">
        <v>82</v>
      </c>
      <c r="E21" s="83">
        <f t="shared" ref="E21:E84" si="11">+(C21-C$7)/C$8</f>
        <v>0</v>
      </c>
      <c r="F21" s="83">
        <f t="shared" ref="F21:F84" si="12">ROUND(2*E21,0)/2</f>
        <v>0</v>
      </c>
      <c r="G21" s="83">
        <f t="shared" ref="G21:G32" si="13">+C21-(C$7+F21*C$8)</f>
        <v>0</v>
      </c>
      <c r="H21" s="83">
        <f>+G21</f>
        <v>0</v>
      </c>
      <c r="P21" s="83">
        <f t="shared" ref="P21:P84" si="14">+D$11+D$12*F21+D$13*F21^2</f>
        <v>9.4999999999999998E-3</v>
      </c>
      <c r="Q21" s="146">
        <f t="shared" ref="Q21:Q84" si="15">+C21-15018.5</f>
        <v>24515.082999999999</v>
      </c>
      <c r="R21" s="83">
        <f t="shared" ref="R21:R32" si="16">+(P21-G21)^2</f>
        <v>9.0249999999999998E-5</v>
      </c>
      <c r="S21" s="85">
        <v>0.2</v>
      </c>
      <c r="T21" s="83">
        <f t="shared" ref="T21:T84" si="17">+S21*R21</f>
        <v>1.8050000000000002E-5</v>
      </c>
      <c r="Z21" s="83">
        <f t="shared" ref="Z21:Z84" si="18">F21</f>
        <v>0</v>
      </c>
      <c r="AA21" s="90">
        <f t="shared" ref="AA21:AA84" si="19">AB$3+AB$4*Z21+AB$5*Z21^2+AH21</f>
        <v>6.8361842337180149E-3</v>
      </c>
      <c r="AB21" s="90">
        <f t="shared" ref="AB21:AB84" si="20">IF(S21&lt;&gt;0,G21-AH21, -9999)</f>
        <v>2.6638157662819848E-3</v>
      </c>
      <c r="AC21" s="90">
        <f t="shared" ref="AC21:AC84" si="21">+G21-P21</f>
        <v>-9.4999999999999998E-3</v>
      </c>
      <c r="AD21" s="90">
        <f t="shared" ref="AD21:AD84" si="22">IF(S21&lt;&gt;0,G21-AA21, -9999)</f>
        <v>-6.8361842337180149E-3</v>
      </c>
      <c r="AE21" s="90">
        <f t="shared" ref="AE21:AE84" si="23">+(G21-AA21)^2*S21</f>
        <v>9.3466829754669544E-6</v>
      </c>
      <c r="AF21" s="83">
        <f t="shared" ref="AF21:AF84" si="24">IF(S21&lt;&gt;0,G21-P21, -9999)</f>
        <v>-9.4999999999999998E-3</v>
      </c>
      <c r="AG21" s="147"/>
      <c r="AH21" s="83">
        <f t="shared" ref="AH21:AH84" si="25">$AB$6*($AB$11/AI21*AJ21+$AB$12)</f>
        <v>-2.6638157662819848E-3</v>
      </c>
      <c r="AI21" s="83">
        <f t="shared" ref="AI21:AI84" si="26">1+$AB$7*COS(AL21)</f>
        <v>0.93751443605990914</v>
      </c>
      <c r="AJ21" s="83">
        <f t="shared" ref="AJ21:AJ84" si="27">SIN(AL21+RADIANS($AB$9))</f>
        <v>-0.76140287406566487</v>
      </c>
      <c r="AK21" s="83">
        <f t="shared" ref="AK21:AK84" si="28">$AB$7*SIN(AL21)</f>
        <v>0.3400568821937851</v>
      </c>
      <c r="AL21" s="83">
        <f t="shared" ref="AL21:AL84" si="29">2*ATAN(AM21)</f>
        <v>1.7525195069616735</v>
      </c>
      <c r="AM21" s="83">
        <f t="shared" ref="AM21:AM84" si="30">SQRT((1+$AB$7)/(1-$AB$7))*TAN(AN21/2)</f>
        <v>1.2004922741920738</v>
      </c>
      <c r="AN21" s="90">
        <f t="shared" ref="AN21:AT30" si="31">$AU21+$AB$7*SIN(AO21)</f>
        <v>32.809776506390286</v>
      </c>
      <c r="AO21" s="90">
        <f t="shared" si="31"/>
        <v>32.809776471399267</v>
      </c>
      <c r="AP21" s="90">
        <f t="shared" si="31"/>
        <v>32.809775896461964</v>
      </c>
      <c r="AQ21" s="90">
        <f t="shared" si="31"/>
        <v>32.809766449932916</v>
      </c>
      <c r="AR21" s="90">
        <f t="shared" si="31"/>
        <v>32.809611309774731</v>
      </c>
      <c r="AS21" s="90">
        <f t="shared" si="31"/>
        <v>32.807082412879303</v>
      </c>
      <c r="AT21" s="90">
        <f t="shared" si="31"/>
        <v>32.769936714832049</v>
      </c>
      <c r="AU21" s="90">
        <f t="shared" ref="AU21:AU84" si="32">RADIANS($AB$9)+$AB$18*(F21-AB$15)</f>
        <v>32.469425024637651</v>
      </c>
      <c r="AW21" s="83">
        <v>19000</v>
      </c>
      <c r="AX21" s="83">
        <f t="shared" si="0"/>
        <v>4.6924509371341228E-3</v>
      </c>
      <c r="AY21" s="83">
        <f t="shared" si="1"/>
        <v>2.2403159605068924E-3</v>
      </c>
      <c r="AZ21" s="83">
        <f t="shared" si="2"/>
        <v>2.4521349766272308E-3</v>
      </c>
      <c r="BA21" s="83">
        <f t="shared" si="3"/>
        <v>0.67358426320161358</v>
      </c>
      <c r="BB21" s="83">
        <f t="shared" si="4"/>
        <v>0.75758292179109832</v>
      </c>
      <c r="BC21" s="83">
        <f t="shared" si="5"/>
        <v>-2.8055892928028863</v>
      </c>
      <c r="BD21" s="83">
        <f t="shared" si="6"/>
        <v>-5.896215198284148</v>
      </c>
      <c r="BE21" s="83">
        <f t="shared" si="10"/>
        <v>41.317919191177253</v>
      </c>
      <c r="BF21" s="83">
        <f t="shared" si="10"/>
        <v>41.318086968743252</v>
      </c>
      <c r="BG21" s="83">
        <f t="shared" si="10"/>
        <v>41.317540709017067</v>
      </c>
      <c r="BH21" s="83">
        <f t="shared" si="10"/>
        <v>41.31931981992701</v>
      </c>
      <c r="BI21" s="83">
        <f t="shared" si="10"/>
        <v>41.313531429912409</v>
      </c>
      <c r="BJ21" s="83">
        <f t="shared" si="10"/>
        <v>41.332428597980218</v>
      </c>
      <c r="BK21" s="83">
        <f t="shared" si="10"/>
        <v>41.271386750400275</v>
      </c>
      <c r="BL21" s="83">
        <f t="shared" si="8"/>
        <v>41.476776099633256</v>
      </c>
    </row>
    <row r="22" spans="1:64" ht="12.95" customHeight="1">
      <c r="A22" s="83" t="s">
        <v>96</v>
      </c>
      <c r="B22" s="85"/>
      <c r="C22" s="84">
        <v>40698.370000000003</v>
      </c>
      <c r="E22" s="83">
        <f t="shared" si="11"/>
        <v>5278.0218144961427</v>
      </c>
      <c r="F22" s="83">
        <f t="shared" si="12"/>
        <v>5278</v>
      </c>
      <c r="G22" s="83">
        <f t="shared" si="13"/>
        <v>4.8141600054805167E-3</v>
      </c>
      <c r="I22" s="83">
        <f t="shared" ref="I22:I32" si="33">G22</f>
        <v>4.8141600054805167E-3</v>
      </c>
      <c r="P22" s="83">
        <f t="shared" si="14"/>
        <v>7.4434660192037776E-3</v>
      </c>
      <c r="Q22" s="146">
        <f t="shared" si="15"/>
        <v>25679.870000000003</v>
      </c>
      <c r="R22" s="83">
        <f t="shared" si="16"/>
        <v>6.9132501138013043E-6</v>
      </c>
      <c r="S22" s="85">
        <v>0.1</v>
      </c>
      <c r="T22" s="83">
        <f t="shared" si="17"/>
        <v>6.9132501138013043E-7</v>
      </c>
      <c r="Z22" s="83">
        <f t="shared" si="18"/>
        <v>5278</v>
      </c>
      <c r="AA22" s="90">
        <f t="shared" si="19"/>
        <v>9.6135767600310455E-3</v>
      </c>
      <c r="AB22" s="90">
        <f t="shared" si="20"/>
        <v>2.6440492646532484E-3</v>
      </c>
      <c r="AC22" s="90">
        <f t="shared" si="21"/>
        <v>-2.6293060137232609E-3</v>
      </c>
      <c r="AD22" s="90">
        <f t="shared" si="22"/>
        <v>-4.7994167545505288E-3</v>
      </c>
      <c r="AE22" s="90">
        <f t="shared" si="23"/>
        <v>2.303440118386033E-6</v>
      </c>
      <c r="AF22" s="83">
        <f t="shared" si="24"/>
        <v>-2.6293060137232609E-3</v>
      </c>
      <c r="AG22" s="147"/>
      <c r="AH22" s="83">
        <f t="shared" si="25"/>
        <v>2.1701107408272683E-3</v>
      </c>
      <c r="AI22" s="83">
        <f t="shared" si="26"/>
        <v>0.66230312651593715</v>
      </c>
      <c r="AJ22" s="83">
        <f t="shared" si="27"/>
        <v>0.6741795996763752</v>
      </c>
      <c r="AK22" s="83">
        <f t="shared" si="28"/>
        <v>-7.4188614135579076E-2</v>
      </c>
      <c r="AL22" s="83">
        <f t="shared" si="29"/>
        <v>-2.9253380904089057</v>
      </c>
      <c r="AM22" s="83">
        <f t="shared" si="30"/>
        <v>-9.2122892086171362</v>
      </c>
      <c r="AN22" s="90">
        <f t="shared" si="31"/>
        <v>34.866406737710911</v>
      </c>
      <c r="AO22" s="90">
        <f t="shared" si="31"/>
        <v>34.866582554529529</v>
      </c>
      <c r="AP22" s="90">
        <f t="shared" si="31"/>
        <v>34.866048799552125</v>
      </c>
      <c r="AQ22" s="90">
        <f t="shared" si="31"/>
        <v>34.867669485488747</v>
      </c>
      <c r="AR22" s="90">
        <f t="shared" si="31"/>
        <v>34.862751038844145</v>
      </c>
      <c r="AS22" s="90">
        <f t="shared" si="31"/>
        <v>34.87770165088893</v>
      </c>
      <c r="AT22" s="90">
        <f t="shared" si="31"/>
        <v>34.832469029340963</v>
      </c>
      <c r="AU22" s="90">
        <f t="shared" si="32"/>
        <v>34.971572339049587</v>
      </c>
      <c r="AW22" s="83">
        <v>20000</v>
      </c>
      <c r="AX22" s="83">
        <f t="shared" si="0"/>
        <v>4.6908651164979508E-3</v>
      </c>
      <c r="AY22" s="83">
        <f t="shared" si="1"/>
        <v>1.8692374279733375E-3</v>
      </c>
      <c r="AZ22" s="83">
        <f t="shared" si="2"/>
        <v>2.8216276885246134E-3</v>
      </c>
      <c r="BA22" s="83">
        <f t="shared" si="3"/>
        <v>0.7169207013906943</v>
      </c>
      <c r="BB22" s="83">
        <f t="shared" si="4"/>
        <v>0.9066112839963042</v>
      </c>
      <c r="BC22" s="83">
        <f t="shared" si="5"/>
        <v>-2.5300087265099056</v>
      </c>
      <c r="BD22" s="83">
        <f t="shared" si="6"/>
        <v>-3.167625331122788</v>
      </c>
      <c r="BE22" s="83">
        <f t="shared" si="10"/>
        <v>41.691012779092468</v>
      </c>
      <c r="BF22" s="83">
        <f t="shared" si="10"/>
        <v>41.691051459782457</v>
      </c>
      <c r="BG22" s="83">
        <f t="shared" si="10"/>
        <v>41.690881897713012</v>
      </c>
      <c r="BH22" s="83">
        <f t="shared" si="10"/>
        <v>41.691625439206483</v>
      </c>
      <c r="BI22" s="83">
        <f t="shared" si="10"/>
        <v>41.688369614681598</v>
      </c>
      <c r="BJ22" s="83">
        <f t="shared" si="10"/>
        <v>41.702717022822853</v>
      </c>
      <c r="BK22" s="83">
        <f t="shared" si="10"/>
        <v>41.641137364687097</v>
      </c>
      <c r="BL22" s="83">
        <f t="shared" si="8"/>
        <v>41.950847208843548</v>
      </c>
    </row>
    <row r="23" spans="1:64" ht="12.95" customHeight="1">
      <c r="A23" s="83" t="s">
        <v>96</v>
      </c>
      <c r="B23" s="85"/>
      <c r="C23" s="84">
        <v>40711.387999999999</v>
      </c>
      <c r="E23" s="83">
        <f t="shared" si="11"/>
        <v>5337.0105291547816</v>
      </c>
      <c r="F23" s="83">
        <f t="shared" si="12"/>
        <v>5337</v>
      </c>
      <c r="G23" s="83">
        <f t="shared" si="13"/>
        <v>2.3236400011228397E-3</v>
      </c>
      <c r="I23" s="83">
        <f t="shared" si="33"/>
        <v>2.3236400011228397E-3</v>
      </c>
      <c r="P23" s="83">
        <f t="shared" si="14"/>
        <v>7.4206504467091063E-3</v>
      </c>
      <c r="Q23" s="146">
        <f t="shared" si="15"/>
        <v>25692.887999999999</v>
      </c>
      <c r="R23" s="83">
        <f t="shared" si="16"/>
        <v>2.5979515482415511E-5</v>
      </c>
      <c r="S23" s="85">
        <v>0.1</v>
      </c>
      <c r="T23" s="83">
        <f t="shared" si="17"/>
        <v>2.5979515482415513E-6</v>
      </c>
      <c r="Z23" s="83">
        <f t="shared" si="18"/>
        <v>5337</v>
      </c>
      <c r="AA23" s="90">
        <f t="shared" si="19"/>
        <v>9.6295800622611706E-3</v>
      </c>
      <c r="AB23" s="90">
        <f t="shared" si="20"/>
        <v>1.147103855707746E-4</v>
      </c>
      <c r="AC23" s="90">
        <f t="shared" si="21"/>
        <v>-5.0970104455862666E-3</v>
      </c>
      <c r="AD23" s="90">
        <f t="shared" si="22"/>
        <v>-7.3059400611383309E-3</v>
      </c>
      <c r="AE23" s="90">
        <f t="shared" si="23"/>
        <v>5.3376760176945961E-6</v>
      </c>
      <c r="AF23" s="83">
        <f t="shared" si="24"/>
        <v>-5.0970104455862666E-3</v>
      </c>
      <c r="AG23" s="147"/>
      <c r="AH23" s="83">
        <f t="shared" si="25"/>
        <v>2.2089296155520651E-3</v>
      </c>
      <c r="AI23" s="83">
        <f t="shared" si="26"/>
        <v>0.6634440537756876</v>
      </c>
      <c r="AJ23" s="83">
        <f t="shared" si="27"/>
        <v>0.68509128451457513</v>
      </c>
      <c r="AK23" s="83">
        <f t="shared" si="28"/>
        <v>-7.9203686084214617E-2</v>
      </c>
      <c r="AL23" s="83">
        <f t="shared" si="29"/>
        <v>-2.9104624256092282</v>
      </c>
      <c r="AM23" s="83">
        <f t="shared" si="30"/>
        <v>-8.6145743446615857</v>
      </c>
      <c r="AN23" s="90">
        <f t="shared" si="31"/>
        <v>34.887464096214934</v>
      </c>
      <c r="AO23" s="90">
        <f t="shared" si="31"/>
        <v>34.887643101757995</v>
      </c>
      <c r="AP23" s="90">
        <f t="shared" si="31"/>
        <v>34.887095869945597</v>
      </c>
      <c r="AQ23" s="90">
        <f t="shared" si="31"/>
        <v>34.888769116832748</v>
      </c>
      <c r="AR23" s="90">
        <f t="shared" si="31"/>
        <v>34.88365590657574</v>
      </c>
      <c r="AS23" s="90">
        <f t="shared" si="31"/>
        <v>34.899309665007991</v>
      </c>
      <c r="AT23" s="90">
        <f t="shared" si="31"/>
        <v>34.851641286789715</v>
      </c>
      <c r="AU23" s="90">
        <f t="shared" si="32"/>
        <v>34.999542534492996</v>
      </c>
      <c r="AW23" s="83">
        <v>21000</v>
      </c>
      <c r="AX23" s="83">
        <f t="shared" si="0"/>
        <v>4.2820720409586675E-3</v>
      </c>
      <c r="AY23" s="83">
        <f t="shared" si="1"/>
        <v>1.4992599055521805E-3</v>
      </c>
      <c r="AZ23" s="83">
        <f t="shared" si="2"/>
        <v>2.7828121354064872E-3</v>
      </c>
      <c r="BA23" s="83">
        <f t="shared" si="3"/>
        <v>0.79520010810706387</v>
      </c>
      <c r="BB23" s="83">
        <f t="shared" si="4"/>
        <v>0.99391704744635245</v>
      </c>
      <c r="BC23" s="83">
        <f t="shared" si="5"/>
        <v>-2.2047502529654612</v>
      </c>
      <c r="BD23" s="83">
        <f t="shared" si="6"/>
        <v>-1.9763575823406692</v>
      </c>
      <c r="BE23" s="83">
        <f t="shared" si="10"/>
        <v>42.096211369390282</v>
      </c>
      <c r="BF23" s="83">
        <f t="shared" si="10"/>
        <v>42.096211642465697</v>
      </c>
      <c r="BG23" s="83">
        <f t="shared" si="10"/>
        <v>42.096209095466193</v>
      </c>
      <c r="BH23" s="83">
        <f t="shared" si="10"/>
        <v>42.096232852337224</v>
      </c>
      <c r="BI23" s="83">
        <f t="shared" si="10"/>
        <v>42.096011329770121</v>
      </c>
      <c r="BJ23" s="83">
        <f t="shared" si="10"/>
        <v>42.098082806004783</v>
      </c>
      <c r="BK23" s="83">
        <f t="shared" si="10"/>
        <v>42.079199344217407</v>
      </c>
      <c r="BL23" s="83">
        <f t="shared" si="8"/>
        <v>42.424918318053848</v>
      </c>
    </row>
    <row r="24" spans="1:64" ht="12.95" customHeight="1">
      <c r="A24" s="83" t="s">
        <v>96</v>
      </c>
      <c r="B24" s="85" t="s">
        <v>197</v>
      </c>
      <c r="C24" s="84">
        <v>40711.512999999999</v>
      </c>
      <c r="E24" s="83">
        <f t="shared" si="11"/>
        <v>5337.5769440673894</v>
      </c>
      <c r="F24" s="83">
        <f t="shared" si="12"/>
        <v>5337.5</v>
      </c>
      <c r="G24" s="83">
        <f t="shared" si="13"/>
        <v>1.6980499996861909E-2</v>
      </c>
      <c r="I24" s="83">
        <f t="shared" si="33"/>
        <v>1.6980499996861909E-2</v>
      </c>
      <c r="P24" s="83">
        <f t="shared" si="14"/>
        <v>7.4204571107773544E-3</v>
      </c>
      <c r="Q24" s="146">
        <f t="shared" si="15"/>
        <v>25693.012999999999</v>
      </c>
      <c r="R24" s="83">
        <f t="shared" si="16"/>
        <v>9.1394419983775892E-5</v>
      </c>
      <c r="S24" s="85">
        <v>0.1</v>
      </c>
      <c r="T24" s="83">
        <f t="shared" si="17"/>
        <v>9.1394419983775889E-6</v>
      </c>
      <c r="Z24" s="83">
        <f t="shared" si="18"/>
        <v>5337.5</v>
      </c>
      <c r="AA24" s="90">
        <f t="shared" si="19"/>
        <v>9.6297118264543728E-3</v>
      </c>
      <c r="AB24" s="90">
        <f t="shared" si="20"/>
        <v>1.477124528118489E-2</v>
      </c>
      <c r="AC24" s="90">
        <f t="shared" si="21"/>
        <v>9.5600428860845542E-3</v>
      </c>
      <c r="AD24" s="90">
        <f t="shared" si="22"/>
        <v>7.3507881704075358E-3</v>
      </c>
      <c r="AE24" s="90">
        <f t="shared" si="23"/>
        <v>5.4034086726203372E-6</v>
      </c>
      <c r="AF24" s="83">
        <f t="shared" si="24"/>
        <v>9.5600428860845542E-3</v>
      </c>
      <c r="AG24" s="147"/>
      <c r="AH24" s="83">
        <f t="shared" si="25"/>
        <v>2.2092547156770189E-3</v>
      </c>
      <c r="AI24" s="83">
        <f t="shared" si="26"/>
        <v>0.66345405889208164</v>
      </c>
      <c r="AJ24" s="83">
        <f t="shared" si="27"/>
        <v>0.68518327406690938</v>
      </c>
      <c r="AK24" s="83">
        <f t="shared" si="28"/>
        <v>-7.9246188249369659E-2</v>
      </c>
      <c r="AL24" s="83">
        <f t="shared" si="29"/>
        <v>-2.9103361381454773</v>
      </c>
      <c r="AM24" s="83">
        <f t="shared" si="30"/>
        <v>-8.6098278302078128</v>
      </c>
      <c r="AN24" s="90">
        <f t="shared" si="31"/>
        <v>34.88764270659906</v>
      </c>
      <c r="AO24" s="90">
        <f t="shared" si="31"/>
        <v>34.887821733582697</v>
      </c>
      <c r="AP24" s="90">
        <f t="shared" si="31"/>
        <v>34.887274402753043</v>
      </c>
      <c r="AQ24" s="90">
        <f t="shared" si="31"/>
        <v>34.888948055029175</v>
      </c>
      <c r="AR24" s="90">
        <f t="shared" si="31"/>
        <v>34.883833295074844</v>
      </c>
      <c r="AS24" s="90">
        <f t="shared" si="31"/>
        <v>34.899492777513544</v>
      </c>
      <c r="AT24" s="90">
        <f t="shared" si="31"/>
        <v>34.851804248300411</v>
      </c>
      <c r="AU24" s="90">
        <f t="shared" si="32"/>
        <v>34.9997795700476</v>
      </c>
      <c r="AW24" s="83">
        <v>22000</v>
      </c>
      <c r="AX24" s="83">
        <f t="shared" si="0"/>
        <v>3.3251965383444488E-3</v>
      </c>
      <c r="AY24" s="83">
        <f t="shared" si="1"/>
        <v>1.1303833932434228E-3</v>
      </c>
      <c r="AZ24" s="83">
        <f t="shared" si="2"/>
        <v>2.1948131451010261E-3</v>
      </c>
      <c r="BA24" s="83">
        <f t="shared" si="3"/>
        <v>0.92688488878885489</v>
      </c>
      <c r="BB24" s="83">
        <f t="shared" si="4"/>
        <v>0.9521741984437686</v>
      </c>
      <c r="BC24" s="83">
        <f t="shared" si="5"/>
        <v>-1.783873098815695</v>
      </c>
      <c r="BD24" s="83">
        <f t="shared" si="6"/>
        <v>-1.2394994878620518</v>
      </c>
      <c r="BE24" s="83">
        <f t="shared" si="10"/>
        <v>42.556886983410259</v>
      </c>
      <c r="BF24" s="83">
        <f t="shared" si="10"/>
        <v>42.556886995843136</v>
      </c>
      <c r="BG24" s="83">
        <f t="shared" si="10"/>
        <v>42.556887244051858</v>
      </c>
      <c r="BH24" s="83">
        <f t="shared" si="10"/>
        <v>42.556892199176389</v>
      </c>
      <c r="BI24" s="83">
        <f t="shared" si="10"/>
        <v>42.556991085934982</v>
      </c>
      <c r="BJ24" s="83">
        <f t="shared" si="10"/>
        <v>42.558950746764616</v>
      </c>
      <c r="BK24" s="83">
        <f t="shared" si="10"/>
        <v>42.593515067498295</v>
      </c>
      <c r="BL24" s="83">
        <f t="shared" si="8"/>
        <v>42.898989427264141</v>
      </c>
    </row>
    <row r="25" spans="1:64" ht="12.95" customHeight="1">
      <c r="A25" s="83" t="s">
        <v>96</v>
      </c>
      <c r="B25" s="85" t="s">
        <v>197</v>
      </c>
      <c r="C25" s="84">
        <v>40714.375999999997</v>
      </c>
      <c r="E25" s="83">
        <f t="shared" si="11"/>
        <v>5350.5501112257534</v>
      </c>
      <c r="F25" s="83">
        <f t="shared" si="12"/>
        <v>5350.5</v>
      </c>
      <c r="G25" s="83">
        <f t="shared" si="13"/>
        <v>1.1058860000048298E-2</v>
      </c>
      <c r="I25" s="83">
        <f t="shared" si="33"/>
        <v>1.1058860000048298E-2</v>
      </c>
      <c r="P25" s="83">
        <f t="shared" si="14"/>
        <v>7.4154304731654545E-3</v>
      </c>
      <c r="Q25" s="146">
        <f t="shared" si="15"/>
        <v>25695.875999999997</v>
      </c>
      <c r="R25" s="83">
        <f t="shared" si="16"/>
        <v>1.3274578717361744E-5</v>
      </c>
      <c r="S25" s="85">
        <v>0.1</v>
      </c>
      <c r="T25" s="83">
        <f t="shared" si="17"/>
        <v>1.3274578717361745E-6</v>
      </c>
      <c r="Z25" s="83">
        <f t="shared" si="18"/>
        <v>5350.5</v>
      </c>
      <c r="AA25" s="90">
        <f t="shared" si="19"/>
        <v>9.633114759117857E-3</v>
      </c>
      <c r="AB25" s="90">
        <f t="shared" si="20"/>
        <v>8.8411757140958967E-3</v>
      </c>
      <c r="AC25" s="90">
        <f t="shared" si="21"/>
        <v>3.6434295268828439E-3</v>
      </c>
      <c r="AD25" s="90">
        <f t="shared" si="22"/>
        <v>1.4257452409304414E-3</v>
      </c>
      <c r="AE25" s="90">
        <f t="shared" si="23"/>
        <v>2.0327494920358024E-7</v>
      </c>
      <c r="AF25" s="83">
        <f t="shared" si="24"/>
        <v>3.6434295268828439E-3</v>
      </c>
      <c r="AG25" s="147"/>
      <c r="AH25" s="83">
        <f t="shared" si="25"/>
        <v>2.2176842859524017E-3</v>
      </c>
      <c r="AI25" s="83">
        <f t="shared" si="26"/>
        <v>0.66371618388796305</v>
      </c>
      <c r="AJ25" s="83">
        <f t="shared" si="27"/>
        <v>0.68757214281545143</v>
      </c>
      <c r="AK25" s="83">
        <f t="shared" si="28"/>
        <v>-8.0351252942282708E-2</v>
      </c>
      <c r="AL25" s="83">
        <f t="shared" si="29"/>
        <v>-2.9070513140501961</v>
      </c>
      <c r="AM25" s="83">
        <f t="shared" si="30"/>
        <v>-8.4881552814284351</v>
      </c>
      <c r="AN25" s="90">
        <f t="shared" si="31"/>
        <v>34.892287535545329</v>
      </c>
      <c r="AO25" s="90">
        <f t="shared" si="31"/>
        <v>34.89246708724508</v>
      </c>
      <c r="AP25" s="90">
        <f t="shared" si="31"/>
        <v>34.891917271612229</v>
      </c>
      <c r="AQ25" s="90">
        <f t="shared" si="31"/>
        <v>34.893601226351485</v>
      </c>
      <c r="AR25" s="90">
        <f t="shared" si="31"/>
        <v>34.888446776038307</v>
      </c>
      <c r="AS25" s="90">
        <f t="shared" si="31"/>
        <v>34.904253673268649</v>
      </c>
      <c r="AT25" s="90">
        <f t="shared" si="31"/>
        <v>34.856044177998406</v>
      </c>
      <c r="AU25" s="90">
        <f t="shared" si="32"/>
        <v>35.005942494467334</v>
      </c>
      <c r="AW25" s="83">
        <v>23000</v>
      </c>
      <c r="AX25" s="83">
        <f t="shared" si="0"/>
        <v>1.6708979956290993E-3</v>
      </c>
      <c r="AY25" s="83">
        <f t="shared" si="1"/>
        <v>7.6260789104706144E-4</v>
      </c>
      <c r="AZ25" s="83">
        <f t="shared" si="2"/>
        <v>9.0829010458203798E-4</v>
      </c>
      <c r="BA25" s="83">
        <f t="shared" si="3"/>
        <v>1.1313411030816742</v>
      </c>
      <c r="BB25" s="83">
        <f t="shared" si="4"/>
        <v>0.61117052750491907</v>
      </c>
      <c r="BC25" s="83">
        <f t="shared" si="5"/>
        <v>-1.1811373979948661</v>
      </c>
      <c r="BD25" s="83">
        <f t="shared" si="6"/>
        <v>-0.6703796089757702</v>
      </c>
      <c r="BE25" s="83">
        <f t="shared" si="10"/>
        <v>43.107800434185677</v>
      </c>
      <c r="BF25" s="83">
        <f t="shared" si="10"/>
        <v>43.107830031046831</v>
      </c>
      <c r="BG25" s="83">
        <f t="shared" si="10"/>
        <v>43.10796348019943</v>
      </c>
      <c r="BH25" s="83">
        <f t="shared" si="10"/>
        <v>43.108564924219429</v>
      </c>
      <c r="BI25" s="83">
        <f t="shared" si="10"/>
        <v>43.111270240475605</v>
      </c>
      <c r="BJ25" s="83">
        <f t="shared" si="10"/>
        <v>43.123333154828607</v>
      </c>
      <c r="BK25" s="83">
        <f t="shared" si="10"/>
        <v>43.175207953488751</v>
      </c>
      <c r="BL25" s="83">
        <f t="shared" si="8"/>
        <v>43.373060536474433</v>
      </c>
    </row>
    <row r="26" spans="1:64" ht="12.95" customHeight="1">
      <c r="A26" s="83" t="s">
        <v>98</v>
      </c>
      <c r="B26" s="85"/>
      <c r="C26" s="84">
        <v>40714.482000000004</v>
      </c>
      <c r="E26" s="83">
        <f t="shared" si="11"/>
        <v>5351.0304310716774</v>
      </c>
      <c r="F26" s="83">
        <f t="shared" si="12"/>
        <v>5351</v>
      </c>
      <c r="G26" s="83">
        <f t="shared" si="13"/>
        <v>6.7157200028304942E-3</v>
      </c>
      <c r="I26" s="83">
        <f t="shared" si="33"/>
        <v>6.7157200028304942E-3</v>
      </c>
      <c r="P26" s="83">
        <f t="shared" si="14"/>
        <v>7.4152371446655208E-3</v>
      </c>
      <c r="Q26" s="146">
        <f t="shared" si="15"/>
        <v>25695.982000000004</v>
      </c>
      <c r="R26" s="83">
        <f t="shared" si="16"/>
        <v>4.8932423172104467E-7</v>
      </c>
      <c r="S26" s="85">
        <v>0.1</v>
      </c>
      <c r="T26" s="83">
        <f t="shared" si="17"/>
        <v>4.8932423172104472E-8</v>
      </c>
      <c r="Z26" s="83">
        <f t="shared" si="18"/>
        <v>5351</v>
      </c>
      <c r="AA26" s="90">
        <f t="shared" si="19"/>
        <v>9.6332447576105359E-3</v>
      </c>
      <c r="AB26" s="90">
        <f t="shared" si="20"/>
        <v>4.497712389885479E-3</v>
      </c>
      <c r="AC26" s="90">
        <f t="shared" si="21"/>
        <v>-6.9951714183502656E-4</v>
      </c>
      <c r="AD26" s="90">
        <f t="shared" si="22"/>
        <v>-2.9175247547800418E-3</v>
      </c>
      <c r="AE26" s="90">
        <f t="shared" si="23"/>
        <v>8.511950694754343E-7</v>
      </c>
      <c r="AF26" s="83">
        <f t="shared" si="24"/>
        <v>-6.9951714183502656E-4</v>
      </c>
      <c r="AG26" s="147"/>
      <c r="AH26" s="83">
        <f t="shared" si="25"/>
        <v>2.2180076129450156E-3</v>
      </c>
      <c r="AI26" s="83">
        <f t="shared" si="26"/>
        <v>0.6637263422967572</v>
      </c>
      <c r="AJ26" s="83">
        <f t="shared" si="27"/>
        <v>0.68766391228949209</v>
      </c>
      <c r="AK26" s="83">
        <f t="shared" si="28"/>
        <v>-8.0393755747267731E-2</v>
      </c>
      <c r="AL26" s="83">
        <f t="shared" si="29"/>
        <v>-2.9069249224581517</v>
      </c>
      <c r="AM26" s="83">
        <f t="shared" si="30"/>
        <v>-8.4835413805855673</v>
      </c>
      <c r="AN26" s="90">
        <f t="shared" si="31"/>
        <v>34.892466219887304</v>
      </c>
      <c r="AO26" s="90">
        <f t="shared" si="31"/>
        <v>34.89264579051104</v>
      </c>
      <c r="AP26" s="90">
        <f t="shared" si="31"/>
        <v>34.892095882756045</v>
      </c>
      <c r="AQ26" s="90">
        <f t="shared" si="31"/>
        <v>34.89378022459465</v>
      </c>
      <c r="AR26" s="90">
        <f t="shared" si="31"/>
        <v>34.888624270921945</v>
      </c>
      <c r="AS26" s="90">
        <f t="shared" si="31"/>
        <v>34.904436783573125</v>
      </c>
      <c r="AT26" s="90">
        <f t="shared" si="31"/>
        <v>34.856207365449627</v>
      </c>
      <c r="AU26" s="90">
        <f t="shared" si="32"/>
        <v>35.006179530021939</v>
      </c>
      <c r="AW26" s="83">
        <v>24000</v>
      </c>
      <c r="AX26" s="83">
        <f t="shared" si="0"/>
        <v>-5.7425683575384719E-4</v>
      </c>
      <c r="AY26" s="83">
        <f t="shared" si="1"/>
        <v>3.959333989630977E-4</v>
      </c>
      <c r="AZ26" s="83">
        <f t="shared" si="2"/>
        <v>-9.7019023471694489E-4</v>
      </c>
      <c r="BA26" s="83">
        <f t="shared" si="3"/>
        <v>1.3309089788989272</v>
      </c>
      <c r="BB26" s="83">
        <f t="shared" si="4"/>
        <v>-0.22753037036086332</v>
      </c>
      <c r="BC26" s="83">
        <f t="shared" si="5"/>
        <v>-0.29405799772388419</v>
      </c>
      <c r="BD26" s="83">
        <f t="shared" si="6"/>
        <v>-0.14809770871964986</v>
      </c>
      <c r="BE26" s="83">
        <f t="shared" si="10"/>
        <v>43.776503755955602</v>
      </c>
      <c r="BF26" s="83">
        <f t="shared" si="10"/>
        <v>43.77657474104376</v>
      </c>
      <c r="BG26" s="83">
        <f t="shared" si="10"/>
        <v>43.776784466391597</v>
      </c>
      <c r="BH26" s="83">
        <f t="shared" si="10"/>
        <v>43.777404046130286</v>
      </c>
      <c r="BI26" s="83">
        <f t="shared" si="10"/>
        <v>43.779233970656819</v>
      </c>
      <c r="BJ26" s="83">
        <f t="shared" si="10"/>
        <v>43.784634642512941</v>
      </c>
      <c r="BK26" s="83">
        <f t="shared" si="10"/>
        <v>43.800540330815082</v>
      </c>
      <c r="BL26" s="83">
        <f t="shared" si="8"/>
        <v>43.847131645684733</v>
      </c>
    </row>
    <row r="27" spans="1:64" ht="12.95" customHeight="1">
      <c r="A27" s="83" t="s">
        <v>96</v>
      </c>
      <c r="B27" s="85"/>
      <c r="C27" s="84">
        <v>40715.353999999999</v>
      </c>
      <c r="E27" s="83">
        <f t="shared" si="11"/>
        <v>5354.9817415020116</v>
      </c>
      <c r="F27" s="83">
        <f t="shared" si="12"/>
        <v>5355</v>
      </c>
      <c r="G27" s="83">
        <f t="shared" si="13"/>
        <v>-4.0293999991263263E-3</v>
      </c>
      <c r="I27" s="83">
        <f t="shared" si="33"/>
        <v>-4.0293999991263263E-3</v>
      </c>
      <c r="P27" s="83">
        <f t="shared" si="14"/>
        <v>7.4136905265751469E-3</v>
      </c>
      <c r="Q27" s="146">
        <f t="shared" si="15"/>
        <v>25696.853999999999</v>
      </c>
      <c r="R27" s="83">
        <f t="shared" si="16"/>
        <v>1.3094432077939881E-4</v>
      </c>
      <c r="S27" s="85">
        <v>0.1</v>
      </c>
      <c r="T27" s="83">
        <f t="shared" si="17"/>
        <v>1.3094432077939881E-5</v>
      </c>
      <c r="Z27" s="83">
        <f t="shared" si="18"/>
        <v>5355</v>
      </c>
      <c r="AA27" s="90">
        <f t="shared" si="19"/>
        <v>9.634282384910273E-3</v>
      </c>
      <c r="AB27" s="90">
        <f t="shared" si="20"/>
        <v>-6.2499918574614524E-3</v>
      </c>
      <c r="AC27" s="90">
        <f t="shared" si="21"/>
        <v>-1.1443090525701473E-2</v>
      </c>
      <c r="AD27" s="90">
        <f t="shared" si="22"/>
        <v>-1.3663682384036599E-2</v>
      </c>
      <c r="AE27" s="90">
        <f t="shared" si="23"/>
        <v>1.8669621629183208E-5</v>
      </c>
      <c r="AF27" s="83">
        <f t="shared" si="24"/>
        <v>-1.1443090525701473E-2</v>
      </c>
      <c r="AG27" s="147"/>
      <c r="AH27" s="83">
        <f t="shared" si="25"/>
        <v>2.2205918583351261E-3</v>
      </c>
      <c r="AI27" s="83">
        <f t="shared" si="26"/>
        <v>0.66380781425661761</v>
      </c>
      <c r="AJ27" s="83">
        <f t="shared" si="27"/>
        <v>0.6883977741368642</v>
      </c>
      <c r="AK27" s="83">
        <f t="shared" si="28"/>
        <v>-8.0733779010747006E-2</v>
      </c>
      <c r="AL27" s="83">
        <f t="shared" si="29"/>
        <v>-2.9059136495799374</v>
      </c>
      <c r="AM27" s="83">
        <f t="shared" si="30"/>
        <v>-8.4468024415405747</v>
      </c>
      <c r="AN27" s="90">
        <f t="shared" si="31"/>
        <v>34.893895794128923</v>
      </c>
      <c r="AO27" s="90">
        <f t="shared" si="31"/>
        <v>34.89407551279767</v>
      </c>
      <c r="AP27" s="90">
        <f t="shared" si="31"/>
        <v>34.893524877255167</v>
      </c>
      <c r="AQ27" s="90">
        <f t="shared" si="31"/>
        <v>34.895212291462634</v>
      </c>
      <c r="AR27" s="90">
        <f t="shared" si="31"/>
        <v>34.890044372916968</v>
      </c>
      <c r="AS27" s="90">
        <f t="shared" si="31"/>
        <v>34.905901663355586</v>
      </c>
      <c r="AT27" s="90">
        <f t="shared" si="31"/>
        <v>34.857513168755148</v>
      </c>
      <c r="AU27" s="90">
        <f t="shared" si="32"/>
        <v>35.008075814458785</v>
      </c>
      <c r="AW27" s="83">
        <v>25000</v>
      </c>
      <c r="AX27" s="83">
        <f t="shared" si="0"/>
        <v>-2.4641732591171852E-3</v>
      </c>
      <c r="AY27" s="83">
        <f t="shared" si="1"/>
        <v>3.0359916991531738E-5</v>
      </c>
      <c r="AZ27" s="83">
        <f t="shared" si="2"/>
        <v>-2.4945331761087172E-3</v>
      </c>
      <c r="BA27" s="83">
        <f t="shared" si="3"/>
        <v>1.2619684338976758</v>
      </c>
      <c r="BB27" s="83">
        <f t="shared" si="4"/>
        <v>-0.94403017592454175</v>
      </c>
      <c r="BC27" s="83">
        <f t="shared" si="5"/>
        <v>0.71104323188682905</v>
      </c>
      <c r="BD27" s="83">
        <f t="shared" si="6"/>
        <v>0.37129854422004521</v>
      </c>
      <c r="BE27" s="83">
        <f t="shared" si="10"/>
        <v>44.488950588187507</v>
      </c>
      <c r="BF27" s="83">
        <f t="shared" si="10"/>
        <v>44.488855579592247</v>
      </c>
      <c r="BG27" s="83">
        <f t="shared" si="10"/>
        <v>44.4885413529991</v>
      </c>
      <c r="BH27" s="83">
        <f t="shared" si="10"/>
        <v>44.487502485502311</v>
      </c>
      <c r="BI27" s="83">
        <f t="shared" si="10"/>
        <v>44.48407211068632</v>
      </c>
      <c r="BJ27" s="83">
        <f t="shared" si="10"/>
        <v>44.472790254280902</v>
      </c>
      <c r="BK27" s="83">
        <f t="shared" si="10"/>
        <v>44.436149153618636</v>
      </c>
      <c r="BL27" s="83">
        <f t="shared" si="8"/>
        <v>44.321202754895026</v>
      </c>
    </row>
    <row r="28" spans="1:64" ht="12.95" customHeight="1">
      <c r="A28" s="83" t="s">
        <v>96</v>
      </c>
      <c r="B28" s="85" t="s">
        <v>197</v>
      </c>
      <c r="C28" s="84">
        <v>40740.417000000001</v>
      </c>
      <c r="E28" s="83">
        <f t="shared" si="11"/>
        <v>5468.5501971395888</v>
      </c>
      <c r="F28" s="83">
        <f t="shared" si="12"/>
        <v>5468.5</v>
      </c>
      <c r="G28" s="83">
        <f t="shared" si="13"/>
        <v>1.1077820003265515E-2</v>
      </c>
      <c r="I28" s="83">
        <f t="shared" si="33"/>
        <v>1.1077820003265515E-2</v>
      </c>
      <c r="P28" s="83">
        <f t="shared" si="14"/>
        <v>7.3698125799338231E-3</v>
      </c>
      <c r="Q28" s="146">
        <f t="shared" si="15"/>
        <v>25721.917000000001</v>
      </c>
      <c r="R28" s="83">
        <f t="shared" si="16"/>
        <v>1.3749319051482933E-5</v>
      </c>
      <c r="S28" s="85">
        <v>0.1</v>
      </c>
      <c r="T28" s="83">
        <f t="shared" si="17"/>
        <v>1.3749319051482934E-6</v>
      </c>
      <c r="Z28" s="83">
        <f t="shared" si="18"/>
        <v>5468.5</v>
      </c>
      <c r="AA28" s="90">
        <f t="shared" si="19"/>
        <v>9.6619531691232094E-3</v>
      </c>
      <c r="AB28" s="90">
        <f t="shared" si="20"/>
        <v>8.7856794140761287E-3</v>
      </c>
      <c r="AC28" s="90">
        <f t="shared" si="21"/>
        <v>3.7080074233316919E-3</v>
      </c>
      <c r="AD28" s="90">
        <f t="shared" si="22"/>
        <v>1.4158668341423056E-3</v>
      </c>
      <c r="AE28" s="90">
        <f t="shared" si="23"/>
        <v>2.004678892024155E-7</v>
      </c>
      <c r="AF28" s="83">
        <f t="shared" si="24"/>
        <v>3.7080074233316919E-3</v>
      </c>
      <c r="AG28" s="147"/>
      <c r="AH28" s="83">
        <f t="shared" si="25"/>
        <v>2.2921405891893859E-3</v>
      </c>
      <c r="AI28" s="83">
        <f t="shared" si="26"/>
        <v>0.66627234844027206</v>
      </c>
      <c r="AJ28" s="83">
        <f t="shared" si="27"/>
        <v>0.70900140870224138</v>
      </c>
      <c r="AK28" s="83">
        <f t="shared" si="28"/>
        <v>-9.038242867226931E-2</v>
      </c>
      <c r="AL28" s="83">
        <f t="shared" si="29"/>
        <v>-2.8771102553730525</v>
      </c>
      <c r="AM28" s="83">
        <f t="shared" si="30"/>
        <v>-7.5178080237579934</v>
      </c>
      <c r="AN28" s="90">
        <f t="shared" si="31"/>
        <v>34.934536899616262</v>
      </c>
      <c r="AO28" s="90">
        <f t="shared" si="31"/>
        <v>34.934718380299266</v>
      </c>
      <c r="AP28" s="90">
        <f t="shared" si="31"/>
        <v>34.934153863607115</v>
      </c>
      <c r="AQ28" s="90">
        <f t="shared" si="31"/>
        <v>34.935910273039596</v>
      </c>
      <c r="AR28" s="90">
        <f t="shared" si="31"/>
        <v>34.930449462506928</v>
      </c>
      <c r="AS28" s="90">
        <f t="shared" si="31"/>
        <v>34.947466786019767</v>
      </c>
      <c r="AT28" s="90">
        <f t="shared" si="31"/>
        <v>34.894798990629404</v>
      </c>
      <c r="AU28" s="90">
        <f t="shared" si="32"/>
        <v>35.061882885354152</v>
      </c>
      <c r="AW28" s="83">
        <v>26000</v>
      </c>
      <c r="AX28" s="83">
        <f t="shared" si="0"/>
        <v>-3.1804880721768456E-3</v>
      </c>
      <c r="AY28" s="83">
        <f t="shared" si="1"/>
        <v>-3.3411255486763471E-4</v>
      </c>
      <c r="AZ28" s="83">
        <f t="shared" si="2"/>
        <v>-2.846375517309211E-3</v>
      </c>
      <c r="BA28" s="83">
        <f t="shared" si="3"/>
        <v>1.0347397497190784</v>
      </c>
      <c r="BB28" s="83">
        <f t="shared" si="4"/>
        <v>-0.91188106147896375</v>
      </c>
      <c r="BC28" s="83">
        <f t="shared" si="5"/>
        <v>1.4701500220400845</v>
      </c>
      <c r="BD28" s="83">
        <f t="shared" si="6"/>
        <v>0.9040987792726618</v>
      </c>
      <c r="BE28" s="83">
        <f t="shared" si="10"/>
        <v>45.107221007491972</v>
      </c>
      <c r="BF28" s="83">
        <f t="shared" si="10"/>
        <v>45.107216905636115</v>
      </c>
      <c r="BG28" s="83">
        <f t="shared" si="10"/>
        <v>45.107189396460832</v>
      </c>
      <c r="BH28" s="83">
        <f t="shared" si="10"/>
        <v>45.107004946541466</v>
      </c>
      <c r="BI28" s="83">
        <f t="shared" si="10"/>
        <v>45.105770036384278</v>
      </c>
      <c r="BJ28" s="83">
        <f t="shared" si="10"/>
        <v>45.09758260607623</v>
      </c>
      <c r="BK28" s="83">
        <f t="shared" si="10"/>
        <v>45.046404744761062</v>
      </c>
      <c r="BL28" s="83">
        <f t="shared" si="8"/>
        <v>44.795273864105319</v>
      </c>
    </row>
    <row r="29" spans="1:64" ht="12.95" customHeight="1">
      <c r="A29" s="83" t="s">
        <v>96</v>
      </c>
      <c r="B29" s="85"/>
      <c r="C29" s="84">
        <v>40741.402000000002</v>
      </c>
      <c r="E29" s="83">
        <f t="shared" si="11"/>
        <v>5473.0135466509428</v>
      </c>
      <c r="F29" s="83">
        <f t="shared" si="12"/>
        <v>5473</v>
      </c>
      <c r="G29" s="83">
        <f t="shared" si="13"/>
        <v>2.9895600018789992E-3</v>
      </c>
      <c r="I29" s="83">
        <f t="shared" si="33"/>
        <v>2.9895600018789992E-3</v>
      </c>
      <c r="P29" s="83">
        <f t="shared" si="14"/>
        <v>7.3680732179798852E-3</v>
      </c>
      <c r="Q29" s="146">
        <f t="shared" si="15"/>
        <v>25722.902000000002</v>
      </c>
      <c r="R29" s="83">
        <f t="shared" si="16"/>
        <v>1.9171377983570123E-5</v>
      </c>
      <c r="S29" s="85">
        <v>0.1</v>
      </c>
      <c r="T29" s="83">
        <f t="shared" si="17"/>
        <v>1.9171377983570125E-6</v>
      </c>
      <c r="Z29" s="83">
        <f t="shared" si="18"/>
        <v>5473</v>
      </c>
      <c r="AA29" s="90">
        <f t="shared" si="19"/>
        <v>9.6629787512748817E-3</v>
      </c>
      <c r="AB29" s="90">
        <f t="shared" si="20"/>
        <v>6.9465446858400304E-4</v>
      </c>
      <c r="AC29" s="90">
        <f t="shared" si="21"/>
        <v>-4.378513216100886E-3</v>
      </c>
      <c r="AD29" s="90">
        <f t="shared" si="22"/>
        <v>-6.6734187493958826E-3</v>
      </c>
      <c r="AE29" s="90">
        <f t="shared" si="23"/>
        <v>4.4534517804788504E-6</v>
      </c>
      <c r="AF29" s="83">
        <f t="shared" si="24"/>
        <v>-4.378513216100886E-3</v>
      </c>
      <c r="AG29" s="147"/>
      <c r="AH29" s="83">
        <f t="shared" si="25"/>
        <v>2.2949055332949961E-3</v>
      </c>
      <c r="AI29" s="83">
        <f t="shared" si="26"/>
        <v>0.66637619127627767</v>
      </c>
      <c r="AJ29" s="83">
        <f t="shared" si="27"/>
        <v>0.7098094629738898</v>
      </c>
      <c r="AK29" s="83">
        <f t="shared" si="28"/>
        <v>-9.0764988188982779E-2</v>
      </c>
      <c r="AL29" s="83">
        <f t="shared" si="29"/>
        <v>-2.87596375462322</v>
      </c>
      <c r="AM29" s="83">
        <f t="shared" si="30"/>
        <v>-7.48497761304814</v>
      </c>
      <c r="AN29" s="90">
        <f t="shared" si="31"/>
        <v>34.936151417199923</v>
      </c>
      <c r="AO29" s="90">
        <f t="shared" si="31"/>
        <v>34.936332872697982</v>
      </c>
      <c r="AP29" s="90">
        <f t="shared" si="31"/>
        <v>34.935768072687594</v>
      </c>
      <c r="AQ29" s="90">
        <f t="shared" si="31"/>
        <v>34.937526492155065</v>
      </c>
      <c r="AR29" s="90">
        <f t="shared" si="31"/>
        <v>34.932055948609715</v>
      </c>
      <c r="AS29" s="90">
        <f t="shared" si="31"/>
        <v>34.949114759819963</v>
      </c>
      <c r="AT29" s="90">
        <f t="shared" si="31"/>
        <v>34.896286939543032</v>
      </c>
      <c r="AU29" s="90">
        <f t="shared" si="32"/>
        <v>35.064016205345595</v>
      </c>
      <c r="AW29" s="83">
        <v>27000</v>
      </c>
      <c r="AX29" s="83">
        <f t="shared" si="0"/>
        <v>-3.0387726565326654E-3</v>
      </c>
      <c r="AY29" s="83">
        <f t="shared" si="1"/>
        <v>-6.9748401661440512E-4</v>
      </c>
      <c r="AZ29" s="83">
        <f t="shared" si="2"/>
        <v>-2.3412886399182603E-3</v>
      </c>
      <c r="BA29" s="83">
        <f t="shared" si="3"/>
        <v>0.86217965829595888</v>
      </c>
      <c r="BB29" s="83">
        <f t="shared" si="4"/>
        <v>-0.59494240685605015</v>
      </c>
      <c r="BC29" s="83">
        <f t="shared" si="5"/>
        <v>1.9807998851017568</v>
      </c>
      <c r="BD29" s="83">
        <f t="shared" si="6"/>
        <v>1.5250059966167293</v>
      </c>
      <c r="BE29" s="83">
        <f t="shared" si="10"/>
        <v>45.61444457893878</v>
      </c>
      <c r="BF29" s="83">
        <f t="shared" si="10"/>
        <v>45.614444578990302</v>
      </c>
      <c r="BG29" s="83">
        <f t="shared" si="10"/>
        <v>45.614444576559798</v>
      </c>
      <c r="BH29" s="83">
        <f t="shared" si="10"/>
        <v>45.614444691212434</v>
      </c>
      <c r="BI29" s="83">
        <f t="shared" si="10"/>
        <v>45.614439282546094</v>
      </c>
      <c r="BJ29" s="83">
        <f t="shared" si="10"/>
        <v>45.614693916417835</v>
      </c>
      <c r="BK29" s="83">
        <f t="shared" si="10"/>
        <v>45.601269480120024</v>
      </c>
      <c r="BL29" s="83">
        <f t="shared" si="8"/>
        <v>45.269344973315619</v>
      </c>
    </row>
    <row r="30" spans="1:64" ht="12.95" customHeight="1">
      <c r="A30" s="83" t="s">
        <v>96</v>
      </c>
      <c r="B30" s="85" t="s">
        <v>197</v>
      </c>
      <c r="C30" s="84">
        <v>40742.396999999997</v>
      </c>
      <c r="E30" s="83">
        <f t="shared" si="11"/>
        <v>5477.522209355282</v>
      </c>
      <c r="F30" s="83">
        <f t="shared" si="12"/>
        <v>5477.5</v>
      </c>
      <c r="G30" s="83">
        <f t="shared" si="13"/>
        <v>4.9012999952537939E-3</v>
      </c>
      <c r="I30" s="83">
        <f t="shared" si="33"/>
        <v>4.9012999952537939E-3</v>
      </c>
      <c r="P30" s="83">
        <f t="shared" si="14"/>
        <v>7.3663338783214018E-3</v>
      </c>
      <c r="Q30" s="146">
        <f t="shared" si="15"/>
        <v>25723.896999999997</v>
      </c>
      <c r="R30" s="83">
        <f t="shared" si="16"/>
        <v>6.0763920446713697E-6</v>
      </c>
      <c r="S30" s="85">
        <v>0.1</v>
      </c>
      <c r="T30" s="83">
        <f t="shared" si="17"/>
        <v>6.0763920446713701E-7</v>
      </c>
      <c r="Z30" s="83">
        <f t="shared" si="18"/>
        <v>5477.5</v>
      </c>
      <c r="AA30" s="90">
        <f t="shared" si="19"/>
        <v>9.6639988072652998E-3</v>
      </c>
      <c r="AB30" s="90">
        <f t="shared" si="20"/>
        <v>2.6036350663098959E-3</v>
      </c>
      <c r="AC30" s="90">
        <f t="shared" si="21"/>
        <v>-2.4650338830676079E-3</v>
      </c>
      <c r="AD30" s="90">
        <f t="shared" si="22"/>
        <v>-4.7626988120115059E-3</v>
      </c>
      <c r="AE30" s="90">
        <f t="shared" si="23"/>
        <v>2.2683299973935813E-6</v>
      </c>
      <c r="AF30" s="83">
        <f t="shared" si="24"/>
        <v>-2.4650338830676079E-3</v>
      </c>
      <c r="AG30" s="147"/>
      <c r="AH30" s="83">
        <f t="shared" si="25"/>
        <v>2.297664928943898E-3</v>
      </c>
      <c r="AI30" s="83">
        <f t="shared" si="26"/>
        <v>0.6664805054151598</v>
      </c>
      <c r="AJ30" s="83">
        <f t="shared" si="27"/>
        <v>0.71061683715516388</v>
      </c>
      <c r="AK30" s="83">
        <f t="shared" si="28"/>
        <v>-9.1147548294739089E-2</v>
      </c>
      <c r="AL30" s="83">
        <f t="shared" si="29"/>
        <v>-2.8748168943851642</v>
      </c>
      <c r="AM30" s="83">
        <f t="shared" si="30"/>
        <v>-7.4524175714273095</v>
      </c>
      <c r="AN30" s="90">
        <f t="shared" si="31"/>
        <v>34.937766188795699</v>
      </c>
      <c r="AO30" s="90">
        <f t="shared" si="31"/>
        <v>34.937947612045953</v>
      </c>
      <c r="AP30" s="90">
        <f t="shared" si="31"/>
        <v>34.937382548820437</v>
      </c>
      <c r="AQ30" s="90">
        <f t="shared" si="31"/>
        <v>34.93914292304234</v>
      </c>
      <c r="AR30" s="90">
        <f t="shared" si="31"/>
        <v>34.933662791305473</v>
      </c>
      <c r="AS30" s="90">
        <f t="shared" si="31"/>
        <v>34.950762739215598</v>
      </c>
      <c r="AT30" s="90">
        <f t="shared" si="31"/>
        <v>34.897775651801361</v>
      </c>
      <c r="AU30" s="90">
        <f t="shared" si="32"/>
        <v>35.066149525337046</v>
      </c>
      <c r="AW30" s="83">
        <v>28000</v>
      </c>
      <c r="AX30" s="83">
        <f t="shared" si="0"/>
        <v>-2.4933429597633972E-3</v>
      </c>
      <c r="AY30" s="83">
        <f t="shared" si="1"/>
        <v>-1.0597544682487779E-3</v>
      </c>
      <c r="AZ30" s="83">
        <f t="shared" si="2"/>
        <v>-1.4335884915146195E-3</v>
      </c>
      <c r="BA30" s="83">
        <f t="shared" si="3"/>
        <v>0.75632141682832965</v>
      </c>
      <c r="BB30" s="83">
        <f t="shared" si="4"/>
        <v>-0.26198761048104463</v>
      </c>
      <c r="BC30" s="83">
        <f t="shared" si="5"/>
        <v>2.3529127011152</v>
      </c>
      <c r="BD30" s="83">
        <f t="shared" si="6"/>
        <v>2.4030530356703914</v>
      </c>
      <c r="BE30" s="83">
        <f t="shared" si="10"/>
        <v>46.047726434760349</v>
      </c>
      <c r="BF30" s="83">
        <f t="shared" si="10"/>
        <v>46.047721420129577</v>
      </c>
      <c r="BG30" s="83">
        <f t="shared" si="10"/>
        <v>46.047751972243091</v>
      </c>
      <c r="BH30" s="83">
        <f t="shared" si="10"/>
        <v>46.047565803736973</v>
      </c>
      <c r="BI30" s="83">
        <f t="shared" si="10"/>
        <v>46.04869922140287</v>
      </c>
      <c r="BJ30" s="83">
        <f t="shared" si="10"/>
        <v>46.041761492848757</v>
      </c>
      <c r="BK30" s="83">
        <f t="shared" si="10"/>
        <v>46.08292305785713</v>
      </c>
      <c r="BL30" s="83">
        <f t="shared" si="8"/>
        <v>45.743416082525911</v>
      </c>
    </row>
    <row r="31" spans="1:64" ht="12.95" customHeight="1">
      <c r="A31" s="83" t="s">
        <v>99</v>
      </c>
      <c r="B31" s="85" t="s">
        <v>197</v>
      </c>
      <c r="C31" s="84">
        <v>40980.74</v>
      </c>
      <c r="E31" s="83">
        <f t="shared" si="11"/>
        <v>6557.5304454812467</v>
      </c>
      <c r="F31" s="83">
        <f t="shared" si="12"/>
        <v>6557.5</v>
      </c>
      <c r="G31" s="83">
        <f t="shared" si="13"/>
        <v>6.7188999964855611E-3</v>
      </c>
      <c r="I31" s="83">
        <f t="shared" si="33"/>
        <v>6.7188999964855611E-3</v>
      </c>
      <c r="P31" s="83">
        <f t="shared" si="14"/>
        <v>6.9495371448375278E-3</v>
      </c>
      <c r="Q31" s="146">
        <f t="shared" si="15"/>
        <v>25962.239999999998</v>
      </c>
      <c r="R31" s="83">
        <f t="shared" si="16"/>
        <v>5.3193494199927083E-8</v>
      </c>
      <c r="S31" s="85">
        <v>0.1</v>
      </c>
      <c r="T31" s="83">
        <f t="shared" si="17"/>
        <v>5.319349419992709E-9</v>
      </c>
      <c r="Z31" s="83">
        <f t="shared" si="18"/>
        <v>6557.5</v>
      </c>
      <c r="AA31" s="90">
        <f t="shared" si="19"/>
        <v>9.7290012303850558E-3</v>
      </c>
      <c r="AB31" s="90">
        <f t="shared" si="20"/>
        <v>3.9394359109380332E-3</v>
      </c>
      <c r="AC31" s="90">
        <f t="shared" si="21"/>
        <v>-2.3063714835196668E-4</v>
      </c>
      <c r="AD31" s="90">
        <f t="shared" si="22"/>
        <v>-3.0101012338994947E-3</v>
      </c>
      <c r="AE31" s="90">
        <f t="shared" si="23"/>
        <v>9.0607094383232617E-7</v>
      </c>
      <c r="AF31" s="83">
        <f t="shared" si="24"/>
        <v>-2.3063714835196668E-4</v>
      </c>
      <c r="AG31" s="147"/>
      <c r="AH31" s="83">
        <f t="shared" si="25"/>
        <v>2.7794640855475275E-3</v>
      </c>
      <c r="AI31" s="83">
        <f t="shared" si="26"/>
        <v>0.70645952326940509</v>
      </c>
      <c r="AJ31" s="83">
        <f t="shared" si="27"/>
        <v>0.88210512103029615</v>
      </c>
      <c r="AK31" s="83">
        <f t="shared" si="28"/>
        <v>-0.18269405395098129</v>
      </c>
      <c r="AL31" s="83">
        <f t="shared" si="29"/>
        <v>-2.5848787867448113</v>
      </c>
      <c r="AM31" s="83">
        <f t="shared" si="30"/>
        <v>-3.499241266065046</v>
      </c>
      <c r="AN31" s="90">
        <f t="shared" ref="AN31:AT40" si="34">$AU31+$AB$7*SIN(AO31)</f>
        <v>35.335475474186737</v>
      </c>
      <c r="AO31" s="90">
        <f t="shared" si="34"/>
        <v>35.335535452487555</v>
      </c>
      <c r="AP31" s="90">
        <f t="shared" si="34"/>
        <v>35.335291944964233</v>
      </c>
      <c r="AQ31" s="90">
        <f t="shared" si="34"/>
        <v>35.336280930983904</v>
      </c>
      <c r="AR31" s="90">
        <f t="shared" si="34"/>
        <v>35.33227021136873</v>
      </c>
      <c r="AS31" s="90">
        <f t="shared" si="34"/>
        <v>35.348635062469526</v>
      </c>
      <c r="AT31" s="90">
        <f t="shared" si="34"/>
        <v>35.283416468643736</v>
      </c>
      <c r="AU31" s="90">
        <f t="shared" si="32"/>
        <v>35.578146323284159</v>
      </c>
      <c r="AW31" s="83">
        <v>29000</v>
      </c>
      <c r="AX31" s="83">
        <f t="shared" si="0"/>
        <v>-1.8075412822012801E-3</v>
      </c>
      <c r="AY31" s="83">
        <f t="shared" si="1"/>
        <v>-1.4209239097707528E-3</v>
      </c>
      <c r="AZ31" s="83">
        <f t="shared" si="2"/>
        <v>-3.866173724305273E-4</v>
      </c>
      <c r="BA31" s="83">
        <f t="shared" si="3"/>
        <v>0.69474969923638463</v>
      </c>
      <c r="BB31" s="83">
        <f t="shared" si="4"/>
        <v>3.4721503692622911E-2</v>
      </c>
      <c r="BC31" s="83">
        <f t="shared" si="5"/>
        <v>2.6527223620797789</v>
      </c>
      <c r="BD31" s="83">
        <f t="shared" si="6"/>
        <v>4.0092599279602306</v>
      </c>
      <c r="BE31" s="83">
        <f t="shared" si="10"/>
        <v>46.436814105230717</v>
      </c>
      <c r="BF31" s="83">
        <f t="shared" si="10"/>
        <v>46.436721131242145</v>
      </c>
      <c r="BG31" s="83">
        <f t="shared" si="10"/>
        <v>46.43706893344082</v>
      </c>
      <c r="BH31" s="83">
        <f t="shared" si="10"/>
        <v>46.435767346484248</v>
      </c>
      <c r="BI31" s="83">
        <f t="shared" si="10"/>
        <v>46.440631199652998</v>
      </c>
      <c r="BJ31" s="83">
        <f t="shared" si="10"/>
        <v>46.422354722843949</v>
      </c>
      <c r="BK31" s="83">
        <f t="shared" si="10"/>
        <v>46.489693045575557</v>
      </c>
      <c r="BL31" s="83">
        <f t="shared" si="8"/>
        <v>46.217487191736204</v>
      </c>
    </row>
    <row r="32" spans="1:64" ht="12.95" customHeight="1">
      <c r="A32" s="83" t="s">
        <v>99</v>
      </c>
      <c r="B32" s="85"/>
      <c r="C32" s="84">
        <v>41054.336000000003</v>
      </c>
      <c r="E32" s="83">
        <f t="shared" si="11"/>
        <v>6891.0174207476975</v>
      </c>
      <c r="F32" s="83">
        <f t="shared" si="12"/>
        <v>6891</v>
      </c>
      <c r="G32" s="83">
        <f t="shared" si="13"/>
        <v>3.8445200043497607E-3</v>
      </c>
      <c r="I32" s="83">
        <f t="shared" si="33"/>
        <v>3.8445200043497607E-3</v>
      </c>
      <c r="P32" s="83">
        <f t="shared" si="14"/>
        <v>6.8210913665514416E-3</v>
      </c>
      <c r="Q32" s="146">
        <f t="shared" si="15"/>
        <v>26035.836000000003</v>
      </c>
      <c r="R32" s="83">
        <f t="shared" si="16"/>
        <v>8.8599770742791706E-6</v>
      </c>
      <c r="S32" s="85">
        <v>0.1</v>
      </c>
      <c r="T32" s="83">
        <f t="shared" si="17"/>
        <v>8.8599770742791714E-7</v>
      </c>
      <c r="Z32" s="83">
        <f t="shared" si="18"/>
        <v>6891</v>
      </c>
      <c r="AA32" s="90">
        <f t="shared" si="19"/>
        <v>9.6652871362777285E-3</v>
      </c>
      <c r="AB32" s="90">
        <f t="shared" si="20"/>
        <v>1.0003242346234738E-3</v>
      </c>
      <c r="AC32" s="90">
        <f t="shared" si="21"/>
        <v>-2.9765713622016809E-3</v>
      </c>
      <c r="AD32" s="90">
        <f t="shared" si="22"/>
        <v>-5.8207671319279678E-3</v>
      </c>
      <c r="AE32" s="90">
        <f t="shared" si="23"/>
        <v>3.3881330004132937E-6</v>
      </c>
      <c r="AF32" s="83">
        <f t="shared" si="24"/>
        <v>-2.9765713622016809E-3</v>
      </c>
      <c r="AG32" s="147"/>
      <c r="AH32" s="83">
        <f t="shared" si="25"/>
        <v>2.8441957697262869E-3</v>
      </c>
      <c r="AI32" s="83">
        <f t="shared" si="26"/>
        <v>0.72575658631645878</v>
      </c>
      <c r="AJ32" s="83">
        <f t="shared" si="27"/>
        <v>0.92398598445972846</v>
      </c>
      <c r="AK32" s="83">
        <f t="shared" si="28"/>
        <v>-0.21055564319074219</v>
      </c>
      <c r="AL32" s="83">
        <f t="shared" si="29"/>
        <v>-2.4868159182730531</v>
      </c>
      <c r="AM32" s="83">
        <f t="shared" si="30"/>
        <v>-2.9445589783660262</v>
      </c>
      <c r="AN32" s="90">
        <f t="shared" si="34"/>
        <v>35.464017313282397</v>
      </c>
      <c r="AO32" s="90">
        <f t="shared" si="34"/>
        <v>35.46404316707968</v>
      </c>
      <c r="AP32" s="90">
        <f t="shared" si="34"/>
        <v>35.463921882687124</v>
      </c>
      <c r="AQ32" s="90">
        <f t="shared" si="34"/>
        <v>35.464491010379326</v>
      </c>
      <c r="AR32" s="90">
        <f t="shared" si="34"/>
        <v>35.46182394759613</v>
      </c>
      <c r="AS32" s="90">
        <f t="shared" si="34"/>
        <v>35.474402111666585</v>
      </c>
      <c r="AT32" s="90">
        <f t="shared" si="34"/>
        <v>35.41673396356618</v>
      </c>
      <c r="AU32" s="90">
        <f t="shared" si="32"/>
        <v>35.736249038205791</v>
      </c>
      <c r="AW32" s="83">
        <v>30000</v>
      </c>
      <c r="AX32" s="83">
        <f t="shared" si="0"/>
        <v>-1.1313724439607586E-3</v>
      </c>
      <c r="AY32" s="83">
        <f t="shared" si="1"/>
        <v>-1.7809923411803283E-3</v>
      </c>
      <c r="AZ32" s="83">
        <f t="shared" si="2"/>
        <v>6.4961989721956973E-4</v>
      </c>
      <c r="BA32" s="83">
        <f t="shared" si="3"/>
        <v>0.66303981756880392</v>
      </c>
      <c r="BB32" s="83">
        <f t="shared" si="4"/>
        <v>0.29325418211375848</v>
      </c>
      <c r="BC32" s="83">
        <f t="shared" si="5"/>
        <v>2.9156227805051964</v>
      </c>
      <c r="BD32" s="83">
        <f t="shared" si="6"/>
        <v>8.813043633009503</v>
      </c>
      <c r="BE32" s="83">
        <f t="shared" si="10"/>
        <v>46.801245557380405</v>
      </c>
      <c r="BF32" s="83">
        <f t="shared" si="10"/>
        <v>46.801067508616057</v>
      </c>
      <c r="BG32" s="83">
        <f t="shared" si="10"/>
        <v>46.801610473083116</v>
      </c>
      <c r="BH32" s="83">
        <f t="shared" si="10"/>
        <v>46.799954379938541</v>
      </c>
      <c r="BI32" s="83">
        <f t="shared" si="10"/>
        <v>46.805002766038228</v>
      </c>
      <c r="BJ32" s="83">
        <f t="shared" si="10"/>
        <v>46.78958646079392</v>
      </c>
      <c r="BK32" s="83">
        <f t="shared" si="10"/>
        <v>46.836423761524387</v>
      </c>
      <c r="BL32" s="83">
        <f t="shared" si="8"/>
        <v>46.691558300946504</v>
      </c>
    </row>
    <row r="33" spans="1:64" ht="12.95" customHeight="1">
      <c r="A33" s="83" t="s">
        <v>100</v>
      </c>
      <c r="B33" s="85"/>
      <c r="C33" s="84">
        <v>41392.428999999996</v>
      </c>
      <c r="E33" s="83">
        <f t="shared" si="11"/>
        <v>8423.0247571348682</v>
      </c>
      <c r="F33" s="83">
        <f t="shared" si="12"/>
        <v>8423</v>
      </c>
      <c r="P33" s="83">
        <f t="shared" si="14"/>
        <v>6.2326229041599901E-3</v>
      </c>
      <c r="Q33" s="146">
        <f t="shared" si="15"/>
        <v>26373.928999999996</v>
      </c>
      <c r="T33" s="83">
        <f t="shared" si="17"/>
        <v>0</v>
      </c>
      <c r="U33" s="148">
        <v>4.4522399984998628E-3</v>
      </c>
      <c r="Z33" s="83">
        <f t="shared" si="18"/>
        <v>8423</v>
      </c>
      <c r="AA33" s="90">
        <f t="shared" si="19"/>
        <v>8.6875800165795627E-3</v>
      </c>
      <c r="AB33" s="90">
        <f t="shared" si="20"/>
        <v>-9999</v>
      </c>
      <c r="AC33" s="90">
        <f t="shared" si="21"/>
        <v>-6.2326229041599901E-3</v>
      </c>
      <c r="AD33" s="90">
        <f t="shared" si="22"/>
        <v>-9999</v>
      </c>
      <c r="AE33" s="90">
        <f t="shared" si="23"/>
        <v>0</v>
      </c>
      <c r="AF33" s="83">
        <f t="shared" si="24"/>
        <v>-9999</v>
      </c>
      <c r="AG33" s="147"/>
      <c r="AH33" s="83">
        <f t="shared" si="25"/>
        <v>2.4549571124195726E-3</v>
      </c>
      <c r="AI33" s="83">
        <f t="shared" si="26"/>
        <v>0.87696495973632071</v>
      </c>
      <c r="AJ33" s="83">
        <f t="shared" si="27"/>
        <v>0.98726298775512367</v>
      </c>
      <c r="AK33" s="83">
        <f t="shared" si="28"/>
        <v>-0.32311841126061491</v>
      </c>
      <c r="AL33" s="83">
        <f t="shared" si="29"/>
        <v>-1.934619365560251</v>
      </c>
      <c r="AM33" s="83">
        <f t="shared" si="30"/>
        <v>-1.450815304377588</v>
      </c>
      <c r="AN33" s="90">
        <f t="shared" si="34"/>
        <v>36.116798810540615</v>
      </c>
      <c r="AO33" s="90">
        <f t="shared" si="34"/>
        <v>36.116798810540615</v>
      </c>
      <c r="AP33" s="90">
        <f t="shared" si="34"/>
        <v>36.116798810541439</v>
      </c>
      <c r="AQ33" s="90">
        <f t="shared" si="34"/>
        <v>36.116798810334899</v>
      </c>
      <c r="AR33" s="90">
        <f t="shared" si="34"/>
        <v>36.116798862204789</v>
      </c>
      <c r="AS33" s="90">
        <f t="shared" si="34"/>
        <v>36.116785842807317</v>
      </c>
      <c r="AT33" s="90">
        <f t="shared" si="34"/>
        <v>36.135906375728673</v>
      </c>
      <c r="AU33" s="90">
        <f t="shared" si="32"/>
        <v>36.462525977515966</v>
      </c>
      <c r="AW33" s="83">
        <v>31000</v>
      </c>
      <c r="AX33" s="83">
        <f t="shared" si="0"/>
        <v>-5.6509349646923987E-4</v>
      </c>
      <c r="AY33" s="83">
        <f t="shared" si="1"/>
        <v>-2.1399597624775077E-3</v>
      </c>
      <c r="AZ33" s="83">
        <f t="shared" si="2"/>
        <v>1.5748662660082678E-3</v>
      </c>
      <c r="BA33" s="83">
        <f t="shared" si="3"/>
        <v>0.65433073123621976</v>
      </c>
      <c r="BB33" s="83">
        <f t="shared" si="4"/>
        <v>0.51860793712902398</v>
      </c>
      <c r="BC33" s="83">
        <f t="shared" si="5"/>
        <v>-3.1199694044605244</v>
      </c>
      <c r="BD33" s="83">
        <f t="shared" si="6"/>
        <v>-92.489433939964329</v>
      </c>
      <c r="BE33" s="83">
        <f t="shared" si="10"/>
        <v>47.154900637693942</v>
      </c>
      <c r="BF33" s="83">
        <f t="shared" si="10"/>
        <v>47.154925210929619</v>
      </c>
      <c r="BG33" s="83">
        <f t="shared" si="10"/>
        <v>47.154854104520602</v>
      </c>
      <c r="BH33" s="83">
        <f t="shared" si="10"/>
        <v>47.155059862201256</v>
      </c>
      <c r="BI33" s="83">
        <f t="shared" si="10"/>
        <v>47.154464473279624</v>
      </c>
      <c r="BJ33" s="83">
        <f t="shared" si="10"/>
        <v>47.156187345706094</v>
      </c>
      <c r="BK33" s="83">
        <f t="shared" si="10"/>
        <v>47.151202127312516</v>
      </c>
      <c r="BL33" s="83">
        <f t="shared" si="8"/>
        <v>47.165629410156797</v>
      </c>
    </row>
    <row r="34" spans="1:64" ht="12.95" customHeight="1">
      <c r="A34" s="83" t="s">
        <v>100</v>
      </c>
      <c r="B34" s="85"/>
      <c r="C34" s="84">
        <v>41396.400000000001</v>
      </c>
      <c r="E34" s="83">
        <f t="shared" si="11"/>
        <v>8441.0186260786249</v>
      </c>
      <c r="F34" s="83">
        <f t="shared" si="12"/>
        <v>8441</v>
      </c>
      <c r="P34" s="83">
        <f t="shared" si="14"/>
        <v>6.2257241429357537E-3</v>
      </c>
      <c r="Q34" s="146">
        <f t="shared" si="15"/>
        <v>26377.9</v>
      </c>
      <c r="T34" s="83">
        <f t="shared" si="17"/>
        <v>0</v>
      </c>
      <c r="U34" s="148">
        <v>1.2092240001948085E-2</v>
      </c>
      <c r="Z34" s="83">
        <f t="shared" si="18"/>
        <v>8441</v>
      </c>
      <c r="AA34" s="90">
        <f t="shared" si="19"/>
        <v>8.6680644266052438E-3</v>
      </c>
      <c r="AB34" s="90">
        <f t="shared" si="20"/>
        <v>-9999</v>
      </c>
      <c r="AC34" s="90">
        <f t="shared" si="21"/>
        <v>-6.2257241429357537E-3</v>
      </c>
      <c r="AD34" s="90">
        <f t="shared" si="22"/>
        <v>-9999</v>
      </c>
      <c r="AE34" s="90">
        <f t="shared" si="23"/>
        <v>0</v>
      </c>
      <c r="AF34" s="83">
        <f t="shared" si="24"/>
        <v>-9999</v>
      </c>
      <c r="AG34" s="147"/>
      <c r="AH34" s="83">
        <f t="shared" si="25"/>
        <v>2.442340283669491E-3</v>
      </c>
      <c r="AI34" s="83">
        <f t="shared" si="26"/>
        <v>0.87954310837862026</v>
      </c>
      <c r="AJ34" s="83">
        <f t="shared" si="27"/>
        <v>0.98596415157426687</v>
      </c>
      <c r="AK34" s="83">
        <f t="shared" si="28"/>
        <v>-0.3240883615454036</v>
      </c>
      <c r="AL34" s="83">
        <f t="shared" si="29"/>
        <v>-1.9266524062704857</v>
      </c>
      <c r="AM34" s="83">
        <f t="shared" si="30"/>
        <v>-1.4385181415268387</v>
      </c>
      <c r="AN34" s="90">
        <f t="shared" si="34"/>
        <v>36.125310722413026</v>
      </c>
      <c r="AO34" s="90">
        <f t="shared" si="34"/>
        <v>36.125310722413026</v>
      </c>
      <c r="AP34" s="90">
        <f t="shared" si="34"/>
        <v>36.125310722412976</v>
      </c>
      <c r="AQ34" s="90">
        <f t="shared" si="34"/>
        <v>36.1253107224655</v>
      </c>
      <c r="AR34" s="90">
        <f t="shared" si="34"/>
        <v>36.125310671910597</v>
      </c>
      <c r="AS34" s="90">
        <f t="shared" si="34"/>
        <v>36.125359733273285</v>
      </c>
      <c r="AT34" s="90">
        <f t="shared" si="34"/>
        <v>36.145419330096153</v>
      </c>
      <c r="AU34" s="90">
        <f t="shared" si="32"/>
        <v>36.471059257481748</v>
      </c>
      <c r="AW34" s="83">
        <v>32000</v>
      </c>
      <c r="AX34" s="83">
        <f t="shared" si="0"/>
        <v>-1.9091447708229677E-4</v>
      </c>
      <c r="AY34" s="83">
        <f t="shared" si="1"/>
        <v>-2.4978261736622893E-3</v>
      </c>
      <c r="AZ34" s="83">
        <f t="shared" si="2"/>
        <v>2.3069116965799925E-3</v>
      </c>
      <c r="BA34" s="83">
        <f t="shared" si="3"/>
        <v>0.66683507689963561</v>
      </c>
      <c r="BB34" s="83">
        <f t="shared" si="4"/>
        <v>0.71332930965821362</v>
      </c>
      <c r="BC34" s="83">
        <f t="shared" si="5"/>
        <v>-2.8709541013728872</v>
      </c>
      <c r="BD34" s="83">
        <f t="shared" si="6"/>
        <v>-7.3447685764855795</v>
      </c>
      <c r="BE34" s="83">
        <f t="shared" ref="BE34:BK70" si="35">$BL34+$AB$7*SIN(BF34)</f>
        <v>47.509573721391263</v>
      </c>
      <c r="BF34" s="83">
        <f t="shared" si="35"/>
        <v>47.509754984521742</v>
      </c>
      <c r="BG34" s="83">
        <f t="shared" si="35"/>
        <v>47.5091891825708</v>
      </c>
      <c r="BH34" s="83">
        <f t="shared" si="35"/>
        <v>47.510955730320056</v>
      </c>
      <c r="BI34" s="83">
        <f t="shared" si="35"/>
        <v>47.505444392071382</v>
      </c>
      <c r="BJ34" s="83">
        <f t="shared" si="35"/>
        <v>47.522680210104532</v>
      </c>
      <c r="BK34" s="83">
        <f t="shared" si="35"/>
        <v>47.469162656685178</v>
      </c>
      <c r="BL34" s="83">
        <f t="shared" si="8"/>
        <v>47.639700519367089</v>
      </c>
    </row>
    <row r="35" spans="1:64" ht="12.95" customHeight="1">
      <c r="A35" s="83" t="s">
        <v>100</v>
      </c>
      <c r="B35" s="85" t="s">
        <v>197</v>
      </c>
      <c r="C35" s="84">
        <v>41401.588000000003</v>
      </c>
      <c r="E35" s="83">
        <f t="shared" si="11"/>
        <v>8464.5271106115179</v>
      </c>
      <c r="F35" s="83">
        <f t="shared" si="12"/>
        <v>8464.5</v>
      </c>
      <c r="G35" s="83">
        <f t="shared" ref="G35:G43" si="36">+C35-(C$7+F35*C$8)</f>
        <v>5.9829400051967241E-3</v>
      </c>
      <c r="I35" s="83">
        <f t="shared" ref="I35:I43" si="37">G35</f>
        <v>5.9829400051967241E-3</v>
      </c>
      <c r="P35" s="83">
        <f t="shared" si="14"/>
        <v>6.216717963773058E-3</v>
      </c>
      <c r="Q35" s="146">
        <f t="shared" si="15"/>
        <v>26383.088000000003</v>
      </c>
      <c r="R35" s="83">
        <f t="shared" ref="R35:R43" si="38">+(P35-G35)^2</f>
        <v>5.4652133916118077E-8</v>
      </c>
      <c r="S35" s="85">
        <v>0.1</v>
      </c>
      <c r="T35" s="83">
        <f t="shared" si="17"/>
        <v>5.4652133916118077E-9</v>
      </c>
      <c r="Z35" s="83">
        <f t="shared" si="18"/>
        <v>8464.5</v>
      </c>
      <c r="AA35" s="90">
        <f t="shared" si="19"/>
        <v>8.6422626433902278E-3</v>
      </c>
      <c r="AB35" s="90">
        <f t="shared" si="20"/>
        <v>3.5573953255795539E-3</v>
      </c>
      <c r="AC35" s="90">
        <f t="shared" si="21"/>
        <v>-2.3377795857633388E-4</v>
      </c>
      <c r="AD35" s="90">
        <f t="shared" si="22"/>
        <v>-2.6593226381935037E-3</v>
      </c>
      <c r="AE35" s="90">
        <f t="shared" si="23"/>
        <v>7.0719968940084565E-7</v>
      </c>
      <c r="AF35" s="83">
        <f t="shared" si="24"/>
        <v>-2.3377795857633388E-4</v>
      </c>
      <c r="AG35" s="147"/>
      <c r="AH35" s="83">
        <f t="shared" si="25"/>
        <v>2.4255446796171702E-3</v>
      </c>
      <c r="AI35" s="83">
        <f t="shared" si="26"/>
        <v>0.88294357187008599</v>
      </c>
      <c r="AJ35" s="83">
        <f t="shared" si="27"/>
        <v>0.98416171015486131</v>
      </c>
      <c r="AK35" s="83">
        <f t="shared" si="28"/>
        <v>-0.32533201727117989</v>
      </c>
      <c r="AL35" s="83">
        <f t="shared" si="29"/>
        <v>-1.9161801989738276</v>
      </c>
      <c r="AM35" s="83">
        <f t="shared" si="30"/>
        <v>-1.4225667917078537</v>
      </c>
      <c r="AN35" s="90">
        <f t="shared" si="34"/>
        <v>36.136461303490236</v>
      </c>
      <c r="AO35" s="90">
        <f t="shared" si="34"/>
        <v>36.13646130349025</v>
      </c>
      <c r="AP35" s="90">
        <f t="shared" si="34"/>
        <v>36.136461303493384</v>
      </c>
      <c r="AQ35" s="90">
        <f t="shared" si="34"/>
        <v>36.13646130460679</v>
      </c>
      <c r="AR35" s="90">
        <f t="shared" si="34"/>
        <v>36.136461699930265</v>
      </c>
      <c r="AS35" s="90">
        <f t="shared" si="34"/>
        <v>36.13660087035997</v>
      </c>
      <c r="AT35" s="90">
        <f t="shared" si="34"/>
        <v>36.157874696195179</v>
      </c>
      <c r="AU35" s="90">
        <f t="shared" si="32"/>
        <v>36.482199928548191</v>
      </c>
      <c r="AW35" s="83">
        <v>33000</v>
      </c>
      <c r="AX35" s="83">
        <f t="shared" si="0"/>
        <v>-9.2799369495288279E-5</v>
      </c>
      <c r="AY35" s="83">
        <f t="shared" si="1"/>
        <v>-2.8545915747346731E-3</v>
      </c>
      <c r="AZ35" s="83">
        <f t="shared" si="2"/>
        <v>2.7617922052393848E-3</v>
      </c>
      <c r="BA35" s="83">
        <f t="shared" si="3"/>
        <v>0.70313241747170196</v>
      </c>
      <c r="BB35" s="83">
        <f t="shared" si="4"/>
        <v>0.87324655207402124</v>
      </c>
      <c r="BC35" s="83">
        <f t="shared" si="5"/>
        <v>-2.6033657490458388</v>
      </c>
      <c r="BD35" s="83">
        <f t="shared" si="6"/>
        <v>-3.6257643163672917</v>
      </c>
      <c r="BE35" s="83">
        <f t="shared" si="35"/>
        <v>47.877233223281749</v>
      </c>
      <c r="BF35" s="83">
        <f t="shared" si="35"/>
        <v>47.877301563086391</v>
      </c>
      <c r="BG35" s="83">
        <f t="shared" si="35"/>
        <v>47.877030597037368</v>
      </c>
      <c r="BH35" s="83">
        <f t="shared" si="35"/>
        <v>47.878105377562015</v>
      </c>
      <c r="BI35" s="83">
        <f t="shared" si="35"/>
        <v>47.873848633067723</v>
      </c>
      <c r="BJ35" s="83">
        <f t="shared" si="35"/>
        <v>47.890809084328687</v>
      </c>
      <c r="BK35" s="83">
        <f t="shared" si="35"/>
        <v>47.824737987283285</v>
      </c>
      <c r="BL35" s="83">
        <f t="shared" si="8"/>
        <v>48.113771628577389</v>
      </c>
    </row>
    <row r="36" spans="1:64" ht="12.95" customHeight="1">
      <c r="A36" s="83" t="s">
        <v>101</v>
      </c>
      <c r="B36" s="85"/>
      <c r="C36" s="84">
        <v>41411.409</v>
      </c>
      <c r="E36" s="83">
        <f t="shared" si="11"/>
        <v>8509.0291974652919</v>
      </c>
      <c r="F36" s="83">
        <f t="shared" si="12"/>
        <v>8509</v>
      </c>
      <c r="G36" s="83">
        <f t="shared" si="36"/>
        <v>6.4434800005983561E-3</v>
      </c>
      <c r="I36" s="83">
        <f t="shared" si="37"/>
        <v>6.4434800005983561E-3</v>
      </c>
      <c r="P36" s="83">
        <f t="shared" si="14"/>
        <v>6.1996653754422086E-3</v>
      </c>
      <c r="Q36" s="146">
        <f t="shared" si="15"/>
        <v>26392.909</v>
      </c>
      <c r="R36" s="83">
        <f t="shared" si="38"/>
        <v>5.9445571440032723E-8</v>
      </c>
      <c r="S36" s="85">
        <v>0.1</v>
      </c>
      <c r="T36" s="83">
        <f t="shared" si="17"/>
        <v>5.944557144003273E-9</v>
      </c>
      <c r="Z36" s="83">
        <f t="shared" si="18"/>
        <v>8509</v>
      </c>
      <c r="AA36" s="90">
        <f t="shared" si="19"/>
        <v>8.5923942286728946E-3</v>
      </c>
      <c r="AB36" s="90">
        <f t="shared" si="20"/>
        <v>4.0507511473676702E-3</v>
      </c>
      <c r="AC36" s="90">
        <f t="shared" si="21"/>
        <v>2.4381462515614752E-4</v>
      </c>
      <c r="AD36" s="90">
        <f t="shared" si="22"/>
        <v>-2.1489142280745385E-3</v>
      </c>
      <c r="AE36" s="90">
        <f t="shared" si="23"/>
        <v>4.6178323596211897E-7</v>
      </c>
      <c r="AF36" s="83">
        <f t="shared" si="24"/>
        <v>2.4381462515614752E-4</v>
      </c>
      <c r="AG36" s="147"/>
      <c r="AH36" s="83">
        <f t="shared" si="25"/>
        <v>2.3927288532306855E-3</v>
      </c>
      <c r="AI36" s="83">
        <f t="shared" si="26"/>
        <v>0.88949104865622275</v>
      </c>
      <c r="AJ36" s="83">
        <f t="shared" si="27"/>
        <v>0.98040892355212972</v>
      </c>
      <c r="AK36" s="83">
        <f t="shared" si="28"/>
        <v>-0.32761395040682822</v>
      </c>
      <c r="AL36" s="83">
        <f t="shared" si="29"/>
        <v>-1.8961256839966814</v>
      </c>
      <c r="AM36" s="83">
        <f t="shared" si="30"/>
        <v>-1.3926728293974999</v>
      </c>
      <c r="AN36" s="90">
        <f t="shared" si="34"/>
        <v>36.157695206149732</v>
      </c>
      <c r="AO36" s="90">
        <f t="shared" si="34"/>
        <v>36.157695206153349</v>
      </c>
      <c r="AP36" s="90">
        <f t="shared" si="34"/>
        <v>36.157695206509025</v>
      </c>
      <c r="AQ36" s="90">
        <f t="shared" si="34"/>
        <v>36.157695241528415</v>
      </c>
      <c r="AR36" s="90">
        <f t="shared" si="34"/>
        <v>36.157698689277247</v>
      </c>
      <c r="AS36" s="90">
        <f t="shared" si="34"/>
        <v>36.158036171507618</v>
      </c>
      <c r="AT36" s="90">
        <f t="shared" si="34"/>
        <v>36.181570533686724</v>
      </c>
      <c r="AU36" s="90">
        <f t="shared" si="32"/>
        <v>36.503296092908052</v>
      </c>
      <c r="AW36" s="83">
        <v>34000</v>
      </c>
      <c r="AX36" s="83">
        <f t="shared" si="0"/>
        <v>-3.7181661476389351E-4</v>
      </c>
      <c r="AY36" s="83">
        <f t="shared" si="1"/>
        <v>-3.2102559656946575E-3</v>
      </c>
      <c r="AZ36" s="83">
        <f t="shared" si="2"/>
        <v>2.8384393509307639E-3</v>
      </c>
      <c r="BA36" s="83">
        <f t="shared" si="3"/>
        <v>0.77118961976082123</v>
      </c>
      <c r="BB36" s="83">
        <f t="shared" si="4"/>
        <v>0.98014768469751212</v>
      </c>
      <c r="BC36" s="83">
        <f t="shared" si="5"/>
        <v>-2.2939864399377732</v>
      </c>
      <c r="BD36" s="83">
        <f t="shared" si="6"/>
        <v>-2.2165975917546663</v>
      </c>
      <c r="BE36" s="83">
        <f t="shared" si="35"/>
        <v>48.27245694200316</v>
      </c>
      <c r="BF36" s="83">
        <f t="shared" si="35"/>
        <v>48.272458843481125</v>
      </c>
      <c r="BG36" s="83">
        <f t="shared" si="35"/>
        <v>48.272445423317684</v>
      </c>
      <c r="BH36" s="83">
        <f t="shared" si="35"/>
        <v>48.272540148099615</v>
      </c>
      <c r="BI36" s="83">
        <f t="shared" si="35"/>
        <v>48.271871969859092</v>
      </c>
      <c r="BJ36" s="83">
        <f t="shared" si="35"/>
        <v>48.276606654402919</v>
      </c>
      <c r="BK36" s="83">
        <f t="shared" si="35"/>
        <v>48.244064222189486</v>
      </c>
      <c r="BL36" s="83">
        <f t="shared" si="8"/>
        <v>48.587842737787682</v>
      </c>
    </row>
    <row r="37" spans="1:64" ht="12.95" customHeight="1">
      <c r="A37" s="83" t="s">
        <v>101</v>
      </c>
      <c r="B37" s="85"/>
      <c r="C37" s="84">
        <v>41434.355000000003</v>
      </c>
      <c r="E37" s="83">
        <f t="shared" si="11"/>
        <v>8613.0048501429465</v>
      </c>
      <c r="F37" s="83">
        <f t="shared" si="12"/>
        <v>8613</v>
      </c>
      <c r="G37" s="83">
        <f t="shared" si="36"/>
        <v>1.0703600055421703E-3</v>
      </c>
      <c r="I37" s="83">
        <f t="shared" si="37"/>
        <v>1.0703600055421703E-3</v>
      </c>
      <c r="P37" s="83">
        <f t="shared" si="14"/>
        <v>6.1598206372982887E-3</v>
      </c>
      <c r="Q37" s="146">
        <f t="shared" si="15"/>
        <v>26415.855000000003</v>
      </c>
      <c r="R37" s="83">
        <f t="shared" si="38"/>
        <v>2.5902609522195388E-5</v>
      </c>
      <c r="S37" s="85">
        <v>0.1</v>
      </c>
      <c r="T37" s="83">
        <f t="shared" si="17"/>
        <v>2.5902609522195389E-6</v>
      </c>
      <c r="Z37" s="83">
        <f t="shared" si="18"/>
        <v>8613</v>
      </c>
      <c r="AA37" s="90">
        <f t="shared" si="19"/>
        <v>8.4706218014878217E-3</v>
      </c>
      <c r="AB37" s="90">
        <f t="shared" si="20"/>
        <v>-1.2404411586473623E-3</v>
      </c>
      <c r="AC37" s="90">
        <f t="shared" si="21"/>
        <v>-5.0894606317561184E-3</v>
      </c>
      <c r="AD37" s="90">
        <f t="shared" si="22"/>
        <v>-7.4002617959456514E-3</v>
      </c>
      <c r="AE37" s="90">
        <f t="shared" si="23"/>
        <v>5.4763874648532756E-6</v>
      </c>
      <c r="AF37" s="83">
        <f t="shared" si="24"/>
        <v>-5.0894606317561184E-3</v>
      </c>
      <c r="AG37" s="147"/>
      <c r="AH37" s="83">
        <f t="shared" si="25"/>
        <v>2.3108011641895325E-3</v>
      </c>
      <c r="AI37" s="83">
        <f t="shared" si="26"/>
        <v>0.90535672603051032</v>
      </c>
      <c r="AJ37" s="83">
        <f t="shared" si="27"/>
        <v>0.96981473395303464</v>
      </c>
      <c r="AK37" s="83">
        <f t="shared" si="28"/>
        <v>-0.33254440232938087</v>
      </c>
      <c r="AL37" s="83">
        <f t="shared" si="29"/>
        <v>-1.848068657259067</v>
      </c>
      <c r="AM37" s="83">
        <f t="shared" si="30"/>
        <v>-1.3243144879422091</v>
      </c>
      <c r="AN37" s="90">
        <f t="shared" si="34"/>
        <v>36.207944988499733</v>
      </c>
      <c r="AO37" s="90">
        <f t="shared" si="34"/>
        <v>36.207944989039142</v>
      </c>
      <c r="AP37" s="90">
        <f t="shared" si="34"/>
        <v>36.207945008652068</v>
      </c>
      <c r="AQ37" s="90">
        <f t="shared" si="34"/>
        <v>36.207945721772901</v>
      </c>
      <c r="AR37" s="90">
        <f t="shared" si="34"/>
        <v>36.207971646340027</v>
      </c>
      <c r="AS37" s="90">
        <f t="shared" si="34"/>
        <v>36.208908449841985</v>
      </c>
      <c r="AT37" s="90">
        <f t="shared" si="34"/>
        <v>36.237505762798875</v>
      </c>
      <c r="AU37" s="90">
        <f t="shared" si="32"/>
        <v>36.552599488265919</v>
      </c>
      <c r="AW37" s="83">
        <v>35000</v>
      </c>
      <c r="AX37" s="83">
        <f t="shared" si="0"/>
        <v>-1.1598761439930712E-3</v>
      </c>
      <c r="AY37" s="83">
        <f t="shared" si="1"/>
        <v>-3.5648193465422457E-3</v>
      </c>
      <c r="AZ37" s="83">
        <f t="shared" si="2"/>
        <v>2.4049432025491746E-3</v>
      </c>
      <c r="BA37" s="83">
        <f t="shared" si="3"/>
        <v>0.88706827037913594</v>
      </c>
      <c r="BB37" s="83">
        <f t="shared" si="4"/>
        <v>0.98184052746386496</v>
      </c>
      <c r="BC37" s="83">
        <f t="shared" si="5"/>
        <v>-1.9035302217892673</v>
      </c>
      <c r="BD37" s="83">
        <f t="shared" si="6"/>
        <v>-1.4036122421926804</v>
      </c>
      <c r="BE37" s="83">
        <f t="shared" si="35"/>
        <v>48.716244090893625</v>
      </c>
      <c r="BF37" s="83">
        <f t="shared" si="35"/>
        <v>48.716244090894428</v>
      </c>
      <c r="BG37" s="83">
        <f t="shared" si="35"/>
        <v>48.71624409100292</v>
      </c>
      <c r="BH37" s="83">
        <f t="shared" si="35"/>
        <v>48.716244105559042</v>
      </c>
      <c r="BI37" s="83">
        <f t="shared" si="35"/>
        <v>48.716246058501149</v>
      </c>
      <c r="BJ37" s="83">
        <f t="shared" si="35"/>
        <v>48.716506493086463</v>
      </c>
      <c r="BK37" s="83">
        <f t="shared" si="35"/>
        <v>48.739216202337495</v>
      </c>
      <c r="BL37" s="83">
        <f t="shared" si="8"/>
        <v>49.061913846997975</v>
      </c>
    </row>
    <row r="38" spans="1:64" ht="12.95" customHeight="1">
      <c r="A38" s="83" t="s">
        <v>101</v>
      </c>
      <c r="B38" s="85" t="s">
        <v>197</v>
      </c>
      <c r="C38" s="84">
        <v>41440.413</v>
      </c>
      <c r="E38" s="83">
        <f t="shared" si="11"/>
        <v>8640.4555824675717</v>
      </c>
      <c r="F38" s="83">
        <f t="shared" si="12"/>
        <v>8640.5</v>
      </c>
      <c r="G38" s="83">
        <f t="shared" si="36"/>
        <v>-9.8023399987141602E-3</v>
      </c>
      <c r="I38" s="83">
        <f t="shared" si="37"/>
        <v>-9.8023399987141602E-3</v>
      </c>
      <c r="P38" s="83">
        <f t="shared" si="14"/>
        <v>6.1492867598029882E-3</v>
      </c>
      <c r="Q38" s="146">
        <f t="shared" si="15"/>
        <v>26421.913</v>
      </c>
      <c r="R38" s="83">
        <f t="shared" si="38"/>
        <v>2.5445439624304032E-4</v>
      </c>
      <c r="S38" s="85">
        <v>0.1</v>
      </c>
      <c r="T38" s="83">
        <f t="shared" si="17"/>
        <v>2.5445439624304033E-5</v>
      </c>
      <c r="Z38" s="83">
        <f t="shared" si="18"/>
        <v>8640.5</v>
      </c>
      <c r="AA38" s="90">
        <f t="shared" si="19"/>
        <v>8.4371815851295821E-3</v>
      </c>
      <c r="AB38" s="90">
        <f t="shared" si="20"/>
        <v>-1.2090234824040754E-2</v>
      </c>
      <c r="AC38" s="90">
        <f t="shared" si="21"/>
        <v>-1.5951626758517148E-2</v>
      </c>
      <c r="AD38" s="90">
        <f t="shared" si="22"/>
        <v>-1.8239521583843742E-2</v>
      </c>
      <c r="AE38" s="90">
        <f t="shared" si="23"/>
        <v>3.3268014760750179E-5</v>
      </c>
      <c r="AF38" s="83">
        <f t="shared" si="24"/>
        <v>-1.5951626758517148E-2</v>
      </c>
      <c r="AG38" s="147"/>
      <c r="AH38" s="83">
        <f t="shared" si="25"/>
        <v>2.2878948253265935E-3</v>
      </c>
      <c r="AI38" s="83">
        <f t="shared" si="26"/>
        <v>0.90968648938716856</v>
      </c>
      <c r="AJ38" s="83">
        <f t="shared" si="27"/>
        <v>0.96656383058038298</v>
      </c>
      <c r="AK38" s="83">
        <f t="shared" si="28"/>
        <v>-0.33374630878716099</v>
      </c>
      <c r="AL38" s="83">
        <f t="shared" si="29"/>
        <v>-1.8350722208982568</v>
      </c>
      <c r="AM38" s="83">
        <f t="shared" si="30"/>
        <v>-1.306572073012239</v>
      </c>
      <c r="AN38" s="90">
        <f t="shared" si="34"/>
        <v>36.221382622269196</v>
      </c>
      <c r="AO38" s="90">
        <f t="shared" si="34"/>
        <v>36.221382623476899</v>
      </c>
      <c r="AP38" s="90">
        <f t="shared" si="34"/>
        <v>36.221382661063082</v>
      </c>
      <c r="AQ38" s="90">
        <f t="shared" si="34"/>
        <v>36.221383830815306</v>
      </c>
      <c r="AR38" s="90">
        <f t="shared" si="34"/>
        <v>36.221420228368586</v>
      </c>
      <c r="AS38" s="90">
        <f t="shared" si="34"/>
        <v>36.222545756426285</v>
      </c>
      <c r="AT38" s="90">
        <f t="shared" si="34"/>
        <v>36.252425049225899</v>
      </c>
      <c r="AU38" s="90">
        <f t="shared" si="32"/>
        <v>36.565636443769208</v>
      </c>
      <c r="AW38" s="83">
        <v>36000</v>
      </c>
      <c r="AX38" s="83">
        <f t="shared" si="0"/>
        <v>-2.6132293891067788E-3</v>
      </c>
      <c r="AY38" s="83">
        <f t="shared" si="1"/>
        <v>-3.9182817172774363E-3</v>
      </c>
      <c r="AZ38" s="83">
        <f t="shared" si="2"/>
        <v>1.3050523281706574E-3</v>
      </c>
      <c r="BA38" s="83">
        <f t="shared" si="3"/>
        <v>1.0730392719601813</v>
      </c>
      <c r="BB38" s="83">
        <f t="shared" si="4"/>
        <v>0.7408568630564828</v>
      </c>
      <c r="BC38" s="83">
        <f t="shared" si="5"/>
        <v>-1.3579439716743766</v>
      </c>
      <c r="BD38" s="83">
        <f t="shared" si="6"/>
        <v>-0.80696252005427194</v>
      </c>
      <c r="BE38" s="83">
        <f t="shared" si="35"/>
        <v>49.240466477282844</v>
      </c>
      <c r="BF38" s="83">
        <f t="shared" si="35"/>
        <v>49.240477075536177</v>
      </c>
      <c r="BG38" s="83">
        <f t="shared" si="35"/>
        <v>49.24053612345925</v>
      </c>
      <c r="BH38" s="83">
        <f t="shared" si="35"/>
        <v>49.240865002575575</v>
      </c>
      <c r="BI38" s="83">
        <f t="shared" si="35"/>
        <v>49.24269351529589</v>
      </c>
      <c r="BJ38" s="83">
        <f t="shared" si="35"/>
        <v>49.252761638809396</v>
      </c>
      <c r="BK38" s="83">
        <f t="shared" si="35"/>
        <v>49.305544210898987</v>
      </c>
      <c r="BL38" s="83">
        <f t="shared" si="8"/>
        <v>49.535984956208274</v>
      </c>
    </row>
    <row r="39" spans="1:64" ht="12.95" customHeight="1">
      <c r="A39" s="83" t="s">
        <v>101</v>
      </c>
      <c r="B39" s="85"/>
      <c r="C39" s="84">
        <v>41443.402000000002</v>
      </c>
      <c r="E39" s="83">
        <f t="shared" si="11"/>
        <v>8653.9996958578631</v>
      </c>
      <c r="F39" s="83">
        <f t="shared" si="12"/>
        <v>8654</v>
      </c>
      <c r="G39" s="83">
        <f t="shared" si="36"/>
        <v>-6.7119995946995914E-5</v>
      </c>
      <c r="I39" s="83">
        <f t="shared" si="37"/>
        <v>-6.7119995946995914E-5</v>
      </c>
      <c r="P39" s="83">
        <f t="shared" si="14"/>
        <v>6.1441158882825711E-3</v>
      </c>
      <c r="Q39" s="146">
        <f t="shared" si="15"/>
        <v>26424.902000000002</v>
      </c>
      <c r="R39" s="83">
        <f t="shared" si="38"/>
        <v>3.8579451209541048E-5</v>
      </c>
      <c r="S39" s="85">
        <v>0.1</v>
      </c>
      <c r="T39" s="83">
        <f t="shared" si="17"/>
        <v>3.8579451209541048E-6</v>
      </c>
      <c r="Z39" s="83">
        <f t="shared" si="18"/>
        <v>8654</v>
      </c>
      <c r="AA39" s="90">
        <f t="shared" si="19"/>
        <v>8.4205734567195708E-3</v>
      </c>
      <c r="AB39" s="90">
        <f t="shared" si="20"/>
        <v>-2.3435775643839952E-3</v>
      </c>
      <c r="AC39" s="90">
        <f t="shared" si="21"/>
        <v>-6.211235884229567E-3</v>
      </c>
      <c r="AD39" s="90">
        <f t="shared" si="22"/>
        <v>-8.4876934526665667E-3</v>
      </c>
      <c r="AE39" s="90">
        <f t="shared" si="23"/>
        <v>7.2040940146438897E-6</v>
      </c>
      <c r="AF39" s="83">
        <f t="shared" si="24"/>
        <v>-6.211235884229567E-3</v>
      </c>
      <c r="AG39" s="147"/>
      <c r="AH39" s="83">
        <f t="shared" si="25"/>
        <v>2.2764575684369993E-3</v>
      </c>
      <c r="AI39" s="83">
        <f t="shared" si="26"/>
        <v>0.91183289967374725</v>
      </c>
      <c r="AJ39" s="83">
        <f t="shared" si="27"/>
        <v>0.96489616464966443</v>
      </c>
      <c r="AK39" s="83">
        <f t="shared" si="28"/>
        <v>-0.33431974403006698</v>
      </c>
      <c r="AL39" s="83">
        <f t="shared" si="29"/>
        <v>-1.8286465002914316</v>
      </c>
      <c r="AM39" s="83">
        <f t="shared" si="30"/>
        <v>-1.2979107695375025</v>
      </c>
      <c r="AN39" s="90">
        <f t="shared" si="34"/>
        <v>36.228002842338952</v>
      </c>
      <c r="AO39" s="90">
        <f t="shared" si="34"/>
        <v>36.228002844064569</v>
      </c>
      <c r="AP39" s="90">
        <f t="shared" si="34"/>
        <v>36.228002894213482</v>
      </c>
      <c r="AQ39" s="90">
        <f t="shared" si="34"/>
        <v>36.228004351602308</v>
      </c>
      <c r="AR39" s="90">
        <f t="shared" si="34"/>
        <v>36.228046695833065</v>
      </c>
      <c r="AS39" s="90">
        <f t="shared" si="34"/>
        <v>36.229269272834301</v>
      </c>
      <c r="AT39" s="90">
        <f t="shared" si="34"/>
        <v>36.259768563545741</v>
      </c>
      <c r="AU39" s="90">
        <f t="shared" si="32"/>
        <v>36.572036403743546</v>
      </c>
      <c r="AW39" s="83">
        <v>37000</v>
      </c>
      <c r="AX39" s="83">
        <f t="shared" si="0"/>
        <v>-4.7442714239586369E-3</v>
      </c>
      <c r="AY39" s="83">
        <f t="shared" si="1"/>
        <v>-4.2706430779002272E-3</v>
      </c>
      <c r="AZ39" s="83">
        <f t="shared" si="2"/>
        <v>-4.7362834605840966E-4</v>
      </c>
      <c r="BA39" s="83">
        <f t="shared" si="3"/>
        <v>1.2955400745589332</v>
      </c>
      <c r="BB39" s="83">
        <f t="shared" si="4"/>
        <v>2.207003988960687E-2</v>
      </c>
      <c r="BC39" s="83">
        <f t="shared" si="5"/>
        <v>-0.54567060755107299</v>
      </c>
      <c r="BD39" s="83">
        <f t="shared" si="6"/>
        <v>-0.27981301525940289</v>
      </c>
      <c r="BE39" s="83">
        <f t="shared" si="35"/>
        <v>49.880123002181691</v>
      </c>
      <c r="BF39" s="83">
        <f t="shared" si="35"/>
        <v>49.880222003311999</v>
      </c>
      <c r="BG39" s="83">
        <f t="shared" si="35"/>
        <v>49.880530969679576</v>
      </c>
      <c r="BH39" s="83">
        <f t="shared" si="35"/>
        <v>49.881494954807486</v>
      </c>
      <c r="BI39" s="83">
        <f t="shared" si="35"/>
        <v>49.884500213549032</v>
      </c>
      <c r="BJ39" s="83">
        <f t="shared" si="35"/>
        <v>49.893846206545859</v>
      </c>
      <c r="BK39" s="83">
        <f t="shared" si="35"/>
        <v>49.9226995412806</v>
      </c>
      <c r="BL39" s="83">
        <f t="shared" si="8"/>
        <v>50.010056065418567</v>
      </c>
    </row>
    <row r="40" spans="1:64" ht="12.95" customHeight="1">
      <c r="A40" s="83" t="s">
        <v>101</v>
      </c>
      <c r="B40" s="85" t="s">
        <v>197</v>
      </c>
      <c r="C40" s="84">
        <v>41446.385000000002</v>
      </c>
      <c r="E40" s="83">
        <f t="shared" si="11"/>
        <v>8667.5166213323428</v>
      </c>
      <c r="F40" s="83">
        <f t="shared" si="12"/>
        <v>8667.5</v>
      </c>
      <c r="G40" s="83">
        <f t="shared" si="36"/>
        <v>3.6681000055978075E-3</v>
      </c>
      <c r="I40" s="83">
        <f t="shared" si="37"/>
        <v>3.6681000055978075E-3</v>
      </c>
      <c r="P40" s="83">
        <f t="shared" si="14"/>
        <v>6.1389452174212466E-3</v>
      </c>
      <c r="Q40" s="146">
        <f t="shared" si="15"/>
        <v>26427.885000000002</v>
      </c>
      <c r="R40" s="83">
        <f t="shared" si="38"/>
        <v>6.1050760607908156E-6</v>
      </c>
      <c r="S40" s="85">
        <v>0.1</v>
      </c>
      <c r="T40" s="83">
        <f t="shared" si="17"/>
        <v>6.1050760607908162E-7</v>
      </c>
      <c r="Z40" s="83">
        <f t="shared" si="18"/>
        <v>8667.5</v>
      </c>
      <c r="AA40" s="90">
        <f t="shared" si="19"/>
        <v>8.4038383633087497E-3</v>
      </c>
      <c r="AB40" s="90">
        <f t="shared" si="20"/>
        <v>1.403206859710304E-3</v>
      </c>
      <c r="AC40" s="90">
        <f t="shared" si="21"/>
        <v>-2.4708452118234392E-3</v>
      </c>
      <c r="AD40" s="90">
        <f t="shared" si="22"/>
        <v>-4.7357383577109422E-3</v>
      </c>
      <c r="AE40" s="90">
        <f t="shared" si="23"/>
        <v>2.242721779269473E-6</v>
      </c>
      <c r="AF40" s="83">
        <f t="shared" si="24"/>
        <v>-2.4708452118234392E-3</v>
      </c>
      <c r="AG40" s="147"/>
      <c r="AH40" s="83">
        <f t="shared" si="25"/>
        <v>2.2648931458875035E-3</v>
      </c>
      <c r="AI40" s="83">
        <f t="shared" si="26"/>
        <v>0.9139931376970396</v>
      </c>
      <c r="AJ40" s="83">
        <f t="shared" si="27"/>
        <v>0.96318048004444923</v>
      </c>
      <c r="AK40" s="83">
        <f t="shared" si="28"/>
        <v>-0.33488199184947021</v>
      </c>
      <c r="AL40" s="83">
        <f t="shared" si="29"/>
        <v>-1.8221903588801904</v>
      </c>
      <c r="AM40" s="83">
        <f t="shared" si="30"/>
        <v>-1.2892809070976501</v>
      </c>
      <c r="AN40" s="90">
        <f t="shared" si="34"/>
        <v>36.234638714701425</v>
      </c>
      <c r="AO40" s="90">
        <f t="shared" si="34"/>
        <v>36.234638717115047</v>
      </c>
      <c r="AP40" s="90">
        <f t="shared" si="34"/>
        <v>36.234638782895487</v>
      </c>
      <c r="AQ40" s="90">
        <f t="shared" si="34"/>
        <v>36.234640575651206</v>
      </c>
      <c r="AR40" s="90">
        <f t="shared" si="34"/>
        <v>36.234689423156922</v>
      </c>
      <c r="AS40" s="90">
        <f t="shared" si="34"/>
        <v>36.236011885483045</v>
      </c>
      <c r="AT40" s="90">
        <f t="shared" si="34"/>
        <v>36.267124868152685</v>
      </c>
      <c r="AU40" s="90">
        <f t="shared" si="32"/>
        <v>36.578436363717884</v>
      </c>
      <c r="AW40" s="83">
        <v>38000</v>
      </c>
      <c r="AX40" s="83">
        <f t="shared" si="0"/>
        <v>-6.832694751516993E-3</v>
      </c>
      <c r="AY40" s="83">
        <f t="shared" si="1"/>
        <v>-4.6219034284106222E-3</v>
      </c>
      <c r="AZ40" s="83">
        <f t="shared" si="2"/>
        <v>-2.2107913231063712E-3</v>
      </c>
      <c r="BA40" s="83">
        <f t="shared" si="3"/>
        <v>1.3082288676294747</v>
      </c>
      <c r="BB40" s="83">
        <f t="shared" si="4"/>
        <v>-0.83810300348019284</v>
      </c>
      <c r="BC40" s="83">
        <f t="shared" si="5"/>
        <v>0.47019763973696699</v>
      </c>
      <c r="BD40" s="83">
        <f t="shared" si="6"/>
        <v>0.2395281907718908</v>
      </c>
      <c r="BE40" s="83">
        <f t="shared" si="35"/>
        <v>50.59645071316838</v>
      </c>
      <c r="BF40" s="83">
        <f t="shared" si="35"/>
        <v>50.59635582397371</v>
      </c>
      <c r="BG40" s="83">
        <f t="shared" si="35"/>
        <v>50.596065654084967</v>
      </c>
      <c r="BH40" s="83">
        <f t="shared" si="35"/>
        <v>50.59517849756871</v>
      </c>
      <c r="BI40" s="83">
        <f t="shared" si="35"/>
        <v>50.592467798355536</v>
      </c>
      <c r="BJ40" s="83">
        <f t="shared" si="35"/>
        <v>50.584200593336533</v>
      </c>
      <c r="BK40" s="83">
        <f t="shared" si="35"/>
        <v>50.559122723619076</v>
      </c>
      <c r="BL40" s="83">
        <f t="shared" si="8"/>
        <v>50.48412717462886</v>
      </c>
    </row>
    <row r="41" spans="1:64" ht="12.95" customHeight="1">
      <c r="A41" s="83" t="s">
        <v>101</v>
      </c>
      <c r="B41" s="85"/>
      <c r="C41" s="84">
        <v>41471.43</v>
      </c>
      <c r="E41" s="83">
        <f t="shared" si="11"/>
        <v>8781.0035132224875</v>
      </c>
      <c r="F41" s="83">
        <f t="shared" si="12"/>
        <v>8781</v>
      </c>
      <c r="G41" s="83">
        <f t="shared" si="36"/>
        <v>7.7532000432256609E-4</v>
      </c>
      <c r="I41" s="83">
        <f t="shared" si="37"/>
        <v>7.7532000432256609E-4</v>
      </c>
      <c r="P41" s="83">
        <f t="shared" si="14"/>
        <v>6.0954812161756198E-3</v>
      </c>
      <c r="Q41" s="146">
        <f t="shared" si="15"/>
        <v>26452.93</v>
      </c>
      <c r="R41" s="83">
        <f t="shared" si="38"/>
        <v>2.8304115320105752E-5</v>
      </c>
      <c r="S41" s="85">
        <v>0.1</v>
      </c>
      <c r="T41" s="83">
        <f t="shared" si="17"/>
        <v>2.8304115320105752E-6</v>
      </c>
      <c r="Z41" s="83">
        <f t="shared" si="18"/>
        <v>8781</v>
      </c>
      <c r="AA41" s="90">
        <f t="shared" si="19"/>
        <v>8.2580679643068679E-3</v>
      </c>
      <c r="AB41" s="90">
        <f t="shared" si="20"/>
        <v>-1.3872667438086812E-3</v>
      </c>
      <c r="AC41" s="90">
        <f t="shared" si="21"/>
        <v>-5.3201612118530537E-3</v>
      </c>
      <c r="AD41" s="90">
        <f t="shared" si="22"/>
        <v>-7.4827479599843018E-3</v>
      </c>
      <c r="AE41" s="90">
        <f t="shared" si="23"/>
        <v>5.5991517032649235E-6</v>
      </c>
      <c r="AF41" s="83">
        <f t="shared" si="24"/>
        <v>-5.3201612118530537E-3</v>
      </c>
      <c r="AG41" s="147"/>
      <c r="AH41" s="83">
        <f t="shared" si="25"/>
        <v>2.1625867481312473E-3</v>
      </c>
      <c r="AI41" s="83">
        <f t="shared" si="26"/>
        <v>0.93270867991457151</v>
      </c>
      <c r="AJ41" s="83">
        <f t="shared" si="27"/>
        <v>0.94677724949779252</v>
      </c>
      <c r="AK41" s="83">
        <f t="shared" si="28"/>
        <v>-0.33913862515117538</v>
      </c>
      <c r="AL41" s="83">
        <f t="shared" si="29"/>
        <v>-1.7666705898112649</v>
      </c>
      <c r="AM41" s="83">
        <f t="shared" si="30"/>
        <v>-1.2179132230093295</v>
      </c>
      <c r="AN41" s="90">
        <f t="shared" ref="AN41:AT50" si="39">$AU41+$AB$7*SIN(AO41)</f>
        <v>36.291062088164168</v>
      </c>
      <c r="AO41" s="90">
        <f t="shared" si="39"/>
        <v>36.291062110679711</v>
      </c>
      <c r="AP41" s="90">
        <f t="shared" si="39"/>
        <v>36.291062512587551</v>
      </c>
      <c r="AQ41" s="90">
        <f t="shared" si="39"/>
        <v>36.29106968657419</v>
      </c>
      <c r="AR41" s="90">
        <f t="shared" si="39"/>
        <v>36.291197688328111</v>
      </c>
      <c r="AS41" s="90">
        <f t="shared" si="39"/>
        <v>36.293465029256772</v>
      </c>
      <c r="AT41" s="90">
        <f t="shared" si="39"/>
        <v>36.32947261602574</v>
      </c>
      <c r="AU41" s="90">
        <f t="shared" si="32"/>
        <v>36.632243434613251</v>
      </c>
      <c r="AW41" s="83">
        <v>39000</v>
      </c>
      <c r="AX41" s="83">
        <f t="shared" si="0"/>
        <v>-7.8321998580139635E-3</v>
      </c>
      <c r="AY41" s="83">
        <f t="shared" si="1"/>
        <v>-4.9720627688086194E-3</v>
      </c>
      <c r="AZ41" s="83">
        <f t="shared" si="2"/>
        <v>-2.8601370892053449E-3</v>
      </c>
      <c r="BA41" s="83">
        <f t="shared" si="3"/>
        <v>1.0905398770614092</v>
      </c>
      <c r="BB41" s="83">
        <f t="shared" si="4"/>
        <v>-0.96673754751728957</v>
      </c>
      <c r="BC41" s="83">
        <f t="shared" si="5"/>
        <v>1.3058421113513554</v>
      </c>
      <c r="BD41" s="83">
        <f t="shared" si="6"/>
        <v>0.76482383527833397</v>
      </c>
      <c r="BE41" s="83">
        <f t="shared" si="35"/>
        <v>51.245305921127731</v>
      </c>
      <c r="BF41" s="83">
        <f t="shared" si="35"/>
        <v>51.245290843988812</v>
      </c>
      <c r="BG41" s="83">
        <f t="shared" si="35"/>
        <v>51.245212584955254</v>
      </c>
      <c r="BH41" s="83">
        <f t="shared" si="35"/>
        <v>51.244806522025669</v>
      </c>
      <c r="BI41" s="83">
        <f t="shared" si="35"/>
        <v>51.242703509399057</v>
      </c>
      <c r="BJ41" s="83">
        <f t="shared" si="35"/>
        <v>51.231914961483163</v>
      </c>
      <c r="BK41" s="83">
        <f t="shared" si="35"/>
        <v>51.179004461003949</v>
      </c>
      <c r="BL41" s="83">
        <f t="shared" si="8"/>
        <v>50.95819828383916</v>
      </c>
    </row>
    <row r="42" spans="1:64" ht="12.95" customHeight="1">
      <c r="A42" s="83" t="s">
        <v>101</v>
      </c>
      <c r="B42" s="85"/>
      <c r="C42" s="84">
        <v>41471.430999999997</v>
      </c>
      <c r="E42" s="83">
        <f t="shared" si="11"/>
        <v>8781.0080445417716</v>
      </c>
      <c r="F42" s="83">
        <f t="shared" si="12"/>
        <v>8781</v>
      </c>
      <c r="G42" s="83">
        <f t="shared" si="36"/>
        <v>1.7753200008883141E-3</v>
      </c>
      <c r="I42" s="83">
        <f t="shared" si="37"/>
        <v>1.7753200008883141E-3</v>
      </c>
      <c r="P42" s="83">
        <f t="shared" si="14"/>
        <v>6.0954812161756198E-3</v>
      </c>
      <c r="Q42" s="146">
        <f t="shared" si="15"/>
        <v>26452.930999999997</v>
      </c>
      <c r="R42" s="83">
        <f t="shared" si="38"/>
        <v>1.8663792926072689E-5</v>
      </c>
      <c r="S42" s="85">
        <v>0.1</v>
      </c>
      <c r="T42" s="83">
        <f t="shared" si="17"/>
        <v>1.8663792926072689E-6</v>
      </c>
      <c r="Z42" s="83">
        <f t="shared" si="18"/>
        <v>8781</v>
      </c>
      <c r="AA42" s="90">
        <f t="shared" si="19"/>
        <v>8.2580679643068679E-3</v>
      </c>
      <c r="AB42" s="90">
        <f t="shared" si="20"/>
        <v>-3.8726674724293315E-4</v>
      </c>
      <c r="AC42" s="90">
        <f t="shared" si="21"/>
        <v>-4.3201612152873057E-3</v>
      </c>
      <c r="AD42" s="90">
        <f t="shared" si="22"/>
        <v>-6.4827479634185538E-3</v>
      </c>
      <c r="AE42" s="90">
        <f t="shared" si="23"/>
        <v>4.2026021157207407E-6</v>
      </c>
      <c r="AF42" s="83">
        <f t="shared" si="24"/>
        <v>-4.3201612152873057E-3</v>
      </c>
      <c r="AG42" s="147"/>
      <c r="AH42" s="83">
        <f t="shared" si="25"/>
        <v>2.1625867481312473E-3</v>
      </c>
      <c r="AI42" s="83">
        <f t="shared" si="26"/>
        <v>0.93270867991457151</v>
      </c>
      <c r="AJ42" s="83">
        <f t="shared" si="27"/>
        <v>0.94677724949779252</v>
      </c>
      <c r="AK42" s="83">
        <f t="shared" si="28"/>
        <v>-0.33913862515117538</v>
      </c>
      <c r="AL42" s="83">
        <f t="shared" si="29"/>
        <v>-1.7666705898112649</v>
      </c>
      <c r="AM42" s="83">
        <f t="shared" si="30"/>
        <v>-1.2179132230093295</v>
      </c>
      <c r="AN42" s="90">
        <f t="shared" si="39"/>
        <v>36.291062088164168</v>
      </c>
      <c r="AO42" s="90">
        <f t="shared" si="39"/>
        <v>36.291062110679711</v>
      </c>
      <c r="AP42" s="90">
        <f t="shared" si="39"/>
        <v>36.291062512587551</v>
      </c>
      <c r="AQ42" s="90">
        <f t="shared" si="39"/>
        <v>36.29106968657419</v>
      </c>
      <c r="AR42" s="90">
        <f t="shared" si="39"/>
        <v>36.291197688328111</v>
      </c>
      <c r="AS42" s="90">
        <f t="shared" si="39"/>
        <v>36.293465029256772</v>
      </c>
      <c r="AT42" s="90">
        <f t="shared" si="39"/>
        <v>36.32947261602574</v>
      </c>
      <c r="AU42" s="90">
        <f t="shared" si="32"/>
        <v>36.632243434613251</v>
      </c>
      <c r="AW42" s="83">
        <v>40000</v>
      </c>
      <c r="AX42" s="83">
        <f t="shared" si="0"/>
        <v>-7.8429797989331331E-3</v>
      </c>
      <c r="AY42" s="83">
        <f t="shared" si="1"/>
        <v>-5.3211210990942188E-3</v>
      </c>
      <c r="AZ42" s="83">
        <f t="shared" si="2"/>
        <v>-2.5218586998389143E-3</v>
      </c>
      <c r="BA42" s="83">
        <f t="shared" si="3"/>
        <v>0.89873573054126177</v>
      </c>
      <c r="BB42" s="83">
        <f t="shared" si="4"/>
        <v>-0.68160733073513768</v>
      </c>
      <c r="BC42" s="83">
        <f t="shared" si="5"/>
        <v>1.8680368315756304</v>
      </c>
      <c r="BD42" s="83">
        <f t="shared" si="6"/>
        <v>1.3521780960998739</v>
      </c>
      <c r="BE42" s="83">
        <f t="shared" si="35"/>
        <v>51.777420776854278</v>
      </c>
      <c r="BF42" s="83">
        <f t="shared" si="35"/>
        <v>51.777420776739298</v>
      </c>
      <c r="BG42" s="83">
        <f t="shared" si="35"/>
        <v>51.777420771085922</v>
      </c>
      <c r="BH42" s="83">
        <f t="shared" si="35"/>
        <v>51.777420493121369</v>
      </c>
      <c r="BI42" s="83">
        <f t="shared" si="35"/>
        <v>51.77740682779892</v>
      </c>
      <c r="BJ42" s="83">
        <f t="shared" si="35"/>
        <v>51.776738874487016</v>
      </c>
      <c r="BK42" s="83">
        <f t="shared" si="35"/>
        <v>51.750183931732089</v>
      </c>
      <c r="BL42" s="83">
        <f t="shared" si="8"/>
        <v>51.432269393049452</v>
      </c>
    </row>
    <row r="43" spans="1:64" ht="12.95" customHeight="1">
      <c r="A43" s="83" t="s">
        <v>101</v>
      </c>
      <c r="B43" s="85" t="s">
        <v>197</v>
      </c>
      <c r="C43" s="84">
        <v>41472.432000000001</v>
      </c>
      <c r="E43" s="83">
        <f t="shared" si="11"/>
        <v>8785.5438951619544</v>
      </c>
      <c r="F43" s="83">
        <f t="shared" si="12"/>
        <v>8785.5</v>
      </c>
      <c r="G43" s="83">
        <f t="shared" si="36"/>
        <v>9.6870600027614273E-3</v>
      </c>
      <c r="I43" s="83">
        <f t="shared" si="37"/>
        <v>9.6870600027614273E-3</v>
      </c>
      <c r="P43" s="83">
        <f t="shared" si="14"/>
        <v>6.0937582661536689E-3</v>
      </c>
      <c r="Q43" s="146">
        <f t="shared" si="15"/>
        <v>26453.932000000001</v>
      </c>
      <c r="R43" s="83">
        <f t="shared" si="38"/>
        <v>1.2911817370308333E-5</v>
      </c>
      <c r="S43" s="85">
        <v>0.1</v>
      </c>
      <c r="T43" s="83">
        <f t="shared" si="17"/>
        <v>1.2911817370308334E-6</v>
      </c>
      <c r="Z43" s="83">
        <f t="shared" si="18"/>
        <v>8785.5</v>
      </c>
      <c r="AA43" s="90">
        <f t="shared" si="19"/>
        <v>8.2520999920899195E-3</v>
      </c>
      <c r="AB43" s="90">
        <f t="shared" si="20"/>
        <v>7.5287182768251758E-3</v>
      </c>
      <c r="AC43" s="90">
        <f t="shared" si="21"/>
        <v>3.5933017366077584E-3</v>
      </c>
      <c r="AD43" s="90">
        <f t="shared" si="22"/>
        <v>1.4349600106715078E-3</v>
      </c>
      <c r="AE43" s="90">
        <f t="shared" si="23"/>
        <v>2.059110232226374E-7</v>
      </c>
      <c r="AF43" s="83">
        <f t="shared" si="24"/>
        <v>3.5933017366077584E-3</v>
      </c>
      <c r="AG43" s="147"/>
      <c r="AH43" s="83">
        <f t="shared" si="25"/>
        <v>2.1583417259362515E-3</v>
      </c>
      <c r="AI43" s="83">
        <f t="shared" si="26"/>
        <v>0.93347131118501514</v>
      </c>
      <c r="AJ43" s="83">
        <f t="shared" si="27"/>
        <v>0.94605117554473683</v>
      </c>
      <c r="AK43" s="83">
        <f t="shared" si="28"/>
        <v>-0.3392890543369001</v>
      </c>
      <c r="AL43" s="83">
        <f t="shared" si="29"/>
        <v>-1.7644223591677577</v>
      </c>
      <c r="AM43" s="83">
        <f t="shared" si="30"/>
        <v>-1.2151255086614181</v>
      </c>
      <c r="AN43" s="90">
        <f t="shared" si="39"/>
        <v>36.293322936402078</v>
      </c>
      <c r="AO43" s="90">
        <f t="shared" si="39"/>
        <v>36.293322960615306</v>
      </c>
      <c r="AP43" s="90">
        <f t="shared" si="39"/>
        <v>36.293323386958029</v>
      </c>
      <c r="AQ43" s="90">
        <f t="shared" si="39"/>
        <v>36.29333089375536</v>
      </c>
      <c r="AR43" s="90">
        <f t="shared" si="39"/>
        <v>36.293463013733081</v>
      </c>
      <c r="AS43" s="90">
        <f t="shared" si="39"/>
        <v>36.295771425380309</v>
      </c>
      <c r="AT43" s="90">
        <f t="shared" si="39"/>
        <v>36.331962786684883</v>
      </c>
      <c r="AU43" s="90">
        <f t="shared" si="32"/>
        <v>36.634376754604695</v>
      </c>
      <c r="AW43" s="83">
        <v>41000</v>
      </c>
      <c r="AX43" s="83">
        <f t="shared" si="0"/>
        <v>-7.3538881929142612E-3</v>
      </c>
      <c r="AY43" s="83">
        <f t="shared" si="1"/>
        <v>-5.6690784192674204E-3</v>
      </c>
      <c r="AZ43" s="83">
        <f t="shared" si="2"/>
        <v>-1.6848097736468408E-3</v>
      </c>
      <c r="BA43" s="83">
        <f t="shared" si="3"/>
        <v>0.77819601880821521</v>
      </c>
      <c r="BB43" s="83">
        <f t="shared" si="4"/>
        <v>-0.34357928850917652</v>
      </c>
      <c r="BC43" s="83">
        <f t="shared" si="5"/>
        <v>2.2672683178795938</v>
      </c>
      <c r="BD43" s="83">
        <f t="shared" si="6"/>
        <v>2.1398688908208938</v>
      </c>
      <c r="BE43" s="83">
        <f t="shared" si="35"/>
        <v>52.226145558264164</v>
      </c>
      <c r="BF43" s="83">
        <f t="shared" si="35"/>
        <v>52.22614441599557</v>
      </c>
      <c r="BG43" s="83">
        <f t="shared" si="35"/>
        <v>52.226153108490536</v>
      </c>
      <c r="BH43" s="83">
        <f t="shared" si="35"/>
        <v>52.226086955264918</v>
      </c>
      <c r="BI43" s="83">
        <f t="shared" si="35"/>
        <v>52.226590139127886</v>
      </c>
      <c r="BJ43" s="83">
        <f t="shared" si="35"/>
        <v>52.222747134849875</v>
      </c>
      <c r="BK43" s="83">
        <f t="shared" si="35"/>
        <v>52.251242363113505</v>
      </c>
      <c r="BL43" s="83">
        <f t="shared" si="8"/>
        <v>51.906340502259745</v>
      </c>
    </row>
    <row r="44" spans="1:64" ht="12.95" customHeight="1">
      <c r="A44" s="83" t="s">
        <v>101</v>
      </c>
      <c r="B44" s="85"/>
      <c r="C44" s="84">
        <v>41473.421999999999</v>
      </c>
      <c r="E44" s="83">
        <f t="shared" si="11"/>
        <v>8790.0299012698015</v>
      </c>
      <c r="F44" s="83">
        <f t="shared" si="12"/>
        <v>8790</v>
      </c>
      <c r="P44" s="83">
        <f t="shared" si="14"/>
        <v>6.0920353384271743E-3</v>
      </c>
      <c r="Q44" s="146">
        <f t="shared" si="15"/>
        <v>26454.921999999999</v>
      </c>
      <c r="T44" s="83">
        <f t="shared" si="17"/>
        <v>0</v>
      </c>
      <c r="U44" s="148">
        <v>2.0240079997165594E-2</v>
      </c>
      <c r="Z44" s="83">
        <f t="shared" si="18"/>
        <v>8790</v>
      </c>
      <c r="AA44" s="90">
        <f t="shared" si="19"/>
        <v>8.2461175232561752E-3</v>
      </c>
      <c r="AB44" s="90">
        <f t="shared" si="20"/>
        <v>-9999</v>
      </c>
      <c r="AC44" s="90">
        <f t="shared" si="21"/>
        <v>-6.0920353384271743E-3</v>
      </c>
      <c r="AD44" s="90">
        <f t="shared" si="22"/>
        <v>-9999</v>
      </c>
      <c r="AE44" s="90">
        <f t="shared" si="23"/>
        <v>0</v>
      </c>
      <c r="AF44" s="83">
        <f t="shared" si="24"/>
        <v>-9999</v>
      </c>
      <c r="AG44" s="147"/>
      <c r="AH44" s="83">
        <f t="shared" si="25"/>
        <v>2.1540821848290009E-3</v>
      </c>
      <c r="AI44" s="83">
        <f t="shared" si="26"/>
        <v>0.93423552798549825</v>
      </c>
      <c r="AJ44" s="83">
        <f t="shared" si="27"/>
        <v>0.94531911940344238</v>
      </c>
      <c r="AK44" s="83">
        <f t="shared" si="28"/>
        <v>-0.33943801061301732</v>
      </c>
      <c r="AL44" s="83">
        <f t="shared" si="29"/>
        <v>-1.7621704481508083</v>
      </c>
      <c r="AM44" s="83">
        <f t="shared" si="30"/>
        <v>-1.212340854787324</v>
      </c>
      <c r="AN44" s="90">
        <f t="shared" si="39"/>
        <v>36.295585634401974</v>
      </c>
      <c r="AO44" s="90">
        <f t="shared" si="39"/>
        <v>36.295585660416897</v>
      </c>
      <c r="AP44" s="90">
        <f t="shared" si="39"/>
        <v>36.295586112343976</v>
      </c>
      <c r="AQ44" s="90">
        <f t="shared" si="39"/>
        <v>36.295593962955124</v>
      </c>
      <c r="AR44" s="90">
        <f t="shared" si="39"/>
        <v>36.295730280955517</v>
      </c>
      <c r="AS44" s="90">
        <f t="shared" si="39"/>
        <v>36.298080018576393</v>
      </c>
      <c r="AT44" s="90">
        <f t="shared" si="39"/>
        <v>36.334454333645873</v>
      </c>
      <c r="AU44" s="90">
        <f t="shared" si="32"/>
        <v>36.636510074596146</v>
      </c>
      <c r="AW44" s="83">
        <v>42000</v>
      </c>
      <c r="AX44" s="83">
        <f t="shared" si="0"/>
        <v>-6.6718605663649566E-3</v>
      </c>
      <c r="AY44" s="83">
        <f t="shared" si="1"/>
        <v>-6.0159347293282242E-3</v>
      </c>
      <c r="AZ44" s="83">
        <f t="shared" si="2"/>
        <v>-6.5592583703673248E-4</v>
      </c>
      <c r="BA44" s="83">
        <f t="shared" si="3"/>
        <v>0.7071283702426725</v>
      </c>
      <c r="BB44" s="83">
        <f t="shared" si="4"/>
        <v>-3.6757134681886038E-2</v>
      </c>
      <c r="BC44" s="83">
        <f t="shared" si="5"/>
        <v>2.5812284612590575</v>
      </c>
      <c r="BD44" s="83">
        <f t="shared" si="6"/>
        <v>3.4752209359660835</v>
      </c>
      <c r="BE44" s="83">
        <f t="shared" si="35"/>
        <v>52.624272718811397</v>
      </c>
      <c r="BF44" s="83">
        <f t="shared" si="35"/>
        <v>52.624214325103473</v>
      </c>
      <c r="BG44" s="83">
        <f t="shared" si="35"/>
        <v>52.624452539555385</v>
      </c>
      <c r="BH44" s="83">
        <f t="shared" si="35"/>
        <v>52.623480399679799</v>
      </c>
      <c r="BI44" s="83">
        <f t="shared" si="35"/>
        <v>52.62744176144372</v>
      </c>
      <c r="BJ44" s="83">
        <f t="shared" si="35"/>
        <v>52.611200208080831</v>
      </c>
      <c r="BK44" s="83">
        <f t="shared" si="35"/>
        <v>52.676227277832552</v>
      </c>
      <c r="BL44" s="83">
        <f t="shared" si="8"/>
        <v>52.380411611470038</v>
      </c>
    </row>
    <row r="45" spans="1:64" ht="12.95" customHeight="1">
      <c r="A45" s="83" t="s">
        <v>101</v>
      </c>
      <c r="B45" s="85"/>
      <c r="C45" s="84">
        <v>41490.415999999997</v>
      </c>
      <c r="E45" s="83">
        <f t="shared" si="11"/>
        <v>8867.0351414686884</v>
      </c>
      <c r="F45" s="83">
        <f t="shared" si="12"/>
        <v>8867</v>
      </c>
      <c r="P45" s="83">
        <f t="shared" si="14"/>
        <v>6.0625575853571782E-3</v>
      </c>
      <c r="Q45" s="146">
        <f t="shared" si="15"/>
        <v>26471.915999999997</v>
      </c>
      <c r="T45" s="83">
        <f t="shared" si="17"/>
        <v>0</v>
      </c>
      <c r="U45" s="148">
        <v>2.064008000161266E-2</v>
      </c>
      <c r="Z45" s="83">
        <f t="shared" si="18"/>
        <v>8867</v>
      </c>
      <c r="AA45" s="90">
        <f t="shared" si="19"/>
        <v>8.1414924559389742E-3</v>
      </c>
      <c r="AB45" s="90">
        <f t="shared" si="20"/>
        <v>-9999</v>
      </c>
      <c r="AC45" s="90">
        <f t="shared" si="21"/>
        <v>-6.0625575853571782E-3</v>
      </c>
      <c r="AD45" s="90">
        <f t="shared" si="22"/>
        <v>-9999</v>
      </c>
      <c r="AE45" s="90">
        <f t="shared" si="23"/>
        <v>0</v>
      </c>
      <c r="AF45" s="83">
        <f t="shared" si="24"/>
        <v>-9999</v>
      </c>
      <c r="AG45" s="147"/>
      <c r="AH45" s="83">
        <f t="shared" si="25"/>
        <v>2.0789348705817956E-3</v>
      </c>
      <c r="AI45" s="83">
        <f t="shared" si="26"/>
        <v>0.9475590867690401</v>
      </c>
      <c r="AJ45" s="83">
        <f t="shared" si="27"/>
        <v>0.9318425754175873</v>
      </c>
      <c r="AK45" s="83">
        <f t="shared" si="28"/>
        <v>-0.34175002479556887</v>
      </c>
      <c r="AL45" s="83">
        <f t="shared" si="29"/>
        <v>-1.723056842409862</v>
      </c>
      <c r="AM45" s="83">
        <f t="shared" si="30"/>
        <v>-1.1651528317768105</v>
      </c>
      <c r="AN45" s="90">
        <f t="shared" si="39"/>
        <v>36.334593340142092</v>
      </c>
      <c r="AO45" s="90">
        <f t="shared" si="39"/>
        <v>36.334593418669641</v>
      </c>
      <c r="AP45" s="90">
        <f t="shared" si="39"/>
        <v>36.334594527563993</v>
      </c>
      <c r="AQ45" s="90">
        <f t="shared" si="39"/>
        <v>36.33461018573017</v>
      </c>
      <c r="AR45" s="90">
        <f t="shared" si="39"/>
        <v>36.334831162260215</v>
      </c>
      <c r="AS45" s="90">
        <f t="shared" si="39"/>
        <v>36.337925215730984</v>
      </c>
      <c r="AT45" s="90">
        <f t="shared" si="39"/>
        <v>36.377299095302192</v>
      </c>
      <c r="AU45" s="90">
        <f t="shared" si="32"/>
        <v>36.673013550005336</v>
      </c>
      <c r="AW45" s="83">
        <v>43000</v>
      </c>
      <c r="AX45" s="83">
        <f t="shared" si="0"/>
        <v>-5.9679080198421879E-3</v>
      </c>
      <c r="AY45" s="83">
        <f t="shared" si="1"/>
        <v>-6.3616900292766277E-3</v>
      </c>
      <c r="AZ45" s="83">
        <f t="shared" si="2"/>
        <v>3.9378200943443996E-4</v>
      </c>
      <c r="BA45" s="83">
        <f t="shared" si="3"/>
        <v>0.66873580699309487</v>
      </c>
      <c r="BB45" s="83">
        <f t="shared" si="4"/>
        <v>0.23100103062227298</v>
      </c>
      <c r="BC45" s="83">
        <f t="shared" si="5"/>
        <v>2.8511002930188485</v>
      </c>
      <c r="BD45" s="83">
        <f t="shared" si="6"/>
        <v>6.8363790148776609</v>
      </c>
      <c r="BE45" s="83">
        <f t="shared" si="35"/>
        <v>52.993493499088288</v>
      </c>
      <c r="BF45" s="83">
        <f t="shared" si="35"/>
        <v>52.993314269818235</v>
      </c>
      <c r="BG45" s="83">
        <f t="shared" si="35"/>
        <v>52.993880352236644</v>
      </c>
      <c r="BH45" s="83">
        <f t="shared" si="35"/>
        <v>52.992091942576195</v>
      </c>
      <c r="BI45" s="83">
        <f t="shared" si="35"/>
        <v>52.997737251864393</v>
      </c>
      <c r="BJ45" s="83">
        <f t="shared" si="35"/>
        <v>52.979868929777631</v>
      </c>
      <c r="BK45" s="83">
        <f t="shared" si="35"/>
        <v>53.03596540620979</v>
      </c>
      <c r="BL45" s="83">
        <f t="shared" si="8"/>
        <v>52.854482720680338</v>
      </c>
    </row>
    <row r="46" spans="1:64" ht="12.95" customHeight="1">
      <c r="A46" s="83" t="s">
        <v>101</v>
      </c>
      <c r="B46" s="85"/>
      <c r="C46" s="84">
        <v>41494.39</v>
      </c>
      <c r="E46" s="83">
        <f t="shared" si="11"/>
        <v>8885.0426043703337</v>
      </c>
      <c r="F46" s="83">
        <f t="shared" si="12"/>
        <v>8885</v>
      </c>
      <c r="P46" s="83">
        <f t="shared" si="14"/>
        <v>6.05566762340576E-3</v>
      </c>
      <c r="Q46" s="146">
        <f t="shared" si="15"/>
        <v>26475.89</v>
      </c>
      <c r="T46" s="83">
        <f t="shared" si="17"/>
        <v>0</v>
      </c>
      <c r="U46" s="148">
        <v>2.064008000161266E-2</v>
      </c>
      <c r="Z46" s="83">
        <f t="shared" si="18"/>
        <v>8885</v>
      </c>
      <c r="AA46" s="90">
        <f t="shared" si="19"/>
        <v>8.1164155651054955E-3</v>
      </c>
      <c r="AB46" s="90">
        <f t="shared" si="20"/>
        <v>-9999</v>
      </c>
      <c r="AC46" s="90">
        <f t="shared" si="21"/>
        <v>-6.05566762340576E-3</v>
      </c>
      <c r="AD46" s="90">
        <f t="shared" si="22"/>
        <v>-9999</v>
      </c>
      <c r="AE46" s="90">
        <f t="shared" si="23"/>
        <v>0</v>
      </c>
      <c r="AF46" s="83">
        <f t="shared" si="24"/>
        <v>-9999</v>
      </c>
      <c r="AG46" s="147"/>
      <c r="AH46" s="83">
        <f t="shared" si="25"/>
        <v>2.0607479416997359E-3</v>
      </c>
      <c r="AI46" s="83">
        <f t="shared" si="26"/>
        <v>0.95074133848150699</v>
      </c>
      <c r="AJ46" s="83">
        <f t="shared" si="27"/>
        <v>0.92842579806049652</v>
      </c>
      <c r="AK46" s="83">
        <f t="shared" si="28"/>
        <v>-0.34222319192841905</v>
      </c>
      <c r="AL46" s="83">
        <f t="shared" si="29"/>
        <v>-1.7137517156205366</v>
      </c>
      <c r="AM46" s="83">
        <f t="shared" si="30"/>
        <v>-1.1542430985229872</v>
      </c>
      <c r="AN46" s="90">
        <f t="shared" si="39"/>
        <v>36.343792368633764</v>
      </c>
      <c r="AO46" s="90">
        <f t="shared" si="39"/>
        <v>36.343792467438803</v>
      </c>
      <c r="AP46" s="90">
        <f t="shared" si="39"/>
        <v>36.343793803974563</v>
      </c>
      <c r="AQ46" s="90">
        <f t="shared" si="39"/>
        <v>36.343811882492339</v>
      </c>
      <c r="AR46" s="90">
        <f t="shared" si="39"/>
        <v>36.34405627323747</v>
      </c>
      <c r="AS46" s="90">
        <f t="shared" si="39"/>
        <v>36.347333676545482</v>
      </c>
      <c r="AT46" s="90">
        <f t="shared" si="39"/>
        <v>36.387371892825897</v>
      </c>
      <c r="AU46" s="90">
        <f t="shared" si="32"/>
        <v>36.681546829971118</v>
      </c>
      <c r="AW46" s="83">
        <v>44000</v>
      </c>
      <c r="AX46" s="83">
        <f t="shared" si="0"/>
        <v>-5.3510503629803545E-3</v>
      </c>
      <c r="AY46" s="83">
        <f t="shared" si="1"/>
        <v>-6.706344319112636E-3</v>
      </c>
      <c r="AZ46" s="83">
        <f t="shared" si="2"/>
        <v>1.3552939561322817E-3</v>
      </c>
      <c r="BA46" s="83">
        <f t="shared" si="3"/>
        <v>0.6545360421957247</v>
      </c>
      <c r="BB46" s="83">
        <f t="shared" si="4"/>
        <v>0.46436027751671721</v>
      </c>
      <c r="BC46" s="83">
        <f t="shared" si="5"/>
        <v>3.100906029625079</v>
      </c>
      <c r="BD46" s="83">
        <f t="shared" si="6"/>
        <v>49.149423011690544</v>
      </c>
      <c r="BE46" s="83">
        <f t="shared" si="35"/>
        <v>53.348730771728341</v>
      </c>
      <c r="BF46" s="83">
        <f t="shared" si="35"/>
        <v>53.348684927206911</v>
      </c>
      <c r="BG46" s="83">
        <f t="shared" si="35"/>
        <v>53.348817747433074</v>
      </c>
      <c r="BH46" s="83">
        <f t="shared" si="35"/>
        <v>53.348432939348157</v>
      </c>
      <c r="BI46" s="83">
        <f t="shared" si="35"/>
        <v>53.34954778548498</v>
      </c>
      <c r="BJ46" s="83">
        <f t="shared" si="35"/>
        <v>53.346317709061879</v>
      </c>
      <c r="BK46" s="83">
        <f t="shared" si="35"/>
        <v>53.355674680966516</v>
      </c>
      <c r="BL46" s="83">
        <f t="shared" si="8"/>
        <v>53.32855382989063</v>
      </c>
    </row>
    <row r="47" spans="1:64" ht="12.95" customHeight="1">
      <c r="A47" s="83" t="s">
        <v>102</v>
      </c>
      <c r="B47" s="85" t="s">
        <v>197</v>
      </c>
      <c r="C47" s="84">
        <v>41506.410000000003</v>
      </c>
      <c r="E47" s="83">
        <f t="shared" si="11"/>
        <v>8939.5090623667438</v>
      </c>
      <c r="F47" s="83">
        <f t="shared" si="12"/>
        <v>8939.5</v>
      </c>
      <c r="P47" s="83">
        <f t="shared" si="14"/>
        <v>6.0348085249026249E-3</v>
      </c>
      <c r="Q47" s="146">
        <f t="shared" si="15"/>
        <v>26487.910000000003</v>
      </c>
      <c r="T47" s="83">
        <f t="shared" si="17"/>
        <v>0</v>
      </c>
      <c r="U47" s="148">
        <v>-5.4700600005162414E-2</v>
      </c>
      <c r="Z47" s="83">
        <f t="shared" si="18"/>
        <v>8939.5</v>
      </c>
      <c r="AA47" s="90">
        <f t="shared" si="19"/>
        <v>8.0390456350681212E-3</v>
      </c>
      <c r="AB47" s="90">
        <f t="shared" si="20"/>
        <v>-9999</v>
      </c>
      <c r="AC47" s="90">
        <f t="shared" si="21"/>
        <v>-6.0348085249026249E-3</v>
      </c>
      <c r="AD47" s="90">
        <f t="shared" si="22"/>
        <v>-9999</v>
      </c>
      <c r="AE47" s="90">
        <f t="shared" si="23"/>
        <v>0</v>
      </c>
      <c r="AF47" s="83">
        <f t="shared" si="24"/>
        <v>-9999</v>
      </c>
      <c r="AG47" s="147"/>
      <c r="AH47" s="83">
        <f t="shared" si="25"/>
        <v>2.0042371101654955E-3</v>
      </c>
      <c r="AI47" s="83">
        <f t="shared" si="26"/>
        <v>0.96053381369715529</v>
      </c>
      <c r="AJ47" s="83">
        <f t="shared" si="27"/>
        <v>0.91743827613992912</v>
      </c>
      <c r="AK47" s="83">
        <f t="shared" si="28"/>
        <v>-0.34349024581052978</v>
      </c>
      <c r="AL47" s="83">
        <f t="shared" si="29"/>
        <v>-1.6851922356104452</v>
      </c>
      <c r="AM47" s="83">
        <f t="shared" si="30"/>
        <v>-1.1214766268347645</v>
      </c>
      <c r="AN47" s="90">
        <f t="shared" si="39"/>
        <v>36.371834840452429</v>
      </c>
      <c r="AO47" s="90">
        <f t="shared" si="39"/>
        <v>36.371835028348009</v>
      </c>
      <c r="AP47" s="90">
        <f t="shared" si="39"/>
        <v>36.371837282169125</v>
      </c>
      <c r="AQ47" s="90">
        <f t="shared" si="39"/>
        <v>36.371864315323499</v>
      </c>
      <c r="AR47" s="90">
        <f t="shared" si="39"/>
        <v>36.372188331970037</v>
      </c>
      <c r="AS47" s="90">
        <f t="shared" si="39"/>
        <v>36.376039638356779</v>
      </c>
      <c r="AT47" s="90">
        <f t="shared" si="39"/>
        <v>36.418000230666422</v>
      </c>
      <c r="AU47" s="90">
        <f t="shared" si="32"/>
        <v>36.707383705423084</v>
      </c>
      <c r="AW47" s="83">
        <v>45000</v>
      </c>
      <c r="AX47" s="83">
        <f t="shared" si="0"/>
        <v>-4.9059597440068558E-3</v>
      </c>
      <c r="AY47" s="83">
        <f t="shared" si="1"/>
        <v>-7.0498975988362465E-3</v>
      </c>
      <c r="AZ47" s="83">
        <f t="shared" si="2"/>
        <v>2.1439378548293903E-3</v>
      </c>
      <c r="BA47" s="83">
        <f t="shared" si="3"/>
        <v>0.66159136401969176</v>
      </c>
      <c r="BB47" s="83">
        <f t="shared" si="4"/>
        <v>0.66689947903964253</v>
      </c>
      <c r="BC47" s="83">
        <f t="shared" si="5"/>
        <v>-2.9351513787372165</v>
      </c>
      <c r="BD47" s="83">
        <f t="shared" si="6"/>
        <v>-9.6535537820308264</v>
      </c>
      <c r="BE47" s="83">
        <f t="shared" si="35"/>
        <v>53.702052021366804</v>
      </c>
      <c r="BF47" s="83">
        <f t="shared" si="35"/>
        <v>53.702225007134146</v>
      </c>
      <c r="BG47" s="83">
        <f t="shared" si="35"/>
        <v>53.701702116080853</v>
      </c>
      <c r="BH47" s="83">
        <f t="shared" si="35"/>
        <v>53.703282934306607</v>
      </c>
      <c r="BI47" s="83">
        <f t="shared" si="35"/>
        <v>53.698506075244026</v>
      </c>
      <c r="BJ47" s="83">
        <f t="shared" si="35"/>
        <v>53.712962064024353</v>
      </c>
      <c r="BK47" s="83">
        <f t="shared" si="35"/>
        <v>53.669402026512671</v>
      </c>
      <c r="BL47" s="83">
        <f t="shared" si="8"/>
        <v>53.802624939100923</v>
      </c>
    </row>
    <row r="48" spans="1:64" ht="12.95" customHeight="1">
      <c r="A48" s="83" t="s">
        <v>103</v>
      </c>
      <c r="B48" s="85" t="s">
        <v>197</v>
      </c>
      <c r="C48" s="84">
        <v>41706.576000000001</v>
      </c>
      <c r="E48" s="83">
        <f t="shared" si="11"/>
        <v>9846.5251215435874</v>
      </c>
      <c r="F48" s="83">
        <f t="shared" si="12"/>
        <v>9846.5</v>
      </c>
      <c r="G48" s="83">
        <f t="shared" ref="G48:G55" si="40">+C48-(C$7+F48*C$8)</f>
        <v>5.5439800053136423E-3</v>
      </c>
      <c r="I48" s="83">
        <f t="shared" ref="I48:I55" si="41">G48</f>
        <v>5.5439800053136423E-3</v>
      </c>
      <c r="P48" s="83">
        <f t="shared" si="14"/>
        <v>5.6881472822448457E-3</v>
      </c>
      <c r="Q48" s="146">
        <f t="shared" si="15"/>
        <v>26688.076000000001</v>
      </c>
      <c r="R48" s="83">
        <f t="shared" ref="R48:R55" si="42">+(P48-G48)^2</f>
        <v>2.078420373775829E-8</v>
      </c>
      <c r="S48" s="85">
        <v>0.1</v>
      </c>
      <c r="T48" s="83">
        <f t="shared" si="17"/>
        <v>2.078420373775829E-9</v>
      </c>
      <c r="Z48" s="83">
        <f t="shared" si="18"/>
        <v>9846.5</v>
      </c>
      <c r="AA48" s="90">
        <f t="shared" si="19"/>
        <v>6.4274347848579704E-3</v>
      </c>
      <c r="AB48" s="90">
        <f t="shared" si="20"/>
        <v>4.8046925027005177E-3</v>
      </c>
      <c r="AC48" s="90">
        <f t="shared" si="21"/>
        <v>-1.441672769312034E-4</v>
      </c>
      <c r="AD48" s="90">
        <f t="shared" si="22"/>
        <v>-8.8345477954432806E-4</v>
      </c>
      <c r="AE48" s="90">
        <f t="shared" si="23"/>
        <v>7.8049234749971734E-8</v>
      </c>
      <c r="AF48" s="83">
        <f t="shared" si="24"/>
        <v>-1.441672769312034E-4</v>
      </c>
      <c r="AG48" s="147"/>
      <c r="AH48" s="83">
        <f t="shared" si="25"/>
        <v>7.3928750261312499E-4</v>
      </c>
      <c r="AI48" s="83">
        <f t="shared" si="26"/>
        <v>1.1549759910175381</v>
      </c>
      <c r="AJ48" s="83">
        <f t="shared" si="27"/>
        <v>0.550039777856975</v>
      </c>
      <c r="AK48" s="83">
        <f t="shared" si="28"/>
        <v>-0.30907211300342347</v>
      </c>
      <c r="AL48" s="83">
        <f t="shared" si="29"/>
        <v>-1.1060106429741534</v>
      </c>
      <c r="AM48" s="83">
        <f t="shared" si="30"/>
        <v>-0.61724787476941056</v>
      </c>
      <c r="AN48" s="90">
        <f t="shared" si="39"/>
        <v>36.886279182803747</v>
      </c>
      <c r="AO48" s="90">
        <f t="shared" si="39"/>
        <v>36.886319678518049</v>
      </c>
      <c r="AP48" s="90">
        <f t="shared" si="39"/>
        <v>36.886490032296791</v>
      </c>
      <c r="AQ48" s="90">
        <f t="shared" si="39"/>
        <v>36.887206326161326</v>
      </c>
      <c r="AR48" s="90">
        <f t="shared" si="39"/>
        <v>36.890212260723118</v>
      </c>
      <c r="AS48" s="90">
        <f t="shared" si="39"/>
        <v>36.902725078566348</v>
      </c>
      <c r="AT48" s="90">
        <f t="shared" si="39"/>
        <v>36.953197436986315</v>
      </c>
      <c r="AU48" s="90">
        <f t="shared" si="32"/>
        <v>37.137366201476823</v>
      </c>
      <c r="AW48" s="83">
        <v>46000</v>
      </c>
      <c r="AX48" s="83">
        <f t="shared" si="0"/>
        <v>-4.7145737711169373E-3</v>
      </c>
      <c r="AY48" s="83">
        <f t="shared" si="1"/>
        <v>-7.3923498684474592E-3</v>
      </c>
      <c r="AZ48" s="83">
        <f t="shared" si="2"/>
        <v>2.6777760973305223E-3</v>
      </c>
      <c r="BA48" s="83">
        <f t="shared" si="3"/>
        <v>0.69134728216967667</v>
      </c>
      <c r="BB48" s="83">
        <f t="shared" si="4"/>
        <v>0.83661993494096043</v>
      </c>
      <c r="BC48" s="83">
        <f t="shared" si="5"/>
        <v>-2.6741080355650642</v>
      </c>
      <c r="BD48" s="83">
        <f t="shared" si="6"/>
        <v>-4.2000162514653558</v>
      </c>
      <c r="BE48" s="83">
        <f t="shared" si="35"/>
        <v>54.06519594381512</v>
      </c>
      <c r="BF48" s="83">
        <f t="shared" si="35"/>
        <v>54.065300297886679</v>
      </c>
      <c r="BG48" s="83">
        <f t="shared" si="35"/>
        <v>54.064918825497074</v>
      </c>
      <c r="BH48" s="83">
        <f t="shared" si="35"/>
        <v>54.066313866802012</v>
      </c>
      <c r="BI48" s="83">
        <f t="shared" si="35"/>
        <v>54.061219489879939</v>
      </c>
      <c r="BJ48" s="83">
        <f t="shared" si="35"/>
        <v>54.079921777304385</v>
      </c>
      <c r="BK48" s="83">
        <f t="shared" si="35"/>
        <v>54.012513775597583</v>
      </c>
      <c r="BL48" s="83">
        <f t="shared" si="8"/>
        <v>54.276696048311223</v>
      </c>
    </row>
    <row r="49" spans="1:64" ht="12.95" customHeight="1">
      <c r="A49" s="83" t="s">
        <v>103</v>
      </c>
      <c r="B49" s="85"/>
      <c r="C49" s="84">
        <v>41706.684999999998</v>
      </c>
      <c r="E49" s="83">
        <f t="shared" si="11"/>
        <v>9847.0190353473663</v>
      </c>
      <c r="F49" s="83">
        <f t="shared" si="12"/>
        <v>9847</v>
      </c>
      <c r="G49" s="83">
        <f t="shared" si="40"/>
        <v>4.2008399977930821E-3</v>
      </c>
      <c r="I49" s="83">
        <f t="shared" si="41"/>
        <v>4.2008399977930821E-3</v>
      </c>
      <c r="P49" s="83">
        <f t="shared" si="14"/>
        <v>5.6879564288156445E-3</v>
      </c>
      <c r="Q49" s="146">
        <f t="shared" si="15"/>
        <v>26688.184999999998</v>
      </c>
      <c r="R49" s="83">
        <f t="shared" si="42"/>
        <v>2.2115152794172835E-6</v>
      </c>
      <c r="S49" s="85">
        <v>0.1</v>
      </c>
      <c r="T49" s="83">
        <f t="shared" si="17"/>
        <v>2.2115152794172837E-7</v>
      </c>
      <c r="Z49" s="83">
        <f t="shared" si="18"/>
        <v>9847</v>
      </c>
      <c r="AA49" s="90">
        <f t="shared" si="19"/>
        <v>6.4263839632697703E-3</v>
      </c>
      <c r="AB49" s="90">
        <f t="shared" si="20"/>
        <v>3.462412463338956E-3</v>
      </c>
      <c r="AC49" s="90">
        <f t="shared" si="21"/>
        <v>-1.4871164310225624E-3</v>
      </c>
      <c r="AD49" s="90">
        <f t="shared" si="22"/>
        <v>-2.2255439654766881E-3</v>
      </c>
      <c r="AE49" s="90">
        <f t="shared" si="23"/>
        <v>4.9530459422697019E-7</v>
      </c>
      <c r="AF49" s="83">
        <f t="shared" si="24"/>
        <v>-1.4871164310225624E-3</v>
      </c>
      <c r="AG49" s="147"/>
      <c r="AH49" s="83">
        <f t="shared" si="25"/>
        <v>7.3842753445412608E-4</v>
      </c>
      <c r="AI49" s="83">
        <f t="shared" si="26"/>
        <v>1.1550942927721786</v>
      </c>
      <c r="AJ49" s="83">
        <f t="shared" si="27"/>
        <v>0.54972004573197908</v>
      </c>
      <c r="AK49" s="83">
        <f t="shared" si="28"/>
        <v>-0.30901276539613504</v>
      </c>
      <c r="AL49" s="83">
        <f t="shared" si="29"/>
        <v>-1.1056278419792409</v>
      </c>
      <c r="AM49" s="83">
        <f t="shared" si="30"/>
        <v>-0.61698358287174626</v>
      </c>
      <c r="AN49" s="90">
        <f t="shared" si="39"/>
        <v>36.886590162405632</v>
      </c>
      <c r="AO49" s="90">
        <f t="shared" si="39"/>
        <v>36.886630716670595</v>
      </c>
      <c r="AP49" s="90">
        <f t="shared" si="39"/>
        <v>36.886801260721178</v>
      </c>
      <c r="AQ49" s="90">
        <f t="shared" si="39"/>
        <v>36.887518119022808</v>
      </c>
      <c r="AR49" s="90">
        <f t="shared" si="39"/>
        <v>36.890525434452158</v>
      </c>
      <c r="AS49" s="90">
        <f t="shared" si="39"/>
        <v>36.903039933417972</v>
      </c>
      <c r="AT49" s="90">
        <f t="shared" si="39"/>
        <v>36.953503838462964</v>
      </c>
      <c r="AU49" s="90">
        <f t="shared" si="32"/>
        <v>37.137603237031428</v>
      </c>
      <c r="AW49" s="83">
        <v>47000</v>
      </c>
      <c r="AX49" s="83">
        <f t="shared" si="0"/>
        <v>-4.8722747296799148E-3</v>
      </c>
      <c r="AY49" s="83">
        <f t="shared" si="1"/>
        <v>-7.7337011279462742E-3</v>
      </c>
      <c r="AZ49" s="83">
        <f t="shared" si="2"/>
        <v>2.8614263982663598E-3</v>
      </c>
      <c r="BA49" s="83">
        <f t="shared" si="3"/>
        <v>0.75020379685998884</v>
      </c>
      <c r="BB49" s="83">
        <f t="shared" si="4"/>
        <v>0.9600044338819137</v>
      </c>
      <c r="BC49" s="83">
        <f t="shared" si="5"/>
        <v>-2.3781733758790824</v>
      </c>
      <c r="BD49" s="83">
        <f t="shared" si="6"/>
        <v>-2.4913025115535672</v>
      </c>
      <c r="BE49" s="83">
        <f t="shared" si="35"/>
        <v>54.451770958857175</v>
      </c>
      <c r="BF49" s="83">
        <f t="shared" si="35"/>
        <v>54.451778163361766</v>
      </c>
      <c r="BG49" s="83">
        <f t="shared" si="35"/>
        <v>54.451736669364919</v>
      </c>
      <c r="BH49" s="83">
        <f t="shared" si="35"/>
        <v>54.451975692693075</v>
      </c>
      <c r="BI49" s="83">
        <f t="shared" si="35"/>
        <v>54.45060016118336</v>
      </c>
      <c r="BJ49" s="83">
        <f t="shared" si="35"/>
        <v>54.45856122612237</v>
      </c>
      <c r="BK49" s="83">
        <f t="shared" si="35"/>
        <v>54.413895069750865</v>
      </c>
      <c r="BL49" s="83">
        <f t="shared" si="8"/>
        <v>54.750767157521516</v>
      </c>
    </row>
    <row r="50" spans="1:64" ht="12.95" customHeight="1">
      <c r="A50" s="83" t="s">
        <v>104</v>
      </c>
      <c r="B50" s="85"/>
      <c r="C50" s="84">
        <v>41774.447999999997</v>
      </c>
      <c r="E50" s="83">
        <f t="shared" si="11"/>
        <v>10154.074825131847</v>
      </c>
      <c r="F50" s="83">
        <f t="shared" si="12"/>
        <v>10154</v>
      </c>
      <c r="G50" s="83">
        <f t="shared" si="40"/>
        <v>1.6512879999936558E-2</v>
      </c>
      <c r="I50" s="83">
        <f t="shared" si="41"/>
        <v>1.6512879999936558E-2</v>
      </c>
      <c r="P50" s="83">
        <f t="shared" si="14"/>
        <v>5.5708243923400886E-3</v>
      </c>
      <c r="Q50" s="146">
        <f t="shared" si="15"/>
        <v>26755.947999999997</v>
      </c>
      <c r="R50" s="83">
        <f t="shared" si="42"/>
        <v>1.1972858091973333E-4</v>
      </c>
      <c r="S50" s="85">
        <v>0.1</v>
      </c>
      <c r="T50" s="83">
        <f t="shared" si="17"/>
        <v>1.1972858091973333E-5</v>
      </c>
      <c r="Z50" s="83">
        <f t="shared" si="18"/>
        <v>10154</v>
      </c>
      <c r="AA50" s="90">
        <f t="shared" si="19"/>
        <v>5.753910063081835E-3</v>
      </c>
      <c r="AB50" s="90">
        <f t="shared" si="20"/>
        <v>1.6329794329194812E-2</v>
      </c>
      <c r="AC50" s="90">
        <f t="shared" si="21"/>
        <v>1.0942055607596469E-2</v>
      </c>
      <c r="AD50" s="90">
        <f t="shared" si="22"/>
        <v>1.0758969936854722E-2</v>
      </c>
      <c r="AE50" s="90">
        <f t="shared" si="23"/>
        <v>1.1575543410214372E-5</v>
      </c>
      <c r="AF50" s="83">
        <f t="shared" si="24"/>
        <v>1.0942055607596469E-2</v>
      </c>
      <c r="AG50" s="147"/>
      <c r="AH50" s="83">
        <f t="shared" si="25"/>
        <v>1.8308567074174669E-4</v>
      </c>
      <c r="AI50" s="83">
        <f t="shared" si="26"/>
        <v>1.2267413918289851</v>
      </c>
      <c r="AJ50" s="83">
        <f t="shared" si="27"/>
        <v>0.32589811402642199</v>
      </c>
      <c r="AK50" s="83">
        <f t="shared" si="28"/>
        <v>-0.26102005681503421</v>
      </c>
      <c r="AL50" s="83">
        <f t="shared" si="29"/>
        <v>-0.85556032651760394</v>
      </c>
      <c r="AM50" s="83">
        <f t="shared" si="30"/>
        <v>-0.45593700937219572</v>
      </c>
      <c r="AN50" s="90">
        <f t="shared" si="39"/>
        <v>37.083512900675863</v>
      </c>
      <c r="AO50" s="90">
        <f t="shared" si="39"/>
        <v>37.083592262143448</v>
      </c>
      <c r="AP50" s="90">
        <f t="shared" si="39"/>
        <v>37.083873362953973</v>
      </c>
      <c r="AQ50" s="90">
        <f t="shared" si="39"/>
        <v>37.084868582099297</v>
      </c>
      <c r="AR50" s="90">
        <f t="shared" si="39"/>
        <v>37.088386496906679</v>
      </c>
      <c r="AS50" s="90">
        <f t="shared" si="39"/>
        <v>37.100753124833069</v>
      </c>
      <c r="AT50" s="90">
        <f t="shared" si="39"/>
        <v>37.143433653837938</v>
      </c>
      <c r="AU50" s="90">
        <f t="shared" si="32"/>
        <v>37.283143067558989</v>
      </c>
      <c r="AW50" s="83">
        <v>48000</v>
      </c>
      <c r="AX50" s="83">
        <f t="shared" si="0"/>
        <v>-5.5021031159514823E-3</v>
      </c>
      <c r="AY50" s="83">
        <f t="shared" si="1"/>
        <v>-8.0739513773326922E-3</v>
      </c>
      <c r="AZ50" s="83">
        <f t="shared" si="2"/>
        <v>2.5718482613812095E-3</v>
      </c>
      <c r="BA50" s="83">
        <f t="shared" si="3"/>
        <v>0.85188648416906243</v>
      </c>
      <c r="BB50" s="83">
        <f t="shared" si="4"/>
        <v>0.99672969410433776</v>
      </c>
      <c r="BC50" s="83">
        <f t="shared" si="5"/>
        <v>-2.0134989969837136</v>
      </c>
      <c r="BD50" s="83">
        <f t="shared" si="6"/>
        <v>-1.580774235845507</v>
      </c>
      <c r="BE50" s="83">
        <f t="shared" si="35"/>
        <v>54.880718599031177</v>
      </c>
      <c r="BF50" s="83">
        <f t="shared" si="35"/>
        <v>54.880718598659776</v>
      </c>
      <c r="BG50" s="83">
        <f t="shared" si="35"/>
        <v>54.880718609733869</v>
      </c>
      <c r="BH50" s="83">
        <f t="shared" si="35"/>
        <v>54.880718279536872</v>
      </c>
      <c r="BI50" s="83">
        <f t="shared" si="35"/>
        <v>54.880728125523497</v>
      </c>
      <c r="BJ50" s="83">
        <f t="shared" si="35"/>
        <v>54.880434958892756</v>
      </c>
      <c r="BK50" s="83">
        <f t="shared" si="35"/>
        <v>54.889578788131928</v>
      </c>
      <c r="BL50" s="83">
        <f t="shared" si="8"/>
        <v>55.224838266731808</v>
      </c>
    </row>
    <row r="51" spans="1:64" ht="12.95" customHeight="1">
      <c r="A51" s="83" t="s">
        <v>104</v>
      </c>
      <c r="B51" s="85"/>
      <c r="C51" s="84">
        <v>41823.444000000003</v>
      </c>
      <c r="E51" s="83">
        <f t="shared" si="11"/>
        <v>10376.091345597037</v>
      </c>
      <c r="F51" s="83">
        <f t="shared" si="12"/>
        <v>10376</v>
      </c>
      <c r="G51" s="83">
        <f t="shared" si="40"/>
        <v>2.0158720006293152E-2</v>
      </c>
      <c r="I51" s="83">
        <f t="shared" si="41"/>
        <v>2.0158720006293152E-2</v>
      </c>
      <c r="P51" s="83">
        <f t="shared" si="14"/>
        <v>5.4861877002155045E-3</v>
      </c>
      <c r="Q51" s="146">
        <f t="shared" si="15"/>
        <v>26804.944000000003</v>
      </c>
      <c r="R51" s="83">
        <f t="shared" si="42"/>
        <v>2.1528320427289225E-4</v>
      </c>
      <c r="S51" s="85">
        <v>0.1</v>
      </c>
      <c r="T51" s="83">
        <f t="shared" si="17"/>
        <v>2.1528320427289226E-5</v>
      </c>
      <c r="Z51" s="83">
        <f t="shared" si="18"/>
        <v>10376</v>
      </c>
      <c r="AA51" s="90">
        <f t="shared" si="19"/>
        <v>5.2416811560759427E-3</v>
      </c>
      <c r="AB51" s="90">
        <f t="shared" si="20"/>
        <v>2.0403226550432713E-2</v>
      </c>
      <c r="AC51" s="90">
        <f t="shared" si="21"/>
        <v>1.4672532306077648E-2</v>
      </c>
      <c r="AD51" s="90">
        <f t="shared" si="22"/>
        <v>1.491703885021721E-2</v>
      </c>
      <c r="AE51" s="90">
        <f t="shared" si="23"/>
        <v>2.2251804805888959E-5</v>
      </c>
      <c r="AF51" s="83">
        <f t="shared" si="24"/>
        <v>1.4672532306077648E-2</v>
      </c>
      <c r="AG51" s="147"/>
      <c r="AH51" s="83">
        <f t="shared" si="25"/>
        <v>-2.4450654413956188E-4</v>
      </c>
      <c r="AI51" s="83">
        <f t="shared" si="26"/>
        <v>1.2739443955039924</v>
      </c>
      <c r="AJ51" s="83">
        <f t="shared" si="27"/>
        <v>0.13220857840045158</v>
      </c>
      <c r="AK51" s="83">
        <f t="shared" si="28"/>
        <v>-0.21094453536468127</v>
      </c>
      <c r="AL51" s="83">
        <f t="shared" si="29"/>
        <v>-0.65619556332488715</v>
      </c>
      <c r="AM51" s="83">
        <f t="shared" si="30"/>
        <v>-0.34040085604143405</v>
      </c>
      <c r="AN51" s="90">
        <f t="shared" ref="AN51:AT60" si="43">$AU51+$AB$7*SIN(AO51)</f>
        <v>37.233045512913172</v>
      </c>
      <c r="AO51" s="90">
        <f t="shared" si="43"/>
        <v>37.233143722268323</v>
      </c>
      <c r="AP51" s="90">
        <f t="shared" si="43"/>
        <v>37.233461641062682</v>
      </c>
      <c r="AQ51" s="90">
        <f t="shared" si="43"/>
        <v>37.234490445141027</v>
      </c>
      <c r="AR51" s="90">
        <f t="shared" si="43"/>
        <v>37.237816091622349</v>
      </c>
      <c r="AS51" s="90">
        <f t="shared" si="43"/>
        <v>37.248529140562837</v>
      </c>
      <c r="AT51" s="90">
        <f t="shared" si="43"/>
        <v>37.282674111932323</v>
      </c>
      <c r="AU51" s="90">
        <f t="shared" si="32"/>
        <v>37.388386853803674</v>
      </c>
      <c r="AW51" s="83">
        <v>49000</v>
      </c>
      <c r="AX51" s="83">
        <f t="shared" si="0"/>
        <v>-6.7587893553986101E-3</v>
      </c>
      <c r="AY51" s="83">
        <f t="shared" si="1"/>
        <v>-8.4131006166067116E-3</v>
      </c>
      <c r="AZ51" s="83">
        <f t="shared" si="2"/>
        <v>1.6543112612081015E-3</v>
      </c>
      <c r="BA51" s="83">
        <f t="shared" si="3"/>
        <v>1.0185654917316305</v>
      </c>
      <c r="BB51" s="83">
        <f t="shared" si="4"/>
        <v>0.83792786465649249</v>
      </c>
      <c r="BC51" s="83">
        <f t="shared" si="5"/>
        <v>-1.5170742160511934</v>
      </c>
      <c r="BD51" s="83">
        <f t="shared" si="6"/>
        <v>-0.94767091760216604</v>
      </c>
      <c r="BE51" s="83">
        <f t="shared" si="35"/>
        <v>55.38085605894225</v>
      </c>
      <c r="BF51" s="83">
        <f t="shared" si="35"/>
        <v>55.380858555903856</v>
      </c>
      <c r="BG51" s="83">
        <f t="shared" si="35"/>
        <v>55.380876970750784</v>
      </c>
      <c r="BH51" s="83">
        <f t="shared" si="35"/>
        <v>55.381012753885358</v>
      </c>
      <c r="BI51" s="83">
        <f t="shared" si="35"/>
        <v>55.382012628876289</v>
      </c>
      <c r="BJ51" s="83">
        <f t="shared" si="35"/>
        <v>55.389304762919139</v>
      </c>
      <c r="BK51" s="83">
        <f t="shared" si="35"/>
        <v>55.439209244487543</v>
      </c>
      <c r="BL51" s="83">
        <f t="shared" si="8"/>
        <v>55.698909375942108</v>
      </c>
    </row>
    <row r="52" spans="1:64" ht="12.95" customHeight="1">
      <c r="A52" s="83" t="s">
        <v>105</v>
      </c>
      <c r="B52" s="85"/>
      <c r="C52" s="84">
        <v>42026.68</v>
      </c>
      <c r="E52" s="83">
        <f t="shared" si="11"/>
        <v>11297.018555027533</v>
      </c>
      <c r="F52" s="83">
        <f t="shared" si="12"/>
        <v>11297</v>
      </c>
      <c r="G52" s="83">
        <f t="shared" si="40"/>
        <v>4.0948399982880801E-3</v>
      </c>
      <c r="I52" s="83">
        <f t="shared" si="41"/>
        <v>4.0948399982880801E-3</v>
      </c>
      <c r="P52" s="83">
        <f t="shared" si="14"/>
        <v>5.1356393201309348E-3</v>
      </c>
      <c r="Q52" s="146">
        <f t="shared" si="15"/>
        <v>27008.18</v>
      </c>
      <c r="R52" s="83">
        <f t="shared" si="42"/>
        <v>1.0832632283485463E-6</v>
      </c>
      <c r="S52" s="85">
        <v>0.1</v>
      </c>
      <c r="T52" s="83">
        <f t="shared" si="17"/>
        <v>1.0832632283485464E-7</v>
      </c>
      <c r="Z52" s="83">
        <f t="shared" si="18"/>
        <v>11297</v>
      </c>
      <c r="AA52" s="90">
        <f t="shared" si="19"/>
        <v>3.1984897806230459E-3</v>
      </c>
      <c r="AB52" s="90">
        <f t="shared" si="20"/>
        <v>6.031989537795969E-3</v>
      </c>
      <c r="AC52" s="90">
        <f t="shared" si="21"/>
        <v>-1.0407993218428547E-3</v>
      </c>
      <c r="AD52" s="90">
        <f t="shared" si="22"/>
        <v>8.9635021766503419E-4</v>
      </c>
      <c r="AE52" s="90">
        <f t="shared" si="23"/>
        <v>8.0344371270815416E-8</v>
      </c>
      <c r="AF52" s="83">
        <f t="shared" si="24"/>
        <v>-1.0407993218428547E-3</v>
      </c>
      <c r="AG52" s="147"/>
      <c r="AH52" s="83">
        <f t="shared" si="25"/>
        <v>-1.9371495395078891E-3</v>
      </c>
      <c r="AI52" s="83">
        <f t="shared" si="26"/>
        <v>1.3328379112807427</v>
      </c>
      <c r="AJ52" s="83">
        <f t="shared" si="27"/>
        <v>-0.71578864506807449</v>
      </c>
      <c r="AK52" s="83">
        <f t="shared" si="28"/>
        <v>9.3605841925284955E-2</v>
      </c>
      <c r="AL52" s="83">
        <f t="shared" si="29"/>
        <v>0.27415402935415983</v>
      </c>
      <c r="AM52" s="83">
        <f t="shared" si="30"/>
        <v>0.13794208110382639</v>
      </c>
      <c r="AN52" s="90">
        <f t="shared" si="43"/>
        <v>37.890882678911559</v>
      </c>
      <c r="AO52" s="90">
        <f t="shared" si="43"/>
        <v>37.89081552411902</v>
      </c>
      <c r="AP52" s="90">
        <f t="shared" si="43"/>
        <v>37.890617674163394</v>
      </c>
      <c r="AQ52" s="90">
        <f t="shared" si="43"/>
        <v>37.890034817109857</v>
      </c>
      <c r="AR52" s="90">
        <f t="shared" si="43"/>
        <v>37.888318127262139</v>
      </c>
      <c r="AS52" s="90">
        <f t="shared" si="43"/>
        <v>37.883265214505961</v>
      </c>
      <c r="AT52" s="90">
        <f t="shared" si="43"/>
        <v>37.868419490325081</v>
      </c>
      <c r="AU52" s="90">
        <f t="shared" si="32"/>
        <v>37.825006345386356</v>
      </c>
      <c r="AW52" s="83">
        <v>50000</v>
      </c>
      <c r="AX52" s="83">
        <f t="shared" si="0"/>
        <v>-8.7298395033691117E-3</v>
      </c>
      <c r="AY52" s="83">
        <f t="shared" si="1"/>
        <v>-8.7511488457683341E-3</v>
      </c>
      <c r="AZ52" s="83">
        <f t="shared" si="2"/>
        <v>2.1309342399222553E-5</v>
      </c>
      <c r="BA52" s="83">
        <f t="shared" si="3"/>
        <v>1.2455452576051143</v>
      </c>
      <c r="BB52" s="83">
        <f t="shared" si="4"/>
        <v>0.25460752662285796</v>
      </c>
      <c r="BC52" s="83">
        <f t="shared" si="5"/>
        <v>-0.78104060878511194</v>
      </c>
      <c r="BD52" s="83">
        <f t="shared" si="6"/>
        <v>-0.41166326353590954</v>
      </c>
      <c r="BE52" s="83">
        <f t="shared" si="35"/>
        <v>55.989631033593277</v>
      </c>
      <c r="BF52" s="83">
        <f t="shared" si="35"/>
        <v>55.989719609098451</v>
      </c>
      <c r="BG52" s="83">
        <f t="shared" si="35"/>
        <v>55.990021750361159</v>
      </c>
      <c r="BH52" s="83">
        <f t="shared" si="35"/>
        <v>55.991051960194845</v>
      </c>
      <c r="BI52" s="83">
        <f t="shared" si="35"/>
        <v>55.994559703965365</v>
      </c>
      <c r="BJ52" s="83">
        <f t="shared" si="35"/>
        <v>56.006446738155987</v>
      </c>
      <c r="BK52" s="83">
        <f t="shared" si="35"/>
        <v>56.046120639335406</v>
      </c>
      <c r="BL52" s="83">
        <f t="shared" si="8"/>
        <v>56.172980485152401</v>
      </c>
    </row>
    <row r="53" spans="1:64" ht="12.95" customHeight="1">
      <c r="A53" s="83" t="s">
        <v>105</v>
      </c>
      <c r="B53" s="85" t="s">
        <v>197</v>
      </c>
      <c r="C53" s="84">
        <v>42054.6</v>
      </c>
      <c r="E53" s="83">
        <f t="shared" si="11"/>
        <v>11423.532989907662</v>
      </c>
      <c r="F53" s="83">
        <f t="shared" si="12"/>
        <v>11423.5</v>
      </c>
      <c r="G53" s="83">
        <f t="shared" si="40"/>
        <v>7.2804200026439503E-3</v>
      </c>
      <c r="I53" s="83">
        <f t="shared" si="41"/>
        <v>7.2804200026439503E-3</v>
      </c>
      <c r="P53" s="83">
        <f t="shared" si="14"/>
        <v>5.0875641994620477E-3</v>
      </c>
      <c r="Q53" s="146">
        <f t="shared" si="15"/>
        <v>27036.1</v>
      </c>
      <c r="R53" s="83">
        <f t="shared" si="42"/>
        <v>4.8086165735485469E-6</v>
      </c>
      <c r="S53" s="85">
        <v>0.1</v>
      </c>
      <c r="T53" s="83">
        <f t="shared" si="17"/>
        <v>4.8086165735485467E-7</v>
      </c>
      <c r="Z53" s="83">
        <f t="shared" si="18"/>
        <v>11423.5</v>
      </c>
      <c r="AA53" s="90">
        <f t="shared" si="19"/>
        <v>2.968273425097119E-3</v>
      </c>
      <c r="AB53" s="90">
        <f t="shared" si="20"/>
        <v>9.3997107770088795E-3</v>
      </c>
      <c r="AC53" s="90">
        <f t="shared" si="21"/>
        <v>2.1928558031819026E-3</v>
      </c>
      <c r="AD53" s="90">
        <f t="shared" si="22"/>
        <v>4.3121465775468309E-3</v>
      </c>
      <c r="AE53" s="90">
        <f t="shared" si="23"/>
        <v>1.8594608106248847E-6</v>
      </c>
      <c r="AF53" s="83">
        <f t="shared" si="24"/>
        <v>2.1928558031819026E-3</v>
      </c>
      <c r="AG53" s="147"/>
      <c r="AH53" s="83">
        <f t="shared" si="25"/>
        <v>-2.1192907743649288E-3</v>
      </c>
      <c r="AI53" s="83">
        <f t="shared" si="26"/>
        <v>1.3182190922410064</v>
      </c>
      <c r="AJ53" s="83">
        <f t="shared" si="27"/>
        <v>-0.79883829387817384</v>
      </c>
      <c r="AK53" s="83">
        <f t="shared" si="28"/>
        <v>0.13520258193384765</v>
      </c>
      <c r="AL53" s="83">
        <f t="shared" si="29"/>
        <v>0.40176275708704179</v>
      </c>
      <c r="AM53" s="83">
        <f t="shared" si="30"/>
        <v>0.203627795302432</v>
      </c>
      <c r="AN53" s="90">
        <f t="shared" si="43"/>
        <v>37.981186228411175</v>
      </c>
      <c r="AO53" s="90">
        <f t="shared" si="43"/>
        <v>37.981098344587323</v>
      </c>
      <c r="AP53" s="90">
        <f t="shared" si="43"/>
        <v>37.980833719775568</v>
      </c>
      <c r="AQ53" s="90">
        <f t="shared" si="43"/>
        <v>37.980037036825159</v>
      </c>
      <c r="AR53" s="90">
        <f t="shared" si="43"/>
        <v>37.977639635514876</v>
      </c>
      <c r="AS53" s="90">
        <f t="shared" si="43"/>
        <v>37.970435145204171</v>
      </c>
      <c r="AT53" s="90">
        <f t="shared" si="43"/>
        <v>37.948869648289858</v>
      </c>
      <c r="AU53" s="90">
        <f t="shared" si="32"/>
        <v>37.884976340701456</v>
      </c>
      <c r="AW53" s="83">
        <v>51000</v>
      </c>
      <c r="AX53" s="83">
        <f t="shared" si="0"/>
        <v>-1.0935670538938763E-2</v>
      </c>
      <c r="AY53" s="83">
        <f t="shared" si="1"/>
        <v>-9.0880960648175545E-3</v>
      </c>
      <c r="AZ53" s="83">
        <f t="shared" si="2"/>
        <v>-1.8475744741212091E-3</v>
      </c>
      <c r="BA53" s="83">
        <f t="shared" si="3"/>
        <v>1.3378060230845477</v>
      </c>
      <c r="BB53" s="83">
        <f t="shared" si="4"/>
        <v>-0.67308858865740473</v>
      </c>
      <c r="BC53" s="83">
        <f t="shared" si="5"/>
        <v>0.21477835833825237</v>
      </c>
      <c r="BD53" s="83">
        <f t="shared" si="6"/>
        <v>0.10780391203117409</v>
      </c>
      <c r="BE53" s="83">
        <f t="shared" si="35"/>
        <v>56.698718530130662</v>
      </c>
      <c r="BF53" s="83">
        <f t="shared" si="35"/>
        <v>56.69866392433412</v>
      </c>
      <c r="BG53" s="83">
        <f t="shared" si="35"/>
        <v>56.698504198490461</v>
      </c>
      <c r="BH53" s="83">
        <f t="shared" si="35"/>
        <v>56.698037011116263</v>
      </c>
      <c r="BI53" s="83">
        <f t="shared" si="35"/>
        <v>56.696670707525662</v>
      </c>
      <c r="BJ53" s="83">
        <f t="shared" si="35"/>
        <v>56.692676498296244</v>
      </c>
      <c r="BK53" s="83">
        <f t="shared" si="35"/>
        <v>56.681012963513879</v>
      </c>
      <c r="BL53" s="83">
        <f t="shared" si="8"/>
        <v>56.647051594362694</v>
      </c>
    </row>
    <row r="54" spans="1:64" ht="12.95" customHeight="1">
      <c r="A54" s="83" t="s">
        <v>106</v>
      </c>
      <c r="B54" s="85"/>
      <c r="C54" s="84">
        <v>42105.474000000002</v>
      </c>
      <c r="E54" s="83">
        <f t="shared" si="11"/>
        <v>11654.059328019863</v>
      </c>
      <c r="F54" s="83">
        <f t="shared" si="12"/>
        <v>11654</v>
      </c>
      <c r="G54" s="83">
        <f t="shared" si="40"/>
        <v>1.3092880006297491E-2</v>
      </c>
      <c r="I54" s="83">
        <f t="shared" si="41"/>
        <v>1.3092880006297491E-2</v>
      </c>
      <c r="P54" s="83">
        <f t="shared" si="14"/>
        <v>5.0000101691504992E-3</v>
      </c>
      <c r="Q54" s="146">
        <f t="shared" si="15"/>
        <v>27086.974000000002</v>
      </c>
      <c r="R54" s="83">
        <f t="shared" si="42"/>
        <v>6.5494542201003598E-5</v>
      </c>
      <c r="S54" s="85">
        <v>0.1</v>
      </c>
      <c r="T54" s="83">
        <f t="shared" si="17"/>
        <v>6.5494542201003599E-6</v>
      </c>
      <c r="Z54" s="83">
        <f t="shared" si="18"/>
        <v>11654</v>
      </c>
      <c r="AA54" s="90">
        <f t="shared" si="19"/>
        <v>2.5991089564485954E-3</v>
      </c>
      <c r="AB54" s="90">
        <f t="shared" si="20"/>
        <v>1.5493781218999395E-2</v>
      </c>
      <c r="AC54" s="90">
        <f t="shared" si="21"/>
        <v>8.0928698371469932E-3</v>
      </c>
      <c r="AD54" s="90">
        <f t="shared" si="22"/>
        <v>1.0493771049848897E-2</v>
      </c>
      <c r="AE54" s="90">
        <f t="shared" si="23"/>
        <v>1.1011923084664682E-5</v>
      </c>
      <c r="AF54" s="83">
        <f t="shared" si="24"/>
        <v>8.0928698371469932E-3</v>
      </c>
      <c r="AG54" s="147"/>
      <c r="AH54" s="83">
        <f t="shared" si="25"/>
        <v>-2.4009012127019038E-3</v>
      </c>
      <c r="AI54" s="83">
        <f t="shared" si="26"/>
        <v>1.2803055054945665</v>
      </c>
      <c r="AJ54" s="83">
        <f t="shared" si="27"/>
        <v>-0.91236284732016026</v>
      </c>
      <c r="AK54" s="83">
        <f t="shared" si="28"/>
        <v>0.2024152968965158</v>
      </c>
      <c r="AL54" s="83">
        <f t="shared" si="29"/>
        <v>0.6254204012022031</v>
      </c>
      <c r="AM54" s="83">
        <f t="shared" si="30"/>
        <v>0.32331840245396243</v>
      </c>
      <c r="AN54" s="90">
        <f t="shared" si="43"/>
        <v>38.142567449548856</v>
      </c>
      <c r="AO54" s="90">
        <f t="shared" si="43"/>
        <v>38.142468231918926</v>
      </c>
      <c r="AP54" s="90">
        <f t="shared" si="43"/>
        <v>38.142150578428968</v>
      </c>
      <c r="AQ54" s="90">
        <f t="shared" si="43"/>
        <v>38.141133906086623</v>
      </c>
      <c r="AR54" s="90">
        <f t="shared" si="43"/>
        <v>38.137883252739627</v>
      </c>
      <c r="AS54" s="90">
        <f t="shared" si="43"/>
        <v>38.127522735475438</v>
      </c>
      <c r="AT54" s="90">
        <f t="shared" si="43"/>
        <v>38.094818676925179</v>
      </c>
      <c r="AU54" s="90">
        <f t="shared" si="32"/>
        <v>37.994249731374431</v>
      </c>
      <c r="AW54" s="83">
        <v>52000</v>
      </c>
      <c r="AX54" s="83">
        <f t="shared" si="0"/>
        <v>-1.2233507560934009E-2</v>
      </c>
      <c r="AY54" s="83">
        <f t="shared" si="1"/>
        <v>-9.4239422737543797E-3</v>
      </c>
      <c r="AZ54" s="83">
        <f t="shared" si="2"/>
        <v>-2.8095652871796281E-3</v>
      </c>
      <c r="BA54" s="83">
        <f t="shared" si="3"/>
        <v>1.1496331396809978</v>
      </c>
      <c r="BB54" s="83">
        <f t="shared" si="4"/>
        <v>-0.99711138463026794</v>
      </c>
      <c r="BC54" s="83">
        <f t="shared" si="5"/>
        <v>1.1232239561503112</v>
      </c>
      <c r="BD54" s="83">
        <f t="shared" si="6"/>
        <v>0.62919740015423919</v>
      </c>
      <c r="BE54" s="83">
        <f t="shared" si="35"/>
        <v>57.37551728025386</v>
      </c>
      <c r="BF54" s="83">
        <f t="shared" si="35"/>
        <v>57.375479390076535</v>
      </c>
      <c r="BG54" s="83">
        <f t="shared" si="35"/>
        <v>57.375317584645309</v>
      </c>
      <c r="BH54" s="83">
        <f t="shared" si="35"/>
        <v>57.374626933769306</v>
      </c>
      <c r="BI54" s="83">
        <f t="shared" si="35"/>
        <v>57.371684751628379</v>
      </c>
      <c r="BJ54" s="83">
        <f t="shared" si="35"/>
        <v>57.359253899254639</v>
      </c>
      <c r="BK54" s="83">
        <f t="shared" si="35"/>
        <v>57.308414574897704</v>
      </c>
      <c r="BL54" s="83">
        <f t="shared" si="8"/>
        <v>57.121122703572993</v>
      </c>
    </row>
    <row r="55" spans="1:64" ht="12.95" customHeight="1">
      <c r="A55" s="83" t="s">
        <v>106</v>
      </c>
      <c r="B55" s="85"/>
      <c r="C55" s="84">
        <v>42109.440000000002</v>
      </c>
      <c r="E55" s="83">
        <f t="shared" si="11"/>
        <v>11672.030540367092</v>
      </c>
      <c r="F55" s="83">
        <f t="shared" si="12"/>
        <v>11672</v>
      </c>
      <c r="G55" s="83">
        <f t="shared" si="40"/>
        <v>6.7398400060483254E-3</v>
      </c>
      <c r="I55" s="83">
        <f t="shared" si="41"/>
        <v>6.7398400060483254E-3</v>
      </c>
      <c r="P55" s="83">
        <f t="shared" si="14"/>
        <v>4.9931754404723798E-3</v>
      </c>
      <c r="Q55" s="146">
        <f t="shared" si="15"/>
        <v>27090.940000000002</v>
      </c>
      <c r="R55" s="83">
        <f t="shared" si="42"/>
        <v>3.0508371046386069E-6</v>
      </c>
      <c r="S55" s="85">
        <v>0.1</v>
      </c>
      <c r="T55" s="83">
        <f t="shared" si="17"/>
        <v>3.0508371046386069E-7</v>
      </c>
      <c r="Z55" s="83">
        <f t="shared" si="18"/>
        <v>11672</v>
      </c>
      <c r="AA55" s="90">
        <f t="shared" si="19"/>
        <v>2.5731462646862279E-3</v>
      </c>
      <c r="AB55" s="90">
        <f t="shared" si="20"/>
        <v>9.1598691818344773E-3</v>
      </c>
      <c r="AC55" s="90">
        <f t="shared" si="21"/>
        <v>1.7466645655759457E-3</v>
      </c>
      <c r="AD55" s="90">
        <f t="shared" si="22"/>
        <v>4.1666937413620975E-3</v>
      </c>
      <c r="AE55" s="90">
        <f t="shared" si="23"/>
        <v>1.7361336734306075E-6</v>
      </c>
      <c r="AF55" s="83">
        <f t="shared" si="24"/>
        <v>1.7466645655759457E-3</v>
      </c>
      <c r="AG55" s="147"/>
      <c r="AH55" s="83">
        <f t="shared" si="25"/>
        <v>-2.4200291757861519E-3</v>
      </c>
      <c r="AI55" s="83">
        <f t="shared" si="26"/>
        <v>1.2768477110719991</v>
      </c>
      <c r="AJ55" s="83">
        <f t="shared" si="27"/>
        <v>-0.91914530037594033</v>
      </c>
      <c r="AK55" s="83">
        <f t="shared" si="28"/>
        <v>0.20711946722233493</v>
      </c>
      <c r="AL55" s="83">
        <f t="shared" si="29"/>
        <v>0.64230645124016006</v>
      </c>
      <c r="AM55" s="83">
        <f t="shared" si="30"/>
        <v>0.3326697667362627</v>
      </c>
      <c r="AN55" s="90">
        <f t="shared" si="43"/>
        <v>38.154959791163549</v>
      </c>
      <c r="AO55" s="90">
        <f t="shared" si="43"/>
        <v>38.154861054088656</v>
      </c>
      <c r="AP55" s="90">
        <f t="shared" si="43"/>
        <v>38.154543044007099</v>
      </c>
      <c r="AQ55" s="90">
        <f t="shared" si="43"/>
        <v>38.153519140844359</v>
      </c>
      <c r="AR55" s="90">
        <f t="shared" si="43"/>
        <v>38.150225928232437</v>
      </c>
      <c r="AS55" s="90">
        <f t="shared" si="43"/>
        <v>38.139669128404783</v>
      </c>
      <c r="AT55" s="90">
        <f t="shared" si="43"/>
        <v>38.106171074960017</v>
      </c>
      <c r="AU55" s="90">
        <f t="shared" si="32"/>
        <v>38.002783011340213</v>
      </c>
      <c r="AW55" s="83">
        <v>53000</v>
      </c>
      <c r="AX55" s="83">
        <f t="shared" si="0"/>
        <v>-1.2430216672801083E-2</v>
      </c>
      <c r="AY55" s="83">
        <f t="shared" si="1"/>
        <v>-9.7586874725788079E-3</v>
      </c>
      <c r="AZ55" s="83">
        <f t="shared" si="2"/>
        <v>-2.671529200222276E-3</v>
      </c>
      <c r="BA55" s="83">
        <f t="shared" si="3"/>
        <v>0.94004544409410218</v>
      </c>
      <c r="BB55" s="83">
        <f t="shared" si="4"/>
        <v>-0.76620359118926218</v>
      </c>
      <c r="BC55" s="83">
        <f t="shared" si="5"/>
        <v>1.7450816250082162</v>
      </c>
      <c r="BD55" s="83">
        <f t="shared" si="6"/>
        <v>1.191453973899806</v>
      </c>
      <c r="BE55" s="83">
        <f t="shared" si="35"/>
        <v>57.93508343793026</v>
      </c>
      <c r="BF55" s="83">
        <f t="shared" si="35"/>
        <v>57.935083394461017</v>
      </c>
      <c r="BG55" s="83">
        <f t="shared" si="35"/>
        <v>57.935082708709146</v>
      </c>
      <c r="BH55" s="83">
        <f t="shared" si="35"/>
        <v>57.935071890918422</v>
      </c>
      <c r="BI55" s="83">
        <f t="shared" si="35"/>
        <v>57.934901322346825</v>
      </c>
      <c r="BJ55" s="83">
        <f t="shared" si="35"/>
        <v>57.932232203270409</v>
      </c>
      <c r="BK55" s="83">
        <f t="shared" si="35"/>
        <v>57.894506025592101</v>
      </c>
      <c r="BL55" s="83">
        <f t="shared" si="8"/>
        <v>57.595193812783286</v>
      </c>
    </row>
    <row r="56" spans="1:64" ht="12.95" customHeight="1">
      <c r="A56" s="83" t="s">
        <v>106</v>
      </c>
      <c r="B56" s="85" t="s">
        <v>197</v>
      </c>
      <c r="C56" s="84">
        <v>42118.411</v>
      </c>
      <c r="E56" s="83">
        <f t="shared" si="11"/>
        <v>11712.681005815139</v>
      </c>
      <c r="F56" s="83">
        <f t="shared" si="12"/>
        <v>11712.5</v>
      </c>
      <c r="P56" s="83">
        <f t="shared" si="14"/>
        <v>4.9777986052307157E-3</v>
      </c>
      <c r="Q56" s="146">
        <f t="shared" si="15"/>
        <v>27099.911</v>
      </c>
      <c r="T56" s="83">
        <f t="shared" si="17"/>
        <v>0</v>
      </c>
      <c r="U56" s="148">
        <v>3.342247999535175E-2</v>
      </c>
      <c r="Z56" s="83">
        <f t="shared" si="18"/>
        <v>11712.5</v>
      </c>
      <c r="AA56" s="90">
        <f t="shared" si="19"/>
        <v>2.5162760686780962E-3</v>
      </c>
      <c r="AB56" s="90">
        <f t="shared" si="20"/>
        <v>-9999</v>
      </c>
      <c r="AC56" s="90">
        <f t="shared" si="21"/>
        <v>-4.9777986052307157E-3</v>
      </c>
      <c r="AD56" s="90">
        <f t="shared" si="22"/>
        <v>-9999</v>
      </c>
      <c r="AE56" s="90">
        <f t="shared" si="23"/>
        <v>0</v>
      </c>
      <c r="AF56" s="83">
        <f t="shared" si="24"/>
        <v>-9999</v>
      </c>
      <c r="AG56" s="147"/>
      <c r="AH56" s="83">
        <f t="shared" si="25"/>
        <v>-2.4615225365526195E-3</v>
      </c>
      <c r="AI56" s="83">
        <f t="shared" si="26"/>
        <v>1.2688540719876498</v>
      </c>
      <c r="AJ56" s="83">
        <f t="shared" si="27"/>
        <v>-0.93332350088773985</v>
      </c>
      <c r="AK56" s="83">
        <f t="shared" si="28"/>
        <v>0.21739507079032089</v>
      </c>
      <c r="AL56" s="83">
        <f t="shared" si="29"/>
        <v>0.67996214402404886</v>
      </c>
      <c r="AM56" s="83">
        <f t="shared" si="30"/>
        <v>0.35371558173878431</v>
      </c>
      <c r="AN56" s="90">
        <f t="shared" si="43"/>
        <v>38.182718392527413</v>
      </c>
      <c r="AO56" s="90">
        <f t="shared" si="43"/>
        <v>38.182621356127704</v>
      </c>
      <c r="AP56" s="90">
        <f t="shared" si="43"/>
        <v>38.182304390624168</v>
      </c>
      <c r="AQ56" s="90">
        <f t="shared" si="43"/>
        <v>38.181269402474065</v>
      </c>
      <c r="AR56" s="90">
        <f t="shared" si="43"/>
        <v>38.177893744734739</v>
      </c>
      <c r="AS56" s="90">
        <f t="shared" si="43"/>
        <v>38.166924567719789</v>
      </c>
      <c r="AT56" s="90">
        <f t="shared" si="43"/>
        <v>38.13168613317184</v>
      </c>
      <c r="AU56" s="90">
        <f t="shared" si="32"/>
        <v>38.021982891263228</v>
      </c>
      <c r="AW56" s="83">
        <v>54000</v>
      </c>
      <c r="AX56" s="83">
        <f t="shared" si="0"/>
        <v>-1.2016671817313364E-2</v>
      </c>
      <c r="AY56" s="83">
        <f t="shared" si="1"/>
        <v>-1.0092331661290839E-2</v>
      </c>
      <c r="AZ56" s="83">
        <f t="shared" si="2"/>
        <v>-1.9243401560225244E-3</v>
      </c>
      <c r="BA56" s="83">
        <f t="shared" si="3"/>
        <v>0.80320297460562284</v>
      </c>
      <c r="BB56" s="83">
        <f t="shared" si="4"/>
        <v>-0.42745780293920593</v>
      </c>
      <c r="BC56" s="83">
        <f t="shared" si="5"/>
        <v>2.1763150318409674</v>
      </c>
      <c r="BD56" s="83">
        <f t="shared" si="6"/>
        <v>1.9085080742946112</v>
      </c>
      <c r="BE56" s="83">
        <f t="shared" si="35"/>
        <v>58.401367473711524</v>
      </c>
      <c r="BF56" s="83">
        <f t="shared" si="35"/>
        <v>58.401367352031613</v>
      </c>
      <c r="BG56" s="83">
        <f t="shared" si="35"/>
        <v>58.401368617126352</v>
      </c>
      <c r="BH56" s="83">
        <f t="shared" si="35"/>
        <v>58.401355463784355</v>
      </c>
      <c r="BI56" s="83">
        <f t="shared" si="35"/>
        <v>58.401492191491286</v>
      </c>
      <c r="BJ56" s="83">
        <f t="shared" si="35"/>
        <v>58.400067753857186</v>
      </c>
      <c r="BK56" s="83">
        <f t="shared" si="35"/>
        <v>58.414579471767766</v>
      </c>
      <c r="BL56" s="83">
        <f t="shared" si="8"/>
        <v>58.069264921993579</v>
      </c>
    </row>
    <row r="57" spans="1:64" ht="12.95" customHeight="1">
      <c r="A57" s="83" t="s">
        <v>106</v>
      </c>
      <c r="B57" s="85"/>
      <c r="C57" s="84">
        <v>42119.37</v>
      </c>
      <c r="E57" s="83">
        <f t="shared" si="11"/>
        <v>11717.026541024679</v>
      </c>
      <c r="F57" s="83">
        <f t="shared" si="12"/>
        <v>11717</v>
      </c>
      <c r="P57" s="83">
        <f t="shared" si="14"/>
        <v>4.9760901794589163E-3</v>
      </c>
      <c r="Q57" s="146">
        <f t="shared" si="15"/>
        <v>27100.870000000003</v>
      </c>
      <c r="T57" s="83">
        <f t="shared" si="17"/>
        <v>0</v>
      </c>
      <c r="U57" s="148">
        <v>3.9052480002283119E-2</v>
      </c>
      <c r="Z57" s="83">
        <f t="shared" si="18"/>
        <v>11717</v>
      </c>
      <c r="AA57" s="90">
        <f t="shared" si="19"/>
        <v>2.5100894901828471E-3</v>
      </c>
      <c r="AB57" s="90">
        <f t="shared" si="20"/>
        <v>-9999</v>
      </c>
      <c r="AC57" s="90">
        <f t="shared" si="21"/>
        <v>-4.9760901794589163E-3</v>
      </c>
      <c r="AD57" s="90">
        <f t="shared" si="22"/>
        <v>-9999</v>
      </c>
      <c r="AE57" s="90">
        <f t="shared" si="23"/>
        <v>0</v>
      </c>
      <c r="AF57" s="83">
        <f t="shared" si="24"/>
        <v>-9999</v>
      </c>
      <c r="AG57" s="147"/>
      <c r="AH57" s="83">
        <f t="shared" si="25"/>
        <v>-2.4660006892760693E-3</v>
      </c>
      <c r="AI57" s="83">
        <f t="shared" si="26"/>
        <v>1.2679485586531007</v>
      </c>
      <c r="AJ57" s="83">
        <f t="shared" si="27"/>
        <v>-0.9348071048069887</v>
      </c>
      <c r="AK57" s="83">
        <f t="shared" si="28"/>
        <v>0.21851017995506483</v>
      </c>
      <c r="AL57" s="83">
        <f t="shared" si="29"/>
        <v>0.68411677180382391</v>
      </c>
      <c r="AM57" s="83">
        <f t="shared" si="30"/>
        <v>0.35605452012483318</v>
      </c>
      <c r="AN57" s="90">
        <f t="shared" si="43"/>
        <v>38.185791865276158</v>
      </c>
      <c r="AO57" s="90">
        <f t="shared" si="43"/>
        <v>38.185695068101346</v>
      </c>
      <c r="AP57" s="90">
        <f t="shared" si="43"/>
        <v>38.185378371564973</v>
      </c>
      <c r="AQ57" s="90">
        <f t="shared" si="43"/>
        <v>38.184342588545711</v>
      </c>
      <c r="AR57" s="90">
        <f t="shared" si="43"/>
        <v>38.180958909571046</v>
      </c>
      <c r="AS57" s="90">
        <f t="shared" si="43"/>
        <v>38.16994645159496</v>
      </c>
      <c r="AT57" s="90">
        <f t="shared" si="43"/>
        <v>38.134518685826272</v>
      </c>
      <c r="AU57" s="90">
        <f t="shared" si="32"/>
        <v>38.024116211254679</v>
      </c>
      <c r="AW57" s="83">
        <v>55000</v>
      </c>
      <c r="AX57" s="83">
        <f t="shared" si="0"/>
        <v>-1.1349053884727159E-2</v>
      </c>
      <c r="AY57" s="83">
        <f t="shared" si="1"/>
        <v>-1.0424874839890472E-2</v>
      </c>
      <c r="AZ57" s="83">
        <f t="shared" si="2"/>
        <v>-9.2417904483668755E-4</v>
      </c>
      <c r="BA57" s="83">
        <f t="shared" si="3"/>
        <v>0.72156756215112527</v>
      </c>
      <c r="BB57" s="83">
        <f t="shared" si="4"/>
        <v>-0.11078889805827333</v>
      </c>
      <c r="BC57" s="83">
        <f t="shared" si="5"/>
        <v>2.5069770784103138</v>
      </c>
      <c r="BD57" s="83">
        <f t="shared" si="6"/>
        <v>3.0450281125383198</v>
      </c>
      <c r="BE57" s="83">
        <f t="shared" si="35"/>
        <v>58.809904400967397</v>
      </c>
      <c r="BF57" s="83">
        <f t="shared" si="35"/>
        <v>58.809872990301145</v>
      </c>
      <c r="BG57" s="83">
        <f t="shared" si="35"/>
        <v>58.810015629369389</v>
      </c>
      <c r="BH57" s="83">
        <f t="shared" si="35"/>
        <v>58.809367692498448</v>
      </c>
      <c r="BI57" s="83">
        <f t="shared" si="35"/>
        <v>58.812306865825043</v>
      </c>
      <c r="BJ57" s="83">
        <f t="shared" si="35"/>
        <v>58.798888958102552</v>
      </c>
      <c r="BK57" s="83">
        <f t="shared" si="35"/>
        <v>58.858488376264887</v>
      </c>
      <c r="BL57" s="83">
        <f t="shared" si="8"/>
        <v>58.543336031203879</v>
      </c>
    </row>
    <row r="58" spans="1:64" ht="12.95" customHeight="1">
      <c r="A58" s="83" t="s">
        <v>106</v>
      </c>
      <c r="B58" s="85"/>
      <c r="C58" s="84">
        <v>42122.464</v>
      </c>
      <c r="E58" s="83">
        <f t="shared" si="11"/>
        <v>11731.046442941542</v>
      </c>
      <c r="F58" s="83">
        <f t="shared" si="12"/>
        <v>11731</v>
      </c>
      <c r="G58" s="83">
        <f t="shared" ref="G58:G94" si="44">+C58-(C$7+F58*C$8)</f>
        <v>1.0249320002913009E-2</v>
      </c>
      <c r="I58" s="83">
        <f t="shared" ref="I58:I67" si="45">G58</f>
        <v>1.0249320002913009E-2</v>
      </c>
      <c r="P58" s="83">
        <f t="shared" si="14"/>
        <v>4.9707752196385705E-3</v>
      </c>
      <c r="Q58" s="146">
        <f t="shared" si="15"/>
        <v>27103.964</v>
      </c>
      <c r="R58" s="83">
        <f t="shared" ref="R58:R121" si="46">+(P58-G58)^2</f>
        <v>2.7863035029033792E-5</v>
      </c>
      <c r="S58" s="85">
        <v>0.1</v>
      </c>
      <c r="T58" s="83">
        <f t="shared" si="17"/>
        <v>2.7863035029033794E-6</v>
      </c>
      <c r="Z58" s="83">
        <f t="shared" si="18"/>
        <v>11731</v>
      </c>
      <c r="AA58" s="90">
        <f t="shared" si="19"/>
        <v>2.4910117679966979E-3</v>
      </c>
      <c r="AB58" s="90">
        <f t="shared" si="20"/>
        <v>1.2729083454554882E-2</v>
      </c>
      <c r="AC58" s="90">
        <f t="shared" si="21"/>
        <v>5.2785447832744388E-3</v>
      </c>
      <c r="AD58" s="90">
        <f t="shared" si="22"/>
        <v>7.7583082349163114E-3</v>
      </c>
      <c r="AE58" s="90">
        <f t="shared" si="23"/>
        <v>6.0191346667970257E-6</v>
      </c>
      <c r="AF58" s="83">
        <f t="shared" si="24"/>
        <v>5.2785447832744388E-3</v>
      </c>
      <c r="AG58" s="147"/>
      <c r="AH58" s="83">
        <f t="shared" si="25"/>
        <v>-2.4797634516418726E-3</v>
      </c>
      <c r="AI58" s="83">
        <f t="shared" si="26"/>
        <v>1.2651103409499076</v>
      </c>
      <c r="AJ58" s="83">
        <f t="shared" si="27"/>
        <v>-0.93930641178818031</v>
      </c>
      <c r="AK58" s="83">
        <f t="shared" si="28"/>
        <v>0.22194511922926527</v>
      </c>
      <c r="AL58" s="83">
        <f t="shared" si="29"/>
        <v>0.69700424722185816</v>
      </c>
      <c r="AM58" s="83">
        <f t="shared" si="30"/>
        <v>0.36333195904247562</v>
      </c>
      <c r="AN58" s="90">
        <f t="shared" si="43"/>
        <v>38.195339713740502</v>
      </c>
      <c r="AO58" s="90">
        <f t="shared" si="43"/>
        <v>38.19524372172706</v>
      </c>
      <c r="AP58" s="90">
        <f t="shared" si="43"/>
        <v>38.194928051088318</v>
      </c>
      <c r="AQ58" s="90">
        <f t="shared" si="43"/>
        <v>38.193890344897824</v>
      </c>
      <c r="AR58" s="90">
        <f t="shared" si="43"/>
        <v>38.19048316714315</v>
      </c>
      <c r="AS58" s="90">
        <f t="shared" si="43"/>
        <v>38.179339345940548</v>
      </c>
      <c r="AT58" s="90">
        <f t="shared" si="43"/>
        <v>38.143327844372145</v>
      </c>
      <c r="AU58" s="90">
        <f t="shared" si="32"/>
        <v>38.030753206783622</v>
      </c>
      <c r="AW58" s="83">
        <v>56000</v>
      </c>
      <c r="AX58" s="83">
        <f t="shared" si="0"/>
        <v>-1.0624162218121402E-2</v>
      </c>
      <c r="AY58" s="83">
        <f t="shared" si="1"/>
        <v>-1.0756317008377708E-2</v>
      </c>
      <c r="AZ58" s="83">
        <f t="shared" si="2"/>
        <v>1.3215479025630597E-4</v>
      </c>
      <c r="BA58" s="83">
        <f t="shared" si="3"/>
        <v>0.67596222327579736</v>
      </c>
      <c r="BB58" s="83">
        <f t="shared" si="4"/>
        <v>0.1665433275022343</v>
      </c>
      <c r="BC58" s="83">
        <f t="shared" si="5"/>
        <v>2.785316869789745</v>
      </c>
      <c r="BD58" s="83">
        <f t="shared" si="6"/>
        <v>5.5541235006164946</v>
      </c>
      <c r="BE58" s="83">
        <f t="shared" si="35"/>
        <v>59.184854789440521</v>
      </c>
      <c r="BF58" s="83">
        <f t="shared" si="35"/>
        <v>59.184694616382359</v>
      </c>
      <c r="BG58" s="83">
        <f t="shared" si="35"/>
        <v>59.185224041855214</v>
      </c>
      <c r="BH58" s="83">
        <f t="shared" si="35"/>
        <v>59.183473521998735</v>
      </c>
      <c r="BI58" s="83">
        <f t="shared" si="35"/>
        <v>59.189255095006651</v>
      </c>
      <c r="BJ58" s="83">
        <f t="shared" si="35"/>
        <v>59.170088440001628</v>
      </c>
      <c r="BK58" s="83">
        <f t="shared" si="35"/>
        <v>59.232885486555276</v>
      </c>
      <c r="BL58" s="83">
        <f t="shared" si="8"/>
        <v>59.017407140414171</v>
      </c>
    </row>
    <row r="59" spans="1:64" ht="12.95" customHeight="1">
      <c r="A59" s="83" t="s">
        <v>107</v>
      </c>
      <c r="B59" s="85" t="s">
        <v>197</v>
      </c>
      <c r="C59" s="84">
        <v>42156.337</v>
      </c>
      <c r="E59" s="83">
        <f t="shared" si="11"/>
        <v>11884.535821619726</v>
      </c>
      <c r="F59" s="83">
        <f t="shared" si="12"/>
        <v>11884.5</v>
      </c>
      <c r="G59" s="83">
        <f t="shared" si="44"/>
        <v>7.9053400040720589E-3</v>
      </c>
      <c r="I59" s="83">
        <f t="shared" si="45"/>
        <v>7.9053400040720589E-3</v>
      </c>
      <c r="P59" s="83">
        <f t="shared" si="14"/>
        <v>4.9125146357814758E-3</v>
      </c>
      <c r="Q59" s="146">
        <f t="shared" si="15"/>
        <v>27137.837</v>
      </c>
      <c r="R59" s="83">
        <f t="shared" si="46"/>
        <v>8.9570036850836637E-6</v>
      </c>
      <c r="S59" s="85">
        <v>0.1</v>
      </c>
      <c r="T59" s="83">
        <f t="shared" si="17"/>
        <v>8.9570036850836643E-7</v>
      </c>
      <c r="Z59" s="83">
        <f t="shared" si="18"/>
        <v>11884.5</v>
      </c>
      <c r="AA59" s="90">
        <f t="shared" si="19"/>
        <v>2.2986322324976276E-3</v>
      </c>
      <c r="AB59" s="90">
        <f t="shared" si="20"/>
        <v>1.0519222407355908E-2</v>
      </c>
      <c r="AC59" s="90">
        <f t="shared" si="21"/>
        <v>2.9928253682905831E-3</v>
      </c>
      <c r="AD59" s="90">
        <f t="shared" si="22"/>
        <v>5.6067077715744318E-3</v>
      </c>
      <c r="AE59" s="90">
        <f t="shared" si="23"/>
        <v>3.1435172035833129E-6</v>
      </c>
      <c r="AF59" s="83">
        <f t="shared" si="24"/>
        <v>2.9928253682905831E-3</v>
      </c>
      <c r="AG59" s="147"/>
      <c r="AH59" s="83">
        <f t="shared" si="25"/>
        <v>-2.6138824032838483E-3</v>
      </c>
      <c r="AI59" s="83">
        <f t="shared" si="26"/>
        <v>1.2322105316791918</v>
      </c>
      <c r="AJ59" s="83">
        <f t="shared" si="27"/>
        <v>-0.97744634865151014</v>
      </c>
      <c r="AK59" s="83">
        <f t="shared" si="28"/>
        <v>0.25616673828882647</v>
      </c>
      <c r="AL59" s="83">
        <f t="shared" si="29"/>
        <v>0.83441154216559155</v>
      </c>
      <c r="AM59" s="83">
        <f t="shared" si="30"/>
        <v>0.44322524071093666</v>
      </c>
      <c r="AN59" s="90">
        <f t="shared" si="43"/>
        <v>38.298570280982432</v>
      </c>
      <c r="AO59" s="90">
        <f t="shared" si="43"/>
        <v>38.298488095817532</v>
      </c>
      <c r="AP59" s="90">
        <f t="shared" si="43"/>
        <v>38.298200241574321</v>
      </c>
      <c r="AQ59" s="90">
        <f t="shared" si="43"/>
        <v>38.297192475271409</v>
      </c>
      <c r="AR59" s="90">
        <f t="shared" si="43"/>
        <v>38.293669757362231</v>
      </c>
      <c r="AS59" s="90">
        <f t="shared" si="43"/>
        <v>38.281420958187269</v>
      </c>
      <c r="AT59" s="90">
        <f t="shared" si="43"/>
        <v>38.239568039024896</v>
      </c>
      <c r="AU59" s="90">
        <f t="shared" si="32"/>
        <v>38.103523122047399</v>
      </c>
      <c r="AW59" s="83">
        <v>57000</v>
      </c>
      <c r="AX59" s="83">
        <f t="shared" si="0"/>
        <v>-9.9620716177036654E-3</v>
      </c>
      <c r="AY59" s="83">
        <f t="shared" si="1"/>
        <v>-1.1086658166752545E-2</v>
      </c>
      <c r="AZ59" s="83">
        <f t="shared" si="2"/>
        <v>1.1245865490488787E-3</v>
      </c>
      <c r="BA59" s="83">
        <f t="shared" si="3"/>
        <v>0.65608819620013092</v>
      </c>
      <c r="BB59" s="83">
        <f t="shared" si="4"/>
        <v>0.40815620120545132</v>
      </c>
      <c r="BC59" s="83">
        <f t="shared" si="5"/>
        <v>3.0384273368224521</v>
      </c>
      <c r="BD59" s="83">
        <f t="shared" si="6"/>
        <v>19.369163017024558</v>
      </c>
      <c r="BE59" s="83">
        <f t="shared" si="35"/>
        <v>59.542438890533255</v>
      </c>
      <c r="BF59" s="83">
        <f t="shared" si="35"/>
        <v>59.542329925209451</v>
      </c>
      <c r="BG59" s="83">
        <f t="shared" si="35"/>
        <v>59.542648554033882</v>
      </c>
      <c r="BH59" s="83">
        <f t="shared" si="35"/>
        <v>59.541716799183952</v>
      </c>
      <c r="BI59" s="83">
        <f t="shared" si="35"/>
        <v>59.544441134089411</v>
      </c>
      <c r="BJ59" s="83">
        <f t="shared" si="35"/>
        <v>59.536472374923591</v>
      </c>
      <c r="BK59" s="83">
        <f t="shared" si="35"/>
        <v>59.559755466910879</v>
      </c>
      <c r="BL59" s="83">
        <f t="shared" si="8"/>
        <v>59.491478249624464</v>
      </c>
    </row>
    <row r="60" spans="1:64" ht="12.95" customHeight="1">
      <c r="A60" s="83" t="s">
        <v>107</v>
      </c>
      <c r="B60" s="85"/>
      <c r="C60" s="84">
        <v>42157.326999999997</v>
      </c>
      <c r="D60" s="84" t="s">
        <v>108</v>
      </c>
      <c r="E60" s="83">
        <f t="shared" si="11"/>
        <v>11889.021827727571</v>
      </c>
      <c r="F60" s="83">
        <f t="shared" si="12"/>
        <v>11889</v>
      </c>
      <c r="G60" s="83">
        <f t="shared" si="44"/>
        <v>4.8170800000661984E-3</v>
      </c>
      <c r="I60" s="83">
        <f t="shared" si="45"/>
        <v>4.8170800000661984E-3</v>
      </c>
      <c r="P60" s="83">
        <f t="shared" si="14"/>
        <v>4.9108070621915025E-3</v>
      </c>
      <c r="Q60" s="146">
        <f t="shared" si="15"/>
        <v>27138.826999999997</v>
      </c>
      <c r="R60" s="83">
        <f t="shared" si="46"/>
        <v>8.7847621746406103E-9</v>
      </c>
      <c r="S60" s="85">
        <v>0.1</v>
      </c>
      <c r="T60" s="83">
        <f t="shared" si="17"/>
        <v>8.7847621746406107E-10</v>
      </c>
      <c r="Z60" s="83">
        <f t="shared" si="18"/>
        <v>11889</v>
      </c>
      <c r="AA60" s="90">
        <f t="shared" si="19"/>
        <v>2.293454723720527E-3</v>
      </c>
      <c r="AB60" s="90">
        <f t="shared" si="20"/>
        <v>7.4344323385371735E-3</v>
      </c>
      <c r="AC60" s="90">
        <f t="shared" si="21"/>
        <v>-9.3727062125304079E-5</v>
      </c>
      <c r="AD60" s="90">
        <f t="shared" si="22"/>
        <v>2.5236252763456714E-3</v>
      </c>
      <c r="AE60" s="90">
        <f t="shared" si="23"/>
        <v>6.3686845354107661E-7</v>
      </c>
      <c r="AF60" s="83">
        <f t="shared" si="24"/>
        <v>-9.3727062125304079E-5</v>
      </c>
      <c r="AG60" s="147"/>
      <c r="AH60" s="83">
        <f t="shared" si="25"/>
        <v>-2.6173523384709755E-3</v>
      </c>
      <c r="AI60" s="83">
        <f t="shared" si="26"/>
        <v>1.2312051267917485</v>
      </c>
      <c r="AJ60" s="83">
        <f t="shared" si="27"/>
        <v>-0.97826623363542309</v>
      </c>
      <c r="AK60" s="83">
        <f t="shared" si="28"/>
        <v>0.25707453816642456</v>
      </c>
      <c r="AL60" s="83">
        <f t="shared" si="29"/>
        <v>0.83832940165007364</v>
      </c>
      <c r="AM60" s="83">
        <f t="shared" si="30"/>
        <v>0.4455710392193325</v>
      </c>
      <c r="AN60" s="90">
        <f t="shared" si="43"/>
        <v>38.301554942712208</v>
      </c>
      <c r="AO60" s="90">
        <f t="shared" si="43"/>
        <v>38.301473269328447</v>
      </c>
      <c r="AP60" s="90">
        <f t="shared" si="43"/>
        <v>38.301186621761055</v>
      </c>
      <c r="AQ60" s="90">
        <f t="shared" si="43"/>
        <v>38.30018102646369</v>
      </c>
      <c r="AR60" s="90">
        <f t="shared" si="43"/>
        <v>38.296658736365607</v>
      </c>
      <c r="AS60" s="90">
        <f t="shared" si="43"/>
        <v>38.284386987872679</v>
      </c>
      <c r="AT60" s="90">
        <f t="shared" si="43"/>
        <v>38.242379145785115</v>
      </c>
      <c r="AU60" s="90">
        <f t="shared" si="32"/>
        <v>38.10565644203885</v>
      </c>
      <c r="AW60" s="83">
        <v>58000</v>
      </c>
      <c r="AX60" s="83">
        <f t="shared" si="0"/>
        <v>-9.4512628031500137E-3</v>
      </c>
      <c r="AY60" s="83">
        <f t="shared" si="1"/>
        <v>-1.1415898315014985E-2</v>
      </c>
      <c r="AZ60" s="83">
        <f t="shared" si="2"/>
        <v>1.9646355118649711E-3</v>
      </c>
      <c r="BA60" s="83">
        <f t="shared" si="3"/>
        <v>0.65778490664657308</v>
      </c>
      <c r="BB60" s="83">
        <f t="shared" si="4"/>
        <v>0.61841052151476839</v>
      </c>
      <c r="BC60" s="83">
        <f t="shared" si="5"/>
        <v>-2.9984729493961599</v>
      </c>
      <c r="BD60" s="83">
        <f t="shared" si="6"/>
        <v>-13.950454762826242</v>
      </c>
      <c r="BE60" s="83">
        <f t="shared" si="35"/>
        <v>59.895154263900046</v>
      </c>
      <c r="BF60" s="83">
        <f t="shared" si="35"/>
        <v>59.895295069764323</v>
      </c>
      <c r="BG60" s="83">
        <f t="shared" si="35"/>
        <v>59.894879127503131</v>
      </c>
      <c r="BH60" s="83">
        <f t="shared" si="35"/>
        <v>59.896107929997051</v>
      </c>
      <c r="BI60" s="83">
        <f t="shared" si="35"/>
        <v>59.892478627653482</v>
      </c>
      <c r="BJ60" s="83">
        <f t="shared" si="35"/>
        <v>59.903205863389481</v>
      </c>
      <c r="BK60" s="83">
        <f t="shared" si="35"/>
        <v>59.871565835775726</v>
      </c>
      <c r="BL60" s="83">
        <f t="shared" si="8"/>
        <v>59.965549358834764</v>
      </c>
    </row>
    <row r="61" spans="1:64" ht="12.95" customHeight="1">
      <c r="A61" s="83" t="s">
        <v>107</v>
      </c>
      <c r="B61" s="85"/>
      <c r="C61" s="84">
        <v>42157.544999999998</v>
      </c>
      <c r="E61" s="83">
        <f t="shared" si="11"/>
        <v>11890.009655335163</v>
      </c>
      <c r="F61" s="83">
        <f t="shared" si="12"/>
        <v>11890</v>
      </c>
      <c r="G61" s="83">
        <f t="shared" si="44"/>
        <v>2.1307999995769933E-3</v>
      </c>
      <c r="I61" s="83">
        <f t="shared" si="45"/>
        <v>2.1307999995769933E-3</v>
      </c>
      <c r="P61" s="83">
        <f t="shared" si="14"/>
        <v>4.9104276044215096E-3</v>
      </c>
      <c r="Q61" s="146">
        <f t="shared" si="15"/>
        <v>27139.044999999998</v>
      </c>
      <c r="R61" s="83">
        <f t="shared" si="46"/>
        <v>7.7263296216136616E-6</v>
      </c>
      <c r="S61" s="85">
        <v>0.1</v>
      </c>
      <c r="T61" s="83">
        <f t="shared" si="17"/>
        <v>7.7263296216136618E-7</v>
      </c>
      <c r="Z61" s="83">
        <f t="shared" si="18"/>
        <v>11890</v>
      </c>
      <c r="AA61" s="90">
        <f t="shared" si="19"/>
        <v>2.2923077172856497E-3</v>
      </c>
      <c r="AB61" s="90">
        <f t="shared" si="20"/>
        <v>4.7489198867128532E-3</v>
      </c>
      <c r="AC61" s="90">
        <f t="shared" si="21"/>
        <v>-2.7796276048445163E-3</v>
      </c>
      <c r="AD61" s="90">
        <f t="shared" si="22"/>
        <v>-1.6150771770865636E-4</v>
      </c>
      <c r="AE61" s="90">
        <f t="shared" si="23"/>
        <v>2.6084742879459034E-9</v>
      </c>
      <c r="AF61" s="83">
        <f t="shared" si="24"/>
        <v>-2.7796276048445163E-3</v>
      </c>
      <c r="AG61" s="147"/>
      <c r="AH61" s="83">
        <f t="shared" si="25"/>
        <v>-2.6181198871358599E-3</v>
      </c>
      <c r="AI61" s="83">
        <f t="shared" si="26"/>
        <v>1.2309814444627039</v>
      </c>
      <c r="AJ61" s="83">
        <f t="shared" si="27"/>
        <v>-0.97844621215674332</v>
      </c>
      <c r="AK61" s="83">
        <f t="shared" si="28"/>
        <v>0.25727553545215276</v>
      </c>
      <c r="AL61" s="83">
        <f t="shared" si="29"/>
        <v>0.83919916847394138</v>
      </c>
      <c r="AM61" s="83">
        <f t="shared" si="30"/>
        <v>0.44609236262976465</v>
      </c>
      <c r="AN61" s="90">
        <f t="shared" ref="AN61:AT70" si="47">$AU61+$AB$7*SIN(AO61)</f>
        <v>38.302217870028848</v>
      </c>
      <c r="AO61" s="90">
        <f t="shared" si="47"/>
        <v>38.302136310979883</v>
      </c>
      <c r="AP61" s="90">
        <f t="shared" si="47"/>
        <v>38.301849934078575</v>
      </c>
      <c r="AQ61" s="90">
        <f t="shared" si="47"/>
        <v>38.300844830268069</v>
      </c>
      <c r="AR61" s="90">
        <f t="shared" si="47"/>
        <v>38.297322663615574</v>
      </c>
      <c r="AS61" s="90">
        <f t="shared" si="47"/>
        <v>38.28504588903845</v>
      </c>
      <c r="AT61" s="90">
        <f t="shared" si="47"/>
        <v>38.243003751784151</v>
      </c>
      <c r="AU61" s="90">
        <f t="shared" si="32"/>
        <v>38.106130513148059</v>
      </c>
      <c r="AW61" s="83">
        <v>59000</v>
      </c>
      <c r="AX61" s="83">
        <f t="shared" si="0"/>
        <v>-9.1726734015742644E-3</v>
      </c>
      <c r="AY61" s="83">
        <f t="shared" si="1"/>
        <v>-1.1744037453165023E-2</v>
      </c>
      <c r="AZ61" s="83">
        <f t="shared" si="2"/>
        <v>2.5713640515907595E-3</v>
      </c>
      <c r="BA61" s="83">
        <f t="shared" si="3"/>
        <v>0.6813989135773042</v>
      </c>
      <c r="BB61" s="83">
        <f t="shared" si="4"/>
        <v>0.79712981964189333</v>
      </c>
      <c r="BC61" s="83">
        <f t="shared" si="5"/>
        <v>-2.7426647041997003</v>
      </c>
      <c r="BD61" s="83">
        <f t="shared" si="6"/>
        <v>-4.946771629870776</v>
      </c>
      <c r="BE61" s="83">
        <f t="shared" si="35"/>
        <v>60.254640404268017</v>
      </c>
      <c r="BF61" s="83">
        <f t="shared" si="35"/>
        <v>60.254781045780589</v>
      </c>
      <c r="BG61" s="83">
        <f t="shared" si="35"/>
        <v>60.254299643749071</v>
      </c>
      <c r="BH61" s="83">
        <f t="shared" si="35"/>
        <v>60.255948044668074</v>
      </c>
      <c r="BI61" s="83">
        <f t="shared" si="35"/>
        <v>60.250310752066689</v>
      </c>
      <c r="BJ61" s="83">
        <f t="shared" si="35"/>
        <v>60.269674055685542</v>
      </c>
      <c r="BK61" s="83">
        <f t="shared" si="35"/>
        <v>60.204105745182105</v>
      </c>
      <c r="BL61" s="83">
        <f t="shared" si="8"/>
        <v>60.439620468045057</v>
      </c>
    </row>
    <row r="62" spans="1:64" ht="12.95" customHeight="1">
      <c r="A62" s="83" t="s">
        <v>107</v>
      </c>
      <c r="B62" s="85"/>
      <c r="C62" s="84">
        <v>42183.364000000001</v>
      </c>
      <c r="E62" s="83">
        <f t="shared" si="11"/>
        <v>12007.0037883642</v>
      </c>
      <c r="F62" s="83">
        <f t="shared" si="12"/>
        <v>12007</v>
      </c>
      <c r="G62" s="83">
        <f t="shared" si="44"/>
        <v>8.3604000246850774E-4</v>
      </c>
      <c r="I62" s="83">
        <f t="shared" si="45"/>
        <v>8.3604000246850774E-4</v>
      </c>
      <c r="P62" s="83">
        <f t="shared" si="14"/>
        <v>4.8660386456050222E-3</v>
      </c>
      <c r="Q62" s="146">
        <f t="shared" si="15"/>
        <v>27164.864000000001</v>
      </c>
      <c r="R62" s="83">
        <f t="shared" si="46"/>
        <v>1.6240889063682148E-5</v>
      </c>
      <c r="S62" s="85">
        <v>0.1</v>
      </c>
      <c r="T62" s="83">
        <f t="shared" si="17"/>
        <v>1.624088906368215E-6</v>
      </c>
      <c r="Z62" s="83">
        <f t="shared" si="18"/>
        <v>12007</v>
      </c>
      <c r="AA62" s="90">
        <f t="shared" si="19"/>
        <v>2.1669467179494524E-3</v>
      </c>
      <c r="AB62" s="90">
        <f t="shared" si="20"/>
        <v>3.5351319301240775E-3</v>
      </c>
      <c r="AC62" s="90">
        <f t="shared" si="21"/>
        <v>-4.0299986431365144E-3</v>
      </c>
      <c r="AD62" s="90">
        <f t="shared" si="22"/>
        <v>-1.3309067154809446E-3</v>
      </c>
      <c r="AE62" s="90">
        <f t="shared" si="23"/>
        <v>1.7713126853122761E-7</v>
      </c>
      <c r="AF62" s="83">
        <f t="shared" si="24"/>
        <v>-4.0299986431365144E-3</v>
      </c>
      <c r="AG62" s="147"/>
      <c r="AH62" s="83">
        <f t="shared" si="25"/>
        <v>-2.6990919276555698E-3</v>
      </c>
      <c r="AI62" s="83">
        <f t="shared" si="26"/>
        <v>1.2042639984762487</v>
      </c>
      <c r="AJ62" s="83">
        <f t="shared" si="27"/>
        <v>-0.99412692567241201</v>
      </c>
      <c r="AK62" s="83">
        <f t="shared" si="28"/>
        <v>0.27896119399436925</v>
      </c>
      <c r="AL62" s="83">
        <f t="shared" si="29"/>
        <v>0.93876478694288579</v>
      </c>
      <c r="AM62" s="83">
        <f t="shared" si="30"/>
        <v>0.50718917358089444</v>
      </c>
      <c r="AN62" s="90">
        <f t="shared" si="47"/>
        <v>38.378937048762808</v>
      </c>
      <c r="AO62" s="90">
        <f t="shared" si="47"/>
        <v>38.378869971484853</v>
      </c>
      <c r="AP62" s="90">
        <f t="shared" si="47"/>
        <v>38.378620544514362</v>
      </c>
      <c r="AQ62" s="90">
        <f t="shared" si="47"/>
        <v>38.377693490372749</v>
      </c>
      <c r="AR62" s="90">
        <f t="shared" si="47"/>
        <v>38.374253926211217</v>
      </c>
      <c r="AS62" s="90">
        <f t="shared" si="47"/>
        <v>38.361574047189755</v>
      </c>
      <c r="AT62" s="90">
        <f t="shared" si="47"/>
        <v>38.315861334064309</v>
      </c>
      <c r="AU62" s="90">
        <f t="shared" si="32"/>
        <v>38.16159683292566</v>
      </c>
      <c r="AW62" s="83">
        <v>60000</v>
      </c>
      <c r="AX62" s="83">
        <f t="shared" si="0"/>
        <v>-9.2169172536028972E-3</v>
      </c>
      <c r="AY62" s="83">
        <f t="shared" si="1"/>
        <v>-1.2071075581202668E-2</v>
      </c>
      <c r="AZ62" s="83">
        <f t="shared" si="2"/>
        <v>2.8541583275997714E-3</v>
      </c>
      <c r="BA62" s="83">
        <f t="shared" si="3"/>
        <v>0.7319206621372929</v>
      </c>
      <c r="BB62" s="83">
        <f t="shared" si="4"/>
        <v>0.93459429701356633</v>
      </c>
      <c r="BC62" s="83">
        <f t="shared" si="5"/>
        <v>-2.4580746055764657</v>
      </c>
      <c r="BD62" s="83">
        <f t="shared" si="6"/>
        <v>-2.811221611406308</v>
      </c>
      <c r="BE62" s="83">
        <f t="shared" si="35"/>
        <v>60.633762056675778</v>
      </c>
      <c r="BF62" s="83">
        <f t="shared" si="35"/>
        <v>60.633781232996725</v>
      </c>
      <c r="BG62" s="83">
        <f t="shared" si="35"/>
        <v>60.633686744237032</v>
      </c>
      <c r="BH62" s="83">
        <f t="shared" si="35"/>
        <v>60.634152444208809</v>
      </c>
      <c r="BI62" s="83">
        <f t="shared" si="35"/>
        <v>60.631860069643508</v>
      </c>
      <c r="BJ62" s="83">
        <f t="shared" si="35"/>
        <v>60.643215152962732</v>
      </c>
      <c r="BK62" s="83">
        <f t="shared" si="35"/>
        <v>60.588592121764975</v>
      </c>
      <c r="BL62" s="83">
        <f t="shared" si="8"/>
        <v>60.913691577255349</v>
      </c>
    </row>
    <row r="63" spans="1:64" ht="12.95" customHeight="1">
      <c r="A63" s="83" t="s">
        <v>107</v>
      </c>
      <c r="B63" s="85" t="s">
        <v>197</v>
      </c>
      <c r="C63" s="84">
        <v>42186.351000000002</v>
      </c>
      <c r="E63" s="83">
        <f t="shared" si="11"/>
        <v>12020.538839115887</v>
      </c>
      <c r="F63" s="83">
        <f t="shared" si="12"/>
        <v>12020.5</v>
      </c>
      <c r="G63" s="83">
        <f t="shared" si="44"/>
        <v>8.5712600048282184E-3</v>
      </c>
      <c r="I63" s="83">
        <f t="shared" si="45"/>
        <v>8.5712600048282184E-3</v>
      </c>
      <c r="P63" s="83">
        <f t="shared" si="14"/>
        <v>4.8609178125169402E-3</v>
      </c>
      <c r="Q63" s="146">
        <f t="shared" si="15"/>
        <v>27167.851000000002</v>
      </c>
      <c r="R63" s="83">
        <f t="shared" si="46"/>
        <v>1.3766639184045262E-5</v>
      </c>
      <c r="S63" s="85">
        <v>0.1</v>
      </c>
      <c r="T63" s="83">
        <f t="shared" si="17"/>
        <v>1.3766639184045263E-6</v>
      </c>
      <c r="Z63" s="83">
        <f t="shared" si="18"/>
        <v>12020.5</v>
      </c>
      <c r="AA63" s="90">
        <f t="shared" si="19"/>
        <v>2.1535980002362876E-3</v>
      </c>
      <c r="AB63" s="90">
        <f t="shared" si="20"/>
        <v>1.1278579817108871E-2</v>
      </c>
      <c r="AC63" s="90">
        <f t="shared" si="21"/>
        <v>3.7103421923112782E-3</v>
      </c>
      <c r="AD63" s="90">
        <f t="shared" si="22"/>
        <v>6.4176620045919303E-3</v>
      </c>
      <c r="AE63" s="90">
        <f t="shared" si="23"/>
        <v>4.1186385605182909E-6</v>
      </c>
      <c r="AF63" s="83">
        <f t="shared" si="24"/>
        <v>3.7103421923112782E-3</v>
      </c>
      <c r="AG63" s="147"/>
      <c r="AH63" s="83">
        <f t="shared" si="25"/>
        <v>-2.7073198122806526E-3</v>
      </c>
      <c r="AI63" s="83">
        <f t="shared" si="26"/>
        <v>1.2011250799034896</v>
      </c>
      <c r="AJ63" s="83">
        <f t="shared" si="27"/>
        <v>-0.99527724167778886</v>
      </c>
      <c r="AK63" s="83">
        <f t="shared" si="28"/>
        <v>0.28123269913380261</v>
      </c>
      <c r="AL63" s="83">
        <f t="shared" si="29"/>
        <v>0.94997121300846521</v>
      </c>
      <c r="AM63" s="83">
        <f t="shared" si="30"/>
        <v>0.51425391308104695</v>
      </c>
      <c r="AN63" s="90">
        <f t="shared" si="47"/>
        <v>38.387680146135793</v>
      </c>
      <c r="AO63" s="90">
        <f t="shared" si="47"/>
        <v>38.387614826152557</v>
      </c>
      <c r="AP63" s="90">
        <f t="shared" si="47"/>
        <v>38.387370195232862</v>
      </c>
      <c r="AQ63" s="90">
        <f t="shared" si="47"/>
        <v>38.38645446090846</v>
      </c>
      <c r="AR63" s="90">
        <f t="shared" si="47"/>
        <v>38.38303265282174</v>
      </c>
      <c r="AS63" s="90">
        <f t="shared" si="47"/>
        <v>38.370329728086134</v>
      </c>
      <c r="AT63" s="90">
        <f t="shared" si="47"/>
        <v>38.324238447069064</v>
      </c>
      <c r="AU63" s="90">
        <f t="shared" si="32"/>
        <v>38.167996792899999</v>
      </c>
      <c r="AW63" s="83">
        <v>61000</v>
      </c>
      <c r="AX63" s="83">
        <f t="shared" si="0"/>
        <v>-9.6987433026108384E-3</v>
      </c>
      <c r="AY63" s="83">
        <f t="shared" si="1"/>
        <v>-1.2397012699127914E-2</v>
      </c>
      <c r="AZ63" s="83">
        <f t="shared" si="2"/>
        <v>2.6982693965170758E-3</v>
      </c>
      <c r="BA63" s="83">
        <f t="shared" si="3"/>
        <v>0.82091454092055294</v>
      </c>
      <c r="BB63" s="83">
        <f t="shared" si="4"/>
        <v>0.99978226883683041</v>
      </c>
      <c r="BC63" s="83">
        <f t="shared" si="5"/>
        <v>-2.1152632151383224</v>
      </c>
      <c r="BD63" s="83">
        <f t="shared" si="6"/>
        <v>-1.7745567565362752</v>
      </c>
      <c r="BE63" s="83">
        <f t="shared" si="35"/>
        <v>61.049706062050788</v>
      </c>
      <c r="BF63" s="83">
        <f t="shared" si="35"/>
        <v>61.0497060727606</v>
      </c>
      <c r="BG63" s="83">
        <f t="shared" si="35"/>
        <v>61.049705925103659</v>
      </c>
      <c r="BH63" s="83">
        <f t="shared" si="35"/>
        <v>61.049707960869284</v>
      </c>
      <c r="BI63" s="83">
        <f t="shared" si="35"/>
        <v>61.049679895204271</v>
      </c>
      <c r="BJ63" s="83">
        <f t="shared" si="35"/>
        <v>61.050067140863312</v>
      </c>
      <c r="BK63" s="83">
        <f t="shared" si="35"/>
        <v>61.044784283822459</v>
      </c>
      <c r="BL63" s="83">
        <f t="shared" si="8"/>
        <v>61.387762686465649</v>
      </c>
    </row>
    <row r="64" spans="1:64" ht="12.95" customHeight="1">
      <c r="A64" s="83" t="s">
        <v>109</v>
      </c>
      <c r="B64" s="85"/>
      <c r="C64" s="84">
        <v>42361.684000000001</v>
      </c>
      <c r="E64" s="83">
        <f t="shared" si="11"/>
        <v>12815.028646094366</v>
      </c>
      <c r="F64" s="83">
        <f t="shared" si="12"/>
        <v>12815</v>
      </c>
      <c r="G64" s="83">
        <f t="shared" si="44"/>
        <v>6.3217999995686114E-3</v>
      </c>
      <c r="I64" s="83">
        <f t="shared" si="45"/>
        <v>6.3217999995686114E-3</v>
      </c>
      <c r="P64" s="83">
        <f t="shared" si="14"/>
        <v>4.5599007022829856E-3</v>
      </c>
      <c r="Q64" s="146">
        <f t="shared" si="15"/>
        <v>27343.184000000001</v>
      </c>
      <c r="R64" s="83">
        <f t="shared" si="46"/>
        <v>3.1042891337755818E-6</v>
      </c>
      <c r="S64" s="85">
        <v>0.1</v>
      </c>
      <c r="T64" s="83">
        <f t="shared" si="17"/>
        <v>3.104289133775582E-7</v>
      </c>
      <c r="Z64" s="83">
        <f t="shared" si="18"/>
        <v>12815</v>
      </c>
      <c r="AA64" s="90">
        <f t="shared" si="19"/>
        <v>1.7270536464777343E-3</v>
      </c>
      <c r="AB64" s="90">
        <f t="shared" si="20"/>
        <v>9.1546470553738636E-3</v>
      </c>
      <c r="AC64" s="90">
        <f t="shared" si="21"/>
        <v>1.7618992972856257E-3</v>
      </c>
      <c r="AD64" s="90">
        <f t="shared" si="22"/>
        <v>4.5947463530908771E-3</v>
      </c>
      <c r="AE64" s="90">
        <f t="shared" si="23"/>
        <v>2.1111694049241915E-6</v>
      </c>
      <c r="AF64" s="83">
        <f t="shared" si="24"/>
        <v>1.7618992972856257E-3</v>
      </c>
      <c r="AG64" s="147"/>
      <c r="AH64" s="83">
        <f t="shared" si="25"/>
        <v>-2.8328470558052514E-3</v>
      </c>
      <c r="AI64" s="83">
        <f t="shared" si="26"/>
        <v>1.0203998706248492</v>
      </c>
      <c r="AJ64" s="83">
        <f t="shared" si="27"/>
        <v>-0.89401757081866051</v>
      </c>
      <c r="AK64" s="83">
        <f t="shared" si="28"/>
        <v>0.34514775691978422</v>
      </c>
      <c r="AL64" s="83">
        <f t="shared" si="29"/>
        <v>1.5117602614850578</v>
      </c>
      <c r="AM64" s="83">
        <f t="shared" si="30"/>
        <v>0.94264041637726137</v>
      </c>
      <c r="AN64" s="90">
        <f t="shared" si="47"/>
        <v>38.862032611110514</v>
      </c>
      <c r="AO64" s="90">
        <f t="shared" si="47"/>
        <v>38.862029960263484</v>
      </c>
      <c r="AP64" s="90">
        <f t="shared" si="47"/>
        <v>38.86201063205921</v>
      </c>
      <c r="AQ64" s="90">
        <f t="shared" si="47"/>
        <v>38.861869729838482</v>
      </c>
      <c r="AR64" s="90">
        <f t="shared" si="47"/>
        <v>38.860843939729143</v>
      </c>
      <c r="AS64" s="90">
        <f t="shared" si="47"/>
        <v>38.853447887020181</v>
      </c>
      <c r="AT64" s="90">
        <f t="shared" si="47"/>
        <v>38.803379983450895</v>
      </c>
      <c r="AU64" s="90">
        <f t="shared" si="32"/>
        <v>38.544646289167581</v>
      </c>
      <c r="AW64" s="83">
        <v>62000</v>
      </c>
      <c r="AX64" s="83">
        <f t="shared" si="0"/>
        <v>-1.0766783384245316E-2</v>
      </c>
      <c r="AY64" s="83">
        <f t="shared" si="1"/>
        <v>-1.2721848806940762E-2</v>
      </c>
      <c r="AZ64" s="83">
        <f t="shared" si="2"/>
        <v>1.9550654226954448E-3</v>
      </c>
      <c r="BA64" s="83">
        <f t="shared" si="3"/>
        <v>0.96894517584424467</v>
      </c>
      <c r="BB64" s="83">
        <f t="shared" si="4"/>
        <v>0.90743439362490796</v>
      </c>
      <c r="BC64" s="83">
        <f t="shared" si="5"/>
        <v>-1.6607362345944909</v>
      </c>
      <c r="BD64" s="83">
        <f t="shared" si="6"/>
        <v>-1.0942414794308473</v>
      </c>
      <c r="BE64" s="83">
        <f t="shared" si="35"/>
        <v>61.528362702149245</v>
      </c>
      <c r="BF64" s="83">
        <f t="shared" si="35"/>
        <v>61.528363008090714</v>
      </c>
      <c r="BG64" s="83">
        <f t="shared" si="35"/>
        <v>61.528366358119435</v>
      </c>
      <c r="BH64" s="83">
        <f t="shared" si="35"/>
        <v>61.528403037921294</v>
      </c>
      <c r="BI64" s="83">
        <f t="shared" si="35"/>
        <v>61.528804327924419</v>
      </c>
      <c r="BJ64" s="83">
        <f t="shared" si="35"/>
        <v>61.533156857069571</v>
      </c>
      <c r="BK64" s="83">
        <f t="shared" si="35"/>
        <v>61.576625713656355</v>
      </c>
      <c r="BL64" s="83">
        <f t="shared" si="8"/>
        <v>61.861833795675942</v>
      </c>
    </row>
    <row r="65" spans="1:64" ht="12.95" customHeight="1">
      <c r="A65" s="83" t="s">
        <v>109</v>
      </c>
      <c r="B65" s="85" t="s">
        <v>197</v>
      </c>
      <c r="C65" s="84">
        <v>42373.705999999998</v>
      </c>
      <c r="E65" s="83">
        <f t="shared" si="11"/>
        <v>12869.504166729348</v>
      </c>
      <c r="F65" s="83">
        <f t="shared" si="12"/>
        <v>12869.5</v>
      </c>
      <c r="G65" s="83">
        <f t="shared" si="44"/>
        <v>9.1953999799443409E-4</v>
      </c>
      <c r="I65" s="83">
        <f t="shared" si="45"/>
        <v>9.1953999799443409E-4</v>
      </c>
      <c r="P65" s="83">
        <f t="shared" si="14"/>
        <v>4.5392774236307741E-3</v>
      </c>
      <c r="Q65" s="146">
        <f t="shared" si="15"/>
        <v>27355.205999999998</v>
      </c>
      <c r="R65" s="83">
        <f t="shared" si="46"/>
        <v>1.3102499030552398E-5</v>
      </c>
      <c r="S65" s="85">
        <v>0.1</v>
      </c>
      <c r="T65" s="83">
        <f t="shared" si="17"/>
        <v>1.3102499030552399E-6</v>
      </c>
      <c r="Z65" s="83">
        <f t="shared" si="18"/>
        <v>12869.5</v>
      </c>
      <c r="AA65" s="90">
        <f t="shared" si="19"/>
        <v>1.7198929452278879E-3</v>
      </c>
      <c r="AB65" s="90">
        <f t="shared" si="20"/>
        <v>3.7389244763973203E-3</v>
      </c>
      <c r="AC65" s="90">
        <f t="shared" si="21"/>
        <v>-3.61973742563634E-3</v>
      </c>
      <c r="AD65" s="90">
        <f t="shared" si="22"/>
        <v>-8.0035294723345383E-4</v>
      </c>
      <c r="AE65" s="90">
        <f t="shared" si="23"/>
        <v>6.4056484014527578E-8</v>
      </c>
      <c r="AF65" s="83">
        <f t="shared" si="24"/>
        <v>-3.61973742563634E-3</v>
      </c>
      <c r="AG65" s="147"/>
      <c r="AH65" s="83">
        <f t="shared" si="25"/>
        <v>-2.8193844784028862E-3</v>
      </c>
      <c r="AI65" s="83">
        <f t="shared" si="26"/>
        <v>1.0092747646196691</v>
      </c>
      <c r="AJ65" s="83">
        <f t="shared" si="27"/>
        <v>-0.87912628539003601</v>
      </c>
      <c r="AK65" s="83">
        <f t="shared" si="28"/>
        <v>0.34562567550678108</v>
      </c>
      <c r="AL65" s="83">
        <f t="shared" si="29"/>
        <v>1.5439680556899555</v>
      </c>
      <c r="AM65" s="83">
        <f t="shared" si="30"/>
        <v>0.97352527646089648</v>
      </c>
      <c r="AN65" s="90">
        <f t="shared" si="47"/>
        <v>38.891812453708091</v>
      </c>
      <c r="AO65" s="90">
        <f t="shared" si="47"/>
        <v>38.891810637614562</v>
      </c>
      <c r="AP65" s="90">
        <f t="shared" si="47"/>
        <v>38.891796409030995</v>
      </c>
      <c r="AQ65" s="90">
        <f t="shared" si="47"/>
        <v>38.891684949702338</v>
      </c>
      <c r="AR65" s="90">
        <f t="shared" si="47"/>
        <v>38.890812914484243</v>
      </c>
      <c r="AS65" s="90">
        <f t="shared" si="47"/>
        <v>38.884055025005971</v>
      </c>
      <c r="AT65" s="90">
        <f t="shared" si="47"/>
        <v>38.835055453882255</v>
      </c>
      <c r="AU65" s="90">
        <f t="shared" si="32"/>
        <v>38.570483164619546</v>
      </c>
      <c r="AW65" s="83">
        <v>63000</v>
      </c>
      <c r="AX65" s="83">
        <f t="shared" si="0"/>
        <v>-1.2550904555434235E-2</v>
      </c>
      <c r="AY65" s="83">
        <f t="shared" si="1"/>
        <v>-1.3045583904641214E-2</v>
      </c>
      <c r="AZ65" s="83">
        <f t="shared" si="2"/>
        <v>4.9467934920697837E-4</v>
      </c>
      <c r="BA65" s="83">
        <f t="shared" si="3"/>
        <v>1.1877649999318802</v>
      </c>
      <c r="BB65" s="83">
        <f t="shared" si="4"/>
        <v>0.45566025646041869</v>
      </c>
      <c r="BC65" s="83">
        <f t="shared" si="5"/>
        <v>-0.99671258207601099</v>
      </c>
      <c r="BD65" s="83">
        <f t="shared" si="6"/>
        <v>-0.54417013469647557</v>
      </c>
      <c r="BE65" s="83">
        <f t="shared" si="35"/>
        <v>62.10656660493742</v>
      </c>
      <c r="BF65" s="83">
        <f t="shared" si="35"/>
        <v>62.106624461046877</v>
      </c>
      <c r="BG65" s="83">
        <f t="shared" si="35"/>
        <v>62.106848044882085</v>
      </c>
      <c r="BH65" s="83">
        <f t="shared" si="35"/>
        <v>62.107711664493799</v>
      </c>
      <c r="BI65" s="83">
        <f t="shared" si="35"/>
        <v>62.111041328857141</v>
      </c>
      <c r="BJ65" s="83">
        <f t="shared" si="35"/>
        <v>62.123788936396117</v>
      </c>
      <c r="BK65" s="83">
        <f t="shared" si="35"/>
        <v>62.171374260680203</v>
      </c>
      <c r="BL65" s="83">
        <f t="shared" si="8"/>
        <v>62.335904904886235</v>
      </c>
    </row>
    <row r="66" spans="1:64" ht="12.95" customHeight="1">
      <c r="A66" s="83" t="s">
        <v>110</v>
      </c>
      <c r="B66" s="85"/>
      <c r="C66" s="84">
        <v>42374.705999999998</v>
      </c>
      <c r="E66" s="83">
        <f t="shared" si="11"/>
        <v>12874.035486030212</v>
      </c>
      <c r="F66" s="83">
        <f t="shared" si="12"/>
        <v>12874</v>
      </c>
      <c r="G66" s="83">
        <f t="shared" si="44"/>
        <v>7.8312799960258417E-3</v>
      </c>
      <c r="I66" s="83">
        <f t="shared" si="45"/>
        <v>7.8312799960258417E-3</v>
      </c>
      <c r="P66" s="83">
        <f t="shared" si="14"/>
        <v>4.5375747302681254E-3</v>
      </c>
      <c r="Q66" s="146">
        <f t="shared" si="15"/>
        <v>27356.205999999998</v>
      </c>
      <c r="R66" s="83">
        <f t="shared" si="46"/>
        <v>1.0848494377680109E-5</v>
      </c>
      <c r="S66" s="85">
        <v>0.1</v>
      </c>
      <c r="T66" s="83">
        <f t="shared" si="17"/>
        <v>1.084849437768011E-6</v>
      </c>
      <c r="Z66" s="83">
        <f t="shared" si="18"/>
        <v>12874</v>
      </c>
      <c r="AA66" s="90">
        <f t="shared" si="19"/>
        <v>1.7194064773115047E-3</v>
      </c>
      <c r="AB66" s="90">
        <f t="shared" si="20"/>
        <v>1.0649448248982462E-2</v>
      </c>
      <c r="AC66" s="90">
        <f t="shared" si="21"/>
        <v>3.2937052657577163E-3</v>
      </c>
      <c r="AD66" s="90">
        <f t="shared" si="22"/>
        <v>6.1118735187143374E-3</v>
      </c>
      <c r="AE66" s="90">
        <f t="shared" si="23"/>
        <v>3.7354997908761577E-6</v>
      </c>
      <c r="AF66" s="83">
        <f t="shared" si="24"/>
        <v>3.2937052657577163E-3</v>
      </c>
      <c r="AG66" s="147"/>
      <c r="AH66" s="83">
        <f t="shared" si="25"/>
        <v>-2.8181682529566207E-3</v>
      </c>
      <c r="AI66" s="83">
        <f t="shared" si="26"/>
        <v>1.0083664333246878</v>
      </c>
      <c r="AJ66" s="83">
        <f t="shared" si="27"/>
        <v>-0.87787078091665038</v>
      </c>
      <c r="AK66" s="83">
        <f t="shared" si="28"/>
        <v>0.34564885595310824</v>
      </c>
      <c r="AL66" s="83">
        <f t="shared" si="29"/>
        <v>1.5465960442267059</v>
      </c>
      <c r="AM66" s="83">
        <f t="shared" si="30"/>
        <v>0.97608789030817722</v>
      </c>
      <c r="AN66" s="90">
        <f t="shared" si="47"/>
        <v>38.894256804857655</v>
      </c>
      <c r="AO66" s="90">
        <f t="shared" si="47"/>
        <v>38.894255047012159</v>
      </c>
      <c r="AP66" s="90">
        <f t="shared" si="47"/>
        <v>38.894241189460594</v>
      </c>
      <c r="AQ66" s="90">
        <f t="shared" si="47"/>
        <v>38.89413196383434</v>
      </c>
      <c r="AR66" s="90">
        <f t="shared" si="47"/>
        <v>38.893272100363923</v>
      </c>
      <c r="AS66" s="90">
        <f t="shared" si="47"/>
        <v>38.886567087357683</v>
      </c>
      <c r="AT66" s="90">
        <f t="shared" si="47"/>
        <v>38.837663019140024</v>
      </c>
      <c r="AU66" s="90">
        <f t="shared" si="32"/>
        <v>38.57261648461099</v>
      </c>
      <c r="AW66" s="83">
        <v>64000</v>
      </c>
      <c r="AX66" s="83">
        <f t="shared" ref="AX66:AX87" si="48">AB$3+AB$4*AW66+AB$5*AW66^2+AZ66</f>
        <v>-1.4785902205971873E-2</v>
      </c>
      <c r="AY66" s="83">
        <f t="shared" ref="AY66:AY87" si="49">AB$3+AB$4*AW66+AB$5*AW66^2</f>
        <v>-1.3368217992229266E-2</v>
      </c>
      <c r="AZ66" s="83">
        <f t="shared" ref="AZ66:AZ87" si="50">$AB$6*($AB$11/BA66*BB66+$AB$12)</f>
        <v>-1.4176842137426082E-3</v>
      </c>
      <c r="BA66" s="83">
        <f t="shared" ref="BA66:BA87" si="51">1+$AB$7*COS(BC66)</f>
        <v>1.3453528927805598</v>
      </c>
      <c r="BB66" s="83">
        <f t="shared" ref="BB66:BB87" si="52">SIN(BC66+RADIANS($AB$9))</f>
        <v>-0.45792578831328323</v>
      </c>
      <c r="BC66" s="83">
        <f t="shared" ref="BC66:BC87" si="53">2*ATAN(BD66)</f>
        <v>-4.793820462600272E-2</v>
      </c>
      <c r="BD66" s="83">
        <f t="shared" ref="BD66:BD87" si="54">SQRT((1+$AB$7)/(1-$AB$7))*TAN(BE66/2)</f>
        <v>-2.3973693593947885E-2</v>
      </c>
      <c r="BE66" s="83">
        <f t="shared" si="35"/>
        <v>62.798424784532287</v>
      </c>
      <c r="BF66" s="83">
        <f t="shared" si="35"/>
        <v>62.798437666727622</v>
      </c>
      <c r="BG66" s="83">
        <f t="shared" si="35"/>
        <v>62.798474946204529</v>
      </c>
      <c r="BH66" s="83">
        <f t="shared" si="35"/>
        <v>62.798582828129646</v>
      </c>
      <c r="BI66" s="83">
        <f t="shared" si="35"/>
        <v>62.798895022117897</v>
      </c>
      <c r="BJ66" s="83">
        <f t="shared" si="35"/>
        <v>62.799798446345292</v>
      </c>
      <c r="BK66" s="83">
        <f t="shared" si="35"/>
        <v>62.802412622645896</v>
      </c>
      <c r="BL66" s="83">
        <f t="shared" ref="BL66:BL87" si="55">RADIANS($AB$9)+$AB$18*(AW66-AB$15)</f>
        <v>62.809976014096534</v>
      </c>
    </row>
    <row r="67" spans="1:64" ht="12.95" customHeight="1">
      <c r="A67" s="83" t="s">
        <v>112</v>
      </c>
      <c r="B67" s="85"/>
      <c r="C67" s="84">
        <v>42390.591</v>
      </c>
      <c r="E67" s="83">
        <f t="shared" si="11"/>
        <v>12946.015493124454</v>
      </c>
      <c r="F67" s="83">
        <f t="shared" si="12"/>
        <v>12946</v>
      </c>
      <c r="G67" s="83">
        <f t="shared" si="44"/>
        <v>3.4191200029454194E-3</v>
      </c>
      <c r="I67" s="83">
        <f t="shared" si="45"/>
        <v>3.4191200029454194E-3</v>
      </c>
      <c r="P67" s="83">
        <f t="shared" si="14"/>
        <v>4.5103346686475787E-3</v>
      </c>
      <c r="Q67" s="146">
        <f t="shared" si="15"/>
        <v>27372.091</v>
      </c>
      <c r="R67" s="83">
        <f t="shared" si="46"/>
        <v>1.1907494466434751E-6</v>
      </c>
      <c r="S67" s="85">
        <v>0.1</v>
      </c>
      <c r="T67" s="83">
        <f t="shared" si="17"/>
        <v>1.1907494466434752E-7</v>
      </c>
      <c r="Z67" s="83">
        <f t="shared" si="18"/>
        <v>12946</v>
      </c>
      <c r="AA67" s="90">
        <f t="shared" si="19"/>
        <v>1.7137297839195345E-3</v>
      </c>
      <c r="AB67" s="90">
        <f t="shared" si="20"/>
        <v>6.2157248876734631E-3</v>
      </c>
      <c r="AC67" s="90">
        <f t="shared" si="21"/>
        <v>-1.0912146657021593E-3</v>
      </c>
      <c r="AD67" s="90">
        <f t="shared" si="22"/>
        <v>1.7053902190258849E-3</v>
      </c>
      <c r="AE67" s="90">
        <f t="shared" si="23"/>
        <v>2.9083557991491558E-7</v>
      </c>
      <c r="AF67" s="83">
        <f t="shared" si="24"/>
        <v>-1.0912146657021593E-3</v>
      </c>
      <c r="AG67" s="147"/>
      <c r="AH67" s="83">
        <f t="shared" si="25"/>
        <v>-2.7966048847280441E-3</v>
      </c>
      <c r="AI67" s="83">
        <f t="shared" si="26"/>
        <v>0.99404883757526785</v>
      </c>
      <c r="AJ67" s="83">
        <f t="shared" si="27"/>
        <v>-0.85729094653528037</v>
      </c>
      <c r="AK67" s="83">
        <f t="shared" si="28"/>
        <v>0.3456988754596455</v>
      </c>
      <c r="AL67" s="83">
        <f t="shared" si="29"/>
        <v>1.588009500086121</v>
      </c>
      <c r="AM67" s="83">
        <f t="shared" si="30"/>
        <v>1.0173630385013492</v>
      </c>
      <c r="AN67" s="90">
        <f t="shared" si="47"/>
        <v>38.933069936946119</v>
      </c>
      <c r="AO67" s="90">
        <f t="shared" si="47"/>
        <v>38.933068925868021</v>
      </c>
      <c r="AP67" s="90">
        <f t="shared" si="47"/>
        <v>38.9330600780116</v>
      </c>
      <c r="AQ67" s="90">
        <f t="shared" si="47"/>
        <v>38.932982660725585</v>
      </c>
      <c r="AR67" s="90">
        <f t="shared" si="47"/>
        <v>38.932306000605834</v>
      </c>
      <c r="AS67" s="90">
        <f t="shared" si="47"/>
        <v>38.926446275756781</v>
      </c>
      <c r="AT67" s="90">
        <f t="shared" si="47"/>
        <v>38.879218563759046</v>
      </c>
      <c r="AU67" s="90">
        <f t="shared" si="32"/>
        <v>38.606749604474132</v>
      </c>
      <c r="AW67" s="83">
        <v>65000</v>
      </c>
      <c r="AX67" s="83">
        <f t="shared" si="48"/>
        <v>-1.6375133163796917E-2</v>
      </c>
      <c r="AY67" s="83">
        <f t="shared" si="49"/>
        <v>-1.3689751069704924E-2</v>
      </c>
      <c r="AZ67" s="83">
        <f t="shared" si="50"/>
        <v>-2.6853820940919916E-3</v>
      </c>
      <c r="BA67" s="83">
        <f t="shared" si="51"/>
        <v>1.2092910795560137</v>
      </c>
      <c r="BB67" s="83">
        <f t="shared" si="52"/>
        <v>-0.99200007679777469</v>
      </c>
      <c r="BC67" s="83">
        <f t="shared" si="53"/>
        <v>0.92062257359297983</v>
      </c>
      <c r="BD67" s="83">
        <f t="shared" si="54"/>
        <v>0.49583652714013227</v>
      </c>
      <c r="BE67" s="83">
        <f t="shared" si="35"/>
        <v>63.497571894128306</v>
      </c>
      <c r="BF67" s="83">
        <f t="shared" si="35"/>
        <v>63.497502012050433</v>
      </c>
      <c r="BG67" s="83">
        <f t="shared" si="35"/>
        <v>63.497245060032675</v>
      </c>
      <c r="BH67" s="83">
        <f t="shared" si="35"/>
        <v>63.496300708641165</v>
      </c>
      <c r="BI67" s="83">
        <f t="shared" si="35"/>
        <v>63.492836001835997</v>
      </c>
      <c r="BJ67" s="83">
        <f t="shared" si="35"/>
        <v>63.480203294245477</v>
      </c>
      <c r="BK67" s="83">
        <f t="shared" si="35"/>
        <v>63.435119209259952</v>
      </c>
      <c r="BL67" s="83">
        <f t="shared" si="55"/>
        <v>63.284047123306827</v>
      </c>
    </row>
    <row r="68" spans="1:64" ht="12.95" customHeight="1">
      <c r="A68" s="83" t="s">
        <v>113</v>
      </c>
      <c r="B68" s="85"/>
      <c r="C68" s="84">
        <v>42459.886400000003</v>
      </c>
      <c r="E68" s="83">
        <f t="shared" si="11"/>
        <v>13260.015076605596</v>
      </c>
      <c r="F68" s="83">
        <f t="shared" si="12"/>
        <v>13260</v>
      </c>
      <c r="G68" s="83">
        <f t="shared" si="44"/>
        <v>3.3272000073338859E-3</v>
      </c>
      <c r="J68" s="83">
        <f t="shared" ref="J68:J76" si="56">G68</f>
        <v>3.3272000073338859E-3</v>
      </c>
      <c r="P68" s="83">
        <f t="shared" si="14"/>
        <v>4.391604456661694E-3</v>
      </c>
      <c r="Q68" s="146">
        <f t="shared" si="15"/>
        <v>27441.386400000003</v>
      </c>
      <c r="R68" s="83">
        <f t="shared" si="46"/>
        <v>1.1329568317488345E-6</v>
      </c>
      <c r="S68" s="85">
        <v>1</v>
      </c>
      <c r="T68" s="83">
        <f t="shared" si="17"/>
        <v>1.1329568317488345E-6</v>
      </c>
      <c r="Z68" s="83">
        <f t="shared" si="18"/>
        <v>13260</v>
      </c>
      <c r="AA68" s="90">
        <f t="shared" si="19"/>
        <v>1.731143646882722E-3</v>
      </c>
      <c r="AB68" s="90">
        <f t="shared" si="20"/>
        <v>5.987660817112858E-3</v>
      </c>
      <c r="AC68" s="90">
        <f t="shared" si="21"/>
        <v>-1.0644044493278082E-3</v>
      </c>
      <c r="AD68" s="90">
        <f t="shared" si="22"/>
        <v>1.5960563604511639E-3</v>
      </c>
      <c r="AE68" s="90">
        <f t="shared" si="23"/>
        <v>2.5473959057366157E-6</v>
      </c>
      <c r="AF68" s="83">
        <f t="shared" si="24"/>
        <v>-1.0644044493278082E-3</v>
      </c>
      <c r="AG68" s="147"/>
      <c r="AH68" s="83">
        <f t="shared" si="25"/>
        <v>-2.6604608097789721E-3</v>
      </c>
      <c r="AI68" s="83">
        <f t="shared" si="26"/>
        <v>0.93643153350315522</v>
      </c>
      <c r="AJ68" s="83">
        <f t="shared" si="27"/>
        <v>-0.75933397868055097</v>
      </c>
      <c r="AK68" s="83">
        <f t="shared" si="28"/>
        <v>0.33985611498913559</v>
      </c>
      <c r="AL68" s="83">
        <f t="shared" si="29"/>
        <v>1.7557049193469918</v>
      </c>
      <c r="AM68" s="83">
        <f t="shared" si="30"/>
        <v>1.2043878110868242</v>
      </c>
      <c r="AN68" s="90">
        <f t="shared" si="47"/>
        <v>39.096151828470141</v>
      </c>
      <c r="AO68" s="90">
        <f t="shared" si="47"/>
        <v>39.096151796678939</v>
      </c>
      <c r="AP68" s="90">
        <f t="shared" si="47"/>
        <v>39.096151264826972</v>
      </c>
      <c r="AQ68" s="90">
        <f t="shared" si="47"/>
        <v>39.096142367431121</v>
      </c>
      <c r="AR68" s="90">
        <f t="shared" si="47"/>
        <v>39.095993588975496</v>
      </c>
      <c r="AS68" s="90">
        <f t="shared" si="47"/>
        <v>39.093524184374218</v>
      </c>
      <c r="AT68" s="90">
        <f t="shared" si="47"/>
        <v>39.056630816699588</v>
      </c>
      <c r="AU68" s="90">
        <f t="shared" si="32"/>
        <v>38.755607932766161</v>
      </c>
      <c r="AW68" s="83">
        <v>66000</v>
      </c>
      <c r="AX68" s="83">
        <f t="shared" si="48"/>
        <v>-1.6793396279114095E-2</v>
      </c>
      <c r="AY68" s="83">
        <f t="shared" si="49"/>
        <v>-1.4010183137068179E-2</v>
      </c>
      <c r="AZ68" s="83">
        <f t="shared" si="50"/>
        <v>-2.7832131420459181E-3</v>
      </c>
      <c r="BA68" s="83">
        <f t="shared" si="51"/>
        <v>0.98640810668846679</v>
      </c>
      <c r="BB68" s="83">
        <f t="shared" si="52"/>
        <v>-0.84570031493171172</v>
      </c>
      <c r="BC68" s="83">
        <f t="shared" si="53"/>
        <v>1.6101177808802409</v>
      </c>
      <c r="BD68" s="83">
        <f t="shared" si="54"/>
        <v>1.0401153193435688</v>
      </c>
      <c r="BE68" s="83">
        <f t="shared" si="35"/>
        <v>64.086760775316989</v>
      </c>
      <c r="BF68" s="83">
        <f t="shared" si="35"/>
        <v>64.086760047972106</v>
      </c>
      <c r="BG68" s="83">
        <f t="shared" si="35"/>
        <v>64.086753276461977</v>
      </c>
      <c r="BH68" s="83">
        <f t="shared" si="35"/>
        <v>64.086690241093251</v>
      </c>
      <c r="BI68" s="83">
        <f t="shared" si="35"/>
        <v>64.086104032734539</v>
      </c>
      <c r="BJ68" s="83">
        <f t="shared" si="35"/>
        <v>64.080701884712724</v>
      </c>
      <c r="BK68" s="83">
        <f t="shared" si="35"/>
        <v>64.034504477109508</v>
      </c>
      <c r="BL68" s="83">
        <f t="shared" si="55"/>
        <v>63.75811823251712</v>
      </c>
    </row>
    <row r="69" spans="1:64" ht="12.95" customHeight="1">
      <c r="A69" s="83" t="s">
        <v>113</v>
      </c>
      <c r="B69" s="85"/>
      <c r="C69" s="84">
        <v>42461.872100000001</v>
      </c>
      <c r="E69" s="83">
        <f t="shared" si="11"/>
        <v>13269.012917341312</v>
      </c>
      <c r="F69" s="83">
        <f t="shared" si="12"/>
        <v>13269</v>
      </c>
      <c r="G69" s="83">
        <f t="shared" si="44"/>
        <v>2.8506800008472055E-3</v>
      </c>
      <c r="J69" s="83">
        <f t="shared" si="56"/>
        <v>2.8506800008472055E-3</v>
      </c>
      <c r="P69" s="83">
        <f t="shared" si="14"/>
        <v>4.3882029617318885E-3</v>
      </c>
      <c r="Q69" s="146">
        <f t="shared" si="15"/>
        <v>27443.372100000001</v>
      </c>
      <c r="R69" s="83">
        <f t="shared" si="46"/>
        <v>2.3639768552476023E-6</v>
      </c>
      <c r="S69" s="85">
        <v>1</v>
      </c>
      <c r="T69" s="83">
        <f t="shared" si="17"/>
        <v>2.3639768552476023E-6</v>
      </c>
      <c r="Z69" s="83">
        <f t="shared" si="18"/>
        <v>13269</v>
      </c>
      <c r="AA69" s="90">
        <f t="shared" si="19"/>
        <v>1.7325573395963519E-3</v>
      </c>
      <c r="AB69" s="90">
        <f t="shared" si="20"/>
        <v>5.5063256229827421E-3</v>
      </c>
      <c r="AC69" s="90">
        <f t="shared" si="21"/>
        <v>-1.537522960884683E-3</v>
      </c>
      <c r="AD69" s="90">
        <f t="shared" si="22"/>
        <v>1.1181226612508536E-3</v>
      </c>
      <c r="AE69" s="90">
        <f t="shared" si="23"/>
        <v>1.2501982856026912E-6</v>
      </c>
      <c r="AF69" s="83">
        <f t="shared" si="24"/>
        <v>-1.537522960884683E-3</v>
      </c>
      <c r="AG69" s="147"/>
      <c r="AH69" s="83">
        <f t="shared" si="25"/>
        <v>-2.6556456221355365E-3</v>
      </c>
      <c r="AI69" s="83">
        <f t="shared" si="26"/>
        <v>0.934895598379339</v>
      </c>
      <c r="AJ69" s="83">
        <f t="shared" si="27"/>
        <v>-0.75638421528042477</v>
      </c>
      <c r="AK69" s="83">
        <f t="shared" si="28"/>
        <v>0.33956523043133363</v>
      </c>
      <c r="AL69" s="83">
        <f t="shared" si="29"/>
        <v>1.7602262153518569</v>
      </c>
      <c r="AM69" s="83">
        <f t="shared" si="30"/>
        <v>1.2099427759967187</v>
      </c>
      <c r="AN69" s="90">
        <f t="shared" si="47"/>
        <v>39.100685994449691</v>
      </c>
      <c r="AO69" s="90">
        <f t="shared" si="47"/>
        <v>39.100685966794352</v>
      </c>
      <c r="AP69" s="90">
        <f t="shared" si="47"/>
        <v>39.100685491860112</v>
      </c>
      <c r="AQ69" s="90">
        <f t="shared" si="47"/>
        <v>39.100677335864447</v>
      </c>
      <c r="AR69" s="90">
        <f t="shared" si="47"/>
        <v>39.100537334507592</v>
      </c>
      <c r="AS69" s="90">
        <f t="shared" si="47"/>
        <v>39.098151768547936</v>
      </c>
      <c r="AT69" s="90">
        <f t="shared" si="47"/>
        <v>39.061620399041651</v>
      </c>
      <c r="AU69" s="90">
        <f t="shared" si="32"/>
        <v>38.759874572749055</v>
      </c>
      <c r="AW69" s="83">
        <v>67000</v>
      </c>
      <c r="AX69" s="83">
        <f t="shared" si="48"/>
        <v>-1.6477896056590478E-2</v>
      </c>
      <c r="AY69" s="83">
        <f t="shared" si="49"/>
        <v>-1.4329514194319035E-2</v>
      </c>
      <c r="AZ69" s="83">
        <f t="shared" si="50"/>
        <v>-2.1483818622714422E-3</v>
      </c>
      <c r="BA69" s="83">
        <f t="shared" si="51"/>
        <v>0.83172344252993069</v>
      </c>
      <c r="BB69" s="83">
        <f t="shared" si="52"/>
        <v>-0.51318314112067498</v>
      </c>
      <c r="BC69" s="83">
        <f t="shared" si="53"/>
        <v>2.0791044341721672</v>
      </c>
      <c r="BD69" s="83">
        <f t="shared" si="54"/>
        <v>1.701868559622759</v>
      </c>
      <c r="BE69" s="83">
        <f t="shared" si="35"/>
        <v>64.572938447335162</v>
      </c>
      <c r="BF69" s="83">
        <f t="shared" si="35"/>
        <v>64.572938447342494</v>
      </c>
      <c r="BG69" s="83">
        <f t="shared" si="35"/>
        <v>64.57293844721741</v>
      </c>
      <c r="BH69" s="83">
        <f t="shared" si="35"/>
        <v>64.572938449352137</v>
      </c>
      <c r="BI69" s="83">
        <f t="shared" si="35"/>
        <v>64.572938412919228</v>
      </c>
      <c r="BJ69" s="83">
        <f t="shared" si="35"/>
        <v>64.572939034711325</v>
      </c>
      <c r="BK69" s="83">
        <f t="shared" si="35"/>
        <v>64.572928422421697</v>
      </c>
      <c r="BL69" s="83">
        <f t="shared" si="55"/>
        <v>64.23218934172742</v>
      </c>
    </row>
    <row r="70" spans="1:64" ht="12.95" customHeight="1">
      <c r="A70" s="83" t="s">
        <v>113</v>
      </c>
      <c r="B70" s="85" t="s">
        <v>197</v>
      </c>
      <c r="C70" s="84">
        <v>42466.837500000001</v>
      </c>
      <c r="E70" s="83">
        <f t="shared" si="11"/>
        <v>13291.512730197828</v>
      </c>
      <c r="F70" s="83">
        <f t="shared" si="12"/>
        <v>13291.5</v>
      </c>
      <c r="G70" s="83">
        <f t="shared" si="44"/>
        <v>2.8093799992348067E-3</v>
      </c>
      <c r="J70" s="83">
        <f t="shared" si="56"/>
        <v>2.8093799992348067E-3</v>
      </c>
      <c r="P70" s="83">
        <f t="shared" si="14"/>
        <v>4.3796996145778356E-3</v>
      </c>
      <c r="Q70" s="146">
        <f t="shared" si="15"/>
        <v>27448.337500000001</v>
      </c>
      <c r="R70" s="83">
        <f t="shared" si="46"/>
        <v>2.4659036943310781E-6</v>
      </c>
      <c r="S70" s="85">
        <v>1</v>
      </c>
      <c r="T70" s="83">
        <f t="shared" si="17"/>
        <v>2.4659036943310781E-6</v>
      </c>
      <c r="Z70" s="83">
        <f t="shared" si="18"/>
        <v>13291.5</v>
      </c>
      <c r="AA70" s="90">
        <f t="shared" si="19"/>
        <v>1.7362949948955654E-3</v>
      </c>
      <c r="AB70" s="90">
        <f t="shared" si="20"/>
        <v>5.4527846189170769E-3</v>
      </c>
      <c r="AC70" s="90">
        <f t="shared" si="21"/>
        <v>-1.5703196153430288E-3</v>
      </c>
      <c r="AD70" s="90">
        <f t="shared" si="22"/>
        <v>1.0730850043392413E-3</v>
      </c>
      <c r="AE70" s="90">
        <f t="shared" si="23"/>
        <v>1.1515114265377495E-6</v>
      </c>
      <c r="AF70" s="83">
        <f t="shared" si="24"/>
        <v>-1.5703196153430288E-3</v>
      </c>
      <c r="AG70" s="147"/>
      <c r="AH70" s="83">
        <f t="shared" si="25"/>
        <v>-2.6434046196822701E-3</v>
      </c>
      <c r="AI70" s="83">
        <f t="shared" si="26"/>
        <v>0.93108352797417882</v>
      </c>
      <c r="AJ70" s="83">
        <f t="shared" si="27"/>
        <v>-0.74898507629912836</v>
      </c>
      <c r="AK70" s="83">
        <f t="shared" si="28"/>
        <v>0.33881211417507379</v>
      </c>
      <c r="AL70" s="83">
        <f t="shared" si="29"/>
        <v>1.7714648874887753</v>
      </c>
      <c r="AM70" s="83">
        <f t="shared" si="30"/>
        <v>1.2238835348459343</v>
      </c>
      <c r="AN70" s="90">
        <f t="shared" si="47"/>
        <v>39.111988980518426</v>
      </c>
      <c r="AO70" s="90">
        <f t="shared" si="47"/>
        <v>39.111988961305414</v>
      </c>
      <c r="AP70" s="90">
        <f t="shared" si="47"/>
        <v>39.111988607956008</v>
      </c>
      <c r="AQ70" s="90">
        <f t="shared" si="47"/>
        <v>39.111982109594265</v>
      </c>
      <c r="AR70" s="90">
        <f t="shared" si="47"/>
        <v>39.111862647072257</v>
      </c>
      <c r="AS70" s="90">
        <f t="shared" si="47"/>
        <v>39.109682246192925</v>
      </c>
      <c r="AT70" s="90">
        <f t="shared" si="47"/>
        <v>39.07407029431252</v>
      </c>
      <c r="AU70" s="90">
        <f t="shared" si="32"/>
        <v>38.770541172706288</v>
      </c>
      <c r="AW70" s="83">
        <v>68000</v>
      </c>
      <c r="AX70" s="83">
        <f t="shared" si="48"/>
        <v>-1.5836916628955647E-2</v>
      </c>
      <c r="AY70" s="83">
        <f t="shared" si="49"/>
        <v>-1.4647744241457501E-2</v>
      </c>
      <c r="AZ70" s="83">
        <f t="shared" si="50"/>
        <v>-1.189172387498146E-3</v>
      </c>
      <c r="BA70" s="83">
        <f t="shared" si="51"/>
        <v>0.73827819636239056</v>
      </c>
      <c r="BB70" s="83">
        <f t="shared" si="52"/>
        <v>-0.18742179043781604</v>
      </c>
      <c r="BC70" s="83">
        <f t="shared" si="53"/>
        <v>2.4294571128954923</v>
      </c>
      <c r="BD70" s="83">
        <f t="shared" si="54"/>
        <v>2.6887494085544597</v>
      </c>
      <c r="BE70" s="83">
        <f t="shared" si="35"/>
        <v>64.993413813110081</v>
      </c>
      <c r="BF70" s="83">
        <f t="shared" si="35"/>
        <v>64.993399944517222</v>
      </c>
      <c r="BG70" s="83">
        <f t="shared" si="35"/>
        <v>64.993471956313556</v>
      </c>
      <c r="BH70" s="83">
        <f t="shared" ref="BH70:BK87" si="57">$BL70+$AB$7*SIN(BI70)</f>
        <v>64.993097955383703</v>
      </c>
      <c r="BI70" s="83">
        <f t="shared" si="57"/>
        <v>64.995038103943656</v>
      </c>
      <c r="BJ70" s="83">
        <f t="shared" si="57"/>
        <v>64.984911644075453</v>
      </c>
      <c r="BK70" s="83">
        <f t="shared" si="57"/>
        <v>65.036197017546584</v>
      </c>
      <c r="BL70" s="83">
        <f t="shared" si="55"/>
        <v>64.706260450937719</v>
      </c>
    </row>
    <row r="71" spans="1:64" ht="12.95" customHeight="1">
      <c r="A71" s="83" t="s">
        <v>113</v>
      </c>
      <c r="B71" s="85"/>
      <c r="C71" s="84">
        <v>42466.947999999997</v>
      </c>
      <c r="E71" s="83">
        <f t="shared" si="11"/>
        <v>13292.013440980552</v>
      </c>
      <c r="F71" s="83">
        <f t="shared" si="12"/>
        <v>13292</v>
      </c>
      <c r="G71" s="83">
        <f t="shared" si="44"/>
        <v>2.966239997476805E-3</v>
      </c>
      <c r="J71" s="83">
        <f t="shared" si="56"/>
        <v>2.966239997476805E-3</v>
      </c>
      <c r="P71" s="83">
        <f t="shared" si="14"/>
        <v>4.3795106576385535E-3</v>
      </c>
      <c r="Q71" s="146">
        <f t="shared" si="15"/>
        <v>27448.447999999997</v>
      </c>
      <c r="R71" s="83">
        <f t="shared" si="46"/>
        <v>1.9973339588740246E-6</v>
      </c>
      <c r="S71" s="85">
        <v>1</v>
      </c>
      <c r="T71" s="83">
        <f t="shared" si="17"/>
        <v>1.9973339588740246E-6</v>
      </c>
      <c r="Z71" s="83">
        <f t="shared" si="18"/>
        <v>13292</v>
      </c>
      <c r="AA71" s="90">
        <f t="shared" si="19"/>
        <v>1.7363813266035558E-3</v>
      </c>
      <c r="AB71" s="90">
        <f t="shared" si="20"/>
        <v>5.6093693285118023E-3</v>
      </c>
      <c r="AC71" s="90">
        <f t="shared" si="21"/>
        <v>-1.4132706601617485E-3</v>
      </c>
      <c r="AD71" s="90">
        <f t="shared" si="22"/>
        <v>1.2298586708732492E-3</v>
      </c>
      <c r="AE71" s="90">
        <f t="shared" si="23"/>
        <v>1.5125523503221151E-6</v>
      </c>
      <c r="AF71" s="83">
        <f t="shared" si="24"/>
        <v>-1.4132706601617485E-3</v>
      </c>
      <c r="AG71" s="147"/>
      <c r="AH71" s="83">
        <f t="shared" si="25"/>
        <v>-2.6431293310349977E-3</v>
      </c>
      <c r="AI71" s="83">
        <f t="shared" si="26"/>
        <v>0.93099926489921314</v>
      </c>
      <c r="AJ71" s="83">
        <f t="shared" si="27"/>
        <v>-0.7488202626306969</v>
      </c>
      <c r="AK71" s="83">
        <f t="shared" si="28"/>
        <v>0.33879496363408368</v>
      </c>
      <c r="AL71" s="83">
        <f t="shared" si="29"/>
        <v>1.7717135952643899</v>
      </c>
      <c r="AM71" s="83">
        <f t="shared" si="30"/>
        <v>1.224194204575402</v>
      </c>
      <c r="AN71" s="90">
        <f t="shared" ref="AN71:AT80" si="58">$AU71+$AB$7*SIN(AO71)</f>
        <v>39.112239634389418</v>
      </c>
      <c r="AO71" s="90">
        <f t="shared" si="58"/>
        <v>39.112239615336478</v>
      </c>
      <c r="AP71" s="90">
        <f t="shared" si="58"/>
        <v>39.112239264378523</v>
      </c>
      <c r="AQ71" s="90">
        <f t="shared" si="58"/>
        <v>39.112232799821335</v>
      </c>
      <c r="AR71" s="90">
        <f t="shared" si="58"/>
        <v>39.112113771279759</v>
      </c>
      <c r="AS71" s="90">
        <f t="shared" si="58"/>
        <v>39.109937856159576</v>
      </c>
      <c r="AT71" s="90">
        <f t="shared" si="58"/>
        <v>39.074346567156354</v>
      </c>
      <c r="AU71" s="90">
        <f t="shared" si="32"/>
        <v>38.770778208260893</v>
      </c>
      <c r="AW71" s="83">
        <v>69000</v>
      </c>
      <c r="AX71" s="83">
        <f t="shared" si="48"/>
        <v>-1.5098603813817852E-2</v>
      </c>
      <c r="AY71" s="83">
        <f t="shared" si="49"/>
        <v>-1.4964873278483561E-2</v>
      </c>
      <c r="AZ71" s="83">
        <f t="shared" si="50"/>
        <v>-1.3373053533429069E-4</v>
      </c>
      <c r="BA71" s="83">
        <f t="shared" si="51"/>
        <v>0.68481506352169808</v>
      </c>
      <c r="BB71" s="83">
        <f t="shared" si="52"/>
        <v>9.9789716918590551E-2</v>
      </c>
      <c r="BC71" s="83">
        <f t="shared" si="53"/>
        <v>2.7179499589472398</v>
      </c>
      <c r="BD71" s="83">
        <f t="shared" si="54"/>
        <v>4.6501402671667931</v>
      </c>
      <c r="BE71" s="83">
        <f t="shared" ref="BE71:BG87" si="59">$BL71+$AB$7*SIN(BF71)</f>
        <v>65.375116299360343</v>
      </c>
      <c r="BF71" s="83">
        <f t="shared" si="59"/>
        <v>65.374988402001065</v>
      </c>
      <c r="BG71" s="83">
        <f t="shared" si="59"/>
        <v>65.375436058425322</v>
      </c>
      <c r="BH71" s="83">
        <f t="shared" si="57"/>
        <v>65.373868607578629</v>
      </c>
      <c r="BI71" s="83">
        <f t="shared" si="57"/>
        <v>65.379349671423185</v>
      </c>
      <c r="BJ71" s="83">
        <f t="shared" si="57"/>
        <v>65.36009262219082</v>
      </c>
      <c r="BK71" s="83">
        <f t="shared" si="57"/>
        <v>65.426692926449007</v>
      </c>
      <c r="BL71" s="83">
        <f t="shared" si="55"/>
        <v>65.180331560148005</v>
      </c>
    </row>
    <row r="72" spans="1:64" ht="12.95" customHeight="1">
      <c r="A72" s="83" t="s">
        <v>113</v>
      </c>
      <c r="B72" s="85"/>
      <c r="C72" s="84">
        <v>42467.830800000003</v>
      </c>
      <c r="E72" s="83">
        <f t="shared" si="11"/>
        <v>13296.013689659387</v>
      </c>
      <c r="F72" s="83">
        <f t="shared" si="12"/>
        <v>13296</v>
      </c>
      <c r="G72" s="83">
        <f t="shared" si="44"/>
        <v>3.0211200064513832E-3</v>
      </c>
      <c r="J72" s="83">
        <f t="shared" si="56"/>
        <v>3.0211200064513832E-3</v>
      </c>
      <c r="P72" s="83">
        <f t="shared" si="14"/>
        <v>4.3779990120333895E-3</v>
      </c>
      <c r="Q72" s="146">
        <f t="shared" si="15"/>
        <v>27449.330800000003</v>
      </c>
      <c r="R72" s="83">
        <f t="shared" si="46"/>
        <v>1.8411206357892143E-6</v>
      </c>
      <c r="S72" s="85">
        <v>1</v>
      </c>
      <c r="T72" s="83">
        <f t="shared" si="17"/>
        <v>1.8411206357892143E-6</v>
      </c>
      <c r="Z72" s="83">
        <f t="shared" si="18"/>
        <v>13296</v>
      </c>
      <c r="AA72" s="90">
        <f t="shared" si="19"/>
        <v>1.7370770659724658E-3</v>
      </c>
      <c r="AB72" s="90">
        <f t="shared" si="20"/>
        <v>5.6620419525123065E-3</v>
      </c>
      <c r="AC72" s="90">
        <f t="shared" si="21"/>
        <v>-1.3568790055820063E-3</v>
      </c>
      <c r="AD72" s="90">
        <f t="shared" si="22"/>
        <v>1.2840429404789174E-3</v>
      </c>
      <c r="AE72" s="90">
        <f t="shared" si="23"/>
        <v>1.6487662729937446E-6</v>
      </c>
      <c r="AF72" s="83">
        <f t="shared" si="24"/>
        <v>-1.3568790055820063E-3</v>
      </c>
      <c r="AG72" s="147"/>
      <c r="AH72" s="83">
        <f t="shared" si="25"/>
        <v>-2.6409219460609237E-3</v>
      </c>
      <c r="AI72" s="83">
        <f t="shared" si="26"/>
        <v>0.93032586273429174</v>
      </c>
      <c r="AJ72" s="83">
        <f t="shared" si="27"/>
        <v>-0.74750116222442309</v>
      </c>
      <c r="AK72" s="83">
        <f t="shared" si="28"/>
        <v>0.33865711778220209</v>
      </c>
      <c r="AL72" s="83">
        <f t="shared" si="29"/>
        <v>1.7737016382909079</v>
      </c>
      <c r="AM72" s="83">
        <f t="shared" si="30"/>
        <v>1.2266809447432585</v>
      </c>
      <c r="AN72" s="90">
        <f t="shared" si="58"/>
        <v>39.114244049222521</v>
      </c>
      <c r="AO72" s="90">
        <f t="shared" si="58"/>
        <v>39.114244031411047</v>
      </c>
      <c r="AP72" s="90">
        <f t="shared" si="58"/>
        <v>39.114243699131272</v>
      </c>
      <c r="AQ72" s="90">
        <f t="shared" si="58"/>
        <v>39.114237500456262</v>
      </c>
      <c r="AR72" s="90">
        <f t="shared" si="58"/>
        <v>39.114121909103055</v>
      </c>
      <c r="AS72" s="90">
        <f t="shared" si="58"/>
        <v>39.111981763039161</v>
      </c>
      <c r="AT72" s="90">
        <f t="shared" si="58"/>
        <v>39.076556135697174</v>
      </c>
      <c r="AU72" s="90">
        <f t="shared" si="32"/>
        <v>38.772674492697732</v>
      </c>
      <c r="AW72" s="83">
        <v>70000</v>
      </c>
      <c r="AX72" s="83">
        <f t="shared" si="48"/>
        <v>-1.43968632891695E-2</v>
      </c>
      <c r="AY72" s="83">
        <f t="shared" si="49"/>
        <v>-1.5280901305397231E-2</v>
      </c>
      <c r="AZ72" s="83">
        <f t="shared" si="50"/>
        <v>8.8403801622773158E-4</v>
      </c>
      <c r="BA72" s="83">
        <f t="shared" si="51"/>
        <v>0.65900695550185229</v>
      </c>
      <c r="BB72" s="83">
        <f t="shared" si="52"/>
        <v>0.34995648622986614</v>
      </c>
      <c r="BC72" s="83">
        <f t="shared" si="53"/>
        <v>2.9755185301755773</v>
      </c>
      <c r="BD72" s="83">
        <f t="shared" si="54"/>
        <v>12.015123581462722</v>
      </c>
      <c r="BE72" s="83">
        <f t="shared" si="59"/>
        <v>65.735837157730671</v>
      </c>
      <c r="BF72" s="83">
        <f t="shared" si="59"/>
        <v>65.735681945627888</v>
      </c>
      <c r="BG72" s="83">
        <f t="shared" si="59"/>
        <v>65.736143828759694</v>
      </c>
      <c r="BH72" s="83">
        <f t="shared" si="57"/>
        <v>65.734769196016444</v>
      </c>
      <c r="BI72" s="83">
        <f t="shared" si="57"/>
        <v>65.738858966477054</v>
      </c>
      <c r="BJ72" s="83">
        <f t="shared" si="57"/>
        <v>65.726679143891175</v>
      </c>
      <c r="BK72" s="83">
        <f t="shared" si="57"/>
        <v>65.76284997078902</v>
      </c>
      <c r="BL72" s="83">
        <f t="shared" si="55"/>
        <v>65.654402669358305</v>
      </c>
    </row>
    <row r="73" spans="1:64" ht="12.95" customHeight="1">
      <c r="A73" s="53" t="s">
        <v>113</v>
      </c>
      <c r="B73" s="50" t="s">
        <v>197</v>
      </c>
      <c r="C73" s="49">
        <v>42467.940600000002</v>
      </c>
      <c r="D73" s="49"/>
      <c r="E73" s="83">
        <f t="shared" si="11"/>
        <v>13296.511228518613</v>
      </c>
      <c r="F73" s="83">
        <f t="shared" si="12"/>
        <v>13296.5</v>
      </c>
      <c r="G73" s="83">
        <f t="shared" si="44"/>
        <v>2.477980000548996E-3</v>
      </c>
      <c r="J73" s="83">
        <f t="shared" si="56"/>
        <v>2.477980000548996E-3</v>
      </c>
      <c r="P73" s="83">
        <f t="shared" si="14"/>
        <v>4.377810057571381E-3</v>
      </c>
      <c r="Q73" s="146">
        <f t="shared" si="15"/>
        <v>27449.440600000002</v>
      </c>
      <c r="R73" s="83">
        <f t="shared" si="46"/>
        <v>3.6093542455656787E-6</v>
      </c>
      <c r="S73" s="85">
        <v>1</v>
      </c>
      <c r="T73" s="83">
        <f t="shared" si="17"/>
        <v>3.6093542455656787E-6</v>
      </c>
      <c r="Z73" s="83">
        <f t="shared" si="18"/>
        <v>13296.5</v>
      </c>
      <c r="AA73" s="90">
        <f t="shared" si="19"/>
        <v>1.7371646682585963E-3</v>
      </c>
      <c r="AB73" s="90">
        <f t="shared" si="20"/>
        <v>5.1186253898617808E-3</v>
      </c>
      <c r="AC73" s="90">
        <f t="shared" si="21"/>
        <v>-1.899830057022385E-3</v>
      </c>
      <c r="AD73" s="90">
        <f t="shared" si="22"/>
        <v>7.4081533229039976E-4</v>
      </c>
      <c r="AE73" s="90">
        <f t="shared" si="23"/>
        <v>5.4880735655653542E-7</v>
      </c>
      <c r="AF73" s="83">
        <f t="shared" si="24"/>
        <v>-1.899830057022385E-3</v>
      </c>
      <c r="AG73" s="147"/>
      <c r="AH73" s="83">
        <f t="shared" si="25"/>
        <v>-2.6406453893127848E-3</v>
      </c>
      <c r="AI73" s="83">
        <f t="shared" si="26"/>
        <v>0.93024177523754892</v>
      </c>
      <c r="AJ73" s="83">
        <f t="shared" si="27"/>
        <v>-0.74733620117596067</v>
      </c>
      <c r="AK73" s="83">
        <f t="shared" si="28"/>
        <v>0.3386398070313949</v>
      </c>
      <c r="AL73" s="83">
        <f t="shared" si="29"/>
        <v>1.7739499414891955</v>
      </c>
      <c r="AM73" s="83">
        <f t="shared" si="30"/>
        <v>1.2269919603495465</v>
      </c>
      <c r="AN73" s="90">
        <f t="shared" si="58"/>
        <v>39.114494499138594</v>
      </c>
      <c r="AO73" s="90">
        <f t="shared" si="58"/>
        <v>39.114494481477507</v>
      </c>
      <c r="AP73" s="90">
        <f t="shared" si="58"/>
        <v>39.114494151476556</v>
      </c>
      <c r="AQ73" s="90">
        <f t="shared" si="58"/>
        <v>39.114487985471911</v>
      </c>
      <c r="AR73" s="90">
        <f t="shared" si="58"/>
        <v>39.114372819446402</v>
      </c>
      <c r="AS73" s="90">
        <f t="shared" si="58"/>
        <v>39.112237129841041</v>
      </c>
      <c r="AT73" s="90">
        <f t="shared" si="58"/>
        <v>39.076832254955534</v>
      </c>
      <c r="AU73" s="90">
        <f t="shared" si="32"/>
        <v>38.772911528252337</v>
      </c>
      <c r="AW73" s="83">
        <v>71000</v>
      </c>
      <c r="AX73" s="83">
        <f t="shared" si="48"/>
        <v>-1.3825458589630029E-2</v>
      </c>
      <c r="AY73" s="83">
        <f t="shared" si="49"/>
        <v>-1.5595828322198496E-2</v>
      </c>
      <c r="AZ73" s="83">
        <f t="shared" si="50"/>
        <v>1.7703697325684674E-3</v>
      </c>
      <c r="BA73" s="83">
        <f t="shared" si="51"/>
        <v>0.65536673823079061</v>
      </c>
      <c r="BB73" s="83">
        <f t="shared" si="52"/>
        <v>0.56793662287626479</v>
      </c>
      <c r="BC73" s="83">
        <f t="shared" si="53"/>
        <v>-3.0611946695402343</v>
      </c>
      <c r="BD73" s="83">
        <f t="shared" si="54"/>
        <v>-24.862844530006381</v>
      </c>
      <c r="BE73" s="83">
        <f t="shared" si="59"/>
        <v>66.088687130341725</v>
      </c>
      <c r="BF73" s="83">
        <f t="shared" si="59"/>
        <v>66.088774642204143</v>
      </c>
      <c r="BG73" s="83">
        <f t="shared" si="59"/>
        <v>66.088519846054297</v>
      </c>
      <c r="BH73" s="83">
        <f t="shared" si="57"/>
        <v>66.089261721601261</v>
      </c>
      <c r="BI73" s="83">
        <f t="shared" si="57"/>
        <v>66.08710182117477</v>
      </c>
      <c r="BJ73" s="83">
        <f t="shared" si="57"/>
        <v>66.093391686174343</v>
      </c>
      <c r="BK73" s="83">
        <f t="shared" si="57"/>
        <v>66.075087261341807</v>
      </c>
      <c r="BL73" s="83">
        <f t="shared" si="55"/>
        <v>66.128473778568605</v>
      </c>
    </row>
    <row r="74" spans="1:64" ht="12.95" customHeight="1">
      <c r="A74" s="53" t="s">
        <v>113</v>
      </c>
      <c r="B74" s="50"/>
      <c r="C74" s="49">
        <v>42484.823400000001</v>
      </c>
      <c r="D74" s="49"/>
      <c r="E74" s="83">
        <f t="shared" si="11"/>
        <v>13373.012586011248</v>
      </c>
      <c r="F74" s="83">
        <f t="shared" si="12"/>
        <v>13373</v>
      </c>
      <c r="G74" s="83">
        <f t="shared" si="44"/>
        <v>2.7775600028689951E-3</v>
      </c>
      <c r="J74" s="83">
        <f t="shared" si="56"/>
        <v>2.7775600028689951E-3</v>
      </c>
      <c r="P74" s="83">
        <f t="shared" si="14"/>
        <v>4.3489032676340108E-3</v>
      </c>
      <c r="Q74" s="146">
        <f t="shared" si="15"/>
        <v>27466.323400000001</v>
      </c>
      <c r="R74" s="83">
        <f t="shared" si="46"/>
        <v>2.4691196557223781E-6</v>
      </c>
      <c r="S74" s="85">
        <v>1</v>
      </c>
      <c r="T74" s="83">
        <f t="shared" si="17"/>
        <v>2.4691196557223781E-6</v>
      </c>
      <c r="Z74" s="83">
        <f t="shared" si="18"/>
        <v>13373</v>
      </c>
      <c r="AA74" s="90">
        <f t="shared" si="19"/>
        <v>1.7521943481765834E-3</v>
      </c>
      <c r="AB74" s="90">
        <f t="shared" si="20"/>
        <v>5.3742689223264225E-3</v>
      </c>
      <c r="AC74" s="90">
        <f t="shared" si="21"/>
        <v>-1.5713432647650157E-3</v>
      </c>
      <c r="AD74" s="90">
        <f t="shared" si="22"/>
        <v>1.0253656546924117E-3</v>
      </c>
      <c r="AE74" s="90">
        <f t="shared" si="23"/>
        <v>1.051374725822798E-6</v>
      </c>
      <c r="AF74" s="83">
        <f t="shared" si="24"/>
        <v>-1.5713432647650157E-3</v>
      </c>
      <c r="AG74" s="147"/>
      <c r="AH74" s="83">
        <f t="shared" si="25"/>
        <v>-2.5967089194574274E-3</v>
      </c>
      <c r="AI74" s="83">
        <f t="shared" si="26"/>
        <v>0.91760480974564518</v>
      </c>
      <c r="AJ74" s="83">
        <f t="shared" si="27"/>
        <v>-0.72192052783815275</v>
      </c>
      <c r="AK74" s="83">
        <f t="shared" si="28"/>
        <v>0.33578886439430611</v>
      </c>
      <c r="AL74" s="83">
        <f t="shared" si="29"/>
        <v>1.811420136489341</v>
      </c>
      <c r="AM74" s="83">
        <f t="shared" si="30"/>
        <v>1.275043134459009</v>
      </c>
      <c r="AN74" s="90">
        <f t="shared" si="58"/>
        <v>39.152549789182672</v>
      </c>
      <c r="AO74" s="90">
        <f t="shared" si="58"/>
        <v>39.152549785140494</v>
      </c>
      <c r="AP74" s="90">
        <f t="shared" si="58"/>
        <v>39.152549685293152</v>
      </c>
      <c r="AQ74" s="90">
        <f t="shared" si="58"/>
        <v>39.152547218955384</v>
      </c>
      <c r="AR74" s="90">
        <f t="shared" si="58"/>
        <v>39.152486314103513</v>
      </c>
      <c r="AS74" s="90">
        <f t="shared" si="58"/>
        <v>39.150992152722822</v>
      </c>
      <c r="AT74" s="90">
        <f t="shared" si="58"/>
        <v>39.118876040097142</v>
      </c>
      <c r="AU74" s="90">
        <f t="shared" si="32"/>
        <v>38.809177968106923</v>
      </c>
      <c r="AW74" s="83">
        <v>72000</v>
      </c>
      <c r="AX74" s="83">
        <f t="shared" si="48"/>
        <v>-1.3465428300796486E-2</v>
      </c>
      <c r="AY74" s="83">
        <f t="shared" si="49"/>
        <v>-1.5909654328887371E-2</v>
      </c>
      <c r="AZ74" s="83">
        <f t="shared" si="50"/>
        <v>2.4442260280908845E-3</v>
      </c>
      <c r="BA74" s="83">
        <f t="shared" si="51"/>
        <v>0.67315037722422</v>
      </c>
      <c r="BB74" s="83">
        <f t="shared" si="52"/>
        <v>0.75507934171212732</v>
      </c>
      <c r="BC74" s="83">
        <f t="shared" si="53"/>
        <v>-2.8094163027600287</v>
      </c>
      <c r="BD74" s="83">
        <f t="shared" si="54"/>
        <v>-5.9654334152439317</v>
      </c>
      <c r="BE74" s="83">
        <f t="shared" si="59"/>
        <v>66.445327539145424</v>
      </c>
      <c r="BF74" s="83">
        <f t="shared" si="59"/>
        <v>66.445496598474833</v>
      </c>
      <c r="BG74" s="83">
        <f t="shared" si="59"/>
        <v>66.444947670990828</v>
      </c>
      <c r="BH74" s="83">
        <f t="shared" si="57"/>
        <v>66.446730573831701</v>
      </c>
      <c r="BI74" s="83">
        <f t="shared" si="57"/>
        <v>66.440945645736647</v>
      </c>
      <c r="BJ74" s="83">
        <f t="shared" si="57"/>
        <v>66.459778944808534</v>
      </c>
      <c r="BK74" s="83">
        <f t="shared" si="57"/>
        <v>66.399099785863285</v>
      </c>
      <c r="BL74" s="83">
        <f t="shared" si="55"/>
        <v>66.60254488777889</v>
      </c>
    </row>
    <row r="75" spans="1:64" ht="12.95" customHeight="1">
      <c r="A75" s="149" t="s">
        <v>413</v>
      </c>
      <c r="B75" s="150" t="s">
        <v>197</v>
      </c>
      <c r="C75" s="49">
        <v>42484.932999999997</v>
      </c>
      <c r="D75" s="149" t="s">
        <v>57</v>
      </c>
      <c r="E75" s="53">
        <f t="shared" si="11"/>
        <v>13373.509218606605</v>
      </c>
      <c r="F75" s="83">
        <f t="shared" si="12"/>
        <v>13373.5</v>
      </c>
      <c r="G75" s="83">
        <f t="shared" si="44"/>
        <v>2.0344199947430752E-3</v>
      </c>
      <c r="J75" s="83">
        <f t="shared" si="56"/>
        <v>2.0344199947430752E-3</v>
      </c>
      <c r="P75" s="83">
        <f t="shared" si="14"/>
        <v>4.3487143555608915E-3</v>
      </c>
      <c r="Q75" s="146">
        <f t="shared" si="15"/>
        <v>27466.432999999997</v>
      </c>
      <c r="R75" s="83">
        <f t="shared" si="46"/>
        <v>5.3559583885131447E-6</v>
      </c>
      <c r="S75" s="85">
        <v>1</v>
      </c>
      <c r="T75" s="83">
        <f t="shared" si="17"/>
        <v>5.3559583885131447E-6</v>
      </c>
      <c r="Z75" s="83">
        <f t="shared" si="18"/>
        <v>13373.5</v>
      </c>
      <c r="AA75" s="90">
        <f t="shared" si="19"/>
        <v>1.7523029926413596E-3</v>
      </c>
      <c r="AB75" s="90">
        <f t="shared" si="20"/>
        <v>4.6308313576626072E-3</v>
      </c>
      <c r="AC75" s="90">
        <f t="shared" si="21"/>
        <v>-2.3142943608178163E-3</v>
      </c>
      <c r="AD75" s="90">
        <f t="shared" si="22"/>
        <v>2.8211700210171563E-4</v>
      </c>
      <c r="AE75" s="90">
        <f t="shared" si="23"/>
        <v>7.9590002874859429E-8</v>
      </c>
      <c r="AF75" s="83">
        <f t="shared" si="24"/>
        <v>-2.3142943608178163E-3</v>
      </c>
      <c r="AG75" s="147"/>
      <c r="AH75" s="83">
        <f t="shared" si="25"/>
        <v>-2.596411362919532E-3</v>
      </c>
      <c r="AI75" s="83">
        <f t="shared" si="26"/>
        <v>0.91752369911971088</v>
      </c>
      <c r="AJ75" s="83">
        <f t="shared" si="27"/>
        <v>-0.72175335332319879</v>
      </c>
      <c r="AK75" s="83">
        <f t="shared" si="28"/>
        <v>0.33576895124679562</v>
      </c>
      <c r="AL75" s="83">
        <f t="shared" si="29"/>
        <v>1.8116616961098257</v>
      </c>
      <c r="AM75" s="83">
        <f t="shared" si="30"/>
        <v>1.2753603190812248</v>
      </c>
      <c r="AN75" s="90">
        <f t="shared" si="58"/>
        <v>39.152796814744789</v>
      </c>
      <c r="AO75" s="90">
        <f t="shared" si="58"/>
        <v>39.152796810746914</v>
      </c>
      <c r="AP75" s="90">
        <f t="shared" si="58"/>
        <v>39.152796711786593</v>
      </c>
      <c r="AQ75" s="90">
        <f t="shared" si="58"/>
        <v>39.152794262226656</v>
      </c>
      <c r="AR75" s="90">
        <f t="shared" si="58"/>
        <v>39.152733644638694</v>
      </c>
      <c r="AS75" s="90">
        <f t="shared" si="58"/>
        <v>39.151243401400755</v>
      </c>
      <c r="AT75" s="90">
        <f t="shared" si="58"/>
        <v>39.119149504360806</v>
      </c>
      <c r="AU75" s="90">
        <f t="shared" si="32"/>
        <v>38.809415003661535</v>
      </c>
      <c r="AW75" s="83">
        <v>73000</v>
      </c>
      <c r="AX75" s="83">
        <f t="shared" si="48"/>
        <v>-1.3403527212005778E-2</v>
      </c>
      <c r="AY75" s="83">
        <f t="shared" si="49"/>
        <v>-1.6222379325463838E-2</v>
      </c>
      <c r="AZ75" s="83">
        <f t="shared" si="50"/>
        <v>2.8188521134580613E-3</v>
      </c>
      <c r="BA75" s="83">
        <f t="shared" si="51"/>
        <v>0.71606322277925716</v>
      </c>
      <c r="BB75" s="83">
        <f t="shared" si="52"/>
        <v>0.90477447905762032</v>
      </c>
      <c r="BC75" s="83">
        <f t="shared" si="53"/>
        <v>-2.5343415334293118</v>
      </c>
      <c r="BD75" s="83">
        <f t="shared" si="54"/>
        <v>-3.191694309972144</v>
      </c>
      <c r="BE75" s="83">
        <f t="shared" si="59"/>
        <v>66.818079706705575</v>
      </c>
      <c r="BF75" s="83">
        <f t="shared" si="59"/>
        <v>66.818119866542631</v>
      </c>
      <c r="BG75" s="83">
        <f t="shared" si="59"/>
        <v>66.817944948283369</v>
      </c>
      <c r="BH75" s="83">
        <f t="shared" si="57"/>
        <v>66.818707065857097</v>
      </c>
      <c r="BI75" s="83">
        <f t="shared" si="57"/>
        <v>66.815391290887021</v>
      </c>
      <c r="BJ75" s="83">
        <f t="shared" si="57"/>
        <v>66.829909088357908</v>
      </c>
      <c r="BK75" s="83">
        <f t="shared" si="57"/>
        <v>66.767985319513073</v>
      </c>
      <c r="BL75" s="83">
        <f t="shared" si="55"/>
        <v>67.07661599698919</v>
      </c>
    </row>
    <row r="76" spans="1:64" ht="12.95" customHeight="1">
      <c r="A76" s="53" t="s">
        <v>113</v>
      </c>
      <c r="B76" s="50" t="s">
        <v>197</v>
      </c>
      <c r="C76" s="49">
        <v>42484.933299999997</v>
      </c>
      <c r="D76" s="49"/>
      <c r="E76" s="83">
        <f t="shared" si="11"/>
        <v>13373.510578002393</v>
      </c>
      <c r="F76" s="83">
        <f t="shared" si="12"/>
        <v>13373.5</v>
      </c>
      <c r="G76" s="83">
        <f t="shared" si="44"/>
        <v>2.3344199944403954E-3</v>
      </c>
      <c r="J76" s="83">
        <f t="shared" si="56"/>
        <v>2.3344199944403954E-3</v>
      </c>
      <c r="P76" s="83">
        <f t="shared" si="14"/>
        <v>4.3487143555608915E-3</v>
      </c>
      <c r="Q76" s="146">
        <f t="shared" si="15"/>
        <v>27466.433299999997</v>
      </c>
      <c r="R76" s="83">
        <f t="shared" si="46"/>
        <v>4.0573817732418281E-6</v>
      </c>
      <c r="S76" s="85">
        <v>1</v>
      </c>
      <c r="T76" s="83">
        <f t="shared" si="17"/>
        <v>4.0573817732418281E-6</v>
      </c>
      <c r="Z76" s="83">
        <f t="shared" si="18"/>
        <v>13373.5</v>
      </c>
      <c r="AA76" s="90">
        <f t="shared" si="19"/>
        <v>1.7523029926413596E-3</v>
      </c>
      <c r="AB76" s="90">
        <f t="shared" si="20"/>
        <v>4.9308313573599273E-3</v>
      </c>
      <c r="AC76" s="90">
        <f t="shared" si="21"/>
        <v>-2.0142943611204962E-3</v>
      </c>
      <c r="AD76" s="90">
        <f t="shared" si="22"/>
        <v>5.821170017990358E-4</v>
      </c>
      <c r="AE76" s="90">
        <f t="shared" si="23"/>
        <v>3.3886020378349865E-7</v>
      </c>
      <c r="AF76" s="83">
        <f t="shared" si="24"/>
        <v>-2.0142943611204962E-3</v>
      </c>
      <c r="AG76" s="147"/>
      <c r="AH76" s="83">
        <f t="shared" si="25"/>
        <v>-2.596411362919532E-3</v>
      </c>
      <c r="AI76" s="83">
        <f t="shared" si="26"/>
        <v>0.91752369911971088</v>
      </c>
      <c r="AJ76" s="83">
        <f t="shared" si="27"/>
        <v>-0.72175335332319879</v>
      </c>
      <c r="AK76" s="83">
        <f t="shared" si="28"/>
        <v>0.33576895124679562</v>
      </c>
      <c r="AL76" s="83">
        <f t="shared" si="29"/>
        <v>1.8116616961098257</v>
      </c>
      <c r="AM76" s="83">
        <f t="shared" si="30"/>
        <v>1.2753603190812248</v>
      </c>
      <c r="AN76" s="90">
        <f t="shared" si="58"/>
        <v>39.152796814744789</v>
      </c>
      <c r="AO76" s="90">
        <f t="shared" si="58"/>
        <v>39.152796810746914</v>
      </c>
      <c r="AP76" s="90">
        <f t="shared" si="58"/>
        <v>39.152796711786593</v>
      </c>
      <c r="AQ76" s="90">
        <f t="shared" si="58"/>
        <v>39.152794262226656</v>
      </c>
      <c r="AR76" s="90">
        <f t="shared" si="58"/>
        <v>39.152733644638694</v>
      </c>
      <c r="AS76" s="90">
        <f t="shared" si="58"/>
        <v>39.151243401400755</v>
      </c>
      <c r="AT76" s="90">
        <f t="shared" si="58"/>
        <v>39.119149504360806</v>
      </c>
      <c r="AU76" s="90">
        <f t="shared" si="32"/>
        <v>38.809415003661535</v>
      </c>
      <c r="AW76" s="83">
        <v>74000</v>
      </c>
      <c r="AX76" s="83">
        <f t="shared" si="48"/>
        <v>-1.3747030370743311E-2</v>
      </c>
      <c r="AY76" s="83">
        <f t="shared" si="49"/>
        <v>-1.6534003311927913E-2</v>
      </c>
      <c r="AZ76" s="83">
        <f t="shared" si="50"/>
        <v>2.7869729411846016E-3</v>
      </c>
      <c r="BA76" s="83">
        <f t="shared" si="51"/>
        <v>0.79371914680546518</v>
      </c>
      <c r="BB76" s="83">
        <f t="shared" si="52"/>
        <v>0.99331630265501947</v>
      </c>
      <c r="BC76" s="83">
        <f t="shared" si="53"/>
        <v>-2.2100770451946663</v>
      </c>
      <c r="BD76" s="83">
        <f t="shared" si="54"/>
        <v>-1.9894933505833714</v>
      </c>
      <c r="BE76" s="83">
        <f t="shared" si="59"/>
        <v>67.222661182721055</v>
      </c>
      <c r="BF76" s="83">
        <f t="shared" si="59"/>
        <v>67.222661496296553</v>
      </c>
      <c r="BG76" s="83">
        <f t="shared" si="59"/>
        <v>67.222658626841167</v>
      </c>
      <c r="BH76" s="83">
        <f t="shared" si="57"/>
        <v>67.222684885472901</v>
      </c>
      <c r="BI76" s="83">
        <f t="shared" si="57"/>
        <v>67.222444667626277</v>
      </c>
      <c r="BJ76" s="83">
        <f t="shared" si="57"/>
        <v>67.224648711640683</v>
      </c>
      <c r="BK76" s="83">
        <f t="shared" si="57"/>
        <v>67.204944191263678</v>
      </c>
      <c r="BL76" s="83">
        <f t="shared" si="55"/>
        <v>67.55068710619949</v>
      </c>
    </row>
    <row r="77" spans="1:64" ht="12.95" customHeight="1">
      <c r="A77" s="53" t="s">
        <v>114</v>
      </c>
      <c r="B77" s="50" t="s">
        <v>197</v>
      </c>
      <c r="C77" s="49">
        <v>42491.561000000002</v>
      </c>
      <c r="D77" s="49"/>
      <c r="E77" s="83">
        <f t="shared" si="11"/>
        <v>13403.542802932754</v>
      </c>
      <c r="F77" s="83">
        <f t="shared" si="12"/>
        <v>13403.5</v>
      </c>
      <c r="G77" s="83">
        <f t="shared" si="44"/>
        <v>9.4460200052708387E-3</v>
      </c>
      <c r="I77" s="83">
        <f t="shared" ref="I77:I93" si="60">G77</f>
        <v>9.4460200052708387E-3</v>
      </c>
      <c r="P77" s="83">
        <f t="shared" si="14"/>
        <v>4.3373801348858265E-3</v>
      </c>
      <c r="Q77" s="146">
        <f t="shared" si="15"/>
        <v>27473.061000000002</v>
      </c>
      <c r="R77" s="83">
        <f t="shared" si="46"/>
        <v>2.6098201325287394E-5</v>
      </c>
      <c r="S77" s="85">
        <v>0.1</v>
      </c>
      <c r="T77" s="83">
        <f t="shared" si="17"/>
        <v>2.6098201325287397E-6</v>
      </c>
      <c r="Z77" s="83">
        <f t="shared" si="18"/>
        <v>13403.5</v>
      </c>
      <c r="AA77" s="90">
        <f t="shared" si="19"/>
        <v>1.7590620032324721E-3</v>
      </c>
      <c r="AB77" s="90">
        <f t="shared" si="20"/>
        <v>1.2024338136924193E-2</v>
      </c>
      <c r="AC77" s="90">
        <f t="shared" si="21"/>
        <v>5.1086398703850122E-3</v>
      </c>
      <c r="AD77" s="90">
        <f t="shared" si="22"/>
        <v>7.6869580020383667E-3</v>
      </c>
      <c r="AE77" s="90">
        <f t="shared" si="23"/>
        <v>5.9089323325101682E-6</v>
      </c>
      <c r="AF77" s="83">
        <f t="shared" si="24"/>
        <v>5.1086398703850122E-3</v>
      </c>
      <c r="AG77" s="147"/>
      <c r="AH77" s="83">
        <f t="shared" si="25"/>
        <v>-2.5783181316533545E-3</v>
      </c>
      <c r="AI77" s="83">
        <f t="shared" si="26"/>
        <v>0.91269201392215893</v>
      </c>
      <c r="AJ77" s="83">
        <f t="shared" si="27"/>
        <v>-0.71170071002314894</v>
      </c>
      <c r="AK77" s="83">
        <f t="shared" si="28"/>
        <v>0.33454513058076418</v>
      </c>
      <c r="AL77" s="83">
        <f t="shared" si="29"/>
        <v>1.8260776293323662</v>
      </c>
      <c r="AM77" s="83">
        <f t="shared" si="30"/>
        <v>1.2944683464543414</v>
      </c>
      <c r="AN77" s="90">
        <f t="shared" si="58"/>
        <v>39.167578577518007</v>
      </c>
      <c r="AO77" s="90">
        <f t="shared" si="58"/>
        <v>39.16757857554078</v>
      </c>
      <c r="AP77" s="90">
        <f t="shared" si="58"/>
        <v>39.167578519558496</v>
      </c>
      <c r="AQ77" s="90">
        <f t="shared" si="58"/>
        <v>39.167576934513292</v>
      </c>
      <c r="AR77" s="90">
        <f t="shared" si="58"/>
        <v>39.16753206674268</v>
      </c>
      <c r="AS77" s="90">
        <f t="shared" si="58"/>
        <v>39.166270026409023</v>
      </c>
      <c r="AT77" s="90">
        <f t="shared" si="58"/>
        <v>39.135525440126393</v>
      </c>
      <c r="AU77" s="90">
        <f t="shared" si="32"/>
        <v>38.82363713693784</v>
      </c>
      <c r="AW77" s="83">
        <v>75000</v>
      </c>
      <c r="AX77" s="83">
        <f t="shared" si="48"/>
        <v>-1.463630361912093E-2</v>
      </c>
      <c r="AY77" s="83">
        <f t="shared" si="49"/>
        <v>-1.6844526288279593E-2</v>
      </c>
      <c r="AZ77" s="83">
        <f t="shared" si="50"/>
        <v>2.2082226691586639E-3</v>
      </c>
      <c r="BA77" s="83">
        <f t="shared" si="51"/>
        <v>0.92444307446668528</v>
      </c>
      <c r="BB77" s="83">
        <f t="shared" si="52"/>
        <v>0.95435890858671335</v>
      </c>
      <c r="BC77" s="83">
        <f t="shared" si="53"/>
        <v>-1.7911045985165044</v>
      </c>
      <c r="BD77" s="83">
        <f t="shared" si="54"/>
        <v>-1.2487116539614738</v>
      </c>
      <c r="BE77" s="83">
        <f t="shared" si="59"/>
        <v>67.682297782065746</v>
      </c>
      <c r="BF77" s="83">
        <f t="shared" si="59"/>
        <v>67.682297791538005</v>
      </c>
      <c r="BG77" s="83">
        <f t="shared" si="59"/>
        <v>67.682297990613378</v>
      </c>
      <c r="BH77" s="83">
        <f t="shared" si="57"/>
        <v>67.682302174443507</v>
      </c>
      <c r="BI77" s="83">
        <f t="shared" si="57"/>
        <v>67.68239007399491</v>
      </c>
      <c r="BJ77" s="83">
        <f t="shared" si="57"/>
        <v>67.684224107069852</v>
      </c>
      <c r="BK77" s="83">
        <f t="shared" si="57"/>
        <v>67.718162087349953</v>
      </c>
      <c r="BL77" s="83">
        <f t="shared" si="55"/>
        <v>68.02475821540979</v>
      </c>
    </row>
    <row r="78" spans="1:64" ht="12.95" customHeight="1">
      <c r="A78" s="53" t="s">
        <v>114</v>
      </c>
      <c r="B78" s="50" t="s">
        <v>197</v>
      </c>
      <c r="C78" s="49">
        <v>42502.370999999999</v>
      </c>
      <c r="D78" s="49"/>
      <c r="E78" s="83">
        <f t="shared" si="11"/>
        <v>13452.526364575089</v>
      </c>
      <c r="F78" s="83">
        <f t="shared" si="12"/>
        <v>13452.5</v>
      </c>
      <c r="G78" s="83">
        <f t="shared" si="44"/>
        <v>5.8183000001008622E-3</v>
      </c>
      <c r="I78" s="83">
        <f t="shared" si="60"/>
        <v>5.8183000001008622E-3</v>
      </c>
      <c r="P78" s="83">
        <f t="shared" si="14"/>
        <v>4.3188697054549613E-3</v>
      </c>
      <c r="Q78" s="146">
        <f t="shared" si="15"/>
        <v>27483.870999999999</v>
      </c>
      <c r="R78" s="83">
        <f t="shared" si="46"/>
        <v>2.2482912085018933E-6</v>
      </c>
      <c r="S78" s="85">
        <v>0.1</v>
      </c>
      <c r="T78" s="83">
        <f t="shared" si="17"/>
        <v>2.2482912085018933E-7</v>
      </c>
      <c r="Z78" s="83">
        <f t="shared" si="18"/>
        <v>13452.5</v>
      </c>
      <c r="AA78" s="90">
        <f t="shared" si="19"/>
        <v>1.7710967310051407E-3</v>
      </c>
      <c r="AB78" s="90">
        <f t="shared" si="20"/>
        <v>8.3660729745506819E-3</v>
      </c>
      <c r="AC78" s="90">
        <f t="shared" si="21"/>
        <v>1.4994302946459009E-3</v>
      </c>
      <c r="AD78" s="90">
        <f t="shared" si="22"/>
        <v>4.0472032690957215E-3</v>
      </c>
      <c r="AE78" s="90">
        <f t="shared" si="23"/>
        <v>1.6379854301379098E-6</v>
      </c>
      <c r="AF78" s="83">
        <f t="shared" si="24"/>
        <v>1.4994302946459009E-3</v>
      </c>
      <c r="AG78" s="147"/>
      <c r="AH78" s="83">
        <f t="shared" si="25"/>
        <v>-2.5477729744498205E-3</v>
      </c>
      <c r="AI78" s="83">
        <f t="shared" si="26"/>
        <v>0.90494706583400208</v>
      </c>
      <c r="AJ78" s="83">
        <f t="shared" si="27"/>
        <v>-0.69519641281034206</v>
      </c>
      <c r="AK78" s="83">
        <f t="shared" si="28"/>
        <v>0.33242753877304376</v>
      </c>
      <c r="AL78" s="83">
        <f t="shared" si="29"/>
        <v>1.8493007698321287</v>
      </c>
      <c r="AM78" s="83">
        <f t="shared" si="30"/>
        <v>1.3260123746436576</v>
      </c>
      <c r="AN78" s="90">
        <f t="shared" si="58"/>
        <v>39.191555968446046</v>
      </c>
      <c r="AO78" s="90">
        <f t="shared" si="58"/>
        <v>39.191555967949725</v>
      </c>
      <c r="AP78" s="90">
        <f t="shared" si="58"/>
        <v>39.191555949610105</v>
      </c>
      <c r="AQ78" s="90">
        <f t="shared" si="58"/>
        <v>39.191555271938434</v>
      </c>
      <c r="AR78" s="90">
        <f t="shared" si="58"/>
        <v>39.191530235233024</v>
      </c>
      <c r="AS78" s="90">
        <f t="shared" si="58"/>
        <v>39.190610778872276</v>
      </c>
      <c r="AT78" s="90">
        <f t="shared" si="58"/>
        <v>39.162136943071303</v>
      </c>
      <c r="AU78" s="90">
        <f t="shared" si="32"/>
        <v>38.846866621289145</v>
      </c>
      <c r="AW78" s="83">
        <v>76000</v>
      </c>
      <c r="AX78" s="83">
        <f t="shared" si="48"/>
        <v>-1.6221411462010633E-2</v>
      </c>
      <c r="AY78" s="83">
        <f t="shared" si="49"/>
        <v>-1.715394825451887E-2</v>
      </c>
      <c r="AZ78" s="83">
        <f t="shared" si="50"/>
        <v>9.3253679250823577E-4</v>
      </c>
      <c r="BA78" s="83">
        <f t="shared" si="51"/>
        <v>1.127889022769903</v>
      </c>
      <c r="BB78" s="83">
        <f t="shared" si="52"/>
        <v>0.61965920645060779</v>
      </c>
      <c r="BC78" s="83">
        <f t="shared" si="53"/>
        <v>-1.1919072010680487</v>
      </c>
      <c r="BD78" s="83">
        <f t="shared" si="54"/>
        <v>-0.67821288604052965</v>
      </c>
      <c r="BE78" s="83">
        <f t="shared" si="59"/>
        <v>68.231595615662116</v>
      </c>
      <c r="BF78" s="83">
        <f t="shared" si="59"/>
        <v>68.231623764866342</v>
      </c>
      <c r="BG78" s="83">
        <f t="shared" si="59"/>
        <v>68.231752065125704</v>
      </c>
      <c r="BH78" s="83">
        <f t="shared" si="57"/>
        <v>68.232336586635796</v>
      </c>
      <c r="BI78" s="83">
        <f t="shared" si="57"/>
        <v>68.234994361039128</v>
      </c>
      <c r="BJ78" s="83">
        <f t="shared" si="57"/>
        <v>68.246973107048532</v>
      </c>
      <c r="BK78" s="83">
        <f t="shared" si="57"/>
        <v>68.299004569742721</v>
      </c>
      <c r="BL78" s="83">
        <f t="shared" si="55"/>
        <v>68.498829324620075</v>
      </c>
    </row>
    <row r="79" spans="1:64" ht="12.95" customHeight="1">
      <c r="A79" s="53" t="s">
        <v>114</v>
      </c>
      <c r="B79" s="50"/>
      <c r="C79" s="49">
        <v>42503.366000000002</v>
      </c>
      <c r="D79" s="49"/>
      <c r="E79" s="83">
        <f t="shared" si="11"/>
        <v>13457.035027279462</v>
      </c>
      <c r="F79" s="83">
        <f t="shared" si="12"/>
        <v>13457</v>
      </c>
      <c r="G79" s="83">
        <f t="shared" si="44"/>
        <v>7.7300400007516146E-3</v>
      </c>
      <c r="I79" s="83">
        <f t="shared" si="60"/>
        <v>7.7300400007516146E-3</v>
      </c>
      <c r="P79" s="83">
        <f t="shared" si="14"/>
        <v>4.3171699005923412E-3</v>
      </c>
      <c r="Q79" s="146">
        <f t="shared" si="15"/>
        <v>27484.866000000002</v>
      </c>
      <c r="R79" s="83">
        <f t="shared" si="46"/>
        <v>1.1647682320561168E-5</v>
      </c>
      <c r="S79" s="85">
        <v>0.1</v>
      </c>
      <c r="T79" s="83">
        <f t="shared" si="17"/>
        <v>1.164768232056117E-6</v>
      </c>
      <c r="Z79" s="83">
        <f t="shared" si="18"/>
        <v>13457</v>
      </c>
      <c r="AA79" s="90">
        <f t="shared" si="19"/>
        <v>1.772262438986893E-3</v>
      </c>
      <c r="AB79" s="90">
        <f t="shared" si="20"/>
        <v>1.0274947462357062E-2</v>
      </c>
      <c r="AC79" s="90">
        <f t="shared" si="21"/>
        <v>3.4128701001592734E-3</v>
      </c>
      <c r="AD79" s="90">
        <f t="shared" si="22"/>
        <v>5.9577775617647216E-3</v>
      </c>
      <c r="AE79" s="90">
        <f t="shared" si="23"/>
        <v>3.5495113475467194E-6</v>
      </c>
      <c r="AF79" s="83">
        <f t="shared" si="24"/>
        <v>3.4128701001592734E-3</v>
      </c>
      <c r="AG79" s="147"/>
      <c r="AH79" s="83">
        <f t="shared" si="25"/>
        <v>-2.5449074616054482E-3</v>
      </c>
      <c r="AI79" s="83">
        <f t="shared" si="26"/>
        <v>0.90424485340150207</v>
      </c>
      <c r="AJ79" s="83">
        <f t="shared" si="27"/>
        <v>-0.69367598320635615</v>
      </c>
      <c r="AK79" s="83">
        <f t="shared" si="28"/>
        <v>0.33222594830652408</v>
      </c>
      <c r="AL79" s="83">
        <f t="shared" si="29"/>
        <v>1.8514137871708722</v>
      </c>
      <c r="AM79" s="83">
        <f t="shared" si="30"/>
        <v>1.3289306412349862</v>
      </c>
      <c r="AN79" s="90">
        <f t="shared" si="58"/>
        <v>39.193747776404415</v>
      </c>
      <c r="AO79" s="90">
        <f t="shared" si="58"/>
        <v>39.193747775975488</v>
      </c>
      <c r="AP79" s="90">
        <f t="shared" si="58"/>
        <v>39.193747759671041</v>
      </c>
      <c r="AQ79" s="90">
        <f t="shared" si="58"/>
        <v>39.193747139897852</v>
      </c>
      <c r="AR79" s="90">
        <f t="shared" si="58"/>
        <v>39.193723584492822</v>
      </c>
      <c r="AS79" s="90">
        <f t="shared" si="58"/>
        <v>39.192833651893594</v>
      </c>
      <c r="AT79" s="90">
        <f t="shared" si="58"/>
        <v>39.164572354799176</v>
      </c>
      <c r="AU79" s="90">
        <f t="shared" si="32"/>
        <v>38.848999941280589</v>
      </c>
      <c r="AW79" s="83">
        <v>77000</v>
      </c>
      <c r="AX79" s="83">
        <f t="shared" si="48"/>
        <v>-1.8404043565907968E-2</v>
      </c>
      <c r="AY79" s="83">
        <f t="shared" si="49"/>
        <v>-1.7462269210645757E-2</v>
      </c>
      <c r="AZ79" s="83">
        <f t="shared" si="50"/>
        <v>-9.4177435526221259E-4</v>
      </c>
      <c r="BA79" s="83">
        <f t="shared" si="51"/>
        <v>1.3293759625081856</v>
      </c>
      <c r="BB79" s="83">
        <f t="shared" si="52"/>
        <v>-0.21296685413577779</v>
      </c>
      <c r="BC79" s="83">
        <f t="shared" si="53"/>
        <v>-0.30898830188696308</v>
      </c>
      <c r="BD79" s="83">
        <f t="shared" si="54"/>
        <v>-0.15573517911738605</v>
      </c>
      <c r="BE79" s="83">
        <f t="shared" si="59"/>
        <v>68.898712700119106</v>
      </c>
      <c r="BF79" s="83">
        <f t="shared" si="59"/>
        <v>68.898786422937633</v>
      </c>
      <c r="BG79" s="83">
        <f t="shared" si="59"/>
        <v>68.899004728213399</v>
      </c>
      <c r="BH79" s="83">
        <f t="shared" si="57"/>
        <v>68.899651104408605</v>
      </c>
      <c r="BI79" s="83">
        <f t="shared" si="57"/>
        <v>68.901564413409844</v>
      </c>
      <c r="BJ79" s="83">
        <f t="shared" si="57"/>
        <v>68.907223294366744</v>
      </c>
      <c r="BK79" s="83">
        <f t="shared" si="57"/>
        <v>68.923921536923984</v>
      </c>
      <c r="BL79" s="83">
        <f t="shared" si="55"/>
        <v>68.972900433830375</v>
      </c>
    </row>
    <row r="80" spans="1:64" ht="12.95" customHeight="1">
      <c r="A80" s="53" t="s">
        <v>114</v>
      </c>
      <c r="B80" s="50" t="s">
        <v>197</v>
      </c>
      <c r="C80" s="49">
        <v>42503.474999999999</v>
      </c>
      <c r="D80" s="49"/>
      <c r="E80" s="83">
        <f t="shared" si="11"/>
        <v>13457.528941083241</v>
      </c>
      <c r="F80" s="83">
        <f t="shared" si="12"/>
        <v>13457.5</v>
      </c>
      <c r="G80" s="83">
        <f t="shared" si="44"/>
        <v>6.386900000507012E-3</v>
      </c>
      <c r="I80" s="83">
        <f t="shared" si="60"/>
        <v>6.386900000507012E-3</v>
      </c>
      <c r="P80" s="83">
        <f t="shared" si="14"/>
        <v>4.3169810347616459E-3</v>
      </c>
      <c r="Q80" s="146">
        <f t="shared" si="15"/>
        <v>27484.974999999999</v>
      </c>
      <c r="R80" s="83">
        <f t="shared" si="46"/>
        <v>4.2845645247523661E-6</v>
      </c>
      <c r="S80" s="85">
        <v>0.1</v>
      </c>
      <c r="T80" s="83">
        <f t="shared" si="17"/>
        <v>4.2845645247523663E-7</v>
      </c>
      <c r="Z80" s="83">
        <f t="shared" si="18"/>
        <v>13457.5</v>
      </c>
      <c r="AA80" s="90">
        <f t="shared" si="19"/>
        <v>1.7723925807954818E-3</v>
      </c>
      <c r="AB80" s="90">
        <f t="shared" si="20"/>
        <v>8.9314884544731757E-3</v>
      </c>
      <c r="AC80" s="90">
        <f t="shared" si="21"/>
        <v>2.0699189657453661E-3</v>
      </c>
      <c r="AD80" s="90">
        <f t="shared" si="22"/>
        <v>4.6145074197115298E-3</v>
      </c>
      <c r="AE80" s="90">
        <f t="shared" si="23"/>
        <v>2.1293678726572758E-6</v>
      </c>
      <c r="AF80" s="83">
        <f t="shared" si="24"/>
        <v>2.0699189657453661E-3</v>
      </c>
      <c r="AG80" s="147"/>
      <c r="AH80" s="83">
        <f t="shared" si="25"/>
        <v>-2.5445884539661641E-3</v>
      </c>
      <c r="AI80" s="83">
        <f t="shared" si="26"/>
        <v>0.90416692336346771</v>
      </c>
      <c r="AJ80" s="83">
        <f t="shared" si="27"/>
        <v>-0.69350700108338337</v>
      </c>
      <c r="AK80" s="83">
        <f t="shared" si="28"/>
        <v>0.33220347718024501</v>
      </c>
      <c r="AL80" s="83">
        <f t="shared" si="29"/>
        <v>1.8516483644929704</v>
      </c>
      <c r="AM80" s="83">
        <f t="shared" si="30"/>
        <v>1.3292551188930906</v>
      </c>
      <c r="AN80" s="90">
        <f t="shared" si="58"/>
        <v>39.193991205641069</v>
      </c>
      <c r="AO80" s="90">
        <f t="shared" si="58"/>
        <v>39.193991205219149</v>
      </c>
      <c r="AP80" s="90">
        <f t="shared" si="58"/>
        <v>39.193991189129463</v>
      </c>
      <c r="AQ80" s="90">
        <f t="shared" si="58"/>
        <v>39.193990575562808</v>
      </c>
      <c r="AR80" s="90">
        <f t="shared" si="58"/>
        <v>39.193967181401639</v>
      </c>
      <c r="AS80" s="90">
        <f t="shared" si="58"/>
        <v>39.193080508694656</v>
      </c>
      <c r="AT80" s="90">
        <f t="shared" si="58"/>
        <v>39.164842867473865</v>
      </c>
      <c r="AU80" s="90">
        <f t="shared" si="32"/>
        <v>38.849236976835194</v>
      </c>
      <c r="AW80" s="83">
        <v>78000</v>
      </c>
      <c r="AX80" s="83">
        <f t="shared" si="48"/>
        <v>-2.0249851817838727E-2</v>
      </c>
      <c r="AY80" s="83">
        <f t="shared" si="49"/>
        <v>-1.7769489156660236E-2</v>
      </c>
      <c r="AZ80" s="83">
        <f t="shared" si="50"/>
        <v>-2.480362661178492E-3</v>
      </c>
      <c r="BA80" s="83">
        <f t="shared" si="51"/>
        <v>1.2649848372833901</v>
      </c>
      <c r="BB80" s="83">
        <f t="shared" si="52"/>
        <v>-0.93950019789581241</v>
      </c>
      <c r="BC80" s="83">
        <f t="shared" si="53"/>
        <v>0.69756952802929306</v>
      </c>
      <c r="BD80" s="83">
        <f t="shared" si="54"/>
        <v>0.36365194370615317</v>
      </c>
      <c r="BE80" s="83">
        <f t="shared" si="59"/>
        <v>69.611685536658996</v>
      </c>
      <c r="BF80" s="83">
        <f t="shared" si="59"/>
        <v>69.611589582121283</v>
      </c>
      <c r="BG80" s="83">
        <f t="shared" si="59"/>
        <v>69.611273963078588</v>
      </c>
      <c r="BH80" s="83">
        <f t="shared" si="57"/>
        <v>69.610236191318037</v>
      </c>
      <c r="BI80" s="83">
        <f t="shared" si="57"/>
        <v>69.606828030965474</v>
      </c>
      <c r="BJ80" s="83">
        <f t="shared" si="57"/>
        <v>69.595678548944875</v>
      </c>
      <c r="BK80" s="83">
        <f t="shared" si="57"/>
        <v>69.559641568260034</v>
      </c>
      <c r="BL80" s="83">
        <f t="shared" si="55"/>
        <v>69.446971543040675</v>
      </c>
    </row>
    <row r="81" spans="1:64" ht="12.95" customHeight="1">
      <c r="A81" s="53" t="s">
        <v>115</v>
      </c>
      <c r="B81" s="50"/>
      <c r="C81" s="49">
        <v>42504.47</v>
      </c>
      <c r="D81" s="49"/>
      <c r="E81" s="83">
        <f t="shared" si="11"/>
        <v>13462.037603787614</v>
      </c>
      <c r="F81" s="83">
        <f t="shared" si="12"/>
        <v>13462</v>
      </c>
      <c r="G81" s="83">
        <f t="shared" si="44"/>
        <v>8.2986400011577643E-3</v>
      </c>
      <c r="I81" s="83">
        <f t="shared" si="60"/>
        <v>8.2986400011577643E-3</v>
      </c>
      <c r="P81" s="83">
        <f t="shared" si="14"/>
        <v>4.315281254671754E-3</v>
      </c>
      <c r="Q81" s="146">
        <f t="shared" si="15"/>
        <v>27485.97</v>
      </c>
      <c r="R81" s="83">
        <f t="shared" si="46"/>
        <v>1.5867146903206599E-5</v>
      </c>
      <c r="S81" s="85">
        <v>0.1</v>
      </c>
      <c r="T81" s="83">
        <f t="shared" si="17"/>
        <v>1.5867146903206599E-6</v>
      </c>
      <c r="Z81" s="83">
        <f t="shared" si="18"/>
        <v>13462</v>
      </c>
      <c r="AA81" s="90">
        <f t="shared" si="19"/>
        <v>1.7735694107495117E-3</v>
      </c>
      <c r="AB81" s="90">
        <f t="shared" si="20"/>
        <v>1.0840351845080008E-2</v>
      </c>
      <c r="AC81" s="90">
        <f t="shared" si="21"/>
        <v>3.9833587464860104E-3</v>
      </c>
      <c r="AD81" s="90">
        <f t="shared" si="22"/>
        <v>6.5250705904082527E-3</v>
      </c>
      <c r="AE81" s="90">
        <f t="shared" si="23"/>
        <v>4.2576546209810709E-6</v>
      </c>
      <c r="AF81" s="83">
        <f t="shared" si="24"/>
        <v>3.9833587464860104E-3</v>
      </c>
      <c r="AG81" s="147"/>
      <c r="AH81" s="83">
        <f t="shared" si="25"/>
        <v>-2.5417118439222423E-3</v>
      </c>
      <c r="AI81" s="83">
        <f t="shared" si="26"/>
        <v>0.90346639430779152</v>
      </c>
      <c r="AJ81" s="83">
        <f t="shared" si="27"/>
        <v>-0.69198575804081242</v>
      </c>
      <c r="AK81" s="83">
        <f t="shared" si="28"/>
        <v>0.33200059006021398</v>
      </c>
      <c r="AL81" s="83">
        <f t="shared" si="29"/>
        <v>1.8537577427111367</v>
      </c>
      <c r="AM81" s="83">
        <f t="shared" si="30"/>
        <v>1.3321774564659212</v>
      </c>
      <c r="AN81" s="90">
        <f t="shared" ref="AN81:AT90" si="61">$AU81+$AB$7*SIN(AO81)</f>
        <v>39.196181125377677</v>
      </c>
      <c r="AO81" s="90">
        <f t="shared" si="61"/>
        <v>39.196181125014647</v>
      </c>
      <c r="AP81" s="90">
        <f t="shared" si="61"/>
        <v>39.196181110760349</v>
      </c>
      <c r="AQ81" s="90">
        <f t="shared" si="61"/>
        <v>39.196180551069162</v>
      </c>
      <c r="AR81" s="90">
        <f t="shared" si="61"/>
        <v>39.196158578295652</v>
      </c>
      <c r="AS81" s="90">
        <f t="shared" si="61"/>
        <v>39.195301059278329</v>
      </c>
      <c r="AT81" s="90">
        <f t="shared" si="61"/>
        <v>39.167276683354267</v>
      </c>
      <c r="AU81" s="90">
        <f t="shared" si="32"/>
        <v>38.851370296826644</v>
      </c>
      <c r="AW81" s="83">
        <v>79000</v>
      </c>
      <c r="AX81" s="83">
        <f t="shared" si="48"/>
        <v>-2.0924366493136271E-2</v>
      </c>
      <c r="AY81" s="83">
        <f t="shared" si="49"/>
        <v>-1.8075608092562326E-2</v>
      </c>
      <c r="AZ81" s="83">
        <f t="shared" si="50"/>
        <v>-2.8487584005739441E-3</v>
      </c>
      <c r="BA81" s="83">
        <f t="shared" si="51"/>
        <v>1.0378561240322417</v>
      </c>
      <c r="BB81" s="83">
        <f t="shared" si="52"/>
        <v>-0.91556370692470301</v>
      </c>
      <c r="BC81" s="83">
        <f t="shared" si="53"/>
        <v>1.4610865330870975</v>
      </c>
      <c r="BD81" s="83">
        <f t="shared" si="54"/>
        <v>0.89589636166147768</v>
      </c>
      <c r="BE81" s="83">
        <f t="shared" si="59"/>
        <v>70.231755602630813</v>
      </c>
      <c r="BF81" s="83">
        <f t="shared" si="59"/>
        <v>70.23175112256385</v>
      </c>
      <c r="BG81" s="83">
        <f t="shared" si="59"/>
        <v>70.231721583150659</v>
      </c>
      <c r="BH81" s="83">
        <f t="shared" si="57"/>
        <v>70.231526859156219</v>
      </c>
      <c r="BI81" s="83">
        <f t="shared" si="57"/>
        <v>70.230245174739238</v>
      </c>
      <c r="BJ81" s="83">
        <f t="shared" si="57"/>
        <v>70.221891211176271</v>
      </c>
      <c r="BK81" s="83">
        <f t="shared" si="57"/>
        <v>70.170510457825898</v>
      </c>
      <c r="BL81" s="83">
        <f t="shared" si="55"/>
        <v>69.921042652250961</v>
      </c>
    </row>
    <row r="82" spans="1:64" ht="12.95" customHeight="1">
      <c r="A82" s="53" t="s">
        <v>115</v>
      </c>
      <c r="B82" s="50"/>
      <c r="C82" s="49">
        <v>42509.553</v>
      </c>
      <c r="D82" s="49"/>
      <c r="E82" s="83">
        <f t="shared" si="11"/>
        <v>13485.070299793902</v>
      </c>
      <c r="F82" s="83">
        <f t="shared" si="12"/>
        <v>13485</v>
      </c>
      <c r="G82" s="83">
        <f t="shared" si="44"/>
        <v>1.5514200000325218E-2</v>
      </c>
      <c r="I82" s="83">
        <f t="shared" si="60"/>
        <v>1.5514200000325218E-2</v>
      </c>
      <c r="P82" s="83">
        <f t="shared" si="14"/>
        <v>4.3065938379623081E-3</v>
      </c>
      <c r="Q82" s="146">
        <f t="shared" si="15"/>
        <v>27491.053</v>
      </c>
      <c r="R82" s="83">
        <f t="shared" si="46"/>
        <v>1.2561043589063507E-4</v>
      </c>
      <c r="S82" s="85">
        <v>0.1</v>
      </c>
      <c r="T82" s="83">
        <f t="shared" si="17"/>
        <v>1.2561043589063508E-5</v>
      </c>
      <c r="Z82" s="83">
        <f t="shared" si="18"/>
        <v>13485</v>
      </c>
      <c r="AA82" s="90">
        <f t="shared" si="19"/>
        <v>1.7797392342005043E-3</v>
      </c>
      <c r="AB82" s="90">
        <f t="shared" si="20"/>
        <v>1.8041054604087021E-2</v>
      </c>
      <c r="AC82" s="90">
        <f t="shared" si="21"/>
        <v>1.120760616236291E-2</v>
      </c>
      <c r="AD82" s="90">
        <f t="shared" si="22"/>
        <v>1.3734460766124713E-2</v>
      </c>
      <c r="AE82" s="90">
        <f t="shared" si="23"/>
        <v>1.8863541253621904E-5</v>
      </c>
      <c r="AF82" s="83">
        <f t="shared" si="24"/>
        <v>1.120760616236291E-2</v>
      </c>
      <c r="AG82" s="147"/>
      <c r="AH82" s="83">
        <f t="shared" si="25"/>
        <v>-2.5268546037618038E-3</v>
      </c>
      <c r="AI82" s="83">
        <f t="shared" si="26"/>
        <v>0.89990949473710957</v>
      </c>
      <c r="AJ82" s="83">
        <f t="shared" si="27"/>
        <v>-0.68419961565111032</v>
      </c>
      <c r="AK82" s="83">
        <f t="shared" si="28"/>
        <v>0.33094564445613778</v>
      </c>
      <c r="AL82" s="83">
        <f t="shared" si="29"/>
        <v>1.8644882220653642</v>
      </c>
      <c r="AM82" s="83">
        <f t="shared" si="30"/>
        <v>1.3471716840841297</v>
      </c>
      <c r="AN82" s="90">
        <f t="shared" si="61"/>
        <v>39.207347647254757</v>
      </c>
      <c r="AO82" s="90">
        <f t="shared" si="61"/>
        <v>39.207347647097976</v>
      </c>
      <c r="AP82" s="90">
        <f t="shared" si="61"/>
        <v>39.207347639844755</v>
      </c>
      <c r="AQ82" s="90">
        <f t="shared" si="61"/>
        <v>39.207347304300242</v>
      </c>
      <c r="AR82" s="90">
        <f t="shared" si="61"/>
        <v>39.207331783481848</v>
      </c>
      <c r="AS82" s="90">
        <f t="shared" si="61"/>
        <v>39.20661801277177</v>
      </c>
      <c r="AT82" s="90">
        <f t="shared" si="61"/>
        <v>39.179693704652756</v>
      </c>
      <c r="AU82" s="90">
        <f t="shared" si="32"/>
        <v>38.862273932338482</v>
      </c>
      <c r="AW82" s="83">
        <v>80000</v>
      </c>
      <c r="AX82" s="83">
        <f t="shared" si="48"/>
        <v>-2.0733115698362781E-2</v>
      </c>
      <c r="AY82" s="83">
        <f t="shared" si="49"/>
        <v>-1.8380626018352011E-2</v>
      </c>
      <c r="AZ82" s="83">
        <f t="shared" si="50"/>
        <v>-2.3524896800107675E-3</v>
      </c>
      <c r="BA82" s="83">
        <f t="shared" si="51"/>
        <v>0.86417630287264713</v>
      </c>
      <c r="BB82" s="83">
        <f t="shared" si="52"/>
        <v>-0.59998482102232287</v>
      </c>
      <c r="BC82" s="83">
        <f t="shared" si="53"/>
        <v>1.9745117427853085</v>
      </c>
      <c r="BD82" s="83">
        <f t="shared" si="54"/>
        <v>1.5145997980629298</v>
      </c>
      <c r="BE82" s="83">
        <f t="shared" si="59"/>
        <v>70.740350210299212</v>
      </c>
      <c r="BF82" s="83">
        <f t="shared" si="59"/>
        <v>70.740350210328771</v>
      </c>
      <c r="BG82" s="83">
        <f t="shared" si="59"/>
        <v>70.74035020875975</v>
      </c>
      <c r="BH82" s="83">
        <f t="shared" si="57"/>
        <v>70.740350292043516</v>
      </c>
      <c r="BI82" s="83">
        <f t="shared" si="57"/>
        <v>70.740345871150012</v>
      </c>
      <c r="BJ82" s="83">
        <f t="shared" si="57"/>
        <v>70.74058004934227</v>
      </c>
      <c r="BK82" s="83">
        <f t="shared" si="57"/>
        <v>70.726355308909788</v>
      </c>
      <c r="BL82" s="83">
        <f t="shared" si="55"/>
        <v>70.395113761461261</v>
      </c>
    </row>
    <row r="83" spans="1:64" ht="12.95" customHeight="1">
      <c r="A83" s="53" t="s">
        <v>115</v>
      </c>
      <c r="B83" s="50"/>
      <c r="C83" s="49">
        <v>42510.65</v>
      </c>
      <c r="D83" s="49"/>
      <c r="E83" s="83">
        <f t="shared" si="11"/>
        <v>13490.041157066957</v>
      </c>
      <c r="F83" s="83">
        <f t="shared" si="12"/>
        <v>13490</v>
      </c>
      <c r="G83" s="83">
        <f t="shared" si="44"/>
        <v>9.0828000029432587E-3</v>
      </c>
      <c r="I83" s="83">
        <f t="shared" si="60"/>
        <v>9.0828000029432587E-3</v>
      </c>
      <c r="P83" s="83">
        <f t="shared" si="14"/>
        <v>4.3047053461831367E-3</v>
      </c>
      <c r="Q83" s="146">
        <f t="shared" si="15"/>
        <v>27492.15</v>
      </c>
      <c r="R83" s="83">
        <f t="shared" si="46"/>
        <v>2.2830188548959628E-5</v>
      </c>
      <c r="S83" s="85">
        <v>0.1</v>
      </c>
      <c r="T83" s="83">
        <f t="shared" si="17"/>
        <v>2.2830188548959631E-6</v>
      </c>
      <c r="Z83" s="83">
        <f t="shared" si="18"/>
        <v>13490</v>
      </c>
      <c r="AA83" s="90">
        <f t="shared" si="19"/>
        <v>1.7811144815286779E-3</v>
      </c>
      <c r="AB83" s="90">
        <f t="shared" si="20"/>
        <v>1.1606390867597717E-2</v>
      </c>
      <c r="AC83" s="90">
        <f t="shared" si="21"/>
        <v>4.7780946567601221E-3</v>
      </c>
      <c r="AD83" s="90">
        <f t="shared" si="22"/>
        <v>7.3016855214145804E-3</v>
      </c>
      <c r="AE83" s="90">
        <f t="shared" si="23"/>
        <v>5.3314611453635318E-6</v>
      </c>
      <c r="AF83" s="83">
        <f t="shared" si="24"/>
        <v>4.7780946567601221E-3</v>
      </c>
      <c r="AG83" s="147"/>
      <c r="AH83" s="83">
        <f t="shared" si="25"/>
        <v>-2.5235908646544587E-3</v>
      </c>
      <c r="AI83" s="83">
        <f t="shared" si="26"/>
        <v>0.89914145805157153</v>
      </c>
      <c r="AJ83" s="83">
        <f t="shared" si="27"/>
        <v>-0.68250467855483954</v>
      </c>
      <c r="AK83" s="83">
        <f t="shared" si="28"/>
        <v>0.3307123876487032</v>
      </c>
      <c r="AL83" s="83">
        <f t="shared" si="29"/>
        <v>1.8668097727858899</v>
      </c>
      <c r="AM83" s="83">
        <f t="shared" si="30"/>
        <v>1.3504442365861045</v>
      </c>
      <c r="AN83" s="90">
        <f t="shared" si="61"/>
        <v>39.209769338658639</v>
      </c>
      <c r="AO83" s="90">
        <f t="shared" si="61"/>
        <v>39.209769338530371</v>
      </c>
      <c r="AP83" s="90">
        <f t="shared" si="61"/>
        <v>39.20976933235805</v>
      </c>
      <c r="AQ83" s="90">
        <f t="shared" si="61"/>
        <v>39.209769035333686</v>
      </c>
      <c r="AR83" s="90">
        <f t="shared" si="61"/>
        <v>39.209754743667162</v>
      </c>
      <c r="AS83" s="90">
        <f t="shared" si="61"/>
        <v>39.20907104608122</v>
      </c>
      <c r="AT83" s="90">
        <f t="shared" si="61"/>
        <v>39.182388069623308</v>
      </c>
      <c r="AU83" s="90">
        <f t="shared" si="32"/>
        <v>38.864644287884531</v>
      </c>
      <c r="AW83" s="83">
        <v>81000</v>
      </c>
      <c r="AX83" s="83">
        <f t="shared" si="48"/>
        <v>-2.0132955983663783E-2</v>
      </c>
      <c r="AY83" s="83">
        <f t="shared" si="49"/>
        <v>-1.86845429340293E-2</v>
      </c>
      <c r="AZ83" s="83">
        <f t="shared" si="50"/>
        <v>-1.4484130496344829E-3</v>
      </c>
      <c r="BA83" s="83">
        <f t="shared" si="51"/>
        <v>0.75751027284948735</v>
      </c>
      <c r="BB83" s="83">
        <f t="shared" si="52"/>
        <v>-0.26665091470961461</v>
      </c>
      <c r="BC83" s="83">
        <f t="shared" si="53"/>
        <v>2.3480774259059283</v>
      </c>
      <c r="BD83" s="83">
        <f t="shared" si="54"/>
        <v>2.3867689277263198</v>
      </c>
      <c r="BE83" s="83">
        <f t="shared" si="59"/>
        <v>71.17447350797012</v>
      </c>
      <c r="BF83" s="83">
        <f t="shared" si="59"/>
        <v>71.174468844951221</v>
      </c>
      <c r="BG83" s="83">
        <f t="shared" si="59"/>
        <v>71.174497574662411</v>
      </c>
      <c r="BH83" s="83">
        <f t="shared" si="57"/>
        <v>71.174320540971735</v>
      </c>
      <c r="BI83" s="83">
        <f t="shared" si="57"/>
        <v>71.175410494233361</v>
      </c>
      <c r="BJ83" s="83">
        <f t="shared" si="57"/>
        <v>71.168664022051132</v>
      </c>
      <c r="BK83" s="83">
        <f t="shared" si="57"/>
        <v>71.209139639772872</v>
      </c>
      <c r="BL83" s="83">
        <f t="shared" si="55"/>
        <v>70.86918487067156</v>
      </c>
    </row>
    <row r="84" spans="1:64" ht="12.95" customHeight="1">
      <c r="A84" s="53" t="s">
        <v>115</v>
      </c>
      <c r="B84" s="50"/>
      <c r="C84" s="49">
        <v>42528.527999999998</v>
      </c>
      <c r="D84" s="49"/>
      <c r="E84" s="83">
        <f t="shared" si="11"/>
        <v>13571.0520835278</v>
      </c>
      <c r="F84" s="83">
        <f t="shared" si="12"/>
        <v>13571</v>
      </c>
      <c r="G84" s="83">
        <f t="shared" si="44"/>
        <v>1.1494120000861585E-2</v>
      </c>
      <c r="I84" s="83">
        <f t="shared" si="60"/>
        <v>1.1494120000861585E-2</v>
      </c>
      <c r="P84" s="83">
        <f t="shared" si="14"/>
        <v>4.2741156141787758E-3</v>
      </c>
      <c r="Q84" s="146">
        <f t="shared" si="15"/>
        <v>27510.027999999998</v>
      </c>
      <c r="R84" s="83">
        <f t="shared" si="46"/>
        <v>5.212846334371901E-5</v>
      </c>
      <c r="S84" s="85">
        <v>0.1</v>
      </c>
      <c r="T84" s="83">
        <f t="shared" si="17"/>
        <v>5.2128463343719017E-6</v>
      </c>
      <c r="Z84" s="83">
        <f t="shared" si="18"/>
        <v>13571</v>
      </c>
      <c r="AA84" s="90">
        <f t="shared" si="19"/>
        <v>1.8050337804439076E-3</v>
      </c>
      <c r="AB84" s="90">
        <f t="shared" si="20"/>
        <v>1.3963201834596452E-2</v>
      </c>
      <c r="AC84" s="90">
        <f t="shared" si="21"/>
        <v>7.2200043866828094E-3</v>
      </c>
      <c r="AD84" s="90">
        <f t="shared" si="22"/>
        <v>9.6890862204176767E-3</v>
      </c>
      <c r="AE84" s="90">
        <f t="shared" si="23"/>
        <v>9.3878391786687712E-6</v>
      </c>
      <c r="AF84" s="83">
        <f t="shared" si="24"/>
        <v>7.2200043866828094E-3</v>
      </c>
      <c r="AG84" s="147"/>
      <c r="AH84" s="83">
        <f t="shared" si="25"/>
        <v>-2.4690818337348682E-3</v>
      </c>
      <c r="AI84" s="83">
        <f t="shared" si="26"/>
        <v>0.88695512106817498</v>
      </c>
      <c r="AJ84" s="83">
        <f t="shared" si="27"/>
        <v>-0.65495070651482201</v>
      </c>
      <c r="AK84" s="83">
        <f t="shared" si="28"/>
        <v>0.32674758480447569</v>
      </c>
      <c r="AL84" s="83">
        <f t="shared" si="29"/>
        <v>1.9038764907177019</v>
      </c>
      <c r="AM84" s="83">
        <f t="shared" si="30"/>
        <v>1.4041265985967677</v>
      </c>
      <c r="AN84" s="90">
        <f t="shared" si="61"/>
        <v>39.248716510719355</v>
      </c>
      <c r="AO84" s="90">
        <f t="shared" si="61"/>
        <v>39.248716510718609</v>
      </c>
      <c r="AP84" s="90">
        <f t="shared" si="61"/>
        <v>39.248716510616937</v>
      </c>
      <c r="AQ84" s="90">
        <f t="shared" si="61"/>
        <v>39.248716496739689</v>
      </c>
      <c r="AR84" s="90">
        <f t="shared" si="61"/>
        <v>39.248714602701114</v>
      </c>
      <c r="AS84" s="90">
        <f t="shared" si="61"/>
        <v>39.248457663286651</v>
      </c>
      <c r="AT84" s="90">
        <f t="shared" si="61"/>
        <v>39.225786805623457</v>
      </c>
      <c r="AU84" s="90">
        <f t="shared" si="32"/>
        <v>38.903044047730567</v>
      </c>
      <c r="AW84" s="83">
        <v>82000</v>
      </c>
      <c r="AX84" s="83">
        <f t="shared" si="48"/>
        <v>-1.9389583060787429E-2</v>
      </c>
      <c r="AY84" s="83">
        <f t="shared" si="49"/>
        <v>-1.8987358839594196E-2</v>
      </c>
      <c r="AZ84" s="83">
        <f t="shared" si="50"/>
        <v>-4.0222422119323378E-4</v>
      </c>
      <c r="BA84" s="83">
        <f t="shared" si="51"/>
        <v>0.69541438126026556</v>
      </c>
      <c r="BB84" s="83">
        <f t="shared" si="52"/>
        <v>3.0645784886650939E-2</v>
      </c>
      <c r="BC84" s="83">
        <f t="shared" si="53"/>
        <v>2.6486444618102225</v>
      </c>
      <c r="BD84" s="83">
        <f t="shared" si="54"/>
        <v>3.9747287897750878</v>
      </c>
      <c r="BE84" s="83">
        <f t="shared" si="59"/>
        <v>71.564050364998792</v>
      </c>
      <c r="BF84" s="83">
        <f t="shared" si="59"/>
        <v>71.56395952640834</v>
      </c>
      <c r="BG84" s="83">
        <f t="shared" si="59"/>
        <v>71.564300887348494</v>
      </c>
      <c r="BH84" s="83">
        <f t="shared" si="57"/>
        <v>71.563017590731903</v>
      </c>
      <c r="BI84" s="83">
        <f t="shared" si="57"/>
        <v>71.567834900787005</v>
      </c>
      <c r="BJ84" s="83">
        <f t="shared" si="57"/>
        <v>71.549650219526981</v>
      </c>
      <c r="BK84" s="83">
        <f t="shared" si="57"/>
        <v>71.616941612675731</v>
      </c>
      <c r="BL84" s="83">
        <f t="shared" si="55"/>
        <v>71.343255979881846</v>
      </c>
    </row>
    <row r="85" spans="1:64" ht="12.95" customHeight="1">
      <c r="A85" s="53" t="s">
        <v>115</v>
      </c>
      <c r="B85" s="50" t="s">
        <v>197</v>
      </c>
      <c r="C85" s="49">
        <v>42530.398999999998</v>
      </c>
      <c r="D85" s="49"/>
      <c r="E85" s="83">
        <f t="shared" ref="E85:E148" si="62">+(C85-C$7)/C$8</f>
        <v>13579.530181939714</v>
      </c>
      <c r="F85" s="83">
        <f t="shared" ref="F85:F148" si="63">ROUND(2*E85,0)/2</f>
        <v>13579.5</v>
      </c>
      <c r="G85" s="83">
        <f t="shared" si="44"/>
        <v>6.6607400003704242E-3</v>
      </c>
      <c r="I85" s="83">
        <f t="shared" si="60"/>
        <v>6.6607400003704242E-3</v>
      </c>
      <c r="P85" s="83">
        <f t="shared" ref="P85:P148" si="64">+D$11+D$12*F85+D$13*F85^2</f>
        <v>4.2709059993701008E-3</v>
      </c>
      <c r="Q85" s="146">
        <f t="shared" ref="Q85:Q148" si="65">+C85-15018.5</f>
        <v>27511.898999999998</v>
      </c>
      <c r="R85" s="83">
        <f t="shared" si="46"/>
        <v>5.7113065523372139E-6</v>
      </c>
      <c r="S85" s="85">
        <v>0.1</v>
      </c>
      <c r="T85" s="83">
        <f t="shared" ref="T85:T148" si="66">+S85*R85</f>
        <v>5.7113065523372143E-7</v>
      </c>
      <c r="Z85" s="83">
        <f t="shared" ref="Z85:Z148" si="67">F85</f>
        <v>13579.5</v>
      </c>
      <c r="AA85" s="90">
        <f t="shared" ref="AA85:AA148" si="68">AB$3+AB$4*Z85+AB$5*Z85^2+AH85</f>
        <v>1.8077182676521442E-3</v>
      </c>
      <c r="AB85" s="90">
        <f t="shared" ref="AB85:AB148" si="69">IF(S85&lt;&gt;0,G85-AH85, -9999)</f>
        <v>9.1239277320883799E-3</v>
      </c>
      <c r="AC85" s="90">
        <f t="shared" ref="AC85:AC148" si="70">+G85-P85</f>
        <v>2.3898340010003235E-3</v>
      </c>
      <c r="AD85" s="90">
        <f t="shared" ref="AD85:AD148" si="71">IF(S85&lt;&gt;0,G85-AA85, -9999)</f>
        <v>4.85302173271828E-3</v>
      </c>
      <c r="AE85" s="90">
        <f t="shared" ref="AE85:AE148" si="72">+(G85-AA85)^2*S85</f>
        <v>2.355181993823594E-6</v>
      </c>
      <c r="AF85" s="83">
        <f t="shared" ref="AF85:AF148" si="73">IF(S85&lt;&gt;0,G85-P85, -9999)</f>
        <v>2.3898340010003235E-3</v>
      </c>
      <c r="AG85" s="147"/>
      <c r="AH85" s="83">
        <f t="shared" ref="AH85:AH148" si="74">$AB$6*($AB$11/AI85*AJ85+$AB$12)</f>
        <v>-2.4631877317179566E-3</v>
      </c>
      <c r="AI85" s="83">
        <f t="shared" ref="AI85:AI148" si="75">1+$AB$7*COS(AL85)</f>
        <v>0.88570395849141403</v>
      </c>
      <c r="AJ85" s="83">
        <f t="shared" ref="AJ85:AJ148" si="76">SIN(AL85+RADIANS($AB$9))</f>
        <v>-0.6520504062438669</v>
      </c>
      <c r="AK85" s="83">
        <f t="shared" ref="AK85:AK148" si="77">$AB$7*SIN(AL85)</f>
        <v>0.32631203429192834</v>
      </c>
      <c r="AL85" s="83">
        <f t="shared" ref="AL85:AL148" si="78">2*ATAN(AM85)</f>
        <v>1.9077081808402976</v>
      </c>
      <c r="AM85" s="83">
        <f t="shared" ref="AM85:AM148" si="79">SQRT((1+$AB$7)/(1-$AB$7))*TAN(AN85/2)</f>
        <v>1.4098350323678459</v>
      </c>
      <c r="AN85" s="90">
        <f t="shared" si="61"/>
        <v>39.252772990722839</v>
      </c>
      <c r="AO85" s="90">
        <f t="shared" si="61"/>
        <v>39.252772990722569</v>
      </c>
      <c r="AP85" s="90">
        <f t="shared" si="61"/>
        <v>39.252772990676753</v>
      </c>
      <c r="AQ85" s="90">
        <f t="shared" si="61"/>
        <v>39.252772982943668</v>
      </c>
      <c r="AR85" s="90">
        <f t="shared" si="61"/>
        <v>39.252771677655197</v>
      </c>
      <c r="AS85" s="90">
        <f t="shared" si="61"/>
        <v>39.252552761109236</v>
      </c>
      <c r="AT85" s="90">
        <f t="shared" si="61"/>
        <v>39.230313528255643</v>
      </c>
      <c r="AU85" s="90">
        <f t="shared" ref="AU85:AU148" si="80">RADIANS($AB$9)+$AB$18*(F85-AB$15)</f>
        <v>38.90707365215885</v>
      </c>
      <c r="AW85" s="83">
        <v>83000</v>
      </c>
      <c r="AX85" s="83">
        <f t="shared" si="48"/>
        <v>-1.8654102817718451E-2</v>
      </c>
      <c r="AY85" s="83">
        <f t="shared" si="49"/>
        <v>-1.9289073735046687E-2</v>
      </c>
      <c r="AZ85" s="83">
        <f t="shared" si="50"/>
        <v>6.3497091732823583E-4</v>
      </c>
      <c r="BA85" s="83">
        <f t="shared" si="51"/>
        <v>0.66332967517720054</v>
      </c>
      <c r="BB85" s="83">
        <f t="shared" si="52"/>
        <v>0.28970357156657711</v>
      </c>
      <c r="BC85" s="83">
        <f t="shared" si="53"/>
        <v>2.9119109913144632</v>
      </c>
      <c r="BD85" s="83">
        <f t="shared" si="54"/>
        <v>8.6693903312647382</v>
      </c>
      <c r="BE85" s="83">
        <f t="shared" si="59"/>
        <v>71.928735047784457</v>
      </c>
      <c r="BF85" s="83">
        <f t="shared" si="59"/>
        <v>71.928556294904936</v>
      </c>
      <c r="BG85" s="83">
        <f t="shared" si="59"/>
        <v>71.929102372461131</v>
      </c>
      <c r="BH85" s="83">
        <f t="shared" si="57"/>
        <v>71.927433824791507</v>
      </c>
      <c r="BI85" s="83">
        <f t="shared" si="57"/>
        <v>71.932529133765399</v>
      </c>
      <c r="BJ85" s="83">
        <f t="shared" si="57"/>
        <v>71.916941330281944</v>
      </c>
      <c r="BK85" s="83">
        <f t="shared" si="57"/>
        <v>71.964377925343953</v>
      </c>
      <c r="BL85" s="83">
        <f t="shared" si="55"/>
        <v>71.817327089092146</v>
      </c>
    </row>
    <row r="86" spans="1:64" ht="12.95" customHeight="1">
      <c r="A86" s="53" t="s">
        <v>115</v>
      </c>
      <c r="B86" s="50"/>
      <c r="C86" s="49">
        <v>42534.487000000001</v>
      </c>
      <c r="D86" s="49"/>
      <c r="E86" s="83">
        <f t="shared" si="62"/>
        <v>13598.054215241664</v>
      </c>
      <c r="F86" s="83">
        <f t="shared" si="63"/>
        <v>13598</v>
      </c>
      <c r="G86" s="83">
        <f t="shared" si="44"/>
        <v>1.1964559998887125E-2</v>
      </c>
      <c r="I86" s="83">
        <f t="shared" si="60"/>
        <v>1.1964559998887125E-2</v>
      </c>
      <c r="P86" s="83">
        <f t="shared" si="64"/>
        <v>4.2639206421167322E-3</v>
      </c>
      <c r="Q86" s="146">
        <f t="shared" si="65"/>
        <v>27515.987000000001</v>
      </c>
      <c r="R86" s="83">
        <f t="shared" si="46"/>
        <v>5.9299846503041134E-5</v>
      </c>
      <c r="S86" s="85">
        <v>0.1</v>
      </c>
      <c r="T86" s="83">
        <f t="shared" si="66"/>
        <v>5.9299846503041136E-6</v>
      </c>
      <c r="Z86" s="83">
        <f t="shared" si="67"/>
        <v>13598</v>
      </c>
      <c r="AA86" s="90">
        <f t="shared" si="68"/>
        <v>1.8136720453547695E-3</v>
      </c>
      <c r="AB86" s="90">
        <f t="shared" si="69"/>
        <v>1.4414808595649089E-2</v>
      </c>
      <c r="AC86" s="90">
        <f t="shared" si="70"/>
        <v>7.7006393567703932E-3</v>
      </c>
      <c r="AD86" s="90">
        <f t="shared" si="71"/>
        <v>1.0150887953532356E-2</v>
      </c>
      <c r="AE86" s="90">
        <f t="shared" si="72"/>
        <v>1.0304052624516832E-5</v>
      </c>
      <c r="AF86" s="83">
        <f t="shared" si="73"/>
        <v>7.7006393567703932E-3</v>
      </c>
      <c r="AG86" s="147"/>
      <c r="AH86" s="83">
        <f t="shared" si="74"/>
        <v>-2.4502485967619627E-3</v>
      </c>
      <c r="AI86" s="83">
        <f t="shared" si="75"/>
        <v>0.88299877152149464</v>
      </c>
      <c r="AJ86" s="83">
        <f t="shared" si="76"/>
        <v>-0.64573336555289673</v>
      </c>
      <c r="AK86" s="83">
        <f t="shared" si="77"/>
        <v>0.32535187315088504</v>
      </c>
      <c r="AL86" s="83">
        <f t="shared" si="78"/>
        <v>1.9160105324058097</v>
      </c>
      <c r="AM86" s="83">
        <f t="shared" si="79"/>
        <v>1.4223103125743872</v>
      </c>
      <c r="AN86" s="90">
        <f t="shared" si="61"/>
        <v>39.261582079315389</v>
      </c>
      <c r="AO86" s="90">
        <f t="shared" si="61"/>
        <v>39.261582079315382</v>
      </c>
      <c r="AP86" s="90">
        <f t="shared" si="61"/>
        <v>39.261582079311999</v>
      </c>
      <c r="AQ86" s="90">
        <f t="shared" si="61"/>
        <v>39.261582078136009</v>
      </c>
      <c r="AR86" s="90">
        <f t="shared" si="61"/>
        <v>39.261581669635035</v>
      </c>
      <c r="AS86" s="90">
        <f t="shared" si="61"/>
        <v>39.261440961478463</v>
      </c>
      <c r="AT86" s="90">
        <f t="shared" si="61"/>
        <v>39.240147652781509</v>
      </c>
      <c r="AU86" s="90">
        <f t="shared" si="80"/>
        <v>38.915843967679244</v>
      </c>
      <c r="AW86" s="83">
        <v>84000</v>
      </c>
      <c r="AX86" s="83">
        <f t="shared" si="48"/>
        <v>-1.8027224845276402E-2</v>
      </c>
      <c r="AY86" s="83">
        <f t="shared" si="49"/>
        <v>-1.9589687620386789E-2</v>
      </c>
      <c r="AZ86" s="83">
        <f t="shared" si="50"/>
        <v>1.5624627751103864E-3</v>
      </c>
      <c r="BA86" s="83">
        <f t="shared" si="51"/>
        <v>0.65430598075488478</v>
      </c>
      <c r="BB86" s="83">
        <f t="shared" si="52"/>
        <v>0.51551579505891953</v>
      </c>
      <c r="BC86" s="83">
        <f t="shared" si="53"/>
        <v>-3.1235819434127605</v>
      </c>
      <c r="BD86" s="83">
        <f t="shared" si="54"/>
        <v>-111.04203641996683</v>
      </c>
      <c r="BE86" s="83">
        <f t="shared" si="59"/>
        <v>72.282461294248222</v>
      </c>
      <c r="BF86" s="83">
        <f t="shared" si="59"/>
        <v>72.28248178315603</v>
      </c>
      <c r="BG86" s="83">
        <f t="shared" si="59"/>
        <v>72.282422504098008</v>
      </c>
      <c r="BH86" s="83">
        <f t="shared" si="57"/>
        <v>72.282594012108788</v>
      </c>
      <c r="BI86" s="83">
        <f t="shared" si="57"/>
        <v>72.282097801882287</v>
      </c>
      <c r="BJ86" s="83">
        <f t="shared" si="57"/>
        <v>72.283533464323796</v>
      </c>
      <c r="BK86" s="83">
        <f t="shared" si="57"/>
        <v>72.27937986895968</v>
      </c>
      <c r="BL86" s="83">
        <f t="shared" si="55"/>
        <v>72.291398198302431</v>
      </c>
    </row>
    <row r="87" spans="1:64" ht="12.95" customHeight="1">
      <c r="A87" s="53" t="s">
        <v>115</v>
      </c>
      <c r="B87" s="50"/>
      <c r="C87" s="49">
        <v>42540.436999999998</v>
      </c>
      <c r="D87" s="49"/>
      <c r="E87" s="83">
        <f t="shared" si="62"/>
        <v>13625.015565081794</v>
      </c>
      <c r="F87" s="83">
        <f t="shared" si="63"/>
        <v>13625</v>
      </c>
      <c r="G87" s="83">
        <f t="shared" si="44"/>
        <v>3.4349999987171032E-3</v>
      </c>
      <c r="I87" s="83">
        <f t="shared" si="60"/>
        <v>3.4349999987171032E-3</v>
      </c>
      <c r="P87" s="83">
        <f t="shared" si="64"/>
        <v>4.2537264726910618E-3</v>
      </c>
      <c r="Q87" s="146">
        <f t="shared" si="65"/>
        <v>27521.936999999998</v>
      </c>
      <c r="R87" s="83">
        <f t="shared" si="46"/>
        <v>6.7031303918583123E-7</v>
      </c>
      <c r="S87" s="85">
        <v>0.1</v>
      </c>
      <c r="T87" s="83">
        <f t="shared" si="66"/>
        <v>6.7031303918583131E-8</v>
      </c>
      <c r="Z87" s="83">
        <f t="shared" si="67"/>
        <v>13625</v>
      </c>
      <c r="AA87" s="90">
        <f t="shared" si="68"/>
        <v>1.8226303455054515E-3</v>
      </c>
      <c r="AB87" s="90">
        <f t="shared" si="69"/>
        <v>5.8660961259027131E-3</v>
      </c>
      <c r="AC87" s="90">
        <f t="shared" si="70"/>
        <v>-8.1872647397395869E-4</v>
      </c>
      <c r="AD87" s="90">
        <f t="shared" si="71"/>
        <v>1.6123696532116517E-3</v>
      </c>
      <c r="AE87" s="90">
        <f t="shared" si="72"/>
        <v>2.5997358985978621E-7</v>
      </c>
      <c r="AF87" s="83">
        <f t="shared" si="73"/>
        <v>-8.1872647397395869E-4</v>
      </c>
      <c r="AG87" s="147"/>
      <c r="AH87" s="83">
        <f t="shared" si="74"/>
        <v>-2.4310961271856103E-3</v>
      </c>
      <c r="AI87" s="83">
        <f t="shared" si="75"/>
        <v>0.87909448181500371</v>
      </c>
      <c r="AJ87" s="83">
        <f t="shared" si="76"/>
        <v>-0.63650389667152507</v>
      </c>
      <c r="AK87" s="83">
        <f t="shared" si="77"/>
        <v>0.32392126281040362</v>
      </c>
      <c r="AL87" s="83">
        <f t="shared" si="78"/>
        <v>1.9280370353719043</v>
      </c>
      <c r="AM87" s="83">
        <f t="shared" si="79"/>
        <v>1.4406452051205108</v>
      </c>
      <c r="AN87" s="90">
        <f t="shared" si="61"/>
        <v>39.274390510255657</v>
      </c>
      <c r="AO87" s="90">
        <f t="shared" si="61"/>
        <v>39.274390510255657</v>
      </c>
      <c r="AP87" s="90">
        <f t="shared" si="61"/>
        <v>39.274390510255799</v>
      </c>
      <c r="AQ87" s="90">
        <f t="shared" si="61"/>
        <v>39.27439051016524</v>
      </c>
      <c r="AR87" s="90">
        <f t="shared" si="61"/>
        <v>39.274390568599834</v>
      </c>
      <c r="AS87" s="90">
        <f t="shared" si="61"/>
        <v>39.27435270369098</v>
      </c>
      <c r="AT87" s="90">
        <f t="shared" si="61"/>
        <v>39.254455367413833</v>
      </c>
      <c r="AU87" s="90">
        <f t="shared" si="80"/>
        <v>38.928643887627921</v>
      </c>
      <c r="AW87" s="83">
        <v>85000</v>
      </c>
      <c r="AX87" s="83">
        <f t="shared" si="48"/>
        <v>-1.7591266899756802E-2</v>
      </c>
      <c r="AY87" s="83">
        <f t="shared" si="49"/>
        <v>-1.9889200495614486E-2</v>
      </c>
      <c r="AZ87" s="83">
        <f t="shared" si="50"/>
        <v>2.2979335958576851E-3</v>
      </c>
      <c r="BA87" s="83">
        <f t="shared" si="51"/>
        <v>0.66649069835367536</v>
      </c>
      <c r="BB87" s="83">
        <f t="shared" si="52"/>
        <v>0.71069549717715608</v>
      </c>
      <c r="BC87" s="83">
        <f t="shared" si="53"/>
        <v>-2.874705088262794</v>
      </c>
      <c r="BD87" s="83">
        <f t="shared" si="54"/>
        <v>-7.4492582108835173</v>
      </c>
      <c r="BE87" s="83">
        <f t="shared" si="59"/>
        <v>72.637035440618689</v>
      </c>
      <c r="BF87" s="83">
        <f t="shared" si="59"/>
        <v>72.637216860348786</v>
      </c>
      <c r="BG87" s="83">
        <f t="shared" si="59"/>
        <v>72.636651772541029</v>
      </c>
      <c r="BH87" s="83">
        <f t="shared" si="57"/>
        <v>72.63841233434097</v>
      </c>
      <c r="BI87" s="83">
        <f t="shared" si="57"/>
        <v>72.632931275774013</v>
      </c>
      <c r="BJ87" s="83">
        <f t="shared" si="57"/>
        <v>72.6500352145611</v>
      </c>
      <c r="BK87" s="83">
        <f t="shared" si="57"/>
        <v>72.597032643670531</v>
      </c>
      <c r="BL87" s="83">
        <f t="shared" si="55"/>
        <v>72.765469307512731</v>
      </c>
    </row>
    <row r="88" spans="1:64" ht="12.95" customHeight="1">
      <c r="A88" s="53" t="s">
        <v>115</v>
      </c>
      <c r="B88" s="50" t="s">
        <v>197</v>
      </c>
      <c r="C88" s="49">
        <v>42543.415000000001</v>
      </c>
      <c r="D88" s="49"/>
      <c r="E88" s="83">
        <f t="shared" si="62"/>
        <v>13638.509833959783</v>
      </c>
      <c r="F88" s="83">
        <f t="shared" si="63"/>
        <v>13638.5</v>
      </c>
      <c r="G88" s="83">
        <f t="shared" si="44"/>
        <v>2.1702200028812513E-3</v>
      </c>
      <c r="I88" s="83">
        <f t="shared" si="60"/>
        <v>2.1702200028812513E-3</v>
      </c>
      <c r="P88" s="83">
        <f t="shared" si="64"/>
        <v>4.2486296889668656E-3</v>
      </c>
      <c r="Q88" s="146">
        <f t="shared" si="65"/>
        <v>27524.915000000001</v>
      </c>
      <c r="R88" s="83">
        <f t="shared" si="46"/>
        <v>4.3197868232145016E-6</v>
      </c>
      <c r="S88" s="85">
        <v>0.1</v>
      </c>
      <c r="T88" s="83">
        <f t="shared" si="66"/>
        <v>4.3197868232145019E-7</v>
      </c>
      <c r="Z88" s="83">
        <f t="shared" si="67"/>
        <v>13638.5</v>
      </c>
      <c r="AA88" s="90">
        <f t="shared" si="68"/>
        <v>1.8272272104261971E-3</v>
      </c>
      <c r="AB88" s="90">
        <f t="shared" si="69"/>
        <v>4.5916224814219198E-3</v>
      </c>
      <c r="AC88" s="90">
        <f t="shared" si="70"/>
        <v>-2.0784096860856143E-3</v>
      </c>
      <c r="AD88" s="90">
        <f t="shared" si="71"/>
        <v>3.4299279245505413E-4</v>
      </c>
      <c r="AE88" s="90">
        <f t="shared" si="72"/>
        <v>1.1764405567611585E-8</v>
      </c>
      <c r="AF88" s="83">
        <f t="shared" si="73"/>
        <v>-2.0784096860856143E-3</v>
      </c>
      <c r="AG88" s="147"/>
      <c r="AH88" s="83">
        <f t="shared" si="74"/>
        <v>-2.4214024785406685E-3</v>
      </c>
      <c r="AI88" s="83">
        <f t="shared" si="75"/>
        <v>0.87716170180841246</v>
      </c>
      <c r="AJ88" s="83">
        <f t="shared" si="76"/>
        <v>-0.63188535395001899</v>
      </c>
      <c r="AK88" s="83">
        <f t="shared" si="77"/>
        <v>0.32319325693099421</v>
      </c>
      <c r="AL88" s="83">
        <f t="shared" si="78"/>
        <v>1.934010550724631</v>
      </c>
      <c r="AM88" s="83">
        <f t="shared" si="79"/>
        <v>1.4498705776247967</v>
      </c>
      <c r="AN88" s="90">
        <f t="shared" si="61"/>
        <v>39.280773534759128</v>
      </c>
      <c r="AO88" s="90">
        <f t="shared" si="61"/>
        <v>39.280773534759128</v>
      </c>
      <c r="AP88" s="90">
        <f t="shared" si="61"/>
        <v>39.28077353475868</v>
      </c>
      <c r="AQ88" s="90">
        <f t="shared" si="61"/>
        <v>39.28077353487835</v>
      </c>
      <c r="AR88" s="90">
        <f t="shared" si="61"/>
        <v>39.280773503021962</v>
      </c>
      <c r="AS88" s="90">
        <f t="shared" si="61"/>
        <v>39.280781979792749</v>
      </c>
      <c r="AT88" s="90">
        <f t="shared" si="61"/>
        <v>39.261589222494614</v>
      </c>
      <c r="AU88" s="90">
        <f t="shared" si="80"/>
        <v>38.935043847602259</v>
      </c>
    </row>
    <row r="89" spans="1:64" ht="12.95" customHeight="1">
      <c r="A89" s="53" t="s">
        <v>115</v>
      </c>
      <c r="B89" s="50"/>
      <c r="C89" s="49">
        <v>42546.398000000001</v>
      </c>
      <c r="D89" s="49"/>
      <c r="E89" s="83">
        <f t="shared" si="62"/>
        <v>13652.026759434262</v>
      </c>
      <c r="F89" s="83">
        <f t="shared" si="63"/>
        <v>13652</v>
      </c>
      <c r="G89" s="83">
        <f t="shared" si="44"/>
        <v>5.9054400044260547E-3</v>
      </c>
      <c r="I89" s="83">
        <f t="shared" si="60"/>
        <v>5.9054400044260547E-3</v>
      </c>
      <c r="P89" s="83">
        <f t="shared" si="64"/>
        <v>4.2435331059017629E-3</v>
      </c>
      <c r="Q89" s="146">
        <f t="shared" si="65"/>
        <v>27527.898000000001</v>
      </c>
      <c r="R89" s="83">
        <f t="shared" si="46"/>
        <v>2.7619345393626307E-6</v>
      </c>
      <c r="S89" s="85">
        <v>0.1</v>
      </c>
      <c r="T89" s="83">
        <f t="shared" si="66"/>
        <v>2.7619345393626307E-7</v>
      </c>
      <c r="Z89" s="83">
        <f t="shared" si="67"/>
        <v>13652</v>
      </c>
      <c r="AA89" s="90">
        <f t="shared" si="68"/>
        <v>1.8319013416508685E-3</v>
      </c>
      <c r="AB89" s="90">
        <f t="shared" si="69"/>
        <v>8.317071768676949E-3</v>
      </c>
      <c r="AC89" s="90">
        <f t="shared" si="70"/>
        <v>1.6619068985242917E-3</v>
      </c>
      <c r="AD89" s="90">
        <f t="shared" si="71"/>
        <v>4.0735386627751861E-3</v>
      </c>
      <c r="AE89" s="90">
        <f t="shared" si="72"/>
        <v>1.6593717237124252E-6</v>
      </c>
      <c r="AF89" s="83">
        <f t="shared" si="73"/>
        <v>1.6619068985242917E-3</v>
      </c>
      <c r="AG89" s="147"/>
      <c r="AH89" s="83">
        <f t="shared" si="74"/>
        <v>-2.4116317642508944E-3</v>
      </c>
      <c r="AI89" s="83">
        <f t="shared" si="75"/>
        <v>0.87524174679129962</v>
      </c>
      <c r="AJ89" s="83">
        <f t="shared" si="76"/>
        <v>-0.62726465291319244</v>
      </c>
      <c r="AK89" s="83">
        <f t="shared" si="77"/>
        <v>0.32245698485934965</v>
      </c>
      <c r="AL89" s="83">
        <f t="shared" si="78"/>
        <v>1.9399578863984779</v>
      </c>
      <c r="AM89" s="83">
        <f t="shared" si="79"/>
        <v>1.4591352373195472</v>
      </c>
      <c r="AN89" s="90">
        <f t="shared" si="61"/>
        <v>39.287142556713178</v>
      </c>
      <c r="AO89" s="90">
        <f t="shared" si="61"/>
        <v>39.287142556713242</v>
      </c>
      <c r="AP89" s="90">
        <f t="shared" si="61"/>
        <v>39.287142556702356</v>
      </c>
      <c r="AQ89" s="90">
        <f t="shared" si="61"/>
        <v>39.287142558530036</v>
      </c>
      <c r="AR89" s="90">
        <f t="shared" si="61"/>
        <v>39.287142251791785</v>
      </c>
      <c r="AS89" s="90">
        <f t="shared" si="61"/>
        <v>39.28719365519143</v>
      </c>
      <c r="AT89" s="90">
        <f t="shared" si="61"/>
        <v>39.268709702489801</v>
      </c>
      <c r="AU89" s="90">
        <f t="shared" si="80"/>
        <v>38.941443807576597</v>
      </c>
    </row>
    <row r="90" spans="1:64" ht="12.95" customHeight="1">
      <c r="A90" s="53" t="s">
        <v>115</v>
      </c>
      <c r="B90" s="50"/>
      <c r="C90" s="49">
        <v>42561.409</v>
      </c>
      <c r="D90" s="49"/>
      <c r="E90" s="83">
        <f t="shared" si="62"/>
        <v>13720.046393459534</v>
      </c>
      <c r="F90" s="83">
        <f t="shared" si="63"/>
        <v>13720</v>
      </c>
      <c r="G90" s="83">
        <f t="shared" si="44"/>
        <v>1.0238399998343084E-2</v>
      </c>
      <c r="I90" s="83">
        <f t="shared" si="60"/>
        <v>1.0238399998343084E-2</v>
      </c>
      <c r="P90" s="83">
        <f t="shared" si="64"/>
        <v>4.2178644791395241E-3</v>
      </c>
      <c r="Q90" s="146">
        <f t="shared" si="65"/>
        <v>27542.909</v>
      </c>
      <c r="R90" s="83">
        <f t="shared" si="46"/>
        <v>3.6246847937991677E-5</v>
      </c>
      <c r="S90" s="85">
        <v>0.1</v>
      </c>
      <c r="T90" s="83">
        <f t="shared" si="66"/>
        <v>3.624684793799168E-6</v>
      </c>
      <c r="Z90" s="83">
        <f t="shared" si="67"/>
        <v>13720</v>
      </c>
      <c r="AA90" s="90">
        <f t="shared" si="68"/>
        <v>1.8565881445197861E-3</v>
      </c>
      <c r="AB90" s="90">
        <f t="shared" si="69"/>
        <v>1.2599676332962821E-2</v>
      </c>
      <c r="AC90" s="90">
        <f t="shared" si="70"/>
        <v>6.02053551920356E-3</v>
      </c>
      <c r="AD90" s="90">
        <f t="shared" si="71"/>
        <v>8.381811853823298E-3</v>
      </c>
      <c r="AE90" s="90">
        <f t="shared" si="72"/>
        <v>7.0254769952892757E-6</v>
      </c>
      <c r="AF90" s="83">
        <f t="shared" si="73"/>
        <v>6.02053551920356E-3</v>
      </c>
      <c r="AG90" s="147"/>
      <c r="AH90" s="83">
        <f t="shared" si="74"/>
        <v>-2.361276334619738E-3</v>
      </c>
      <c r="AI90" s="83">
        <f t="shared" si="75"/>
        <v>0.86576355852587694</v>
      </c>
      <c r="AJ90" s="83">
        <f t="shared" si="76"/>
        <v>-0.60396683595056311</v>
      </c>
      <c r="AK90" s="83">
        <f t="shared" si="77"/>
        <v>0.31862784970657126</v>
      </c>
      <c r="AL90" s="83">
        <f t="shared" si="78"/>
        <v>1.969524949131817</v>
      </c>
      <c r="AM90" s="83">
        <f t="shared" si="79"/>
        <v>1.5064174014780616</v>
      </c>
      <c r="AN90" s="90">
        <f t="shared" si="61"/>
        <v>39.319013955563982</v>
      </c>
      <c r="AO90" s="90">
        <f t="shared" si="61"/>
        <v>39.319013955581859</v>
      </c>
      <c r="AP90" s="90">
        <f t="shared" si="61"/>
        <v>39.319013954528323</v>
      </c>
      <c r="AQ90" s="90">
        <f t="shared" si="61"/>
        <v>39.319014016605301</v>
      </c>
      <c r="AR90" s="90">
        <f t="shared" si="61"/>
        <v>39.319010358756131</v>
      </c>
      <c r="AS90" s="90">
        <f t="shared" si="61"/>
        <v>39.319225432717715</v>
      </c>
      <c r="AT90" s="90">
        <f t="shared" si="61"/>
        <v>39.304371431188123</v>
      </c>
      <c r="AU90" s="90">
        <f t="shared" si="80"/>
        <v>38.973680643002901</v>
      </c>
    </row>
    <row r="91" spans="1:64" ht="12.95" customHeight="1">
      <c r="A91" s="53" t="s">
        <v>116</v>
      </c>
      <c r="B91" s="50" t="s">
        <v>197</v>
      </c>
      <c r="C91" s="49">
        <v>42569.455999999998</v>
      </c>
      <c r="D91" s="49"/>
      <c r="E91" s="83">
        <f t="shared" si="62"/>
        <v>13756.509919873584</v>
      </c>
      <c r="F91" s="83">
        <f t="shared" si="63"/>
        <v>13756.5</v>
      </c>
      <c r="G91" s="83">
        <f t="shared" si="44"/>
        <v>2.1891799988225102E-3</v>
      </c>
      <c r="I91" s="83">
        <f t="shared" si="60"/>
        <v>2.1891799988225102E-3</v>
      </c>
      <c r="P91" s="83">
        <f t="shared" si="64"/>
        <v>4.2040885660089974E-3</v>
      </c>
      <c r="Q91" s="146">
        <f t="shared" si="65"/>
        <v>27550.955999999998</v>
      </c>
      <c r="R91" s="83">
        <f t="shared" si="46"/>
        <v>4.0598565341215026E-6</v>
      </c>
      <c r="S91" s="85">
        <v>0.1</v>
      </c>
      <c r="T91" s="83">
        <f t="shared" si="66"/>
        <v>4.059856534121503E-7</v>
      </c>
      <c r="Z91" s="83">
        <f t="shared" si="67"/>
        <v>13756.5</v>
      </c>
      <c r="AA91" s="90">
        <f t="shared" si="68"/>
        <v>1.8705992442725433E-3</v>
      </c>
      <c r="AB91" s="90">
        <f t="shared" si="69"/>
        <v>4.5226693205589648E-3</v>
      </c>
      <c r="AC91" s="90">
        <f t="shared" si="70"/>
        <v>-2.0149085671864872E-3</v>
      </c>
      <c r="AD91" s="90">
        <f t="shared" si="71"/>
        <v>3.1858075454996694E-4</v>
      </c>
      <c r="AE91" s="90">
        <f t="shared" si="72"/>
        <v>1.014936971696263E-8</v>
      </c>
      <c r="AF91" s="83">
        <f t="shared" si="73"/>
        <v>-2.0149085671864872E-3</v>
      </c>
      <c r="AG91" s="147"/>
      <c r="AH91" s="83">
        <f t="shared" si="74"/>
        <v>-2.3334893217364541E-3</v>
      </c>
      <c r="AI91" s="83">
        <f t="shared" si="75"/>
        <v>0.86080663647589906</v>
      </c>
      <c r="AJ91" s="83">
        <f t="shared" si="76"/>
        <v>-0.59145321016611307</v>
      </c>
      <c r="AK91" s="83">
        <f t="shared" si="77"/>
        <v>0.31649381728418724</v>
      </c>
      <c r="AL91" s="83">
        <f t="shared" si="78"/>
        <v>1.9851339943406421</v>
      </c>
      <c r="AM91" s="83">
        <f t="shared" si="79"/>
        <v>1.5322367545905362</v>
      </c>
      <c r="AN91" s="90">
        <f t="shared" ref="AN91:AT100" si="81">$AU91+$AB$7*SIN(AO91)</f>
        <v>39.335979926854506</v>
      </c>
      <c r="AO91" s="90">
        <f t="shared" si="81"/>
        <v>39.335979926926967</v>
      </c>
      <c r="AP91" s="90">
        <f t="shared" si="81"/>
        <v>39.335979923752731</v>
      </c>
      <c r="AQ91" s="90">
        <f t="shared" si="81"/>
        <v>39.335980062804495</v>
      </c>
      <c r="AR91" s="90">
        <f t="shared" si="81"/>
        <v>39.335973971175207</v>
      </c>
      <c r="AS91" s="90">
        <f t="shared" si="81"/>
        <v>39.336240311646343</v>
      </c>
      <c r="AT91" s="90">
        <f t="shared" si="81"/>
        <v>39.323371874416431</v>
      </c>
      <c r="AU91" s="90">
        <f t="shared" si="80"/>
        <v>38.990984238489077</v>
      </c>
    </row>
    <row r="92" spans="1:64" ht="12.95" customHeight="1">
      <c r="A92" s="53" t="s">
        <v>116</v>
      </c>
      <c r="B92" s="50" t="s">
        <v>197</v>
      </c>
      <c r="C92" s="49">
        <v>42571.442999999999</v>
      </c>
      <c r="D92" s="49"/>
      <c r="E92" s="83">
        <f t="shared" si="62"/>
        <v>13765.513651324407</v>
      </c>
      <c r="F92" s="83">
        <f t="shared" si="63"/>
        <v>13765.5</v>
      </c>
      <c r="G92" s="83">
        <f t="shared" si="44"/>
        <v>3.0126600031508133E-3</v>
      </c>
      <c r="I92" s="83">
        <f t="shared" si="60"/>
        <v>3.0126600031508133E-3</v>
      </c>
      <c r="P92" s="83">
        <f t="shared" si="64"/>
        <v>4.2006919909428802E-3</v>
      </c>
      <c r="Q92" s="146">
        <f t="shared" si="65"/>
        <v>27552.942999999999</v>
      </c>
      <c r="R92" s="83">
        <f t="shared" si="46"/>
        <v>1.4114200040171697E-6</v>
      </c>
      <c r="S92" s="85">
        <v>0.1</v>
      </c>
      <c r="T92" s="83">
        <f t="shared" si="66"/>
        <v>1.4114200040171698E-7</v>
      </c>
      <c r="Z92" s="83">
        <f t="shared" si="67"/>
        <v>13765.5</v>
      </c>
      <c r="AA92" s="90">
        <f t="shared" si="68"/>
        <v>1.8741329492975834E-3</v>
      </c>
      <c r="AB92" s="90">
        <f t="shared" si="69"/>
        <v>5.3392190447961105E-3</v>
      </c>
      <c r="AC92" s="90">
        <f t="shared" si="70"/>
        <v>-1.1880319877920669E-3</v>
      </c>
      <c r="AD92" s="90">
        <f t="shared" si="71"/>
        <v>1.1385270538532299E-3</v>
      </c>
      <c r="AE92" s="90">
        <f t="shared" si="72"/>
        <v>1.2962438523557155E-7</v>
      </c>
      <c r="AF92" s="83">
        <f t="shared" si="73"/>
        <v>-1.1880319877920669E-3</v>
      </c>
      <c r="AG92" s="147"/>
      <c r="AH92" s="83">
        <f t="shared" si="74"/>
        <v>-2.3265590416452968E-3</v>
      </c>
      <c r="AI92" s="83">
        <f t="shared" si="75"/>
        <v>0.8595981998748814</v>
      </c>
      <c r="AJ92" s="83">
        <f t="shared" si="76"/>
        <v>-0.58836753769452477</v>
      </c>
      <c r="AK92" s="83">
        <f t="shared" si="77"/>
        <v>0.3159595913244212</v>
      </c>
      <c r="AL92" s="83">
        <f t="shared" si="78"/>
        <v>1.988955414587499</v>
      </c>
      <c r="AM92" s="83">
        <f t="shared" si="79"/>
        <v>1.5386521232246424</v>
      </c>
      <c r="AN92" s="90">
        <f t="shared" si="81"/>
        <v>39.340148412804574</v>
      </c>
      <c r="AO92" s="90">
        <f t="shared" si="81"/>
        <v>39.340148412900099</v>
      </c>
      <c r="AP92" s="90">
        <f t="shared" si="81"/>
        <v>39.340148408963422</v>
      </c>
      <c r="AQ92" s="90">
        <f t="shared" si="81"/>
        <v>39.340148571196181</v>
      </c>
      <c r="AR92" s="90">
        <f t="shared" si="81"/>
        <v>39.340141885185432</v>
      </c>
      <c r="AS92" s="90">
        <f t="shared" si="81"/>
        <v>39.340416907635351</v>
      </c>
      <c r="AT92" s="90">
        <f t="shared" si="81"/>
        <v>39.328041639337769</v>
      </c>
      <c r="AU92" s="90">
        <f t="shared" si="80"/>
        <v>38.995250878471964</v>
      </c>
    </row>
    <row r="93" spans="1:64" ht="12.95" customHeight="1">
      <c r="A93" s="53" t="s">
        <v>117</v>
      </c>
      <c r="B93" s="50"/>
      <c r="C93" s="49">
        <v>42745.684999999998</v>
      </c>
      <c r="D93" s="49"/>
      <c r="E93" s="83">
        <f t="shared" si="62"/>
        <v>14555.059788945642</v>
      </c>
      <c r="F93" s="83">
        <f t="shared" si="63"/>
        <v>14555</v>
      </c>
      <c r="G93" s="83">
        <f t="shared" si="44"/>
        <v>1.3194599996495526E-2</v>
      </c>
      <c r="I93" s="83">
        <f t="shared" si="60"/>
        <v>1.3194599996495526E-2</v>
      </c>
      <c r="P93" s="83">
        <f t="shared" si="64"/>
        <v>3.9030839252563489E-3</v>
      </c>
      <c r="Q93" s="146">
        <f t="shared" si="65"/>
        <v>27727.184999999998</v>
      </c>
      <c r="R93" s="83">
        <f t="shared" si="46"/>
        <v>8.6332270902095921E-5</v>
      </c>
      <c r="S93" s="85">
        <v>0.1</v>
      </c>
      <c r="T93" s="83">
        <f t="shared" si="66"/>
        <v>8.6332270902095928E-6</v>
      </c>
      <c r="Z93" s="83">
        <f t="shared" si="67"/>
        <v>14555</v>
      </c>
      <c r="AA93" s="90">
        <f t="shared" si="68"/>
        <v>2.2790745601833228E-3</v>
      </c>
      <c r="AB93" s="90">
        <f t="shared" si="69"/>
        <v>1.4818609361568553E-2</v>
      </c>
      <c r="AC93" s="90">
        <f t="shared" si="70"/>
        <v>9.2915160712391774E-3</v>
      </c>
      <c r="AD93" s="90">
        <f t="shared" si="71"/>
        <v>1.0915525436312204E-2</v>
      </c>
      <c r="AE93" s="90">
        <f t="shared" si="72"/>
        <v>1.1914869555077874E-5</v>
      </c>
      <c r="AF93" s="83">
        <f t="shared" si="73"/>
        <v>9.2915160712391774E-3</v>
      </c>
      <c r="AG93" s="147"/>
      <c r="AH93" s="83">
        <f t="shared" si="74"/>
        <v>-1.6240093650730261E-3</v>
      </c>
      <c r="AI93" s="83">
        <f t="shared" si="75"/>
        <v>0.77254261618463782</v>
      </c>
      <c r="AJ93" s="83">
        <f t="shared" si="76"/>
        <v>-0.3233004917071895</v>
      </c>
      <c r="AK93" s="83">
        <f t="shared" si="77"/>
        <v>0.26039636590425008</v>
      </c>
      <c r="AL93" s="83">
        <f t="shared" si="78"/>
        <v>2.2887786599652786</v>
      </c>
      <c r="AM93" s="83">
        <f t="shared" si="79"/>
        <v>2.2012883234535141</v>
      </c>
      <c r="AN93" s="90">
        <f t="shared" si="81"/>
        <v>39.685806463746573</v>
      </c>
      <c r="AO93" s="90">
        <f t="shared" si="81"/>
        <v>39.685804735398719</v>
      </c>
      <c r="AP93" s="90">
        <f t="shared" si="81"/>
        <v>39.685817108267344</v>
      </c>
      <c r="AQ93" s="90">
        <f t="shared" si="81"/>
        <v>39.685728525933598</v>
      </c>
      <c r="AR93" s="90">
        <f t="shared" si="81"/>
        <v>39.686362331211669</v>
      </c>
      <c r="AS93" s="90">
        <f t="shared" si="81"/>
        <v>39.68180724325822</v>
      </c>
      <c r="AT93" s="90">
        <f t="shared" si="81"/>
        <v>39.713565832964292</v>
      </c>
      <c r="AU93" s="90">
        <f t="shared" si="80"/>
        <v>39.369530019193498</v>
      </c>
    </row>
    <row r="94" spans="1:64" ht="12.95" customHeight="1">
      <c r="A94" s="53" t="s">
        <v>118</v>
      </c>
      <c r="B94" s="50"/>
      <c r="C94" s="49">
        <v>42749.645299999996</v>
      </c>
      <c r="D94" s="49" t="s">
        <v>108</v>
      </c>
      <c r="E94" s="83">
        <f t="shared" si="62"/>
        <v>14573.00517277285</v>
      </c>
      <c r="F94" s="83">
        <f t="shared" si="63"/>
        <v>14573</v>
      </c>
      <c r="G94" s="83">
        <f t="shared" si="44"/>
        <v>1.1415599947213195E-3</v>
      </c>
      <c r="J94" s="83">
        <f>G94</f>
        <v>1.1415599947213195E-3</v>
      </c>
      <c r="P94" s="83">
        <f t="shared" si="64"/>
        <v>3.8963066891242785E-3</v>
      </c>
      <c r="Q94" s="146">
        <f t="shared" si="65"/>
        <v>27731.145299999996</v>
      </c>
      <c r="R94" s="83">
        <f t="shared" si="46"/>
        <v>7.5886293503240295E-6</v>
      </c>
      <c r="S94" s="85">
        <v>1</v>
      </c>
      <c r="T94" s="83">
        <f t="shared" si="66"/>
        <v>7.5886293503240295E-6</v>
      </c>
      <c r="Z94" s="83">
        <f t="shared" si="67"/>
        <v>14573</v>
      </c>
      <c r="AA94" s="90">
        <f t="shared" si="68"/>
        <v>2.2899725163492337E-3</v>
      </c>
      <c r="AB94" s="90">
        <f t="shared" si="69"/>
        <v>2.7478941674963647E-3</v>
      </c>
      <c r="AC94" s="90">
        <f t="shared" si="70"/>
        <v>-2.7547466944029589E-3</v>
      </c>
      <c r="AD94" s="90">
        <f t="shared" si="71"/>
        <v>-1.1484125216279142E-3</v>
      </c>
      <c r="AE94" s="90">
        <f t="shared" si="72"/>
        <v>1.3188513198317843E-6</v>
      </c>
      <c r="AF94" s="83">
        <f t="shared" si="73"/>
        <v>-2.7547466944029589E-3</v>
      </c>
      <c r="AG94" s="147"/>
      <c r="AH94" s="83">
        <f t="shared" si="74"/>
        <v>-1.606334172775045E-3</v>
      </c>
      <c r="AI94" s="83">
        <f t="shared" si="75"/>
        <v>0.77094502979719226</v>
      </c>
      <c r="AJ94" s="83">
        <f t="shared" si="76"/>
        <v>-0.31747300640135817</v>
      </c>
      <c r="AK94" s="83">
        <f t="shared" si="77"/>
        <v>0.25899218029442483</v>
      </c>
      <c r="AL94" s="83">
        <f t="shared" si="78"/>
        <v>2.294930437322833</v>
      </c>
      <c r="AM94" s="83">
        <f t="shared" si="79"/>
        <v>2.2193915873010379</v>
      </c>
      <c r="AN94" s="90">
        <f t="shared" si="81"/>
        <v>39.693286127090481</v>
      </c>
      <c r="AO94" s="90">
        <f t="shared" si="81"/>
        <v>39.693284192787054</v>
      </c>
      <c r="AP94" s="90">
        <f t="shared" si="81"/>
        <v>39.693297809812059</v>
      </c>
      <c r="AQ94" s="90">
        <f t="shared" si="81"/>
        <v>39.693201940523153</v>
      </c>
      <c r="AR94" s="90">
        <f t="shared" si="81"/>
        <v>39.693876465485793</v>
      </c>
      <c r="AS94" s="90">
        <f t="shared" si="81"/>
        <v>39.689108936626013</v>
      </c>
      <c r="AT94" s="90">
        <f t="shared" si="81"/>
        <v>39.721793154146461</v>
      </c>
      <c r="AU94" s="90">
        <f t="shared" si="80"/>
        <v>39.37806329915928</v>
      </c>
    </row>
    <row r="95" spans="1:64" ht="12.95" customHeight="1">
      <c r="A95" s="53" t="s">
        <v>119</v>
      </c>
      <c r="B95" s="50" t="s">
        <v>197</v>
      </c>
      <c r="C95" s="49">
        <v>42775.584999999999</v>
      </c>
      <c r="D95" s="49"/>
      <c r="E95" s="83">
        <f t="shared" si="62"/>
        <v>14690.546236041499</v>
      </c>
      <c r="F95" s="83">
        <f t="shared" si="63"/>
        <v>14690.5</v>
      </c>
      <c r="P95" s="83">
        <f t="shared" si="64"/>
        <v>3.8520751624352232E-3</v>
      </c>
      <c r="Q95" s="146">
        <f t="shared" si="65"/>
        <v>27757.084999999999</v>
      </c>
      <c r="R95" s="83">
        <f t="shared" si="46"/>
        <v>1.4838483057050351E-5</v>
      </c>
      <c r="T95" s="83">
        <f t="shared" si="66"/>
        <v>0</v>
      </c>
      <c r="U95" s="148">
        <v>4.8273959997459315E-2</v>
      </c>
      <c r="Z95" s="83">
        <f t="shared" si="67"/>
        <v>14690.5</v>
      </c>
      <c r="AA95" s="90">
        <f t="shared" si="68"/>
        <v>2.3623742599090019E-3</v>
      </c>
      <c r="AB95" s="90">
        <f t="shared" si="69"/>
        <v>-9999</v>
      </c>
      <c r="AC95" s="90">
        <f t="shared" si="70"/>
        <v>-3.8520751624352232E-3</v>
      </c>
      <c r="AD95" s="90">
        <f t="shared" si="71"/>
        <v>-9999</v>
      </c>
      <c r="AE95" s="90">
        <f t="shared" si="72"/>
        <v>0</v>
      </c>
      <c r="AF95" s="83">
        <f t="shared" si="73"/>
        <v>-9999</v>
      </c>
      <c r="AG95" s="147"/>
      <c r="AH95" s="83">
        <f t="shared" si="74"/>
        <v>-1.4897009025262213E-3</v>
      </c>
      <c r="AI95" s="83">
        <f t="shared" si="75"/>
        <v>0.76088407751527876</v>
      </c>
      <c r="AJ95" s="83">
        <f t="shared" si="76"/>
        <v>-0.27973207509580067</v>
      </c>
      <c r="AK95" s="83">
        <f t="shared" si="77"/>
        <v>0.24973326659167738</v>
      </c>
      <c r="AL95" s="83">
        <f t="shared" si="78"/>
        <v>2.3344788458705774</v>
      </c>
      <c r="AM95" s="83">
        <f t="shared" si="79"/>
        <v>2.3419627924876742</v>
      </c>
      <c r="AN95" s="90">
        <f t="shared" si="81"/>
        <v>39.741739753063797</v>
      </c>
      <c r="AO95" s="90">
        <f t="shared" si="81"/>
        <v>39.741735975535377</v>
      </c>
      <c r="AP95" s="90">
        <f t="shared" si="81"/>
        <v>39.741760012899725</v>
      </c>
      <c r="AQ95" s="90">
        <f t="shared" si="81"/>
        <v>39.741607037771587</v>
      </c>
      <c r="AR95" s="90">
        <f t="shared" si="81"/>
        <v>39.742579798632669</v>
      </c>
      <c r="AS95" s="90">
        <f t="shared" si="81"/>
        <v>39.736362104995081</v>
      </c>
      <c r="AT95" s="90">
        <f t="shared" si="81"/>
        <v>39.774885500202821</v>
      </c>
      <c r="AU95" s="90">
        <f t="shared" si="80"/>
        <v>39.433766654491492</v>
      </c>
    </row>
    <row r="96" spans="1:64" ht="12.95" customHeight="1">
      <c r="A96" s="53" t="s">
        <v>118</v>
      </c>
      <c r="B96" s="50"/>
      <c r="C96" s="49">
        <v>42785.616099999999</v>
      </c>
      <c r="D96" s="49"/>
      <c r="E96" s="83">
        <f t="shared" si="62"/>
        <v>14736.000353080402</v>
      </c>
      <c r="F96" s="83">
        <f t="shared" si="63"/>
        <v>14736</v>
      </c>
      <c r="G96" s="83">
        <f t="shared" ref="G96:G107" si="82">+C96-(C$7+F96*C$8)</f>
        <v>7.7919998147990555E-5</v>
      </c>
      <c r="J96" s="83">
        <f>G96</f>
        <v>7.7919998147990555E-5</v>
      </c>
      <c r="P96" s="83">
        <f t="shared" si="64"/>
        <v>3.8349512923678709E-3</v>
      </c>
      <c r="Q96" s="146">
        <f t="shared" si="65"/>
        <v>27767.116099999999</v>
      </c>
      <c r="R96" s="83">
        <f t="shared" si="46"/>
        <v>1.4115284145747509E-5</v>
      </c>
      <c r="S96" s="85">
        <v>1</v>
      </c>
      <c r="T96" s="83">
        <f t="shared" si="66"/>
        <v>1.4115284145747509E-5</v>
      </c>
      <c r="Z96" s="83">
        <f t="shared" si="67"/>
        <v>14736</v>
      </c>
      <c r="AA96" s="90">
        <f t="shared" si="68"/>
        <v>2.3909546078716747E-3</v>
      </c>
      <c r="AB96" s="90">
        <f t="shared" si="69"/>
        <v>1.5219166826441867E-3</v>
      </c>
      <c r="AC96" s="90">
        <f t="shared" si="70"/>
        <v>-3.7570312942198803E-3</v>
      </c>
      <c r="AD96" s="90">
        <f t="shared" si="71"/>
        <v>-2.3130346097236841E-3</v>
      </c>
      <c r="AE96" s="90">
        <f t="shared" si="72"/>
        <v>5.3501291057795954E-6</v>
      </c>
      <c r="AF96" s="83">
        <f t="shared" si="73"/>
        <v>-3.7570312942198803E-3</v>
      </c>
      <c r="AG96" s="147"/>
      <c r="AH96" s="83">
        <f t="shared" si="74"/>
        <v>-1.4439966844961962E-3</v>
      </c>
      <c r="AI96" s="83">
        <f t="shared" si="75"/>
        <v>0.75715487716969088</v>
      </c>
      <c r="AJ96" s="83">
        <f t="shared" si="76"/>
        <v>-0.26525985092256105</v>
      </c>
      <c r="AK96" s="83">
        <f t="shared" si="77"/>
        <v>0.24610846215805154</v>
      </c>
      <c r="AL96" s="83">
        <f t="shared" si="78"/>
        <v>2.3495204602329283</v>
      </c>
      <c r="AM96" s="83">
        <f t="shared" si="79"/>
        <v>2.3916090230644085</v>
      </c>
      <c r="AN96" s="90">
        <f t="shared" si="81"/>
        <v>39.760334875678772</v>
      </c>
      <c r="AO96" s="90">
        <f t="shared" si="81"/>
        <v>39.760330109829532</v>
      </c>
      <c r="AP96" s="90">
        <f t="shared" si="81"/>
        <v>39.760359374719741</v>
      </c>
      <c r="AQ96" s="90">
        <f t="shared" si="81"/>
        <v>39.760179647152938</v>
      </c>
      <c r="AR96" s="90">
        <f t="shared" si="81"/>
        <v>39.761282473783787</v>
      </c>
      <c r="AS96" s="90">
        <f t="shared" si="81"/>
        <v>39.75447909368647</v>
      </c>
      <c r="AT96" s="90">
        <f t="shared" si="81"/>
        <v>39.795159895270245</v>
      </c>
      <c r="AU96" s="90">
        <f t="shared" si="80"/>
        <v>39.455336889960556</v>
      </c>
    </row>
    <row r="97" spans="1:47" ht="12.95" customHeight="1">
      <c r="A97" s="149" t="s">
        <v>456</v>
      </c>
      <c r="B97" s="150" t="s">
        <v>195</v>
      </c>
      <c r="C97" s="49">
        <v>42785.618799999997</v>
      </c>
      <c r="D97" s="149" t="s">
        <v>57</v>
      </c>
      <c r="E97" s="53">
        <f t="shared" si="62"/>
        <v>14736.012587642501</v>
      </c>
      <c r="F97" s="83">
        <f t="shared" si="63"/>
        <v>14736</v>
      </c>
      <c r="G97" s="83">
        <f t="shared" si="82"/>
        <v>2.777919995423872E-3</v>
      </c>
      <c r="J97" s="83">
        <f>G97</f>
        <v>2.777919995423872E-3</v>
      </c>
      <c r="P97" s="83">
        <f t="shared" si="64"/>
        <v>3.8349512923678709E-3</v>
      </c>
      <c r="Q97" s="146">
        <f t="shared" si="65"/>
        <v>27767.118799999997</v>
      </c>
      <c r="R97" s="83">
        <f t="shared" si="46"/>
        <v>1.1173151627191124E-6</v>
      </c>
      <c r="S97" s="85">
        <v>1</v>
      </c>
      <c r="T97" s="83">
        <f t="shared" si="66"/>
        <v>1.1173151627191124E-6</v>
      </c>
      <c r="Z97" s="83">
        <f t="shared" si="67"/>
        <v>14736</v>
      </c>
      <c r="AA97" s="90">
        <f t="shared" si="68"/>
        <v>2.3909546078716747E-3</v>
      </c>
      <c r="AB97" s="90">
        <f t="shared" si="69"/>
        <v>4.2219166799200682E-3</v>
      </c>
      <c r="AC97" s="90">
        <f t="shared" si="70"/>
        <v>-1.0570312969439988E-3</v>
      </c>
      <c r="AD97" s="90">
        <f t="shared" si="71"/>
        <v>3.8696538755219733E-4</v>
      </c>
      <c r="AE97" s="90">
        <f t="shared" si="72"/>
        <v>1.4974221116342226E-7</v>
      </c>
      <c r="AF97" s="83">
        <f t="shared" si="73"/>
        <v>-1.0570312969439988E-3</v>
      </c>
      <c r="AG97" s="147"/>
      <c r="AH97" s="83">
        <f t="shared" si="74"/>
        <v>-1.4439966844961962E-3</v>
      </c>
      <c r="AI97" s="83">
        <f t="shared" si="75"/>
        <v>0.75715487716969088</v>
      </c>
      <c r="AJ97" s="83">
        <f t="shared" si="76"/>
        <v>-0.26525985092256105</v>
      </c>
      <c r="AK97" s="83">
        <f t="shared" si="77"/>
        <v>0.24610846215805154</v>
      </c>
      <c r="AL97" s="83">
        <f t="shared" si="78"/>
        <v>2.3495204602329283</v>
      </c>
      <c r="AM97" s="83">
        <f t="shared" si="79"/>
        <v>2.3916090230644085</v>
      </c>
      <c r="AN97" s="90">
        <f t="shared" si="81"/>
        <v>39.760334875678772</v>
      </c>
      <c r="AO97" s="90">
        <f t="shared" si="81"/>
        <v>39.760330109829532</v>
      </c>
      <c r="AP97" s="90">
        <f t="shared" si="81"/>
        <v>39.760359374719741</v>
      </c>
      <c r="AQ97" s="90">
        <f t="shared" si="81"/>
        <v>39.760179647152938</v>
      </c>
      <c r="AR97" s="90">
        <f t="shared" si="81"/>
        <v>39.761282473783787</v>
      </c>
      <c r="AS97" s="90">
        <f t="shared" si="81"/>
        <v>39.75447909368647</v>
      </c>
      <c r="AT97" s="90">
        <f t="shared" si="81"/>
        <v>39.795159895270245</v>
      </c>
      <c r="AU97" s="90">
        <f t="shared" si="80"/>
        <v>39.455336889960556</v>
      </c>
    </row>
    <row r="98" spans="1:47" ht="12.95" customHeight="1">
      <c r="A98" s="53" t="s">
        <v>120</v>
      </c>
      <c r="B98" s="50"/>
      <c r="C98" s="49">
        <v>42806.580999999998</v>
      </c>
      <c r="D98" s="49"/>
      <c r="E98" s="83">
        <f t="shared" si="62"/>
        <v>14830.999009091092</v>
      </c>
      <c r="F98" s="83">
        <f t="shared" si="63"/>
        <v>14831</v>
      </c>
      <c r="G98" s="83">
        <f t="shared" si="82"/>
        <v>-2.1867999748792499E-4</v>
      </c>
      <c r="I98" s="83">
        <f>G98</f>
        <v>-2.1867999748792499E-4</v>
      </c>
      <c r="P98" s="83">
        <f t="shared" si="64"/>
        <v>3.7992055049286461E-3</v>
      </c>
      <c r="Q98" s="146">
        <f t="shared" si="65"/>
        <v>27788.080999999998</v>
      </c>
      <c r="R98" s="83">
        <f t="shared" si="46"/>
        <v>1.6143403910529258E-5</v>
      </c>
      <c r="S98" s="85">
        <v>0.1</v>
      </c>
      <c r="T98" s="83">
        <f t="shared" si="66"/>
        <v>1.6143403910529258E-6</v>
      </c>
      <c r="Z98" s="83">
        <f t="shared" si="67"/>
        <v>14831</v>
      </c>
      <c r="AA98" s="90">
        <f t="shared" si="68"/>
        <v>2.4514980669219193E-3</v>
      </c>
      <c r="AB98" s="90">
        <f t="shared" si="69"/>
        <v>1.1290274405188021E-3</v>
      </c>
      <c r="AC98" s="90">
        <f t="shared" si="70"/>
        <v>-4.0178855024165707E-3</v>
      </c>
      <c r="AD98" s="90">
        <f t="shared" si="71"/>
        <v>-2.6701780644098443E-3</v>
      </c>
      <c r="AE98" s="90">
        <f t="shared" si="72"/>
        <v>7.1298508956555025E-7</v>
      </c>
      <c r="AF98" s="83">
        <f t="shared" si="73"/>
        <v>-4.0178855024165707E-3</v>
      </c>
      <c r="AG98" s="147"/>
      <c r="AH98" s="83">
        <f t="shared" si="74"/>
        <v>-1.3477074380067271E-3</v>
      </c>
      <c r="AI98" s="83">
        <f t="shared" si="75"/>
        <v>0.74965747475931122</v>
      </c>
      <c r="AJ98" s="83">
        <f t="shared" si="76"/>
        <v>-0.23530501013496155</v>
      </c>
      <c r="AK98" s="83">
        <f t="shared" si="77"/>
        <v>0.23847798406642096</v>
      </c>
      <c r="AL98" s="83">
        <f t="shared" si="78"/>
        <v>2.3804615000577614</v>
      </c>
      <c r="AM98" s="83">
        <f t="shared" si="79"/>
        <v>2.499570866021986</v>
      </c>
      <c r="AN98" s="90">
        <f t="shared" si="81"/>
        <v>39.798871591304156</v>
      </c>
      <c r="AO98" s="90">
        <f t="shared" si="81"/>
        <v>39.798864156680089</v>
      </c>
      <c r="AP98" s="90">
        <f t="shared" si="81"/>
        <v>39.798906766121796</v>
      </c>
      <c r="AQ98" s="90">
        <f t="shared" si="81"/>
        <v>39.798662520049568</v>
      </c>
      <c r="AR98" s="90">
        <f t="shared" si="81"/>
        <v>39.800061207565669</v>
      </c>
      <c r="AS98" s="90">
        <f t="shared" si="81"/>
        <v>39.792005668483512</v>
      </c>
      <c r="AT98" s="90">
        <f t="shared" si="81"/>
        <v>39.836982168044344</v>
      </c>
      <c r="AU98" s="90">
        <f t="shared" si="80"/>
        <v>39.500373645335536</v>
      </c>
    </row>
    <row r="99" spans="1:47" ht="12.95" customHeight="1">
      <c r="A99" s="149" t="s">
        <v>456</v>
      </c>
      <c r="B99" s="150" t="s">
        <v>197</v>
      </c>
      <c r="C99" s="49">
        <v>42812.432099999998</v>
      </c>
      <c r="D99" s="149" t="s">
        <v>57</v>
      </c>
      <c r="E99" s="53">
        <f t="shared" si="62"/>
        <v>14857.51221145238</v>
      </c>
      <c r="F99" s="83">
        <f t="shared" si="63"/>
        <v>14857.5</v>
      </c>
      <c r="G99" s="83">
        <f t="shared" si="82"/>
        <v>2.694900002097711E-3</v>
      </c>
      <c r="J99" s="83">
        <f>G99</f>
        <v>2.694900002097711E-3</v>
      </c>
      <c r="P99" s="83">
        <f t="shared" si="64"/>
        <v>3.7892360840789908E-3</v>
      </c>
      <c r="Q99" s="146">
        <f t="shared" si="65"/>
        <v>27793.932099999998</v>
      </c>
      <c r="R99" s="83">
        <f t="shared" si="46"/>
        <v>1.1975714603261384E-6</v>
      </c>
      <c r="S99" s="85">
        <v>1</v>
      </c>
      <c r="T99" s="83">
        <f t="shared" si="66"/>
        <v>1.1975714603261384E-6</v>
      </c>
      <c r="Z99" s="83">
        <f t="shared" si="67"/>
        <v>14857.5</v>
      </c>
      <c r="AA99" s="90">
        <f t="shared" si="68"/>
        <v>2.468580119866841E-3</v>
      </c>
      <c r="AB99" s="90">
        <f t="shared" si="69"/>
        <v>4.0155559663098608E-3</v>
      </c>
      <c r="AC99" s="90">
        <f t="shared" si="70"/>
        <v>-1.0943360819812798E-3</v>
      </c>
      <c r="AD99" s="90">
        <f t="shared" si="71"/>
        <v>2.2631988223086996E-4</v>
      </c>
      <c r="AE99" s="90">
        <f t="shared" si="72"/>
        <v>5.1220689092994843E-8</v>
      </c>
      <c r="AF99" s="83">
        <f t="shared" si="73"/>
        <v>-1.0943360819812798E-3</v>
      </c>
      <c r="AG99" s="147"/>
      <c r="AH99" s="83">
        <f t="shared" si="74"/>
        <v>-1.32065596421215E-3</v>
      </c>
      <c r="AI99" s="83">
        <f t="shared" si="75"/>
        <v>0.74763408425748135</v>
      </c>
      <c r="AJ99" s="83">
        <f t="shared" si="76"/>
        <v>-0.2270130419555135</v>
      </c>
      <c r="AK99" s="83">
        <f t="shared" si="77"/>
        <v>0.23633572180207763</v>
      </c>
      <c r="AL99" s="83">
        <f t="shared" si="78"/>
        <v>2.3889843300804858</v>
      </c>
      <c r="AM99" s="83">
        <f t="shared" si="79"/>
        <v>2.5307897050062151</v>
      </c>
      <c r="AN99" s="90">
        <f t="shared" si="81"/>
        <v>39.809553838828329</v>
      </c>
      <c r="AO99" s="90">
        <f t="shared" si="81"/>
        <v>39.809545496496604</v>
      </c>
      <c r="AP99" s="90">
        <f t="shared" si="81"/>
        <v>39.809592452700983</v>
      </c>
      <c r="AQ99" s="90">
        <f t="shared" si="81"/>
        <v>39.809328103904832</v>
      </c>
      <c r="AR99" s="90">
        <f t="shared" si="81"/>
        <v>39.810814788312243</v>
      </c>
      <c r="AS99" s="90">
        <f t="shared" si="81"/>
        <v>39.802405130694822</v>
      </c>
      <c r="AT99" s="90">
        <f t="shared" si="81"/>
        <v>39.848526300204817</v>
      </c>
      <c r="AU99" s="90">
        <f t="shared" si="80"/>
        <v>39.512936529729608</v>
      </c>
    </row>
    <row r="100" spans="1:47" ht="12.95" customHeight="1">
      <c r="A100" s="53" t="s">
        <v>118</v>
      </c>
      <c r="B100" s="50"/>
      <c r="C100" s="49">
        <v>42812.539199999897</v>
      </c>
      <c r="D100" s="49"/>
      <c r="E100" s="83">
        <f t="shared" si="62"/>
        <v>14857.997515749046</v>
      </c>
      <c r="F100" s="83">
        <f t="shared" si="63"/>
        <v>14858</v>
      </c>
      <c r="G100" s="83">
        <f t="shared" si="82"/>
        <v>-5.482401029439643E-4</v>
      </c>
      <c r="J100" s="83">
        <f>G100</f>
        <v>-5.482401029439643E-4</v>
      </c>
      <c r="P100" s="83">
        <f t="shared" si="64"/>
        <v>3.7890479892306269E-3</v>
      </c>
      <c r="Q100" s="146">
        <f t="shared" si="65"/>
        <v>27794.039199999897</v>
      </c>
      <c r="R100" s="83">
        <f t="shared" si="46"/>
        <v>1.8812067994519502E-5</v>
      </c>
      <c r="S100" s="85">
        <v>1</v>
      </c>
      <c r="T100" s="83">
        <f t="shared" si="66"/>
        <v>1.8812067994519502E-5</v>
      </c>
      <c r="Z100" s="83">
        <f t="shared" si="67"/>
        <v>14858</v>
      </c>
      <c r="AA100" s="90">
        <f t="shared" si="68"/>
        <v>2.4689031857797711E-3</v>
      </c>
      <c r="AB100" s="90">
        <f t="shared" si="69"/>
        <v>7.7190470050689155E-4</v>
      </c>
      <c r="AC100" s="90">
        <f t="shared" si="70"/>
        <v>-4.3372880921745908E-3</v>
      </c>
      <c r="AD100" s="90">
        <f t="shared" si="71"/>
        <v>-3.0171432887237354E-3</v>
      </c>
      <c r="AE100" s="90">
        <f t="shared" si="72"/>
        <v>9.1031536246906773E-6</v>
      </c>
      <c r="AF100" s="83">
        <f t="shared" si="73"/>
        <v>-4.3372880921745908E-3</v>
      </c>
      <c r="AG100" s="147"/>
      <c r="AH100" s="83">
        <f t="shared" si="74"/>
        <v>-1.3201448034508559E-3</v>
      </c>
      <c r="AI100" s="83">
        <f t="shared" si="75"/>
        <v>0.74759618711694698</v>
      </c>
      <c r="AJ100" s="83">
        <f t="shared" si="76"/>
        <v>-0.22685685921131712</v>
      </c>
      <c r="AK100" s="83">
        <f t="shared" si="77"/>
        <v>0.23629524766775514</v>
      </c>
      <c r="AL100" s="83">
        <f t="shared" si="78"/>
        <v>2.3891446968059071</v>
      </c>
      <c r="AM100" s="83">
        <f t="shared" si="79"/>
        <v>2.5313835750242619</v>
      </c>
      <c r="AN100" s="90">
        <f t="shared" si="81"/>
        <v>39.809755114006627</v>
      </c>
      <c r="AO100" s="90">
        <f t="shared" si="81"/>
        <v>39.809746753812114</v>
      </c>
      <c r="AP100" s="90">
        <f t="shared" si="81"/>
        <v>39.809793794751755</v>
      </c>
      <c r="AQ100" s="90">
        <f t="shared" si="81"/>
        <v>39.809529057844045</v>
      </c>
      <c r="AR100" s="90">
        <f t="shared" si="81"/>
        <v>39.811017424136736</v>
      </c>
      <c r="AS100" s="90">
        <f t="shared" si="81"/>
        <v>39.802601071644183</v>
      </c>
      <c r="AT100" s="90">
        <f t="shared" si="81"/>
        <v>39.848743604411411</v>
      </c>
      <c r="AU100" s="90">
        <f t="shared" si="80"/>
        <v>39.513173565284212</v>
      </c>
    </row>
    <row r="101" spans="1:47" ht="12.95" customHeight="1">
      <c r="A101" s="149" t="s">
        <v>452</v>
      </c>
      <c r="B101" s="150" t="s">
        <v>195</v>
      </c>
      <c r="C101" s="49">
        <v>42812.539199999999</v>
      </c>
      <c r="D101" s="149" t="s">
        <v>57</v>
      </c>
      <c r="E101" s="53">
        <f t="shared" si="62"/>
        <v>14857.997515749508</v>
      </c>
      <c r="F101" s="83">
        <f t="shared" si="63"/>
        <v>14858</v>
      </c>
      <c r="G101" s="83">
        <f t="shared" si="82"/>
        <v>-5.482400010805577E-4</v>
      </c>
      <c r="J101" s="83">
        <f>G101</f>
        <v>-5.482400010805577E-4</v>
      </c>
      <c r="P101" s="83">
        <f t="shared" si="64"/>
        <v>3.7890479892306269E-3</v>
      </c>
      <c r="Q101" s="146">
        <f t="shared" si="65"/>
        <v>27794.039199999999</v>
      </c>
      <c r="R101" s="83">
        <f t="shared" si="46"/>
        <v>1.8812067110897631E-5</v>
      </c>
      <c r="S101" s="85">
        <v>1</v>
      </c>
      <c r="T101" s="83">
        <f t="shared" si="66"/>
        <v>1.8812067110897631E-5</v>
      </c>
      <c r="Z101" s="83">
        <f t="shared" si="67"/>
        <v>14858</v>
      </c>
      <c r="AA101" s="90">
        <f t="shared" si="68"/>
        <v>2.4689031857797711E-3</v>
      </c>
      <c r="AB101" s="90">
        <f t="shared" si="69"/>
        <v>7.7190480237029815E-4</v>
      </c>
      <c r="AC101" s="90">
        <f t="shared" si="70"/>
        <v>-4.3372879903111842E-3</v>
      </c>
      <c r="AD101" s="90">
        <f t="shared" si="71"/>
        <v>-3.0171431868603288E-3</v>
      </c>
      <c r="AE101" s="90">
        <f t="shared" si="72"/>
        <v>9.1031530100177004E-6</v>
      </c>
      <c r="AF101" s="83">
        <f t="shared" si="73"/>
        <v>-4.3372879903111842E-3</v>
      </c>
      <c r="AG101" s="147"/>
      <c r="AH101" s="83">
        <f t="shared" si="74"/>
        <v>-1.3201448034508559E-3</v>
      </c>
      <c r="AI101" s="83">
        <f t="shared" si="75"/>
        <v>0.74759618711694698</v>
      </c>
      <c r="AJ101" s="83">
        <f t="shared" si="76"/>
        <v>-0.22685685921131712</v>
      </c>
      <c r="AK101" s="83">
        <f t="shared" si="77"/>
        <v>0.23629524766775514</v>
      </c>
      <c r="AL101" s="83">
        <f t="shared" si="78"/>
        <v>2.3891446968059071</v>
      </c>
      <c r="AM101" s="83">
        <f t="shared" si="79"/>
        <v>2.5313835750242619</v>
      </c>
      <c r="AN101" s="90">
        <f t="shared" ref="AN101:AT110" si="83">$AU101+$AB$7*SIN(AO101)</f>
        <v>39.809755114006627</v>
      </c>
      <c r="AO101" s="90">
        <f t="shared" si="83"/>
        <v>39.809746753812114</v>
      </c>
      <c r="AP101" s="90">
        <f t="shared" si="83"/>
        <v>39.809793794751755</v>
      </c>
      <c r="AQ101" s="90">
        <f t="shared" si="83"/>
        <v>39.809529057844045</v>
      </c>
      <c r="AR101" s="90">
        <f t="shared" si="83"/>
        <v>39.811017424136736</v>
      </c>
      <c r="AS101" s="90">
        <f t="shared" si="83"/>
        <v>39.802601071644183</v>
      </c>
      <c r="AT101" s="90">
        <f t="shared" si="83"/>
        <v>39.848743604411411</v>
      </c>
      <c r="AU101" s="90">
        <f t="shared" si="80"/>
        <v>39.513173565284212</v>
      </c>
    </row>
    <row r="102" spans="1:47" ht="12.95" customHeight="1">
      <c r="A102" s="53" t="s">
        <v>118</v>
      </c>
      <c r="B102" s="50" t="s">
        <v>197</v>
      </c>
      <c r="C102" s="49">
        <v>42815.519</v>
      </c>
      <c r="D102" s="49"/>
      <c r="E102" s="83">
        <f t="shared" si="62"/>
        <v>14871.499941002228</v>
      </c>
      <c r="F102" s="83">
        <f t="shared" si="63"/>
        <v>14871.5</v>
      </c>
      <c r="G102" s="83">
        <f t="shared" si="82"/>
        <v>-1.3019998732488602E-5</v>
      </c>
      <c r="J102" s="83">
        <f>G102</f>
        <v>-1.3019998732488602E-5</v>
      </c>
      <c r="P102" s="83">
        <f t="shared" si="64"/>
        <v>3.7839695323702571E-3</v>
      </c>
      <c r="Q102" s="146">
        <f t="shared" si="65"/>
        <v>27797.019</v>
      </c>
      <c r="R102" s="83">
        <f t="shared" si="46"/>
        <v>1.4417129499303849E-5</v>
      </c>
      <c r="S102" s="85">
        <v>1</v>
      </c>
      <c r="T102" s="83">
        <f t="shared" si="66"/>
        <v>1.4417129499303849E-5</v>
      </c>
      <c r="Z102" s="83">
        <f t="shared" si="67"/>
        <v>14871.5</v>
      </c>
      <c r="AA102" s="90">
        <f t="shared" si="68"/>
        <v>2.4776364253570001E-3</v>
      </c>
      <c r="AB102" s="90">
        <f t="shared" si="69"/>
        <v>1.2933131082807684E-3</v>
      </c>
      <c r="AC102" s="90">
        <f t="shared" si="70"/>
        <v>-3.7969895311027457E-3</v>
      </c>
      <c r="AD102" s="90">
        <f t="shared" si="71"/>
        <v>-2.4906564240894887E-3</v>
      </c>
      <c r="AE102" s="90">
        <f t="shared" si="72"/>
        <v>6.2033694228582392E-6</v>
      </c>
      <c r="AF102" s="83">
        <f t="shared" si="73"/>
        <v>-3.7969895311027457E-3</v>
      </c>
      <c r="AG102" s="147"/>
      <c r="AH102" s="83">
        <f t="shared" si="74"/>
        <v>-1.306333107013257E-3</v>
      </c>
      <c r="AI102" s="83">
        <f t="shared" si="75"/>
        <v>0.74657686193549422</v>
      </c>
      <c r="AJ102" s="83">
        <f t="shared" si="76"/>
        <v>-0.22264370483613113</v>
      </c>
      <c r="AK102" s="83">
        <f t="shared" si="77"/>
        <v>0.23520170475956909</v>
      </c>
      <c r="AL102" s="83">
        <f t="shared" si="78"/>
        <v>2.3934684727632174</v>
      </c>
      <c r="AM102" s="83">
        <f t="shared" si="79"/>
        <v>2.5474867820213825</v>
      </c>
      <c r="AN102" s="90">
        <f t="shared" si="83"/>
        <v>39.815185699051426</v>
      </c>
      <c r="AO102" s="90">
        <f t="shared" si="83"/>
        <v>39.815176846020911</v>
      </c>
      <c r="AP102" s="90">
        <f t="shared" si="83"/>
        <v>39.815226213326007</v>
      </c>
      <c r="AQ102" s="90">
        <f t="shared" si="83"/>
        <v>39.814950874296855</v>
      </c>
      <c r="AR102" s="90">
        <f t="shared" si="83"/>
        <v>39.816484946570597</v>
      </c>
      <c r="AS102" s="90">
        <f t="shared" si="83"/>
        <v>39.807887676866166</v>
      </c>
      <c r="AT102" s="90">
        <f t="shared" si="83"/>
        <v>39.854603694725128</v>
      </c>
      <c r="AU102" s="90">
        <f t="shared" si="80"/>
        <v>39.519573525258551</v>
      </c>
    </row>
    <row r="103" spans="1:47" ht="12.95" customHeight="1">
      <c r="A103" s="53" t="s">
        <v>120</v>
      </c>
      <c r="B103" s="50"/>
      <c r="C103" s="49">
        <v>42829.54</v>
      </c>
      <c r="D103" s="49"/>
      <c r="E103" s="83">
        <f t="shared" si="62"/>
        <v>14935.033568919653</v>
      </c>
      <c r="F103" s="83">
        <f t="shared" si="63"/>
        <v>14935</v>
      </c>
      <c r="G103" s="83">
        <f t="shared" si="82"/>
        <v>7.4081999991904013E-3</v>
      </c>
      <c r="I103" s="83">
        <f>G103</f>
        <v>7.4081999991904013E-3</v>
      </c>
      <c r="P103" s="83">
        <f t="shared" si="64"/>
        <v>3.7600846677215073E-3</v>
      </c>
      <c r="Q103" s="146">
        <f t="shared" si="65"/>
        <v>27811.040000000001</v>
      </c>
      <c r="R103" s="83">
        <f t="shared" si="46"/>
        <v>1.3308745471698398E-5</v>
      </c>
      <c r="S103" s="85">
        <v>0.1</v>
      </c>
      <c r="T103" s="83">
        <f t="shared" si="66"/>
        <v>1.3308745471698398E-6</v>
      </c>
      <c r="Z103" s="83">
        <f t="shared" si="67"/>
        <v>14935</v>
      </c>
      <c r="AA103" s="90">
        <f t="shared" si="68"/>
        <v>2.5189747416168844E-3</v>
      </c>
      <c r="AB103" s="90">
        <f t="shared" si="69"/>
        <v>8.6493099252950238E-3</v>
      </c>
      <c r="AC103" s="90">
        <f t="shared" si="70"/>
        <v>3.648115331468894E-3</v>
      </c>
      <c r="AD103" s="90">
        <f t="shared" si="71"/>
        <v>4.8892252575735169E-3</v>
      </c>
      <c r="AE103" s="90">
        <f t="shared" si="72"/>
        <v>2.3904523619294824E-6</v>
      </c>
      <c r="AF103" s="83">
        <f t="shared" si="73"/>
        <v>3.648115331468894E-3</v>
      </c>
      <c r="AG103" s="147"/>
      <c r="AH103" s="83">
        <f t="shared" si="74"/>
        <v>-1.2411099261046231E-3</v>
      </c>
      <c r="AI103" s="83">
        <f t="shared" si="75"/>
        <v>0.74188197364759212</v>
      </c>
      <c r="AJ103" s="83">
        <f t="shared" si="76"/>
        <v>-0.20292435806821973</v>
      </c>
      <c r="AK103" s="83">
        <f t="shared" si="77"/>
        <v>0.23003959072343763</v>
      </c>
      <c r="AL103" s="83">
        <f t="shared" si="78"/>
        <v>2.4136503825651099</v>
      </c>
      <c r="AM103" s="83">
        <f t="shared" si="79"/>
        <v>2.6250617138238326</v>
      </c>
      <c r="AN103" s="90">
        <f t="shared" si="83"/>
        <v>39.84063149137026</v>
      </c>
      <c r="AO103" s="90">
        <f t="shared" si="83"/>
        <v>39.840620036307328</v>
      </c>
      <c r="AP103" s="90">
        <f t="shared" si="83"/>
        <v>39.840681360909443</v>
      </c>
      <c r="AQ103" s="90">
        <f t="shared" si="83"/>
        <v>39.840352991769535</v>
      </c>
      <c r="AR103" s="90">
        <f t="shared" si="83"/>
        <v>39.842109326327467</v>
      </c>
      <c r="AS103" s="90">
        <f t="shared" si="83"/>
        <v>39.832658628575274</v>
      </c>
      <c r="AT103" s="90">
        <f t="shared" si="83"/>
        <v>39.881984126188769</v>
      </c>
      <c r="AU103" s="90">
        <f t="shared" si="80"/>
        <v>39.549677040693403</v>
      </c>
    </row>
    <row r="104" spans="1:47" ht="12.95" customHeight="1">
      <c r="A104" s="53" t="s">
        <v>121</v>
      </c>
      <c r="B104" s="50"/>
      <c r="C104" s="49">
        <v>42841.447999999997</v>
      </c>
      <c r="D104" s="49"/>
      <c r="E104" s="83">
        <f t="shared" si="62"/>
        <v>14988.99251915433</v>
      </c>
      <c r="F104" s="83">
        <f t="shared" si="63"/>
        <v>14989</v>
      </c>
      <c r="G104" s="83">
        <f t="shared" si="82"/>
        <v>-1.6509199995198287E-3</v>
      </c>
      <c r="I104" s="83">
        <f>G104</f>
        <v>-1.6509199995198287E-3</v>
      </c>
      <c r="P104" s="83">
        <f t="shared" si="64"/>
        <v>3.7397766222346317E-3</v>
      </c>
      <c r="Q104" s="146">
        <f t="shared" si="65"/>
        <v>27822.947999999997</v>
      </c>
      <c r="R104" s="83">
        <f t="shared" si="46"/>
        <v>2.9059610067794955E-5</v>
      </c>
      <c r="S104" s="85">
        <v>0.1</v>
      </c>
      <c r="T104" s="83">
        <f t="shared" si="66"/>
        <v>2.9059610067794956E-6</v>
      </c>
      <c r="Z104" s="83">
        <f t="shared" si="67"/>
        <v>14989</v>
      </c>
      <c r="AA104" s="90">
        <f t="shared" si="68"/>
        <v>2.5544422547603305E-3</v>
      </c>
      <c r="AB104" s="90">
        <f t="shared" si="69"/>
        <v>-4.6558563204552759E-4</v>
      </c>
      <c r="AC104" s="90">
        <f t="shared" si="70"/>
        <v>-5.3906966217544608E-3</v>
      </c>
      <c r="AD104" s="90">
        <f t="shared" si="71"/>
        <v>-4.2053622542801592E-3</v>
      </c>
      <c r="AE104" s="90">
        <f t="shared" si="72"/>
        <v>1.7685071689724305E-6</v>
      </c>
      <c r="AF104" s="83">
        <f t="shared" si="73"/>
        <v>-5.3906966217544608E-3</v>
      </c>
      <c r="AG104" s="147"/>
      <c r="AH104" s="83">
        <f t="shared" si="74"/>
        <v>-1.1853343674743011E-3</v>
      </c>
      <c r="AI104" s="83">
        <f t="shared" si="75"/>
        <v>0.73801646665564924</v>
      </c>
      <c r="AJ104" s="83">
        <f t="shared" si="76"/>
        <v>-0.18628297860467569</v>
      </c>
      <c r="AK104" s="83">
        <f t="shared" si="77"/>
        <v>0.22562747413530673</v>
      </c>
      <c r="AL104" s="83">
        <f t="shared" si="78"/>
        <v>2.4306163411246149</v>
      </c>
      <c r="AM104" s="83">
        <f t="shared" si="79"/>
        <v>2.6935267151875792</v>
      </c>
      <c r="AN104" s="90">
        <f t="shared" si="83"/>
        <v>39.862146185568477</v>
      </c>
      <c r="AO104" s="90">
        <f t="shared" si="83"/>
        <v>39.862132126090806</v>
      </c>
      <c r="AP104" s="90">
        <f t="shared" si="83"/>
        <v>39.862204969054233</v>
      </c>
      <c r="AQ104" s="90">
        <f t="shared" si="83"/>
        <v>39.861827479999725</v>
      </c>
      <c r="AR104" s="90">
        <f t="shared" si="83"/>
        <v>39.863781426531006</v>
      </c>
      <c r="AS104" s="90">
        <f t="shared" si="83"/>
        <v>39.853605251780451</v>
      </c>
      <c r="AT104" s="90">
        <f t="shared" si="83"/>
        <v>39.905031251612719</v>
      </c>
      <c r="AU104" s="90">
        <f t="shared" si="80"/>
        <v>39.575276880590764</v>
      </c>
    </row>
    <row r="105" spans="1:47" ht="12.95" customHeight="1">
      <c r="A105" s="53" t="s">
        <v>121</v>
      </c>
      <c r="B105" s="50"/>
      <c r="C105" s="49">
        <v>42858.447</v>
      </c>
      <c r="D105" s="49"/>
      <c r="E105" s="83">
        <f t="shared" si="62"/>
        <v>15066.020415949743</v>
      </c>
      <c r="F105" s="83">
        <f t="shared" si="63"/>
        <v>15066</v>
      </c>
      <c r="G105" s="83">
        <f t="shared" si="82"/>
        <v>4.5055200025672093E-3</v>
      </c>
      <c r="I105" s="83">
        <f>G105</f>
        <v>4.5055200025672093E-3</v>
      </c>
      <c r="P105" s="83">
        <f t="shared" si="64"/>
        <v>3.7108244066145148E-3</v>
      </c>
      <c r="Q105" s="146">
        <f t="shared" si="65"/>
        <v>27839.947</v>
      </c>
      <c r="R105" s="83">
        <f t="shared" si="46"/>
        <v>6.315410902266083E-7</v>
      </c>
      <c r="S105" s="85">
        <v>0.1</v>
      </c>
      <c r="T105" s="83">
        <f t="shared" si="66"/>
        <v>6.3154109022660827E-8</v>
      </c>
      <c r="Z105" s="83">
        <f t="shared" si="67"/>
        <v>15066</v>
      </c>
      <c r="AA105" s="90">
        <f t="shared" si="68"/>
        <v>2.6054612481663797E-3</v>
      </c>
      <c r="AB105" s="90">
        <f t="shared" si="69"/>
        <v>5.6108831610153448E-3</v>
      </c>
      <c r="AC105" s="90">
        <f t="shared" si="70"/>
        <v>7.9469559595269452E-4</v>
      </c>
      <c r="AD105" s="90">
        <f t="shared" si="71"/>
        <v>1.9000587544008296E-3</v>
      </c>
      <c r="AE105" s="90">
        <f t="shared" si="72"/>
        <v>3.6102232701752322E-7</v>
      </c>
      <c r="AF105" s="83">
        <f t="shared" si="73"/>
        <v>7.9469559595269452E-4</v>
      </c>
      <c r="AG105" s="147"/>
      <c r="AH105" s="83">
        <f t="shared" si="74"/>
        <v>-1.1053631584481353E-3</v>
      </c>
      <c r="AI105" s="83">
        <f t="shared" si="75"/>
        <v>0.73270094370251693</v>
      </c>
      <c r="AJ105" s="83">
        <f t="shared" si="76"/>
        <v>-0.16275773448117403</v>
      </c>
      <c r="AK105" s="83">
        <f t="shared" si="77"/>
        <v>0.21930422551958281</v>
      </c>
      <c r="AL105" s="83">
        <f t="shared" si="78"/>
        <v>2.4545088625603753</v>
      </c>
      <c r="AM105" s="83">
        <f t="shared" si="79"/>
        <v>2.7954279073484281</v>
      </c>
      <c r="AN105" s="90">
        <f t="shared" si="83"/>
        <v>39.892633987658826</v>
      </c>
      <c r="AO105" s="90">
        <f t="shared" si="83"/>
        <v>39.892615542744778</v>
      </c>
      <c r="AP105" s="90">
        <f t="shared" si="83"/>
        <v>39.892707005013754</v>
      </c>
      <c r="AQ105" s="90">
        <f t="shared" si="83"/>
        <v>39.892253359253672</v>
      </c>
      <c r="AR105" s="90">
        <f t="shared" si="83"/>
        <v>39.894500600755876</v>
      </c>
      <c r="AS105" s="90">
        <f t="shared" si="83"/>
        <v>39.883298446664959</v>
      </c>
      <c r="AT105" s="90">
        <f t="shared" si="83"/>
        <v>39.937521431866934</v>
      </c>
      <c r="AU105" s="90">
        <f t="shared" si="80"/>
        <v>39.611780355999954</v>
      </c>
    </row>
    <row r="106" spans="1:47" ht="12.95" customHeight="1">
      <c r="A106" s="53" t="s">
        <v>121</v>
      </c>
      <c r="B106" s="50"/>
      <c r="C106" s="49">
        <v>42866.406999999999</v>
      </c>
      <c r="D106" s="49"/>
      <c r="E106" s="83">
        <f t="shared" si="62"/>
        <v>15102.08971758462</v>
      </c>
      <c r="F106" s="83">
        <f t="shared" si="63"/>
        <v>15102</v>
      </c>
      <c r="G106" s="83">
        <f t="shared" si="82"/>
        <v>1.979944000049727E-2</v>
      </c>
      <c r="I106" s="83">
        <f>G106</f>
        <v>1.979944000049727E-2</v>
      </c>
      <c r="P106" s="83">
        <f t="shared" si="64"/>
        <v>3.6972905452596783E-3</v>
      </c>
      <c r="Q106" s="146">
        <f t="shared" si="65"/>
        <v>27847.906999999999</v>
      </c>
      <c r="R106" s="83">
        <f t="shared" si="46"/>
        <v>2.5927921707880833E-4</v>
      </c>
      <c r="S106" s="85">
        <v>0.1</v>
      </c>
      <c r="T106" s="83">
        <f t="shared" si="66"/>
        <v>2.5927921707880833E-5</v>
      </c>
      <c r="Z106" s="83">
        <f t="shared" si="67"/>
        <v>15102</v>
      </c>
      <c r="AA106" s="90">
        <f t="shared" si="68"/>
        <v>2.6294756858012435E-3</v>
      </c>
      <c r="AB106" s="90">
        <f t="shared" si="69"/>
        <v>2.0867254859955706E-2</v>
      </c>
      <c r="AC106" s="90">
        <f t="shared" si="70"/>
        <v>1.6102149455237594E-2</v>
      </c>
      <c r="AD106" s="90">
        <f t="shared" si="71"/>
        <v>1.7169964314696026E-2</v>
      </c>
      <c r="AE106" s="90">
        <f t="shared" si="72"/>
        <v>2.9480767456793495E-5</v>
      </c>
      <c r="AF106" s="83">
        <f t="shared" si="73"/>
        <v>1.6102149455237594E-2</v>
      </c>
      <c r="AG106" s="147"/>
      <c r="AH106" s="83">
        <f t="shared" si="74"/>
        <v>-1.0678148594584348E-3</v>
      </c>
      <c r="AI106" s="83">
        <f t="shared" si="75"/>
        <v>0.73029313913929084</v>
      </c>
      <c r="AJ106" s="83">
        <f t="shared" si="76"/>
        <v>-0.1518414263115099</v>
      </c>
      <c r="AK106" s="83">
        <f t="shared" si="77"/>
        <v>0.21633616903544139</v>
      </c>
      <c r="AL106" s="83">
        <f t="shared" si="78"/>
        <v>2.4655628422909364</v>
      </c>
      <c r="AM106" s="83">
        <f t="shared" si="79"/>
        <v>2.844910120781857</v>
      </c>
      <c r="AN106" s="90">
        <f t="shared" si="83"/>
        <v>39.906813527880182</v>
      </c>
      <c r="AO106" s="90">
        <f t="shared" si="83"/>
        <v>39.906792747494727</v>
      </c>
      <c r="AP106" s="90">
        <f t="shared" si="83"/>
        <v>39.906893804937027</v>
      </c>
      <c r="AQ106" s="90">
        <f t="shared" si="83"/>
        <v>39.906402221023761</v>
      </c>
      <c r="AR106" s="90">
        <f t="shared" si="83"/>
        <v>39.908790421283292</v>
      </c>
      <c r="AS106" s="90">
        <f t="shared" si="83"/>
        <v>39.89711476601358</v>
      </c>
      <c r="AT106" s="90">
        <f t="shared" si="83"/>
        <v>39.952562409752872</v>
      </c>
      <c r="AU106" s="90">
        <f t="shared" si="80"/>
        <v>39.628846915931526</v>
      </c>
    </row>
    <row r="107" spans="1:47" ht="12.95" customHeight="1">
      <c r="A107" s="53" t="s">
        <v>121</v>
      </c>
      <c r="B107" s="50" t="s">
        <v>197</v>
      </c>
      <c r="C107" s="49">
        <v>42866.504000000001</v>
      </c>
      <c r="D107" s="49"/>
      <c r="E107" s="83">
        <f t="shared" si="62"/>
        <v>15102.52925555681</v>
      </c>
      <c r="F107" s="83">
        <f t="shared" si="63"/>
        <v>15102.5</v>
      </c>
      <c r="G107" s="83">
        <f t="shared" si="82"/>
        <v>6.4563000050839037E-3</v>
      </c>
      <c r="I107" s="83">
        <f>G107</f>
        <v>6.4563000050839037E-3</v>
      </c>
      <c r="P107" s="83">
        <f t="shared" si="64"/>
        <v>3.6971025850098013E-3</v>
      </c>
      <c r="Q107" s="146">
        <f t="shared" si="65"/>
        <v>27848.004000000001</v>
      </c>
      <c r="R107" s="83">
        <f t="shared" si="46"/>
        <v>7.6131704029435822E-6</v>
      </c>
      <c r="S107" s="85">
        <v>0.1</v>
      </c>
      <c r="T107" s="83">
        <f t="shared" si="66"/>
        <v>7.6131704029435824E-7</v>
      </c>
      <c r="Z107" s="83">
        <f t="shared" si="67"/>
        <v>15102.5</v>
      </c>
      <c r="AA107" s="90">
        <f t="shared" si="68"/>
        <v>2.6298098899210183E-3</v>
      </c>
      <c r="AB107" s="90">
        <f t="shared" si="69"/>
        <v>7.5235927001726863E-3</v>
      </c>
      <c r="AC107" s="90">
        <f t="shared" si="70"/>
        <v>2.7591974200741024E-3</v>
      </c>
      <c r="AD107" s="90">
        <f t="shared" si="71"/>
        <v>3.8264901151628854E-3</v>
      </c>
      <c r="AE107" s="90">
        <f t="shared" si="72"/>
        <v>1.4642026601439272E-6</v>
      </c>
      <c r="AF107" s="83">
        <f t="shared" si="73"/>
        <v>2.7591974200741024E-3</v>
      </c>
      <c r="AG107" s="147"/>
      <c r="AH107" s="83">
        <f t="shared" si="74"/>
        <v>-1.067292695088783E-3</v>
      </c>
      <c r="AI107" s="83">
        <f t="shared" si="75"/>
        <v>0.7302600390911882</v>
      </c>
      <c r="AJ107" s="83">
        <f t="shared" si="76"/>
        <v>-0.15169018135673043</v>
      </c>
      <c r="AK107" s="83">
        <f t="shared" si="77"/>
        <v>0.21629489665080345</v>
      </c>
      <c r="AL107" s="83">
        <f t="shared" si="78"/>
        <v>2.465715859726175</v>
      </c>
      <c r="AM107" s="83">
        <f t="shared" si="79"/>
        <v>2.8456060053135683</v>
      </c>
      <c r="AN107" s="90">
        <f t="shared" si="83"/>
        <v>39.907010138776855</v>
      </c>
      <c r="AO107" s="90">
        <f t="shared" si="83"/>
        <v>39.906989324638865</v>
      </c>
      <c r="AP107" s="90">
        <f t="shared" si="83"/>
        <v>39.907090519326765</v>
      </c>
      <c r="AQ107" s="90">
        <f t="shared" si="83"/>
        <v>39.906598398518803</v>
      </c>
      <c r="AR107" s="90">
        <f t="shared" si="83"/>
        <v>39.90898857114442</v>
      </c>
      <c r="AS107" s="90">
        <f t="shared" si="83"/>
        <v>39.897306375453269</v>
      </c>
      <c r="AT107" s="90">
        <f t="shared" si="83"/>
        <v>39.952770646971679</v>
      </c>
      <c r="AU107" s="90">
        <f t="shared" si="80"/>
        <v>39.62908395148613</v>
      </c>
    </row>
    <row r="108" spans="1:47" ht="12.95" customHeight="1">
      <c r="A108" s="53" t="s">
        <v>121</v>
      </c>
      <c r="B108" s="50" t="s">
        <v>197</v>
      </c>
      <c r="C108" s="49">
        <v>42867.38</v>
      </c>
      <c r="D108" s="49"/>
      <c r="E108" s="83">
        <f t="shared" si="62"/>
        <v>15106.498691264353</v>
      </c>
      <c r="F108" s="83">
        <f t="shared" si="63"/>
        <v>15106.5</v>
      </c>
      <c r="P108" s="83">
        <f t="shared" si="64"/>
        <v>3.6955989129198704E-3</v>
      </c>
      <c r="Q108" s="146">
        <f t="shared" si="65"/>
        <v>27848.879999999997</v>
      </c>
      <c r="R108" s="83">
        <f t="shared" si="46"/>
        <v>1.3657451325174527E-5</v>
      </c>
      <c r="T108" s="83">
        <f t="shared" si="66"/>
        <v>0</v>
      </c>
      <c r="U108" s="148">
        <v>1.0676859994418919E-2</v>
      </c>
      <c r="Z108" s="83">
        <f t="shared" si="67"/>
        <v>15106.5</v>
      </c>
      <c r="AA108" s="90">
        <f t="shared" si="68"/>
        <v>2.6324841653033188E-3</v>
      </c>
      <c r="AB108" s="90">
        <f t="shared" si="69"/>
        <v>-9999</v>
      </c>
      <c r="AC108" s="90">
        <f t="shared" si="70"/>
        <v>-3.6955989129198704E-3</v>
      </c>
      <c r="AD108" s="90">
        <f t="shared" si="71"/>
        <v>-9999</v>
      </c>
      <c r="AE108" s="90">
        <f t="shared" si="72"/>
        <v>0</v>
      </c>
      <c r="AF108" s="83">
        <f t="shared" si="73"/>
        <v>-9999</v>
      </c>
      <c r="AG108" s="147"/>
      <c r="AH108" s="83">
        <f t="shared" si="74"/>
        <v>-1.0631147476165516E-3</v>
      </c>
      <c r="AI108" s="83">
        <f t="shared" si="75"/>
        <v>0.7299955738291668</v>
      </c>
      <c r="AJ108" s="83">
        <f t="shared" si="76"/>
        <v>-0.15048058712040285</v>
      </c>
      <c r="AK108" s="83">
        <f t="shared" si="77"/>
        <v>0.2159646699727252</v>
      </c>
      <c r="AL108" s="83">
        <f t="shared" si="78"/>
        <v>2.4669395005635018</v>
      </c>
      <c r="AM108" s="83">
        <f t="shared" si="79"/>
        <v>2.8511817334195957</v>
      </c>
      <c r="AN108" s="90">
        <f t="shared" si="83"/>
        <v>39.908582705720441</v>
      </c>
      <c r="AO108" s="90">
        <f t="shared" si="83"/>
        <v>39.908561620254062</v>
      </c>
      <c r="AP108" s="90">
        <f t="shared" si="83"/>
        <v>39.908663916819464</v>
      </c>
      <c r="AQ108" s="90">
        <f t="shared" si="83"/>
        <v>39.908167491205788</v>
      </c>
      <c r="AR108" s="90">
        <f t="shared" si="83"/>
        <v>39.910573456224647</v>
      </c>
      <c r="AS108" s="90">
        <f t="shared" si="83"/>
        <v>39.898838975530396</v>
      </c>
      <c r="AT108" s="90">
        <f t="shared" si="83"/>
        <v>39.954435890140196</v>
      </c>
      <c r="AU108" s="90">
        <f t="shared" si="80"/>
        <v>39.630980235922969</v>
      </c>
    </row>
    <row r="109" spans="1:47" ht="12.95" customHeight="1">
      <c r="A109" s="53" t="s">
        <v>121</v>
      </c>
      <c r="B109" s="50"/>
      <c r="C109" s="49">
        <v>42870.362999999998</v>
      </c>
      <c r="D109" s="49"/>
      <c r="E109" s="83">
        <f t="shared" si="62"/>
        <v>15120.015616738832</v>
      </c>
      <c r="F109" s="83">
        <f t="shared" si="63"/>
        <v>15120</v>
      </c>
      <c r="P109" s="83">
        <f t="shared" si="64"/>
        <v>3.6905241496731755E-3</v>
      </c>
      <c r="Q109" s="146">
        <f t="shared" si="65"/>
        <v>27851.862999999998</v>
      </c>
      <c r="R109" s="83">
        <f t="shared" si="46"/>
        <v>1.3619968499320916E-5</v>
      </c>
      <c r="T109" s="83">
        <f t="shared" si="66"/>
        <v>0</v>
      </c>
      <c r="U109" s="148">
        <v>-4.8891559999901801E-2</v>
      </c>
      <c r="Z109" s="83">
        <f t="shared" si="67"/>
        <v>15120</v>
      </c>
      <c r="AA109" s="90">
        <f t="shared" si="68"/>
        <v>2.6415181684461423E-3</v>
      </c>
      <c r="AB109" s="90">
        <f t="shared" si="69"/>
        <v>-9999</v>
      </c>
      <c r="AC109" s="90">
        <f t="shared" si="70"/>
        <v>-3.6905241496731755E-3</v>
      </c>
      <c r="AD109" s="90">
        <f t="shared" si="71"/>
        <v>-9999</v>
      </c>
      <c r="AE109" s="90">
        <f t="shared" si="72"/>
        <v>0</v>
      </c>
      <c r="AF109" s="83">
        <f t="shared" si="73"/>
        <v>-9999</v>
      </c>
      <c r="AG109" s="147"/>
      <c r="AH109" s="83">
        <f t="shared" si="74"/>
        <v>-1.0490059812270334E-3</v>
      </c>
      <c r="AI109" s="83">
        <f t="shared" si="75"/>
        <v>0.7291073911938788</v>
      </c>
      <c r="AJ109" s="83">
        <f t="shared" si="76"/>
        <v>-0.14640300254698077</v>
      </c>
      <c r="AK109" s="83">
        <f t="shared" si="77"/>
        <v>0.21484953647258082</v>
      </c>
      <c r="AL109" s="83">
        <f t="shared" si="78"/>
        <v>2.4710627693120317</v>
      </c>
      <c r="AM109" s="83">
        <f t="shared" si="79"/>
        <v>2.8701141964260635</v>
      </c>
      <c r="AN109" s="90">
        <f t="shared" si="83"/>
        <v>39.91388593035439</v>
      </c>
      <c r="AO109" s="90">
        <f t="shared" si="83"/>
        <v>39.913863911927194</v>
      </c>
      <c r="AP109" s="90">
        <f t="shared" si="83"/>
        <v>39.913969978593798</v>
      </c>
      <c r="AQ109" s="90">
        <f t="shared" si="83"/>
        <v>39.913458898794211</v>
      </c>
      <c r="AR109" s="90">
        <f t="shared" si="83"/>
        <v>39.915918334304365</v>
      </c>
      <c r="AS109" s="90">
        <f t="shared" si="83"/>
        <v>39.904007911997432</v>
      </c>
      <c r="AT109" s="90">
        <f t="shared" si="83"/>
        <v>39.960047503683953</v>
      </c>
      <c r="AU109" s="90">
        <f t="shared" si="80"/>
        <v>39.637380195897315</v>
      </c>
    </row>
    <row r="110" spans="1:47" ht="12.95" customHeight="1">
      <c r="A110" s="53" t="s">
        <v>121</v>
      </c>
      <c r="B110" s="50"/>
      <c r="C110" s="49">
        <v>42872.353999999999</v>
      </c>
      <c r="D110" s="49"/>
      <c r="E110" s="83">
        <f t="shared" si="62"/>
        <v>15129.037473466862</v>
      </c>
      <c r="F110" s="83">
        <f t="shared" si="63"/>
        <v>15129</v>
      </c>
      <c r="G110" s="83">
        <f t="shared" ref="G110:G120" si="84">+C110-(C$7+F110*C$8)</f>
        <v>8.2698800033540465E-3</v>
      </c>
      <c r="I110" s="83">
        <f t="shared" ref="I110:I120" si="85">G110</f>
        <v>8.2698800033540465E-3</v>
      </c>
      <c r="P110" s="83">
        <f t="shared" si="64"/>
        <v>3.6871410856526522E-3</v>
      </c>
      <c r="Q110" s="146">
        <f t="shared" si="65"/>
        <v>27853.853999999999</v>
      </c>
      <c r="R110" s="83">
        <f t="shared" si="46"/>
        <v>2.1001495987814948E-5</v>
      </c>
      <c r="S110" s="85">
        <v>0.1</v>
      </c>
      <c r="T110" s="83">
        <f t="shared" si="66"/>
        <v>2.1001495987814948E-6</v>
      </c>
      <c r="Z110" s="83">
        <f t="shared" si="67"/>
        <v>15129</v>
      </c>
      <c r="AA110" s="90">
        <f t="shared" si="68"/>
        <v>2.6475478358962928E-3</v>
      </c>
      <c r="AB110" s="90">
        <f t="shared" si="69"/>
        <v>9.3094732531104063E-3</v>
      </c>
      <c r="AC110" s="90">
        <f t="shared" si="70"/>
        <v>4.5827389177013943E-3</v>
      </c>
      <c r="AD110" s="90">
        <f t="shared" si="71"/>
        <v>5.6223321674577532E-3</v>
      </c>
      <c r="AE110" s="90">
        <f t="shared" si="72"/>
        <v>3.1610619001230201E-6</v>
      </c>
      <c r="AF110" s="83">
        <f t="shared" si="73"/>
        <v>4.5827389177013943E-3</v>
      </c>
      <c r="AG110" s="147"/>
      <c r="AH110" s="83">
        <f t="shared" si="74"/>
        <v>-1.0395932497563594E-3</v>
      </c>
      <c r="AI110" s="83">
        <f t="shared" si="75"/>
        <v>0.72851901661030194</v>
      </c>
      <c r="AJ110" s="83">
        <f t="shared" si="76"/>
        <v>-0.14368872366379035</v>
      </c>
      <c r="AK110" s="83">
        <f t="shared" si="77"/>
        <v>0.21410559190743134</v>
      </c>
      <c r="AL110" s="83">
        <f t="shared" si="78"/>
        <v>2.473806059580212</v>
      </c>
      <c r="AM110" s="83">
        <f t="shared" si="79"/>
        <v>2.8828349311677508</v>
      </c>
      <c r="AN110" s="90">
        <f t="shared" si="83"/>
        <v>39.917417840930113</v>
      </c>
      <c r="AO110" s="90">
        <f t="shared" si="83"/>
        <v>39.91739518569387</v>
      </c>
      <c r="AP110" s="90">
        <f t="shared" si="83"/>
        <v>39.917503809576068</v>
      </c>
      <c r="AQ110" s="90">
        <f t="shared" si="83"/>
        <v>39.916982854279205</v>
      </c>
      <c r="AR110" s="90">
        <f t="shared" si="83"/>
        <v>39.919478076439262</v>
      </c>
      <c r="AS110" s="90">
        <f t="shared" si="83"/>
        <v>39.907450826666384</v>
      </c>
      <c r="AT110" s="90">
        <f t="shared" si="83"/>
        <v>39.963781235007318</v>
      </c>
      <c r="AU110" s="90">
        <f t="shared" si="80"/>
        <v>39.641646835880202</v>
      </c>
    </row>
    <row r="111" spans="1:47" ht="12.95" customHeight="1">
      <c r="A111" s="53" t="s">
        <v>121</v>
      </c>
      <c r="B111" s="50" t="s">
        <v>197</v>
      </c>
      <c r="C111" s="49">
        <v>42880.406000000003</v>
      </c>
      <c r="D111" s="49"/>
      <c r="E111" s="83">
        <f t="shared" si="62"/>
        <v>15165.523656477439</v>
      </c>
      <c r="F111" s="83">
        <f t="shared" si="63"/>
        <v>15165.5</v>
      </c>
      <c r="G111" s="83">
        <f t="shared" si="84"/>
        <v>5.220660001214128E-3</v>
      </c>
      <c r="I111" s="83">
        <f t="shared" si="85"/>
        <v>5.220660001214128E-3</v>
      </c>
      <c r="P111" s="83">
        <f t="shared" si="64"/>
        <v>3.6734217958206911E-3</v>
      </c>
      <c r="Q111" s="146">
        <f t="shared" si="65"/>
        <v>27861.906000000003</v>
      </c>
      <c r="R111" s="83">
        <f t="shared" si="46"/>
        <v>2.3939460642291032E-6</v>
      </c>
      <c r="S111" s="85">
        <v>0.1</v>
      </c>
      <c r="T111" s="83">
        <f t="shared" si="66"/>
        <v>2.3939460642291032E-7</v>
      </c>
      <c r="Z111" s="83">
        <f t="shared" si="67"/>
        <v>15165.5</v>
      </c>
      <c r="AA111" s="90">
        <f t="shared" si="68"/>
        <v>2.6720564226339035E-3</v>
      </c>
      <c r="AB111" s="90">
        <f t="shared" si="69"/>
        <v>6.2220253744009156E-3</v>
      </c>
      <c r="AC111" s="90">
        <f t="shared" si="70"/>
        <v>1.5472382053934369E-3</v>
      </c>
      <c r="AD111" s="90">
        <f t="shared" si="71"/>
        <v>2.5486035785802245E-3</v>
      </c>
      <c r="AE111" s="90">
        <f t="shared" si="72"/>
        <v>6.4953802007519265E-7</v>
      </c>
      <c r="AF111" s="83">
        <f t="shared" si="73"/>
        <v>1.5472382053934369E-3</v>
      </c>
      <c r="AG111" s="147"/>
      <c r="AH111" s="83">
        <f t="shared" si="74"/>
        <v>-1.0013653731867878E-3</v>
      </c>
      <c r="AI111" s="83">
        <f t="shared" si="75"/>
        <v>0.72616331560538905</v>
      </c>
      <c r="AJ111" s="83">
        <f t="shared" si="76"/>
        <v>-0.13271452468522296</v>
      </c>
      <c r="AK111" s="83">
        <f t="shared" si="77"/>
        <v>0.21108434121941705</v>
      </c>
      <c r="AL111" s="83">
        <f t="shared" si="78"/>
        <v>2.4848866460132495</v>
      </c>
      <c r="AM111" s="83">
        <f t="shared" si="79"/>
        <v>2.9352569533803439</v>
      </c>
      <c r="AN111" s="90">
        <f t="shared" ref="AN111:AT120" si="86">$AU111+$AB$7*SIN(AO111)</f>
        <v>39.931712725941289</v>
      </c>
      <c r="AO111" s="90">
        <f t="shared" si="86"/>
        <v>39.931687365327434</v>
      </c>
      <c r="AP111" s="90">
        <f t="shared" si="86"/>
        <v>39.93180671662639</v>
      </c>
      <c r="AQ111" s="90">
        <f t="shared" si="86"/>
        <v>39.931244869829221</v>
      </c>
      <c r="AR111" s="90">
        <f t="shared" si="86"/>
        <v>39.933886241511125</v>
      </c>
      <c r="AS111" s="90">
        <f t="shared" si="86"/>
        <v>39.921389401471828</v>
      </c>
      <c r="AT111" s="90">
        <f t="shared" si="86"/>
        <v>39.97886357574491</v>
      </c>
      <c r="AU111" s="90">
        <f t="shared" si="80"/>
        <v>39.658950431366378</v>
      </c>
    </row>
    <row r="112" spans="1:47" ht="12.95" customHeight="1">
      <c r="A112" s="53" t="s">
        <v>121</v>
      </c>
      <c r="B112" s="50" t="s">
        <v>197</v>
      </c>
      <c r="C112" s="49">
        <v>42886.370999999999</v>
      </c>
      <c r="D112" s="49"/>
      <c r="E112" s="83">
        <f t="shared" si="62"/>
        <v>15192.552976107079</v>
      </c>
      <c r="F112" s="83">
        <f t="shared" si="63"/>
        <v>15192.5</v>
      </c>
      <c r="G112" s="83">
        <f t="shared" si="84"/>
        <v>1.1691100000462029E-2</v>
      </c>
      <c r="I112" s="83">
        <f t="shared" si="85"/>
        <v>1.1691100000462029E-2</v>
      </c>
      <c r="P112" s="83">
        <f t="shared" si="64"/>
        <v>3.6632742238955017E-3</v>
      </c>
      <c r="Q112" s="146">
        <f t="shared" si="65"/>
        <v>27867.870999999999</v>
      </c>
      <c r="R112" s="83">
        <f t="shared" si="46"/>
        <v>6.4445986698905968E-5</v>
      </c>
      <c r="S112" s="85">
        <v>0.1</v>
      </c>
      <c r="T112" s="83">
        <f t="shared" si="66"/>
        <v>6.4445986698905969E-6</v>
      </c>
      <c r="Z112" s="83">
        <f t="shared" si="67"/>
        <v>15192.5</v>
      </c>
      <c r="AA112" s="90">
        <f t="shared" si="68"/>
        <v>2.6902396851261321E-3</v>
      </c>
      <c r="AB112" s="90">
        <f t="shared" si="69"/>
        <v>1.26641345392314E-2</v>
      </c>
      <c r="AC112" s="90">
        <f t="shared" si="70"/>
        <v>8.0278257765665269E-3</v>
      </c>
      <c r="AD112" s="90">
        <f t="shared" si="71"/>
        <v>9.0008603153358974E-3</v>
      </c>
      <c r="AE112" s="90">
        <f t="shared" si="72"/>
        <v>8.1015486416188635E-6</v>
      </c>
      <c r="AF112" s="83">
        <f t="shared" si="73"/>
        <v>8.0278257765665269E-3</v>
      </c>
      <c r="AG112" s="147"/>
      <c r="AH112" s="83">
        <f t="shared" si="74"/>
        <v>-9.7303453876936962E-4</v>
      </c>
      <c r="AI112" s="83">
        <f t="shared" si="75"/>
        <v>0.72445190520310754</v>
      </c>
      <c r="AJ112" s="83">
        <f t="shared" si="76"/>
        <v>-0.12463141301945199</v>
      </c>
      <c r="AK112" s="83">
        <f t="shared" si="77"/>
        <v>0.2088453405802288</v>
      </c>
      <c r="AL112" s="83">
        <f t="shared" si="78"/>
        <v>2.4930375388953525</v>
      </c>
      <c r="AM112" s="83">
        <f t="shared" si="79"/>
        <v>2.9749200484442251</v>
      </c>
      <c r="AN112" s="90">
        <f t="shared" si="86"/>
        <v>39.942257520113849</v>
      </c>
      <c r="AO112" s="90">
        <f t="shared" si="86"/>
        <v>39.942230030421079</v>
      </c>
      <c r="AP112" s="90">
        <f t="shared" si="86"/>
        <v>39.942357680533227</v>
      </c>
      <c r="AQ112" s="90">
        <f t="shared" si="86"/>
        <v>39.941764755953407</v>
      </c>
      <c r="AR112" s="90">
        <f t="shared" si="86"/>
        <v>39.944515117397842</v>
      </c>
      <c r="AS112" s="90">
        <f t="shared" si="86"/>
        <v>39.931675733019283</v>
      </c>
      <c r="AT112" s="90">
        <f t="shared" si="86"/>
        <v>39.989958704174427</v>
      </c>
      <c r="AU112" s="90">
        <f t="shared" si="80"/>
        <v>39.671750351315055</v>
      </c>
    </row>
    <row r="113" spans="1:47" ht="12.95" customHeight="1">
      <c r="A113" s="53" t="s">
        <v>121</v>
      </c>
      <c r="B113" s="50"/>
      <c r="C113" s="49">
        <v>42887.351999999999</v>
      </c>
      <c r="D113" s="49"/>
      <c r="E113" s="83">
        <f t="shared" si="62"/>
        <v>15196.998200341226</v>
      </c>
      <c r="F113" s="83">
        <f t="shared" si="63"/>
        <v>15197</v>
      </c>
      <c r="G113" s="83">
        <f t="shared" si="84"/>
        <v>-3.9716000173939392E-4</v>
      </c>
      <c r="I113" s="83">
        <f t="shared" si="85"/>
        <v>-3.9716000173939392E-4</v>
      </c>
      <c r="P113" s="83">
        <f t="shared" si="64"/>
        <v>3.6615830399420622E-3</v>
      </c>
      <c r="Q113" s="146">
        <f t="shared" si="65"/>
        <v>27868.851999999999</v>
      </c>
      <c r="R113" s="83">
        <f t="shared" si="46"/>
        <v>1.6473395078397639E-5</v>
      </c>
      <c r="S113" s="85">
        <v>0.1</v>
      </c>
      <c r="T113" s="83">
        <f t="shared" si="66"/>
        <v>1.6473395078397641E-6</v>
      </c>
      <c r="Z113" s="83">
        <f t="shared" si="67"/>
        <v>15197</v>
      </c>
      <c r="AA113" s="90">
        <f t="shared" si="68"/>
        <v>2.6932744249112224E-3</v>
      </c>
      <c r="AB113" s="90">
        <f t="shared" si="69"/>
        <v>5.7114861329144589E-4</v>
      </c>
      <c r="AC113" s="90">
        <f t="shared" si="70"/>
        <v>-4.0587430416814561E-3</v>
      </c>
      <c r="AD113" s="90">
        <f t="shared" si="71"/>
        <v>-3.0904344266506163E-3</v>
      </c>
      <c r="AE113" s="90">
        <f t="shared" si="72"/>
        <v>9.5507849454273243E-7</v>
      </c>
      <c r="AF113" s="83">
        <f t="shared" si="73"/>
        <v>-4.0587430416814561E-3</v>
      </c>
      <c r="AG113" s="147"/>
      <c r="AH113" s="83">
        <f t="shared" si="74"/>
        <v>-9.6830861503083981E-4</v>
      </c>
      <c r="AI113" s="83">
        <f t="shared" si="75"/>
        <v>0.72416922297927933</v>
      </c>
      <c r="AJ113" s="83">
        <f t="shared" si="76"/>
        <v>-0.12328710262177517</v>
      </c>
      <c r="AK113" s="83">
        <f t="shared" si="77"/>
        <v>0.2084718476831213</v>
      </c>
      <c r="AL113" s="83">
        <f t="shared" si="78"/>
        <v>2.4943922982416851</v>
      </c>
      <c r="AM113" s="83">
        <f t="shared" si="79"/>
        <v>2.9816058131979548</v>
      </c>
      <c r="AN113" s="90">
        <f t="shared" si="86"/>
        <v>39.944012577860946</v>
      </c>
      <c r="AO113" s="90">
        <f t="shared" si="86"/>
        <v>39.943984722687134</v>
      </c>
      <c r="AP113" s="90">
        <f t="shared" si="86"/>
        <v>39.944113785565037</v>
      </c>
      <c r="AQ113" s="90">
        <f t="shared" si="86"/>
        <v>39.943515615958795</v>
      </c>
      <c r="AR113" s="90">
        <f t="shared" si="86"/>
        <v>39.946284201803451</v>
      </c>
      <c r="AS113" s="90">
        <f t="shared" si="86"/>
        <v>39.933388162173905</v>
      </c>
      <c r="AT113" s="90">
        <f t="shared" si="86"/>
        <v>39.991802816004949</v>
      </c>
      <c r="AU113" s="90">
        <f t="shared" si="80"/>
        <v>39.673883671306506</v>
      </c>
    </row>
    <row r="114" spans="1:47" ht="12.95" customHeight="1">
      <c r="A114" s="53" t="s">
        <v>121</v>
      </c>
      <c r="B114" s="50"/>
      <c r="C114" s="49">
        <v>42887.360000000001</v>
      </c>
      <c r="D114" s="49"/>
      <c r="E114" s="83">
        <f t="shared" si="62"/>
        <v>15197.03445089564</v>
      </c>
      <c r="F114" s="83">
        <f t="shared" si="63"/>
        <v>15197</v>
      </c>
      <c r="G114" s="83">
        <f t="shared" si="84"/>
        <v>7.6028399998904206E-3</v>
      </c>
      <c r="I114" s="83">
        <f t="shared" si="85"/>
        <v>7.6028399998904206E-3</v>
      </c>
      <c r="P114" s="83">
        <f t="shared" si="64"/>
        <v>3.6615830399420622E-3</v>
      </c>
      <c r="Q114" s="146">
        <f t="shared" si="65"/>
        <v>27868.86</v>
      </c>
      <c r="R114" s="83">
        <f t="shared" si="46"/>
        <v>1.5533506424341375E-5</v>
      </c>
      <c r="S114" s="85">
        <v>0.1</v>
      </c>
      <c r="T114" s="83">
        <f t="shared" si="66"/>
        <v>1.5533506424341375E-6</v>
      </c>
      <c r="Z114" s="83">
        <f t="shared" si="67"/>
        <v>15197</v>
      </c>
      <c r="AA114" s="90">
        <f t="shared" si="68"/>
        <v>2.6932744249112224E-3</v>
      </c>
      <c r="AB114" s="90">
        <f t="shared" si="69"/>
        <v>8.5711486149212604E-3</v>
      </c>
      <c r="AC114" s="90">
        <f t="shared" si="70"/>
        <v>3.9412569599483584E-3</v>
      </c>
      <c r="AD114" s="90">
        <f t="shared" si="71"/>
        <v>4.9095655749791982E-3</v>
      </c>
      <c r="AE114" s="90">
        <f t="shared" si="72"/>
        <v>2.4103834135020827E-6</v>
      </c>
      <c r="AF114" s="83">
        <f t="shared" si="73"/>
        <v>3.9412569599483584E-3</v>
      </c>
      <c r="AG114" s="147"/>
      <c r="AH114" s="83">
        <f t="shared" si="74"/>
        <v>-9.6830861503083981E-4</v>
      </c>
      <c r="AI114" s="83">
        <f t="shared" si="75"/>
        <v>0.72416922297927933</v>
      </c>
      <c r="AJ114" s="83">
        <f t="shared" si="76"/>
        <v>-0.12328710262177517</v>
      </c>
      <c r="AK114" s="83">
        <f t="shared" si="77"/>
        <v>0.2084718476831213</v>
      </c>
      <c r="AL114" s="83">
        <f t="shared" si="78"/>
        <v>2.4943922982416851</v>
      </c>
      <c r="AM114" s="83">
        <f t="shared" si="79"/>
        <v>2.9816058131979548</v>
      </c>
      <c r="AN114" s="90">
        <f t="shared" si="86"/>
        <v>39.944012577860946</v>
      </c>
      <c r="AO114" s="90">
        <f t="shared" si="86"/>
        <v>39.943984722687134</v>
      </c>
      <c r="AP114" s="90">
        <f t="shared" si="86"/>
        <v>39.944113785565037</v>
      </c>
      <c r="AQ114" s="90">
        <f t="shared" si="86"/>
        <v>39.943515615958795</v>
      </c>
      <c r="AR114" s="90">
        <f t="shared" si="86"/>
        <v>39.946284201803451</v>
      </c>
      <c r="AS114" s="90">
        <f t="shared" si="86"/>
        <v>39.933388162173905</v>
      </c>
      <c r="AT114" s="90">
        <f t="shared" si="86"/>
        <v>39.991802816004949</v>
      </c>
      <c r="AU114" s="90">
        <f t="shared" si="80"/>
        <v>39.673883671306506</v>
      </c>
    </row>
    <row r="115" spans="1:47" ht="12.95" customHeight="1">
      <c r="A115" s="53" t="s">
        <v>121</v>
      </c>
      <c r="B115" s="50" t="s">
        <v>197</v>
      </c>
      <c r="C115" s="49">
        <v>42889.447999999997</v>
      </c>
      <c r="D115" s="49"/>
      <c r="E115" s="83">
        <f t="shared" si="62"/>
        <v>15206.495845595828</v>
      </c>
      <c r="F115" s="83">
        <f t="shared" si="63"/>
        <v>15206.5</v>
      </c>
      <c r="G115" s="83">
        <f t="shared" si="84"/>
        <v>-9.1682000493165106E-4</v>
      </c>
      <c r="I115" s="83">
        <f t="shared" si="85"/>
        <v>-9.1682000493165106E-4</v>
      </c>
      <c r="P115" s="83">
        <f t="shared" si="64"/>
        <v>3.6580128359241953E-3</v>
      </c>
      <c r="Q115" s="146">
        <f t="shared" si="65"/>
        <v>27870.947999999997</v>
      </c>
      <c r="R115" s="83">
        <f t="shared" si="46"/>
        <v>2.0929095521773169E-5</v>
      </c>
      <c r="S115" s="85">
        <v>0.1</v>
      </c>
      <c r="T115" s="83">
        <f t="shared" si="66"/>
        <v>2.0929095521773169E-6</v>
      </c>
      <c r="Z115" s="83">
        <f t="shared" si="67"/>
        <v>15206.5</v>
      </c>
      <c r="AA115" s="90">
        <f t="shared" si="68"/>
        <v>2.6996849018152474E-3</v>
      </c>
      <c r="AB115" s="90">
        <f t="shared" si="69"/>
        <v>4.1507929177296825E-5</v>
      </c>
      <c r="AC115" s="90">
        <f t="shared" si="70"/>
        <v>-4.5748328408558459E-3</v>
      </c>
      <c r="AD115" s="90">
        <f t="shared" si="71"/>
        <v>-3.6165049067468985E-3</v>
      </c>
      <c r="AE115" s="90">
        <f t="shared" si="72"/>
        <v>1.3079107740524393E-6</v>
      </c>
      <c r="AF115" s="83">
        <f t="shared" si="73"/>
        <v>-4.5748328408558459E-3</v>
      </c>
      <c r="AG115" s="147"/>
      <c r="AH115" s="83">
        <f t="shared" si="74"/>
        <v>-9.5832793410894788E-4</v>
      </c>
      <c r="AI115" s="83">
        <f t="shared" si="75"/>
        <v>0.72357483146400803</v>
      </c>
      <c r="AJ115" s="83">
        <f t="shared" si="76"/>
        <v>-0.1204518103998337</v>
      </c>
      <c r="AK115" s="83">
        <f t="shared" si="77"/>
        <v>0.20768306389332153</v>
      </c>
      <c r="AL115" s="83">
        <f t="shared" si="78"/>
        <v>2.4972488840684837</v>
      </c>
      <c r="AM115" s="83">
        <f t="shared" si="79"/>
        <v>2.9957920149664719</v>
      </c>
      <c r="AN115" s="90">
        <f t="shared" si="86"/>
        <v>39.947715458076388</v>
      </c>
      <c r="AO115" s="90">
        <f t="shared" si="86"/>
        <v>39.947686821328659</v>
      </c>
      <c r="AP115" s="90">
        <f t="shared" si="86"/>
        <v>39.947818894237706</v>
      </c>
      <c r="AQ115" s="90">
        <f t="shared" si="86"/>
        <v>39.947209592317428</v>
      </c>
      <c r="AR115" s="90">
        <f t="shared" si="86"/>
        <v>39.950016700075324</v>
      </c>
      <c r="AS115" s="90">
        <f t="shared" si="86"/>
        <v>39.937001484019071</v>
      </c>
      <c r="AT115" s="90">
        <f t="shared" si="86"/>
        <v>39.995691191150776</v>
      </c>
      <c r="AU115" s="90">
        <f t="shared" si="80"/>
        <v>39.678387346844005</v>
      </c>
    </row>
    <row r="116" spans="1:47" ht="12.95" customHeight="1">
      <c r="A116" s="53" t="s">
        <v>121</v>
      </c>
      <c r="B116" s="50"/>
      <c r="C116" s="49">
        <v>42898.389000000003</v>
      </c>
      <c r="D116" s="49"/>
      <c r="E116" s="83">
        <f t="shared" si="62"/>
        <v>15247.010371464887</v>
      </c>
      <c r="F116" s="83">
        <f t="shared" si="63"/>
        <v>15247</v>
      </c>
      <c r="G116" s="83">
        <f t="shared" si="84"/>
        <v>2.2888400053489022E-3</v>
      </c>
      <c r="I116" s="83">
        <f t="shared" si="85"/>
        <v>2.2888400053489022E-3</v>
      </c>
      <c r="P116" s="83">
        <f t="shared" si="64"/>
        <v>3.6427936072523427E-3</v>
      </c>
      <c r="Q116" s="146">
        <f t="shared" si="65"/>
        <v>27879.889000000003</v>
      </c>
      <c r="R116" s="83">
        <f t="shared" si="46"/>
        <v>1.8331903561073001E-6</v>
      </c>
      <c r="S116" s="85">
        <v>0.1</v>
      </c>
      <c r="T116" s="83">
        <f t="shared" si="66"/>
        <v>1.8331903561073002E-7</v>
      </c>
      <c r="Z116" s="83">
        <f t="shared" si="67"/>
        <v>15247</v>
      </c>
      <c r="AA116" s="90">
        <f t="shared" si="68"/>
        <v>2.7270690304857762E-3</v>
      </c>
      <c r="AB116" s="90">
        <f t="shared" si="69"/>
        <v>3.2045645821154687E-3</v>
      </c>
      <c r="AC116" s="90">
        <f t="shared" si="70"/>
        <v>-1.3539536019034405E-3</v>
      </c>
      <c r="AD116" s="90">
        <f t="shared" si="71"/>
        <v>-4.3822902513687397E-4</v>
      </c>
      <c r="AE116" s="90">
        <f t="shared" si="72"/>
        <v>1.9204467847241494E-8</v>
      </c>
      <c r="AF116" s="83">
        <f t="shared" si="73"/>
        <v>-1.3539536019034405E-3</v>
      </c>
      <c r="AG116" s="147"/>
      <c r="AH116" s="83">
        <f t="shared" si="74"/>
        <v>-9.1572457676656661E-4</v>
      </c>
      <c r="AI116" s="83">
        <f t="shared" si="75"/>
        <v>0.72107685152601531</v>
      </c>
      <c r="AJ116" s="83">
        <f t="shared" si="76"/>
        <v>-0.10840554042062367</v>
      </c>
      <c r="AK116" s="83">
        <f t="shared" si="77"/>
        <v>0.20431594669439904</v>
      </c>
      <c r="AL116" s="83">
        <f t="shared" si="78"/>
        <v>2.509374880807242</v>
      </c>
      <c r="AM116" s="83">
        <f t="shared" si="79"/>
        <v>3.0573885910516725</v>
      </c>
      <c r="AN116" s="90">
        <f t="shared" si="86"/>
        <v>39.96346764355927</v>
      </c>
      <c r="AO116" s="90">
        <f t="shared" si="86"/>
        <v>39.963435522307016</v>
      </c>
      <c r="AP116" s="90">
        <f t="shared" si="86"/>
        <v>39.963580840159089</v>
      </c>
      <c r="AQ116" s="90">
        <f t="shared" si="86"/>
        <v>39.962923213637971</v>
      </c>
      <c r="AR116" s="90">
        <f t="shared" si="86"/>
        <v>39.965895124440884</v>
      </c>
      <c r="AS116" s="90">
        <f t="shared" si="86"/>
        <v>39.952378783902454</v>
      </c>
      <c r="AT116" s="90">
        <f t="shared" si="86"/>
        <v>40.012195899910907</v>
      </c>
      <c r="AU116" s="90">
        <f t="shared" si="80"/>
        <v>39.69758722676702</v>
      </c>
    </row>
    <row r="117" spans="1:47" ht="12.95" customHeight="1">
      <c r="A117" s="53" t="s">
        <v>122</v>
      </c>
      <c r="B117" s="50"/>
      <c r="C117" s="49">
        <v>42900.372000000003</v>
      </c>
      <c r="D117" s="49"/>
      <c r="E117" s="83">
        <f t="shared" si="62"/>
        <v>15255.995977638502</v>
      </c>
      <c r="F117" s="83">
        <f t="shared" si="63"/>
        <v>15256</v>
      </c>
      <c r="G117" s="83">
        <f t="shared" si="84"/>
        <v>-8.8767999841365963E-4</v>
      </c>
      <c r="I117" s="83">
        <f t="shared" si="85"/>
        <v>-8.8767999841365963E-4</v>
      </c>
      <c r="P117" s="83">
        <f t="shared" si="64"/>
        <v>3.6394118016863783E-3</v>
      </c>
      <c r="Q117" s="146">
        <f t="shared" si="65"/>
        <v>27881.872000000003</v>
      </c>
      <c r="R117" s="83">
        <f t="shared" si="46"/>
        <v>2.0494560166533002E-5</v>
      </c>
      <c r="S117" s="85">
        <v>0.1</v>
      </c>
      <c r="T117" s="83">
        <f t="shared" si="66"/>
        <v>2.0494560166533001E-6</v>
      </c>
      <c r="Z117" s="83">
        <f t="shared" si="67"/>
        <v>15256</v>
      </c>
      <c r="AA117" s="90">
        <f t="shared" si="68"/>
        <v>2.7331659183548133E-3</v>
      </c>
      <c r="AB117" s="90">
        <f t="shared" si="69"/>
        <v>1.8565884917905347E-5</v>
      </c>
      <c r="AC117" s="90">
        <f t="shared" si="70"/>
        <v>-4.5270918001000379E-3</v>
      </c>
      <c r="AD117" s="90">
        <f t="shared" si="71"/>
        <v>-3.6208459167684729E-3</v>
      </c>
      <c r="AE117" s="90">
        <f t="shared" si="72"/>
        <v>1.3110525152978924E-6</v>
      </c>
      <c r="AF117" s="83">
        <f t="shared" si="73"/>
        <v>-4.5270918001000379E-3</v>
      </c>
      <c r="AG117" s="147"/>
      <c r="AH117" s="83">
        <f t="shared" si="74"/>
        <v>-9.0624588333156498E-4</v>
      </c>
      <c r="AI117" s="83">
        <f t="shared" si="75"/>
        <v>0.72052960389248533</v>
      </c>
      <c r="AJ117" s="83">
        <f t="shared" si="76"/>
        <v>-0.10573761078022932</v>
      </c>
      <c r="AK117" s="83">
        <f t="shared" si="77"/>
        <v>0.20356676184430975</v>
      </c>
      <c r="AL117" s="83">
        <f t="shared" si="78"/>
        <v>2.5120582370452329</v>
      </c>
      <c r="AM117" s="83">
        <f t="shared" si="79"/>
        <v>3.0713289653105704</v>
      </c>
      <c r="AN117" s="90">
        <f t="shared" si="86"/>
        <v>39.96696078181764</v>
      </c>
      <c r="AO117" s="90">
        <f t="shared" si="86"/>
        <v>39.966927852669556</v>
      </c>
      <c r="AP117" s="90">
        <f t="shared" si="86"/>
        <v>39.967076202964655</v>
      </c>
      <c r="AQ117" s="90">
        <f t="shared" si="86"/>
        <v>39.966407656986227</v>
      </c>
      <c r="AR117" s="90">
        <f t="shared" si="86"/>
        <v>39.969416280500958</v>
      </c>
      <c r="AS117" s="90">
        <f t="shared" si="86"/>
        <v>39.955790203225369</v>
      </c>
      <c r="AT117" s="90">
        <f t="shared" si="86"/>
        <v>40.015847827822064</v>
      </c>
      <c r="AU117" s="90">
        <f t="shared" si="80"/>
        <v>39.701853866749914</v>
      </c>
    </row>
    <row r="118" spans="1:47" ht="12.95" customHeight="1">
      <c r="A118" s="53" t="s">
        <v>122</v>
      </c>
      <c r="B118" s="50" t="s">
        <v>197</v>
      </c>
      <c r="C118" s="49">
        <v>42904.462</v>
      </c>
      <c r="D118" s="49"/>
      <c r="E118" s="83">
        <f t="shared" si="62"/>
        <v>15274.529073579022</v>
      </c>
      <c r="F118" s="83">
        <f t="shared" si="63"/>
        <v>15274.5</v>
      </c>
      <c r="G118" s="83">
        <f t="shared" si="84"/>
        <v>6.4161400005104952E-3</v>
      </c>
      <c r="I118" s="83">
        <f t="shared" si="85"/>
        <v>6.4161400005104952E-3</v>
      </c>
      <c r="P118" s="83">
        <f t="shared" si="64"/>
        <v>3.6324605925368977E-3</v>
      </c>
      <c r="Q118" s="146">
        <f t="shared" si="65"/>
        <v>27885.962</v>
      </c>
      <c r="R118" s="83">
        <f t="shared" si="46"/>
        <v>7.7488710463762383E-6</v>
      </c>
      <c r="S118" s="85">
        <v>0.1</v>
      </c>
      <c r="T118" s="83">
        <f t="shared" si="66"/>
        <v>7.7488710463762385E-7</v>
      </c>
      <c r="Z118" s="83">
        <f t="shared" si="67"/>
        <v>15274.5</v>
      </c>
      <c r="AA118" s="90">
        <f t="shared" si="68"/>
        <v>2.7457107512166221E-3</v>
      </c>
      <c r="AB118" s="90">
        <f t="shared" si="69"/>
        <v>7.3028898418307708E-3</v>
      </c>
      <c r="AC118" s="90">
        <f t="shared" si="70"/>
        <v>2.7836794079735975E-3</v>
      </c>
      <c r="AD118" s="90">
        <f t="shared" si="71"/>
        <v>3.6704292492938731E-3</v>
      </c>
      <c r="AE118" s="90">
        <f t="shared" si="72"/>
        <v>1.3472050874071985E-6</v>
      </c>
      <c r="AF118" s="83">
        <f t="shared" si="73"/>
        <v>2.7836794079735975E-3</v>
      </c>
      <c r="AG118" s="147"/>
      <c r="AH118" s="83">
        <f t="shared" si="74"/>
        <v>-8.8674984132027553E-4</v>
      </c>
      <c r="AI118" s="83">
        <f t="shared" si="75"/>
        <v>0.71941360014934941</v>
      </c>
      <c r="AJ118" s="83">
        <f t="shared" si="76"/>
        <v>-0.10026382232579151</v>
      </c>
      <c r="AK118" s="83">
        <f t="shared" si="77"/>
        <v>0.20202574352571956</v>
      </c>
      <c r="AL118" s="83">
        <f t="shared" si="78"/>
        <v>2.5175613018798302</v>
      </c>
      <c r="AM118" s="83">
        <f t="shared" si="79"/>
        <v>3.1002806119622335</v>
      </c>
      <c r="AN118" s="90">
        <f t="shared" si="86"/>
        <v>39.97413284025459</v>
      </c>
      <c r="AO118" s="90">
        <f t="shared" si="86"/>
        <v>39.974098212182945</v>
      </c>
      <c r="AP118" s="90">
        <f t="shared" si="86"/>
        <v>39.974252895164149</v>
      </c>
      <c r="AQ118" s="90">
        <f t="shared" si="86"/>
        <v>39.973561710765161</v>
      </c>
      <c r="AR118" s="90">
        <f t="shared" si="86"/>
        <v>39.976645852222035</v>
      </c>
      <c r="AS118" s="90">
        <f t="shared" si="86"/>
        <v>39.9627961855143</v>
      </c>
      <c r="AT118" s="90">
        <f t="shared" si="86"/>
        <v>40.023336630282841</v>
      </c>
      <c r="AU118" s="90">
        <f t="shared" si="80"/>
        <v>39.710624182270301</v>
      </c>
    </row>
    <row r="119" spans="1:47" ht="12.95" customHeight="1">
      <c r="A119" s="53" t="s">
        <v>122</v>
      </c>
      <c r="B119" s="50"/>
      <c r="C119" s="49">
        <v>42913.402000000002</v>
      </c>
      <c r="D119" s="49"/>
      <c r="E119" s="83">
        <f t="shared" si="62"/>
        <v>15315.039068128761</v>
      </c>
      <c r="F119" s="83">
        <f t="shared" si="63"/>
        <v>15315</v>
      </c>
      <c r="G119" s="83">
        <f t="shared" si="84"/>
        <v>8.6217999996733852E-3</v>
      </c>
      <c r="I119" s="83">
        <f t="shared" si="85"/>
        <v>8.6217999996733852E-3</v>
      </c>
      <c r="P119" s="83">
        <f t="shared" si="64"/>
        <v>3.6172443960468949E-3</v>
      </c>
      <c r="Q119" s="146">
        <f t="shared" si="65"/>
        <v>27894.902000000002</v>
      </c>
      <c r="R119" s="83">
        <f t="shared" si="46"/>
        <v>2.5045576789789299E-5</v>
      </c>
      <c r="S119" s="85">
        <v>0.1</v>
      </c>
      <c r="T119" s="83">
        <f t="shared" si="66"/>
        <v>2.5045576789789301E-6</v>
      </c>
      <c r="Z119" s="83">
        <f t="shared" si="67"/>
        <v>15315</v>
      </c>
      <c r="AA119" s="90">
        <f t="shared" si="68"/>
        <v>2.7732279203778873E-3</v>
      </c>
      <c r="AB119" s="90">
        <f t="shared" si="69"/>
        <v>9.4658164753423923E-3</v>
      </c>
      <c r="AC119" s="90">
        <f t="shared" si="70"/>
        <v>5.0045556036264899E-3</v>
      </c>
      <c r="AD119" s="90">
        <f t="shared" si="71"/>
        <v>5.8485720792954979E-3</v>
      </c>
      <c r="AE119" s="90">
        <f t="shared" si="72"/>
        <v>3.4205795366714864E-6</v>
      </c>
      <c r="AF119" s="83">
        <f t="shared" si="73"/>
        <v>5.0045556036264899E-3</v>
      </c>
      <c r="AG119" s="147"/>
      <c r="AH119" s="83">
        <f t="shared" si="74"/>
        <v>-8.4401647566900771E-4</v>
      </c>
      <c r="AI119" s="83">
        <f t="shared" si="75"/>
        <v>0.71701185915542798</v>
      </c>
      <c r="AJ119" s="83">
        <f t="shared" si="76"/>
        <v>-8.8328931413853104E-2</v>
      </c>
      <c r="AK119" s="83">
        <f t="shared" si="77"/>
        <v>0.19864752948275419</v>
      </c>
      <c r="AL119" s="83">
        <f t="shared" si="78"/>
        <v>2.5295496843876255</v>
      </c>
      <c r="AM119" s="83">
        <f t="shared" si="79"/>
        <v>3.1650946699467957</v>
      </c>
      <c r="AN119" s="90">
        <f t="shared" si="86"/>
        <v>39.989795444771318</v>
      </c>
      <c r="AO119" s="90">
        <f t="shared" si="86"/>
        <v>39.989756918717653</v>
      </c>
      <c r="AP119" s="90">
        <f t="shared" si="86"/>
        <v>39.989925918608577</v>
      </c>
      <c r="AQ119" s="90">
        <f t="shared" si="86"/>
        <v>39.989184334943552</v>
      </c>
      <c r="AR119" s="90">
        <f t="shared" si="86"/>
        <v>39.992433812168116</v>
      </c>
      <c r="AS119" s="90">
        <f t="shared" si="86"/>
        <v>39.97810454718288</v>
      </c>
      <c r="AT119" s="90">
        <f t="shared" si="86"/>
        <v>40.039647208182409</v>
      </c>
      <c r="AU119" s="90">
        <f t="shared" si="80"/>
        <v>39.729824062193316</v>
      </c>
    </row>
    <row r="120" spans="1:47" ht="12.95" customHeight="1">
      <c r="A120" s="53" t="s">
        <v>122</v>
      </c>
      <c r="B120" s="50" t="s">
        <v>197</v>
      </c>
      <c r="C120" s="49">
        <v>42913.504000000001</v>
      </c>
      <c r="D120" s="49"/>
      <c r="E120" s="83">
        <f t="shared" si="62"/>
        <v>15315.501262697446</v>
      </c>
      <c r="F120" s="83">
        <f t="shared" si="63"/>
        <v>15315.5</v>
      </c>
      <c r="G120" s="83">
        <f t="shared" si="84"/>
        <v>2.7866000164067373E-4</v>
      </c>
      <c r="I120" s="83">
        <f t="shared" si="85"/>
        <v>2.7866000164067373E-4</v>
      </c>
      <c r="P120" s="83">
        <f t="shared" si="64"/>
        <v>3.6170565530545939E-3</v>
      </c>
      <c r="Q120" s="146">
        <f t="shared" si="65"/>
        <v>27895.004000000001</v>
      </c>
      <c r="R120" s="83">
        <f t="shared" si="46"/>
        <v>1.1144891534492355E-5</v>
      </c>
      <c r="S120" s="85">
        <v>0.1</v>
      </c>
      <c r="T120" s="83">
        <f t="shared" si="66"/>
        <v>1.1144891534492356E-6</v>
      </c>
      <c r="Z120" s="83">
        <f t="shared" si="67"/>
        <v>15315.5</v>
      </c>
      <c r="AA120" s="90">
        <f t="shared" si="68"/>
        <v>2.7735680747884859E-3</v>
      </c>
      <c r="AB120" s="90">
        <f t="shared" si="69"/>
        <v>1.1221484799067815E-3</v>
      </c>
      <c r="AC120" s="90">
        <f t="shared" si="70"/>
        <v>-3.3383965514139202E-3</v>
      </c>
      <c r="AD120" s="90">
        <f t="shared" si="71"/>
        <v>-2.4949080731478121E-3</v>
      </c>
      <c r="AE120" s="90">
        <f t="shared" si="72"/>
        <v>6.2245662934581293E-7</v>
      </c>
      <c r="AF120" s="83">
        <f t="shared" si="73"/>
        <v>-3.3383965514139202E-3</v>
      </c>
      <c r="AG120" s="147"/>
      <c r="AH120" s="83">
        <f t="shared" si="74"/>
        <v>-8.434884782661078E-4</v>
      </c>
      <c r="AI120" s="83">
        <f t="shared" si="75"/>
        <v>0.71698256047181186</v>
      </c>
      <c r="AJ120" s="83">
        <f t="shared" si="76"/>
        <v>-8.8182000700855315E-2</v>
      </c>
      <c r="AK120" s="83">
        <f t="shared" si="77"/>
        <v>0.19860578478779878</v>
      </c>
      <c r="AL120" s="83">
        <f t="shared" si="78"/>
        <v>2.5296971906890731</v>
      </c>
      <c r="AM120" s="83">
        <f t="shared" si="79"/>
        <v>3.1659074589362537</v>
      </c>
      <c r="AN120" s="90">
        <f t="shared" si="86"/>
        <v>39.989988484701577</v>
      </c>
      <c r="AO120" s="90">
        <f t="shared" si="86"/>
        <v>39.989949909001155</v>
      </c>
      <c r="AP120" s="90">
        <f t="shared" si="86"/>
        <v>39.990119089428688</v>
      </c>
      <c r="AQ120" s="90">
        <f t="shared" si="86"/>
        <v>39.989376876861826</v>
      </c>
      <c r="AR120" s="90">
        <f t="shared" si="86"/>
        <v>39.992628393595965</v>
      </c>
      <c r="AS120" s="90">
        <f t="shared" si="86"/>
        <v>39.978293296710802</v>
      </c>
      <c r="AT120" s="90">
        <f t="shared" si="86"/>
        <v>40.039847857413889</v>
      </c>
      <c r="AU120" s="90">
        <f t="shared" si="80"/>
        <v>39.730061097747921</v>
      </c>
    </row>
    <row r="121" spans="1:47" ht="12.95" customHeight="1">
      <c r="A121" s="53" t="s">
        <v>123</v>
      </c>
      <c r="B121" s="50" t="s">
        <v>197</v>
      </c>
      <c r="C121" s="49">
        <v>43177.671999999999</v>
      </c>
      <c r="D121" s="49"/>
      <c r="E121" s="83">
        <f t="shared" si="62"/>
        <v>16512.530819768224</v>
      </c>
      <c r="F121" s="83">
        <f t="shared" si="63"/>
        <v>16512.5</v>
      </c>
      <c r="P121" s="83">
        <f t="shared" si="64"/>
        <v>3.1681495275630491E-3</v>
      </c>
      <c r="Q121" s="146">
        <f t="shared" si="65"/>
        <v>28159.171999999999</v>
      </c>
      <c r="R121" s="83">
        <f t="shared" si="46"/>
        <v>1.0037171428997971E-5</v>
      </c>
      <c r="T121" s="83">
        <f t="shared" si="66"/>
        <v>0</v>
      </c>
      <c r="U121" s="148">
        <v>2.245007999590598E-2</v>
      </c>
      <c r="Z121" s="83">
        <f t="shared" si="67"/>
        <v>16512.5</v>
      </c>
      <c r="AA121" s="90">
        <f t="shared" si="68"/>
        <v>3.5821824389174004E-3</v>
      </c>
      <c r="AB121" s="90">
        <f t="shared" si="69"/>
        <v>-9999</v>
      </c>
      <c r="AC121" s="90">
        <f t="shared" si="70"/>
        <v>-3.1681495275630491E-3</v>
      </c>
      <c r="AD121" s="90">
        <f t="shared" si="71"/>
        <v>-9999</v>
      </c>
      <c r="AE121" s="90">
        <f t="shared" si="72"/>
        <v>0</v>
      </c>
      <c r="AF121" s="83">
        <f t="shared" si="73"/>
        <v>-9999</v>
      </c>
      <c r="AG121" s="147"/>
      <c r="AH121" s="83">
        <f t="shared" si="74"/>
        <v>4.1403291135435119E-4</v>
      </c>
      <c r="AI121" s="83">
        <f t="shared" si="75"/>
        <v>0.66823590753994766</v>
      </c>
      <c r="AJ121" s="83">
        <f t="shared" si="76"/>
        <v>0.23595159224321982</v>
      </c>
      <c r="AK121" s="83">
        <f t="shared" si="77"/>
        <v>9.7343288327582586E-2</v>
      </c>
      <c r="AL121" s="83">
        <f t="shared" si="78"/>
        <v>2.8561915711619243</v>
      </c>
      <c r="AM121" s="83">
        <f t="shared" si="79"/>
        <v>6.9600503539540712</v>
      </c>
      <c r="AN121" s="90">
        <f t="shared" ref="AN121:AT130" si="87">$AU121+$AB$7*SIN(AO121)</f>
        <v>40.434269314483139</v>
      </c>
      <c r="AO121" s="90">
        <f t="shared" si="87"/>
        <v>40.434089375682355</v>
      </c>
      <c r="AP121" s="90">
        <f t="shared" si="87"/>
        <v>40.434655937157395</v>
      </c>
      <c r="AQ121" s="90">
        <f t="shared" si="87"/>
        <v>40.432871574240309</v>
      </c>
      <c r="AR121" s="90">
        <f t="shared" si="87"/>
        <v>40.438486735975147</v>
      </c>
      <c r="AS121" s="90">
        <f t="shared" si="87"/>
        <v>40.420770049133239</v>
      </c>
      <c r="AT121" s="90">
        <f t="shared" si="87"/>
        <v>40.476229004831438</v>
      </c>
      <c r="AU121" s="90">
        <f t="shared" si="80"/>
        <v>40.297524215472649</v>
      </c>
    </row>
    <row r="122" spans="1:47" ht="12.95" customHeight="1">
      <c r="A122" s="53" t="s">
        <v>123</v>
      </c>
      <c r="B122" s="50" t="s">
        <v>197</v>
      </c>
      <c r="C122" s="49">
        <v>43188.485000000001</v>
      </c>
      <c r="D122" s="49"/>
      <c r="E122" s="83">
        <f t="shared" si="62"/>
        <v>16561.527975368481</v>
      </c>
      <c r="F122" s="83">
        <f t="shared" si="63"/>
        <v>16561.5</v>
      </c>
      <c r="G122" s="83">
        <f>+C122-(C$7+F122*C$8)</f>
        <v>6.1737799987895414E-3</v>
      </c>
      <c r="I122" s="83">
        <f>G122</f>
        <v>6.1737799987895414E-3</v>
      </c>
      <c r="P122" s="83">
        <f t="shared" si="64"/>
        <v>3.1498068271137154E-3</v>
      </c>
      <c r="Q122" s="146">
        <f t="shared" si="65"/>
        <v>28169.985000000001</v>
      </c>
      <c r="R122" s="83">
        <f t="shared" ref="R122:R185" si="88">+(P122-G122)^2</f>
        <v>9.1444137430151539E-6</v>
      </c>
      <c r="S122" s="85">
        <v>0.1</v>
      </c>
      <c r="T122" s="83">
        <f t="shared" si="66"/>
        <v>9.1444137430151539E-7</v>
      </c>
      <c r="Z122" s="83">
        <f t="shared" si="67"/>
        <v>16561.5</v>
      </c>
      <c r="AA122" s="90">
        <f t="shared" si="68"/>
        <v>3.613663361165084E-3</v>
      </c>
      <c r="AB122" s="90">
        <f t="shared" si="69"/>
        <v>5.7099234647381729E-3</v>
      </c>
      <c r="AC122" s="90">
        <f t="shared" si="70"/>
        <v>3.023973171675826E-3</v>
      </c>
      <c r="AD122" s="90">
        <f t="shared" si="71"/>
        <v>2.5601166376244574E-3</v>
      </c>
      <c r="AE122" s="90">
        <f t="shared" si="72"/>
        <v>6.5541971982415582E-7</v>
      </c>
      <c r="AF122" s="83">
        <f t="shared" si="73"/>
        <v>3.023973171675826E-3</v>
      </c>
      <c r="AG122" s="147"/>
      <c r="AH122" s="83">
        <f t="shared" si="74"/>
        <v>4.6385653405136868E-4</v>
      </c>
      <c r="AI122" s="83">
        <f t="shared" si="75"/>
        <v>0.66704195204972172</v>
      </c>
      <c r="AJ122" s="83">
        <f t="shared" si="76"/>
        <v>0.24811228418554093</v>
      </c>
      <c r="AK122" s="83">
        <f t="shared" si="77"/>
        <v>9.3177610687381576E-2</v>
      </c>
      <c r="AL122" s="83">
        <f t="shared" si="78"/>
        <v>2.8687249978548017</v>
      </c>
      <c r="AM122" s="83">
        <f t="shared" si="79"/>
        <v>7.2840260537135997</v>
      </c>
      <c r="AN122" s="90">
        <f t="shared" si="87"/>
        <v>40.451884416487587</v>
      </c>
      <c r="AO122" s="90">
        <f t="shared" si="87"/>
        <v>40.451703281560398</v>
      </c>
      <c r="AP122" s="90">
        <f t="shared" si="87"/>
        <v>40.452269406707842</v>
      </c>
      <c r="AQ122" s="90">
        <f t="shared" si="87"/>
        <v>40.450499583501205</v>
      </c>
      <c r="AR122" s="90">
        <f t="shared" si="87"/>
        <v>40.456028166831224</v>
      </c>
      <c r="AS122" s="90">
        <f t="shared" si="87"/>
        <v>40.438715830683506</v>
      </c>
      <c r="AT122" s="90">
        <f t="shared" si="87"/>
        <v>40.492535291599395</v>
      </c>
      <c r="AU122" s="90">
        <f t="shared" si="80"/>
        <v>40.320753699823953</v>
      </c>
    </row>
    <row r="123" spans="1:47" ht="12.95" customHeight="1">
      <c r="A123" s="53" t="s">
        <v>124</v>
      </c>
      <c r="B123" s="50" t="s">
        <v>197</v>
      </c>
      <c r="C123" s="49">
        <v>43190.917999999998</v>
      </c>
      <c r="D123" s="49"/>
      <c r="E123" s="83">
        <f t="shared" si="62"/>
        <v>16572.552675227471</v>
      </c>
      <c r="F123" s="83">
        <f t="shared" si="63"/>
        <v>16572.5</v>
      </c>
      <c r="G123" s="83">
        <f>+C123-(C$7+F123*C$8)</f>
        <v>1.1624699996900745E-2</v>
      </c>
      <c r="I123" s="83">
        <f>G123</f>
        <v>1.1624699996900745E-2</v>
      </c>
      <c r="P123" s="83">
        <f t="shared" si="64"/>
        <v>3.1456894413665905E-3</v>
      </c>
      <c r="Q123" s="146">
        <f t="shared" si="65"/>
        <v>28172.417999999998</v>
      </c>
      <c r="R123" s="83">
        <f t="shared" si="88"/>
        <v>7.1893620000859596E-5</v>
      </c>
      <c r="S123" s="85">
        <v>0.1</v>
      </c>
      <c r="T123" s="83">
        <f t="shared" si="66"/>
        <v>7.1893620000859598E-6</v>
      </c>
      <c r="Z123" s="83">
        <f t="shared" si="67"/>
        <v>16572.5</v>
      </c>
      <c r="AA123" s="90">
        <f t="shared" si="68"/>
        <v>3.620699475120281E-3</v>
      </c>
      <c r="AB123" s="90">
        <f t="shared" si="69"/>
        <v>1.1149689963147054E-2</v>
      </c>
      <c r="AC123" s="90">
        <f t="shared" si="70"/>
        <v>8.4790105555341538E-3</v>
      </c>
      <c r="AD123" s="90">
        <f t="shared" si="71"/>
        <v>8.0040005217804633E-3</v>
      </c>
      <c r="AE123" s="90">
        <f t="shared" si="72"/>
        <v>6.4064024352661926E-6</v>
      </c>
      <c r="AF123" s="83">
        <f t="shared" si="73"/>
        <v>8.4790105555341538E-3</v>
      </c>
      <c r="AG123" s="147"/>
      <c r="AH123" s="83">
        <f t="shared" si="74"/>
        <v>4.7501003375369054E-4</v>
      </c>
      <c r="AI123" s="83">
        <f t="shared" si="75"/>
        <v>0.66678166680016526</v>
      </c>
      <c r="AJ123" s="83">
        <f t="shared" si="76"/>
        <v>0.2508310331549965</v>
      </c>
      <c r="AK123" s="83">
        <f t="shared" si="77"/>
        <v>9.2242459029413165E-2</v>
      </c>
      <c r="AL123" s="83">
        <f t="shared" si="78"/>
        <v>2.8715325157139695</v>
      </c>
      <c r="AM123" s="83">
        <f t="shared" si="79"/>
        <v>7.3606930719694432</v>
      </c>
      <c r="AN123" s="90">
        <f t="shared" si="87"/>
        <v>40.455834518497753</v>
      </c>
      <c r="AO123" s="90">
        <f t="shared" si="87"/>
        <v>40.455653226363566</v>
      </c>
      <c r="AP123" s="90">
        <f t="shared" si="87"/>
        <v>40.456218932156133</v>
      </c>
      <c r="AQ123" s="90">
        <f t="shared" si="87"/>
        <v>40.454453268616788</v>
      </c>
      <c r="AR123" s="90">
        <f t="shared" si="87"/>
        <v>40.459960040796659</v>
      </c>
      <c r="AS123" s="90">
        <f t="shared" si="87"/>
        <v>40.442744304004087</v>
      </c>
      <c r="AT123" s="90">
        <f t="shared" si="87"/>
        <v>40.496183013195022</v>
      </c>
      <c r="AU123" s="90">
        <f t="shared" si="80"/>
        <v>40.325968482025267</v>
      </c>
    </row>
    <row r="124" spans="1:47" ht="12.95" customHeight="1">
      <c r="A124" s="53" t="s">
        <v>126</v>
      </c>
      <c r="B124" s="50"/>
      <c r="C124" s="49">
        <v>43212.427000000003</v>
      </c>
      <c r="D124" s="49"/>
      <c r="E124" s="83">
        <f t="shared" si="62"/>
        <v>16670.016822069792</v>
      </c>
      <c r="F124" s="83">
        <f t="shared" si="63"/>
        <v>16670</v>
      </c>
      <c r="G124" s="83">
        <f>+C124-(C$7+F124*C$8)</f>
        <v>3.7124000009498559E-3</v>
      </c>
      <c r="I124" s="83">
        <f>G124</f>
        <v>3.7124000009498559E-3</v>
      </c>
      <c r="P124" s="83">
        <f t="shared" si="64"/>
        <v>3.1092002549906149E-3</v>
      </c>
      <c r="Q124" s="146">
        <f t="shared" si="65"/>
        <v>28193.927000000003</v>
      </c>
      <c r="R124" s="83">
        <f t="shared" si="88"/>
        <v>3.6384993352529287E-7</v>
      </c>
      <c r="S124" s="85">
        <v>0.1</v>
      </c>
      <c r="T124" s="83">
        <f t="shared" si="66"/>
        <v>3.6384993352529288E-8</v>
      </c>
      <c r="Z124" s="83">
        <f t="shared" si="67"/>
        <v>16670</v>
      </c>
      <c r="AA124" s="90">
        <f t="shared" si="68"/>
        <v>3.6825429932227892E-3</v>
      </c>
      <c r="AB124" s="90">
        <f t="shared" si="69"/>
        <v>3.1390572627176816E-3</v>
      </c>
      <c r="AC124" s="90">
        <f t="shared" si="70"/>
        <v>6.03199745959241E-4</v>
      </c>
      <c r="AD124" s="90">
        <f t="shared" si="71"/>
        <v>2.9857007727066703E-5</v>
      </c>
      <c r="AE124" s="90">
        <f t="shared" si="72"/>
        <v>8.9144091041412091E-11</v>
      </c>
      <c r="AF124" s="83">
        <f t="shared" si="73"/>
        <v>6.03199745959241E-4</v>
      </c>
      <c r="AG124" s="147"/>
      <c r="AH124" s="83">
        <f t="shared" si="74"/>
        <v>5.7334273823217408E-4</v>
      </c>
      <c r="AI124" s="83">
        <f t="shared" si="75"/>
        <v>0.66459742431574342</v>
      </c>
      <c r="AJ124" s="83">
        <f t="shared" si="76"/>
        <v>0.274750933539334</v>
      </c>
      <c r="AK124" s="83">
        <f t="shared" si="77"/>
        <v>8.3953803086194712E-2</v>
      </c>
      <c r="AL124" s="83">
        <f t="shared" si="78"/>
        <v>2.8963245354694198</v>
      </c>
      <c r="AM124" s="83">
        <f t="shared" si="79"/>
        <v>8.1134224604967002</v>
      </c>
      <c r="AN124" s="90">
        <f t="shared" si="87"/>
        <v>40.490781186823121</v>
      </c>
      <c r="AO124" s="90">
        <f t="shared" si="87"/>
        <v>40.490600359651545</v>
      </c>
      <c r="AP124" s="90">
        <f t="shared" si="87"/>
        <v>40.491157078382031</v>
      </c>
      <c r="AQ124" s="90">
        <f t="shared" si="87"/>
        <v>40.489442727098044</v>
      </c>
      <c r="AR124" s="90">
        <f t="shared" si="87"/>
        <v>40.494718454953542</v>
      </c>
      <c r="AS124" s="90">
        <f t="shared" si="87"/>
        <v>40.478450075801632</v>
      </c>
      <c r="AT124" s="90">
        <f t="shared" si="87"/>
        <v>40.528317670112592</v>
      </c>
      <c r="AU124" s="90">
        <f t="shared" si="80"/>
        <v>40.372190415173272</v>
      </c>
    </row>
    <row r="125" spans="1:47" ht="12.95" customHeight="1">
      <c r="A125" s="53" t="s">
        <v>126</v>
      </c>
      <c r="B125" s="50" t="s">
        <v>197</v>
      </c>
      <c r="C125" s="49">
        <v>43222.468000000001</v>
      </c>
      <c r="D125" s="49"/>
      <c r="E125" s="83">
        <f t="shared" si="62"/>
        <v>16715.515799169763</v>
      </c>
      <c r="F125" s="83">
        <f t="shared" si="63"/>
        <v>16715.5</v>
      </c>
      <c r="G125" s="83">
        <f>+C125-(C$7+F125*C$8)</f>
        <v>3.4866600035456941E-3</v>
      </c>
      <c r="I125" s="83">
        <f>G125</f>
        <v>3.4866600035456941E-3</v>
      </c>
      <c r="P125" s="83">
        <f t="shared" si="64"/>
        <v>3.0921755498763081E-3</v>
      </c>
      <c r="Q125" s="146">
        <f t="shared" si="65"/>
        <v>28203.968000000001</v>
      </c>
      <c r="R125" s="83">
        <f t="shared" si="88"/>
        <v>1.5561798418683393E-7</v>
      </c>
      <c r="S125" s="85">
        <v>0.1</v>
      </c>
      <c r="T125" s="83">
        <f t="shared" si="66"/>
        <v>1.5561798418683392E-8</v>
      </c>
      <c r="Z125" s="83">
        <f t="shared" si="67"/>
        <v>16715.5</v>
      </c>
      <c r="AA125" s="90">
        <f t="shared" si="68"/>
        <v>3.7110675664476333E-3</v>
      </c>
      <c r="AB125" s="90">
        <f t="shared" si="69"/>
        <v>2.8677679869743688E-3</v>
      </c>
      <c r="AC125" s="90">
        <f t="shared" si="70"/>
        <v>3.9448445366938598E-4</v>
      </c>
      <c r="AD125" s="90">
        <f t="shared" si="71"/>
        <v>-2.2440756290193929E-4</v>
      </c>
      <c r="AE125" s="90">
        <f t="shared" si="72"/>
        <v>5.035875428758784E-9</v>
      </c>
      <c r="AF125" s="83">
        <f t="shared" si="73"/>
        <v>3.9448445366938598E-4</v>
      </c>
      <c r="AG125" s="147"/>
      <c r="AH125" s="83">
        <f t="shared" si="74"/>
        <v>6.1889201657132516E-4</v>
      </c>
      <c r="AI125" s="83">
        <f t="shared" si="75"/>
        <v>0.66365290854826742</v>
      </c>
      <c r="AJ125" s="83">
        <f t="shared" si="76"/>
        <v>0.28580486516877845</v>
      </c>
      <c r="AK125" s="83">
        <f t="shared" si="77"/>
        <v>8.0085971931598943E-2</v>
      </c>
      <c r="AL125" s="83">
        <f t="shared" si="78"/>
        <v>2.9078401002743979</v>
      </c>
      <c r="AM125" s="83">
        <f t="shared" si="79"/>
        <v>8.5170619887550405</v>
      </c>
      <c r="AN125" s="90">
        <f t="shared" si="87"/>
        <v>40.507051347801728</v>
      </c>
      <c r="AO125" s="90">
        <f t="shared" si="87"/>
        <v>40.506871916318886</v>
      </c>
      <c r="AP125" s="90">
        <f t="shared" si="87"/>
        <v>40.507421151201108</v>
      </c>
      <c r="AQ125" s="90">
        <f t="shared" si="87"/>
        <v>40.505739627870881</v>
      </c>
      <c r="AR125" s="90">
        <f t="shared" si="87"/>
        <v>40.510884656075497</v>
      </c>
      <c r="AS125" s="90">
        <f t="shared" si="87"/>
        <v>40.495112898763161</v>
      </c>
      <c r="AT125" s="90">
        <f t="shared" si="87"/>
        <v>40.543197853525768</v>
      </c>
      <c r="AU125" s="90">
        <f t="shared" si="80"/>
        <v>40.393760650642335</v>
      </c>
    </row>
    <row r="126" spans="1:47" ht="12.95" customHeight="1">
      <c r="A126" s="53" t="s">
        <v>126</v>
      </c>
      <c r="B126" s="50" t="s">
        <v>197</v>
      </c>
      <c r="C126" s="49">
        <v>43239.459000000003</v>
      </c>
      <c r="D126" s="49"/>
      <c r="E126" s="83">
        <f t="shared" si="62"/>
        <v>16792.50744541076</v>
      </c>
      <c r="F126" s="83">
        <f t="shared" si="63"/>
        <v>16792.5</v>
      </c>
      <c r="P126" s="83">
        <f t="shared" si="64"/>
        <v>3.0633697030910388E-3</v>
      </c>
      <c r="Q126" s="146">
        <f t="shared" si="65"/>
        <v>28220.959000000003</v>
      </c>
      <c r="R126" s="83">
        <f t="shared" si="88"/>
        <v>9.3842339378160794E-6</v>
      </c>
      <c r="T126" s="83">
        <f t="shared" si="66"/>
        <v>0</v>
      </c>
      <c r="U126" s="148">
        <v>2.6215600082650781E-3</v>
      </c>
      <c r="Z126" s="83">
        <f t="shared" si="67"/>
        <v>16792.5</v>
      </c>
      <c r="AA126" s="90">
        <f t="shared" si="68"/>
        <v>3.7588232267764593E-3</v>
      </c>
      <c r="AB126" s="90">
        <f t="shared" si="69"/>
        <v>-9999</v>
      </c>
      <c r="AC126" s="90">
        <f t="shared" si="70"/>
        <v>-3.0633697030910388E-3</v>
      </c>
      <c r="AD126" s="90">
        <f t="shared" si="71"/>
        <v>-9999</v>
      </c>
      <c r="AE126" s="90">
        <f t="shared" si="72"/>
        <v>0</v>
      </c>
      <c r="AF126" s="83">
        <f t="shared" si="73"/>
        <v>-9999</v>
      </c>
      <c r="AG126" s="147"/>
      <c r="AH126" s="83">
        <f t="shared" si="74"/>
        <v>6.9545352368542061E-4</v>
      </c>
      <c r="AI126" s="83">
        <f t="shared" si="75"/>
        <v>0.66216147440400075</v>
      </c>
      <c r="AJ126" s="83">
        <f t="shared" si="76"/>
        <v>0.30435566915280066</v>
      </c>
      <c r="AK126" s="83">
        <f t="shared" si="77"/>
        <v>7.3540869259142952E-2</v>
      </c>
      <c r="AL126" s="83">
        <f t="shared" si="78"/>
        <v>2.9272558127926707</v>
      </c>
      <c r="AM126" s="83">
        <f t="shared" si="79"/>
        <v>9.2953568322202571</v>
      </c>
      <c r="AN126" s="90">
        <f t="shared" si="87"/>
        <v>40.534534197776836</v>
      </c>
      <c r="AO126" s="90">
        <f t="shared" si="87"/>
        <v>40.534358888480511</v>
      </c>
      <c r="AP126" s="90">
        <f t="shared" si="87"/>
        <v>40.53489064381013</v>
      </c>
      <c r="AQ126" s="90">
        <f t="shared" si="87"/>
        <v>40.533277425736756</v>
      </c>
      <c r="AR126" s="90">
        <f t="shared" si="87"/>
        <v>40.538169014584575</v>
      </c>
      <c r="AS126" s="90">
        <f t="shared" si="87"/>
        <v>40.523313166607544</v>
      </c>
      <c r="AT126" s="90">
        <f t="shared" si="87"/>
        <v>40.568222965218361</v>
      </c>
      <c r="AU126" s="90">
        <f t="shared" si="80"/>
        <v>40.430264126051533</v>
      </c>
    </row>
    <row r="127" spans="1:47" ht="12.95" customHeight="1">
      <c r="A127" s="53" t="s">
        <v>127</v>
      </c>
      <c r="B127" s="50" t="s">
        <v>197</v>
      </c>
      <c r="C127" s="49">
        <v>43244.326999999997</v>
      </c>
      <c r="D127" s="49"/>
      <c r="E127" s="83">
        <f t="shared" si="62"/>
        <v>16814.565907767344</v>
      </c>
      <c r="F127" s="83">
        <f t="shared" si="63"/>
        <v>16814.5</v>
      </c>
      <c r="G127" s="83">
        <f>+C127-(C$7+F127*C$8)</f>
        <v>1.4544940000632778E-2</v>
      </c>
      <c r="I127" s="83">
        <f>G127</f>
        <v>1.4544940000632778E-2</v>
      </c>
      <c r="P127" s="83">
        <f t="shared" si="64"/>
        <v>3.0551406601524033E-3</v>
      </c>
      <c r="Q127" s="146">
        <f t="shared" si="65"/>
        <v>28225.826999999997</v>
      </c>
      <c r="R127" s="83">
        <f t="shared" si="88"/>
        <v>1.3201548888450325E-4</v>
      </c>
      <c r="S127" s="85">
        <v>0.1</v>
      </c>
      <c r="T127" s="83">
        <f t="shared" si="66"/>
        <v>1.3201548888450326E-5</v>
      </c>
      <c r="Z127" s="83">
        <f t="shared" si="67"/>
        <v>16814.5</v>
      </c>
      <c r="AA127" s="90">
        <f t="shared" si="68"/>
        <v>3.7723439035972309E-3</v>
      </c>
      <c r="AB127" s="90">
        <f t="shared" si="69"/>
        <v>1.382773675718795E-2</v>
      </c>
      <c r="AC127" s="90">
        <f t="shared" si="70"/>
        <v>1.1489799340480375E-2</v>
      </c>
      <c r="AD127" s="90">
        <f t="shared" si="71"/>
        <v>1.0772596097035547E-2</v>
      </c>
      <c r="AE127" s="90">
        <f t="shared" si="72"/>
        <v>1.160488266698655E-5</v>
      </c>
      <c r="AF127" s="83">
        <f t="shared" si="73"/>
        <v>1.1489799340480375E-2</v>
      </c>
      <c r="AG127" s="147"/>
      <c r="AH127" s="83">
        <f t="shared" si="74"/>
        <v>7.1720324344482747E-4</v>
      </c>
      <c r="AI127" s="83">
        <f t="shared" si="75"/>
        <v>0.66175984603111049</v>
      </c>
      <c r="AJ127" s="83">
        <f t="shared" si="76"/>
        <v>0.30962016429340661</v>
      </c>
      <c r="AK127" s="83">
        <f t="shared" si="77"/>
        <v>7.1670963934992088E-2</v>
      </c>
      <c r="AL127" s="83">
        <f t="shared" si="78"/>
        <v>2.9327874191355914</v>
      </c>
      <c r="AM127" s="83">
        <f t="shared" si="79"/>
        <v>9.543477753538852</v>
      </c>
      <c r="AN127" s="90">
        <f t="shared" si="87"/>
        <v>40.542375238472417</v>
      </c>
      <c r="AO127" s="90">
        <f t="shared" si="87"/>
        <v>40.542201517474105</v>
      </c>
      <c r="AP127" s="90">
        <f t="shared" si="87"/>
        <v>40.54272716903661</v>
      </c>
      <c r="AQ127" s="90">
        <f t="shared" si="87"/>
        <v>40.54113637185506</v>
      </c>
      <c r="AR127" s="90">
        <f t="shared" si="87"/>
        <v>40.545948278899196</v>
      </c>
      <c r="AS127" s="90">
        <f t="shared" si="87"/>
        <v>40.531370944699951</v>
      </c>
      <c r="AT127" s="90">
        <f t="shared" si="87"/>
        <v>40.575338560965712</v>
      </c>
      <c r="AU127" s="90">
        <f t="shared" si="80"/>
        <v>40.440693690454154</v>
      </c>
    </row>
    <row r="128" spans="1:47" ht="12.95" customHeight="1">
      <c r="A128" s="53" t="s">
        <v>127</v>
      </c>
      <c r="B128" s="50"/>
      <c r="C128" s="49">
        <v>43244.432999999997</v>
      </c>
      <c r="D128" s="49"/>
      <c r="E128" s="83">
        <f t="shared" si="62"/>
        <v>16815.046227613235</v>
      </c>
      <c r="F128" s="83">
        <f t="shared" si="63"/>
        <v>16815</v>
      </c>
      <c r="G128" s="83">
        <f>+C128-(C$7+F128*C$8)</f>
        <v>1.0201799996139016E-2</v>
      </c>
      <c r="I128" s="83">
        <f>G128</f>
        <v>1.0201799996139016E-2</v>
      </c>
      <c r="P128" s="83">
        <f t="shared" si="64"/>
        <v>3.0549536426424341E-3</v>
      </c>
      <c r="Q128" s="146">
        <f t="shared" si="65"/>
        <v>28225.932999999997</v>
      </c>
      <c r="R128" s="83">
        <f t="shared" si="88"/>
        <v>5.1077412800487388E-5</v>
      </c>
      <c r="S128" s="85">
        <v>0.1</v>
      </c>
      <c r="T128" s="83">
        <f t="shared" si="66"/>
        <v>5.1077412800487392E-6</v>
      </c>
      <c r="Z128" s="83">
        <f t="shared" si="67"/>
        <v>16815</v>
      </c>
      <c r="AA128" s="90">
        <f t="shared" si="68"/>
        <v>3.7726505363954053E-3</v>
      </c>
      <c r="AB128" s="90">
        <f t="shared" si="69"/>
        <v>9.4841031023860448E-3</v>
      </c>
      <c r="AC128" s="90">
        <f t="shared" si="70"/>
        <v>7.1468463534965819E-3</v>
      </c>
      <c r="AD128" s="90">
        <f t="shared" si="71"/>
        <v>6.4291494597436107E-3</v>
      </c>
      <c r="AE128" s="90">
        <f t="shared" si="72"/>
        <v>4.1333962775721564E-6</v>
      </c>
      <c r="AF128" s="83">
        <f t="shared" si="73"/>
        <v>7.1468463534965819E-3</v>
      </c>
      <c r="AG128" s="147"/>
      <c r="AH128" s="83">
        <f t="shared" si="74"/>
        <v>7.1769689375297113E-4</v>
      </c>
      <c r="AI128" s="83">
        <f t="shared" si="75"/>
        <v>0.66175084394080774</v>
      </c>
      <c r="AJ128" s="83">
        <f t="shared" si="76"/>
        <v>0.30973962820644851</v>
      </c>
      <c r="AK128" s="83">
        <f t="shared" si="77"/>
        <v>7.1628466781812783E-2</v>
      </c>
      <c r="AL128" s="83">
        <f t="shared" si="78"/>
        <v>2.93291305941547</v>
      </c>
      <c r="AM128" s="83">
        <f t="shared" si="79"/>
        <v>9.5492655742878352</v>
      </c>
      <c r="AN128" s="90">
        <f t="shared" si="87"/>
        <v>40.54255338833071</v>
      </c>
      <c r="AO128" s="90">
        <f t="shared" si="87"/>
        <v>40.542379705556911</v>
      </c>
      <c r="AP128" s="90">
        <f t="shared" si="87"/>
        <v>40.54290521269273</v>
      </c>
      <c r="AQ128" s="90">
        <f t="shared" si="87"/>
        <v>40.541314939902058</v>
      </c>
      <c r="AR128" s="90">
        <f t="shared" si="87"/>
        <v>40.546124999153285</v>
      </c>
      <c r="AS128" s="90">
        <f t="shared" si="87"/>
        <v>40.531554079457948</v>
      </c>
      <c r="AT128" s="90">
        <f t="shared" si="87"/>
        <v>40.575500107469026</v>
      </c>
      <c r="AU128" s="90">
        <f t="shared" si="80"/>
        <v>40.440930726008759</v>
      </c>
    </row>
    <row r="129" spans="1:47" ht="12.95" customHeight="1">
      <c r="A129" s="53" t="s">
        <v>127</v>
      </c>
      <c r="B129" s="50" t="s">
        <v>197</v>
      </c>
      <c r="C129" s="49">
        <v>43249.400999999998</v>
      </c>
      <c r="D129" s="49"/>
      <c r="E129" s="83">
        <f t="shared" si="62"/>
        <v>16837.557821899936</v>
      </c>
      <c r="F129" s="83">
        <f t="shared" si="63"/>
        <v>16837.5</v>
      </c>
      <c r="G129" s="83">
        <f>+C129-(C$7+F129*C$8)</f>
        <v>1.2760500001604669E-2</v>
      </c>
      <c r="I129" s="83">
        <f>G129</f>
        <v>1.2760500001604669E-2</v>
      </c>
      <c r="P129" s="83">
        <f t="shared" si="64"/>
        <v>3.0465381395801982E-3</v>
      </c>
      <c r="Q129" s="146">
        <f t="shared" si="65"/>
        <v>28230.900999999998</v>
      </c>
      <c r="R129" s="83">
        <f t="shared" si="88"/>
        <v>9.4361055056865927E-5</v>
      </c>
      <c r="S129" s="85">
        <v>0.1</v>
      </c>
      <c r="T129" s="83">
        <f t="shared" si="66"/>
        <v>9.436105505686594E-6</v>
      </c>
      <c r="Z129" s="83">
        <f t="shared" si="67"/>
        <v>16837.5</v>
      </c>
      <c r="AA129" s="90">
        <f t="shared" si="68"/>
        <v>3.7864185398842512E-3</v>
      </c>
      <c r="AB129" s="90">
        <f t="shared" si="69"/>
        <v>1.2020619601300615E-2</v>
      </c>
      <c r="AC129" s="90">
        <f t="shared" si="70"/>
        <v>9.713961862024471E-3</v>
      </c>
      <c r="AD129" s="90">
        <f t="shared" si="71"/>
        <v>8.9740814617204172E-3</v>
      </c>
      <c r="AE129" s="90">
        <f t="shared" si="72"/>
        <v>8.0534138081594073E-6</v>
      </c>
      <c r="AF129" s="83">
        <f t="shared" si="73"/>
        <v>9.713961862024471E-3</v>
      </c>
      <c r="AG129" s="147"/>
      <c r="AH129" s="83">
        <f t="shared" si="74"/>
        <v>7.3988040030405309E-4</v>
      </c>
      <c r="AI129" s="83">
        <f t="shared" si="75"/>
        <v>0.6613515239220078</v>
      </c>
      <c r="AJ129" s="83">
        <f t="shared" si="76"/>
        <v>0.31510707177973574</v>
      </c>
      <c r="AK129" s="83">
        <f t="shared" si="77"/>
        <v>6.9716127820774396E-2</v>
      </c>
      <c r="AL129" s="83">
        <f t="shared" si="78"/>
        <v>2.9385633491564933</v>
      </c>
      <c r="AM129" s="83">
        <f t="shared" si="79"/>
        <v>9.8169332318173161</v>
      </c>
      <c r="AN129" s="90">
        <f t="shared" si="87"/>
        <v>40.550567620422179</v>
      </c>
      <c r="AO129" s="90">
        <f t="shared" si="87"/>
        <v>40.550395755571252</v>
      </c>
      <c r="AP129" s="90">
        <f t="shared" si="87"/>
        <v>40.550914501985453</v>
      </c>
      <c r="AQ129" s="90">
        <f t="shared" si="87"/>
        <v>40.549348504257317</v>
      </c>
      <c r="AR129" s="90">
        <f t="shared" si="87"/>
        <v>40.554073734256463</v>
      </c>
      <c r="AS129" s="90">
        <f t="shared" si="87"/>
        <v>40.53979531175117</v>
      </c>
      <c r="AT129" s="90">
        <f t="shared" si="87"/>
        <v>40.582761939051188</v>
      </c>
      <c r="AU129" s="90">
        <f t="shared" si="80"/>
        <v>40.451597325965992</v>
      </c>
    </row>
    <row r="130" spans="1:47" ht="12.95" customHeight="1">
      <c r="A130" s="53" t="s">
        <v>126</v>
      </c>
      <c r="B130" s="50"/>
      <c r="C130" s="49">
        <v>43250.381000000001</v>
      </c>
      <c r="D130" s="49"/>
      <c r="E130" s="83">
        <f t="shared" si="62"/>
        <v>16841.998514814797</v>
      </c>
      <c r="F130" s="83">
        <f t="shared" si="63"/>
        <v>16842</v>
      </c>
      <c r="P130" s="83">
        <f t="shared" si="64"/>
        <v>3.0448551058541158E-3</v>
      </c>
      <c r="Q130" s="146">
        <f t="shared" si="65"/>
        <v>28231.881000000001</v>
      </c>
      <c r="R130" s="83">
        <f t="shared" si="88"/>
        <v>9.2711426156458789E-6</v>
      </c>
      <c r="T130" s="83">
        <f t="shared" si="66"/>
        <v>0</v>
      </c>
      <c r="U130" s="148">
        <v>4.868616000021575E-2</v>
      </c>
      <c r="Z130" s="83">
        <f t="shared" si="67"/>
        <v>16842</v>
      </c>
      <c r="AA130" s="90">
        <f t="shared" si="68"/>
        <v>3.7891649392149981E-3</v>
      </c>
      <c r="AB130" s="90">
        <f t="shared" si="69"/>
        <v>-9999</v>
      </c>
      <c r="AC130" s="90">
        <f t="shared" si="70"/>
        <v>-3.0448551058541158E-3</v>
      </c>
      <c r="AD130" s="90">
        <f t="shared" si="71"/>
        <v>-9999</v>
      </c>
      <c r="AE130" s="90">
        <f t="shared" si="72"/>
        <v>0</v>
      </c>
      <c r="AF130" s="83">
        <f t="shared" si="73"/>
        <v>-9999</v>
      </c>
      <c r="AG130" s="147"/>
      <c r="AH130" s="83">
        <f t="shared" si="74"/>
        <v>7.4430983336088222E-4</v>
      </c>
      <c r="AI130" s="83">
        <f t="shared" si="75"/>
        <v>0.66127301358544965</v>
      </c>
      <c r="AJ130" s="83">
        <f t="shared" si="76"/>
        <v>0.31617858322824227</v>
      </c>
      <c r="AK130" s="83">
        <f t="shared" si="77"/>
        <v>6.9333667887874678E-2</v>
      </c>
      <c r="AL130" s="83">
        <f t="shared" si="78"/>
        <v>2.9396925896248449</v>
      </c>
      <c r="AM130" s="83">
        <f t="shared" si="79"/>
        <v>9.8722179741142284</v>
      </c>
      <c r="AN130" s="90">
        <f t="shared" si="87"/>
        <v>40.552169883855171</v>
      </c>
      <c r="AO130" s="90">
        <f t="shared" si="87"/>
        <v>40.55199840554463</v>
      </c>
      <c r="AP130" s="90">
        <f t="shared" si="87"/>
        <v>40.552515738562107</v>
      </c>
      <c r="AQ130" s="90">
        <f t="shared" si="87"/>
        <v>40.5509547542202</v>
      </c>
      <c r="AR130" s="90">
        <f t="shared" si="87"/>
        <v>40.555662626673275</v>
      </c>
      <c r="AS130" s="90">
        <f t="shared" si="87"/>
        <v>40.541443599057054</v>
      </c>
      <c r="AT130" s="90">
        <f t="shared" si="87"/>
        <v>40.584212502146542</v>
      </c>
      <c r="AU130" s="90">
        <f t="shared" si="80"/>
        <v>40.453730645957442</v>
      </c>
    </row>
    <row r="131" spans="1:47" ht="12.95" customHeight="1">
      <c r="A131" s="53" t="s">
        <v>127</v>
      </c>
      <c r="B131" s="50"/>
      <c r="C131" s="49">
        <v>43250.392999999996</v>
      </c>
      <c r="D131" s="49"/>
      <c r="E131" s="83">
        <f t="shared" si="62"/>
        <v>16842.052890646384</v>
      </c>
      <c r="F131" s="83">
        <f t="shared" si="63"/>
        <v>16842</v>
      </c>
      <c r="G131" s="83">
        <f>+C131-(C$7+F131*C$8)</f>
        <v>1.1672239998006262E-2</v>
      </c>
      <c r="I131" s="83">
        <f>G131</f>
        <v>1.1672239998006262E-2</v>
      </c>
      <c r="P131" s="83">
        <f t="shared" si="64"/>
        <v>3.0448551058541158E-3</v>
      </c>
      <c r="Q131" s="146">
        <f t="shared" si="65"/>
        <v>28231.892999999996</v>
      </c>
      <c r="R131" s="83">
        <f t="shared" si="88"/>
        <v>7.443177007733509E-5</v>
      </c>
      <c r="S131" s="85">
        <v>0.1</v>
      </c>
      <c r="T131" s="83">
        <f t="shared" si="66"/>
        <v>7.4431770077335096E-6</v>
      </c>
      <c r="Z131" s="83">
        <f t="shared" si="67"/>
        <v>16842</v>
      </c>
      <c r="AA131" s="90">
        <f t="shared" si="68"/>
        <v>3.7891649392149981E-3</v>
      </c>
      <c r="AB131" s="90">
        <f t="shared" si="69"/>
        <v>1.092793016464538E-2</v>
      </c>
      <c r="AC131" s="90">
        <f t="shared" si="70"/>
        <v>8.6273848921521457E-3</v>
      </c>
      <c r="AD131" s="90">
        <f t="shared" si="71"/>
        <v>7.8830750587912633E-3</v>
      </c>
      <c r="AE131" s="90">
        <f t="shared" si="72"/>
        <v>6.2142872382536885E-6</v>
      </c>
      <c r="AF131" s="83">
        <f t="shared" si="73"/>
        <v>8.6273848921521457E-3</v>
      </c>
      <c r="AG131" s="147"/>
      <c r="AH131" s="83">
        <f t="shared" si="74"/>
        <v>7.4430983336088222E-4</v>
      </c>
      <c r="AI131" s="83">
        <f t="shared" si="75"/>
        <v>0.66127301358544965</v>
      </c>
      <c r="AJ131" s="83">
        <f t="shared" si="76"/>
        <v>0.31617858322824227</v>
      </c>
      <c r="AK131" s="83">
        <f t="shared" si="77"/>
        <v>6.9333667887874678E-2</v>
      </c>
      <c r="AL131" s="83">
        <f t="shared" si="78"/>
        <v>2.9396925896248449</v>
      </c>
      <c r="AM131" s="83">
        <f t="shared" si="79"/>
        <v>9.8722179741142284</v>
      </c>
      <c r="AN131" s="90">
        <f t="shared" ref="AN131:AT140" si="89">$AU131+$AB$7*SIN(AO131)</f>
        <v>40.552169883855171</v>
      </c>
      <c r="AO131" s="90">
        <f t="shared" si="89"/>
        <v>40.55199840554463</v>
      </c>
      <c r="AP131" s="90">
        <f t="shared" si="89"/>
        <v>40.552515738562107</v>
      </c>
      <c r="AQ131" s="90">
        <f t="shared" si="89"/>
        <v>40.5509547542202</v>
      </c>
      <c r="AR131" s="90">
        <f t="shared" si="89"/>
        <v>40.555662626673275</v>
      </c>
      <c r="AS131" s="90">
        <f t="shared" si="89"/>
        <v>40.541443599057054</v>
      </c>
      <c r="AT131" s="90">
        <f t="shared" si="89"/>
        <v>40.584212502146542</v>
      </c>
      <c r="AU131" s="90">
        <f t="shared" si="80"/>
        <v>40.453730645957442</v>
      </c>
    </row>
    <row r="132" spans="1:47" ht="12.95" customHeight="1">
      <c r="A132" s="53" t="s">
        <v>126</v>
      </c>
      <c r="B132" s="50"/>
      <c r="C132" s="49">
        <v>43254.356</v>
      </c>
      <c r="D132" s="49"/>
      <c r="E132" s="83">
        <f t="shared" si="62"/>
        <v>16860.010509035725</v>
      </c>
      <c r="F132" s="83">
        <f t="shared" si="63"/>
        <v>16860</v>
      </c>
      <c r="P132" s="83">
        <f t="shared" si="64"/>
        <v>3.038123193904332E-3</v>
      </c>
      <c r="Q132" s="146">
        <f t="shared" si="65"/>
        <v>28235.856</v>
      </c>
      <c r="R132" s="83">
        <f t="shared" si="88"/>
        <v>9.2301925413394596E-6</v>
      </c>
      <c r="T132" s="83">
        <f t="shared" si="66"/>
        <v>0</v>
      </c>
      <c r="U132" s="148">
        <v>4.8996160003298428E-2</v>
      </c>
      <c r="Z132" s="83">
        <f t="shared" si="67"/>
        <v>16860</v>
      </c>
      <c r="AA132" s="90">
        <f t="shared" si="68"/>
        <v>3.800126276296379E-3</v>
      </c>
      <c r="AB132" s="90">
        <f t="shared" si="69"/>
        <v>-9999</v>
      </c>
      <c r="AC132" s="90">
        <f t="shared" si="70"/>
        <v>-3.038123193904332E-3</v>
      </c>
      <c r="AD132" s="90">
        <f t="shared" si="71"/>
        <v>-9999</v>
      </c>
      <c r="AE132" s="90">
        <f t="shared" si="72"/>
        <v>0</v>
      </c>
      <c r="AF132" s="83">
        <f t="shared" si="73"/>
        <v>-9999</v>
      </c>
      <c r="AG132" s="147"/>
      <c r="AH132" s="83">
        <f t="shared" si="74"/>
        <v>7.6200308239204677E-4</v>
      </c>
      <c r="AI132" s="83">
        <f t="shared" si="75"/>
        <v>0.66096347383299525</v>
      </c>
      <c r="AJ132" s="83">
        <f t="shared" si="76"/>
        <v>0.32045805188931242</v>
      </c>
      <c r="AK132" s="83">
        <f t="shared" si="77"/>
        <v>6.780385500013221E-2</v>
      </c>
      <c r="AL132" s="83">
        <f t="shared" si="78"/>
        <v>2.9442068789347973</v>
      </c>
      <c r="AM132" s="83">
        <f t="shared" si="79"/>
        <v>10.099523428056733</v>
      </c>
      <c r="AN132" s="90">
        <f t="shared" si="89"/>
        <v>40.558577030679437</v>
      </c>
      <c r="AO132" s="90">
        <f t="shared" si="89"/>
        <v>40.558407174948869</v>
      </c>
      <c r="AP132" s="90">
        <f t="shared" si="89"/>
        <v>40.558918651111753</v>
      </c>
      <c r="AQ132" s="90">
        <f t="shared" si="89"/>
        <v>40.557378244280251</v>
      </c>
      <c r="AR132" s="90">
        <f t="shared" si="89"/>
        <v>40.562015394404156</v>
      </c>
      <c r="AS132" s="90">
        <f t="shared" si="89"/>
        <v>40.54803689146059</v>
      </c>
      <c r="AT132" s="90">
        <f t="shared" si="89"/>
        <v>40.590008847343313</v>
      </c>
      <c r="AU132" s="90">
        <f t="shared" si="80"/>
        <v>40.462263925923224</v>
      </c>
    </row>
    <row r="133" spans="1:47" ht="12.95" customHeight="1">
      <c r="A133" s="53" t="s">
        <v>126</v>
      </c>
      <c r="B133" s="50" t="s">
        <v>197</v>
      </c>
      <c r="C133" s="49">
        <v>43254.466999999997</v>
      </c>
      <c r="D133" s="49"/>
      <c r="E133" s="83">
        <f t="shared" si="62"/>
        <v>16860.51348547811</v>
      </c>
      <c r="F133" s="83">
        <f t="shared" si="63"/>
        <v>16860.5</v>
      </c>
      <c r="P133" s="83">
        <f t="shared" si="64"/>
        <v>3.037936201442343E-3</v>
      </c>
      <c r="Q133" s="146">
        <f t="shared" si="65"/>
        <v>28235.966999999997</v>
      </c>
      <c r="R133" s="83">
        <f t="shared" si="88"/>
        <v>9.229056364033933E-6</v>
      </c>
      <c r="T133" s="83">
        <f t="shared" si="66"/>
        <v>0</v>
      </c>
      <c r="U133" s="148">
        <v>4.9586159999307711E-2</v>
      </c>
      <c r="Z133" s="83">
        <f t="shared" si="67"/>
        <v>16860.5</v>
      </c>
      <c r="AA133" s="90">
        <f t="shared" si="68"/>
        <v>3.8004302008112661E-3</v>
      </c>
      <c r="AB133" s="90">
        <f t="shared" si="69"/>
        <v>-9999</v>
      </c>
      <c r="AC133" s="90">
        <f t="shared" si="70"/>
        <v>-3.037936201442343E-3</v>
      </c>
      <c r="AD133" s="90">
        <f t="shared" si="71"/>
        <v>-9999</v>
      </c>
      <c r="AE133" s="90">
        <f t="shared" si="72"/>
        <v>0</v>
      </c>
      <c r="AF133" s="83">
        <f t="shared" si="73"/>
        <v>-9999</v>
      </c>
      <c r="AG133" s="147"/>
      <c r="AH133" s="83">
        <f t="shared" si="74"/>
        <v>7.6249399936892306E-4</v>
      </c>
      <c r="AI133" s="83">
        <f t="shared" si="75"/>
        <v>0.66095497819848115</v>
      </c>
      <c r="AJ133" s="83">
        <f t="shared" si="76"/>
        <v>0.32057677595960576</v>
      </c>
      <c r="AK133" s="83">
        <f t="shared" si="77"/>
        <v>6.7761360817774535E-2</v>
      </c>
      <c r="AL133" s="83">
        <f t="shared" si="78"/>
        <v>2.9443322154298821</v>
      </c>
      <c r="AM133" s="83">
        <f t="shared" si="79"/>
        <v>10.105982368956234</v>
      </c>
      <c r="AN133" s="90">
        <f t="shared" si="89"/>
        <v>40.558754963851321</v>
      </c>
      <c r="AO133" s="90">
        <f t="shared" si="89"/>
        <v>40.558585154936097</v>
      </c>
      <c r="AP133" s="90">
        <f t="shared" si="89"/>
        <v>40.559096463777777</v>
      </c>
      <c r="AQ133" s="90">
        <f t="shared" si="89"/>
        <v>40.557556640462401</v>
      </c>
      <c r="AR133" s="90">
        <f t="shared" si="89"/>
        <v>40.562191796727468</v>
      </c>
      <c r="AS133" s="90">
        <f t="shared" si="89"/>
        <v>40.548220041819327</v>
      </c>
      <c r="AT133" s="90">
        <f t="shared" si="89"/>
        <v>40.590169723226403</v>
      </c>
      <c r="AU133" s="90">
        <f t="shared" si="80"/>
        <v>40.462500961477829</v>
      </c>
    </row>
    <row r="134" spans="1:47" ht="12.95" customHeight="1">
      <c r="A134" s="53" t="s">
        <v>124</v>
      </c>
      <c r="B134" s="50" t="s">
        <v>197</v>
      </c>
      <c r="C134" s="49">
        <v>43275.665000000001</v>
      </c>
      <c r="D134" s="49"/>
      <c r="E134" s="83">
        <f t="shared" si="62"/>
        <v>16956.568392017853</v>
      </c>
      <c r="F134" s="83">
        <f t="shared" si="63"/>
        <v>16956.5</v>
      </c>
      <c r="G134" s="83">
        <f>+C134-(C$7+F134*C$8)</f>
        <v>1.5093180001713336E-2</v>
      </c>
      <c r="I134" s="83">
        <f>G134</f>
        <v>1.5093180001713336E-2</v>
      </c>
      <c r="P134" s="83">
        <f t="shared" si="64"/>
        <v>3.0020387486193196E-3</v>
      </c>
      <c r="Q134" s="146">
        <f t="shared" si="65"/>
        <v>28257.165000000001</v>
      </c>
      <c r="R134" s="83">
        <f t="shared" si="88"/>
        <v>1.4619569680227192E-4</v>
      </c>
      <c r="S134" s="85">
        <v>0.1</v>
      </c>
      <c r="T134" s="83">
        <f t="shared" si="66"/>
        <v>1.4619569680227193E-5</v>
      </c>
      <c r="Z134" s="83">
        <f t="shared" si="67"/>
        <v>16956.5</v>
      </c>
      <c r="AA134" s="90">
        <f t="shared" si="68"/>
        <v>3.858211017212836E-3</v>
      </c>
      <c r="AB134" s="90">
        <f t="shared" si="69"/>
        <v>1.4237007733119819E-2</v>
      </c>
      <c r="AC134" s="90">
        <f t="shared" si="70"/>
        <v>1.2091141253094016E-2</v>
      </c>
      <c r="AD134" s="90">
        <f t="shared" si="71"/>
        <v>1.12349689845005E-2</v>
      </c>
      <c r="AE134" s="90">
        <f t="shared" si="72"/>
        <v>1.2622452808268822E-5</v>
      </c>
      <c r="AF134" s="83">
        <f t="shared" si="73"/>
        <v>1.2091141253094016E-2</v>
      </c>
      <c r="AG134" s="147"/>
      <c r="AH134" s="83">
        <f t="shared" si="74"/>
        <v>8.5617226859351645E-4</v>
      </c>
      <c r="AI134" s="83">
        <f t="shared" si="75"/>
        <v>0.65942607831411859</v>
      </c>
      <c r="AJ134" s="83">
        <f t="shared" si="76"/>
        <v>0.34322228828642687</v>
      </c>
      <c r="AK134" s="83">
        <f t="shared" si="77"/>
        <v>5.9603126560342147E-2</v>
      </c>
      <c r="AL134" s="83">
        <f t="shared" si="78"/>
        <v>2.9683393226614694</v>
      </c>
      <c r="AM134" s="83">
        <f t="shared" si="79"/>
        <v>11.514899590215963</v>
      </c>
      <c r="AN134" s="90">
        <f t="shared" si="89"/>
        <v>40.59287704548985</v>
      </c>
      <c r="AO134" s="90">
        <f t="shared" si="89"/>
        <v>40.592717956470906</v>
      </c>
      <c r="AP134" s="90">
        <f t="shared" si="89"/>
        <v>40.593192575285435</v>
      </c>
      <c r="AQ134" s="90">
        <f t="shared" si="89"/>
        <v>40.591776450598417</v>
      </c>
      <c r="AR134" s="90">
        <f t="shared" si="89"/>
        <v>40.596000259466415</v>
      </c>
      <c r="AS134" s="90">
        <f t="shared" si="89"/>
        <v>40.583388590889768</v>
      </c>
      <c r="AT134" s="90">
        <f t="shared" si="89"/>
        <v>40.620930058355235</v>
      </c>
      <c r="AU134" s="90">
        <f t="shared" si="80"/>
        <v>40.508011787962019</v>
      </c>
    </row>
    <row r="135" spans="1:47" ht="12.95" customHeight="1">
      <c r="A135" s="149" t="s">
        <v>495</v>
      </c>
      <c r="B135" s="150" t="s">
        <v>197</v>
      </c>
      <c r="C135" s="49">
        <v>43524.356</v>
      </c>
      <c r="D135" s="149" t="s">
        <v>56</v>
      </c>
      <c r="E135" s="53">
        <f t="shared" si="62"/>
        <v>18083.466720269156</v>
      </c>
      <c r="F135" s="83">
        <f t="shared" si="63"/>
        <v>18083.5</v>
      </c>
      <c r="G135" s="83">
        <f>+C135-(C$7+F135*C$8)</f>
        <v>-7.344379999267403E-3</v>
      </c>
      <c r="I135" s="83">
        <f>G135</f>
        <v>-7.344379999267403E-3</v>
      </c>
      <c r="P135" s="83">
        <f t="shared" si="64"/>
        <v>2.5813763824285929E-3</v>
      </c>
      <c r="Q135" s="146">
        <f t="shared" si="65"/>
        <v>28505.856</v>
      </c>
      <c r="R135" s="83">
        <f t="shared" si="88"/>
        <v>9.8520639748778772E-5</v>
      </c>
      <c r="S135" s="85">
        <v>0.1</v>
      </c>
      <c r="T135" s="83">
        <f t="shared" si="66"/>
        <v>9.8520639748778786E-6</v>
      </c>
      <c r="Z135" s="83">
        <f t="shared" si="67"/>
        <v>18083.5</v>
      </c>
      <c r="AA135" s="90">
        <f t="shared" si="68"/>
        <v>4.4286435083465813E-3</v>
      </c>
      <c r="AB135" s="90">
        <f t="shared" si="69"/>
        <v>-9.1916471251853905E-3</v>
      </c>
      <c r="AC135" s="90">
        <f t="shared" si="70"/>
        <v>-9.9257563816959951E-3</v>
      </c>
      <c r="AD135" s="90">
        <f t="shared" si="71"/>
        <v>-1.1773023507613984E-2</v>
      </c>
      <c r="AE135" s="90">
        <f t="shared" si="72"/>
        <v>1.386040825108315E-5</v>
      </c>
      <c r="AF135" s="83">
        <f t="shared" si="73"/>
        <v>-9.9257563816959951E-3</v>
      </c>
      <c r="AG135" s="147"/>
      <c r="AH135" s="83">
        <f t="shared" si="74"/>
        <v>1.8472671259179879E-3</v>
      </c>
      <c r="AI135" s="83">
        <f t="shared" si="75"/>
        <v>0.65614056483254057</v>
      </c>
      <c r="AJ135" s="83">
        <f t="shared" si="76"/>
        <v>0.58770923031194167</v>
      </c>
      <c r="AK135" s="83">
        <f t="shared" si="77"/>
        <v>-3.6108415564585342E-2</v>
      </c>
      <c r="AL135" s="83">
        <f t="shared" si="78"/>
        <v>-3.0369668635985092</v>
      </c>
      <c r="AM135" s="83">
        <f t="shared" si="79"/>
        <v>-19.098304932637685</v>
      </c>
      <c r="AN135" s="90">
        <f t="shared" si="89"/>
        <v>40.990614686153769</v>
      </c>
      <c r="AO135" s="90">
        <f t="shared" si="89"/>
        <v>40.99072495271627</v>
      </c>
      <c r="AP135" s="90">
        <f t="shared" si="89"/>
        <v>40.990402417948928</v>
      </c>
      <c r="AQ135" s="90">
        <f t="shared" si="89"/>
        <v>40.99134589128392</v>
      </c>
      <c r="AR135" s="90">
        <f t="shared" si="89"/>
        <v>40.988586435984601</v>
      </c>
      <c r="AS135" s="90">
        <f t="shared" si="89"/>
        <v>40.996660519805118</v>
      </c>
      <c r="AT135" s="90">
        <f t="shared" si="89"/>
        <v>40.973062838133309</v>
      </c>
      <c r="AU135" s="90">
        <f t="shared" si="80"/>
        <v>41.042289928042024</v>
      </c>
    </row>
    <row r="136" spans="1:47" ht="12.95" customHeight="1">
      <c r="A136" s="53" t="s">
        <v>124</v>
      </c>
      <c r="B136" s="50"/>
      <c r="C136" s="49">
        <v>43538.822999999997</v>
      </c>
      <c r="D136" s="49"/>
      <c r="E136" s="83">
        <f t="shared" si="62"/>
        <v>18149.02131659475</v>
      </c>
      <c r="F136" s="83">
        <f t="shared" si="63"/>
        <v>18149</v>
      </c>
      <c r="G136" s="83">
        <f>+C136-(C$7+F136*C$8)</f>
        <v>4.7042799997143447E-3</v>
      </c>
      <c r="I136" s="83">
        <f>G136</f>
        <v>4.7042799997143447E-3</v>
      </c>
      <c r="P136" s="83">
        <f t="shared" si="64"/>
        <v>2.5569709478079762E-3</v>
      </c>
      <c r="Q136" s="146">
        <f t="shared" si="65"/>
        <v>28520.322999999997</v>
      </c>
      <c r="R136" s="83">
        <f t="shared" si="88"/>
        <v>4.6109361643990276E-6</v>
      </c>
      <c r="S136" s="85">
        <v>0.1</v>
      </c>
      <c r="T136" s="83">
        <f t="shared" si="66"/>
        <v>4.610936164399028E-7</v>
      </c>
      <c r="Z136" s="83">
        <f t="shared" si="67"/>
        <v>18149</v>
      </c>
      <c r="AA136" s="90">
        <f t="shared" si="68"/>
        <v>4.4543512577808536E-3</v>
      </c>
      <c r="AB136" s="90">
        <f t="shared" si="69"/>
        <v>2.8068996897414678E-3</v>
      </c>
      <c r="AC136" s="90">
        <f t="shared" si="70"/>
        <v>2.1473090519063685E-3</v>
      </c>
      <c r="AD136" s="90">
        <f t="shared" si="71"/>
        <v>2.4992874193349116E-4</v>
      </c>
      <c r="AE136" s="90">
        <f t="shared" si="72"/>
        <v>6.2464376044457623E-9</v>
      </c>
      <c r="AF136" s="83">
        <f t="shared" si="73"/>
        <v>2.1473090519063685E-3</v>
      </c>
      <c r="AG136" s="147"/>
      <c r="AH136" s="83">
        <f t="shared" si="74"/>
        <v>1.8973803099728772E-3</v>
      </c>
      <c r="AI136" s="83">
        <f t="shared" si="75"/>
        <v>0.6567703742879365</v>
      </c>
      <c r="AJ136" s="83">
        <f t="shared" si="76"/>
        <v>0.60073387584802262</v>
      </c>
      <c r="AK136" s="83">
        <f t="shared" si="77"/>
        <v>-4.16719673380773E-2</v>
      </c>
      <c r="AL136" s="83">
        <f t="shared" si="78"/>
        <v>-3.0207726596680544</v>
      </c>
      <c r="AM136" s="83">
        <f t="shared" si="79"/>
        <v>-16.533410002985558</v>
      </c>
      <c r="AN136" s="90">
        <f t="shared" si="89"/>
        <v>41.013762680992109</v>
      </c>
      <c r="AO136" s="90">
        <f t="shared" si="89"/>
        <v>41.013886707333938</v>
      </c>
      <c r="AP136" s="90">
        <f t="shared" si="89"/>
        <v>41.013522554816518</v>
      </c>
      <c r="AQ136" s="90">
        <f t="shared" si="89"/>
        <v>41.014591805411406</v>
      </c>
      <c r="AR136" s="90">
        <f t="shared" si="89"/>
        <v>41.011452761590498</v>
      </c>
      <c r="AS136" s="90">
        <f t="shared" si="89"/>
        <v>41.02067313518419</v>
      </c>
      <c r="AT136" s="90">
        <f t="shared" si="89"/>
        <v>40.993630846678485</v>
      </c>
      <c r="AU136" s="90">
        <f t="shared" si="80"/>
        <v>41.073341585695296</v>
      </c>
    </row>
    <row r="137" spans="1:47" ht="12.95" customHeight="1">
      <c r="A137" s="53" t="s">
        <v>128</v>
      </c>
      <c r="B137" s="50"/>
      <c r="C137" s="49">
        <v>43575.451999999997</v>
      </c>
      <c r="D137" s="49"/>
      <c r="E137" s="83">
        <f t="shared" si="62"/>
        <v>18314.999011266122</v>
      </c>
      <c r="F137" s="83">
        <f t="shared" si="63"/>
        <v>18315</v>
      </c>
      <c r="P137" s="83">
        <f t="shared" si="64"/>
        <v>2.4951401619908685E-3</v>
      </c>
      <c r="Q137" s="146">
        <f t="shared" si="65"/>
        <v>28556.951999999997</v>
      </c>
      <c r="R137" s="83">
        <f t="shared" si="88"/>
        <v>6.2257244279798174E-6</v>
      </c>
      <c r="T137" s="83">
        <f t="shared" si="66"/>
        <v>0</v>
      </c>
      <c r="U137" s="148">
        <v>-3.810209999937797E-2</v>
      </c>
      <c r="Z137" s="83">
        <f t="shared" si="67"/>
        <v>18315</v>
      </c>
      <c r="AA137" s="90">
        <f t="shared" si="68"/>
        <v>4.5151466280043823E-3</v>
      </c>
      <c r="AB137" s="90">
        <f t="shared" si="69"/>
        <v>-9999</v>
      </c>
      <c r="AC137" s="90">
        <f t="shared" si="70"/>
        <v>-2.4951401619908685E-3</v>
      </c>
      <c r="AD137" s="90">
        <f t="shared" si="71"/>
        <v>-9999</v>
      </c>
      <c r="AE137" s="90">
        <f t="shared" si="72"/>
        <v>0</v>
      </c>
      <c r="AF137" s="83">
        <f t="shared" si="73"/>
        <v>-9999</v>
      </c>
      <c r="AG137" s="147"/>
      <c r="AH137" s="83">
        <f t="shared" si="74"/>
        <v>2.0200064660135142E-3</v>
      </c>
      <c r="AI137" s="83">
        <f t="shared" si="75"/>
        <v>0.65877819837652773</v>
      </c>
      <c r="AJ137" s="83">
        <f t="shared" si="76"/>
        <v>0.6331542986620472</v>
      </c>
      <c r="AK137" s="83">
        <f t="shared" si="77"/>
        <v>-5.5774644105549914E-2</v>
      </c>
      <c r="AL137" s="83">
        <f t="shared" si="78"/>
        <v>-2.9795697897512081</v>
      </c>
      <c r="AM137" s="83">
        <f t="shared" si="79"/>
        <v>-12.316921220381344</v>
      </c>
      <c r="AN137" s="90">
        <f t="shared" si="89"/>
        <v>41.072543675468928</v>
      </c>
      <c r="AO137" s="90">
        <f t="shared" si="89"/>
        <v>41.072696565673944</v>
      </c>
      <c r="AP137" s="90">
        <f t="shared" si="89"/>
        <v>41.07224221899564</v>
      </c>
      <c r="AQ137" s="90">
        <f t="shared" si="89"/>
        <v>41.073592552502916</v>
      </c>
      <c r="AR137" s="90">
        <f t="shared" si="89"/>
        <v>41.069580572881719</v>
      </c>
      <c r="AS137" s="90">
        <f t="shared" si="89"/>
        <v>41.081511838583076</v>
      </c>
      <c r="AT137" s="90">
        <f t="shared" si="89"/>
        <v>41.046124549874733</v>
      </c>
      <c r="AU137" s="90">
        <f t="shared" si="80"/>
        <v>41.152037389824201</v>
      </c>
    </row>
    <row r="138" spans="1:47" ht="12.95" customHeight="1">
      <c r="A138" s="53" t="s">
        <v>124</v>
      </c>
      <c r="B138" s="50" t="s">
        <v>197</v>
      </c>
      <c r="C138" s="49">
        <v>43610.663999999997</v>
      </c>
      <c r="D138" s="49"/>
      <c r="E138" s="83">
        <f t="shared" si="62"/>
        <v>18474.555826488162</v>
      </c>
      <c r="F138" s="83">
        <f t="shared" si="63"/>
        <v>18474.5</v>
      </c>
      <c r="G138" s="83">
        <f t="shared" ref="G138:G143" si="90">+C138-(C$7+F138*C$8)</f>
        <v>1.2320139998337254E-2</v>
      </c>
      <c r="I138" s="83">
        <f t="shared" ref="I138:I143" si="91">G138</f>
        <v>1.2320139998337254E-2</v>
      </c>
      <c r="P138" s="83">
        <f t="shared" si="64"/>
        <v>2.435759041869203E-3</v>
      </c>
      <c r="Q138" s="146">
        <f t="shared" si="65"/>
        <v>28592.163999999997</v>
      </c>
      <c r="R138" s="83">
        <f t="shared" si="88"/>
        <v>9.7700986892588256E-5</v>
      </c>
      <c r="S138" s="85">
        <v>0.1</v>
      </c>
      <c r="T138" s="83">
        <f t="shared" si="66"/>
        <v>9.7700986892588267E-6</v>
      </c>
      <c r="Z138" s="83">
        <f t="shared" si="67"/>
        <v>18474.5</v>
      </c>
      <c r="AA138" s="90">
        <f t="shared" si="68"/>
        <v>4.5673966561285721E-3</v>
      </c>
      <c r="AB138" s="90">
        <f t="shared" si="69"/>
        <v>1.0188502384077884E-2</v>
      </c>
      <c r="AC138" s="90">
        <f t="shared" si="70"/>
        <v>9.8843809564680505E-3</v>
      </c>
      <c r="AD138" s="90">
        <f t="shared" si="71"/>
        <v>7.7527433422086818E-3</v>
      </c>
      <c r="AE138" s="90">
        <f t="shared" si="72"/>
        <v>6.0105029330161045E-6</v>
      </c>
      <c r="AF138" s="83">
        <f t="shared" si="73"/>
        <v>9.8843809564680505E-3</v>
      </c>
      <c r="AG138" s="147"/>
      <c r="AH138" s="83">
        <f t="shared" si="74"/>
        <v>2.1316376142593691E-3</v>
      </c>
      <c r="AI138" s="83">
        <f t="shared" si="75"/>
        <v>0.66127203692402636</v>
      </c>
      <c r="AJ138" s="83">
        <f t="shared" si="76"/>
        <v>0.66349820183915131</v>
      </c>
      <c r="AK138" s="83">
        <f t="shared" si="77"/>
        <v>-6.9328896274720303E-2</v>
      </c>
      <c r="AL138" s="83">
        <f t="shared" si="78"/>
        <v>-2.9397066765044459</v>
      </c>
      <c r="AM138" s="83">
        <f t="shared" si="79"/>
        <v>-9.8729115242665486</v>
      </c>
      <c r="AN138" s="90">
        <f t="shared" si="89"/>
        <v>41.12921912060375</v>
      </c>
      <c r="AO138" s="90">
        <f t="shared" si="89"/>
        <v>41.129390594043464</v>
      </c>
      <c r="AP138" s="90">
        <f t="shared" si="89"/>
        <v>41.128873278788362</v>
      </c>
      <c r="AQ138" s="90">
        <f t="shared" si="89"/>
        <v>41.130434200250519</v>
      </c>
      <c r="AR138" s="90">
        <f t="shared" si="89"/>
        <v>41.125726545172476</v>
      </c>
      <c r="AS138" s="90">
        <f t="shared" si="89"/>
        <v>41.139944829898575</v>
      </c>
      <c r="AT138" s="90">
        <f t="shared" si="89"/>
        <v>41.097178397493018</v>
      </c>
      <c r="AU138" s="90">
        <f t="shared" si="80"/>
        <v>41.227651731743244</v>
      </c>
    </row>
    <row r="139" spans="1:47" ht="12.95" customHeight="1">
      <c r="A139" s="53" t="s">
        <v>128</v>
      </c>
      <c r="B139" s="50"/>
      <c r="C139" s="49">
        <v>43611.438999999998</v>
      </c>
      <c r="D139" s="49"/>
      <c r="E139" s="83">
        <f t="shared" si="62"/>
        <v>18478.067598946338</v>
      </c>
      <c r="F139" s="83">
        <f t="shared" si="63"/>
        <v>18478</v>
      </c>
      <c r="G139" s="83">
        <f t="shared" si="90"/>
        <v>1.4918159999069758E-2</v>
      </c>
      <c r="I139" s="83">
        <f t="shared" si="91"/>
        <v>1.4918159999069758E-2</v>
      </c>
      <c r="P139" s="83">
        <f t="shared" si="64"/>
        <v>2.4344563219484763E-3</v>
      </c>
      <c r="Q139" s="146">
        <f t="shared" si="65"/>
        <v>28592.938999999998</v>
      </c>
      <c r="R139" s="83">
        <f t="shared" si="88"/>
        <v>1.558428574981714E-4</v>
      </c>
      <c r="S139" s="85">
        <v>0.1</v>
      </c>
      <c r="T139" s="83">
        <f t="shared" si="66"/>
        <v>1.5584285749817141E-5</v>
      </c>
      <c r="Z139" s="83">
        <f t="shared" si="67"/>
        <v>18478</v>
      </c>
      <c r="AA139" s="90">
        <f t="shared" si="68"/>
        <v>4.5684728568566556E-3</v>
      </c>
      <c r="AB139" s="90">
        <f t="shared" si="69"/>
        <v>1.2784143464161579E-2</v>
      </c>
      <c r="AC139" s="90">
        <f t="shared" si="70"/>
        <v>1.2483703677121281E-2</v>
      </c>
      <c r="AD139" s="90">
        <f t="shared" si="71"/>
        <v>1.0349687142213102E-2</v>
      </c>
      <c r="AE139" s="90">
        <f t="shared" si="72"/>
        <v>1.0711602394169121E-5</v>
      </c>
      <c r="AF139" s="83">
        <f t="shared" si="73"/>
        <v>1.2483703677121281E-2</v>
      </c>
      <c r="AG139" s="147"/>
      <c r="AH139" s="83">
        <f t="shared" si="74"/>
        <v>2.1340165349081788E-3</v>
      </c>
      <c r="AI139" s="83">
        <f t="shared" si="75"/>
        <v>0.66133305720047009</v>
      </c>
      <c r="AJ139" s="83">
        <f t="shared" si="76"/>
        <v>0.66415504969790584</v>
      </c>
      <c r="AK139" s="83">
        <f t="shared" si="77"/>
        <v>-6.9626364856201717E-2</v>
      </c>
      <c r="AL139" s="83">
        <f t="shared" si="78"/>
        <v>-2.9388284042889925</v>
      </c>
      <c r="AM139" s="83">
        <f t="shared" si="79"/>
        <v>-9.8298545404810156</v>
      </c>
      <c r="AN139" s="90">
        <f t="shared" si="89"/>
        <v>41.130465307001515</v>
      </c>
      <c r="AO139" s="90">
        <f t="shared" si="89"/>
        <v>41.130637081818861</v>
      </c>
      <c r="AP139" s="90">
        <f t="shared" si="89"/>
        <v>41.130118665296983</v>
      </c>
      <c r="AQ139" s="90">
        <f t="shared" si="89"/>
        <v>41.131683491114458</v>
      </c>
      <c r="AR139" s="90">
        <f t="shared" si="89"/>
        <v>41.126962323240114</v>
      </c>
      <c r="AS139" s="90">
        <f t="shared" si="89"/>
        <v>41.141226832481898</v>
      </c>
      <c r="AT139" s="90">
        <f t="shared" si="89"/>
        <v>41.098306555982184</v>
      </c>
      <c r="AU139" s="90">
        <f t="shared" si="80"/>
        <v>41.229310980625485</v>
      </c>
    </row>
    <row r="140" spans="1:47" ht="12.95" customHeight="1">
      <c r="A140" s="53" t="s">
        <v>128</v>
      </c>
      <c r="B140" s="50" t="s">
        <v>197</v>
      </c>
      <c r="C140" s="49">
        <v>43612.419000000002</v>
      </c>
      <c r="D140" s="49"/>
      <c r="E140" s="83">
        <f t="shared" si="62"/>
        <v>18482.508291861202</v>
      </c>
      <c r="F140" s="83">
        <f t="shared" si="63"/>
        <v>18482.5</v>
      </c>
      <c r="G140" s="83">
        <f t="shared" si="90"/>
        <v>1.8299000003025867E-3</v>
      </c>
      <c r="I140" s="83">
        <f t="shared" si="91"/>
        <v>1.8299000003025867E-3</v>
      </c>
      <c r="P140" s="83">
        <f t="shared" si="64"/>
        <v>2.4327814161542965E-3</v>
      </c>
      <c r="Q140" s="146">
        <f t="shared" si="65"/>
        <v>28593.919000000002</v>
      </c>
      <c r="R140" s="83">
        <f t="shared" si="88"/>
        <v>3.6346600157936229E-7</v>
      </c>
      <c r="S140" s="85">
        <v>0.1</v>
      </c>
      <c r="T140" s="83">
        <f t="shared" si="66"/>
        <v>3.6346600157936234E-8</v>
      </c>
      <c r="Z140" s="83">
        <f t="shared" si="67"/>
        <v>18482.5</v>
      </c>
      <c r="AA140" s="90">
        <f t="shared" si="68"/>
        <v>4.569852019296378E-3</v>
      </c>
      <c r="AB140" s="90">
        <f t="shared" si="69"/>
        <v>-3.0717060283949431E-4</v>
      </c>
      <c r="AC140" s="90">
        <f t="shared" si="70"/>
        <v>-6.0288141585170983E-4</v>
      </c>
      <c r="AD140" s="90">
        <f t="shared" si="71"/>
        <v>-2.7399520189937913E-3</v>
      </c>
      <c r="AE140" s="90">
        <f t="shared" si="72"/>
        <v>7.5073370663881536E-7</v>
      </c>
      <c r="AF140" s="83">
        <f t="shared" si="73"/>
        <v>-6.0288141585170983E-4</v>
      </c>
      <c r="AG140" s="147"/>
      <c r="AH140" s="83">
        <f t="shared" si="74"/>
        <v>2.137070603142081E-3</v>
      </c>
      <c r="AI140" s="83">
        <f t="shared" si="75"/>
        <v>0.66141191250125919</v>
      </c>
      <c r="AJ140" s="83">
        <f t="shared" si="76"/>
        <v>0.66499899486696112</v>
      </c>
      <c r="AK140" s="83">
        <f t="shared" si="77"/>
        <v>-7.0008826816438358E-2</v>
      </c>
      <c r="AL140" s="83">
        <f t="shared" si="78"/>
        <v>-2.9376989570277123</v>
      </c>
      <c r="AM140" s="83">
        <f t="shared" si="79"/>
        <v>-9.7750271578247343</v>
      </c>
      <c r="AN140" s="90">
        <f t="shared" si="89"/>
        <v>41.132067717941837</v>
      </c>
      <c r="AO140" s="90">
        <f t="shared" si="89"/>
        <v>41.132239873446089</v>
      </c>
      <c r="AP140" s="90">
        <f t="shared" si="89"/>
        <v>41.131720059124625</v>
      </c>
      <c r="AQ140" s="90">
        <f t="shared" si="89"/>
        <v>41.133289858054688</v>
      </c>
      <c r="AR140" s="90">
        <f t="shared" si="89"/>
        <v>41.128551432113497</v>
      </c>
      <c r="AS140" s="90">
        <f t="shared" si="89"/>
        <v>41.142875109126358</v>
      </c>
      <c r="AT140" s="90">
        <f t="shared" si="89"/>
        <v>41.099757575635508</v>
      </c>
      <c r="AU140" s="90">
        <f t="shared" si="80"/>
        <v>41.231444300616928</v>
      </c>
    </row>
    <row r="141" spans="1:47" ht="12.95" customHeight="1">
      <c r="A141" s="53" t="s">
        <v>128</v>
      </c>
      <c r="B141" s="50" t="s">
        <v>197</v>
      </c>
      <c r="C141" s="49">
        <v>43642.436000000002</v>
      </c>
      <c r="D141" s="49"/>
      <c r="E141" s="83">
        <f t="shared" si="62"/>
        <v>18618.52490331525</v>
      </c>
      <c r="F141" s="83">
        <f t="shared" si="63"/>
        <v>18618.5</v>
      </c>
      <c r="G141" s="83">
        <f t="shared" si="90"/>
        <v>5.4958200053079054E-3</v>
      </c>
      <c r="I141" s="83">
        <f t="shared" si="91"/>
        <v>5.4958200053079054E-3</v>
      </c>
      <c r="P141" s="83">
        <f t="shared" si="64"/>
        <v>2.3821725600918988E-3</v>
      </c>
      <c r="Q141" s="146">
        <f t="shared" si="65"/>
        <v>28623.936000000002</v>
      </c>
      <c r="R141" s="83">
        <f t="shared" si="88"/>
        <v>9.6948004131001646E-6</v>
      </c>
      <c r="S141" s="85">
        <v>0.1</v>
      </c>
      <c r="T141" s="83">
        <f t="shared" si="66"/>
        <v>9.6948004131001651E-7</v>
      </c>
      <c r="Z141" s="83">
        <f t="shared" si="67"/>
        <v>18618.5</v>
      </c>
      <c r="AA141" s="90">
        <f t="shared" si="68"/>
        <v>4.6090928354953938E-3</v>
      </c>
      <c r="AB141" s="90">
        <f t="shared" si="69"/>
        <v>3.2688997299044099E-3</v>
      </c>
      <c r="AC141" s="90">
        <f t="shared" si="70"/>
        <v>3.1136474452160066E-3</v>
      </c>
      <c r="AD141" s="90">
        <f t="shared" si="71"/>
        <v>8.8672716981251162E-4</v>
      </c>
      <c r="AE141" s="90">
        <f t="shared" si="72"/>
        <v>7.8628507368370692E-8</v>
      </c>
      <c r="AF141" s="83">
        <f t="shared" si="73"/>
        <v>3.1136474452160066E-3</v>
      </c>
      <c r="AG141" s="147"/>
      <c r="AH141" s="83">
        <f t="shared" si="74"/>
        <v>2.2269202754034954E-3</v>
      </c>
      <c r="AI141" s="83">
        <f t="shared" si="75"/>
        <v>0.66400943658233347</v>
      </c>
      <c r="AJ141" s="83">
        <f t="shared" si="76"/>
        <v>0.69019775477204115</v>
      </c>
      <c r="AK141" s="83">
        <f t="shared" si="77"/>
        <v>-8.1568806063028923E-2</v>
      </c>
      <c r="AL141" s="83">
        <f t="shared" si="78"/>
        <v>-2.9034291269593182</v>
      </c>
      <c r="AM141" s="83">
        <f t="shared" si="79"/>
        <v>-8.3578599741949322</v>
      </c>
      <c r="AN141" s="90">
        <f t="shared" ref="AN141:AT150" si="92">$AU141+$AB$7*SIN(AO141)</f>
        <v>41.180592570029134</v>
      </c>
      <c r="AO141" s="90">
        <f t="shared" si="92"/>
        <v>41.180772627056577</v>
      </c>
      <c r="AP141" s="90">
        <f t="shared" si="92"/>
        <v>41.180220273529841</v>
      </c>
      <c r="AQ141" s="90">
        <f t="shared" si="92"/>
        <v>41.181915048367344</v>
      </c>
      <c r="AR141" s="90">
        <f t="shared" si="92"/>
        <v>41.17671821544117</v>
      </c>
      <c r="AS141" s="90">
        <f t="shared" si="92"/>
        <v>41.192684368424707</v>
      </c>
      <c r="AT141" s="90">
        <f t="shared" si="92"/>
        <v>41.143907538092506</v>
      </c>
      <c r="AU141" s="90">
        <f t="shared" si="80"/>
        <v>41.295917971469528</v>
      </c>
    </row>
    <row r="142" spans="1:47" ht="12.95" customHeight="1">
      <c r="A142" s="53" t="s">
        <v>128</v>
      </c>
      <c r="B142" s="50" t="s">
        <v>197</v>
      </c>
      <c r="C142" s="49">
        <v>43657.440999999999</v>
      </c>
      <c r="D142" s="49"/>
      <c r="E142" s="83">
        <f t="shared" si="62"/>
        <v>18686.517349424714</v>
      </c>
      <c r="F142" s="83">
        <f t="shared" si="63"/>
        <v>18686.5</v>
      </c>
      <c r="G142" s="83">
        <f t="shared" si="90"/>
        <v>3.8287799980025738E-3</v>
      </c>
      <c r="I142" s="83">
        <f t="shared" si="91"/>
        <v>3.8287799980025738E-3</v>
      </c>
      <c r="P142" s="83">
        <f t="shared" si="64"/>
        <v>2.3568757686668394E-3</v>
      </c>
      <c r="Q142" s="146">
        <f t="shared" si="65"/>
        <v>28638.940999999999</v>
      </c>
      <c r="R142" s="83">
        <f t="shared" si="88"/>
        <v>2.1665020603364222E-6</v>
      </c>
      <c r="S142" s="85">
        <v>0.1</v>
      </c>
      <c r="T142" s="83">
        <f t="shared" si="66"/>
        <v>2.1665020603364222E-7</v>
      </c>
      <c r="Z142" s="83">
        <f t="shared" si="67"/>
        <v>18686.5</v>
      </c>
      <c r="AA142" s="90">
        <f t="shared" si="68"/>
        <v>4.6268999032896239E-3</v>
      </c>
      <c r="AB142" s="90">
        <f t="shared" si="69"/>
        <v>1.5587558633797897E-3</v>
      </c>
      <c r="AC142" s="90">
        <f t="shared" si="70"/>
        <v>1.4719042293357344E-3</v>
      </c>
      <c r="AD142" s="90">
        <f t="shared" si="71"/>
        <v>-7.981199052870501E-4</v>
      </c>
      <c r="AE142" s="90">
        <f t="shared" si="72"/>
        <v>6.3699538321540986E-8</v>
      </c>
      <c r="AF142" s="83">
        <f t="shared" si="73"/>
        <v>1.4719042293357344E-3</v>
      </c>
      <c r="AG142" s="147"/>
      <c r="AH142" s="83">
        <f t="shared" si="74"/>
        <v>2.2700241346227841E-3</v>
      </c>
      <c r="AI142" s="83">
        <f t="shared" si="75"/>
        <v>0.66546569270029599</v>
      </c>
      <c r="AJ142" s="83">
        <f t="shared" si="76"/>
        <v>0.70257101155023327</v>
      </c>
      <c r="AK142" s="83">
        <f t="shared" si="77"/>
        <v>-8.7349448010713135E-2</v>
      </c>
      <c r="AL142" s="83">
        <f t="shared" si="78"/>
        <v>-2.8861874138022108</v>
      </c>
      <c r="AM142" s="83">
        <f t="shared" si="79"/>
        <v>-7.7880790172327323</v>
      </c>
      <c r="AN142" s="90">
        <f t="shared" si="92"/>
        <v>41.204930847480789</v>
      </c>
      <c r="AO142" s="90">
        <f t="shared" si="92"/>
        <v>41.205112275235962</v>
      </c>
      <c r="AP142" s="90">
        <f t="shared" si="92"/>
        <v>41.204550720212609</v>
      </c>
      <c r="AQ142" s="90">
        <f t="shared" si="92"/>
        <v>41.206289235227622</v>
      </c>
      <c r="AR142" s="90">
        <f t="shared" si="92"/>
        <v>41.200910699121707</v>
      </c>
      <c r="AS142" s="90">
        <f t="shared" si="92"/>
        <v>41.217586768738151</v>
      </c>
      <c r="AT142" s="90">
        <f t="shared" si="92"/>
        <v>41.166214214356096</v>
      </c>
      <c r="AU142" s="90">
        <f t="shared" si="80"/>
        <v>41.328154806895832</v>
      </c>
    </row>
    <row r="143" spans="1:47" ht="12.95" customHeight="1">
      <c r="A143" s="53" t="s">
        <v>128</v>
      </c>
      <c r="B143" s="50" t="s">
        <v>197</v>
      </c>
      <c r="C143" s="49">
        <v>43663.396000000001</v>
      </c>
      <c r="D143" s="49"/>
      <c r="E143" s="83">
        <f t="shared" si="62"/>
        <v>18713.501355861368</v>
      </c>
      <c r="F143" s="83">
        <f t="shared" si="63"/>
        <v>18713.5</v>
      </c>
      <c r="G143" s="83">
        <f t="shared" si="90"/>
        <v>2.9922000248916447E-4</v>
      </c>
      <c r="I143" s="83">
        <f t="shared" si="91"/>
        <v>2.9922000248916447E-4</v>
      </c>
      <c r="P143" s="83">
        <f t="shared" si="64"/>
        <v>2.3468328664700052E-3</v>
      </c>
      <c r="Q143" s="146">
        <f t="shared" si="65"/>
        <v>28644.896000000001</v>
      </c>
      <c r="R143" s="83">
        <f t="shared" si="88"/>
        <v>4.1927184407398211E-6</v>
      </c>
      <c r="S143" s="85">
        <v>0.1</v>
      </c>
      <c r="T143" s="83">
        <f t="shared" si="66"/>
        <v>4.1927184407398212E-7</v>
      </c>
      <c r="Z143" s="83">
        <f t="shared" si="67"/>
        <v>18713.5</v>
      </c>
      <c r="AA143" s="90">
        <f t="shared" si="68"/>
        <v>4.6336264590802721E-3</v>
      </c>
      <c r="AB143" s="90">
        <f t="shared" si="69"/>
        <v>-1.987573590121102E-3</v>
      </c>
      <c r="AC143" s="90">
        <f t="shared" si="70"/>
        <v>-2.0476128639808407E-3</v>
      </c>
      <c r="AD143" s="90">
        <f t="shared" si="71"/>
        <v>-4.3344064565911077E-3</v>
      </c>
      <c r="AE143" s="90">
        <f t="shared" si="72"/>
        <v>1.8787079330938682E-6</v>
      </c>
      <c r="AF143" s="83">
        <f t="shared" si="73"/>
        <v>-2.0476128639808407E-3</v>
      </c>
      <c r="AG143" s="147"/>
      <c r="AH143" s="83">
        <f t="shared" si="74"/>
        <v>2.2867935926102665E-3</v>
      </c>
      <c r="AI143" s="83">
        <f t="shared" si="75"/>
        <v>0.66607344772604604</v>
      </c>
      <c r="AJ143" s="83">
        <f t="shared" si="76"/>
        <v>0.70744140203858763</v>
      </c>
      <c r="AK143" s="83">
        <f t="shared" si="77"/>
        <v>-8.964477962881795E-2</v>
      </c>
      <c r="AL143" s="83">
        <f t="shared" si="78"/>
        <v>-2.8793199284016211</v>
      </c>
      <c r="AM143" s="83">
        <f t="shared" si="79"/>
        <v>-7.5818876571241152</v>
      </c>
      <c r="AN143" s="90">
        <f t="shared" si="92"/>
        <v>41.214609808350637</v>
      </c>
      <c r="AO143" s="90">
        <f t="shared" si="92"/>
        <v>41.214791317570906</v>
      </c>
      <c r="AP143" s="90">
        <f t="shared" si="92"/>
        <v>41.214227404056707</v>
      </c>
      <c r="AQ143" s="90">
        <f t="shared" si="92"/>
        <v>41.215979781604467</v>
      </c>
      <c r="AR143" s="90">
        <f t="shared" si="92"/>
        <v>41.210538146611064</v>
      </c>
      <c r="AS143" s="90">
        <f t="shared" si="92"/>
        <v>41.227474485529086</v>
      </c>
      <c r="AT143" s="90">
        <f t="shared" si="92"/>
        <v>41.175117380171194</v>
      </c>
      <c r="AU143" s="90">
        <f t="shared" si="80"/>
        <v>41.340954726844508</v>
      </c>
    </row>
    <row r="144" spans="1:47" ht="12.95" customHeight="1">
      <c r="A144" s="53" t="s">
        <v>128</v>
      </c>
      <c r="B144" s="50"/>
      <c r="C144" s="49">
        <v>43673.438000000002</v>
      </c>
      <c r="D144" s="49"/>
      <c r="E144" s="83">
        <f t="shared" si="62"/>
        <v>18759.004864280658</v>
      </c>
      <c r="F144" s="83">
        <f t="shared" si="63"/>
        <v>18759</v>
      </c>
      <c r="P144" s="83">
        <f t="shared" si="64"/>
        <v>2.3299105324501917E-3</v>
      </c>
      <c r="Q144" s="146">
        <f t="shared" si="65"/>
        <v>28654.938000000002</v>
      </c>
      <c r="R144" s="83">
        <f t="shared" si="88"/>
        <v>5.4284830892223357E-6</v>
      </c>
      <c r="T144" s="83">
        <f t="shared" si="66"/>
        <v>0</v>
      </c>
      <c r="U144" s="148">
        <v>-5.4890600004000589E-2</v>
      </c>
      <c r="Z144" s="83">
        <f t="shared" si="67"/>
        <v>18759</v>
      </c>
      <c r="AA144" s="90">
        <f t="shared" si="68"/>
        <v>4.6445128642680061E-3</v>
      </c>
      <c r="AB144" s="90">
        <f t="shared" si="69"/>
        <v>-9999</v>
      </c>
      <c r="AC144" s="90">
        <f t="shared" si="70"/>
        <v>-2.3299105324501917E-3</v>
      </c>
      <c r="AD144" s="90">
        <f t="shared" si="71"/>
        <v>-9999</v>
      </c>
      <c r="AE144" s="90">
        <f t="shared" si="72"/>
        <v>0</v>
      </c>
      <c r="AF144" s="83">
        <f t="shared" si="73"/>
        <v>-9999</v>
      </c>
      <c r="AG144" s="147"/>
      <c r="AH144" s="83">
        <f t="shared" si="74"/>
        <v>2.3146023318178148E-3</v>
      </c>
      <c r="AI144" s="83">
        <f t="shared" si="75"/>
        <v>0.66713596226468175</v>
      </c>
      <c r="AJ144" s="83">
        <f t="shared" si="76"/>
        <v>0.71559361213545836</v>
      </c>
      <c r="AK144" s="83">
        <f t="shared" si="77"/>
        <v>-9.3512893286485849E-2</v>
      </c>
      <c r="AL144" s="83">
        <f t="shared" si="78"/>
        <v>-2.8677178742463401</v>
      </c>
      <c r="AM144" s="83">
        <f t="shared" si="79"/>
        <v>-7.256904473864477</v>
      </c>
      <c r="AN144" s="90">
        <f t="shared" si="92"/>
        <v>41.230941195929624</v>
      </c>
      <c r="AO144" s="90">
        <f t="shared" si="92"/>
        <v>41.23112226442224</v>
      </c>
      <c r="AP144" s="90">
        <f t="shared" si="92"/>
        <v>41.230556017844464</v>
      </c>
      <c r="AQ144" s="90">
        <f t="shared" si="92"/>
        <v>41.232327252232423</v>
      </c>
      <c r="AR144" s="90">
        <f t="shared" si="92"/>
        <v>41.226791060593143</v>
      </c>
      <c r="AS144" s="90">
        <f t="shared" si="92"/>
        <v>41.244137513768862</v>
      </c>
      <c r="AT144" s="90">
        <f t="shared" si="92"/>
        <v>41.190182663865933</v>
      </c>
      <c r="AU144" s="90">
        <f t="shared" si="80"/>
        <v>41.362524962313572</v>
      </c>
    </row>
    <row r="145" spans="1:47" ht="12.95" customHeight="1">
      <c r="A145" s="53" t="s">
        <v>129</v>
      </c>
      <c r="B145" s="50"/>
      <c r="C145" s="49">
        <v>43954.373</v>
      </c>
      <c r="D145" s="49"/>
      <c r="E145" s="83">
        <f t="shared" si="62"/>
        <v>20032.011052069029</v>
      </c>
      <c r="F145" s="83">
        <f t="shared" si="63"/>
        <v>20032</v>
      </c>
      <c r="P145" s="83">
        <f t="shared" si="64"/>
        <v>1.8573810948112406E-3</v>
      </c>
      <c r="Q145" s="146">
        <f t="shared" si="65"/>
        <v>28935.873</v>
      </c>
      <c r="R145" s="83">
        <f t="shared" si="88"/>
        <v>3.4498645313622027E-6</v>
      </c>
      <c r="T145" s="83">
        <f t="shared" si="66"/>
        <v>0</v>
      </c>
      <c r="U145" s="148">
        <v>-5.3330600007029716E-2</v>
      </c>
      <c r="Z145" s="83">
        <f t="shared" si="67"/>
        <v>20032</v>
      </c>
      <c r="AA145" s="90">
        <f t="shared" si="68"/>
        <v>4.6847442862075726E-3</v>
      </c>
      <c r="AB145" s="90">
        <f t="shared" si="69"/>
        <v>-9999</v>
      </c>
      <c r="AC145" s="90">
        <f t="shared" si="70"/>
        <v>-1.8573810948112406E-3</v>
      </c>
      <c r="AD145" s="90">
        <f t="shared" si="71"/>
        <v>-9999</v>
      </c>
      <c r="AE145" s="90">
        <f t="shared" si="72"/>
        <v>0</v>
      </c>
      <c r="AF145" s="83">
        <f t="shared" si="73"/>
        <v>-9999</v>
      </c>
      <c r="AG145" s="147"/>
      <c r="AH145" s="83">
        <f t="shared" si="74"/>
        <v>2.8273631913963318E-3</v>
      </c>
      <c r="AI145" s="83">
        <f t="shared" si="75"/>
        <v>0.7188119636189495</v>
      </c>
      <c r="AJ145" s="83">
        <f t="shared" si="76"/>
        <v>0.9105637933650732</v>
      </c>
      <c r="AK145" s="83">
        <f t="shared" si="77"/>
        <v>-0.20118751706912147</v>
      </c>
      <c r="AL145" s="83">
        <f t="shared" si="78"/>
        <v>-2.5205455097058471</v>
      </c>
      <c r="AM145" s="83">
        <f t="shared" si="79"/>
        <v>-3.1161880291263162</v>
      </c>
      <c r="AN145" s="90">
        <f t="shared" si="92"/>
        <v>41.703382240012871</v>
      </c>
      <c r="AO145" s="90">
        <f t="shared" si="92"/>
        <v>41.703417813115919</v>
      </c>
      <c r="AP145" s="90">
        <f t="shared" si="92"/>
        <v>41.703259632613879</v>
      </c>
      <c r="AQ145" s="90">
        <f t="shared" si="92"/>
        <v>41.703963227217173</v>
      </c>
      <c r="AR145" s="90">
        <f t="shared" si="92"/>
        <v>41.700838021810554</v>
      </c>
      <c r="AS145" s="90">
        <f t="shared" si="92"/>
        <v>41.714808069643574</v>
      </c>
      <c r="AT145" s="90">
        <f t="shared" si="92"/>
        <v>41.654011732424479</v>
      </c>
      <c r="AU145" s="90">
        <f t="shared" si="80"/>
        <v>41.96601748433828</v>
      </c>
    </row>
    <row r="146" spans="1:47" ht="12.95" customHeight="1">
      <c r="A146" s="53" t="s">
        <v>129</v>
      </c>
      <c r="B146" s="50" t="s">
        <v>197</v>
      </c>
      <c r="C146" s="49">
        <v>43957.358999999997</v>
      </c>
      <c r="D146" s="49"/>
      <c r="E146" s="83">
        <f t="shared" si="62"/>
        <v>20045.541571501399</v>
      </c>
      <c r="F146" s="83">
        <f t="shared" si="63"/>
        <v>20045.5</v>
      </c>
      <c r="G146" s="83">
        <f t="shared" ref="G146:G177" si="93">+C146-(C$7+F146*C$8)</f>
        <v>9.1742599979625084E-3</v>
      </c>
      <c r="I146" s="83">
        <f t="shared" ref="I146:I155" si="94">G146</f>
        <v>9.1742599979625084E-3</v>
      </c>
      <c r="P146" s="83">
        <f t="shared" si="64"/>
        <v>1.8523795424062099E-3</v>
      </c>
      <c r="Q146" s="146">
        <f t="shared" si="65"/>
        <v>28938.858999999997</v>
      </c>
      <c r="R146" s="83">
        <f t="shared" si="88"/>
        <v>5.3609933405457311E-5</v>
      </c>
      <c r="S146" s="85">
        <v>0.1</v>
      </c>
      <c r="T146" s="83">
        <f t="shared" si="66"/>
        <v>5.3609933405457315E-6</v>
      </c>
      <c r="Z146" s="83">
        <f t="shared" si="67"/>
        <v>20045.5</v>
      </c>
      <c r="AA146" s="90">
        <f t="shared" si="68"/>
        <v>4.6820369373033605E-3</v>
      </c>
      <c r="AB146" s="90">
        <f t="shared" si="69"/>
        <v>6.3446026030653576E-3</v>
      </c>
      <c r="AC146" s="90">
        <f t="shared" si="70"/>
        <v>7.3218804555562986E-3</v>
      </c>
      <c r="AD146" s="90">
        <f t="shared" si="71"/>
        <v>4.4922230606591479E-3</v>
      </c>
      <c r="AE146" s="90">
        <f t="shared" si="72"/>
        <v>2.0180068026717843E-6</v>
      </c>
      <c r="AF146" s="83">
        <f t="shared" si="73"/>
        <v>7.3218804555562986E-3</v>
      </c>
      <c r="AG146" s="147"/>
      <c r="AH146" s="83">
        <f t="shared" si="74"/>
        <v>2.8296573948971503E-3</v>
      </c>
      <c r="AI146" s="83">
        <f t="shared" si="75"/>
        <v>0.71962044560298133</v>
      </c>
      <c r="AJ146" s="83">
        <f t="shared" si="76"/>
        <v>0.91221298526988381</v>
      </c>
      <c r="AK146" s="83">
        <f t="shared" si="77"/>
        <v>-0.20231271414421351</v>
      </c>
      <c r="AL146" s="83">
        <f t="shared" si="78"/>
        <v>-2.5165381717191218</v>
      </c>
      <c r="AM146" s="83">
        <f t="shared" si="79"/>
        <v>-3.0948606120230795</v>
      </c>
      <c r="AN146" s="90">
        <f t="shared" si="92"/>
        <v>41.70861042355326</v>
      </c>
      <c r="AO146" s="90">
        <f t="shared" si="92"/>
        <v>41.708644731469811</v>
      </c>
      <c r="AP146" s="90">
        <f t="shared" si="92"/>
        <v>41.708491237374567</v>
      </c>
      <c r="AQ146" s="90">
        <f t="shared" si="92"/>
        <v>41.709178188373485</v>
      </c>
      <c r="AR146" s="90">
        <f t="shared" si="92"/>
        <v>41.706108108508488</v>
      </c>
      <c r="AS146" s="90">
        <f t="shared" si="92"/>
        <v>41.719916359382928</v>
      </c>
      <c r="AT146" s="90">
        <f t="shared" si="92"/>
        <v>41.659464611924477</v>
      </c>
      <c r="AU146" s="90">
        <f t="shared" si="80"/>
        <v>41.972417444312619</v>
      </c>
    </row>
    <row r="147" spans="1:47" ht="12.95" customHeight="1">
      <c r="A147" s="53" t="s">
        <v>124</v>
      </c>
      <c r="B147" s="50"/>
      <c r="C147" s="49">
        <v>43970.714999999997</v>
      </c>
      <c r="D147" s="49"/>
      <c r="E147" s="83">
        <f t="shared" si="62"/>
        <v>20106.061872083745</v>
      </c>
      <c r="F147" s="83">
        <f t="shared" si="63"/>
        <v>20106</v>
      </c>
      <c r="G147" s="83">
        <f t="shared" si="93"/>
        <v>1.3654319998749997E-2</v>
      </c>
      <c r="I147" s="83">
        <f t="shared" si="94"/>
        <v>1.3654319998749997E-2</v>
      </c>
      <c r="P147" s="83">
        <f t="shared" si="64"/>
        <v>1.8299676425355491E-3</v>
      </c>
      <c r="Q147" s="146">
        <f t="shared" si="65"/>
        <v>28952.214999999997</v>
      </c>
      <c r="R147" s="83">
        <f t="shared" si="88"/>
        <v>1.3981530864391417E-4</v>
      </c>
      <c r="S147" s="85">
        <v>0.1</v>
      </c>
      <c r="T147" s="83">
        <f t="shared" si="66"/>
        <v>1.3981530864391417E-5</v>
      </c>
      <c r="Z147" s="83">
        <f t="shared" si="67"/>
        <v>20106</v>
      </c>
      <c r="AA147" s="90">
        <f t="shared" si="68"/>
        <v>4.6689822734373859E-3</v>
      </c>
      <c r="AB147" s="90">
        <f t="shared" si="69"/>
        <v>1.0815305367848161E-2</v>
      </c>
      <c r="AC147" s="90">
        <f t="shared" si="70"/>
        <v>1.1824352356214448E-2</v>
      </c>
      <c r="AD147" s="90">
        <f t="shared" si="71"/>
        <v>8.9853377253126115E-3</v>
      </c>
      <c r="AE147" s="90">
        <f t="shared" si="72"/>
        <v>8.073629403792601E-6</v>
      </c>
      <c r="AF147" s="83">
        <f t="shared" si="73"/>
        <v>1.1824352356214448E-2</v>
      </c>
      <c r="AG147" s="147"/>
      <c r="AH147" s="83">
        <f t="shared" si="74"/>
        <v>2.8390146309018368E-3</v>
      </c>
      <c r="AI147" s="83">
        <f t="shared" si="75"/>
        <v>0.72332203106705384</v>
      </c>
      <c r="AJ147" s="83">
        <f t="shared" si="76"/>
        <v>0.91946764647841606</v>
      </c>
      <c r="AK147" s="83">
        <f t="shared" si="77"/>
        <v>-0.20734616064786135</v>
      </c>
      <c r="AL147" s="83">
        <f t="shared" si="78"/>
        <v>-2.4984671132954444</v>
      </c>
      <c r="AM147" s="83">
        <f t="shared" si="79"/>
        <v>-3.0018789010008065</v>
      </c>
      <c r="AN147" s="90">
        <f t="shared" si="92"/>
        <v>41.732113468254617</v>
      </c>
      <c r="AO147" s="90">
        <f t="shared" si="92"/>
        <v>41.732142442843625</v>
      </c>
      <c r="AP147" s="90">
        <f t="shared" si="92"/>
        <v>41.732009073438853</v>
      </c>
      <c r="AQ147" s="90">
        <f t="shared" si="92"/>
        <v>41.732623152678173</v>
      </c>
      <c r="AR147" s="90">
        <f t="shared" si="92"/>
        <v>41.729799578985265</v>
      </c>
      <c r="AS147" s="90">
        <f t="shared" si="92"/>
        <v>41.742865497781125</v>
      </c>
      <c r="AT147" s="90">
        <f t="shared" si="92"/>
        <v>41.684059573533233</v>
      </c>
      <c r="AU147" s="90">
        <f t="shared" si="80"/>
        <v>42.001098746419842</v>
      </c>
    </row>
    <row r="148" spans="1:47" ht="12.95" customHeight="1">
      <c r="A148" s="53" t="s">
        <v>130</v>
      </c>
      <c r="B148" s="50" t="s">
        <v>197</v>
      </c>
      <c r="C148" s="49">
        <v>43981.411</v>
      </c>
      <c r="D148" s="49"/>
      <c r="E148" s="83">
        <f t="shared" si="62"/>
        <v>20154.52886332581</v>
      </c>
      <c r="F148" s="83">
        <f t="shared" si="63"/>
        <v>20154.5</v>
      </c>
      <c r="G148" s="83">
        <f t="shared" si="93"/>
        <v>6.3697400037199259E-3</v>
      </c>
      <c r="I148" s="83">
        <f t="shared" si="94"/>
        <v>6.3697400037199259E-3</v>
      </c>
      <c r="P148" s="83">
        <f t="shared" si="64"/>
        <v>1.8120039884214042E-3</v>
      </c>
      <c r="Q148" s="146">
        <f t="shared" si="65"/>
        <v>28962.911</v>
      </c>
      <c r="R148" s="83">
        <f t="shared" si="88"/>
        <v>2.0772957585149247E-5</v>
      </c>
      <c r="S148" s="85">
        <v>0.1</v>
      </c>
      <c r="T148" s="83">
        <f t="shared" si="66"/>
        <v>2.077295758514925E-6</v>
      </c>
      <c r="Z148" s="83">
        <f t="shared" si="67"/>
        <v>20154.5</v>
      </c>
      <c r="AA148" s="90">
        <f t="shared" si="68"/>
        <v>4.6574151031869154E-3</v>
      </c>
      <c r="AB148" s="90">
        <f t="shared" si="69"/>
        <v>3.5243288889544146E-3</v>
      </c>
      <c r="AC148" s="90">
        <f t="shared" si="70"/>
        <v>4.5577360152985217E-3</v>
      </c>
      <c r="AD148" s="90">
        <f t="shared" si="71"/>
        <v>1.7123249005330105E-3</v>
      </c>
      <c r="AE148" s="90">
        <f t="shared" si="72"/>
        <v>2.9320565649853843E-7</v>
      </c>
      <c r="AF148" s="83">
        <f t="shared" si="73"/>
        <v>4.5577360152985217E-3</v>
      </c>
      <c r="AG148" s="147"/>
      <c r="AH148" s="83">
        <f t="shared" si="74"/>
        <v>2.8454111147655113E-3</v>
      </c>
      <c r="AI148" s="83">
        <f t="shared" si="75"/>
        <v>0.72638350358435111</v>
      </c>
      <c r="AJ148" s="83">
        <f t="shared" si="76"/>
        <v>0.92511835758144045</v>
      </c>
      <c r="AK148" s="83">
        <f t="shared" si="77"/>
        <v>-0.21136968022281299</v>
      </c>
      <c r="AL148" s="83">
        <f t="shared" si="78"/>
        <v>-2.4838442227063466</v>
      </c>
      <c r="AM148" s="83">
        <f t="shared" si="79"/>
        <v>-2.9302527764726856</v>
      </c>
      <c r="AN148" s="90">
        <f t="shared" si="92"/>
        <v>41.751043051648715</v>
      </c>
      <c r="AO148" s="90">
        <f t="shared" si="92"/>
        <v>41.751068148542437</v>
      </c>
      <c r="AP148" s="90">
        <f t="shared" si="92"/>
        <v>41.750949833673118</v>
      </c>
      <c r="AQ148" s="90">
        <f t="shared" si="92"/>
        <v>41.751507766089084</v>
      </c>
      <c r="AR148" s="90">
        <f t="shared" si="92"/>
        <v>41.748880247052931</v>
      </c>
      <c r="AS148" s="90">
        <f t="shared" si="92"/>
        <v>41.761333087244374</v>
      </c>
      <c r="AT148" s="90">
        <f t="shared" si="92"/>
        <v>41.703964367489249</v>
      </c>
      <c r="AU148" s="90">
        <f t="shared" si="80"/>
        <v>42.024091195216542</v>
      </c>
    </row>
    <row r="149" spans="1:47" ht="12.95" customHeight="1">
      <c r="A149" s="53" t="s">
        <v>124</v>
      </c>
      <c r="B149" s="50" t="s">
        <v>197</v>
      </c>
      <c r="C149" s="49">
        <v>43982.739000000001</v>
      </c>
      <c r="D149" s="49"/>
      <c r="E149" s="83">
        <f t="shared" ref="E149:E212" si="95">+(C149-C$7)/C$8</f>
        <v>20160.546455357362</v>
      </c>
      <c r="F149" s="83">
        <f t="shared" ref="F149:F212" si="96">ROUND(2*E149,0)/2</f>
        <v>20160.5</v>
      </c>
      <c r="G149" s="83">
        <f t="shared" si="93"/>
        <v>1.0252060004859231E-2</v>
      </c>
      <c r="I149" s="83">
        <f t="shared" si="94"/>
        <v>1.0252060004859231E-2</v>
      </c>
      <c r="P149" s="83">
        <f t="shared" ref="P149:P212" si="97">+D$11+D$12*F149+D$13*F149^2</f>
        <v>1.809781860711096E-3</v>
      </c>
      <c r="Q149" s="146">
        <f t="shared" ref="Q149:Q212" si="98">+C149-15018.5</f>
        <v>28964.239000000001</v>
      </c>
      <c r="R149" s="83">
        <f t="shared" si="88"/>
        <v>7.1272060263161287E-5</v>
      </c>
      <c r="S149" s="85">
        <v>0.1</v>
      </c>
      <c r="T149" s="83">
        <f t="shared" ref="T149:T212" si="99">+S149*R149</f>
        <v>7.1272060263161294E-6</v>
      </c>
      <c r="Z149" s="83">
        <f t="shared" ref="Z149:Z212" si="100">F149</f>
        <v>20160.5</v>
      </c>
      <c r="AA149" s="90">
        <f t="shared" ref="AA149:AA212" si="101">AB$3+AB$4*Z149+AB$5*Z149^2+AH149</f>
        <v>4.655915166947527E-3</v>
      </c>
      <c r="AB149" s="90">
        <f t="shared" ref="AB149:AB212" si="102">IF(S149&lt;&gt;0,G149-AH149, -9999)</f>
        <v>7.4059266986228004E-3</v>
      </c>
      <c r="AC149" s="90">
        <f t="shared" ref="AC149:AC212" si="103">+G149-P149</f>
        <v>8.4422781441481354E-3</v>
      </c>
      <c r="AD149" s="90">
        <f t="shared" ref="AD149:AD212" si="104">IF(S149&lt;&gt;0,G149-AA149, -9999)</f>
        <v>5.5961448379117044E-3</v>
      </c>
      <c r="AE149" s="90">
        <f t="shared" ref="AE149:AE212" si="105">+(G149-AA149)^2*S149</f>
        <v>3.1316837046885817E-6</v>
      </c>
      <c r="AF149" s="83">
        <f t="shared" ref="AF149:AF212" si="106">IF(S149&lt;&gt;0,G149-P149, -9999)</f>
        <v>8.4422781441481354E-3</v>
      </c>
      <c r="AG149" s="147"/>
      <c r="AH149" s="83">
        <f t="shared" ref="AH149:AH212" si="107">$AB$6*($AB$11/AI149*AJ149+$AB$12)</f>
        <v>2.846133306236431E-3</v>
      </c>
      <c r="AI149" s="83">
        <f t="shared" ref="AI149:AI212" si="108">1+$AB$7*COS(AL149)</f>
        <v>0.72676815259661576</v>
      </c>
      <c r="AJ149" s="83">
        <f t="shared" ref="AJ149:AJ212" si="109">SIN(AL149+RADIANS($AB$9))</f>
        <v>0.92580695424256199</v>
      </c>
      <c r="AK149" s="83">
        <f t="shared" ref="AK149:AK212" si="110">$AB$7*SIN(AL149)</f>
        <v>-0.21186667126474321</v>
      </c>
      <c r="AL149" s="83">
        <f t="shared" ref="AL149:AL212" si="111">2*ATAN(AM149)</f>
        <v>-2.48202656737022</v>
      </c>
      <c r="AM149" s="83">
        <f t="shared" ref="AM149:AM212" si="112">SQRT((1+$AB$7)/(1-$AB$7))*TAN(AN149/2)</f>
        <v>-2.9215635457325551</v>
      </c>
      <c r="AN149" s="90">
        <f t="shared" si="92"/>
        <v>41.753390438615156</v>
      </c>
      <c r="AO149" s="90">
        <f t="shared" si="92"/>
        <v>41.753415080272212</v>
      </c>
      <c r="AP149" s="90">
        <f t="shared" si="92"/>
        <v>41.753298559079255</v>
      </c>
      <c r="AQ149" s="90">
        <f t="shared" si="92"/>
        <v>41.753849699213681</v>
      </c>
      <c r="AR149" s="90">
        <f t="shared" si="92"/>
        <v>41.751246285375153</v>
      </c>
      <c r="AS149" s="90">
        <f t="shared" si="92"/>
        <v>41.763622308884436</v>
      </c>
      <c r="AT149" s="90">
        <f t="shared" si="92"/>
        <v>41.706438546765632</v>
      </c>
      <c r="AU149" s="90">
        <f t="shared" ref="AU149:AU212" si="113">RADIANS($AB$9)+$AB$18*(F149-AB$15)</f>
        <v>42.0269356218718</v>
      </c>
    </row>
    <row r="150" spans="1:47" ht="12.95" customHeight="1">
      <c r="A150" s="53" t="s">
        <v>130</v>
      </c>
      <c r="B150" s="50" t="s">
        <v>197</v>
      </c>
      <c r="C150" s="49">
        <v>43983.394</v>
      </c>
      <c r="D150" s="49"/>
      <c r="E150" s="83">
        <f t="shared" si="95"/>
        <v>20163.514469499423</v>
      </c>
      <c r="F150" s="83">
        <f t="shared" si="96"/>
        <v>20163.5</v>
      </c>
      <c r="G150" s="83">
        <f t="shared" si="93"/>
        <v>3.1932199999573641E-3</v>
      </c>
      <c r="I150" s="83">
        <f t="shared" si="94"/>
        <v>3.1932199999573641E-3</v>
      </c>
      <c r="P150" s="83">
        <f t="shared" si="97"/>
        <v>1.8086708117195779E-3</v>
      </c>
      <c r="Q150" s="146">
        <f t="shared" si="98"/>
        <v>28964.894</v>
      </c>
      <c r="R150" s="83">
        <f t="shared" si="88"/>
        <v>1.9169764546499127E-6</v>
      </c>
      <c r="S150" s="85">
        <v>0.1</v>
      </c>
      <c r="T150" s="83">
        <f t="shared" si="99"/>
        <v>1.9169764546499127E-7</v>
      </c>
      <c r="Z150" s="83">
        <f t="shared" si="100"/>
        <v>20163.5</v>
      </c>
      <c r="AA150" s="90">
        <f t="shared" si="101"/>
        <v>4.6551594731379861E-3</v>
      </c>
      <c r="AB150" s="90">
        <f t="shared" si="102"/>
        <v>3.4673133853895628E-4</v>
      </c>
      <c r="AC150" s="90">
        <f t="shared" si="103"/>
        <v>1.3845491882377861E-3</v>
      </c>
      <c r="AD150" s="90">
        <f t="shared" si="104"/>
        <v>-1.4619394731806221E-3</v>
      </c>
      <c r="AE150" s="90">
        <f t="shared" si="105"/>
        <v>2.1372670232436348E-7</v>
      </c>
      <c r="AF150" s="83">
        <f t="shared" si="106"/>
        <v>1.3845491882377861E-3</v>
      </c>
      <c r="AG150" s="147"/>
      <c r="AH150" s="83">
        <f t="shared" si="107"/>
        <v>2.8464886614184078E-3</v>
      </c>
      <c r="AI150" s="83">
        <f t="shared" si="108"/>
        <v>0.72696096890215922</v>
      </c>
      <c r="AJ150" s="83">
        <f t="shared" si="109"/>
        <v>0.92615037808325673</v>
      </c>
      <c r="AK150" s="83">
        <f t="shared" si="110"/>
        <v>-0.21211510159680136</v>
      </c>
      <c r="AL150" s="83">
        <f t="shared" si="111"/>
        <v>-2.4811170174574992</v>
      </c>
      <c r="AM150" s="83">
        <f t="shared" si="112"/>
        <v>-2.9172327776711406</v>
      </c>
      <c r="AN150" s="90">
        <f t="shared" si="92"/>
        <v>41.754564598122748</v>
      </c>
      <c r="AO150" s="90">
        <f t="shared" si="92"/>
        <v>41.754589014172026</v>
      </c>
      <c r="AP150" s="90">
        <f t="shared" si="92"/>
        <v>41.754473384074124</v>
      </c>
      <c r="AQ150" s="90">
        <f t="shared" si="92"/>
        <v>41.755021141269268</v>
      </c>
      <c r="AR150" s="90">
        <f t="shared" si="92"/>
        <v>41.752429765595096</v>
      </c>
      <c r="AS150" s="90">
        <f t="shared" si="92"/>
        <v>41.764767306419785</v>
      </c>
      <c r="AT150" s="90">
        <f t="shared" si="92"/>
        <v>41.707676608616467</v>
      </c>
      <c r="AU150" s="90">
        <f t="shared" si="113"/>
        <v>42.028357835199436</v>
      </c>
    </row>
    <row r="151" spans="1:47" ht="12.95" customHeight="1">
      <c r="A151" s="53" t="s">
        <v>130</v>
      </c>
      <c r="B151" s="50"/>
      <c r="C151" s="49">
        <v>43988.36</v>
      </c>
      <c r="D151" s="49"/>
      <c r="E151" s="83">
        <f t="shared" si="95"/>
        <v>20186.01700114752</v>
      </c>
      <c r="F151" s="83">
        <f t="shared" si="96"/>
        <v>20186</v>
      </c>
      <c r="G151" s="83">
        <f t="shared" si="93"/>
        <v>3.7519199977396056E-3</v>
      </c>
      <c r="I151" s="83">
        <f t="shared" si="94"/>
        <v>3.7519199977396056E-3</v>
      </c>
      <c r="P151" s="83">
        <f t="shared" si="97"/>
        <v>1.8003382601354742E-3</v>
      </c>
      <c r="Q151" s="146">
        <f t="shared" si="98"/>
        <v>28969.86</v>
      </c>
      <c r="R151" s="83">
        <f t="shared" si="88"/>
        <v>3.808671278549961E-6</v>
      </c>
      <c r="S151" s="85">
        <v>0.1</v>
      </c>
      <c r="T151" s="83">
        <f t="shared" si="99"/>
        <v>3.8086712785499612E-7</v>
      </c>
      <c r="Z151" s="83">
        <f t="shared" si="100"/>
        <v>20186</v>
      </c>
      <c r="AA151" s="90">
        <f t="shared" si="101"/>
        <v>4.6493697134532917E-3</v>
      </c>
      <c r="AB151" s="90">
        <f t="shared" si="102"/>
        <v>9.0288854442178816E-4</v>
      </c>
      <c r="AC151" s="90">
        <f t="shared" si="103"/>
        <v>1.9515817376041314E-3</v>
      </c>
      <c r="AD151" s="90">
        <f t="shared" si="104"/>
        <v>-8.9744971571368605E-4</v>
      </c>
      <c r="AE151" s="90">
        <f t="shared" si="105"/>
        <v>8.0541599223457597E-8</v>
      </c>
      <c r="AF151" s="83">
        <f t="shared" si="106"/>
        <v>1.9515817376041314E-3</v>
      </c>
      <c r="AG151" s="147"/>
      <c r="AH151" s="83">
        <f t="shared" si="107"/>
        <v>2.8490314533178174E-3</v>
      </c>
      <c r="AI151" s="83">
        <f t="shared" si="108"/>
        <v>0.72841758682453572</v>
      </c>
      <c r="AJ151" s="83">
        <f t="shared" si="109"/>
        <v>0.92870734581214731</v>
      </c>
      <c r="AK151" s="83">
        <f t="shared" si="110"/>
        <v>-0.21397691857314988</v>
      </c>
      <c r="AL151" s="83">
        <f t="shared" si="111"/>
        <v>-2.4742799391776491</v>
      </c>
      <c r="AM151" s="83">
        <f t="shared" si="112"/>
        <v>-2.8850425233309278</v>
      </c>
      <c r="AN151" s="90">
        <f t="shared" ref="AN151:AT160" si="114">$AU151+$AB$7*SIN(AO151)</f>
        <v>41.763380756797552</v>
      </c>
      <c r="AO151" s="90">
        <f t="shared" si="114"/>
        <v>41.763403523349318</v>
      </c>
      <c r="AP151" s="90">
        <f t="shared" si="114"/>
        <v>41.763294453768417</v>
      </c>
      <c r="AQ151" s="90">
        <f t="shared" si="114"/>
        <v>41.76381712507451</v>
      </c>
      <c r="AR151" s="90">
        <f t="shared" si="114"/>
        <v>41.761315704426771</v>
      </c>
      <c r="AS151" s="90">
        <f t="shared" si="114"/>
        <v>41.773363114803303</v>
      </c>
      <c r="AT151" s="90">
        <f t="shared" si="114"/>
        <v>41.716982773369956</v>
      </c>
      <c r="AU151" s="90">
        <f t="shared" si="113"/>
        <v>42.039024435156669</v>
      </c>
    </row>
    <row r="152" spans="1:47" ht="12.95" customHeight="1">
      <c r="A152" s="53" t="s">
        <v>130</v>
      </c>
      <c r="B152" s="50"/>
      <c r="C152" s="49">
        <v>44008.442000000003</v>
      </c>
      <c r="D152" s="49"/>
      <c r="E152" s="83">
        <f t="shared" si="95"/>
        <v>20277.014955347491</v>
      </c>
      <c r="F152" s="83">
        <f t="shared" si="96"/>
        <v>20277</v>
      </c>
      <c r="G152" s="83">
        <f t="shared" si="93"/>
        <v>3.3004400029312819E-3</v>
      </c>
      <c r="I152" s="83">
        <f t="shared" si="94"/>
        <v>3.3004400029312819E-3</v>
      </c>
      <c r="P152" s="83">
        <f t="shared" si="97"/>
        <v>1.7666434040645668E-3</v>
      </c>
      <c r="Q152" s="146">
        <f t="shared" si="98"/>
        <v>28989.942000000003</v>
      </c>
      <c r="R152" s="83">
        <f t="shared" si="88"/>
        <v>2.352532006695103E-6</v>
      </c>
      <c r="S152" s="85">
        <v>0.1</v>
      </c>
      <c r="T152" s="83">
        <f t="shared" si="99"/>
        <v>2.3525320066951031E-7</v>
      </c>
      <c r="Z152" s="83">
        <f t="shared" si="100"/>
        <v>20277</v>
      </c>
      <c r="AA152" s="90">
        <f t="shared" si="101"/>
        <v>4.6237302465293945E-3</v>
      </c>
      <c r="AB152" s="90">
        <f t="shared" si="102"/>
        <v>4.4335316046645442E-4</v>
      </c>
      <c r="AC152" s="90">
        <f t="shared" si="103"/>
        <v>1.5337965988667151E-3</v>
      </c>
      <c r="AD152" s="90">
        <f t="shared" si="104"/>
        <v>-1.3232902435981126E-3</v>
      </c>
      <c r="AE152" s="90">
        <f t="shared" si="105"/>
        <v>1.7510970688019522E-7</v>
      </c>
      <c r="AF152" s="83">
        <f t="shared" si="106"/>
        <v>1.5337965988667151E-3</v>
      </c>
      <c r="AG152" s="147"/>
      <c r="AH152" s="83">
        <f t="shared" si="107"/>
        <v>2.8570868424648275E-3</v>
      </c>
      <c r="AI152" s="83">
        <f t="shared" si="108"/>
        <v>0.73450078645174999</v>
      </c>
      <c r="AJ152" s="83">
        <f t="shared" si="109"/>
        <v>0.93870322328773181</v>
      </c>
      <c r="AK152" s="83">
        <f t="shared" si="110"/>
        <v>-0.22147978786681591</v>
      </c>
      <c r="AL152" s="83">
        <f t="shared" si="111"/>
        <v>-2.4463423561006961</v>
      </c>
      <c r="AM152" s="83">
        <f t="shared" si="112"/>
        <v>-2.7598424007666535</v>
      </c>
      <c r="AN152" s="90">
        <f t="shared" si="114"/>
        <v>41.799220562909753</v>
      </c>
      <c r="AO152" s="90">
        <f t="shared" si="114"/>
        <v>41.79923740961636</v>
      </c>
      <c r="AP152" s="90">
        <f t="shared" si="114"/>
        <v>41.799152634327264</v>
      </c>
      <c r="AQ152" s="90">
        <f t="shared" si="114"/>
        <v>41.799579340851878</v>
      </c>
      <c r="AR152" s="90">
        <f t="shared" si="114"/>
        <v>41.797434187382116</v>
      </c>
      <c r="AS152" s="90">
        <f t="shared" si="114"/>
        <v>41.808285687667848</v>
      </c>
      <c r="AT152" s="90">
        <f t="shared" si="114"/>
        <v>41.754996344777744</v>
      </c>
      <c r="AU152" s="90">
        <f t="shared" si="113"/>
        <v>42.082164906094803</v>
      </c>
    </row>
    <row r="153" spans="1:47" ht="12.95" customHeight="1">
      <c r="A153" s="53" t="s">
        <v>130</v>
      </c>
      <c r="B153" s="50" t="s">
        <v>197</v>
      </c>
      <c r="C153" s="49">
        <v>44017.387000000002</v>
      </c>
      <c r="D153" s="49"/>
      <c r="E153" s="83">
        <f t="shared" si="95"/>
        <v>20317.547606493721</v>
      </c>
      <c r="F153" s="83">
        <f t="shared" si="96"/>
        <v>20317.5</v>
      </c>
      <c r="G153" s="83">
        <f t="shared" si="93"/>
        <v>1.0506100006750785E-2</v>
      </c>
      <c r="I153" s="83">
        <f t="shared" si="94"/>
        <v>1.0506100006750785E-2</v>
      </c>
      <c r="P153" s="83">
        <f t="shared" si="97"/>
        <v>1.7516502735995994E-3</v>
      </c>
      <c r="Q153" s="146">
        <f t="shared" si="98"/>
        <v>28998.887000000002</v>
      </c>
      <c r="R153" s="83">
        <f t="shared" si="88"/>
        <v>7.6640390130270847E-5</v>
      </c>
      <c r="S153" s="85">
        <v>0.1</v>
      </c>
      <c r="T153" s="83">
        <f t="shared" si="99"/>
        <v>7.6640390130270853E-6</v>
      </c>
      <c r="Z153" s="83">
        <f t="shared" si="100"/>
        <v>20317.5</v>
      </c>
      <c r="AA153" s="90">
        <f t="shared" si="101"/>
        <v>4.6111551100965591E-3</v>
      </c>
      <c r="AB153" s="90">
        <f t="shared" si="102"/>
        <v>7.6465951702538249E-3</v>
      </c>
      <c r="AC153" s="90">
        <f t="shared" si="103"/>
        <v>8.7544497331511848E-3</v>
      </c>
      <c r="AD153" s="90">
        <f t="shared" si="104"/>
        <v>5.8949448966542257E-3</v>
      </c>
      <c r="AE153" s="90">
        <f t="shared" si="105"/>
        <v>3.4750375334589702E-6</v>
      </c>
      <c r="AF153" s="83">
        <f t="shared" si="106"/>
        <v>8.7544497331511848E-3</v>
      </c>
      <c r="AG153" s="147"/>
      <c r="AH153" s="83">
        <f t="shared" si="107"/>
        <v>2.8595048364969599E-3</v>
      </c>
      <c r="AI153" s="83">
        <f t="shared" si="108"/>
        <v>0.7373092737694773</v>
      </c>
      <c r="AJ153" s="83">
        <f t="shared" si="109"/>
        <v>0.94296746915619323</v>
      </c>
      <c r="AK153" s="83">
        <f t="shared" si="110"/>
        <v>-0.22480371700830404</v>
      </c>
      <c r="AL153" s="83">
        <f t="shared" si="111"/>
        <v>-2.4337564092149169</v>
      </c>
      <c r="AM153" s="83">
        <f t="shared" si="112"/>
        <v>-2.7065425351816574</v>
      </c>
      <c r="AN153" s="90">
        <f t="shared" si="114"/>
        <v>41.815268556834155</v>
      </c>
      <c r="AO153" s="90">
        <f t="shared" si="114"/>
        <v>41.815283143226353</v>
      </c>
      <c r="AP153" s="90">
        <f t="shared" si="114"/>
        <v>41.815208015747373</v>
      </c>
      <c r="AQ153" s="90">
        <f t="shared" si="114"/>
        <v>41.815595050144601</v>
      </c>
      <c r="AR153" s="90">
        <f t="shared" si="114"/>
        <v>41.813603518255704</v>
      </c>
      <c r="AS153" s="90">
        <f t="shared" si="114"/>
        <v>41.823914428186796</v>
      </c>
      <c r="AT153" s="90">
        <f t="shared" si="114"/>
        <v>41.772109714349888</v>
      </c>
      <c r="AU153" s="90">
        <f t="shared" si="113"/>
        <v>42.101364786017818</v>
      </c>
    </row>
    <row r="154" spans="1:47" ht="12.95" customHeight="1">
      <c r="A154" s="53" t="s">
        <v>131</v>
      </c>
      <c r="B154" s="50"/>
      <c r="C154" s="49">
        <v>44046.394</v>
      </c>
      <c r="D154" s="49"/>
      <c r="E154" s="83">
        <f t="shared" si="95"/>
        <v>20448.987585453891</v>
      </c>
      <c r="F154" s="83">
        <f t="shared" si="96"/>
        <v>20449</v>
      </c>
      <c r="G154" s="83">
        <f t="shared" si="93"/>
        <v>-2.7397199955885299E-3</v>
      </c>
      <c r="I154" s="83">
        <f t="shared" si="94"/>
        <v>-2.7397199955885299E-3</v>
      </c>
      <c r="P154" s="83">
        <f t="shared" si="97"/>
        <v>1.7029813260058405E-3</v>
      </c>
      <c r="Q154" s="146">
        <f t="shared" si="98"/>
        <v>29027.894</v>
      </c>
      <c r="R154" s="83">
        <f t="shared" si="88"/>
        <v>1.9737595032896366E-5</v>
      </c>
      <c r="S154" s="85">
        <v>0.1</v>
      </c>
      <c r="T154" s="83">
        <f t="shared" si="99"/>
        <v>1.9737595032896368E-6</v>
      </c>
      <c r="Z154" s="83">
        <f t="shared" si="100"/>
        <v>20449</v>
      </c>
      <c r="AA154" s="90">
        <f t="shared" si="101"/>
        <v>4.5652483540654142E-3</v>
      </c>
      <c r="AB154" s="90">
        <f t="shared" si="102"/>
        <v>-5.6019870236481036E-3</v>
      </c>
      <c r="AC154" s="90">
        <f t="shared" si="103"/>
        <v>-4.4427013215943703E-3</v>
      </c>
      <c r="AD154" s="90">
        <f t="shared" si="104"/>
        <v>-7.304968349653944E-3</v>
      </c>
      <c r="AE154" s="90">
        <f t="shared" si="105"/>
        <v>5.336256258944587E-6</v>
      </c>
      <c r="AF154" s="83">
        <f t="shared" si="106"/>
        <v>-4.4427013215943703E-3</v>
      </c>
      <c r="AG154" s="147"/>
      <c r="AH154" s="83">
        <f t="shared" si="107"/>
        <v>2.8622670280595737E-3</v>
      </c>
      <c r="AI154" s="83">
        <f t="shared" si="108"/>
        <v>0.74687386903950104</v>
      </c>
      <c r="AJ154" s="83">
        <f t="shared" si="109"/>
        <v>0.95598096092268292</v>
      </c>
      <c r="AK154" s="83">
        <f t="shared" si="110"/>
        <v>-0.23552131677034535</v>
      </c>
      <c r="AL154" s="83">
        <f t="shared" si="111"/>
        <v>-2.3922065541783661</v>
      </c>
      <c r="AM154" s="83">
        <f t="shared" si="112"/>
        <v>-2.5427686762801609</v>
      </c>
      <c r="AN154" s="90">
        <f t="shared" si="114"/>
        <v>41.867809006971065</v>
      </c>
      <c r="AO154" s="90">
        <f t="shared" si="114"/>
        <v>41.867817713912331</v>
      </c>
      <c r="AP154" s="90">
        <f t="shared" si="114"/>
        <v>41.867769033925896</v>
      </c>
      <c r="AQ154" s="90">
        <f t="shared" si="114"/>
        <v>41.86804125114606</v>
      </c>
      <c r="AR154" s="90">
        <f t="shared" si="114"/>
        <v>41.866520589801461</v>
      </c>
      <c r="AS154" s="90">
        <f t="shared" si="114"/>
        <v>41.875064977345453</v>
      </c>
      <c r="AT154" s="90">
        <f t="shared" si="114"/>
        <v>41.828515831330058</v>
      </c>
      <c r="AU154" s="90">
        <f t="shared" si="113"/>
        <v>42.163705136878974</v>
      </c>
    </row>
    <row r="155" spans="1:47" ht="12.95" customHeight="1">
      <c r="A155" s="53" t="s">
        <v>124</v>
      </c>
      <c r="B155" s="50" t="s">
        <v>197</v>
      </c>
      <c r="C155" s="49">
        <v>44279.781999999999</v>
      </c>
      <c r="D155" s="49"/>
      <c r="E155" s="83">
        <f t="shared" si="95"/>
        <v>21506.543134444062</v>
      </c>
      <c r="F155" s="83">
        <f t="shared" si="96"/>
        <v>21506.5</v>
      </c>
      <c r="G155" s="83">
        <f t="shared" si="93"/>
        <v>9.5191799991880544E-3</v>
      </c>
      <c r="I155" s="83">
        <f t="shared" si="94"/>
        <v>9.5191799991880544E-3</v>
      </c>
      <c r="P155" s="83">
        <f t="shared" si="97"/>
        <v>1.3122863490625835E-3</v>
      </c>
      <c r="Q155" s="146">
        <f t="shared" si="98"/>
        <v>29261.281999999999</v>
      </c>
      <c r="R155" s="83">
        <f t="shared" si="88"/>
        <v>6.7353103384469771E-5</v>
      </c>
      <c r="S155" s="85">
        <v>0.1</v>
      </c>
      <c r="T155" s="83">
        <f t="shared" si="99"/>
        <v>6.7353103384469773E-6</v>
      </c>
      <c r="Z155" s="83">
        <f t="shared" si="100"/>
        <v>21506.5</v>
      </c>
      <c r="AA155" s="90">
        <f t="shared" si="101"/>
        <v>3.8760899346380788E-3</v>
      </c>
      <c r="AB155" s="90">
        <f t="shared" si="102"/>
        <v>6.9553764136125584E-3</v>
      </c>
      <c r="AC155" s="90">
        <f t="shared" si="103"/>
        <v>8.2068936501254706E-3</v>
      </c>
      <c r="AD155" s="90">
        <f t="shared" si="104"/>
        <v>5.6430900645499755E-3</v>
      </c>
      <c r="AE155" s="90">
        <f t="shared" si="105"/>
        <v>3.1844465476622649E-6</v>
      </c>
      <c r="AF155" s="83">
        <f t="shared" si="106"/>
        <v>8.2068936501254706E-3</v>
      </c>
      <c r="AG155" s="147"/>
      <c r="AH155" s="83">
        <f t="shared" si="107"/>
        <v>2.5638035855754956E-3</v>
      </c>
      <c r="AI155" s="83">
        <f t="shared" si="108"/>
        <v>0.85369517228501368</v>
      </c>
      <c r="AJ155" s="83">
        <f t="shared" si="109"/>
        <v>0.99624585500556118</v>
      </c>
      <c r="AK155" s="83">
        <f t="shared" si="110"/>
        <v>-0.31326989356712404</v>
      </c>
      <c r="AL155" s="83">
        <f t="shared" si="111"/>
        <v>-2.0077175818597008</v>
      </c>
      <c r="AM155" s="83">
        <f t="shared" si="112"/>
        <v>-1.5707060708307317</v>
      </c>
      <c r="AN155" s="90">
        <f t="shared" si="114"/>
        <v>42.320709287177415</v>
      </c>
      <c r="AO155" s="90">
        <f t="shared" si="114"/>
        <v>42.320709286892246</v>
      </c>
      <c r="AP155" s="90">
        <f t="shared" si="114"/>
        <v>42.320709295988955</v>
      </c>
      <c r="AQ155" s="90">
        <f t="shared" si="114"/>
        <v>42.320709005805561</v>
      </c>
      <c r="AR155" s="90">
        <f t="shared" si="114"/>
        <v>42.320718263064983</v>
      </c>
      <c r="AS155" s="90">
        <f t="shared" si="114"/>
        <v>42.320423405937703</v>
      </c>
      <c r="AT155" s="90">
        <f t="shared" si="114"/>
        <v>42.330338205945104</v>
      </c>
      <c r="AU155" s="90">
        <f t="shared" si="113"/>
        <v>42.665035334868861</v>
      </c>
    </row>
    <row r="156" spans="1:47" ht="12.95" customHeight="1">
      <c r="A156" s="53" t="s">
        <v>132</v>
      </c>
      <c r="B156" s="50" t="s">
        <v>197</v>
      </c>
      <c r="C156" s="49">
        <v>44289.491499999996</v>
      </c>
      <c r="D156" s="49"/>
      <c r="E156" s="83">
        <f t="shared" si="95"/>
        <v>21550.539979195797</v>
      </c>
      <c r="F156" s="83">
        <f t="shared" si="96"/>
        <v>21550.5</v>
      </c>
      <c r="G156" s="83">
        <f t="shared" si="93"/>
        <v>8.8228599997819401E-3</v>
      </c>
      <c r="J156" s="83">
        <f>G156</f>
        <v>8.8228599997819401E-3</v>
      </c>
      <c r="P156" s="83">
        <f t="shared" si="97"/>
        <v>1.2960571631876799E-3</v>
      </c>
      <c r="Q156" s="146">
        <f t="shared" si="98"/>
        <v>29270.991499999996</v>
      </c>
      <c r="R156" s="83">
        <f t="shared" si="88"/>
        <v>5.6652760940963397E-5</v>
      </c>
      <c r="S156" s="85">
        <v>1</v>
      </c>
      <c r="T156" s="83">
        <f t="shared" si="99"/>
        <v>5.6652760940963397E-5</v>
      </c>
      <c r="Z156" s="83">
        <f t="shared" si="100"/>
        <v>21550.5</v>
      </c>
      <c r="AA156" s="90">
        <f t="shared" si="101"/>
        <v>3.8335047207899786E-3</v>
      </c>
      <c r="AB156" s="90">
        <f t="shared" si="102"/>
        <v>6.2854124421796408E-3</v>
      </c>
      <c r="AC156" s="90">
        <f t="shared" si="103"/>
        <v>7.52680283659426E-3</v>
      </c>
      <c r="AD156" s="90">
        <f t="shared" si="104"/>
        <v>4.9893552789919615E-3</v>
      </c>
      <c r="AE156" s="90">
        <f t="shared" si="105"/>
        <v>2.4893666100004954E-5</v>
      </c>
      <c r="AF156" s="83">
        <f t="shared" si="106"/>
        <v>7.52680283659426E-3</v>
      </c>
      <c r="AG156" s="147"/>
      <c r="AH156" s="83">
        <f t="shared" si="107"/>
        <v>2.5374475576022989E-3</v>
      </c>
      <c r="AI156" s="83">
        <f t="shared" si="108"/>
        <v>0.8595237044254066</v>
      </c>
      <c r="AJ156" s="83">
        <f t="shared" si="109"/>
        <v>0.99447117187197143</v>
      </c>
      <c r="AK156" s="83">
        <f t="shared" si="110"/>
        <v>-0.31592647753853825</v>
      </c>
      <c r="AL156" s="83">
        <f t="shared" si="111"/>
        <v>-1.9891912021852969</v>
      </c>
      <c r="AM156" s="83">
        <f t="shared" si="112"/>
        <v>-1.5390491967697562</v>
      </c>
      <c r="AN156" s="90">
        <f t="shared" si="114"/>
        <v>42.341003186586526</v>
      </c>
      <c r="AO156" s="90">
        <f t="shared" si="114"/>
        <v>42.341003186489431</v>
      </c>
      <c r="AP156" s="90">
        <f t="shared" si="114"/>
        <v>42.341003190476478</v>
      </c>
      <c r="AQ156" s="90">
        <f t="shared" si="114"/>
        <v>42.34100302676697</v>
      </c>
      <c r="AR156" s="90">
        <f t="shared" si="114"/>
        <v>42.341009749045789</v>
      </c>
      <c r="AS156" s="90">
        <f t="shared" si="114"/>
        <v>42.340734241595037</v>
      </c>
      <c r="AT156" s="90">
        <f t="shared" si="114"/>
        <v>42.353078990923898</v>
      </c>
      <c r="AU156" s="90">
        <f t="shared" si="113"/>
        <v>42.68589446367411</v>
      </c>
    </row>
    <row r="157" spans="1:47" ht="12.95" customHeight="1">
      <c r="A157" s="53" t="s">
        <v>132</v>
      </c>
      <c r="B157" s="50"/>
      <c r="C157" s="49">
        <v>44289.600599999998</v>
      </c>
      <c r="D157" s="49"/>
      <c r="E157" s="83">
        <f t="shared" si="95"/>
        <v>21551.034346131528</v>
      </c>
      <c r="F157" s="83">
        <f t="shared" si="96"/>
        <v>21551</v>
      </c>
      <c r="G157" s="83">
        <f t="shared" si="93"/>
        <v>7.5797199970111251E-3</v>
      </c>
      <c r="J157" s="83">
        <f>G157</f>
        <v>7.5797199970111251E-3</v>
      </c>
      <c r="P157" s="83">
        <f t="shared" si="97"/>
        <v>1.2958727528696562E-3</v>
      </c>
      <c r="Q157" s="146">
        <f t="shared" si="98"/>
        <v>29271.100599999998</v>
      </c>
      <c r="R157" s="83">
        <f t="shared" si="88"/>
        <v>3.9486736187704332E-5</v>
      </c>
      <c r="S157" s="85">
        <v>1</v>
      </c>
      <c r="T157" s="83">
        <f t="shared" si="99"/>
        <v>3.9486736187704332E-5</v>
      </c>
      <c r="Z157" s="83">
        <f t="shared" si="100"/>
        <v>21551</v>
      </c>
      <c r="AA157" s="90">
        <f t="shared" si="101"/>
        <v>3.8330137288198132E-3</v>
      </c>
      <c r="AB157" s="90">
        <f t="shared" si="102"/>
        <v>5.0425790210609682E-3</v>
      </c>
      <c r="AC157" s="90">
        <f t="shared" si="103"/>
        <v>6.2838472441414687E-3</v>
      </c>
      <c r="AD157" s="90">
        <f t="shared" si="104"/>
        <v>3.7467062681913119E-3</v>
      </c>
      <c r="AE157" s="90">
        <f t="shared" si="105"/>
        <v>1.4037807860104067E-5</v>
      </c>
      <c r="AF157" s="83">
        <f t="shared" si="106"/>
        <v>6.2838472441414687E-3</v>
      </c>
      <c r="AG157" s="147"/>
      <c r="AH157" s="83">
        <f t="shared" si="107"/>
        <v>2.5371409759501569E-3</v>
      </c>
      <c r="AI157" s="83">
        <f t="shared" si="108"/>
        <v>0.85959067860582017</v>
      </c>
      <c r="AJ157" s="83">
        <f t="shared" si="109"/>
        <v>0.99444888921097496</v>
      </c>
      <c r="AK157" s="83">
        <f t="shared" si="110"/>
        <v>-0.31595624901858632</v>
      </c>
      <c r="AL157" s="83">
        <f t="shared" si="111"/>
        <v>-1.9889792192417921</v>
      </c>
      <c r="AM157" s="83">
        <f t="shared" si="112"/>
        <v>-1.5386922044544642</v>
      </c>
      <c r="AN157" s="90">
        <f t="shared" si="114"/>
        <v>42.341234595553757</v>
      </c>
      <c r="AO157" s="90">
        <f t="shared" si="114"/>
        <v>42.341234595458069</v>
      </c>
      <c r="AP157" s="90">
        <f t="shared" si="114"/>
        <v>42.341234599399819</v>
      </c>
      <c r="AQ157" s="90">
        <f t="shared" si="114"/>
        <v>42.341234437018201</v>
      </c>
      <c r="AR157" s="90">
        <f t="shared" si="114"/>
        <v>42.341241126693049</v>
      </c>
      <c r="AS157" s="90">
        <f t="shared" si="114"/>
        <v>42.340966055010156</v>
      </c>
      <c r="AT157" s="90">
        <f t="shared" si="114"/>
        <v>42.353338242644043</v>
      </c>
      <c r="AU157" s="90">
        <f t="shared" si="113"/>
        <v>42.686131499228722</v>
      </c>
    </row>
    <row r="158" spans="1:47" ht="12.95" customHeight="1">
      <c r="A158" s="53" t="s">
        <v>132</v>
      </c>
      <c r="B158" s="50" t="s">
        <v>197</v>
      </c>
      <c r="C158" s="49">
        <v>44289.712200000002</v>
      </c>
      <c r="D158" s="49"/>
      <c r="E158" s="83">
        <f t="shared" si="95"/>
        <v>21551.540041365519</v>
      </c>
      <c r="F158" s="83">
        <f t="shared" si="96"/>
        <v>21551.5</v>
      </c>
      <c r="G158" s="83">
        <f t="shared" si="93"/>
        <v>8.8365800038445741E-3</v>
      </c>
      <c r="J158" s="83">
        <f>G158</f>
        <v>8.8365800038445741E-3</v>
      </c>
      <c r="P158" s="83">
        <f t="shared" si="97"/>
        <v>1.2956883428268866E-3</v>
      </c>
      <c r="Q158" s="146">
        <f t="shared" si="98"/>
        <v>29271.212200000002</v>
      </c>
      <c r="R158" s="83">
        <f t="shared" si="88"/>
        <v>5.6865047043206101E-5</v>
      </c>
      <c r="S158" s="85">
        <v>1</v>
      </c>
      <c r="T158" s="83">
        <f t="shared" si="99"/>
        <v>5.6865047043206101E-5</v>
      </c>
      <c r="Z158" s="83">
        <f t="shared" si="100"/>
        <v>21551.5</v>
      </c>
      <c r="AA158" s="90">
        <f t="shared" si="101"/>
        <v>3.83252257735393E-3</v>
      </c>
      <c r="AB158" s="90">
        <f t="shared" si="102"/>
        <v>6.2997457693175305E-3</v>
      </c>
      <c r="AC158" s="90">
        <f t="shared" si="103"/>
        <v>7.5408916610176877E-3</v>
      </c>
      <c r="AD158" s="90">
        <f t="shared" si="104"/>
        <v>5.0040574264906441E-3</v>
      </c>
      <c r="AE158" s="90">
        <f t="shared" si="105"/>
        <v>2.5040590727616167E-5</v>
      </c>
      <c r="AF158" s="83">
        <f t="shared" si="106"/>
        <v>7.5408916610176877E-3</v>
      </c>
      <c r="AG158" s="147"/>
      <c r="AH158" s="83">
        <f t="shared" si="107"/>
        <v>2.5368342345270431E-3</v>
      </c>
      <c r="AI158" s="83">
        <f t="shared" si="108"/>
        <v>0.85965766953582157</v>
      </c>
      <c r="AJ158" s="83">
        <f t="shared" si="109"/>
        <v>0.99442655837924387</v>
      </c>
      <c r="AK158" s="83">
        <f t="shared" si="110"/>
        <v>-0.31598601093743428</v>
      </c>
      <c r="AL158" s="83">
        <f t="shared" si="111"/>
        <v>-1.9887672032587018</v>
      </c>
      <c r="AM158" s="83">
        <f t="shared" si="112"/>
        <v>-1.5383352729492126</v>
      </c>
      <c r="AN158" s="90">
        <f t="shared" si="114"/>
        <v>42.341466022553938</v>
      </c>
      <c r="AO158" s="90">
        <f t="shared" si="114"/>
        <v>42.341466022459656</v>
      </c>
      <c r="AP158" s="90">
        <f t="shared" si="114"/>
        <v>42.341466026356414</v>
      </c>
      <c r="AQ158" s="90">
        <f t="shared" si="114"/>
        <v>42.341465865298744</v>
      </c>
      <c r="AR158" s="90">
        <f t="shared" si="114"/>
        <v>42.341472522319478</v>
      </c>
      <c r="AS158" s="90">
        <f t="shared" si="114"/>
        <v>42.341197891250204</v>
      </c>
      <c r="AT158" s="90">
        <f t="shared" si="114"/>
        <v>42.353597513062446</v>
      </c>
      <c r="AU158" s="90">
        <f t="shared" si="113"/>
        <v>42.686368534783327</v>
      </c>
    </row>
    <row r="159" spans="1:47" ht="12.95" customHeight="1">
      <c r="A159" s="53" t="s">
        <v>133</v>
      </c>
      <c r="B159" s="50" t="s">
        <v>197</v>
      </c>
      <c r="C159" s="49">
        <v>44336.493999999999</v>
      </c>
      <c r="D159" s="49"/>
      <c r="E159" s="83">
        <f t="shared" si="95"/>
        <v>21763.523314634691</v>
      </c>
      <c r="F159" s="83">
        <f t="shared" si="96"/>
        <v>21763.5</v>
      </c>
      <c r="G159" s="83">
        <f t="shared" si="93"/>
        <v>5.1452199986670166E-3</v>
      </c>
      <c r="I159" s="83">
        <f t="shared" ref="I159:I167" si="115">G159</f>
        <v>5.1452199986670166E-3</v>
      </c>
      <c r="P159" s="83">
        <f t="shared" si="97"/>
        <v>1.2175232849450826E-3</v>
      </c>
      <c r="Q159" s="146">
        <f t="shared" si="98"/>
        <v>29317.993999999999</v>
      </c>
      <c r="R159" s="83">
        <f t="shared" si="88"/>
        <v>1.5426801474982076E-5</v>
      </c>
      <c r="S159" s="85">
        <v>0.1</v>
      </c>
      <c r="T159" s="83">
        <f t="shared" si="99"/>
        <v>1.5426801474982076E-6</v>
      </c>
      <c r="Z159" s="83">
        <f t="shared" si="100"/>
        <v>21763.5</v>
      </c>
      <c r="AA159" s="90">
        <f t="shared" si="101"/>
        <v>3.6096326134980546E-3</v>
      </c>
      <c r="AB159" s="90">
        <f t="shared" si="102"/>
        <v>2.7531106701140446E-3</v>
      </c>
      <c r="AC159" s="90">
        <f t="shared" si="103"/>
        <v>3.9276967137219336E-3</v>
      </c>
      <c r="AD159" s="90">
        <f t="shared" si="104"/>
        <v>1.535587385168962E-3</v>
      </c>
      <c r="AE159" s="90">
        <f t="shared" si="105"/>
        <v>2.3580286174900501E-7</v>
      </c>
      <c r="AF159" s="83">
        <f t="shared" si="106"/>
        <v>3.9276967137219336E-3</v>
      </c>
      <c r="AG159" s="147"/>
      <c r="AH159" s="83">
        <f t="shared" si="107"/>
        <v>2.3921093285529721E-3</v>
      </c>
      <c r="AI159" s="83">
        <f t="shared" si="108"/>
        <v>0.88961350147680163</v>
      </c>
      <c r="AJ159" s="83">
        <f t="shared" si="109"/>
        <v>0.98033523680474688</v>
      </c>
      <c r="AK159" s="83">
        <f t="shared" si="110"/>
        <v>-0.32765523003922425</v>
      </c>
      <c r="AL159" s="83">
        <f t="shared" si="111"/>
        <v>-1.8957519358552835</v>
      </c>
      <c r="AM159" s="83">
        <f t="shared" si="112"/>
        <v>-1.3921236489586499</v>
      </c>
      <c r="AN159" s="90">
        <f t="shared" si="114"/>
        <v>42.441274754169562</v>
      </c>
      <c r="AO159" s="90">
        <f t="shared" si="114"/>
        <v>42.441274754173413</v>
      </c>
      <c r="AP159" s="90">
        <f t="shared" si="114"/>
        <v>42.44127475454799</v>
      </c>
      <c r="AQ159" s="90">
        <f t="shared" si="114"/>
        <v>42.441274790939786</v>
      </c>
      <c r="AR159" s="90">
        <f t="shared" si="114"/>
        <v>42.441278326374587</v>
      </c>
      <c r="AS159" s="90">
        <f t="shared" si="114"/>
        <v>42.441619813276169</v>
      </c>
      <c r="AT159" s="90">
        <f t="shared" si="114"/>
        <v>42.465195488460608</v>
      </c>
      <c r="AU159" s="90">
        <f t="shared" si="113"/>
        <v>42.786871609935908</v>
      </c>
    </row>
    <row r="160" spans="1:47" ht="12.95" customHeight="1">
      <c r="A160" s="53" t="s">
        <v>133</v>
      </c>
      <c r="B160" s="50" t="s">
        <v>197</v>
      </c>
      <c r="C160" s="49">
        <v>44337.379000000001</v>
      </c>
      <c r="D160" s="49"/>
      <c r="E160" s="83">
        <f t="shared" si="95"/>
        <v>21767.533532215966</v>
      </c>
      <c r="F160" s="83">
        <f t="shared" si="96"/>
        <v>21767.5</v>
      </c>
      <c r="G160" s="83">
        <f t="shared" si="93"/>
        <v>7.4001000029966235E-3</v>
      </c>
      <c r="I160" s="83">
        <f t="shared" si="115"/>
        <v>7.4001000029966235E-3</v>
      </c>
      <c r="P160" s="83">
        <f t="shared" si="97"/>
        <v>1.2160489481685874E-3</v>
      </c>
      <c r="Q160" s="146">
        <f t="shared" si="98"/>
        <v>29318.879000000001</v>
      </c>
      <c r="R160" s="83">
        <f t="shared" si="88"/>
        <v>3.8242487448719739E-5</v>
      </c>
      <c r="S160" s="85">
        <v>0.1</v>
      </c>
      <c r="T160" s="83">
        <f t="shared" si="99"/>
        <v>3.8242487448719742E-6</v>
      </c>
      <c r="Z160" s="83">
        <f t="shared" si="100"/>
        <v>21767.5</v>
      </c>
      <c r="AA160" s="90">
        <f t="shared" si="101"/>
        <v>3.6051410909479606E-3</v>
      </c>
      <c r="AB160" s="90">
        <f t="shared" si="102"/>
        <v>5.0110078602172503E-3</v>
      </c>
      <c r="AC160" s="90">
        <f t="shared" si="103"/>
        <v>6.1840510548280356E-3</v>
      </c>
      <c r="AD160" s="90">
        <f t="shared" si="104"/>
        <v>3.7949589120486629E-3</v>
      </c>
      <c r="AE160" s="90">
        <f t="shared" si="105"/>
        <v>1.4401713144137571E-6</v>
      </c>
      <c r="AF160" s="83">
        <f t="shared" si="106"/>
        <v>6.1840510548280356E-3</v>
      </c>
      <c r="AG160" s="147"/>
      <c r="AH160" s="83">
        <f t="shared" si="107"/>
        <v>2.3890921427793732E-3</v>
      </c>
      <c r="AI160" s="83">
        <f t="shared" si="108"/>
        <v>0.89020927970524122</v>
      </c>
      <c r="AJ160" s="83">
        <f t="shared" si="109"/>
        <v>0.97997490321810876</v>
      </c>
      <c r="AK160" s="83">
        <f t="shared" si="110"/>
        <v>-0.3278553439635033</v>
      </c>
      <c r="AL160" s="83">
        <f t="shared" si="111"/>
        <v>-1.893934183135437</v>
      </c>
      <c r="AM160" s="83">
        <f t="shared" si="112"/>
        <v>-1.3894567363369306</v>
      </c>
      <c r="AN160" s="90">
        <f t="shared" si="114"/>
        <v>42.443191401073989</v>
      </c>
      <c r="AO160" s="90">
        <f t="shared" si="114"/>
        <v>42.443191401079225</v>
      </c>
      <c r="AP160" s="90">
        <f t="shared" si="114"/>
        <v>42.443191401556824</v>
      </c>
      <c r="AQ160" s="90">
        <f t="shared" si="114"/>
        <v>42.44319144515223</v>
      </c>
      <c r="AR160" s="90">
        <f t="shared" si="114"/>
        <v>42.443195424328216</v>
      </c>
      <c r="AS160" s="90">
        <f t="shared" si="114"/>
        <v>42.443556544706716</v>
      </c>
      <c r="AT160" s="90">
        <f t="shared" si="114"/>
        <v>42.467332720415889</v>
      </c>
      <c r="AU160" s="90">
        <f t="shared" si="113"/>
        <v>42.788767894372747</v>
      </c>
    </row>
    <row r="161" spans="1:48" ht="12.95" customHeight="1">
      <c r="A161" s="53" t="s">
        <v>133</v>
      </c>
      <c r="B161" s="50"/>
      <c r="C161" s="49">
        <v>44339.472000000002</v>
      </c>
      <c r="D161" s="49"/>
      <c r="E161" s="83">
        <f t="shared" si="95"/>
        <v>21777.017583512679</v>
      </c>
      <c r="F161" s="83">
        <f t="shared" si="96"/>
        <v>21777</v>
      </c>
      <c r="G161" s="83">
        <f t="shared" si="93"/>
        <v>3.8804400028311647E-3</v>
      </c>
      <c r="I161" s="83">
        <f t="shared" si="115"/>
        <v>3.8804400028311647E-3</v>
      </c>
      <c r="P161" s="83">
        <f t="shared" si="97"/>
        <v>1.2125474689266835E-3</v>
      </c>
      <c r="Q161" s="146">
        <f t="shared" si="98"/>
        <v>29320.972000000002</v>
      </c>
      <c r="R161" s="83">
        <f t="shared" si="88"/>
        <v>7.1176505724632731E-6</v>
      </c>
      <c r="S161" s="85">
        <v>0.1</v>
      </c>
      <c r="T161" s="83">
        <f t="shared" si="99"/>
        <v>7.1176505724632734E-7</v>
      </c>
      <c r="Z161" s="83">
        <f t="shared" si="100"/>
        <v>21777</v>
      </c>
      <c r="AA161" s="90">
        <f t="shared" si="101"/>
        <v>3.5944304632170698E-3</v>
      </c>
      <c r="AB161" s="90">
        <f t="shared" si="102"/>
        <v>1.4985570085407785E-3</v>
      </c>
      <c r="AC161" s="90">
        <f t="shared" si="103"/>
        <v>2.6678925339044812E-3</v>
      </c>
      <c r="AD161" s="90">
        <f t="shared" si="104"/>
        <v>2.8600953961409499E-4</v>
      </c>
      <c r="AE161" s="90">
        <f t="shared" si="105"/>
        <v>8.1801456750266575E-9</v>
      </c>
      <c r="AF161" s="83">
        <f t="shared" si="106"/>
        <v>2.6678925339044812E-3</v>
      </c>
      <c r="AG161" s="147"/>
      <c r="AH161" s="83">
        <f t="shared" si="107"/>
        <v>2.3818829942903862E-3</v>
      </c>
      <c r="AI161" s="83">
        <f t="shared" si="108"/>
        <v>0.89162891405999523</v>
      </c>
      <c r="AJ161" s="83">
        <f t="shared" si="109"/>
        <v>0.97910414700059345</v>
      </c>
      <c r="AK161" s="83">
        <f t="shared" si="110"/>
        <v>-0.32832733142468223</v>
      </c>
      <c r="AL161" s="83">
        <f t="shared" si="111"/>
        <v>-1.8896072412849931</v>
      </c>
      <c r="AM161" s="83">
        <f t="shared" si="112"/>
        <v>-1.3831354821691775</v>
      </c>
      <c r="AN161" s="90">
        <f t="shared" ref="AN161:AT170" si="116">$AU161+$AB$7*SIN(AO161)</f>
        <v>42.447748589744457</v>
      </c>
      <c r="AO161" s="90">
        <f t="shared" si="116"/>
        <v>42.447748589754596</v>
      </c>
      <c r="AP161" s="90">
        <f t="shared" si="116"/>
        <v>42.44774859056367</v>
      </c>
      <c r="AQ161" s="90">
        <f t="shared" si="116"/>
        <v>42.44774865513493</v>
      </c>
      <c r="AR161" s="90">
        <f t="shared" si="116"/>
        <v>42.447753808123686</v>
      </c>
      <c r="AS161" s="90">
        <f t="shared" si="116"/>
        <v>42.448162698651345</v>
      </c>
      <c r="AT161" s="90">
        <f t="shared" si="116"/>
        <v>42.47241327712657</v>
      </c>
      <c r="AU161" s="90">
        <f t="shared" si="113"/>
        <v>42.793271569910246</v>
      </c>
    </row>
    <row r="162" spans="1:48" ht="12.95" customHeight="1">
      <c r="A162" s="53" t="s">
        <v>133</v>
      </c>
      <c r="B162" s="50"/>
      <c r="C162" s="49">
        <v>44342.341999999997</v>
      </c>
      <c r="D162" s="49"/>
      <c r="E162" s="83">
        <f t="shared" si="95"/>
        <v>21790.02246990614</v>
      </c>
      <c r="F162" s="83">
        <f t="shared" si="96"/>
        <v>21790</v>
      </c>
      <c r="G162" s="83">
        <f t="shared" si="93"/>
        <v>4.9587999965297058E-3</v>
      </c>
      <c r="I162" s="83">
        <f t="shared" si="115"/>
        <v>4.9587999965297058E-3</v>
      </c>
      <c r="P162" s="83">
        <f t="shared" si="97"/>
        <v>1.2077561320394383E-3</v>
      </c>
      <c r="Q162" s="146">
        <f t="shared" si="98"/>
        <v>29323.841999999997</v>
      </c>
      <c r="R162" s="83">
        <f t="shared" si="88"/>
        <v>1.407033007333008E-5</v>
      </c>
      <c r="S162" s="85">
        <v>0.1</v>
      </c>
      <c r="T162" s="83">
        <f t="shared" si="99"/>
        <v>1.4070330073330081E-6</v>
      </c>
      <c r="Z162" s="83">
        <f t="shared" si="100"/>
        <v>21790</v>
      </c>
      <c r="AA162" s="90">
        <f t="shared" si="101"/>
        <v>3.5796749366165544E-3</v>
      </c>
      <c r="AB162" s="90">
        <f t="shared" si="102"/>
        <v>2.5868811919525898E-3</v>
      </c>
      <c r="AC162" s="90">
        <f t="shared" si="103"/>
        <v>3.7510438644902675E-3</v>
      </c>
      <c r="AD162" s="90">
        <f t="shared" si="104"/>
        <v>1.3791250599131514E-3</v>
      </c>
      <c r="AE162" s="90">
        <f t="shared" si="105"/>
        <v>1.9019859308804534E-7</v>
      </c>
      <c r="AF162" s="83">
        <f t="shared" si="106"/>
        <v>3.7510438644902675E-3</v>
      </c>
      <c r="AG162" s="147"/>
      <c r="AH162" s="83">
        <f t="shared" si="107"/>
        <v>2.3719188045771161E-3</v>
      </c>
      <c r="AI162" s="83">
        <f t="shared" si="108"/>
        <v>0.89358223380061219</v>
      </c>
      <c r="AJ162" s="83">
        <f t="shared" si="109"/>
        <v>0.97787819139961829</v>
      </c>
      <c r="AK162" s="83">
        <f t="shared" si="110"/>
        <v>-0.32896563325885803</v>
      </c>
      <c r="AL162" s="83">
        <f t="shared" si="111"/>
        <v>-1.8836637302619703</v>
      </c>
      <c r="AM162" s="83">
        <f t="shared" si="112"/>
        <v>-1.374513980805333</v>
      </c>
      <c r="AN162" s="90">
        <f t="shared" si="116"/>
        <v>42.453996544107788</v>
      </c>
      <c r="AO162" s="90">
        <f t="shared" si="116"/>
        <v>42.453996544130121</v>
      </c>
      <c r="AP162" s="90">
        <f t="shared" si="116"/>
        <v>42.453996545650128</v>
      </c>
      <c r="AQ162" s="90">
        <f t="shared" si="116"/>
        <v>42.453996649133067</v>
      </c>
      <c r="AR162" s="90">
        <f t="shared" si="116"/>
        <v>42.454003693710021</v>
      </c>
      <c r="AS162" s="90">
        <f t="shared" si="116"/>
        <v>42.454480538669941</v>
      </c>
      <c r="AT162" s="90">
        <f t="shared" si="116"/>
        <v>42.479376161722911</v>
      </c>
      <c r="AU162" s="90">
        <f t="shared" si="113"/>
        <v>42.799434494329979</v>
      </c>
    </row>
    <row r="163" spans="1:48" ht="12.95" customHeight="1">
      <c r="A163" s="53" t="s">
        <v>133</v>
      </c>
      <c r="B163" s="50" t="s">
        <v>197</v>
      </c>
      <c r="C163" s="49">
        <v>44342.438999999998</v>
      </c>
      <c r="D163" s="49"/>
      <c r="E163" s="83">
        <f t="shared" si="95"/>
        <v>21790.46200787833</v>
      </c>
      <c r="F163" s="83">
        <f t="shared" si="96"/>
        <v>21790.5</v>
      </c>
      <c r="G163" s="83">
        <f t="shared" si="93"/>
        <v>-8.3843399988836609E-3</v>
      </c>
      <c r="I163" s="83">
        <f t="shared" si="115"/>
        <v>-8.3843399988836609E-3</v>
      </c>
      <c r="P163" s="83">
        <f t="shared" si="97"/>
        <v>1.2075718535673756E-3</v>
      </c>
      <c r="Q163" s="146">
        <f t="shared" si="98"/>
        <v>29323.938999999998</v>
      </c>
      <c r="R163" s="83">
        <f t="shared" si="88"/>
        <v>9.2004772985190676E-5</v>
      </c>
      <c r="S163" s="85">
        <v>0.1</v>
      </c>
      <c r="T163" s="83">
        <f t="shared" si="99"/>
        <v>9.2004772985190676E-6</v>
      </c>
      <c r="Z163" s="83">
        <f t="shared" si="100"/>
        <v>21790.5</v>
      </c>
      <c r="AA163" s="90">
        <f t="shared" si="101"/>
        <v>3.5791051303405586E-3</v>
      </c>
      <c r="AB163" s="90">
        <f t="shared" si="102"/>
        <v>-1.0755873275656844E-2</v>
      </c>
      <c r="AC163" s="90">
        <f t="shared" si="103"/>
        <v>-9.5919118524510367E-3</v>
      </c>
      <c r="AD163" s="90">
        <f t="shared" si="104"/>
        <v>-1.196344512922422E-2</v>
      </c>
      <c r="AE163" s="90">
        <f t="shared" si="105"/>
        <v>1.4312401935995872E-5</v>
      </c>
      <c r="AF163" s="83">
        <f t="shared" si="106"/>
        <v>-9.5919118524510367E-3</v>
      </c>
      <c r="AG163" s="147"/>
      <c r="AH163" s="83">
        <f t="shared" si="107"/>
        <v>2.3715332767731828E-3</v>
      </c>
      <c r="AI163" s="83">
        <f t="shared" si="108"/>
        <v>0.89365760816547402</v>
      </c>
      <c r="AJ163" s="83">
        <f t="shared" si="109"/>
        <v>0.97783024018055187</v>
      </c>
      <c r="AK163" s="83">
        <f t="shared" si="110"/>
        <v>-0.32899000672844331</v>
      </c>
      <c r="AL163" s="83">
        <f t="shared" si="111"/>
        <v>-1.8834346134037774</v>
      </c>
      <c r="AM163" s="83">
        <f t="shared" si="112"/>
        <v>-1.3741830405416753</v>
      </c>
      <c r="AN163" s="90">
        <f t="shared" si="116"/>
        <v>42.454237123402656</v>
      </c>
      <c r="AO163" s="90">
        <f t="shared" si="116"/>
        <v>42.454237123425621</v>
      </c>
      <c r="AP163" s="90">
        <f t="shared" si="116"/>
        <v>42.454237124980239</v>
      </c>
      <c r="AQ163" s="90">
        <f t="shared" si="116"/>
        <v>42.454237230224237</v>
      </c>
      <c r="AR163" s="90">
        <f t="shared" si="116"/>
        <v>42.454244354373976</v>
      </c>
      <c r="AS163" s="90">
        <f t="shared" si="116"/>
        <v>42.45472387227079</v>
      </c>
      <c r="AT163" s="90">
        <f t="shared" si="116"/>
        <v>42.479644207938968</v>
      </c>
      <c r="AU163" s="90">
        <f t="shared" si="113"/>
        <v>42.799671529884584</v>
      </c>
    </row>
    <row r="164" spans="1:48" ht="12.95" customHeight="1">
      <c r="A164" s="53" t="s">
        <v>134</v>
      </c>
      <c r="B164" s="50"/>
      <c r="C164" s="49">
        <v>44362.423999999999</v>
      </c>
      <c r="D164" s="49"/>
      <c r="E164" s="83">
        <f t="shared" si="95"/>
        <v>21881.020424106111</v>
      </c>
      <c r="F164" s="83">
        <f t="shared" si="96"/>
        <v>21881</v>
      </c>
      <c r="G164" s="83">
        <f t="shared" si="93"/>
        <v>4.5073200017213821E-3</v>
      </c>
      <c r="I164" s="83">
        <f t="shared" si="115"/>
        <v>4.5073200017213821E-3</v>
      </c>
      <c r="P164" s="83">
        <f t="shared" si="97"/>
        <v>1.1742219838085772E-3</v>
      </c>
      <c r="Q164" s="146">
        <f t="shared" si="98"/>
        <v>29343.923999999999</v>
      </c>
      <c r="R164" s="83">
        <f t="shared" si="88"/>
        <v>1.1109542397014269E-5</v>
      </c>
      <c r="S164" s="85">
        <v>0.1</v>
      </c>
      <c r="T164" s="83">
        <f t="shared" si="99"/>
        <v>1.1109542397014269E-6</v>
      </c>
      <c r="Z164" s="83">
        <f t="shared" si="100"/>
        <v>21881</v>
      </c>
      <c r="AA164" s="90">
        <f t="shared" si="101"/>
        <v>3.4731580569175922E-3</v>
      </c>
      <c r="AB164" s="90">
        <f t="shared" si="102"/>
        <v>2.2083839286123671E-3</v>
      </c>
      <c r="AC164" s="90">
        <f t="shared" si="103"/>
        <v>3.333098017912805E-3</v>
      </c>
      <c r="AD164" s="90">
        <f t="shared" si="104"/>
        <v>1.0341619448037899E-3</v>
      </c>
      <c r="AE164" s="90">
        <f t="shared" si="105"/>
        <v>1.069490928080357E-7</v>
      </c>
      <c r="AF164" s="83">
        <f t="shared" si="106"/>
        <v>3.333098017912805E-3</v>
      </c>
      <c r="AG164" s="147"/>
      <c r="AH164" s="83">
        <f t="shared" si="107"/>
        <v>2.2989360731090151E-3</v>
      </c>
      <c r="AI164" s="83">
        <f t="shared" si="108"/>
        <v>0.90760473567586697</v>
      </c>
      <c r="AJ164" s="83">
        <f t="shared" si="109"/>
        <v>0.96814581433986746</v>
      </c>
      <c r="AK164" s="83">
        <f t="shared" si="110"/>
        <v>-0.33317599547197668</v>
      </c>
      <c r="AL164" s="83">
        <f t="shared" si="111"/>
        <v>-1.8413150678894672</v>
      </c>
      <c r="AM164" s="83">
        <f t="shared" si="112"/>
        <v>-1.3150568054065519</v>
      </c>
      <c r="AN164" s="90">
        <f t="shared" si="116"/>
        <v>42.498121154165794</v>
      </c>
      <c r="AO164" s="90">
        <f t="shared" si="116"/>
        <v>42.498121154998557</v>
      </c>
      <c r="AP164" s="90">
        <f t="shared" si="116"/>
        <v>42.498121182839448</v>
      </c>
      <c r="AQ164" s="90">
        <f t="shared" si="116"/>
        <v>42.498122113608026</v>
      </c>
      <c r="AR164" s="90">
        <f t="shared" si="116"/>
        <v>42.498153225054629</v>
      </c>
      <c r="AS164" s="90">
        <f t="shared" si="116"/>
        <v>42.499186807265922</v>
      </c>
      <c r="AT164" s="90">
        <f t="shared" si="116"/>
        <v>42.528454970812717</v>
      </c>
      <c r="AU164" s="90">
        <f t="shared" si="113"/>
        <v>42.842574965268113</v>
      </c>
    </row>
    <row r="165" spans="1:48" ht="12.95" customHeight="1">
      <c r="A165" s="53" t="s">
        <v>134</v>
      </c>
      <c r="B165" s="50" t="s">
        <v>197</v>
      </c>
      <c r="C165" s="49">
        <v>44371.358</v>
      </c>
      <c r="D165" s="49"/>
      <c r="E165" s="83">
        <f t="shared" si="95"/>
        <v>21921.50323074004</v>
      </c>
      <c r="F165" s="83">
        <f t="shared" si="96"/>
        <v>21921.5</v>
      </c>
      <c r="G165" s="83">
        <f t="shared" si="93"/>
        <v>7.1297999966191128E-4</v>
      </c>
      <c r="I165" s="83">
        <f t="shared" si="115"/>
        <v>7.1297999966191128E-4</v>
      </c>
      <c r="P165" s="83">
        <f t="shared" si="97"/>
        <v>1.1593003771625311E-3</v>
      </c>
      <c r="Q165" s="146">
        <f t="shared" si="98"/>
        <v>29352.858</v>
      </c>
      <c r="R165" s="83">
        <f t="shared" si="88"/>
        <v>1.9920187937229575E-7</v>
      </c>
      <c r="S165" s="85">
        <v>0.1</v>
      </c>
      <c r="T165" s="83">
        <f t="shared" si="99"/>
        <v>1.9920187937229577E-8</v>
      </c>
      <c r="Z165" s="83">
        <f t="shared" si="100"/>
        <v>21921.5</v>
      </c>
      <c r="AA165" s="90">
        <f t="shared" si="101"/>
        <v>3.4239151830992584E-3</v>
      </c>
      <c r="AB165" s="90">
        <f t="shared" si="102"/>
        <v>-1.5516348062748161E-3</v>
      </c>
      <c r="AC165" s="90">
        <f t="shared" si="103"/>
        <v>-4.4632037750061979E-4</v>
      </c>
      <c r="AD165" s="90">
        <f t="shared" si="104"/>
        <v>-2.7109351834373472E-3</v>
      </c>
      <c r="AE165" s="90">
        <f t="shared" si="105"/>
        <v>7.3491695687984832E-7</v>
      </c>
      <c r="AF165" s="83">
        <f t="shared" si="106"/>
        <v>-4.4632037750061979E-4</v>
      </c>
      <c r="AG165" s="147"/>
      <c r="AH165" s="83">
        <f t="shared" si="107"/>
        <v>2.2646148059367274E-3</v>
      </c>
      <c r="AI165" s="83">
        <f t="shared" si="108"/>
        <v>0.914045009901574</v>
      </c>
      <c r="AJ165" s="83">
        <f t="shared" si="109"/>
        <v>0.9631388243932324</v>
      </c>
      <c r="AK165" s="83">
        <f t="shared" si="110"/>
        <v>-0.33489530976925985</v>
      </c>
      <c r="AL165" s="83">
        <f t="shared" si="111"/>
        <v>-1.8220354649944006</v>
      </c>
      <c r="AM165" s="83">
        <f t="shared" si="112"/>
        <v>-1.2890747449262865</v>
      </c>
      <c r="AN165" s="90">
        <f t="shared" si="116"/>
        <v>42.517983035038</v>
      </c>
      <c r="AO165" s="90">
        <f t="shared" si="116"/>
        <v>42.517983037470493</v>
      </c>
      <c r="AP165" s="90">
        <f t="shared" si="116"/>
        <v>42.517983103666786</v>
      </c>
      <c r="AQ165" s="90">
        <f t="shared" si="116"/>
        <v>42.517984905071792</v>
      </c>
      <c r="AR165" s="90">
        <f t="shared" si="116"/>
        <v>42.518033915201961</v>
      </c>
      <c r="AS165" s="90">
        <f t="shared" si="116"/>
        <v>42.519358802502957</v>
      </c>
      <c r="AT165" s="90">
        <f t="shared" si="116"/>
        <v>42.550486394826976</v>
      </c>
      <c r="AU165" s="90">
        <f t="shared" si="113"/>
        <v>42.861774845191135</v>
      </c>
    </row>
    <row r="166" spans="1:48" ht="12.95" customHeight="1">
      <c r="A166" s="53" t="s">
        <v>134</v>
      </c>
      <c r="B166" s="50"/>
      <c r="C166" s="49">
        <v>44371.466999999997</v>
      </c>
      <c r="D166" s="49"/>
      <c r="E166" s="83">
        <f t="shared" si="95"/>
        <v>21921.99714454382</v>
      </c>
      <c r="F166" s="83">
        <f t="shared" si="96"/>
        <v>21922</v>
      </c>
      <c r="G166" s="83">
        <f t="shared" si="93"/>
        <v>-6.3016000058269128E-4</v>
      </c>
      <c r="I166" s="83">
        <f t="shared" si="115"/>
        <v>-6.3016000058269128E-4</v>
      </c>
      <c r="P166" s="83">
        <f t="shared" si="97"/>
        <v>1.1591161710818832E-3</v>
      </c>
      <c r="Q166" s="146">
        <f t="shared" si="98"/>
        <v>29352.966999999997</v>
      </c>
      <c r="R166" s="83">
        <f t="shared" si="88"/>
        <v>3.201509218486636E-6</v>
      </c>
      <c r="S166" s="85">
        <v>0.1</v>
      </c>
      <c r="T166" s="83">
        <f t="shared" si="99"/>
        <v>3.2015092184866362E-7</v>
      </c>
      <c r="Z166" s="83">
        <f t="shared" si="100"/>
        <v>21922</v>
      </c>
      <c r="AA166" s="90">
        <f t="shared" si="101"/>
        <v>3.4233001049521318E-3</v>
      </c>
      <c r="AB166" s="90">
        <f t="shared" si="102"/>
        <v>-2.8943439344529401E-3</v>
      </c>
      <c r="AC166" s="90">
        <f t="shared" si="103"/>
        <v>-1.7892761716645745E-3</v>
      </c>
      <c r="AD166" s="90">
        <f t="shared" si="104"/>
        <v>-4.0534601055348231E-3</v>
      </c>
      <c r="AE166" s="90">
        <f t="shared" si="105"/>
        <v>1.6430538827162381E-6</v>
      </c>
      <c r="AF166" s="83">
        <f t="shared" si="106"/>
        <v>-1.7892761716645745E-3</v>
      </c>
      <c r="AG166" s="147"/>
      <c r="AH166" s="83">
        <f t="shared" si="107"/>
        <v>2.2641839338702488E-3</v>
      </c>
      <c r="AI166" s="83">
        <f t="shared" si="108"/>
        <v>0.91412529724659763</v>
      </c>
      <c r="AJ166" s="83">
        <f t="shared" si="109"/>
        <v>0.96307430784684589</v>
      </c>
      <c r="AK166" s="83">
        <f t="shared" si="110"/>
        <v>-0.3349159062440657</v>
      </c>
      <c r="AL166" s="83">
        <f t="shared" si="111"/>
        <v>-1.8217957337306667</v>
      </c>
      <c r="AM166" s="83">
        <f t="shared" si="112"/>
        <v>-1.2887557462208252</v>
      </c>
      <c r="AN166" s="90">
        <f t="shared" si="116"/>
        <v>42.51822912395982</v>
      </c>
      <c r="AO166" s="90">
        <f t="shared" si="116"/>
        <v>42.518229126421772</v>
      </c>
      <c r="AP166" s="90">
        <f t="shared" si="116"/>
        <v>42.518229193265633</v>
      </c>
      <c r="AQ166" s="90">
        <f t="shared" si="116"/>
        <v>42.518231008114562</v>
      </c>
      <c r="AR166" s="90">
        <f t="shared" si="116"/>
        <v>42.518280270554747</v>
      </c>
      <c r="AS166" s="90">
        <f t="shared" si="116"/>
        <v>42.519608913624211</v>
      </c>
      <c r="AT166" s="90">
        <f t="shared" si="116"/>
        <v>42.550759106975619</v>
      </c>
      <c r="AU166" s="90">
        <f t="shared" si="113"/>
        <v>42.86201188074574</v>
      </c>
    </row>
    <row r="167" spans="1:48" ht="12.95" customHeight="1">
      <c r="A167" s="53" t="s">
        <v>134</v>
      </c>
      <c r="B167" s="50" t="s">
        <v>197</v>
      </c>
      <c r="C167" s="49">
        <v>44372.463000000003</v>
      </c>
      <c r="D167" s="49"/>
      <c r="E167" s="83">
        <f t="shared" si="95"/>
        <v>21926.51033856751</v>
      </c>
      <c r="F167" s="83">
        <f t="shared" si="96"/>
        <v>21926.5</v>
      </c>
      <c r="G167" s="83">
        <f t="shared" si="93"/>
        <v>2.2815800039097667E-3</v>
      </c>
      <c r="I167" s="83">
        <f t="shared" si="115"/>
        <v>2.2815800039097667E-3</v>
      </c>
      <c r="P167" s="83">
        <f t="shared" si="97"/>
        <v>1.157458328742426E-3</v>
      </c>
      <c r="Q167" s="146">
        <f t="shared" si="98"/>
        <v>29353.963000000003</v>
      </c>
      <c r="R167" s="83">
        <f t="shared" si="88"/>
        <v>1.2636495405810284E-6</v>
      </c>
      <c r="S167" s="85">
        <v>0.1</v>
      </c>
      <c r="T167" s="83">
        <f t="shared" si="99"/>
        <v>1.2636495405810283E-7</v>
      </c>
      <c r="Z167" s="83">
        <f t="shared" si="100"/>
        <v>21926.5</v>
      </c>
      <c r="AA167" s="90">
        <f t="shared" si="101"/>
        <v>3.4177565373627464E-3</v>
      </c>
      <c r="AB167" s="90">
        <f t="shared" si="102"/>
        <v>2.1281795289446008E-5</v>
      </c>
      <c r="AC167" s="90">
        <f t="shared" si="103"/>
        <v>1.1241216751673407E-3</v>
      </c>
      <c r="AD167" s="90">
        <f t="shared" si="104"/>
        <v>-1.1361765334529797E-3</v>
      </c>
      <c r="AE167" s="90">
        <f t="shared" si="105"/>
        <v>1.2908971151692302E-7</v>
      </c>
      <c r="AF167" s="83">
        <f t="shared" si="106"/>
        <v>1.1241216751673407E-3</v>
      </c>
      <c r="AG167" s="147"/>
      <c r="AH167" s="83">
        <f t="shared" si="107"/>
        <v>2.2602982086203207E-3</v>
      </c>
      <c r="AI167" s="83">
        <f t="shared" si="108"/>
        <v>0.91484874058366072</v>
      </c>
      <c r="AJ167" s="83">
        <f t="shared" si="109"/>
        <v>0.96249065398258082</v>
      </c>
      <c r="AK167" s="83">
        <f t="shared" si="110"/>
        <v>-0.33510056975194824</v>
      </c>
      <c r="AL167" s="83">
        <f t="shared" si="111"/>
        <v>-1.8196362553242624</v>
      </c>
      <c r="AM167" s="83">
        <f t="shared" si="112"/>
        <v>-1.2858866687534969</v>
      </c>
      <c r="AN167" s="90">
        <f t="shared" si="116"/>
        <v>42.520444897656589</v>
      </c>
      <c r="AO167" s="90">
        <f t="shared" si="116"/>
        <v>42.520444900397038</v>
      </c>
      <c r="AP167" s="90">
        <f t="shared" si="116"/>
        <v>42.520444973295056</v>
      </c>
      <c r="AQ167" s="90">
        <f t="shared" si="116"/>
        <v>42.520446912416809</v>
      </c>
      <c r="AR167" s="90">
        <f t="shared" si="116"/>
        <v>42.520498481359134</v>
      </c>
      <c r="AS167" s="90">
        <f t="shared" si="116"/>
        <v>42.521861097948836</v>
      </c>
      <c r="AT167" s="90">
        <f t="shared" si="116"/>
        <v>42.553214303032661</v>
      </c>
      <c r="AU167" s="90">
        <f t="shared" si="113"/>
        <v>42.864145200737184</v>
      </c>
    </row>
    <row r="168" spans="1:48" ht="12.95" customHeight="1">
      <c r="A168" s="53" t="s">
        <v>135</v>
      </c>
      <c r="B168" s="50"/>
      <c r="C168" s="49">
        <v>44584.431600000004</v>
      </c>
      <c r="D168" s="49"/>
      <c r="E168" s="83">
        <f t="shared" si="95"/>
        <v>22887.007746924752</v>
      </c>
      <c r="F168" s="83">
        <f t="shared" si="96"/>
        <v>22887</v>
      </c>
      <c r="G168" s="83">
        <f t="shared" si="93"/>
        <v>1.7096400042646565E-3</v>
      </c>
      <c r="J168" s="83">
        <f>G168</f>
        <v>1.7096400042646565E-3</v>
      </c>
      <c r="P168" s="83">
        <f t="shared" si="97"/>
        <v>8.0411134512296269E-4</v>
      </c>
      <c r="Q168" s="146">
        <f t="shared" si="98"/>
        <v>29565.931600000004</v>
      </c>
      <c r="R168" s="83">
        <f t="shared" si="88"/>
        <v>8.1998215252695385E-7</v>
      </c>
      <c r="S168" s="85">
        <v>1</v>
      </c>
      <c r="T168" s="83">
        <f t="shared" si="99"/>
        <v>8.1998215252695385E-7</v>
      </c>
      <c r="Z168" s="83">
        <f t="shared" si="100"/>
        <v>22887</v>
      </c>
      <c r="AA168" s="90">
        <f t="shared" si="101"/>
        <v>1.8948322016153739E-3</v>
      </c>
      <c r="AB168" s="90">
        <f t="shared" si="102"/>
        <v>6.1891914777224529E-4</v>
      </c>
      <c r="AC168" s="90">
        <f t="shared" si="103"/>
        <v>9.0552865914169376E-4</v>
      </c>
      <c r="AD168" s="90">
        <f t="shared" si="104"/>
        <v>-1.851921973507174E-4</v>
      </c>
      <c r="AE168" s="90">
        <f t="shared" si="105"/>
        <v>3.4296149959587065E-8</v>
      </c>
      <c r="AF168" s="83">
        <f t="shared" si="106"/>
        <v>9.0552865914169376E-4</v>
      </c>
      <c r="AG168" s="147"/>
      <c r="AH168" s="83">
        <f t="shared" si="107"/>
        <v>1.0907208564924112E-3</v>
      </c>
      <c r="AI168" s="83">
        <f t="shared" si="108"/>
        <v>1.1050074993483316</v>
      </c>
      <c r="AJ168" s="83">
        <f t="shared" si="109"/>
        <v>0.67326386927963056</v>
      </c>
      <c r="AK168" s="83">
        <f t="shared" si="110"/>
        <v>-0.32941850875274015</v>
      </c>
      <c r="AL168" s="83">
        <f t="shared" si="111"/>
        <v>-1.2622129411350667</v>
      </c>
      <c r="AM168" s="83">
        <f t="shared" si="112"/>
        <v>-0.73081077770211389</v>
      </c>
      <c r="AN168" s="90">
        <f t="shared" si="116"/>
        <v>43.039765914419071</v>
      </c>
      <c r="AO168" s="90">
        <f t="shared" si="116"/>
        <v>43.039785483306616</v>
      </c>
      <c r="AP168" s="90">
        <f t="shared" si="116"/>
        <v>43.039881772292141</v>
      </c>
      <c r="AQ168" s="90">
        <f t="shared" si="116"/>
        <v>43.040355377878093</v>
      </c>
      <c r="AR168" s="90">
        <f t="shared" si="116"/>
        <v>43.042680375052527</v>
      </c>
      <c r="AS168" s="90">
        <f t="shared" si="116"/>
        <v>43.053988717974789</v>
      </c>
      <c r="AT168" s="90">
        <f t="shared" si="116"/>
        <v>43.106739518861005</v>
      </c>
      <c r="AU168" s="90">
        <f t="shared" si="113"/>
        <v>43.319490501133672</v>
      </c>
    </row>
    <row r="169" spans="1:48" ht="12.95" customHeight="1">
      <c r="A169" s="53" t="s">
        <v>124</v>
      </c>
      <c r="B169" s="50" t="s">
        <v>197</v>
      </c>
      <c r="C169" s="49">
        <v>44670.832000000002</v>
      </c>
      <c r="D169" s="49"/>
      <c r="E169" s="83">
        <f t="shared" si="95"/>
        <v>23278.515547047162</v>
      </c>
      <c r="F169" s="83">
        <f t="shared" si="96"/>
        <v>23278.5</v>
      </c>
      <c r="G169" s="83">
        <f t="shared" si="93"/>
        <v>3.4310200062463991E-3</v>
      </c>
      <c r="I169" s="83">
        <f>G169</f>
        <v>3.4310200062463991E-3</v>
      </c>
      <c r="P169" s="83">
        <f t="shared" si="97"/>
        <v>6.6037842775432164E-4</v>
      </c>
      <c r="Q169" s="146">
        <f t="shared" si="98"/>
        <v>29652.332000000002</v>
      </c>
      <c r="R169" s="83">
        <f t="shared" si="88"/>
        <v>7.6764547564690715E-6</v>
      </c>
      <c r="S169" s="85">
        <v>0.1</v>
      </c>
      <c r="T169" s="83">
        <f t="shared" si="99"/>
        <v>7.6764547564690719E-7</v>
      </c>
      <c r="Z169" s="83">
        <f t="shared" si="100"/>
        <v>23278.5</v>
      </c>
      <c r="AA169" s="90">
        <f t="shared" si="101"/>
        <v>1.0833459810464766E-3</v>
      </c>
      <c r="AB169" s="90">
        <f t="shared" si="102"/>
        <v>3.0080524529542442E-3</v>
      </c>
      <c r="AC169" s="90">
        <f t="shared" si="103"/>
        <v>2.7706415784920775E-3</v>
      </c>
      <c r="AD169" s="90">
        <f t="shared" si="104"/>
        <v>2.3476740251999226E-3</v>
      </c>
      <c r="AE169" s="90">
        <f t="shared" si="105"/>
        <v>5.5115733285984064E-7</v>
      </c>
      <c r="AF169" s="83">
        <f t="shared" si="106"/>
        <v>2.7706415784920775E-3</v>
      </c>
      <c r="AG169" s="147"/>
      <c r="AH169" s="83">
        <f t="shared" si="107"/>
        <v>4.2296755329215504E-4</v>
      </c>
      <c r="AI169" s="83">
        <f t="shared" si="108"/>
        <v>1.1970302018860819</v>
      </c>
      <c r="AJ169" s="83">
        <f t="shared" si="109"/>
        <v>0.42671592188623819</v>
      </c>
      <c r="AK169" s="83">
        <f t="shared" si="110"/>
        <v>-0.28411657532252294</v>
      </c>
      <c r="AL169" s="83">
        <f t="shared" si="111"/>
        <v>-0.96445714797155269</v>
      </c>
      <c r="AM169" s="83">
        <f t="shared" si="112"/>
        <v>-0.52344673613106496</v>
      </c>
      <c r="AN169" s="90">
        <f t="shared" si="116"/>
        <v>43.282393040516745</v>
      </c>
      <c r="AO169" s="90">
        <f t="shared" si="116"/>
        <v>43.282456066432204</v>
      </c>
      <c r="AP169" s="90">
        <f t="shared" si="116"/>
        <v>43.282694344097088</v>
      </c>
      <c r="AQ169" s="90">
        <f t="shared" si="116"/>
        <v>43.283594752404341</v>
      </c>
      <c r="AR169" s="90">
        <f t="shared" si="116"/>
        <v>43.286991106981461</v>
      </c>
      <c r="AS169" s="90">
        <f t="shared" si="116"/>
        <v>43.299716825583033</v>
      </c>
      <c r="AT169" s="90">
        <f t="shared" si="116"/>
        <v>43.346286072324688</v>
      </c>
      <c r="AU169" s="90">
        <f t="shared" si="113"/>
        <v>43.505089340389503</v>
      </c>
      <c r="AV169" s="90"/>
    </row>
    <row r="170" spans="1:48" ht="12.95" customHeight="1">
      <c r="A170" s="53" t="s">
        <v>135</v>
      </c>
      <c r="B170" s="50" t="s">
        <v>197</v>
      </c>
      <c r="C170" s="49">
        <v>44672.376300000004</v>
      </c>
      <c r="D170" s="49"/>
      <c r="E170" s="83">
        <f t="shared" si="95"/>
        <v>23285.513263443492</v>
      </c>
      <c r="F170" s="83">
        <f t="shared" si="96"/>
        <v>23285.5</v>
      </c>
      <c r="G170" s="83">
        <f t="shared" si="93"/>
        <v>2.9270600061863661E-3</v>
      </c>
      <c r="J170" s="83">
        <f>G170</f>
        <v>2.9270600061863661E-3</v>
      </c>
      <c r="P170" s="83">
        <f t="shared" si="97"/>
        <v>6.5781002616830189E-4</v>
      </c>
      <c r="Q170" s="146">
        <f t="shared" si="98"/>
        <v>29653.876300000004</v>
      </c>
      <c r="R170" s="83">
        <f t="shared" si="88"/>
        <v>5.149495471811985E-6</v>
      </c>
      <c r="S170" s="85">
        <v>1</v>
      </c>
      <c r="T170" s="83">
        <f t="shared" si="99"/>
        <v>5.149495471811985E-6</v>
      </c>
      <c r="Z170" s="83">
        <f t="shared" si="100"/>
        <v>23285.5</v>
      </c>
      <c r="AA170" s="90">
        <f t="shared" si="101"/>
        <v>1.0679911386750824E-3</v>
      </c>
      <c r="AB170" s="90">
        <f t="shared" si="102"/>
        <v>2.5168788936795854E-3</v>
      </c>
      <c r="AC170" s="90">
        <f t="shared" si="103"/>
        <v>2.2692499800180642E-3</v>
      </c>
      <c r="AD170" s="90">
        <f t="shared" si="104"/>
        <v>1.8590688675112837E-3</v>
      </c>
      <c r="AE170" s="90">
        <f t="shared" si="105"/>
        <v>3.456137054149687E-6</v>
      </c>
      <c r="AF170" s="83">
        <f t="shared" si="106"/>
        <v>2.2692499800180642E-3</v>
      </c>
      <c r="AG170" s="147"/>
      <c r="AH170" s="83">
        <f t="shared" si="107"/>
        <v>4.1018111250678055E-4</v>
      </c>
      <c r="AI170" s="83">
        <f t="shared" si="108"/>
        <v>1.1986645627608676</v>
      </c>
      <c r="AJ170" s="83">
        <f t="shared" si="109"/>
        <v>0.42149599889683276</v>
      </c>
      <c r="AK170" s="83">
        <f t="shared" si="110"/>
        <v>-0.28297618332874291</v>
      </c>
      <c r="AL170" s="83">
        <f t="shared" si="111"/>
        <v>-0.95869316553686679</v>
      </c>
      <c r="AM170" s="83">
        <f t="shared" si="112"/>
        <v>-0.51978060990260289</v>
      </c>
      <c r="AN170" s="90">
        <f t="shared" si="116"/>
        <v>43.28690822056322</v>
      </c>
      <c r="AO170" s="90">
        <f t="shared" si="116"/>
        <v>43.286972161994051</v>
      </c>
      <c r="AP170" s="90">
        <f t="shared" si="116"/>
        <v>43.287212987537274</v>
      </c>
      <c r="AQ170" s="90">
        <f t="shared" si="116"/>
        <v>43.288119586152959</v>
      </c>
      <c r="AR170" s="90">
        <f t="shared" si="116"/>
        <v>43.291526405385454</v>
      </c>
      <c r="AS170" s="90">
        <f t="shared" si="116"/>
        <v>43.304244005437795</v>
      </c>
      <c r="AT170" s="90">
        <f t="shared" si="116"/>
        <v>43.350624630225937</v>
      </c>
      <c r="AU170" s="90">
        <f t="shared" si="113"/>
        <v>43.508407838153978</v>
      </c>
    </row>
    <row r="171" spans="1:48" ht="12.95" customHeight="1">
      <c r="A171" s="53" t="s">
        <v>136</v>
      </c>
      <c r="B171" s="50"/>
      <c r="C171" s="49">
        <v>44744.425999999999</v>
      </c>
      <c r="D171" s="49"/>
      <c r="E171" s="83">
        <f t="shared" si="95"/>
        <v>23611.993459674977</v>
      </c>
      <c r="F171" s="83">
        <f t="shared" si="96"/>
        <v>23612</v>
      </c>
      <c r="G171" s="83">
        <f t="shared" si="93"/>
        <v>-1.4433600008487701E-3</v>
      </c>
      <c r="I171" s="83">
        <f>G171</f>
        <v>-1.4433600008487701E-3</v>
      </c>
      <c r="P171" s="83">
        <f t="shared" si="97"/>
        <v>5.3807238116305078E-4</v>
      </c>
      <c r="Q171" s="146">
        <f t="shared" si="98"/>
        <v>29725.925999999999</v>
      </c>
      <c r="R171" s="83">
        <f t="shared" si="88"/>
        <v>3.9260742844850389E-6</v>
      </c>
      <c r="S171" s="85">
        <v>0.1</v>
      </c>
      <c r="T171" s="83">
        <f t="shared" si="99"/>
        <v>3.926074284485039E-7</v>
      </c>
      <c r="Z171" s="83">
        <f t="shared" si="100"/>
        <v>23612</v>
      </c>
      <c r="AA171" s="90">
        <f t="shared" si="101"/>
        <v>3.2811731308759557E-4</v>
      </c>
      <c r="AB171" s="90">
        <f t="shared" si="102"/>
        <v>-1.233404932773315E-3</v>
      </c>
      <c r="AC171" s="90">
        <f t="shared" si="103"/>
        <v>-1.981432382011821E-3</v>
      </c>
      <c r="AD171" s="90">
        <f t="shared" si="104"/>
        <v>-1.7714773139363657E-3</v>
      </c>
      <c r="AE171" s="90">
        <f t="shared" si="105"/>
        <v>3.1381318737912014E-7</v>
      </c>
      <c r="AF171" s="83">
        <f t="shared" si="106"/>
        <v>-1.981432382011821E-3</v>
      </c>
      <c r="AG171" s="147"/>
      <c r="AH171" s="83">
        <f t="shared" si="107"/>
        <v>-2.0995506807545522E-4</v>
      </c>
      <c r="AI171" s="83">
        <f t="shared" si="108"/>
        <v>1.2704443483330288</v>
      </c>
      <c r="AJ171" s="83">
        <f t="shared" si="109"/>
        <v>0.1484638888983377</v>
      </c>
      <c r="AK171" s="83">
        <f t="shared" si="110"/>
        <v>-0.21541351694587885</v>
      </c>
      <c r="AL171" s="83">
        <f t="shared" si="111"/>
        <v>-0.67261354127479767</v>
      </c>
      <c r="AM171" s="83">
        <f t="shared" si="112"/>
        <v>-0.34958691847217582</v>
      </c>
      <c r="AN171" s="90">
        <f t="shared" ref="AN171:AT180" si="117">$AU171+$AB$7*SIN(AO171)</f>
        <v>43.504121537112127</v>
      </c>
      <c r="AO171" s="90">
        <f t="shared" si="117"/>
        <v>43.504218971980869</v>
      </c>
      <c r="AP171" s="90">
        <f t="shared" si="117"/>
        <v>43.504536338974596</v>
      </c>
      <c r="AQ171" s="90">
        <f t="shared" si="117"/>
        <v>43.505569712496047</v>
      </c>
      <c r="AR171" s="90">
        <f t="shared" si="117"/>
        <v>43.508930654179508</v>
      </c>
      <c r="AS171" s="90">
        <f t="shared" si="117"/>
        <v>43.519822178897321</v>
      </c>
      <c r="AT171" s="90">
        <f t="shared" si="117"/>
        <v>43.554724386577824</v>
      </c>
      <c r="AU171" s="90">
        <f t="shared" si="113"/>
        <v>43.663192055311136</v>
      </c>
    </row>
    <row r="172" spans="1:48" ht="12.95" customHeight="1">
      <c r="A172" s="53" t="s">
        <v>124</v>
      </c>
      <c r="B172" s="50" t="s">
        <v>197</v>
      </c>
      <c r="C172" s="49">
        <v>44745.650999999998</v>
      </c>
      <c r="D172" s="49"/>
      <c r="E172" s="83">
        <f t="shared" si="95"/>
        <v>23617.54432581853</v>
      </c>
      <c r="F172" s="83">
        <f t="shared" si="96"/>
        <v>23617.5</v>
      </c>
      <c r="G172" s="83">
        <f t="shared" si="93"/>
        <v>9.7821000017574988E-3</v>
      </c>
      <c r="I172" s="83">
        <f>G172</f>
        <v>9.7821000017574988E-3</v>
      </c>
      <c r="P172" s="83">
        <f t="shared" si="97"/>
        <v>5.3605636633159714E-4</v>
      </c>
      <c r="Q172" s="146">
        <f t="shared" si="98"/>
        <v>29727.150999999998</v>
      </c>
      <c r="R172" s="83">
        <f t="shared" si="88"/>
        <v>8.5489322908199821E-5</v>
      </c>
      <c r="S172" s="85">
        <v>0.1</v>
      </c>
      <c r="T172" s="83">
        <f t="shared" si="99"/>
        <v>8.5489322908199817E-6</v>
      </c>
      <c r="Z172" s="83">
        <f t="shared" si="100"/>
        <v>23617.5</v>
      </c>
      <c r="AA172" s="90">
        <f t="shared" si="101"/>
        <v>3.1535757180235839E-4</v>
      </c>
      <c r="AB172" s="90">
        <f t="shared" si="102"/>
        <v>1.0002798796286738E-2</v>
      </c>
      <c r="AC172" s="90">
        <f t="shared" si="103"/>
        <v>9.2460436354259018E-3</v>
      </c>
      <c r="AD172" s="90">
        <f t="shared" si="104"/>
        <v>9.4667424299551411E-3</v>
      </c>
      <c r="AE172" s="90">
        <f t="shared" si="105"/>
        <v>8.9619212235112972E-6</v>
      </c>
      <c r="AF172" s="83">
        <f t="shared" si="106"/>
        <v>9.2460436354259018E-3</v>
      </c>
      <c r="AG172" s="147"/>
      <c r="AH172" s="83">
        <f t="shared" si="107"/>
        <v>-2.2069879452923875E-4</v>
      </c>
      <c r="AI172" s="83">
        <f t="shared" si="108"/>
        <v>1.2715391401999234</v>
      </c>
      <c r="AJ172" s="83">
        <f t="shared" si="109"/>
        <v>0.14341986397397738</v>
      </c>
      <c r="AK172" s="83">
        <f t="shared" si="110"/>
        <v>-0.21403182980051208</v>
      </c>
      <c r="AL172" s="83">
        <f t="shared" si="111"/>
        <v>-0.66751492044441751</v>
      </c>
      <c r="AM172" s="83">
        <f t="shared" si="112"/>
        <v>-0.34672859540862283</v>
      </c>
      <c r="AN172" s="90">
        <f t="shared" si="117"/>
        <v>43.507885660543288</v>
      </c>
      <c r="AO172" s="90">
        <f t="shared" si="117"/>
        <v>43.50798335317338</v>
      </c>
      <c r="AP172" s="90">
        <f t="shared" si="117"/>
        <v>43.508300942739609</v>
      </c>
      <c r="AQ172" s="90">
        <f t="shared" si="117"/>
        <v>43.509333039423112</v>
      </c>
      <c r="AR172" s="90">
        <f t="shared" si="117"/>
        <v>43.512683376218213</v>
      </c>
      <c r="AS172" s="90">
        <f t="shared" si="117"/>
        <v>43.523520207528819</v>
      </c>
      <c r="AT172" s="90">
        <f t="shared" si="117"/>
        <v>43.558188140016135</v>
      </c>
      <c r="AU172" s="90">
        <f t="shared" si="113"/>
        <v>43.665799446411796</v>
      </c>
      <c r="AV172" s="90"/>
    </row>
    <row r="173" spans="1:48" ht="12.95" customHeight="1">
      <c r="A173" s="53" t="s">
        <v>136</v>
      </c>
      <c r="B173" s="50"/>
      <c r="C173" s="49">
        <v>44757.440000000002</v>
      </c>
      <c r="D173" s="49"/>
      <c r="E173" s="83">
        <f t="shared" si="95"/>
        <v>23670.964049056442</v>
      </c>
      <c r="F173" s="83">
        <f t="shared" si="96"/>
        <v>23671</v>
      </c>
      <c r="G173" s="83">
        <f t="shared" si="93"/>
        <v>-7.9338799987453967E-3</v>
      </c>
      <c r="I173" s="83">
        <f>G173</f>
        <v>-7.9338799987453967E-3</v>
      </c>
      <c r="P173" s="83">
        <f t="shared" si="97"/>
        <v>5.164477779130202E-4</v>
      </c>
      <c r="Q173" s="146">
        <f t="shared" si="98"/>
        <v>29738.940000000002</v>
      </c>
      <c r="R173" s="83">
        <f t="shared" si="88"/>
        <v>7.1408039532964784E-5</v>
      </c>
      <c r="S173" s="85">
        <v>0.1</v>
      </c>
      <c r="T173" s="83">
        <f t="shared" si="99"/>
        <v>7.140803953296479E-6</v>
      </c>
      <c r="Z173" s="83">
        <f t="shared" si="100"/>
        <v>23671</v>
      </c>
      <c r="AA173" s="90">
        <f t="shared" si="101"/>
        <v>1.9095607311009366E-4</v>
      </c>
      <c r="AB173" s="90">
        <f t="shared" si="102"/>
        <v>-7.60838829394247E-3</v>
      </c>
      <c r="AC173" s="90">
        <f t="shared" si="103"/>
        <v>-8.4503277766584169E-3</v>
      </c>
      <c r="AD173" s="90">
        <f t="shared" si="104"/>
        <v>-8.1248360718554902E-3</v>
      </c>
      <c r="AE173" s="90">
        <f t="shared" si="105"/>
        <v>6.6012961194524153E-6</v>
      </c>
      <c r="AF173" s="83">
        <f t="shared" si="106"/>
        <v>-8.4503277766584169E-3</v>
      </c>
      <c r="AG173" s="147"/>
      <c r="AH173" s="83">
        <f t="shared" si="107"/>
        <v>-3.2549170480292654E-4</v>
      </c>
      <c r="AI173" s="83">
        <f t="shared" si="108"/>
        <v>1.2819063484084408</v>
      </c>
      <c r="AJ173" s="83">
        <f t="shared" si="109"/>
        <v>9.3731254665623626E-2</v>
      </c>
      <c r="AK173" s="83">
        <f t="shared" si="110"/>
        <v>-0.20017976809679805</v>
      </c>
      <c r="AL173" s="83">
        <f t="shared" si="111"/>
        <v>-0.61746782246415099</v>
      </c>
      <c r="AM173" s="83">
        <f t="shared" si="112"/>
        <v>-0.3189320684999476</v>
      </c>
      <c r="AN173" s="90">
        <f t="shared" si="117"/>
        <v>43.54466628366059</v>
      </c>
      <c r="AO173" s="90">
        <f t="shared" si="117"/>
        <v>43.544765665370406</v>
      </c>
      <c r="AP173" s="90">
        <f t="shared" si="117"/>
        <v>43.545082972223611</v>
      </c>
      <c r="AQ173" s="90">
        <f t="shared" si="117"/>
        <v>43.546095757842416</v>
      </c>
      <c r="AR173" s="90">
        <f t="shared" si="117"/>
        <v>43.549325196064451</v>
      </c>
      <c r="AS173" s="90">
        <f t="shared" si="117"/>
        <v>43.559590927142132</v>
      </c>
      <c r="AT173" s="90">
        <f t="shared" si="117"/>
        <v>43.591918298388862</v>
      </c>
      <c r="AU173" s="90">
        <f t="shared" si="113"/>
        <v>43.691162250754545</v>
      </c>
    </row>
    <row r="174" spans="1:48" ht="12.95" customHeight="1">
      <c r="A174" s="149" t="s">
        <v>568</v>
      </c>
      <c r="B174" s="150" t="s">
        <v>197</v>
      </c>
      <c r="C174" s="49">
        <v>44757.7811</v>
      </c>
      <c r="D174" s="149" t="s">
        <v>57</v>
      </c>
      <c r="E174" s="53">
        <f t="shared" si="95"/>
        <v>23672.509682069955</v>
      </c>
      <c r="F174" s="83">
        <f t="shared" si="96"/>
        <v>23672.5</v>
      </c>
      <c r="G174" s="83">
        <f t="shared" si="93"/>
        <v>2.1367000008467585E-3</v>
      </c>
      <c r="J174" s="83">
        <f>G174</f>
        <v>2.1367000008467585E-3</v>
      </c>
      <c r="P174" s="83">
        <f t="shared" si="97"/>
        <v>5.1589804982262485E-4</v>
      </c>
      <c r="Q174" s="146">
        <f t="shared" si="98"/>
        <v>29739.2811</v>
      </c>
      <c r="R174" s="83">
        <f t="shared" si="88"/>
        <v>2.6269989644436382E-6</v>
      </c>
      <c r="S174" s="85">
        <v>1</v>
      </c>
      <c r="T174" s="83">
        <f t="shared" si="99"/>
        <v>2.6269989644436382E-6</v>
      </c>
      <c r="Z174" s="83">
        <f t="shared" si="100"/>
        <v>23672.5</v>
      </c>
      <c r="AA174" s="90">
        <f t="shared" si="101"/>
        <v>1.8746181142879133E-4</v>
      </c>
      <c r="AB174" s="90">
        <f t="shared" si="102"/>
        <v>2.4651362392405919E-3</v>
      </c>
      <c r="AC174" s="90">
        <f t="shared" si="103"/>
        <v>1.6208019510241336E-3</v>
      </c>
      <c r="AD174" s="90">
        <f t="shared" si="104"/>
        <v>1.9492381894179673E-3</v>
      </c>
      <c r="AE174" s="90">
        <f t="shared" si="105"/>
        <v>3.7995295190854354E-6</v>
      </c>
      <c r="AF174" s="83">
        <f t="shared" si="106"/>
        <v>1.6208019510241336E-3</v>
      </c>
      <c r="AG174" s="147"/>
      <c r="AH174" s="83">
        <f t="shared" si="107"/>
        <v>-3.2843623839383352E-4</v>
      </c>
      <c r="AI174" s="83">
        <f t="shared" si="108"/>
        <v>1.2821892805194399</v>
      </c>
      <c r="AJ174" s="83">
        <f t="shared" si="109"/>
        <v>9.232258988540322E-2</v>
      </c>
      <c r="AK174" s="83">
        <f t="shared" si="110"/>
        <v>-0.19978072676859945</v>
      </c>
      <c r="AL174" s="83">
        <f t="shared" si="111"/>
        <v>-0.616053022415461</v>
      </c>
      <c r="AM174" s="83">
        <f t="shared" si="112"/>
        <v>-0.31815288906007971</v>
      </c>
      <c r="AN174" s="90">
        <f t="shared" si="117"/>
        <v>43.545701771189592</v>
      </c>
      <c r="AO174" s="90">
        <f t="shared" si="117"/>
        <v>43.54580117787102</v>
      </c>
      <c r="AP174" s="90">
        <f t="shared" si="117"/>
        <v>43.5461184110315</v>
      </c>
      <c r="AQ174" s="90">
        <f t="shared" si="117"/>
        <v>43.547130473013588</v>
      </c>
      <c r="AR174" s="90">
        <f t="shared" si="117"/>
        <v>43.550356059154723</v>
      </c>
      <c r="AS174" s="90">
        <f t="shared" si="117"/>
        <v>43.560604772484332</v>
      </c>
      <c r="AT174" s="90">
        <f t="shared" si="117"/>
        <v>43.592864949003129</v>
      </c>
      <c r="AU174" s="90">
        <f t="shared" si="113"/>
        <v>43.691873357418359</v>
      </c>
      <c r="AV174" s="90"/>
    </row>
    <row r="175" spans="1:48" ht="12.95" customHeight="1">
      <c r="A175" s="149" t="s">
        <v>568</v>
      </c>
      <c r="B175" s="150" t="s">
        <v>195</v>
      </c>
      <c r="C175" s="49">
        <v>44760.760799999996</v>
      </c>
      <c r="D175" s="149" t="s">
        <v>57</v>
      </c>
      <c r="E175" s="53">
        <f t="shared" si="95"/>
        <v>23686.011654190723</v>
      </c>
      <c r="F175" s="83">
        <f t="shared" si="96"/>
        <v>23686</v>
      </c>
      <c r="G175" s="83">
        <f t="shared" si="93"/>
        <v>2.5719199984450825E-3</v>
      </c>
      <c r="J175" s="83">
        <f>G175</f>
        <v>2.5719199984450825E-3</v>
      </c>
      <c r="P175" s="83">
        <f t="shared" si="97"/>
        <v>5.1095060848633752E-4</v>
      </c>
      <c r="Q175" s="146">
        <f t="shared" si="98"/>
        <v>29742.260799999996</v>
      </c>
      <c r="R175" s="83">
        <f t="shared" si="88"/>
        <v>4.2475948263469221E-6</v>
      </c>
      <c r="S175" s="85">
        <v>1</v>
      </c>
      <c r="T175" s="83">
        <f t="shared" si="99"/>
        <v>4.2475948263469221E-6</v>
      </c>
      <c r="Z175" s="83">
        <f t="shared" si="100"/>
        <v>23686</v>
      </c>
      <c r="AA175" s="90">
        <f t="shared" si="101"/>
        <v>1.5600081041857675E-4</v>
      </c>
      <c r="AB175" s="90">
        <f t="shared" si="102"/>
        <v>2.926869796512843E-3</v>
      </c>
      <c r="AC175" s="90">
        <f t="shared" si="103"/>
        <v>2.0609693899587452E-3</v>
      </c>
      <c r="AD175" s="90">
        <f t="shared" si="104"/>
        <v>2.4159191880265057E-3</v>
      </c>
      <c r="AE175" s="90">
        <f t="shared" si="105"/>
        <v>5.8366655230746506E-6</v>
      </c>
      <c r="AF175" s="83">
        <f t="shared" si="106"/>
        <v>2.0609693899587452E-3</v>
      </c>
      <c r="AG175" s="147"/>
      <c r="AH175" s="83">
        <f t="shared" si="107"/>
        <v>-3.5494979806776077E-4</v>
      </c>
      <c r="AI175" s="83">
        <f t="shared" si="108"/>
        <v>1.284715665223908</v>
      </c>
      <c r="AJ175" s="83">
        <f t="shared" si="109"/>
        <v>7.9608775723794795E-2</v>
      </c>
      <c r="AK175" s="83">
        <f t="shared" si="110"/>
        <v>-0.19616350018384301</v>
      </c>
      <c r="AL175" s="83">
        <f t="shared" si="111"/>
        <v>-0.60329187956786867</v>
      </c>
      <c r="AM175" s="83">
        <f t="shared" si="112"/>
        <v>-0.31114060790250664</v>
      </c>
      <c r="AN175" s="90">
        <f t="shared" si="117"/>
        <v>43.555031363394711</v>
      </c>
      <c r="AO175" s="90">
        <f t="shared" si="117"/>
        <v>43.555130937272978</v>
      </c>
      <c r="AP175" s="90">
        <f t="shared" si="117"/>
        <v>43.555447341307463</v>
      </c>
      <c r="AQ175" s="90">
        <f t="shared" si="117"/>
        <v>43.556452438743399</v>
      </c>
      <c r="AR175" s="90">
        <f t="shared" si="117"/>
        <v>43.559642227287519</v>
      </c>
      <c r="AS175" s="90">
        <f t="shared" si="117"/>
        <v>43.569735360134018</v>
      </c>
      <c r="AT175" s="90">
        <f t="shared" si="117"/>
        <v>43.601387043193334</v>
      </c>
      <c r="AU175" s="90">
        <f t="shared" si="113"/>
        <v>43.698273317392697</v>
      </c>
    </row>
    <row r="176" spans="1:48" ht="12.95" customHeight="1">
      <c r="A176" s="53" t="s">
        <v>137</v>
      </c>
      <c r="B176" s="50" t="s">
        <v>197</v>
      </c>
      <c r="C176" s="49">
        <v>45028.34</v>
      </c>
      <c r="D176" s="49"/>
      <c r="E176" s="83">
        <f t="shared" si="95"/>
        <v>24898.498447660622</v>
      </c>
      <c r="F176" s="83">
        <f t="shared" si="96"/>
        <v>24898.5</v>
      </c>
      <c r="G176" s="83">
        <f t="shared" si="93"/>
        <v>-3.4258000232512131E-4</v>
      </c>
      <c r="I176" s="83">
        <f t="shared" ref="I176:I193" si="118">G176</f>
        <v>-3.4258000232512131E-4</v>
      </c>
      <c r="P176" s="83">
        <f t="shared" si="97"/>
        <v>6.7415420589158042E-5</v>
      </c>
      <c r="Q176" s="146">
        <f t="shared" si="98"/>
        <v>30009.839999999997</v>
      </c>
      <c r="R176" s="83">
        <f t="shared" si="88"/>
        <v>1.6809624681065878E-7</v>
      </c>
      <c r="S176" s="85">
        <v>0.1</v>
      </c>
      <c r="T176" s="83">
        <f t="shared" si="99"/>
        <v>1.680962468106588E-8</v>
      </c>
      <c r="Z176" s="83">
        <f t="shared" si="100"/>
        <v>24898.5</v>
      </c>
      <c r="AA176" s="90">
        <f t="shared" si="101"/>
        <v>-2.3235716130812524E-3</v>
      </c>
      <c r="AB176" s="90">
        <f t="shared" si="102"/>
        <v>2.0484070313452891E-3</v>
      </c>
      <c r="AC176" s="90">
        <f t="shared" si="103"/>
        <v>-4.0999542291427936E-4</v>
      </c>
      <c r="AD176" s="90">
        <f t="shared" si="104"/>
        <v>1.9809916107561311E-3</v>
      </c>
      <c r="AE176" s="90">
        <f t="shared" si="105"/>
        <v>3.9243277618861712E-7</v>
      </c>
      <c r="AF176" s="83">
        <f t="shared" si="106"/>
        <v>-4.0999542291427936E-4</v>
      </c>
      <c r="AG176" s="147"/>
      <c r="AH176" s="83">
        <f t="shared" si="107"/>
        <v>-2.3909870336704104E-3</v>
      </c>
      <c r="AI176" s="83">
        <f t="shared" si="108"/>
        <v>1.282044670144264</v>
      </c>
      <c r="AJ176" s="83">
        <f t="shared" si="109"/>
        <v>-0.90879014444460449</v>
      </c>
      <c r="AK176" s="83">
        <f t="shared" si="110"/>
        <v>0.19998483160350508</v>
      </c>
      <c r="AL176" s="83">
        <f t="shared" si="111"/>
        <v>0.61677649829195813</v>
      </c>
      <c r="AM176" s="83">
        <f t="shared" si="112"/>
        <v>0.31855128843687625</v>
      </c>
      <c r="AN176" s="90">
        <f t="shared" si="117"/>
        <v>44.419422010402315</v>
      </c>
      <c r="AO176" s="90">
        <f t="shared" si="117"/>
        <v>44.419322616330717</v>
      </c>
      <c r="AP176" s="90">
        <f t="shared" si="117"/>
        <v>44.419005345032375</v>
      </c>
      <c r="AQ176" s="90">
        <f t="shared" si="117"/>
        <v>44.417992911797064</v>
      </c>
      <c r="AR176" s="90">
        <f t="shared" si="117"/>
        <v>44.414765352919105</v>
      </c>
      <c r="AS176" s="90">
        <f t="shared" si="117"/>
        <v>44.404507931536472</v>
      </c>
      <c r="AT176" s="90">
        <f t="shared" si="117"/>
        <v>44.3722133873909</v>
      </c>
      <c r="AU176" s="90">
        <f t="shared" si="113"/>
        <v>44.273084537310183</v>
      </c>
    </row>
    <row r="177" spans="1:48" ht="12.95" customHeight="1">
      <c r="A177" s="53" t="s">
        <v>137</v>
      </c>
      <c r="B177" s="50"/>
      <c r="C177" s="49">
        <v>45044.343999999997</v>
      </c>
      <c r="D177" s="49"/>
      <c r="E177" s="83">
        <f t="shared" si="95"/>
        <v>24971.017681751662</v>
      </c>
      <c r="F177" s="83">
        <f t="shared" si="96"/>
        <v>24971</v>
      </c>
      <c r="G177" s="83">
        <f t="shared" si="93"/>
        <v>3.9021199991111644E-3</v>
      </c>
      <c r="I177" s="83">
        <f t="shared" si="118"/>
        <v>3.9021199991111644E-3</v>
      </c>
      <c r="P177" s="83">
        <f t="shared" si="97"/>
        <v>4.0946046296831261E-5</v>
      </c>
      <c r="Q177" s="146">
        <f t="shared" si="98"/>
        <v>30025.843999999997</v>
      </c>
      <c r="R177" s="83">
        <f t="shared" si="88"/>
        <v>1.4908664293891861E-5</v>
      </c>
      <c r="S177" s="85">
        <v>0.1</v>
      </c>
      <c r="T177" s="83">
        <f t="shared" si="99"/>
        <v>1.4908664293891861E-6</v>
      </c>
      <c r="Z177" s="83">
        <f t="shared" si="100"/>
        <v>24971</v>
      </c>
      <c r="AA177" s="90">
        <f t="shared" si="101"/>
        <v>-2.42537516005314E-3</v>
      </c>
      <c r="AB177" s="90">
        <f t="shared" si="102"/>
        <v>6.3684412054611358E-3</v>
      </c>
      <c r="AC177" s="90">
        <f t="shared" si="103"/>
        <v>3.8611739528143329E-3</v>
      </c>
      <c r="AD177" s="90">
        <f t="shared" si="104"/>
        <v>6.327495159164304E-3</v>
      </c>
      <c r="AE177" s="90">
        <f t="shared" si="105"/>
        <v>4.0037194989247699E-6</v>
      </c>
      <c r="AF177" s="83">
        <f t="shared" si="106"/>
        <v>3.8611739528143329E-3</v>
      </c>
      <c r="AG177" s="147"/>
      <c r="AH177" s="83">
        <f t="shared" si="107"/>
        <v>-2.4663212063499714E-3</v>
      </c>
      <c r="AI177" s="83">
        <f t="shared" si="108"/>
        <v>1.2678834137055888</v>
      </c>
      <c r="AJ177" s="83">
        <f t="shared" si="109"/>
        <v>-0.93491292736846077</v>
      </c>
      <c r="AK177" s="83">
        <f t="shared" si="110"/>
        <v>0.21859003977699759</v>
      </c>
      <c r="AL177" s="83">
        <f t="shared" si="111"/>
        <v>0.68441484965457211</v>
      </c>
      <c r="AM177" s="83">
        <f t="shared" si="112"/>
        <v>0.3562224623466011</v>
      </c>
      <c r="AN177" s="90">
        <f t="shared" si="117"/>
        <v>44.469197766240264</v>
      </c>
      <c r="AO177" s="90">
        <f t="shared" si="117"/>
        <v>44.469100986613313</v>
      </c>
      <c r="AP177" s="90">
        <f t="shared" si="117"/>
        <v>44.468784310536286</v>
      </c>
      <c r="AQ177" s="90">
        <f t="shared" si="117"/>
        <v>44.467748473766008</v>
      </c>
      <c r="AR177" s="90">
        <f t="shared" si="117"/>
        <v>44.464364227624756</v>
      </c>
      <c r="AS177" s="90">
        <f t="shared" si="117"/>
        <v>44.453348681769299</v>
      </c>
      <c r="AT177" s="90">
        <f t="shared" si="117"/>
        <v>44.417907353538105</v>
      </c>
      <c r="AU177" s="90">
        <f t="shared" si="113"/>
        <v>44.30745469272793</v>
      </c>
    </row>
    <row r="178" spans="1:48" ht="12.95" customHeight="1">
      <c r="A178" s="53" t="s">
        <v>137</v>
      </c>
      <c r="B178" s="50" t="s">
        <v>197</v>
      </c>
      <c r="C178" s="49">
        <v>45054.385000000002</v>
      </c>
      <c r="D178" s="49"/>
      <c r="E178" s="83">
        <f t="shared" si="95"/>
        <v>25016.516658851666</v>
      </c>
      <c r="F178" s="83">
        <f t="shared" si="96"/>
        <v>25016.5</v>
      </c>
      <c r="G178" s="83">
        <f t="shared" ref="G178:G209" si="119">+C178-(C$7+F178*C$8)</f>
        <v>3.6763800017070025E-3</v>
      </c>
      <c r="I178" s="83">
        <f t="shared" si="118"/>
        <v>3.6763800017070025E-3</v>
      </c>
      <c r="P178" s="83">
        <f t="shared" si="97"/>
        <v>2.4337187747430918E-5</v>
      </c>
      <c r="Q178" s="146">
        <f t="shared" si="98"/>
        <v>30035.885000000002</v>
      </c>
      <c r="R178" s="83">
        <f t="shared" si="88"/>
        <v>1.3337416714993746E-5</v>
      </c>
      <c r="S178" s="85">
        <v>0.1</v>
      </c>
      <c r="T178" s="83">
        <f t="shared" si="99"/>
        <v>1.3337416714993747E-6</v>
      </c>
      <c r="Z178" s="83">
        <f t="shared" si="100"/>
        <v>25016.5</v>
      </c>
      <c r="AA178" s="90">
        <f t="shared" si="101"/>
        <v>-2.4857568406267869E-3</v>
      </c>
      <c r="AB178" s="90">
        <f t="shared" si="102"/>
        <v>6.1864740300812205E-3</v>
      </c>
      <c r="AC178" s="90">
        <f t="shared" si="103"/>
        <v>3.6520428139595715E-3</v>
      </c>
      <c r="AD178" s="90">
        <f t="shared" si="104"/>
        <v>6.1621368423337899E-3</v>
      </c>
      <c r="AE178" s="90">
        <f t="shared" si="105"/>
        <v>3.7971930463647449E-6</v>
      </c>
      <c r="AF178" s="83">
        <f t="shared" si="106"/>
        <v>3.6520428139595715E-3</v>
      </c>
      <c r="AG178" s="147"/>
      <c r="AH178" s="83">
        <f t="shared" si="107"/>
        <v>-2.5100940283742179E-3</v>
      </c>
      <c r="AI178" s="83">
        <f t="shared" si="108"/>
        <v>1.2585454884560088</v>
      </c>
      <c r="AJ178" s="83">
        <f t="shared" si="109"/>
        <v>-0.9488839495516137</v>
      </c>
      <c r="AK178" s="83">
        <f t="shared" si="110"/>
        <v>0.22955905389967288</v>
      </c>
      <c r="AL178" s="83">
        <f t="shared" si="111"/>
        <v>0.72608211766982023</v>
      </c>
      <c r="AM178" s="83">
        <f t="shared" si="112"/>
        <v>0.37987875442933244</v>
      </c>
      <c r="AN178" s="90">
        <f t="shared" si="117"/>
        <v>44.500147781500679</v>
      </c>
      <c r="AO178" s="90">
        <f t="shared" si="117"/>
        <v>44.500053945578109</v>
      </c>
      <c r="AP178" s="90">
        <f t="shared" si="117"/>
        <v>44.499741637937518</v>
      </c>
      <c r="AQ178" s="90">
        <f t="shared" si="117"/>
        <v>44.49870260536926</v>
      </c>
      <c r="AR178" s="90">
        <f t="shared" si="117"/>
        <v>44.495250191054964</v>
      </c>
      <c r="AS178" s="90">
        <f t="shared" si="117"/>
        <v>44.483826464127439</v>
      </c>
      <c r="AT178" s="90">
        <f t="shared" si="117"/>
        <v>44.446518466060752</v>
      </c>
      <c r="AU178" s="90">
        <f t="shared" si="113"/>
        <v>44.329024928196993</v>
      </c>
    </row>
    <row r="179" spans="1:48" ht="12.95" customHeight="1">
      <c r="A179" s="53" t="s">
        <v>138</v>
      </c>
      <c r="B179" s="50"/>
      <c r="C179" s="49">
        <v>45076.35</v>
      </c>
      <c r="D179" s="49"/>
      <c r="E179" s="83">
        <f t="shared" si="95"/>
        <v>25116.047087295137</v>
      </c>
      <c r="F179" s="83">
        <f t="shared" si="96"/>
        <v>25116</v>
      </c>
      <c r="G179" s="83">
        <f t="shared" si="119"/>
        <v>1.0391520001576282E-2</v>
      </c>
      <c r="I179" s="83">
        <f t="shared" si="118"/>
        <v>1.0391520001576282E-2</v>
      </c>
      <c r="P179" s="83">
        <f t="shared" si="97"/>
        <v>-1.1975340734614141E-5</v>
      </c>
      <c r="Q179" s="146">
        <f t="shared" si="98"/>
        <v>30057.85</v>
      </c>
      <c r="R179" s="83">
        <f t="shared" si="88"/>
        <v>1.0823271533748454E-4</v>
      </c>
      <c r="S179" s="85">
        <v>0.1</v>
      </c>
      <c r="T179" s="83">
        <f t="shared" si="99"/>
        <v>1.0823271533748455E-5</v>
      </c>
      <c r="Z179" s="83">
        <f t="shared" si="100"/>
        <v>25116</v>
      </c>
      <c r="AA179" s="90">
        <f t="shared" si="101"/>
        <v>-2.608374967012838E-3</v>
      </c>
      <c r="AB179" s="90">
        <f t="shared" si="102"/>
        <v>1.2987919627854505E-2</v>
      </c>
      <c r="AC179" s="90">
        <f t="shared" si="103"/>
        <v>1.0403495342310897E-2</v>
      </c>
      <c r="AD179" s="90">
        <f t="shared" si="104"/>
        <v>1.299989496858912E-2</v>
      </c>
      <c r="AE179" s="90">
        <f t="shared" si="105"/>
        <v>1.6899726919434872E-5</v>
      </c>
      <c r="AF179" s="83">
        <f t="shared" si="106"/>
        <v>1.0403495342310897E-2</v>
      </c>
      <c r="AG179" s="147"/>
      <c r="AH179" s="83">
        <f t="shared" si="107"/>
        <v>-2.5963996262782238E-3</v>
      </c>
      <c r="AI179" s="83">
        <f t="shared" si="108"/>
        <v>1.2371364617100129</v>
      </c>
      <c r="AJ179" s="83">
        <f t="shared" si="109"/>
        <v>-0.97316543094486674</v>
      </c>
      <c r="AK179" s="83">
        <f t="shared" si="110"/>
        <v>0.25161364699857713</v>
      </c>
      <c r="AL179" s="83">
        <f t="shared" si="111"/>
        <v>0.8150103377874609</v>
      </c>
      <c r="AM179" s="83">
        <f t="shared" si="112"/>
        <v>0.43166829583768013</v>
      </c>
      <c r="AN179" s="90">
        <f t="shared" si="117"/>
        <v>44.567011137545542</v>
      </c>
      <c r="AO179" s="90">
        <f t="shared" si="117"/>
        <v>44.566926499514494</v>
      </c>
      <c r="AP179" s="90">
        <f t="shared" si="117"/>
        <v>44.566632979042474</v>
      </c>
      <c r="AQ179" s="90">
        <f t="shared" si="117"/>
        <v>44.565615505670735</v>
      </c>
      <c r="AR179" s="90">
        <f t="shared" si="117"/>
        <v>44.562093757264151</v>
      </c>
      <c r="AS179" s="90">
        <f t="shared" si="117"/>
        <v>44.549965985474891</v>
      </c>
      <c r="AT179" s="90">
        <f t="shared" si="117"/>
        <v>44.508890667185632</v>
      </c>
      <c r="AU179" s="90">
        <f t="shared" si="113"/>
        <v>44.376195003563417</v>
      </c>
    </row>
    <row r="180" spans="1:48" ht="12.95" customHeight="1">
      <c r="A180" s="53" t="s">
        <v>138</v>
      </c>
      <c r="B180" s="50" t="s">
        <v>197</v>
      </c>
      <c r="C180" s="49">
        <v>45077.326000000001</v>
      </c>
      <c r="D180" s="49"/>
      <c r="E180" s="83">
        <f t="shared" si="95"/>
        <v>25120.469654932793</v>
      </c>
      <c r="F180" s="83">
        <f t="shared" si="96"/>
        <v>25120.5</v>
      </c>
      <c r="G180" s="83">
        <f t="shared" si="119"/>
        <v>-6.6967399980057962E-3</v>
      </c>
      <c r="I180" s="83">
        <f t="shared" si="118"/>
        <v>-6.6967399980057962E-3</v>
      </c>
      <c r="P180" s="83">
        <f t="shared" si="97"/>
        <v>-1.3617358255727712E-5</v>
      </c>
      <c r="Q180" s="146">
        <f t="shared" si="98"/>
        <v>30058.826000000001</v>
      </c>
      <c r="R180" s="83">
        <f t="shared" si="88"/>
        <v>4.4664128217939925E-5</v>
      </c>
      <c r="S180" s="85">
        <v>0.1</v>
      </c>
      <c r="T180" s="83">
        <f t="shared" si="99"/>
        <v>4.4664128217939925E-6</v>
      </c>
      <c r="Z180" s="83">
        <f t="shared" si="100"/>
        <v>25120.5</v>
      </c>
      <c r="AA180" s="90">
        <f t="shared" si="101"/>
        <v>-2.6136159402067268E-3</v>
      </c>
      <c r="AB180" s="90">
        <f t="shared" si="102"/>
        <v>-4.0967414160547975E-3</v>
      </c>
      <c r="AC180" s="90">
        <f t="shared" si="103"/>
        <v>-6.6831226397500686E-3</v>
      </c>
      <c r="AD180" s="90">
        <f t="shared" si="104"/>
        <v>-4.0831240577990698E-3</v>
      </c>
      <c r="AE180" s="90">
        <f t="shared" si="105"/>
        <v>1.6671902071377543E-6</v>
      </c>
      <c r="AF180" s="83">
        <f t="shared" si="106"/>
        <v>-6.6831226397500686E-3</v>
      </c>
      <c r="AG180" s="147"/>
      <c r="AH180" s="83">
        <f t="shared" si="107"/>
        <v>-2.5999985819509992E-3</v>
      </c>
      <c r="AI180" s="83">
        <f t="shared" si="108"/>
        <v>1.2361409217798904</v>
      </c>
      <c r="AJ180" s="83">
        <f t="shared" si="109"/>
        <v>-0.97406659525236383</v>
      </c>
      <c r="AK180" s="83">
        <f t="shared" si="110"/>
        <v>0.25254820112052412</v>
      </c>
      <c r="AL180" s="83">
        <f t="shared" si="111"/>
        <v>0.8189596197091199</v>
      </c>
      <c r="AM180" s="83">
        <f t="shared" si="112"/>
        <v>0.43401288804743032</v>
      </c>
      <c r="AN180" s="90">
        <f t="shared" si="117"/>
        <v>44.570007740929846</v>
      </c>
      <c r="AO180" s="90">
        <f t="shared" si="117"/>
        <v>44.569923590854522</v>
      </c>
      <c r="AP180" s="90">
        <f t="shared" si="117"/>
        <v>44.569631181361757</v>
      </c>
      <c r="AQ180" s="90">
        <f t="shared" si="117"/>
        <v>44.568615542215525</v>
      </c>
      <c r="AR180" s="90">
        <f t="shared" si="117"/>
        <v>44.565093180575829</v>
      </c>
      <c r="AS180" s="90">
        <f t="shared" si="117"/>
        <v>44.552939785376367</v>
      </c>
      <c r="AT180" s="90">
        <f t="shared" si="117"/>
        <v>44.511704795316845</v>
      </c>
      <c r="AU180" s="90">
        <f t="shared" si="113"/>
        <v>44.378328323554868</v>
      </c>
    </row>
    <row r="181" spans="1:48" ht="12.95" customHeight="1">
      <c r="A181" s="53" t="s">
        <v>138</v>
      </c>
      <c r="B181" s="50"/>
      <c r="C181" s="49">
        <v>45100.400999999998</v>
      </c>
      <c r="D181" s="49"/>
      <c r="E181" s="83">
        <f t="shared" si="95"/>
        <v>25225.02984780023</v>
      </c>
      <c r="F181" s="83">
        <f t="shared" si="96"/>
        <v>25225</v>
      </c>
      <c r="G181" s="83">
        <f t="shared" si="119"/>
        <v>6.5869999962160364E-3</v>
      </c>
      <c r="I181" s="83">
        <f t="shared" si="118"/>
        <v>6.5869999962160364E-3</v>
      </c>
      <c r="P181" s="83">
        <f t="shared" si="97"/>
        <v>-5.1742383495954468E-5</v>
      </c>
      <c r="Q181" s="146">
        <f t="shared" si="98"/>
        <v>30081.900999999998</v>
      </c>
      <c r="R181" s="83">
        <f t="shared" si="88"/>
        <v>4.407290038418402E-5</v>
      </c>
      <c r="S181" s="85">
        <v>0.1</v>
      </c>
      <c r="T181" s="83">
        <f t="shared" si="99"/>
        <v>4.4072900384184019E-6</v>
      </c>
      <c r="Z181" s="83">
        <f t="shared" si="100"/>
        <v>25225</v>
      </c>
      <c r="AA181" s="90">
        <f t="shared" si="101"/>
        <v>-2.7279876535086633E-3</v>
      </c>
      <c r="AB181" s="90">
        <f t="shared" si="102"/>
        <v>9.2632452662287455E-3</v>
      </c>
      <c r="AC181" s="90">
        <f t="shared" si="103"/>
        <v>6.6387423797119906E-3</v>
      </c>
      <c r="AD181" s="90">
        <f t="shared" si="104"/>
        <v>9.3149876497246997E-3</v>
      </c>
      <c r="AE181" s="90">
        <f t="shared" si="105"/>
        <v>8.6768994914523688E-6</v>
      </c>
      <c r="AF181" s="83">
        <f t="shared" si="106"/>
        <v>6.6387423797119906E-3</v>
      </c>
      <c r="AG181" s="147"/>
      <c r="AH181" s="83">
        <f t="shared" si="107"/>
        <v>-2.6762452700127086E-3</v>
      </c>
      <c r="AI181" s="83">
        <f t="shared" si="108"/>
        <v>1.2125115847776389</v>
      </c>
      <c r="AJ181" s="83">
        <f t="shared" si="109"/>
        <v>-0.99044768087458568</v>
      </c>
      <c r="AK181" s="83">
        <f t="shared" si="110"/>
        <v>0.27273055414376562</v>
      </c>
      <c r="AL181" s="83">
        <f t="shared" si="111"/>
        <v>0.90886775842962186</v>
      </c>
      <c r="AM181" s="83">
        <f t="shared" si="112"/>
        <v>0.48853532953084167</v>
      </c>
      <c r="AN181" s="90">
        <f t="shared" ref="AN181:AT190" si="120">$AU181+$AB$7*SIN(AO181)</f>
        <v>44.638907187069265</v>
      </c>
      <c r="AO181" s="90">
        <f t="shared" si="120"/>
        <v>44.638835519039084</v>
      </c>
      <c r="AP181" s="90">
        <f t="shared" si="120"/>
        <v>44.638573861077546</v>
      </c>
      <c r="AQ181" s="90">
        <f t="shared" si="120"/>
        <v>44.637619002440715</v>
      </c>
      <c r="AR181" s="90">
        <f t="shared" si="120"/>
        <v>44.63414039518711</v>
      </c>
      <c r="AS181" s="90">
        <f t="shared" si="120"/>
        <v>44.621544667744629</v>
      </c>
      <c r="AT181" s="90">
        <f t="shared" si="120"/>
        <v>44.576877968488105</v>
      </c>
      <c r="AU181" s="90">
        <f t="shared" si="113"/>
        <v>44.42786875446734</v>
      </c>
    </row>
    <row r="182" spans="1:48" ht="12.95" customHeight="1">
      <c r="A182" s="53" t="s">
        <v>138</v>
      </c>
      <c r="B182" s="50" t="s">
        <v>197</v>
      </c>
      <c r="C182" s="49">
        <v>45101.39</v>
      </c>
      <c r="D182" s="49"/>
      <c r="E182" s="83">
        <f t="shared" si="95"/>
        <v>25229.511322588791</v>
      </c>
      <c r="F182" s="83">
        <f t="shared" si="96"/>
        <v>25229.5</v>
      </c>
      <c r="G182" s="83">
        <f t="shared" si="119"/>
        <v>2.4987400029203855E-3</v>
      </c>
      <c r="I182" s="83">
        <f t="shared" si="118"/>
        <v>2.4987400029203855E-3</v>
      </c>
      <c r="P182" s="83">
        <f t="shared" si="97"/>
        <v>-5.3383860971607919E-5</v>
      </c>
      <c r="Q182" s="146">
        <f t="shared" si="98"/>
        <v>30082.89</v>
      </c>
      <c r="R182" s="83">
        <f t="shared" si="88"/>
        <v>6.5133362166469985E-6</v>
      </c>
      <c r="S182" s="85">
        <v>0.1</v>
      </c>
      <c r="T182" s="83">
        <f t="shared" si="99"/>
        <v>6.513336216646999E-7</v>
      </c>
      <c r="Z182" s="83">
        <f t="shared" si="100"/>
        <v>25229.5</v>
      </c>
      <c r="AA182" s="90">
        <f t="shared" si="101"/>
        <v>-2.7325993634555994E-3</v>
      </c>
      <c r="AB182" s="90">
        <f t="shared" si="102"/>
        <v>5.1779555054043769E-3</v>
      </c>
      <c r="AC182" s="90">
        <f t="shared" si="103"/>
        <v>2.5521238638919934E-3</v>
      </c>
      <c r="AD182" s="90">
        <f t="shared" si="104"/>
        <v>5.2313393663759849E-3</v>
      </c>
      <c r="AE182" s="90">
        <f t="shared" si="105"/>
        <v>2.7366911566195094E-6</v>
      </c>
      <c r="AF182" s="83">
        <f t="shared" si="106"/>
        <v>2.5521238638919934E-3</v>
      </c>
      <c r="AG182" s="147"/>
      <c r="AH182" s="83">
        <f t="shared" si="107"/>
        <v>-2.6792155024839915E-3</v>
      </c>
      <c r="AI182" s="83">
        <f t="shared" si="108"/>
        <v>1.2114754657060556</v>
      </c>
      <c r="AJ182" s="83">
        <f t="shared" si="109"/>
        <v>-0.99096362982832609</v>
      </c>
      <c r="AK182" s="83">
        <f t="shared" si="110"/>
        <v>0.2735347441051611</v>
      </c>
      <c r="AL182" s="83">
        <f t="shared" si="111"/>
        <v>0.91266121861241378</v>
      </c>
      <c r="AM182" s="83">
        <f t="shared" si="112"/>
        <v>0.49088692792062516</v>
      </c>
      <c r="AN182" s="90">
        <f t="shared" si="120"/>
        <v>44.641844087406383</v>
      </c>
      <c r="AO182" s="90">
        <f t="shared" si="120"/>
        <v>44.641772992770811</v>
      </c>
      <c r="AP182" s="90">
        <f t="shared" si="120"/>
        <v>44.641512838273769</v>
      </c>
      <c r="AQ182" s="90">
        <f t="shared" si="120"/>
        <v>44.640561309211932</v>
      </c>
      <c r="AR182" s="90">
        <f t="shared" si="120"/>
        <v>44.637086981897319</v>
      </c>
      <c r="AS182" s="90">
        <f t="shared" si="120"/>
        <v>44.624478774132392</v>
      </c>
      <c r="AT182" s="90">
        <f t="shared" si="120"/>
        <v>44.579676528952845</v>
      </c>
      <c r="AU182" s="90">
        <f t="shared" si="113"/>
        <v>44.430002074458791</v>
      </c>
    </row>
    <row r="183" spans="1:48" ht="12.95" customHeight="1">
      <c r="A183" s="53" t="s">
        <v>138</v>
      </c>
      <c r="B183" s="50" t="s">
        <v>197</v>
      </c>
      <c r="C183" s="49">
        <v>45103.368000000002</v>
      </c>
      <c r="D183" s="49"/>
      <c r="E183" s="83">
        <f t="shared" si="95"/>
        <v>25238.474272165913</v>
      </c>
      <c r="F183" s="83">
        <f t="shared" si="96"/>
        <v>25238.5</v>
      </c>
      <c r="G183" s="83">
        <f t="shared" si="119"/>
        <v>-5.6777799982228316E-3</v>
      </c>
      <c r="I183" s="83">
        <f t="shared" si="118"/>
        <v>-5.6777799982228316E-3</v>
      </c>
      <c r="P183" s="83">
        <f t="shared" si="97"/>
        <v>-5.666674903654869E-5</v>
      </c>
      <c r="Q183" s="146">
        <f t="shared" si="98"/>
        <v>30084.868000000002</v>
      </c>
      <c r="R183" s="83">
        <f t="shared" si="88"/>
        <v>3.1596914160177577E-5</v>
      </c>
      <c r="S183" s="85">
        <v>0.1</v>
      </c>
      <c r="T183" s="83">
        <f t="shared" si="99"/>
        <v>3.1596914160177578E-6</v>
      </c>
      <c r="Z183" s="83">
        <f t="shared" si="100"/>
        <v>25238.5</v>
      </c>
      <c r="AA183" s="90">
        <f t="shared" si="101"/>
        <v>-2.7417458859432873E-3</v>
      </c>
      <c r="AB183" s="90">
        <f t="shared" si="102"/>
        <v>-2.9927008613160931E-3</v>
      </c>
      <c r="AC183" s="90">
        <f t="shared" si="103"/>
        <v>-5.6211132491862832E-3</v>
      </c>
      <c r="AD183" s="90">
        <f t="shared" si="104"/>
        <v>-2.9360341122795443E-3</v>
      </c>
      <c r="AE183" s="90">
        <f t="shared" si="105"/>
        <v>8.6202963084691318E-7</v>
      </c>
      <c r="AF183" s="83">
        <f t="shared" si="106"/>
        <v>-5.6211132491862832E-3</v>
      </c>
      <c r="AG183" s="147"/>
      <c r="AH183" s="83">
        <f t="shared" si="107"/>
        <v>-2.6850791369067385E-3</v>
      </c>
      <c r="AI183" s="83">
        <f t="shared" si="108"/>
        <v>1.2093994680865303</v>
      </c>
      <c r="AJ183" s="83">
        <f t="shared" si="109"/>
        <v>-0.99195027513185008</v>
      </c>
      <c r="AK183" s="83">
        <f t="shared" si="110"/>
        <v>0.27512722801160056</v>
      </c>
      <c r="AL183" s="83">
        <f t="shared" si="111"/>
        <v>0.92022867478012305</v>
      </c>
      <c r="AM183" s="83">
        <f t="shared" si="112"/>
        <v>0.49559118091762633</v>
      </c>
      <c r="AN183" s="90">
        <f t="shared" si="120"/>
        <v>44.647710347922683</v>
      </c>
      <c r="AO183" s="90">
        <f t="shared" si="120"/>
        <v>44.647640405571138</v>
      </c>
      <c r="AP183" s="90">
        <f t="shared" si="120"/>
        <v>44.647383293631364</v>
      </c>
      <c r="AQ183" s="90">
        <f t="shared" si="120"/>
        <v>44.646438581113834</v>
      </c>
      <c r="AR183" s="90">
        <f t="shared" si="120"/>
        <v>44.642973378015206</v>
      </c>
      <c r="AS183" s="90">
        <f t="shared" si="120"/>
        <v>44.630341828448394</v>
      </c>
      <c r="AT183" s="90">
        <f t="shared" si="120"/>
        <v>44.585271603328977</v>
      </c>
      <c r="AU183" s="90">
        <f t="shared" si="113"/>
        <v>44.434268714441679</v>
      </c>
      <c r="AV183" s="90"/>
    </row>
    <row r="184" spans="1:48" ht="12.95" customHeight="1">
      <c r="A184" s="53" t="s">
        <v>138</v>
      </c>
      <c r="B184" s="50"/>
      <c r="C184" s="49">
        <v>45104.366999999998</v>
      </c>
      <c r="D184" s="49"/>
      <c r="E184" s="83">
        <f t="shared" si="95"/>
        <v>25243.001060147461</v>
      </c>
      <c r="F184" s="83">
        <f t="shared" si="96"/>
        <v>25243</v>
      </c>
      <c r="G184" s="83">
        <f t="shared" si="119"/>
        <v>2.3396000324282795E-4</v>
      </c>
      <c r="I184" s="83">
        <f t="shared" si="118"/>
        <v>2.3396000324282795E-4</v>
      </c>
      <c r="P184" s="83">
        <f t="shared" si="97"/>
        <v>-5.8308159625837801E-5</v>
      </c>
      <c r="Q184" s="146">
        <f t="shared" si="98"/>
        <v>30085.866999999998</v>
      </c>
      <c r="R184" s="83">
        <f t="shared" si="88"/>
        <v>8.5420679026624927E-8</v>
      </c>
      <c r="S184" s="85">
        <v>0.1</v>
      </c>
      <c r="T184" s="83">
        <f t="shared" si="99"/>
        <v>8.5420679026624924E-9</v>
      </c>
      <c r="Z184" s="83">
        <f t="shared" si="100"/>
        <v>25243</v>
      </c>
      <c r="AA184" s="90">
        <f t="shared" si="101"/>
        <v>-2.7462807606889439E-3</v>
      </c>
      <c r="AB184" s="90">
        <f t="shared" si="102"/>
        <v>2.9219326043059342E-3</v>
      </c>
      <c r="AC184" s="90">
        <f t="shared" si="103"/>
        <v>2.9226816286866575E-4</v>
      </c>
      <c r="AD184" s="90">
        <f t="shared" si="104"/>
        <v>2.9802407639317719E-3</v>
      </c>
      <c r="AE184" s="90">
        <f t="shared" si="105"/>
        <v>8.8818350110006318E-7</v>
      </c>
      <c r="AF184" s="83">
        <f t="shared" si="106"/>
        <v>2.9226816286866575E-4</v>
      </c>
      <c r="AG184" s="147"/>
      <c r="AH184" s="83">
        <f t="shared" si="107"/>
        <v>-2.6879726010631062E-3</v>
      </c>
      <c r="AI184" s="83">
        <f t="shared" si="108"/>
        <v>1.2083596514770609</v>
      </c>
      <c r="AJ184" s="83">
        <f t="shared" si="109"/>
        <v>-0.9924211028481823</v>
      </c>
      <c r="AK184" s="83">
        <f t="shared" si="110"/>
        <v>0.27591553864294538</v>
      </c>
      <c r="AL184" s="83">
        <f t="shared" si="111"/>
        <v>0.92400266634017925</v>
      </c>
      <c r="AM184" s="83">
        <f t="shared" si="112"/>
        <v>0.49794384585249651</v>
      </c>
      <c r="AN184" s="90">
        <f t="shared" si="120"/>
        <v>44.650639702016647</v>
      </c>
      <c r="AO184" s="90">
        <f t="shared" si="120"/>
        <v>44.650570338307062</v>
      </c>
      <c r="AP184" s="90">
        <f t="shared" si="120"/>
        <v>44.65031476479615</v>
      </c>
      <c r="AQ184" s="90">
        <f t="shared" si="120"/>
        <v>44.649373537748701</v>
      </c>
      <c r="AR184" s="90">
        <f t="shared" si="120"/>
        <v>44.645913176496627</v>
      </c>
      <c r="AS184" s="90">
        <f t="shared" si="120"/>
        <v>44.633270764400415</v>
      </c>
      <c r="AT184" s="90">
        <f t="shared" si="120"/>
        <v>44.588068111194609</v>
      </c>
      <c r="AU184" s="90">
        <f t="shared" si="113"/>
        <v>44.436402034433129</v>
      </c>
    </row>
    <row r="185" spans="1:48" ht="12.95" customHeight="1">
      <c r="A185" s="53" t="s">
        <v>138</v>
      </c>
      <c r="B185" s="50"/>
      <c r="C185" s="49">
        <v>45115.398000000001</v>
      </c>
      <c r="D185" s="49"/>
      <c r="E185" s="83">
        <f t="shared" si="95"/>
        <v>25292.986043355311</v>
      </c>
      <c r="F185" s="83">
        <f t="shared" si="96"/>
        <v>25293</v>
      </c>
      <c r="G185" s="83">
        <f t="shared" si="119"/>
        <v>-3.0800399981671944E-3</v>
      </c>
      <c r="I185" s="83">
        <f t="shared" si="118"/>
        <v>-3.0800399981671944E-3</v>
      </c>
      <c r="P185" s="83">
        <f t="shared" si="97"/>
        <v>-7.6544554936100874E-5</v>
      </c>
      <c r="Q185" s="146">
        <f t="shared" si="98"/>
        <v>30096.898000000001</v>
      </c>
      <c r="R185" s="83">
        <f t="shared" si="88"/>
        <v>9.0209848775099433E-6</v>
      </c>
      <c r="S185" s="85">
        <v>0.1</v>
      </c>
      <c r="T185" s="83">
        <f t="shared" si="99"/>
        <v>9.0209848775099437E-7</v>
      </c>
      <c r="Z185" s="83">
        <f t="shared" si="100"/>
        <v>25293</v>
      </c>
      <c r="AA185" s="90">
        <f t="shared" si="101"/>
        <v>-2.7949567586921984E-3</v>
      </c>
      <c r="AB185" s="90">
        <f t="shared" si="102"/>
        <v>-3.6162779441109702E-4</v>
      </c>
      <c r="AC185" s="90">
        <f t="shared" si="103"/>
        <v>-3.0034954432310934E-3</v>
      </c>
      <c r="AD185" s="90">
        <f t="shared" si="104"/>
        <v>-2.8508323947499603E-4</v>
      </c>
      <c r="AE185" s="90">
        <f t="shared" si="105"/>
        <v>8.1272453429557946E-9</v>
      </c>
      <c r="AF185" s="83">
        <f t="shared" si="106"/>
        <v>-3.0034954432310934E-3</v>
      </c>
      <c r="AG185" s="147"/>
      <c r="AH185" s="83">
        <f t="shared" si="107"/>
        <v>-2.7184122037560974E-3</v>
      </c>
      <c r="AI185" s="83">
        <f t="shared" si="108"/>
        <v>1.1967341684150519</v>
      </c>
      <c r="AJ185" s="83">
        <f t="shared" si="109"/>
        <v>-0.99666450604167056</v>
      </c>
      <c r="AK185" s="83">
        <f t="shared" si="110"/>
        <v>0.28432164146667949</v>
      </c>
      <c r="AL185" s="83">
        <f t="shared" si="111"/>
        <v>0.96549871567591683</v>
      </c>
      <c r="AM185" s="83">
        <f t="shared" si="112"/>
        <v>0.52411039390332204</v>
      </c>
      <c r="AN185" s="90">
        <f t="shared" si="120"/>
        <v>44.683017823833232</v>
      </c>
      <c r="AO185" s="90">
        <f t="shared" si="120"/>
        <v>44.68295496369759</v>
      </c>
      <c r="AP185" s="90">
        <f t="shared" si="120"/>
        <v>44.682717149153625</v>
      </c>
      <c r="AQ185" s="90">
        <f t="shared" si="120"/>
        <v>44.681817872249205</v>
      </c>
      <c r="AR185" s="90">
        <f t="shared" si="120"/>
        <v>44.678423455987868</v>
      </c>
      <c r="AS185" s="90">
        <f t="shared" si="120"/>
        <v>44.665696405122439</v>
      </c>
      <c r="AT185" s="90">
        <f t="shared" si="120"/>
        <v>44.619093296630503</v>
      </c>
      <c r="AU185" s="90">
        <f t="shared" si="113"/>
        <v>44.460105589893644</v>
      </c>
    </row>
    <row r="186" spans="1:48" ht="12.95" customHeight="1">
      <c r="A186" s="53" t="s">
        <v>138</v>
      </c>
      <c r="B186" s="50" t="s">
        <v>197</v>
      </c>
      <c r="C186" s="49">
        <v>45116.383999999998</v>
      </c>
      <c r="D186" s="49"/>
      <c r="E186" s="83">
        <f t="shared" si="95"/>
        <v>25297.453924185949</v>
      </c>
      <c r="F186" s="83">
        <f t="shared" si="96"/>
        <v>25297.5</v>
      </c>
      <c r="G186" s="83">
        <f t="shared" si="119"/>
        <v>-1.0168300002987962E-2</v>
      </c>
      <c r="I186" s="83">
        <f t="shared" si="118"/>
        <v>-1.0168300002987962E-2</v>
      </c>
      <c r="P186" s="83">
        <f t="shared" si="97"/>
        <v>-7.8185695502658162E-5</v>
      </c>
      <c r="Q186" s="146">
        <f t="shared" si="98"/>
        <v>30097.883999999998</v>
      </c>
      <c r="R186" s="83">
        <f t="shared" ref="R186:R249" si="121">+(P186-G186)^2</f>
        <v>1.0181040673811963E-4</v>
      </c>
      <c r="S186" s="85">
        <v>0.1</v>
      </c>
      <c r="T186" s="83">
        <f t="shared" si="99"/>
        <v>1.0181040673811964E-5</v>
      </c>
      <c r="Z186" s="83">
        <f t="shared" si="100"/>
        <v>25297.5</v>
      </c>
      <c r="AA186" s="90">
        <f t="shared" si="101"/>
        <v>-2.7991844721970758E-3</v>
      </c>
      <c r="AB186" s="90">
        <f t="shared" si="102"/>
        <v>-7.4473012262935446E-3</v>
      </c>
      <c r="AC186" s="90">
        <f t="shared" si="103"/>
        <v>-1.0090114307485304E-2</v>
      </c>
      <c r="AD186" s="90">
        <f t="shared" si="104"/>
        <v>-7.3691155307908859E-3</v>
      </c>
      <c r="AE186" s="90">
        <f t="shared" si="105"/>
        <v>5.4303863706143446E-6</v>
      </c>
      <c r="AF186" s="83">
        <f t="shared" si="106"/>
        <v>-1.0090114307485304E-2</v>
      </c>
      <c r="AG186" s="147"/>
      <c r="AH186" s="83">
        <f t="shared" si="107"/>
        <v>-2.7209987766944176E-3</v>
      </c>
      <c r="AI186" s="83">
        <f t="shared" si="108"/>
        <v>1.1956821794667489</v>
      </c>
      <c r="AJ186" s="83">
        <f t="shared" si="109"/>
        <v>-0.99695926494019327</v>
      </c>
      <c r="AK186" s="83">
        <f t="shared" si="110"/>
        <v>0.2850466864697993</v>
      </c>
      <c r="AL186" s="83">
        <f t="shared" si="111"/>
        <v>0.96919399586486288</v>
      </c>
      <c r="AM186" s="83">
        <f t="shared" si="112"/>
        <v>0.52646785097269699</v>
      </c>
      <c r="AN186" s="90">
        <f t="shared" si="120"/>
        <v>44.685916465952083</v>
      </c>
      <c r="AO186" s="90">
        <f t="shared" si="120"/>
        <v>44.685854194757525</v>
      </c>
      <c r="AP186" s="90">
        <f t="shared" si="120"/>
        <v>44.685618029815252</v>
      </c>
      <c r="AQ186" s="90">
        <f t="shared" si="120"/>
        <v>44.684722798197832</v>
      </c>
      <c r="AR186" s="90">
        <f t="shared" si="120"/>
        <v>44.681335375308642</v>
      </c>
      <c r="AS186" s="90">
        <f t="shared" si="120"/>
        <v>44.668603931752635</v>
      </c>
      <c r="AT186" s="90">
        <f t="shared" si="120"/>
        <v>44.621881242776794</v>
      </c>
      <c r="AU186" s="90">
        <f t="shared" si="113"/>
        <v>44.462238909885087</v>
      </c>
    </row>
    <row r="187" spans="1:48" ht="12.95" customHeight="1">
      <c r="A187" s="53" t="s">
        <v>139</v>
      </c>
      <c r="B187" s="50" t="s">
        <v>197</v>
      </c>
      <c r="C187" s="49">
        <v>45397.334999999999</v>
      </c>
      <c r="D187" s="49"/>
      <c r="E187" s="83">
        <f t="shared" si="95"/>
        <v>26570.532613083153</v>
      </c>
      <c r="F187" s="83">
        <f t="shared" si="96"/>
        <v>26570.5</v>
      </c>
      <c r="G187" s="83">
        <f t="shared" si="119"/>
        <v>7.1972599980654195E-3</v>
      </c>
      <c r="I187" s="83">
        <f t="shared" si="118"/>
        <v>7.1972599980654195E-3</v>
      </c>
      <c r="P187" s="83">
        <f t="shared" si="97"/>
        <v>-5.4155086391046228E-4</v>
      </c>
      <c r="Q187" s="146">
        <f t="shared" si="98"/>
        <v>30378.834999999999</v>
      </c>
      <c r="R187" s="83">
        <f t="shared" si="121"/>
        <v>5.9889193557435889E-5</v>
      </c>
      <c r="S187" s="85">
        <v>0.1</v>
      </c>
      <c r="T187" s="83">
        <f t="shared" si="99"/>
        <v>5.9889193557435894E-6</v>
      </c>
      <c r="Z187" s="83">
        <f t="shared" si="100"/>
        <v>26570.5</v>
      </c>
      <c r="AA187" s="90">
        <f t="shared" si="101"/>
        <v>-3.1708368838266887E-3</v>
      </c>
      <c r="AB187" s="90">
        <f t="shared" si="102"/>
        <v>9.8265460179816459E-3</v>
      </c>
      <c r="AC187" s="90">
        <f t="shared" si="103"/>
        <v>7.7388108619758818E-3</v>
      </c>
      <c r="AD187" s="90">
        <f t="shared" si="104"/>
        <v>1.0368096881892108E-2</v>
      </c>
      <c r="AE187" s="90">
        <f t="shared" si="105"/>
        <v>1.0749743295230087E-5</v>
      </c>
      <c r="AF187" s="83">
        <f t="shared" si="106"/>
        <v>7.7388108619758818E-3</v>
      </c>
      <c r="AG187" s="147"/>
      <c r="AH187" s="83">
        <f t="shared" si="107"/>
        <v>-2.6292860199162264E-3</v>
      </c>
      <c r="AI187" s="83">
        <f t="shared" si="108"/>
        <v>0.92684041723892785</v>
      </c>
      <c r="AJ187" s="83">
        <f t="shared" si="109"/>
        <v>-0.74061769180990766</v>
      </c>
      <c r="AK187" s="83">
        <f t="shared" si="110"/>
        <v>0.33792129894177264</v>
      </c>
      <c r="AL187" s="83">
        <f t="shared" si="111"/>
        <v>1.7840047002171806</v>
      </c>
      <c r="AM187" s="83">
        <f t="shared" si="112"/>
        <v>1.2396663956735292</v>
      </c>
      <c r="AN187" s="90">
        <f t="shared" si="120"/>
        <v>45.407840546228741</v>
      </c>
      <c r="AO187" s="90">
        <f t="shared" si="120"/>
        <v>45.407840533855662</v>
      </c>
      <c r="AP187" s="90">
        <f t="shared" si="120"/>
        <v>45.407840286615993</v>
      </c>
      <c r="AQ187" s="90">
        <f t="shared" si="120"/>
        <v>45.407835346341564</v>
      </c>
      <c r="AR187" s="90">
        <f t="shared" si="120"/>
        <v>45.407736666101002</v>
      </c>
      <c r="AS187" s="90">
        <f t="shared" si="120"/>
        <v>45.405779311956856</v>
      </c>
      <c r="AT187" s="90">
        <f t="shared" si="120"/>
        <v>45.371226285693986</v>
      </c>
      <c r="AU187" s="90">
        <f t="shared" si="113"/>
        <v>45.065731431909796</v>
      </c>
    </row>
    <row r="188" spans="1:48" ht="12.95" customHeight="1">
      <c r="A188" s="53" t="s">
        <v>139</v>
      </c>
      <c r="B188" s="50" t="s">
        <v>197</v>
      </c>
      <c r="C188" s="49">
        <v>45399.328000000001</v>
      </c>
      <c r="D188" s="49"/>
      <c r="E188" s="83">
        <f t="shared" si="95"/>
        <v>26579.563532449785</v>
      </c>
      <c r="F188" s="83">
        <f t="shared" si="96"/>
        <v>26579.5</v>
      </c>
      <c r="G188" s="83">
        <f t="shared" si="119"/>
        <v>1.4020740003616083E-2</v>
      </c>
      <c r="I188" s="83">
        <f t="shared" si="118"/>
        <v>1.4020740003616083E-2</v>
      </c>
      <c r="P188" s="83">
        <f t="shared" si="97"/>
        <v>-5.448204638843565E-4</v>
      </c>
      <c r="Q188" s="146">
        <f t="shared" si="98"/>
        <v>30380.828000000001</v>
      </c>
      <c r="R188" s="83">
        <f t="shared" si="121"/>
        <v>2.1215555173241161E-4</v>
      </c>
      <c r="S188" s="85">
        <v>0.1</v>
      </c>
      <c r="T188" s="83">
        <f t="shared" si="99"/>
        <v>2.1215555173241163E-5</v>
      </c>
      <c r="Z188" s="83">
        <f t="shared" si="100"/>
        <v>26579.5</v>
      </c>
      <c r="AA188" s="90">
        <f t="shared" si="101"/>
        <v>-3.1690027962357936E-3</v>
      </c>
      <c r="AB188" s="90">
        <f t="shared" si="102"/>
        <v>1.6644922335967521E-2</v>
      </c>
      <c r="AC188" s="90">
        <f t="shared" si="103"/>
        <v>1.4565560467500439E-2</v>
      </c>
      <c r="AD188" s="90">
        <f t="shared" si="104"/>
        <v>1.7189742799851877E-2</v>
      </c>
      <c r="AE188" s="90">
        <f t="shared" si="105"/>
        <v>2.9548725752505943E-5</v>
      </c>
      <c r="AF188" s="83">
        <f t="shared" si="106"/>
        <v>1.4565560467500439E-2</v>
      </c>
      <c r="AG188" s="147"/>
      <c r="AH188" s="83">
        <f t="shared" si="107"/>
        <v>-2.6241823323514372E-3</v>
      </c>
      <c r="AI188" s="83">
        <f t="shared" si="108"/>
        <v>0.92534439518737466</v>
      </c>
      <c r="AJ188" s="83">
        <f t="shared" si="109"/>
        <v>-0.73763429226103472</v>
      </c>
      <c r="AK188" s="83">
        <f t="shared" si="110"/>
        <v>0.33759394173819257</v>
      </c>
      <c r="AL188" s="83">
        <f t="shared" si="111"/>
        <v>1.7884339699528158</v>
      </c>
      <c r="AM188" s="83">
        <f t="shared" si="112"/>
        <v>1.2452998965782582</v>
      </c>
      <c r="AN188" s="90">
        <f t="shared" si="120"/>
        <v>45.412328330793393</v>
      </c>
      <c r="AO188" s="90">
        <f t="shared" si="120"/>
        <v>45.412328320302514</v>
      </c>
      <c r="AP188" s="90">
        <f t="shared" si="120"/>
        <v>45.412328104036092</v>
      </c>
      <c r="AQ188" s="90">
        <f t="shared" si="120"/>
        <v>45.412323645838384</v>
      </c>
      <c r="AR188" s="90">
        <f t="shared" si="120"/>
        <v>45.412231774095297</v>
      </c>
      <c r="AS188" s="90">
        <f t="shared" si="120"/>
        <v>45.410351615667103</v>
      </c>
      <c r="AT188" s="90">
        <f t="shared" si="120"/>
        <v>45.376180970099568</v>
      </c>
      <c r="AU188" s="90">
        <f t="shared" si="113"/>
        <v>45.069998071892684</v>
      </c>
    </row>
    <row r="189" spans="1:48" ht="12.95" customHeight="1">
      <c r="A189" s="53" t="s">
        <v>139</v>
      </c>
      <c r="B189" s="50"/>
      <c r="C189" s="49">
        <v>45399.425999999999</v>
      </c>
      <c r="D189" s="49"/>
      <c r="E189" s="83">
        <f t="shared" si="95"/>
        <v>26580.007601741261</v>
      </c>
      <c r="F189" s="83">
        <f t="shared" si="96"/>
        <v>26580</v>
      </c>
      <c r="G189" s="83">
        <f t="shared" si="119"/>
        <v>1.6775999974925071E-3</v>
      </c>
      <c r="I189" s="83">
        <f t="shared" si="118"/>
        <v>1.6775999974925071E-3</v>
      </c>
      <c r="P189" s="83">
        <f t="shared" si="97"/>
        <v>-5.4500210571245262E-4</v>
      </c>
      <c r="Q189" s="146">
        <f t="shared" si="98"/>
        <v>30380.925999999999</v>
      </c>
      <c r="R189" s="83">
        <f t="shared" si="121"/>
        <v>4.939960109171111E-6</v>
      </c>
      <c r="S189" s="85">
        <v>0.1</v>
      </c>
      <c r="T189" s="83">
        <f t="shared" si="99"/>
        <v>4.9399601091711114E-7</v>
      </c>
      <c r="Z189" s="83">
        <f t="shared" si="100"/>
        <v>26580</v>
      </c>
      <c r="AA189" s="90">
        <f t="shared" si="101"/>
        <v>-3.1688995921959028E-3</v>
      </c>
      <c r="AB189" s="90">
        <f t="shared" si="102"/>
        <v>4.3014974839759579E-3</v>
      </c>
      <c r="AC189" s="90">
        <f t="shared" si="103"/>
        <v>2.2226021032049599E-3</v>
      </c>
      <c r="AD189" s="90">
        <f t="shared" si="104"/>
        <v>4.8464995896884099E-3</v>
      </c>
      <c r="AE189" s="90">
        <f t="shared" si="105"/>
        <v>2.3488558272849927E-6</v>
      </c>
      <c r="AF189" s="83">
        <f t="shared" si="106"/>
        <v>2.2226021032049599E-3</v>
      </c>
      <c r="AG189" s="147"/>
      <c r="AH189" s="83">
        <f t="shared" si="107"/>
        <v>-2.6238974864834503E-3</v>
      </c>
      <c r="AI189" s="83">
        <f t="shared" si="108"/>
        <v>0.92526146701549083</v>
      </c>
      <c r="AJ189" s="83">
        <f t="shared" si="109"/>
        <v>-0.73746840606850961</v>
      </c>
      <c r="AK189" s="83">
        <f t="shared" si="110"/>
        <v>0.33757559229836576</v>
      </c>
      <c r="AL189" s="83">
        <f t="shared" si="111"/>
        <v>1.7886796213552747</v>
      </c>
      <c r="AM189" s="83">
        <f t="shared" si="112"/>
        <v>1.2456132448469592</v>
      </c>
      <c r="AN189" s="90">
        <f t="shared" si="120"/>
        <v>45.412577439756511</v>
      </c>
      <c r="AO189" s="90">
        <f t="shared" si="120"/>
        <v>45.412577429362855</v>
      </c>
      <c r="AP189" s="90">
        <f t="shared" si="120"/>
        <v>45.4125772147232</v>
      </c>
      <c r="AQ189" s="90">
        <f t="shared" si="120"/>
        <v>45.412572782267745</v>
      </c>
      <c r="AR189" s="90">
        <f t="shared" si="120"/>
        <v>45.41248128006508</v>
      </c>
      <c r="AS189" s="90">
        <f t="shared" si="120"/>
        <v>45.410605377700691</v>
      </c>
      <c r="AT189" s="90">
        <f t="shared" si="120"/>
        <v>45.376456067029807</v>
      </c>
      <c r="AU189" s="90">
        <f t="shared" si="113"/>
        <v>45.070235107447289</v>
      </c>
    </row>
    <row r="190" spans="1:48" ht="12.95" customHeight="1">
      <c r="A190" s="53" t="s">
        <v>139</v>
      </c>
      <c r="B190" s="50" t="s">
        <v>197</v>
      </c>
      <c r="C190" s="49">
        <v>45401.296999999999</v>
      </c>
      <c r="D190" s="49"/>
      <c r="E190" s="83">
        <f t="shared" si="95"/>
        <v>26588.485700153175</v>
      </c>
      <c r="F190" s="83">
        <f t="shared" si="96"/>
        <v>26588.5</v>
      </c>
      <c r="G190" s="83">
        <f t="shared" si="119"/>
        <v>-3.1557800029986538E-3</v>
      </c>
      <c r="I190" s="83">
        <f t="shared" si="118"/>
        <v>-3.1557800029986538E-3</v>
      </c>
      <c r="P190" s="83">
        <f t="shared" si="97"/>
        <v>-5.480899746764334E-4</v>
      </c>
      <c r="Q190" s="146">
        <f t="shared" si="98"/>
        <v>30382.796999999999</v>
      </c>
      <c r="R190" s="83">
        <f t="shared" si="121"/>
        <v>6.800047283811144E-6</v>
      </c>
      <c r="S190" s="85">
        <v>0.1</v>
      </c>
      <c r="T190" s="83">
        <f t="shared" si="99"/>
        <v>6.8000472838111448E-7</v>
      </c>
      <c r="Z190" s="83">
        <f t="shared" si="100"/>
        <v>26588.5</v>
      </c>
      <c r="AA190" s="90">
        <f t="shared" si="101"/>
        <v>-3.1671241229290761E-3</v>
      </c>
      <c r="AB190" s="90">
        <f t="shared" si="102"/>
        <v>-5.3674585474601131E-4</v>
      </c>
      <c r="AC190" s="90">
        <f t="shared" si="103"/>
        <v>-2.6076900283222206E-3</v>
      </c>
      <c r="AD190" s="90">
        <f t="shared" si="104"/>
        <v>1.1344119930422301E-5</v>
      </c>
      <c r="AE190" s="90">
        <f t="shared" si="105"/>
        <v>1.2868905699580448E-11</v>
      </c>
      <c r="AF190" s="83">
        <f t="shared" si="106"/>
        <v>-2.6076900283222206E-3</v>
      </c>
      <c r="AG190" s="147"/>
      <c r="AH190" s="83">
        <f t="shared" si="107"/>
        <v>-2.6190341482526425E-3</v>
      </c>
      <c r="AI190" s="83">
        <f t="shared" si="108"/>
        <v>0.92385465002572975</v>
      </c>
      <c r="AJ190" s="83">
        <f t="shared" si="109"/>
        <v>-0.73464610218556126</v>
      </c>
      <c r="AK190" s="83">
        <f t="shared" si="110"/>
        <v>0.33726104801112883</v>
      </c>
      <c r="AL190" s="83">
        <f t="shared" si="111"/>
        <v>1.7928489709957087</v>
      </c>
      <c r="AM190" s="83">
        <f t="shared" si="112"/>
        <v>1.2509462577479187</v>
      </c>
      <c r="AN190" s="90">
        <f t="shared" si="120"/>
        <v>45.416808880922687</v>
      </c>
      <c r="AO190" s="90">
        <f t="shared" si="120"/>
        <v>45.41680887207162</v>
      </c>
      <c r="AP190" s="90">
        <f t="shared" si="120"/>
        <v>45.416808683649698</v>
      </c>
      <c r="AQ190" s="90">
        <f t="shared" si="120"/>
        <v>45.41680467257639</v>
      </c>
      <c r="AR190" s="90">
        <f t="shared" si="120"/>
        <v>45.416719313780135</v>
      </c>
      <c r="AS190" s="90">
        <f t="shared" si="120"/>
        <v>45.414915234327829</v>
      </c>
      <c r="AT190" s="90">
        <f t="shared" si="120"/>
        <v>45.381130080693772</v>
      </c>
      <c r="AU190" s="90">
        <f t="shared" si="113"/>
        <v>45.074264711875578</v>
      </c>
      <c r="AV190" s="90"/>
    </row>
    <row r="191" spans="1:48" ht="12.95" customHeight="1">
      <c r="A191" s="53" t="s">
        <v>139</v>
      </c>
      <c r="B191" s="50"/>
      <c r="C191" s="49">
        <v>45404.292000000001</v>
      </c>
      <c r="D191" s="49"/>
      <c r="E191" s="83">
        <f t="shared" si="95"/>
        <v>26602.057001459278</v>
      </c>
      <c r="F191" s="83">
        <f t="shared" si="96"/>
        <v>26602</v>
      </c>
      <c r="G191" s="83">
        <f t="shared" si="119"/>
        <v>1.2579440000990871E-2</v>
      </c>
      <c r="I191" s="83">
        <f t="shared" si="118"/>
        <v>1.2579440000990871E-2</v>
      </c>
      <c r="P191" s="83">
        <f t="shared" si="97"/>
        <v>-5.5299407364863614E-4</v>
      </c>
      <c r="Q191" s="146">
        <f t="shared" si="98"/>
        <v>30385.792000000001</v>
      </c>
      <c r="R191" s="83">
        <f t="shared" si="121"/>
        <v>1.7246082472475283E-4</v>
      </c>
      <c r="S191" s="85">
        <v>0.1</v>
      </c>
      <c r="T191" s="83">
        <f t="shared" si="99"/>
        <v>1.7246082472475284E-5</v>
      </c>
      <c r="Z191" s="83">
        <f t="shared" si="100"/>
        <v>26602</v>
      </c>
      <c r="AA191" s="90">
        <f t="shared" si="101"/>
        <v>-3.164223220481504E-3</v>
      </c>
      <c r="AB191" s="90">
        <f t="shared" si="102"/>
        <v>1.519066914782374E-2</v>
      </c>
      <c r="AC191" s="90">
        <f t="shared" si="103"/>
        <v>1.3132434074639508E-2</v>
      </c>
      <c r="AD191" s="90">
        <f t="shared" si="104"/>
        <v>1.5743663221472377E-2</v>
      </c>
      <c r="AE191" s="90">
        <f t="shared" si="105"/>
        <v>2.47862931631142E-5</v>
      </c>
      <c r="AF191" s="83">
        <f t="shared" si="106"/>
        <v>1.3132434074639508E-2</v>
      </c>
      <c r="AG191" s="147"/>
      <c r="AH191" s="83">
        <f t="shared" si="107"/>
        <v>-2.611229146832868E-3</v>
      </c>
      <c r="AI191" s="83">
        <f t="shared" si="108"/>
        <v>0.921631772692178</v>
      </c>
      <c r="AJ191" s="83">
        <f t="shared" si="109"/>
        <v>-0.73015514252973501</v>
      </c>
      <c r="AK191" s="83">
        <f t="shared" si="110"/>
        <v>0.33675146588678506</v>
      </c>
      <c r="AL191" s="83">
        <f t="shared" si="111"/>
        <v>1.7994448997911481</v>
      </c>
      <c r="AM191" s="83">
        <f t="shared" si="112"/>
        <v>1.2594401693556454</v>
      </c>
      <c r="AN191" s="90">
        <f t="shared" ref="AN191:AT200" si="122">$AU191+$AB$7*SIN(AO191)</f>
        <v>45.42351620800693</v>
      </c>
      <c r="AO191" s="90">
        <f t="shared" si="122"/>
        <v>45.423516201215769</v>
      </c>
      <c r="AP191" s="90">
        <f t="shared" si="122"/>
        <v>45.423516049207088</v>
      </c>
      <c r="AQ191" s="90">
        <f t="shared" si="122"/>
        <v>45.423512646793824</v>
      </c>
      <c r="AR191" s="90">
        <f t="shared" si="122"/>
        <v>45.423436513746047</v>
      </c>
      <c r="AS191" s="90">
        <f t="shared" si="122"/>
        <v>45.421744422102108</v>
      </c>
      <c r="AT191" s="90">
        <f t="shared" si="122"/>
        <v>45.388543268539401</v>
      </c>
      <c r="AU191" s="90">
        <f t="shared" si="113"/>
        <v>45.080664671849917</v>
      </c>
    </row>
    <row r="192" spans="1:48" ht="12.95" customHeight="1">
      <c r="A192" s="53" t="s">
        <v>139</v>
      </c>
      <c r="B192" s="50" t="s">
        <v>197</v>
      </c>
      <c r="C192" s="49">
        <v>45404.396000000001</v>
      </c>
      <c r="D192" s="49"/>
      <c r="E192" s="83">
        <f t="shared" si="95"/>
        <v>26602.528258666563</v>
      </c>
      <c r="F192" s="83">
        <f t="shared" si="96"/>
        <v>26602.5</v>
      </c>
      <c r="G192" s="83">
        <f t="shared" si="119"/>
        <v>6.2363000033656135E-3</v>
      </c>
      <c r="I192" s="83">
        <f t="shared" si="118"/>
        <v>6.2363000033656135E-3</v>
      </c>
      <c r="P192" s="83">
        <f t="shared" si="97"/>
        <v>-5.5317570309036679E-4</v>
      </c>
      <c r="Q192" s="146">
        <f t="shared" si="98"/>
        <v>30385.896000000001</v>
      </c>
      <c r="R192" s="83">
        <f t="shared" si="121"/>
        <v>4.6096980368555929E-5</v>
      </c>
      <c r="S192" s="85">
        <v>0.1</v>
      </c>
      <c r="T192" s="83">
        <f t="shared" si="99"/>
        <v>4.6096980368555932E-6</v>
      </c>
      <c r="Z192" s="83">
        <f t="shared" si="100"/>
        <v>26602.5</v>
      </c>
      <c r="AA192" s="90">
        <f t="shared" si="101"/>
        <v>-3.1641138811898759E-3</v>
      </c>
      <c r="AB192" s="90">
        <f t="shared" si="102"/>
        <v>8.8472381814651228E-3</v>
      </c>
      <c r="AC192" s="90">
        <f t="shared" si="103"/>
        <v>6.7894757064559802E-3</v>
      </c>
      <c r="AD192" s="90">
        <f t="shared" si="104"/>
        <v>9.4004138845554894E-3</v>
      </c>
      <c r="AE192" s="90">
        <f t="shared" si="105"/>
        <v>8.8367781200943638E-6</v>
      </c>
      <c r="AF192" s="83">
        <f t="shared" si="106"/>
        <v>6.7894757064559802E-3</v>
      </c>
      <c r="AG192" s="147"/>
      <c r="AH192" s="83">
        <f t="shared" si="107"/>
        <v>-2.6109381780995092E-3</v>
      </c>
      <c r="AI192" s="83">
        <f t="shared" si="108"/>
        <v>0.92154971396950947</v>
      </c>
      <c r="AJ192" s="83">
        <f t="shared" si="109"/>
        <v>-0.72998861589303976</v>
      </c>
      <c r="AK192" s="83">
        <f t="shared" si="110"/>
        <v>0.33673235878068392</v>
      </c>
      <c r="AL192" s="83">
        <f t="shared" si="111"/>
        <v>1.7996885841062182</v>
      </c>
      <c r="AM192" s="83">
        <f t="shared" si="112"/>
        <v>1.2597553246320694</v>
      </c>
      <c r="AN192" s="90">
        <f t="shared" si="122"/>
        <v>45.423764317577152</v>
      </c>
      <c r="AO192" s="90">
        <f t="shared" si="122"/>
        <v>45.423764310853933</v>
      </c>
      <c r="AP192" s="90">
        <f t="shared" si="122"/>
        <v>45.423764160078775</v>
      </c>
      <c r="AQ192" s="90">
        <f t="shared" si="122"/>
        <v>45.423760778837234</v>
      </c>
      <c r="AR192" s="90">
        <f t="shared" si="122"/>
        <v>45.423684975134961</v>
      </c>
      <c r="AS192" s="90">
        <f t="shared" si="122"/>
        <v>45.421996981477236</v>
      </c>
      <c r="AT192" s="90">
        <f t="shared" si="122"/>
        <v>45.388817589129332</v>
      </c>
      <c r="AU192" s="90">
        <f t="shared" si="113"/>
        <v>45.080901707404522</v>
      </c>
    </row>
    <row r="193" spans="1:48" ht="12.95" customHeight="1">
      <c r="A193" s="53" t="s">
        <v>139</v>
      </c>
      <c r="B193" s="50"/>
      <c r="C193" s="49">
        <v>45417.305</v>
      </c>
      <c r="D193" s="49"/>
      <c r="E193" s="83">
        <f t="shared" si="95"/>
        <v>26661.023059521423</v>
      </c>
      <c r="F193" s="83">
        <f t="shared" si="96"/>
        <v>26661</v>
      </c>
      <c r="G193" s="83">
        <f t="shared" si="119"/>
        <v>5.0889199992525391E-3</v>
      </c>
      <c r="I193" s="83">
        <f t="shared" si="118"/>
        <v>5.0889199992525391E-3</v>
      </c>
      <c r="P193" s="83">
        <f t="shared" si="97"/>
        <v>-5.7442444770473854E-4</v>
      </c>
      <c r="Q193" s="146">
        <f t="shared" si="98"/>
        <v>30398.805</v>
      </c>
      <c r="R193" s="83">
        <f t="shared" si="121"/>
        <v>3.2073470324881833E-5</v>
      </c>
      <c r="S193" s="85">
        <v>0.1</v>
      </c>
      <c r="T193" s="83">
        <f t="shared" si="99"/>
        <v>3.2073470324881833E-6</v>
      </c>
      <c r="Z193" s="83">
        <f t="shared" si="100"/>
        <v>26661</v>
      </c>
      <c r="AA193" s="90">
        <f t="shared" si="101"/>
        <v>-3.150403257709081E-3</v>
      </c>
      <c r="AB193" s="90">
        <f t="shared" si="102"/>
        <v>7.6648988092568818E-3</v>
      </c>
      <c r="AC193" s="90">
        <f t="shared" si="103"/>
        <v>5.6633444469572775E-3</v>
      </c>
      <c r="AD193" s="90">
        <f t="shared" si="104"/>
        <v>8.2393232569616202E-3</v>
      </c>
      <c r="AE193" s="90">
        <f t="shared" si="105"/>
        <v>6.7886447732708636E-6</v>
      </c>
      <c r="AF193" s="83">
        <f t="shared" si="106"/>
        <v>5.6633444469572775E-3</v>
      </c>
      <c r="AG193" s="147"/>
      <c r="AH193" s="83">
        <f t="shared" si="107"/>
        <v>-2.5759788100043423E-3</v>
      </c>
      <c r="AI193" s="83">
        <f t="shared" si="108"/>
        <v>0.91208120386664915</v>
      </c>
      <c r="AJ193" s="83">
        <f t="shared" si="109"/>
        <v>-0.71041662952467466</v>
      </c>
      <c r="AK193" s="83">
        <f t="shared" si="110"/>
        <v>0.33438512842937756</v>
      </c>
      <c r="AL193" s="83">
        <f t="shared" si="111"/>
        <v>1.8279038582329801</v>
      </c>
      <c r="AM193" s="83">
        <f t="shared" si="112"/>
        <v>1.2969144115042019</v>
      </c>
      <c r="AN193" s="90">
        <f t="shared" si="122"/>
        <v>45.452642035154184</v>
      </c>
      <c r="AO193" s="90">
        <f t="shared" si="122"/>
        <v>45.452642033358657</v>
      </c>
      <c r="AP193" s="90">
        <f t="shared" si="122"/>
        <v>45.45264198157362</v>
      </c>
      <c r="AQ193" s="90">
        <f t="shared" si="122"/>
        <v>45.452640488047102</v>
      </c>
      <c r="AR193" s="90">
        <f t="shared" si="122"/>
        <v>45.452597422929372</v>
      </c>
      <c r="AS193" s="90">
        <f t="shared" si="122"/>
        <v>45.451363475887277</v>
      </c>
      <c r="AT193" s="90">
        <f t="shared" si="122"/>
        <v>45.42079312126409</v>
      </c>
      <c r="AU193" s="90">
        <f t="shared" si="113"/>
        <v>45.108634867293325</v>
      </c>
      <c r="AV193" s="90"/>
    </row>
    <row r="194" spans="1:48" ht="12.95" customHeight="1">
      <c r="A194" s="53" t="s">
        <v>135</v>
      </c>
      <c r="B194" s="50"/>
      <c r="C194" s="49">
        <v>45434.516199999998</v>
      </c>
      <c r="D194" s="49"/>
      <c r="E194" s="83">
        <f t="shared" si="95"/>
        <v>26739.012502272453</v>
      </c>
      <c r="F194" s="83">
        <f t="shared" si="96"/>
        <v>26739</v>
      </c>
      <c r="G194" s="83">
        <f t="shared" si="119"/>
        <v>2.7590800018515438E-3</v>
      </c>
      <c r="J194" s="83">
        <f>G194</f>
        <v>2.7590800018515438E-3</v>
      </c>
      <c r="P194" s="83">
        <f t="shared" si="97"/>
        <v>-6.0275024596323197E-4</v>
      </c>
      <c r="Q194" s="146">
        <f t="shared" si="98"/>
        <v>30416.016199999998</v>
      </c>
      <c r="R194" s="83">
        <f t="shared" si="121"/>
        <v>1.1301902615122356E-5</v>
      </c>
      <c r="S194" s="85">
        <v>1</v>
      </c>
      <c r="T194" s="83">
        <f t="shared" si="99"/>
        <v>1.1301902615122356E-5</v>
      </c>
      <c r="Z194" s="83">
        <f t="shared" si="100"/>
        <v>26739</v>
      </c>
      <c r="AA194" s="90">
        <f t="shared" si="101"/>
        <v>-3.1293943078406412E-3</v>
      </c>
      <c r="AB194" s="90">
        <f t="shared" si="102"/>
        <v>5.285724063728953E-3</v>
      </c>
      <c r="AC194" s="90">
        <f t="shared" si="103"/>
        <v>3.3618302478147758E-3</v>
      </c>
      <c r="AD194" s="90">
        <f t="shared" si="104"/>
        <v>5.8884743096921845E-3</v>
      </c>
      <c r="AE194" s="90">
        <f t="shared" si="105"/>
        <v>3.4674129695904848E-5</v>
      </c>
      <c r="AF194" s="83">
        <f t="shared" si="106"/>
        <v>3.3618302478147758E-3</v>
      </c>
      <c r="AG194" s="147"/>
      <c r="AH194" s="83">
        <f t="shared" si="107"/>
        <v>-2.5266440618774092E-3</v>
      </c>
      <c r="AI194" s="83">
        <f t="shared" si="108"/>
        <v>0.89985980756823425</v>
      </c>
      <c r="AJ194" s="83">
        <f t="shared" si="109"/>
        <v>-0.6840901113602661</v>
      </c>
      <c r="AK194" s="83">
        <f t="shared" si="110"/>
        <v>0.33093061310189775</v>
      </c>
      <c r="AL194" s="83">
        <f t="shared" si="111"/>
        <v>1.8646383624223106</v>
      </c>
      <c r="AM194" s="83">
        <f t="shared" si="112"/>
        <v>1.3473830183666411</v>
      </c>
      <c r="AN194" s="90">
        <f t="shared" si="122"/>
        <v>45.490689508605563</v>
      </c>
      <c r="AO194" s="90">
        <f t="shared" si="122"/>
        <v>45.490689508450764</v>
      </c>
      <c r="AP194" s="90">
        <f t="shared" si="122"/>
        <v>45.49068950127154</v>
      </c>
      <c r="AQ194" s="90">
        <f t="shared" si="122"/>
        <v>45.4906891683179</v>
      </c>
      <c r="AR194" s="90">
        <f t="shared" si="122"/>
        <v>45.490673728749776</v>
      </c>
      <c r="AS194" s="90">
        <f t="shared" si="122"/>
        <v>45.489961914182004</v>
      </c>
      <c r="AT194" s="90">
        <f t="shared" si="122"/>
        <v>45.463053177797057</v>
      </c>
      <c r="AU194" s="90">
        <f t="shared" si="113"/>
        <v>45.145612413811726</v>
      </c>
    </row>
    <row r="195" spans="1:48" ht="12.95" customHeight="1">
      <c r="A195" s="53" t="s">
        <v>135</v>
      </c>
      <c r="B195" s="50" t="s">
        <v>197</v>
      </c>
      <c r="C195" s="49">
        <v>45435.508699999998</v>
      </c>
      <c r="D195" s="49"/>
      <c r="E195" s="83">
        <f t="shared" si="95"/>
        <v>26743.509836678561</v>
      </c>
      <c r="F195" s="83">
        <f t="shared" si="96"/>
        <v>26743.5</v>
      </c>
      <c r="G195" s="83">
        <f t="shared" si="119"/>
        <v>2.1708200001739897E-3</v>
      </c>
      <c r="J195" s="83">
        <f>G195</f>
        <v>2.1708200001739897E-3</v>
      </c>
      <c r="P195" s="83">
        <f t="shared" si="97"/>
        <v>-6.0438422225698963E-4</v>
      </c>
      <c r="Q195" s="146">
        <f t="shared" si="98"/>
        <v>30417.008699999998</v>
      </c>
      <c r="R195" s="83">
        <f t="shared" si="121"/>
        <v>7.7017584761987362E-6</v>
      </c>
      <c r="S195" s="85">
        <v>1</v>
      </c>
      <c r="T195" s="83">
        <f t="shared" si="99"/>
        <v>7.7017584761987362E-6</v>
      </c>
      <c r="Z195" s="83">
        <f t="shared" si="100"/>
        <v>26743.5</v>
      </c>
      <c r="AA195" s="90">
        <f t="shared" si="101"/>
        <v>-3.1280907603798511E-3</v>
      </c>
      <c r="AB195" s="90">
        <f t="shared" si="102"/>
        <v>4.6945265382968508E-3</v>
      </c>
      <c r="AC195" s="90">
        <f t="shared" si="103"/>
        <v>2.7752042224309793E-3</v>
      </c>
      <c r="AD195" s="90">
        <f t="shared" si="104"/>
        <v>5.2989107605538408E-3</v>
      </c>
      <c r="AE195" s="90">
        <f t="shared" si="105"/>
        <v>2.8078455248313285E-5</v>
      </c>
      <c r="AF195" s="83">
        <f t="shared" si="106"/>
        <v>2.7752042224309793E-3</v>
      </c>
      <c r="AG195" s="147"/>
      <c r="AH195" s="83">
        <f t="shared" si="107"/>
        <v>-2.5237065381228615E-3</v>
      </c>
      <c r="AI195" s="83">
        <f t="shared" si="108"/>
        <v>0.89916859895560364</v>
      </c>
      <c r="AJ195" s="83">
        <f t="shared" si="109"/>
        <v>-0.68256465746575967</v>
      </c>
      <c r="AK195" s="83">
        <f t="shared" si="110"/>
        <v>0.33072066369021025</v>
      </c>
      <c r="AL195" s="83">
        <f t="shared" si="111"/>
        <v>1.8667277058133915</v>
      </c>
      <c r="AM195" s="83">
        <f t="shared" si="112"/>
        <v>1.3503283767660392</v>
      </c>
      <c r="AN195" s="90">
        <f t="shared" si="122"/>
        <v>45.492869003625707</v>
      </c>
      <c r="AO195" s="90">
        <f t="shared" si="122"/>
        <v>45.492869003496509</v>
      </c>
      <c r="AP195" s="90">
        <f t="shared" si="122"/>
        <v>45.49286899728822</v>
      </c>
      <c r="AQ195" s="90">
        <f t="shared" si="122"/>
        <v>45.492868698957544</v>
      </c>
      <c r="AR195" s="90">
        <f t="shared" si="122"/>
        <v>45.492854364827487</v>
      </c>
      <c r="AS195" s="90">
        <f t="shared" si="122"/>
        <v>45.492169610511553</v>
      </c>
      <c r="AT195" s="90">
        <f t="shared" si="122"/>
        <v>45.465478082803436</v>
      </c>
      <c r="AU195" s="90">
        <f t="shared" si="113"/>
        <v>45.147745733803177</v>
      </c>
    </row>
    <row r="196" spans="1:48" ht="12.95" customHeight="1">
      <c r="A196" s="53" t="s">
        <v>135</v>
      </c>
      <c r="B196" s="50"/>
      <c r="C196" s="49">
        <v>45436.2814</v>
      </c>
      <c r="D196" s="49"/>
      <c r="E196" s="83">
        <f t="shared" si="95"/>
        <v>26747.011187102347</v>
      </c>
      <c r="F196" s="83">
        <f t="shared" si="96"/>
        <v>26747</v>
      </c>
      <c r="G196" s="83">
        <f t="shared" si="119"/>
        <v>2.4688400008017197E-3</v>
      </c>
      <c r="J196" s="83">
        <f>G196</f>
        <v>2.4688400008017197E-3</v>
      </c>
      <c r="P196" s="83">
        <f t="shared" si="97"/>
        <v>-6.0565507729354838E-4</v>
      </c>
      <c r="Q196" s="146">
        <f t="shared" si="98"/>
        <v>30417.7814</v>
      </c>
      <c r="R196" s="83">
        <f t="shared" si="121"/>
        <v>9.4525199852320291E-6</v>
      </c>
      <c r="S196" s="85">
        <v>1</v>
      </c>
      <c r="T196" s="83">
        <f t="shared" si="99"/>
        <v>9.4525199852320291E-6</v>
      </c>
      <c r="Z196" s="83">
        <f t="shared" si="100"/>
        <v>26747</v>
      </c>
      <c r="AA196" s="90">
        <f t="shared" si="101"/>
        <v>-3.1270701531943114E-3</v>
      </c>
      <c r="AB196" s="90">
        <f t="shared" si="102"/>
        <v>4.9902550767024828E-3</v>
      </c>
      <c r="AC196" s="90">
        <f t="shared" si="103"/>
        <v>3.0744950780952681E-3</v>
      </c>
      <c r="AD196" s="90">
        <f t="shared" si="104"/>
        <v>5.5959101539960312E-3</v>
      </c>
      <c r="AE196" s="90">
        <f t="shared" si="105"/>
        <v>3.1314210451595887E-5</v>
      </c>
      <c r="AF196" s="83">
        <f t="shared" si="106"/>
        <v>3.0744950780952681E-3</v>
      </c>
      <c r="AG196" s="147"/>
      <c r="AH196" s="83">
        <f t="shared" si="107"/>
        <v>-2.521415075900763E-3</v>
      </c>
      <c r="AI196" s="83">
        <f t="shared" si="108"/>
        <v>0.89863202931603003</v>
      </c>
      <c r="AJ196" s="83">
        <f t="shared" si="109"/>
        <v>-0.68137775581260696</v>
      </c>
      <c r="AK196" s="83">
        <f t="shared" si="110"/>
        <v>0.33055659628523953</v>
      </c>
      <c r="AL196" s="83">
        <f t="shared" si="111"/>
        <v>1.8683505334963992</v>
      </c>
      <c r="AM196" s="83">
        <f t="shared" si="112"/>
        <v>1.3526218252124702</v>
      </c>
      <c r="AN196" s="90">
        <f t="shared" si="122"/>
        <v>45.494563009618844</v>
      </c>
      <c r="AO196" s="90">
        <f t="shared" si="122"/>
        <v>45.494563009507075</v>
      </c>
      <c r="AP196" s="90">
        <f t="shared" si="122"/>
        <v>45.494563003980836</v>
      </c>
      <c r="AQ196" s="90">
        <f t="shared" si="122"/>
        <v>45.494562730748612</v>
      </c>
      <c r="AR196" s="90">
        <f t="shared" si="122"/>
        <v>45.494549222983707</v>
      </c>
      <c r="AS196" s="90">
        <f t="shared" si="122"/>
        <v>45.493885277899075</v>
      </c>
      <c r="AT196" s="90">
        <f t="shared" si="122"/>
        <v>45.467363120383169</v>
      </c>
      <c r="AU196" s="90">
        <f t="shared" si="113"/>
        <v>45.149404982685411</v>
      </c>
    </row>
    <row r="197" spans="1:48" ht="12.95" customHeight="1">
      <c r="A197" s="53" t="s">
        <v>140</v>
      </c>
      <c r="B197" s="50"/>
      <c r="C197" s="49">
        <v>45439.381000000001</v>
      </c>
      <c r="D197" s="49"/>
      <c r="E197" s="83">
        <f t="shared" si="95"/>
        <v>26761.056464407313</v>
      </c>
      <c r="F197" s="83">
        <f t="shared" si="96"/>
        <v>26761</v>
      </c>
      <c r="G197" s="83">
        <f t="shared" si="119"/>
        <v>1.246091999928467E-2</v>
      </c>
      <c r="I197" s="83">
        <f t="shared" ref="I197:I228" si="123">G197</f>
        <v>1.246091999928467E-2</v>
      </c>
      <c r="P197" s="83">
        <f t="shared" si="97"/>
        <v>-6.1073836256604402E-4</v>
      </c>
      <c r="Q197" s="146">
        <f t="shared" si="98"/>
        <v>30420.881000000001</v>
      </c>
      <c r="R197" s="83">
        <f t="shared" si="121"/>
        <v>1.7086825232894169E-4</v>
      </c>
      <c r="S197" s="85">
        <v>0.1</v>
      </c>
      <c r="T197" s="83">
        <f t="shared" si="99"/>
        <v>1.7086825232894171E-5</v>
      </c>
      <c r="Z197" s="83">
        <f t="shared" si="100"/>
        <v>26761</v>
      </c>
      <c r="AA197" s="90">
        <f t="shared" si="101"/>
        <v>-3.1229291366631122E-3</v>
      </c>
      <c r="AB197" s="90">
        <f t="shared" si="102"/>
        <v>1.4973110773381738E-2</v>
      </c>
      <c r="AC197" s="90">
        <f t="shared" si="103"/>
        <v>1.3071658361850714E-2</v>
      </c>
      <c r="AD197" s="90">
        <f t="shared" si="104"/>
        <v>1.5583849135947781E-2</v>
      </c>
      <c r="AE197" s="90">
        <f t="shared" si="105"/>
        <v>2.4285635389198042E-5</v>
      </c>
      <c r="AF197" s="83">
        <f t="shared" si="106"/>
        <v>1.3071658361850714E-2</v>
      </c>
      <c r="AG197" s="147"/>
      <c r="AH197" s="83">
        <f t="shared" si="107"/>
        <v>-2.5121907740970682E-3</v>
      </c>
      <c r="AI197" s="83">
        <f t="shared" si="108"/>
        <v>0.89649480390726277</v>
      </c>
      <c r="AJ197" s="83">
        <f t="shared" si="109"/>
        <v>-0.67662645279454126</v>
      </c>
      <c r="AK197" s="83">
        <f t="shared" si="110"/>
        <v>0.32989362408217748</v>
      </c>
      <c r="AL197" s="83">
        <f t="shared" si="111"/>
        <v>1.8748225366322024</v>
      </c>
      <c r="AM197" s="83">
        <f t="shared" si="112"/>
        <v>1.3618186567322645</v>
      </c>
      <c r="AN197" s="90">
        <f t="shared" si="122"/>
        <v>45.501328947368478</v>
      </c>
      <c r="AO197" s="90">
        <f t="shared" si="122"/>
        <v>45.50132894730843</v>
      </c>
      <c r="AP197" s="90">
        <f t="shared" si="122"/>
        <v>45.501328943951883</v>
      </c>
      <c r="AQ197" s="90">
        <f t="shared" si="122"/>
        <v>45.501328756326345</v>
      </c>
      <c r="AR197" s="90">
        <f t="shared" si="122"/>
        <v>45.50131826945902</v>
      </c>
      <c r="AS197" s="90">
        <f t="shared" si="122"/>
        <v>45.500735468275614</v>
      </c>
      <c r="AT197" s="90">
        <f t="shared" si="122"/>
        <v>45.47489451079678</v>
      </c>
      <c r="AU197" s="90">
        <f t="shared" si="113"/>
        <v>45.156041978214354</v>
      </c>
    </row>
    <row r="198" spans="1:48" ht="12.95" customHeight="1">
      <c r="A198" s="53" t="s">
        <v>140</v>
      </c>
      <c r="B198" s="50"/>
      <c r="C198" s="49">
        <v>45441.37</v>
      </c>
      <c r="D198" s="49"/>
      <c r="E198" s="83">
        <f t="shared" si="95"/>
        <v>26770.06925849674</v>
      </c>
      <c r="F198" s="83">
        <f t="shared" si="96"/>
        <v>26770</v>
      </c>
      <c r="G198" s="83">
        <f t="shared" si="119"/>
        <v>1.5284400004020426E-2</v>
      </c>
      <c r="I198" s="83">
        <f t="shared" si="123"/>
        <v>1.5284400004020426E-2</v>
      </c>
      <c r="P198" s="83">
        <f t="shared" si="97"/>
        <v>-6.1400607485810068E-4</v>
      </c>
      <c r="Q198" s="146">
        <f t="shared" si="98"/>
        <v>30422.870000000003</v>
      </c>
      <c r="R198" s="83">
        <f t="shared" si="121"/>
        <v>2.5275931584892164E-4</v>
      </c>
      <c r="S198" s="85">
        <v>0.1</v>
      </c>
      <c r="T198" s="83">
        <f t="shared" si="99"/>
        <v>2.5275931584892165E-5</v>
      </c>
      <c r="Z198" s="83">
        <f t="shared" si="100"/>
        <v>26770</v>
      </c>
      <c r="AA198" s="90">
        <f t="shared" si="101"/>
        <v>-3.1202179189609427E-3</v>
      </c>
      <c r="AB198" s="90">
        <f t="shared" si="102"/>
        <v>1.7790611848123267E-2</v>
      </c>
      <c r="AC198" s="90">
        <f t="shared" si="103"/>
        <v>1.5898406078878526E-2</v>
      </c>
      <c r="AD198" s="90">
        <f t="shared" si="104"/>
        <v>1.840461792298137E-2</v>
      </c>
      <c r="AE198" s="90">
        <f t="shared" si="105"/>
        <v>3.3872996089092709E-5</v>
      </c>
      <c r="AF198" s="83">
        <f t="shared" si="106"/>
        <v>1.5898406078878526E-2</v>
      </c>
      <c r="AG198" s="147"/>
      <c r="AH198" s="83">
        <f t="shared" si="107"/>
        <v>-2.5062118441028418E-3</v>
      </c>
      <c r="AI198" s="83">
        <f t="shared" si="108"/>
        <v>0.8951285006161166</v>
      </c>
      <c r="AJ198" s="83">
        <f t="shared" si="109"/>
        <v>-0.67356905301831071</v>
      </c>
      <c r="AK198" s="83">
        <f t="shared" si="110"/>
        <v>0.32946183002776691</v>
      </c>
      <c r="AL198" s="83">
        <f t="shared" si="111"/>
        <v>1.8789668910226327</v>
      </c>
      <c r="AM198" s="83">
        <f t="shared" si="112"/>
        <v>1.3677505380981387</v>
      </c>
      <c r="AN198" s="90">
        <f t="shared" si="122"/>
        <v>45.505669993273258</v>
      </c>
      <c r="AO198" s="90">
        <f t="shared" si="122"/>
        <v>45.505669993234605</v>
      </c>
      <c r="AP198" s="90">
        <f t="shared" si="122"/>
        <v>45.505669990876378</v>
      </c>
      <c r="AQ198" s="90">
        <f t="shared" si="122"/>
        <v>45.50566984699929</v>
      </c>
      <c r="AR198" s="90">
        <f t="shared" si="122"/>
        <v>45.505661069775456</v>
      </c>
      <c r="AS198" s="90">
        <f t="shared" si="122"/>
        <v>45.505128650491166</v>
      </c>
      <c r="AT198" s="90">
        <f t="shared" si="122"/>
        <v>45.479728704587302</v>
      </c>
      <c r="AU198" s="90">
        <f t="shared" si="113"/>
        <v>45.160308618197249</v>
      </c>
    </row>
    <row r="199" spans="1:48" ht="12.95" customHeight="1">
      <c r="A199" s="53" t="s">
        <v>124</v>
      </c>
      <c r="B199" s="50"/>
      <c r="C199" s="49">
        <v>45442.696000000004</v>
      </c>
      <c r="D199" s="49"/>
      <c r="E199" s="83">
        <f t="shared" si="95"/>
        <v>26776.077787889688</v>
      </c>
      <c r="F199" s="83">
        <f t="shared" si="96"/>
        <v>26776</v>
      </c>
      <c r="G199" s="83">
        <f t="shared" si="119"/>
        <v>1.7166720004752278E-2</v>
      </c>
      <c r="I199" s="83">
        <f t="shared" si="123"/>
        <v>1.7166720004752278E-2</v>
      </c>
      <c r="P199" s="83">
        <f t="shared" si="97"/>
        <v>-6.1618450017401709E-4</v>
      </c>
      <c r="Q199" s="146">
        <f t="shared" si="98"/>
        <v>30424.196000000004</v>
      </c>
      <c r="R199" s="83">
        <f t="shared" si="121"/>
        <v>3.1623169263132788E-4</v>
      </c>
      <c r="S199" s="85">
        <v>0.1</v>
      </c>
      <c r="T199" s="83">
        <f t="shared" si="99"/>
        <v>3.1623169263132792E-5</v>
      </c>
      <c r="Z199" s="83">
        <f t="shared" si="100"/>
        <v>26776</v>
      </c>
      <c r="AA199" s="90">
        <f t="shared" si="101"/>
        <v>-3.1183892499921538E-3</v>
      </c>
      <c r="AB199" s="90">
        <f t="shared" si="102"/>
        <v>1.9668924754570414E-2</v>
      </c>
      <c r="AC199" s="90">
        <f t="shared" si="103"/>
        <v>1.7782904504926294E-2</v>
      </c>
      <c r="AD199" s="90">
        <f t="shared" si="104"/>
        <v>2.0285109254744433E-2</v>
      </c>
      <c r="AE199" s="90">
        <f t="shared" si="105"/>
        <v>4.1148565747691824E-5</v>
      </c>
      <c r="AF199" s="83">
        <f t="shared" si="106"/>
        <v>1.7782904504926294E-2</v>
      </c>
      <c r="AG199" s="147"/>
      <c r="AH199" s="83">
        <f t="shared" si="107"/>
        <v>-2.5022047498181365E-3</v>
      </c>
      <c r="AI199" s="83">
        <f t="shared" si="108"/>
        <v>0.89422093759952037</v>
      </c>
      <c r="AJ199" s="83">
        <f t="shared" si="109"/>
        <v>-0.67152954831489797</v>
      </c>
      <c r="AK199" s="83">
        <f t="shared" si="110"/>
        <v>0.32917156436415418</v>
      </c>
      <c r="AL199" s="83">
        <f t="shared" si="111"/>
        <v>1.881722786638965</v>
      </c>
      <c r="AM199" s="83">
        <f t="shared" si="112"/>
        <v>1.3717137420179975</v>
      </c>
      <c r="AN199" s="90">
        <f t="shared" si="122"/>
        <v>45.508560351763556</v>
      </c>
      <c r="AO199" s="90">
        <f t="shared" si="122"/>
        <v>45.508560351735348</v>
      </c>
      <c r="AP199" s="90">
        <f t="shared" si="122"/>
        <v>45.50856034990268</v>
      </c>
      <c r="AQ199" s="90">
        <f t="shared" si="122"/>
        <v>45.50856023083886</v>
      </c>
      <c r="AR199" s="90">
        <f t="shared" si="122"/>
        <v>45.508552496217767</v>
      </c>
      <c r="AS199" s="90">
        <f t="shared" si="122"/>
        <v>45.508052883748782</v>
      </c>
      <c r="AT199" s="90">
        <f t="shared" si="122"/>
        <v>45.482948270645686</v>
      </c>
      <c r="AU199" s="90">
        <f t="shared" si="113"/>
        <v>45.163153044852507</v>
      </c>
    </row>
    <row r="200" spans="1:48" ht="12.95" customHeight="1">
      <c r="A200" s="53" t="s">
        <v>140</v>
      </c>
      <c r="B200" s="50"/>
      <c r="C200" s="49">
        <v>45471.374000000003</v>
      </c>
      <c r="D200" s="49"/>
      <c r="E200" s="83">
        <f t="shared" si="95"/>
        <v>26906.026962799882</v>
      </c>
      <c r="F200" s="83">
        <f t="shared" si="96"/>
        <v>26906</v>
      </c>
      <c r="G200" s="83">
        <f t="shared" si="119"/>
        <v>5.9503200027393177E-3</v>
      </c>
      <c r="I200" s="83">
        <f t="shared" si="123"/>
        <v>5.9503200027393177E-3</v>
      </c>
      <c r="P200" s="83">
        <f t="shared" si="97"/>
        <v>-6.6337398242281484E-4</v>
      </c>
      <c r="Q200" s="146">
        <f t="shared" si="98"/>
        <v>30452.874000000003</v>
      </c>
      <c r="R200" s="83">
        <f t="shared" si="121"/>
        <v>4.3740948129369773E-5</v>
      </c>
      <c r="S200" s="85">
        <v>0.1</v>
      </c>
      <c r="T200" s="83">
        <f t="shared" si="99"/>
        <v>4.3740948129369773E-6</v>
      </c>
      <c r="Z200" s="83">
        <f t="shared" si="100"/>
        <v>26906</v>
      </c>
      <c r="AA200" s="90">
        <f t="shared" si="101"/>
        <v>-3.0747709611197993E-3</v>
      </c>
      <c r="AB200" s="90">
        <f t="shared" si="102"/>
        <v>8.361716981436302E-3</v>
      </c>
      <c r="AC200" s="90">
        <f t="shared" si="103"/>
        <v>6.6136939851621328E-3</v>
      </c>
      <c r="AD200" s="90">
        <f t="shared" si="104"/>
        <v>9.025090963859117E-3</v>
      </c>
      <c r="AE200" s="90">
        <f t="shared" si="105"/>
        <v>8.1452266905931488E-6</v>
      </c>
      <c r="AF200" s="83">
        <f t="shared" si="106"/>
        <v>6.6136939851621328E-3</v>
      </c>
      <c r="AG200" s="147"/>
      <c r="AH200" s="83">
        <f t="shared" si="107"/>
        <v>-2.4113969786969842E-3</v>
      </c>
      <c r="AI200" s="83">
        <f t="shared" si="108"/>
        <v>0.87519595191025579</v>
      </c>
      <c r="AJ200" s="83">
        <f t="shared" si="109"/>
        <v>-0.62715403860641961</v>
      </c>
      <c r="AK200" s="83">
        <f t="shared" si="110"/>
        <v>0.32243926313134053</v>
      </c>
      <c r="AL200" s="83">
        <f t="shared" si="111"/>
        <v>1.9400999088745259</v>
      </c>
      <c r="AM200" s="83">
        <f t="shared" si="112"/>
        <v>1.4593574598806345</v>
      </c>
      <c r="AN200" s="90">
        <f t="shared" si="122"/>
        <v>45.570480126920458</v>
      </c>
      <c r="AO200" s="90">
        <f t="shared" si="122"/>
        <v>45.570480126920529</v>
      </c>
      <c r="AP200" s="90">
        <f t="shared" si="122"/>
        <v>45.570480126909132</v>
      </c>
      <c r="AQ200" s="90">
        <f t="shared" si="122"/>
        <v>45.570480128804931</v>
      </c>
      <c r="AR200" s="90">
        <f t="shared" si="122"/>
        <v>45.570479813420278</v>
      </c>
      <c r="AS200" s="90">
        <f t="shared" si="122"/>
        <v>45.570532202202116</v>
      </c>
      <c r="AT200" s="90">
        <f t="shared" si="122"/>
        <v>45.55206526449183</v>
      </c>
      <c r="AU200" s="90">
        <f t="shared" si="113"/>
        <v>45.224782289049848</v>
      </c>
    </row>
    <row r="201" spans="1:48" ht="12.95" customHeight="1">
      <c r="A201" s="53" t="s">
        <v>141</v>
      </c>
      <c r="B201" s="50" t="s">
        <v>197</v>
      </c>
      <c r="C201" s="49">
        <v>45496.423000000003</v>
      </c>
      <c r="D201" s="49"/>
      <c r="E201" s="83">
        <f t="shared" si="95"/>
        <v>27019.531979967232</v>
      </c>
      <c r="F201" s="83">
        <f t="shared" si="96"/>
        <v>27019.5</v>
      </c>
      <c r="G201" s="83">
        <f t="shared" si="119"/>
        <v>7.0575400022789836E-3</v>
      </c>
      <c r="I201" s="83">
        <f t="shared" si="123"/>
        <v>7.0575400022789836E-3</v>
      </c>
      <c r="P201" s="83">
        <f t="shared" si="97"/>
        <v>-7.0455881594032343E-4</v>
      </c>
      <c r="Q201" s="146">
        <f t="shared" si="98"/>
        <v>30477.923000000003</v>
      </c>
      <c r="R201" s="83">
        <f t="shared" si="121"/>
        <v>6.0250178063801558E-5</v>
      </c>
      <c r="S201" s="85">
        <v>0.1</v>
      </c>
      <c r="T201" s="83">
        <f t="shared" si="99"/>
        <v>6.0250178063801564E-6</v>
      </c>
      <c r="Z201" s="83">
        <f t="shared" si="100"/>
        <v>27019.5</v>
      </c>
      <c r="AA201" s="90">
        <f t="shared" si="101"/>
        <v>-3.0308684864247286E-3</v>
      </c>
      <c r="AB201" s="90">
        <f t="shared" si="102"/>
        <v>9.3838496727633881E-3</v>
      </c>
      <c r="AC201" s="90">
        <f t="shared" si="103"/>
        <v>7.7620988182193068E-3</v>
      </c>
      <c r="AD201" s="90">
        <f t="shared" si="104"/>
        <v>1.0088408488703713E-2</v>
      </c>
      <c r="AE201" s="90">
        <f t="shared" si="105"/>
        <v>1.0177598583494914E-5</v>
      </c>
      <c r="AF201" s="83">
        <f t="shared" si="106"/>
        <v>7.7620988182193068E-3</v>
      </c>
      <c r="AG201" s="147"/>
      <c r="AH201" s="83">
        <f t="shared" si="107"/>
        <v>-2.3263096704844049E-3</v>
      </c>
      <c r="AI201" s="83">
        <f t="shared" si="108"/>
        <v>0.85955491748774937</v>
      </c>
      <c r="AJ201" s="83">
        <f t="shared" si="109"/>
        <v>-0.5882567619097866</v>
      </c>
      <c r="AK201" s="83">
        <f t="shared" si="110"/>
        <v>0.3159403545392645</v>
      </c>
      <c r="AL201" s="83">
        <f t="shared" si="111"/>
        <v>1.9890924058543842</v>
      </c>
      <c r="AM201" s="83">
        <f t="shared" si="112"/>
        <v>1.5388828031818251</v>
      </c>
      <c r="AN201" s="90">
        <f t="shared" ref="AN201:AT210" si="124">$AU201+$AB$7*SIN(AO201)</f>
        <v>45.623483261700997</v>
      </c>
      <c r="AO201" s="90">
        <f t="shared" si="124"/>
        <v>45.623483261797432</v>
      </c>
      <c r="AP201" s="90">
        <f t="shared" si="124"/>
        <v>45.623483257831538</v>
      </c>
      <c r="AQ201" s="90">
        <f t="shared" si="124"/>
        <v>45.623483420921659</v>
      </c>
      <c r="AR201" s="90">
        <f t="shared" si="124"/>
        <v>45.623476713832495</v>
      </c>
      <c r="AS201" s="90">
        <f t="shared" si="124"/>
        <v>45.623752018784685</v>
      </c>
      <c r="AT201" s="90">
        <f t="shared" si="124"/>
        <v>45.611394480571249</v>
      </c>
      <c r="AU201" s="90">
        <f t="shared" si="113"/>
        <v>45.278589359945215</v>
      </c>
    </row>
    <row r="202" spans="1:48" ht="12.95" customHeight="1">
      <c r="A202" s="53" t="s">
        <v>142</v>
      </c>
      <c r="B202" s="50" t="s">
        <v>197</v>
      </c>
      <c r="C202" s="49">
        <v>45680.688999999998</v>
      </c>
      <c r="D202" s="49"/>
      <c r="E202" s="83">
        <f t="shared" si="95"/>
        <v>27854.500062260326</v>
      </c>
      <c r="F202" s="83">
        <f t="shared" si="96"/>
        <v>27854.5</v>
      </c>
      <c r="G202" s="83">
        <f t="shared" si="119"/>
        <v>1.3739998394157737E-5</v>
      </c>
      <c r="I202" s="83">
        <f t="shared" si="123"/>
        <v>1.3739998394157737E-5</v>
      </c>
      <c r="P202" s="83">
        <f t="shared" si="97"/>
        <v>-1.0071125616919871E-3</v>
      </c>
      <c r="Q202" s="146">
        <f t="shared" si="98"/>
        <v>30662.188999999998</v>
      </c>
      <c r="R202" s="83">
        <f t="shared" si="121"/>
        <v>1.0421399494344359E-6</v>
      </c>
      <c r="S202" s="85">
        <v>0.1</v>
      </c>
      <c r="T202" s="83">
        <f t="shared" si="99"/>
        <v>1.042139949434436E-7</v>
      </c>
      <c r="Z202" s="83">
        <f t="shared" si="100"/>
        <v>27854.5</v>
      </c>
      <c r="AA202" s="90">
        <f t="shared" si="101"/>
        <v>-2.5860214848560455E-3</v>
      </c>
      <c r="AB202" s="90">
        <f t="shared" si="102"/>
        <v>1.5926489215582161E-3</v>
      </c>
      <c r="AC202" s="90">
        <f t="shared" si="103"/>
        <v>1.0208525600861448E-3</v>
      </c>
      <c r="AD202" s="90">
        <f t="shared" si="104"/>
        <v>2.5997614832502032E-3</v>
      </c>
      <c r="AE202" s="90">
        <f t="shared" si="105"/>
        <v>6.758759769791297E-7</v>
      </c>
      <c r="AF202" s="83">
        <f t="shared" si="106"/>
        <v>1.0208525600861448E-3</v>
      </c>
      <c r="AG202" s="147"/>
      <c r="AH202" s="83">
        <f t="shared" si="107"/>
        <v>-1.5789089231640584E-3</v>
      </c>
      <c r="AI202" s="83">
        <f t="shared" si="108"/>
        <v>0.76850543880620681</v>
      </c>
      <c r="AJ202" s="83">
        <f t="shared" si="109"/>
        <v>-0.30848902720777244</v>
      </c>
      <c r="AK202" s="83">
        <f t="shared" si="110"/>
        <v>0.25681393452451556</v>
      </c>
      <c r="AL202" s="83">
        <f t="shared" si="111"/>
        <v>2.3043897001354692</v>
      </c>
      <c r="AM202" s="83">
        <f t="shared" si="112"/>
        <v>2.2477154839044817</v>
      </c>
      <c r="AN202" s="90">
        <f t="shared" si="124"/>
        <v>45.988002699018736</v>
      </c>
      <c r="AO202" s="90">
        <f t="shared" si="124"/>
        <v>45.988000409931971</v>
      </c>
      <c r="AP202" s="90">
        <f t="shared" si="124"/>
        <v>45.988016123483021</v>
      </c>
      <c r="AQ202" s="90">
        <f t="shared" si="124"/>
        <v>45.987908246322334</v>
      </c>
      <c r="AR202" s="90">
        <f t="shared" si="124"/>
        <v>45.988648344386853</v>
      </c>
      <c r="AS202" s="90">
        <f t="shared" si="124"/>
        <v>45.983546909137502</v>
      </c>
      <c r="AT202" s="90">
        <f t="shared" si="124"/>
        <v>46.017646425667081</v>
      </c>
      <c r="AU202" s="90">
        <f t="shared" si="113"/>
        <v>45.674438736135812</v>
      </c>
    </row>
    <row r="203" spans="1:48" ht="12.95" customHeight="1">
      <c r="A203" s="53" t="s">
        <v>143</v>
      </c>
      <c r="B203" s="50" t="s">
        <v>197</v>
      </c>
      <c r="C203" s="49">
        <v>45766.313999999998</v>
      </c>
      <c r="D203" s="49"/>
      <c r="E203" s="83">
        <f t="shared" si="95"/>
        <v>28242.494277396851</v>
      </c>
      <c r="F203" s="83">
        <f t="shared" si="96"/>
        <v>28242.5</v>
      </c>
      <c r="G203" s="83">
        <f t="shared" si="119"/>
        <v>-1.2628999975277111E-3</v>
      </c>
      <c r="I203" s="83">
        <f t="shared" si="123"/>
        <v>-1.2628999975277111E-3</v>
      </c>
      <c r="P203" s="83">
        <f t="shared" si="97"/>
        <v>-1.1474391821560234E-3</v>
      </c>
      <c r="Q203" s="146">
        <f t="shared" si="98"/>
        <v>30747.813999999998</v>
      </c>
      <c r="R203" s="83">
        <f t="shared" si="121"/>
        <v>1.3331199886294945E-8</v>
      </c>
      <c r="S203" s="85">
        <v>0.1</v>
      </c>
      <c r="T203" s="83">
        <f t="shared" si="99"/>
        <v>1.3331199886294947E-9</v>
      </c>
      <c r="Z203" s="83">
        <f t="shared" si="100"/>
        <v>28242.5</v>
      </c>
      <c r="AA203" s="90">
        <f t="shared" si="101"/>
        <v>-2.3329566965961264E-3</v>
      </c>
      <c r="AB203" s="90">
        <f t="shared" si="102"/>
        <v>-7.7382483087608082E-5</v>
      </c>
      <c r="AC203" s="90">
        <f t="shared" si="103"/>
        <v>-1.1546081537168766E-4</v>
      </c>
      <c r="AD203" s="90">
        <f t="shared" si="104"/>
        <v>1.0700566990684154E-3</v>
      </c>
      <c r="AE203" s="90">
        <f t="shared" si="105"/>
        <v>1.1450213392211933E-7</v>
      </c>
      <c r="AF203" s="83">
        <f t="shared" si="106"/>
        <v>-1.1546081537168766E-4</v>
      </c>
      <c r="AG203" s="147"/>
      <c r="AH203" s="83">
        <f t="shared" si="107"/>
        <v>-1.185517514440103E-3</v>
      </c>
      <c r="AI203" s="83">
        <f t="shared" si="108"/>
        <v>0.73802894207737824</v>
      </c>
      <c r="AJ203" s="83">
        <f t="shared" si="109"/>
        <v>-0.18633730087184122</v>
      </c>
      <c r="AK203" s="83">
        <f t="shared" si="110"/>
        <v>0.22564195895083741</v>
      </c>
      <c r="AL203" s="83">
        <f t="shared" si="111"/>
        <v>2.4305610507778237</v>
      </c>
      <c r="AM203" s="83">
        <f t="shared" si="112"/>
        <v>2.693298518891265</v>
      </c>
      <c r="AN203" s="90">
        <f t="shared" si="124"/>
        <v>46.145261196258986</v>
      </c>
      <c r="AO203" s="90">
        <f t="shared" si="124"/>
        <v>46.14524714593005</v>
      </c>
      <c r="AP203" s="90">
        <f t="shared" si="124"/>
        <v>46.145319949101058</v>
      </c>
      <c r="AQ203" s="90">
        <f t="shared" si="124"/>
        <v>46.144942626853791</v>
      </c>
      <c r="AR203" s="90">
        <f t="shared" si="124"/>
        <v>46.146895914324041</v>
      </c>
      <c r="AS203" s="90">
        <f t="shared" si="124"/>
        <v>46.136722111107886</v>
      </c>
      <c r="AT203" s="90">
        <f t="shared" si="124"/>
        <v>46.188141413580929</v>
      </c>
      <c r="AU203" s="90">
        <f t="shared" si="113"/>
        <v>45.85837832650941</v>
      </c>
    </row>
    <row r="204" spans="1:48" ht="12.95" customHeight="1">
      <c r="A204" s="53" t="s">
        <v>143</v>
      </c>
      <c r="B204" s="50" t="s">
        <v>197</v>
      </c>
      <c r="C204" s="49">
        <v>45781.317999999999</v>
      </c>
      <c r="D204" s="49"/>
      <c r="E204" s="83">
        <f t="shared" si="95"/>
        <v>28310.482192187028</v>
      </c>
      <c r="F204" s="83">
        <f t="shared" si="96"/>
        <v>28310.5</v>
      </c>
      <c r="G204" s="83">
        <f t="shared" si="119"/>
        <v>-3.9299400013987906E-3</v>
      </c>
      <c r="I204" s="83">
        <f t="shared" si="123"/>
        <v>-3.9299400013987906E-3</v>
      </c>
      <c r="P204" s="83">
        <f t="shared" si="97"/>
        <v>-1.1720154373312051E-3</v>
      </c>
      <c r="Q204" s="146">
        <f t="shared" si="98"/>
        <v>30762.817999999999</v>
      </c>
      <c r="R204" s="83">
        <f t="shared" si="121"/>
        <v>7.6061479010873807E-6</v>
      </c>
      <c r="S204" s="85">
        <v>0.1</v>
      </c>
      <c r="T204" s="83">
        <f t="shared" si="99"/>
        <v>7.6061479010873811E-7</v>
      </c>
      <c r="Z204" s="83">
        <f t="shared" si="100"/>
        <v>28310.5</v>
      </c>
      <c r="AA204" s="90">
        <f t="shared" si="101"/>
        <v>-2.2869346886311838E-3</v>
      </c>
      <c r="AB204" s="90">
        <f t="shared" si="102"/>
        <v>-2.8150207500988117E-3</v>
      </c>
      <c r="AC204" s="90">
        <f t="shared" si="103"/>
        <v>-2.7579245640675853E-3</v>
      </c>
      <c r="AD204" s="90">
        <f t="shared" si="104"/>
        <v>-1.6430053127676069E-3</v>
      </c>
      <c r="AE204" s="90">
        <f t="shared" si="105"/>
        <v>2.6994664577825817E-7</v>
      </c>
      <c r="AF204" s="83">
        <f t="shared" si="106"/>
        <v>-2.7579245640675853E-3</v>
      </c>
      <c r="AG204" s="147"/>
      <c r="AH204" s="83">
        <f t="shared" si="107"/>
        <v>-1.1149192512999787E-3</v>
      </c>
      <c r="AI204" s="83">
        <f t="shared" si="108"/>
        <v>0.73332253740961317</v>
      </c>
      <c r="AJ204" s="83">
        <f t="shared" si="109"/>
        <v>-0.16554886529700247</v>
      </c>
      <c r="AK204" s="83">
        <f t="shared" si="110"/>
        <v>0.22005967321302158</v>
      </c>
      <c r="AL204" s="83">
        <f t="shared" si="111"/>
        <v>2.4516793479180725</v>
      </c>
      <c r="AM204" s="83">
        <f t="shared" si="112"/>
        <v>2.7830067616111496</v>
      </c>
      <c r="AN204" s="90">
        <f t="shared" si="124"/>
        <v>46.172197238592645</v>
      </c>
      <c r="AO204" s="90">
        <f t="shared" si="124"/>
        <v>46.172179359442808</v>
      </c>
      <c r="AP204" s="90">
        <f t="shared" si="124"/>
        <v>46.172268466399728</v>
      </c>
      <c r="AQ204" s="90">
        <f t="shared" si="124"/>
        <v>46.171824260223524</v>
      </c>
      <c r="AR204" s="90">
        <f t="shared" si="124"/>
        <v>46.174035925335609</v>
      </c>
      <c r="AS204" s="90">
        <f t="shared" si="124"/>
        <v>46.162955215530275</v>
      </c>
      <c r="AT204" s="90">
        <f t="shared" si="124"/>
        <v>46.216857434304458</v>
      </c>
      <c r="AU204" s="90">
        <f t="shared" si="113"/>
        <v>45.890615161935706</v>
      </c>
    </row>
    <row r="205" spans="1:48" ht="12.95" customHeight="1">
      <c r="A205" s="53" t="s">
        <v>143</v>
      </c>
      <c r="B205" s="50"/>
      <c r="C205" s="49">
        <v>45810.338000000003</v>
      </c>
      <c r="D205" s="49"/>
      <c r="E205" s="83">
        <f t="shared" si="95"/>
        <v>28441.981078298137</v>
      </c>
      <c r="F205" s="83">
        <f t="shared" si="96"/>
        <v>28442</v>
      </c>
      <c r="G205" s="83">
        <f t="shared" si="119"/>
        <v>-4.1757599974516779E-3</v>
      </c>
      <c r="I205" s="83">
        <f t="shared" si="123"/>
        <v>-4.1757599974516779E-3</v>
      </c>
      <c r="P205" s="83">
        <f t="shared" si="97"/>
        <v>-1.2195271357665317E-3</v>
      </c>
      <c r="Q205" s="146">
        <f t="shared" si="98"/>
        <v>30791.838000000003</v>
      </c>
      <c r="R205" s="83">
        <f t="shared" si="121"/>
        <v>8.7393127325071495E-6</v>
      </c>
      <c r="S205" s="85">
        <v>0.1</v>
      </c>
      <c r="T205" s="83">
        <f t="shared" si="99"/>
        <v>8.7393127325071503E-7</v>
      </c>
      <c r="Z205" s="83">
        <f t="shared" si="100"/>
        <v>28442</v>
      </c>
      <c r="AA205" s="90">
        <f t="shared" si="101"/>
        <v>-2.1969472400334821E-3</v>
      </c>
      <c r="AB205" s="90">
        <f t="shared" si="102"/>
        <v>-3.1983398931847273E-3</v>
      </c>
      <c r="AC205" s="90">
        <f t="shared" si="103"/>
        <v>-2.9562328616851465E-3</v>
      </c>
      <c r="AD205" s="90">
        <f t="shared" si="104"/>
        <v>-1.9788127574181958E-3</v>
      </c>
      <c r="AE205" s="90">
        <f t="shared" si="105"/>
        <v>3.9156999289210037E-7</v>
      </c>
      <c r="AF205" s="83">
        <f t="shared" si="106"/>
        <v>-2.9562328616851465E-3</v>
      </c>
      <c r="AG205" s="147"/>
      <c r="AH205" s="83">
        <f t="shared" si="107"/>
        <v>-9.7742010426695044E-4</v>
      </c>
      <c r="AI205" s="83">
        <f t="shared" si="108"/>
        <v>0.72471494129022518</v>
      </c>
      <c r="AJ205" s="83">
        <f t="shared" si="109"/>
        <v>-0.12587993562147198</v>
      </c>
      <c r="AK205" s="83">
        <f t="shared" si="110"/>
        <v>0.2091919340687515</v>
      </c>
      <c r="AL205" s="83">
        <f t="shared" si="111"/>
        <v>2.4917791054093654</v>
      </c>
      <c r="AM205" s="83">
        <f t="shared" si="112"/>
        <v>2.9687337487164411</v>
      </c>
      <c r="AN205" s="90">
        <f t="shared" si="124"/>
        <v>46.223813171285954</v>
      </c>
      <c r="AO205" s="90">
        <f t="shared" si="124"/>
        <v>46.223786018109138</v>
      </c>
      <c r="AP205" s="90">
        <f t="shared" si="124"/>
        <v>46.223912364428763</v>
      </c>
      <c r="AQ205" s="90">
        <f t="shared" si="124"/>
        <v>46.223324291839283</v>
      </c>
      <c r="AR205" s="90">
        <f t="shared" si="124"/>
        <v>46.226057751461113</v>
      </c>
      <c r="AS205" s="90">
        <f t="shared" si="124"/>
        <v>46.213271068896312</v>
      </c>
      <c r="AT205" s="90">
        <f t="shared" si="124"/>
        <v>46.271431012494624</v>
      </c>
      <c r="AU205" s="90">
        <f t="shared" si="113"/>
        <v>45.952955512796862</v>
      </c>
    </row>
    <row r="206" spans="1:48" ht="12.95" customHeight="1">
      <c r="A206" s="53" t="s">
        <v>143</v>
      </c>
      <c r="B206" s="50"/>
      <c r="C206" s="49">
        <v>45812.332999999999</v>
      </c>
      <c r="D206" s="49"/>
      <c r="E206" s="83">
        <f t="shared" si="95"/>
        <v>28451.021060303341</v>
      </c>
      <c r="F206" s="83">
        <f t="shared" si="96"/>
        <v>28451</v>
      </c>
      <c r="G206" s="83">
        <f t="shared" si="119"/>
        <v>4.647720001230482E-3</v>
      </c>
      <c r="I206" s="83">
        <f t="shared" si="123"/>
        <v>4.647720001230482E-3</v>
      </c>
      <c r="P206" s="83">
        <f t="shared" si="97"/>
        <v>-1.2227781908765978E-3</v>
      </c>
      <c r="Q206" s="146">
        <f t="shared" si="98"/>
        <v>30793.832999999999</v>
      </c>
      <c r="R206" s="83">
        <f t="shared" si="121"/>
        <v>3.4462749023532498E-5</v>
      </c>
      <c r="S206" s="85">
        <v>0.1</v>
      </c>
      <c r="T206" s="83">
        <f t="shared" si="99"/>
        <v>3.4462749023532502E-6</v>
      </c>
      <c r="Z206" s="83">
        <f t="shared" si="100"/>
        <v>28451</v>
      </c>
      <c r="AA206" s="90">
        <f t="shared" si="101"/>
        <v>-2.190747436272053E-3</v>
      </c>
      <c r="AB206" s="90">
        <f t="shared" si="102"/>
        <v>5.6156892466259377E-3</v>
      </c>
      <c r="AC206" s="90">
        <f t="shared" si="103"/>
        <v>5.8704981921070803E-3</v>
      </c>
      <c r="AD206" s="90">
        <f t="shared" si="104"/>
        <v>6.8384674375025351E-3</v>
      </c>
      <c r="AE206" s="90">
        <f t="shared" si="105"/>
        <v>4.6764636893782493E-6</v>
      </c>
      <c r="AF206" s="83">
        <f t="shared" si="106"/>
        <v>5.8704981921070803E-3</v>
      </c>
      <c r="AG206" s="147"/>
      <c r="AH206" s="83">
        <f t="shared" si="107"/>
        <v>-9.6796924539545531E-4</v>
      </c>
      <c r="AI206" s="83">
        <f t="shared" si="108"/>
        <v>0.72414895408659063</v>
      </c>
      <c r="AJ206" s="83">
        <f t="shared" si="109"/>
        <v>-0.12319061152308985</v>
      </c>
      <c r="AK206" s="83">
        <f t="shared" si="110"/>
        <v>0.20844502703769915</v>
      </c>
      <c r="AL206" s="83">
        <f t="shared" si="111"/>
        <v>2.4944895305385852</v>
      </c>
      <c r="AM206" s="83">
        <f t="shared" si="112"/>
        <v>2.9820866953106986</v>
      </c>
      <c r="AN206" s="90">
        <f t="shared" si="124"/>
        <v>46.227323873452882</v>
      </c>
      <c r="AO206" s="90">
        <f t="shared" si="124"/>
        <v>46.227295991920045</v>
      </c>
      <c r="AP206" s="90">
        <f t="shared" si="124"/>
        <v>46.227425156559079</v>
      </c>
      <c r="AQ206" s="90">
        <f t="shared" si="124"/>
        <v>46.226826609653273</v>
      </c>
      <c r="AR206" s="90">
        <f t="shared" si="124"/>
        <v>46.229596504610775</v>
      </c>
      <c r="AS206" s="90">
        <f t="shared" si="124"/>
        <v>46.216696402057529</v>
      </c>
      <c r="AT206" s="90">
        <f t="shared" si="124"/>
        <v>46.275120476383748</v>
      </c>
      <c r="AU206" s="90">
        <f t="shared" si="113"/>
        <v>45.957222152779757</v>
      </c>
    </row>
    <row r="207" spans="1:48" ht="12.95" customHeight="1">
      <c r="A207" s="53" t="s">
        <v>144</v>
      </c>
      <c r="B207" s="50" t="s">
        <v>197</v>
      </c>
      <c r="C207" s="49">
        <v>45812.442000000003</v>
      </c>
      <c r="D207" s="49"/>
      <c r="E207" s="83">
        <f t="shared" si="95"/>
        <v>28451.514974107151</v>
      </c>
      <c r="F207" s="83">
        <f t="shared" si="96"/>
        <v>28451.5</v>
      </c>
      <c r="G207" s="83">
        <f t="shared" si="119"/>
        <v>3.3045800009858795E-3</v>
      </c>
      <c r="I207" s="83">
        <f t="shared" si="123"/>
        <v>3.3045800009858795E-3</v>
      </c>
      <c r="P207" s="83">
        <f t="shared" si="97"/>
        <v>-1.2229588024344794E-3</v>
      </c>
      <c r="Q207" s="146">
        <f t="shared" si="98"/>
        <v>30793.942000000003</v>
      </c>
      <c r="R207" s="83">
        <f t="shared" si="121"/>
        <v>2.0498607616477057E-5</v>
      </c>
      <c r="S207" s="85">
        <v>0.1</v>
      </c>
      <c r="T207" s="83">
        <f t="shared" si="99"/>
        <v>2.0498607616477057E-6</v>
      </c>
      <c r="Z207" s="83">
        <f t="shared" si="100"/>
        <v>28451.5</v>
      </c>
      <c r="AA207" s="90">
        <f t="shared" si="101"/>
        <v>-2.1904028654247971E-3</v>
      </c>
      <c r="AB207" s="90">
        <f t="shared" si="102"/>
        <v>4.2720240639761969E-3</v>
      </c>
      <c r="AC207" s="90">
        <f t="shared" si="103"/>
        <v>4.5275388034203591E-3</v>
      </c>
      <c r="AD207" s="90">
        <f t="shared" si="104"/>
        <v>5.4949828664106765E-3</v>
      </c>
      <c r="AE207" s="90">
        <f t="shared" si="105"/>
        <v>3.0194836702146897E-6</v>
      </c>
      <c r="AF207" s="83">
        <f t="shared" si="106"/>
        <v>4.5275388034203591E-3</v>
      </c>
      <c r="AG207" s="147"/>
      <c r="AH207" s="83">
        <f t="shared" si="107"/>
        <v>-9.6744406299031753E-4</v>
      </c>
      <c r="AI207" s="83">
        <f t="shared" si="108"/>
        <v>0.72411759557028244</v>
      </c>
      <c r="AJ207" s="83">
        <f t="shared" si="109"/>
        <v>-0.12304130094063637</v>
      </c>
      <c r="AK207" s="83">
        <f t="shared" si="110"/>
        <v>0.20840352145380553</v>
      </c>
      <c r="AL207" s="83">
        <f t="shared" si="111"/>
        <v>2.4946399857404207</v>
      </c>
      <c r="AM207" s="83">
        <f t="shared" si="112"/>
        <v>2.9828310770022197</v>
      </c>
      <c r="AN207" s="90">
        <f t="shared" si="124"/>
        <v>46.227518832209874</v>
      </c>
      <c r="AO207" s="90">
        <f t="shared" si="124"/>
        <v>46.227490909855796</v>
      </c>
      <c r="AP207" s="90">
        <f t="shared" si="124"/>
        <v>46.227620232054342</v>
      </c>
      <c r="AQ207" s="90">
        <f t="shared" si="124"/>
        <v>46.227021101096938</v>
      </c>
      <c r="AR207" s="90">
        <f t="shared" si="124"/>
        <v>46.229793022043658</v>
      </c>
      <c r="AS207" s="90">
        <f t="shared" si="124"/>
        <v>46.216886633482027</v>
      </c>
      <c r="AT207" s="90">
        <f t="shared" si="124"/>
        <v>46.275325276819387</v>
      </c>
      <c r="AU207" s="90">
        <f t="shared" si="113"/>
        <v>45.957459188334361</v>
      </c>
      <c r="AV207" s="90"/>
    </row>
    <row r="208" spans="1:48" ht="12.95" customHeight="1">
      <c r="A208" s="53" t="s">
        <v>145</v>
      </c>
      <c r="B208" s="50"/>
      <c r="C208" s="49">
        <v>45813.432999999997</v>
      </c>
      <c r="D208" s="49"/>
      <c r="E208" s="83">
        <f t="shared" si="95"/>
        <v>28456.005511534284</v>
      </c>
      <c r="F208" s="83">
        <f t="shared" si="96"/>
        <v>28456</v>
      </c>
      <c r="G208" s="83">
        <f t="shared" si="119"/>
        <v>1.2163200008217245E-3</v>
      </c>
      <c r="I208" s="83">
        <f t="shared" si="123"/>
        <v>1.2163200008217245E-3</v>
      </c>
      <c r="P208" s="83">
        <f t="shared" si="97"/>
        <v>-1.2245842940690585E-3</v>
      </c>
      <c r="Q208" s="146">
        <f t="shared" si="98"/>
        <v>30794.932999999997</v>
      </c>
      <c r="R208" s="83">
        <f t="shared" si="121"/>
        <v>5.9580137768162708E-6</v>
      </c>
      <c r="S208" s="85">
        <v>0.1</v>
      </c>
      <c r="T208" s="83">
        <f t="shared" si="99"/>
        <v>5.958013776816271E-7</v>
      </c>
      <c r="Z208" s="83">
        <f t="shared" si="100"/>
        <v>28456</v>
      </c>
      <c r="AA208" s="90">
        <f t="shared" si="101"/>
        <v>-2.1873010850673546E-3</v>
      </c>
      <c r="AB208" s="90">
        <f t="shared" si="102"/>
        <v>2.1790367918200207E-3</v>
      </c>
      <c r="AC208" s="90">
        <f t="shared" si="103"/>
        <v>2.4409042948907831E-3</v>
      </c>
      <c r="AD208" s="90">
        <f t="shared" si="104"/>
        <v>3.4036210858890792E-3</v>
      </c>
      <c r="AE208" s="90">
        <f t="shared" si="105"/>
        <v>1.1584636496308756E-6</v>
      </c>
      <c r="AF208" s="83">
        <f t="shared" si="106"/>
        <v>2.4409042948907831E-3</v>
      </c>
      <c r="AG208" s="147"/>
      <c r="AH208" s="83">
        <f t="shared" si="107"/>
        <v>-9.6271679099829623E-4</v>
      </c>
      <c r="AI208" s="83">
        <f t="shared" si="108"/>
        <v>0.72383577182507963</v>
      </c>
      <c r="AJ208" s="83">
        <f t="shared" si="109"/>
        <v>-0.12169796184936375</v>
      </c>
      <c r="AK208" s="83">
        <f t="shared" si="110"/>
        <v>0.20802992069608539</v>
      </c>
      <c r="AL208" s="83">
        <f t="shared" si="111"/>
        <v>2.4959934971237661</v>
      </c>
      <c r="AM208" s="83">
        <f t="shared" si="112"/>
        <v>2.9895426677726715</v>
      </c>
      <c r="AN208" s="90">
        <f t="shared" si="124"/>
        <v>46.229273081895428</v>
      </c>
      <c r="AO208" s="90">
        <f t="shared" si="124"/>
        <v>46.229244790457798</v>
      </c>
      <c r="AP208" s="90">
        <f t="shared" si="124"/>
        <v>46.229375535346854</v>
      </c>
      <c r="AQ208" s="90">
        <f t="shared" si="124"/>
        <v>46.228771137874027</v>
      </c>
      <c r="AR208" s="90">
        <f t="shared" si="124"/>
        <v>46.23156130082829</v>
      </c>
      <c r="AS208" s="90">
        <f t="shared" si="124"/>
        <v>46.218598410908129</v>
      </c>
      <c r="AT208" s="90">
        <f t="shared" si="124"/>
        <v>46.277167677276807</v>
      </c>
      <c r="AU208" s="90">
        <f t="shared" si="113"/>
        <v>45.959592508325805</v>
      </c>
      <c r="AV208" s="90"/>
    </row>
    <row r="209" spans="1:48" ht="12.95" customHeight="1">
      <c r="A209" s="53" t="s">
        <v>145</v>
      </c>
      <c r="B209" s="50" t="s">
        <v>197</v>
      </c>
      <c r="C209" s="49">
        <v>45814.417000000001</v>
      </c>
      <c r="D209" s="49"/>
      <c r="E209" s="83">
        <f t="shared" si="95"/>
        <v>28460.464329726354</v>
      </c>
      <c r="F209" s="83">
        <f t="shared" si="96"/>
        <v>28460.5</v>
      </c>
      <c r="G209" s="83">
        <f t="shared" si="119"/>
        <v>-7.8719399971305393E-3</v>
      </c>
      <c r="I209" s="83">
        <f t="shared" si="123"/>
        <v>-7.8719399971305393E-3</v>
      </c>
      <c r="P209" s="83">
        <f t="shared" si="97"/>
        <v>-1.2262097634081826E-3</v>
      </c>
      <c r="Q209" s="146">
        <f t="shared" si="98"/>
        <v>30795.917000000001</v>
      </c>
      <c r="R209" s="83">
        <f t="shared" si="121"/>
        <v>4.4165730339411406E-5</v>
      </c>
      <c r="S209" s="85">
        <v>0.1</v>
      </c>
      <c r="T209" s="83">
        <f t="shared" si="99"/>
        <v>4.416573033941141E-6</v>
      </c>
      <c r="Z209" s="83">
        <f t="shared" si="100"/>
        <v>28460.5</v>
      </c>
      <c r="AA209" s="90">
        <f t="shared" si="101"/>
        <v>-2.1841981571267938E-3</v>
      </c>
      <c r="AB209" s="90">
        <f t="shared" si="102"/>
        <v>-6.9139516034119278E-3</v>
      </c>
      <c r="AC209" s="90">
        <f t="shared" si="103"/>
        <v>-6.6457302337223564E-3</v>
      </c>
      <c r="AD209" s="90">
        <f t="shared" si="104"/>
        <v>-5.687741840003745E-3</v>
      </c>
      <c r="AE209" s="90">
        <f t="shared" si="105"/>
        <v>3.2350407238529189E-6</v>
      </c>
      <c r="AF209" s="83">
        <f t="shared" si="106"/>
        <v>-6.6457302337223564E-3</v>
      </c>
      <c r="AG209" s="147"/>
      <c r="AH209" s="83">
        <f t="shared" si="107"/>
        <v>-9.579883937186111E-4</v>
      </c>
      <c r="AI209" s="83">
        <f t="shared" si="108"/>
        <v>0.72355467237853177</v>
      </c>
      <c r="AJ209" s="83">
        <f t="shared" si="109"/>
        <v>-0.12035544374809642</v>
      </c>
      <c r="AK209" s="83">
        <f t="shared" si="110"/>
        <v>0.207656229534604</v>
      </c>
      <c r="AL209" s="83">
        <f t="shared" si="111"/>
        <v>2.4973459569232768</v>
      </c>
      <c r="AM209" s="83">
        <f t="shared" si="112"/>
        <v>2.9962762250634878</v>
      </c>
      <c r="AN209" s="90">
        <f t="shared" si="124"/>
        <v>46.23102665038904</v>
      </c>
      <c r="AO209" s="90">
        <f t="shared" si="124"/>
        <v>46.230997986820384</v>
      </c>
      <c r="AP209" s="90">
        <f t="shared" si="124"/>
        <v>46.231130162757864</v>
      </c>
      <c r="AQ209" s="90">
        <f t="shared" si="124"/>
        <v>46.230520480813595</v>
      </c>
      <c r="AR209" s="90">
        <f t="shared" si="124"/>
        <v>46.233328899824492</v>
      </c>
      <c r="AS209" s="90">
        <f t="shared" si="124"/>
        <v>46.220309640874483</v>
      </c>
      <c r="AT209" s="90">
        <f t="shared" si="124"/>
        <v>46.279008632432976</v>
      </c>
      <c r="AU209" s="90">
        <f t="shared" si="113"/>
        <v>45.961725828317249</v>
      </c>
      <c r="AV209" s="90"/>
    </row>
    <row r="210" spans="1:48" ht="12.95" customHeight="1">
      <c r="A210" s="53" t="s">
        <v>145</v>
      </c>
      <c r="B210" s="50"/>
      <c r="C210" s="49">
        <v>45815.423000000003</v>
      </c>
      <c r="D210" s="49"/>
      <c r="E210" s="83">
        <f t="shared" si="95"/>
        <v>28465.02283694303</v>
      </c>
      <c r="F210" s="83">
        <f t="shared" si="96"/>
        <v>28465</v>
      </c>
      <c r="G210" s="83">
        <f t="shared" ref="G210:G241" si="125">+C210-(C$7+F210*C$8)</f>
        <v>5.0398000021232292E-3</v>
      </c>
      <c r="I210" s="83">
        <f t="shared" si="123"/>
        <v>5.0398000021232292E-3</v>
      </c>
      <c r="P210" s="83">
        <f t="shared" si="97"/>
        <v>-1.2278352104518522E-3</v>
      </c>
      <c r="Q210" s="146">
        <f t="shared" si="98"/>
        <v>30796.923000000003</v>
      </c>
      <c r="R210" s="83">
        <f t="shared" si="121"/>
        <v>3.9283251157911088E-5</v>
      </c>
      <c r="S210" s="85">
        <v>0.1</v>
      </c>
      <c r="T210" s="83">
        <f t="shared" si="99"/>
        <v>3.9283251157911092E-6</v>
      </c>
      <c r="Z210" s="83">
        <f t="shared" si="100"/>
        <v>28465</v>
      </c>
      <c r="AA210" s="90">
        <f t="shared" si="101"/>
        <v>-2.1810940948453583E-3</v>
      </c>
      <c r="AB210" s="90">
        <f t="shared" si="102"/>
        <v>5.9930588865167358E-3</v>
      </c>
      <c r="AC210" s="90">
        <f t="shared" si="103"/>
        <v>6.2676352125750814E-3</v>
      </c>
      <c r="AD210" s="90">
        <f t="shared" si="104"/>
        <v>7.2208940969685879E-3</v>
      </c>
      <c r="AE210" s="90">
        <f t="shared" si="105"/>
        <v>5.2141311559635798E-6</v>
      </c>
      <c r="AF210" s="83">
        <f t="shared" si="106"/>
        <v>6.2676352125750814E-3</v>
      </c>
      <c r="AG210" s="147"/>
      <c r="AH210" s="83">
        <f t="shared" si="107"/>
        <v>-9.5325888439350614E-4</v>
      </c>
      <c r="AI210" s="83">
        <f t="shared" si="108"/>
        <v>0.72327429592038583</v>
      </c>
      <c r="AJ210" s="83">
        <f t="shared" si="109"/>
        <v>-0.11901374651679519</v>
      </c>
      <c r="AK210" s="83">
        <f t="shared" si="110"/>
        <v>0.20728244867791112</v>
      </c>
      <c r="AL210" s="83">
        <f t="shared" si="111"/>
        <v>2.498697368253175</v>
      </c>
      <c r="AM210" s="83">
        <f t="shared" si="112"/>
        <v>3.0030318725453187</v>
      </c>
      <c r="AN210" s="90">
        <f t="shared" si="124"/>
        <v>46.232779539446597</v>
      </c>
      <c r="AO210" s="90">
        <f t="shared" si="124"/>
        <v>46.23275050069784</v>
      </c>
      <c r="AP210" s="90">
        <f t="shared" si="124"/>
        <v>46.232884116011235</v>
      </c>
      <c r="AQ210" s="90">
        <f t="shared" si="124"/>
        <v>46.23226913183418</v>
      </c>
      <c r="AR210" s="90">
        <f t="shared" si="124"/>
        <v>46.235095820183048</v>
      </c>
      <c r="AS210" s="90">
        <f t="shared" si="124"/>
        <v>46.222020326571354</v>
      </c>
      <c r="AT210" s="90">
        <f t="shared" si="124"/>
        <v>46.280848143618471</v>
      </c>
      <c r="AU210" s="90">
        <f t="shared" si="113"/>
        <v>45.9638591483087</v>
      </c>
    </row>
    <row r="211" spans="1:48" ht="12.95" customHeight="1">
      <c r="A211" s="53" t="s">
        <v>145</v>
      </c>
      <c r="B211" s="50" t="s">
        <v>197</v>
      </c>
      <c r="C211" s="49">
        <v>45815.536999999997</v>
      </c>
      <c r="D211" s="49"/>
      <c r="E211" s="83">
        <f t="shared" si="95"/>
        <v>28465.539407343302</v>
      </c>
      <c r="F211" s="83">
        <f t="shared" si="96"/>
        <v>28465.5</v>
      </c>
      <c r="G211" s="83">
        <f t="shared" si="125"/>
        <v>8.6966599992592819E-3</v>
      </c>
      <c r="I211" s="83">
        <f t="shared" si="123"/>
        <v>8.6966599992592819E-3</v>
      </c>
      <c r="P211" s="83">
        <f t="shared" si="97"/>
        <v>-1.2280158143026631E-3</v>
      </c>
      <c r="Q211" s="146">
        <f t="shared" si="98"/>
        <v>30797.036999999997</v>
      </c>
      <c r="R211" s="83">
        <f t="shared" si="121"/>
        <v>9.8499190004301443E-5</v>
      </c>
      <c r="S211" s="85">
        <v>0.1</v>
      </c>
      <c r="T211" s="83">
        <f t="shared" si="99"/>
        <v>9.8499190004301443E-6</v>
      </c>
      <c r="Z211" s="83">
        <f t="shared" si="100"/>
        <v>28465.5</v>
      </c>
      <c r="AA211" s="90">
        <f t="shared" si="101"/>
        <v>-2.1807491295895137E-3</v>
      </c>
      <c r="AB211" s="90">
        <f t="shared" si="102"/>
        <v>9.6493933145461331E-3</v>
      </c>
      <c r="AC211" s="90">
        <f t="shared" si="103"/>
        <v>9.9246758135619444E-3</v>
      </c>
      <c r="AD211" s="90">
        <f t="shared" si="104"/>
        <v>1.0877409128848796E-2</v>
      </c>
      <c r="AE211" s="90">
        <f t="shared" si="105"/>
        <v>1.1831802935636312E-5</v>
      </c>
      <c r="AF211" s="83">
        <f t="shared" si="106"/>
        <v>9.9246758135619444E-3</v>
      </c>
      <c r="AG211" s="147"/>
      <c r="AH211" s="83">
        <f t="shared" si="107"/>
        <v>-9.5273331528685054E-4</v>
      </c>
      <c r="AI211" s="83">
        <f t="shared" si="108"/>
        <v>0.72324318755272343</v>
      </c>
      <c r="AJ211" s="83">
        <f t="shared" si="109"/>
        <v>-0.11886471971224112</v>
      </c>
      <c r="AK211" s="83">
        <f t="shared" si="110"/>
        <v>0.20724091196549974</v>
      </c>
      <c r="AL211" s="83">
        <f t="shared" si="111"/>
        <v>2.498847460482263</v>
      </c>
      <c r="AM211" s="83">
        <f t="shared" si="112"/>
        <v>3.0037838690378873</v>
      </c>
      <c r="AN211" s="90">
        <f t="shared" ref="AN211:AT220" si="126">$AU211+$AB$7*SIN(AO211)</f>
        <v>46.2329742630331</v>
      </c>
      <c r="AO211" s="90">
        <f t="shared" si="126"/>
        <v>46.232945182409388</v>
      </c>
      <c r="AP211" s="90">
        <f t="shared" si="126"/>
        <v>46.233078958166139</v>
      </c>
      <c r="AQ211" s="90">
        <f t="shared" si="126"/>
        <v>46.232463383764255</v>
      </c>
      <c r="AR211" s="90">
        <f t="shared" si="126"/>
        <v>46.235292102825973</v>
      </c>
      <c r="AS211" s="90">
        <f t="shared" si="126"/>
        <v>46.222210369301273</v>
      </c>
      <c r="AT211" s="90">
        <f t="shared" si="126"/>
        <v>46.281052444674216</v>
      </c>
      <c r="AU211" s="90">
        <f t="shared" si="113"/>
        <v>45.964096183863305</v>
      </c>
    </row>
    <row r="212" spans="1:48" ht="12.95" customHeight="1">
      <c r="A212" s="53" t="s">
        <v>144</v>
      </c>
      <c r="B212" s="50" t="s">
        <v>197</v>
      </c>
      <c r="C212" s="49">
        <v>45816.411999999997</v>
      </c>
      <c r="D212" s="49"/>
      <c r="E212" s="83">
        <f t="shared" si="95"/>
        <v>28469.504311731558</v>
      </c>
      <c r="F212" s="83">
        <f t="shared" si="96"/>
        <v>28469.5</v>
      </c>
      <c r="G212" s="83">
        <f t="shared" si="125"/>
        <v>9.5154000155162066E-4</v>
      </c>
      <c r="I212" s="83">
        <f t="shared" si="123"/>
        <v>9.5154000155162066E-4</v>
      </c>
      <c r="P212" s="83">
        <f t="shared" si="97"/>
        <v>-1.229460635200065E-3</v>
      </c>
      <c r="Q212" s="146">
        <f t="shared" si="98"/>
        <v>30797.911999999997</v>
      </c>
      <c r="R212" s="83">
        <f t="shared" si="121"/>
        <v>4.7567637775112591E-6</v>
      </c>
      <c r="S212" s="85">
        <v>0.1</v>
      </c>
      <c r="T212" s="83">
        <f t="shared" si="99"/>
        <v>4.7567637775112592E-7</v>
      </c>
      <c r="Z212" s="83">
        <f t="shared" si="100"/>
        <v>28469.5</v>
      </c>
      <c r="AA212" s="90">
        <f t="shared" si="101"/>
        <v>-2.1779889114363102E-3</v>
      </c>
      <c r="AB212" s="90">
        <f t="shared" si="102"/>
        <v>1.900068277787866E-3</v>
      </c>
      <c r="AC212" s="90">
        <f t="shared" si="103"/>
        <v>2.1810006367516859E-3</v>
      </c>
      <c r="AD212" s="90">
        <f t="shared" si="104"/>
        <v>3.1295289129879308E-3</v>
      </c>
      <c r="AE212" s="90">
        <f t="shared" si="105"/>
        <v>9.7939512172274196E-7</v>
      </c>
      <c r="AF212" s="83">
        <f t="shared" si="106"/>
        <v>2.1810006367516859E-3</v>
      </c>
      <c r="AG212" s="147"/>
      <c r="AH212" s="83">
        <f t="shared" si="107"/>
        <v>-9.4852827623624527E-4</v>
      </c>
      <c r="AI212" s="83">
        <f t="shared" si="108"/>
        <v>0.72299464114432777</v>
      </c>
      <c r="AJ212" s="83">
        <f t="shared" si="109"/>
        <v>-0.11767287003005689</v>
      </c>
      <c r="AK212" s="83">
        <f t="shared" si="110"/>
        <v>0.20690857883014249</v>
      </c>
      <c r="AL212" s="83">
        <f t="shared" si="111"/>
        <v>2.5000477342195504</v>
      </c>
      <c r="AM212" s="83">
        <f t="shared" si="112"/>
        <v>3.0098097347925976</v>
      </c>
      <c r="AN212" s="90">
        <f t="shared" si="126"/>
        <v>46.234531750820686</v>
      </c>
      <c r="AO212" s="90">
        <f t="shared" si="126"/>
        <v>46.234502333841512</v>
      </c>
      <c r="AP212" s="90">
        <f t="shared" si="126"/>
        <v>46.234637396826997</v>
      </c>
      <c r="AQ212" s="90">
        <f t="shared" si="126"/>
        <v>46.234017092852469</v>
      </c>
      <c r="AR212" s="90">
        <f t="shared" si="126"/>
        <v>46.236862063050822</v>
      </c>
      <c r="AS212" s="90">
        <f t="shared" si="126"/>
        <v>46.223730471179536</v>
      </c>
      <c r="AT212" s="90">
        <f t="shared" si="126"/>
        <v>46.282686212170404</v>
      </c>
      <c r="AU212" s="90">
        <f t="shared" si="113"/>
        <v>45.965992468300144</v>
      </c>
    </row>
    <row r="213" spans="1:48" ht="12.95" customHeight="1">
      <c r="A213" s="53" t="s">
        <v>144</v>
      </c>
      <c r="B213" s="50" t="s">
        <v>197</v>
      </c>
      <c r="C213" s="49">
        <v>45822.372000000003</v>
      </c>
      <c r="D213" s="49"/>
      <c r="E213" s="83">
        <f t="shared" ref="E213:E276" si="127">+(C213-C$7)/C$8</f>
        <v>28496.510974764737</v>
      </c>
      <c r="F213" s="83">
        <f t="shared" ref="F213:F276" si="128">ROUND(2*E213,0)/2</f>
        <v>28496.5</v>
      </c>
      <c r="G213" s="83">
        <f t="shared" si="125"/>
        <v>2.4219800034188665E-3</v>
      </c>
      <c r="I213" s="83">
        <f t="shared" si="123"/>
        <v>2.4219800034188665E-3</v>
      </c>
      <c r="P213" s="83">
        <f t="shared" ref="P213:P276" si="129">+D$11+D$12*F213+D$13*F213^2</f>
        <v>-1.2392127154848009E-3</v>
      </c>
      <c r="Q213" s="146">
        <f t="shared" ref="Q213:Q276" si="130">+C213-15018.5</f>
        <v>30803.872000000003</v>
      </c>
      <c r="R213" s="83">
        <f t="shared" si="121"/>
        <v>1.3404332124953227E-5</v>
      </c>
      <c r="S213" s="85">
        <v>0.1</v>
      </c>
      <c r="T213" s="83">
        <f t="shared" ref="T213:T276" si="131">+S213*R213</f>
        <v>1.3404332124953227E-6</v>
      </c>
      <c r="Z213" s="83">
        <f t="shared" ref="Z213:Z276" si="132">F213</f>
        <v>28496.5</v>
      </c>
      <c r="AA213" s="90">
        <f t="shared" ref="AA213:AA276" si="133">AB$3+AB$4*Z213+AB$5*Z213^2+AH213</f>
        <v>-2.1593350035966977E-3</v>
      </c>
      <c r="AB213" s="90">
        <f t="shared" ref="AB213:AB276" si="134">IF(S213&lt;&gt;0,G213-AH213, -9999)</f>
        <v>3.3421022915307635E-3</v>
      </c>
      <c r="AC213" s="90">
        <f t="shared" ref="AC213:AC276" si="135">+G213-P213</f>
        <v>3.6611927189036672E-3</v>
      </c>
      <c r="AD213" s="90">
        <f t="shared" ref="AD213:AD276" si="136">IF(S213&lt;&gt;0,G213-AA213, -9999)</f>
        <v>4.5813150070155642E-3</v>
      </c>
      <c r="AE213" s="90">
        <f t="shared" ref="AE213:AE276" si="137">+(G213-AA213)^2*S213</f>
        <v>2.098844719350602E-6</v>
      </c>
      <c r="AF213" s="83">
        <f t="shared" ref="AF213:AF276" si="138">IF(S213&lt;&gt;0,G213-P213, -9999)</f>
        <v>3.6611927189036672E-3</v>
      </c>
      <c r="AG213" s="147"/>
      <c r="AH213" s="83">
        <f t="shared" ref="AH213:AH276" si="139">$AB$6*($AB$11/AI213*AJ213+$AB$12)</f>
        <v>-9.2012228811189697E-4</v>
      </c>
      <c r="AI213" s="83">
        <f t="shared" ref="AI213:AI276" si="140">1+$AB$7*COS(AL213)</f>
        <v>0.7213317951509588</v>
      </c>
      <c r="AJ213" s="83">
        <f t="shared" ref="AJ213:AJ276" si="141">SIN(AL213+RADIANS($AB$9))</f>
        <v>-0.10964483905271144</v>
      </c>
      <c r="AK213" s="83">
        <f t="shared" ref="AK213:AK276" si="142">$AB$7*SIN(AL213)</f>
        <v>0.20466352981047162</v>
      </c>
      <c r="AL213" s="83">
        <f t="shared" ref="AL213:AL276" si="143">2*ATAN(AM213)</f>
        <v>2.5081281503155322</v>
      </c>
      <c r="AM213" s="83">
        <f t="shared" ref="AM213:AM276" si="144">SQRT((1+$AB$7)/(1-$AB$7))*TAN(AN213/2)</f>
        <v>3.0509505105607984</v>
      </c>
      <c r="AN213" s="90">
        <f t="shared" si="126"/>
        <v>46.245030885454312</v>
      </c>
      <c r="AO213" s="90">
        <f t="shared" si="126"/>
        <v>46.244999135002338</v>
      </c>
      <c r="AP213" s="90">
        <f t="shared" si="126"/>
        <v>46.245143056373905</v>
      </c>
      <c r="AQ213" s="90">
        <f t="shared" si="126"/>
        <v>46.244490476013475</v>
      </c>
      <c r="AR213" s="90">
        <f t="shared" si="126"/>
        <v>46.247445356701085</v>
      </c>
      <c r="AS213" s="90">
        <f t="shared" si="126"/>
        <v>46.233980152899889</v>
      </c>
      <c r="AT213" s="90">
        <f t="shared" si="126"/>
        <v>46.29368440388383</v>
      </c>
      <c r="AU213" s="90">
        <f t="shared" ref="AU213:AU276" si="145">RADIANS($AB$9)+$AB$18*(F213-AB$15)</f>
        <v>45.97879238824882</v>
      </c>
    </row>
    <row r="214" spans="1:48" ht="12.95" customHeight="1">
      <c r="A214" s="53" t="s">
        <v>144</v>
      </c>
      <c r="B214" s="50" t="s">
        <v>197</v>
      </c>
      <c r="C214" s="49">
        <v>45878.428</v>
      </c>
      <c r="D214" s="49"/>
      <c r="E214" s="83">
        <f t="shared" si="127"/>
        <v>28750.518609493989</v>
      </c>
      <c r="F214" s="83">
        <f t="shared" si="128"/>
        <v>28750.5</v>
      </c>
      <c r="G214" s="83">
        <f t="shared" si="125"/>
        <v>4.1068600039579906E-3</v>
      </c>
      <c r="I214" s="83">
        <f t="shared" si="123"/>
        <v>4.1068600039579906E-3</v>
      </c>
      <c r="P214" s="83">
        <f t="shared" si="129"/>
        <v>-1.3309152160451672E-3</v>
      </c>
      <c r="Q214" s="146">
        <f t="shared" si="130"/>
        <v>30859.928</v>
      </c>
      <c r="R214" s="83">
        <f t="shared" si="121"/>
        <v>2.9569399343280392E-5</v>
      </c>
      <c r="S214" s="85">
        <v>0.1</v>
      </c>
      <c r="T214" s="83">
        <f t="shared" si="131"/>
        <v>2.9569399343280396E-6</v>
      </c>
      <c r="Z214" s="83">
        <f t="shared" si="132"/>
        <v>28750.5</v>
      </c>
      <c r="AA214" s="90">
        <f t="shared" si="133"/>
        <v>-1.9824096206460797E-3</v>
      </c>
      <c r="AB214" s="90">
        <f t="shared" si="134"/>
        <v>4.7583544085589031E-3</v>
      </c>
      <c r="AC214" s="90">
        <f t="shared" si="135"/>
        <v>5.4377752200031578E-3</v>
      </c>
      <c r="AD214" s="90">
        <f t="shared" si="136"/>
        <v>6.0892696246040703E-3</v>
      </c>
      <c r="AE214" s="90">
        <f t="shared" si="137"/>
        <v>3.7079204561125802E-6</v>
      </c>
      <c r="AF214" s="83">
        <f t="shared" si="138"/>
        <v>5.4377752200031578E-3</v>
      </c>
      <c r="AG214" s="147"/>
      <c r="AH214" s="83">
        <f t="shared" si="139"/>
        <v>-6.5149440460091264E-4</v>
      </c>
      <c r="AI214" s="83">
        <f t="shared" si="140"/>
        <v>0.70690839413934303</v>
      </c>
      <c r="AJ214" s="83">
        <f t="shared" si="141"/>
        <v>-3.5559718597136594E-2</v>
      </c>
      <c r="AK214" s="83">
        <f t="shared" si="142"/>
        <v>0.18341330214106716</v>
      </c>
      <c r="AL214" s="83">
        <f t="shared" si="143"/>
        <v>2.5824266609541104</v>
      </c>
      <c r="AM214" s="83">
        <f t="shared" si="144"/>
        <v>3.4830718073474434</v>
      </c>
      <c r="AN214" s="90">
        <f t="shared" si="126"/>
        <v>46.342677614629743</v>
      </c>
      <c r="AO214" s="90">
        <f t="shared" si="126"/>
        <v>46.342618703286391</v>
      </c>
      <c r="AP214" s="90">
        <f t="shared" si="126"/>
        <v>46.342858650086512</v>
      </c>
      <c r="AQ214" s="90">
        <f t="shared" si="126"/>
        <v>46.34188098543617</v>
      </c>
      <c r="AR214" s="90">
        <f t="shared" si="126"/>
        <v>46.345858572627357</v>
      </c>
      <c r="AS214" s="90">
        <f t="shared" si="126"/>
        <v>46.329576350456158</v>
      </c>
      <c r="AT214" s="90">
        <f t="shared" si="126"/>
        <v>46.39466711699724</v>
      </c>
      <c r="AU214" s="90">
        <f t="shared" si="145"/>
        <v>46.099206449988237</v>
      </c>
    </row>
    <row r="215" spans="1:48" ht="12.95" customHeight="1">
      <c r="A215" s="53" t="s">
        <v>146</v>
      </c>
      <c r="B215" s="50"/>
      <c r="C215" s="49">
        <v>46114.455999999998</v>
      </c>
      <c r="D215" s="49"/>
      <c r="E215" s="83">
        <f t="shared" si="127"/>
        <v>29820.036841438439</v>
      </c>
      <c r="F215" s="83">
        <f t="shared" si="128"/>
        <v>29820</v>
      </c>
      <c r="G215" s="83">
        <f t="shared" si="125"/>
        <v>8.1303999977535568E-3</v>
      </c>
      <c r="I215" s="83">
        <f t="shared" si="123"/>
        <v>8.1303999977535568E-3</v>
      </c>
      <c r="P215" s="83">
        <f t="shared" si="129"/>
        <v>-1.7162612780729E-3</v>
      </c>
      <c r="Q215" s="146">
        <f t="shared" si="130"/>
        <v>31095.955999999998</v>
      </c>
      <c r="R215" s="83">
        <f t="shared" si="121"/>
        <v>9.69567382808603E-5</v>
      </c>
      <c r="S215" s="85">
        <v>0.1</v>
      </c>
      <c r="T215" s="83">
        <f t="shared" si="131"/>
        <v>9.6956738280860303E-6</v>
      </c>
      <c r="Z215" s="83">
        <f t="shared" si="132"/>
        <v>29820</v>
      </c>
      <c r="AA215" s="90">
        <f t="shared" si="133"/>
        <v>-1.2475128948694625E-3</v>
      </c>
      <c r="AB215" s="90">
        <f t="shared" si="134"/>
        <v>7.6616516145501194E-3</v>
      </c>
      <c r="AC215" s="90">
        <f t="shared" si="135"/>
        <v>9.8466612758264568E-3</v>
      </c>
      <c r="AD215" s="90">
        <f t="shared" si="136"/>
        <v>9.3779128926230193E-3</v>
      </c>
      <c r="AE215" s="90">
        <f t="shared" si="137"/>
        <v>8.7945250221625056E-6</v>
      </c>
      <c r="AF215" s="83">
        <f t="shared" si="138"/>
        <v>9.8466612758264568E-3</v>
      </c>
      <c r="AG215" s="147"/>
      <c r="AH215" s="83">
        <f t="shared" si="139"/>
        <v>4.6874838320343752E-4</v>
      </c>
      <c r="AI215" s="83">
        <f t="shared" si="140"/>
        <v>0.66692747801176289</v>
      </c>
      <c r="AJ215" s="83">
        <f t="shared" si="141"/>
        <v>0.24930486199222665</v>
      </c>
      <c r="AK215" s="83">
        <f t="shared" si="142"/>
        <v>9.2767580138021749E-2</v>
      </c>
      <c r="AL215" s="83">
        <f t="shared" si="143"/>
        <v>2.8699562641541747</v>
      </c>
      <c r="AM215" s="83">
        <f t="shared" si="144"/>
        <v>7.3174552672136297</v>
      </c>
      <c r="AN215" s="90">
        <f t="shared" si="126"/>
        <v>46.7368018923531</v>
      </c>
      <c r="AO215" s="90">
        <f t="shared" si="126"/>
        <v>46.736620683393326</v>
      </c>
      <c r="AP215" s="90">
        <f t="shared" si="126"/>
        <v>46.737186639308817</v>
      </c>
      <c r="AQ215" s="90">
        <f t="shared" si="126"/>
        <v>46.735418599411446</v>
      </c>
      <c r="AR215" s="90">
        <f t="shared" si="126"/>
        <v>46.740937726300778</v>
      </c>
      <c r="AS215" s="90">
        <f t="shared" si="126"/>
        <v>46.723667484506024</v>
      </c>
      <c r="AT215" s="90">
        <f t="shared" si="126"/>
        <v>46.777320565965219</v>
      </c>
      <c r="AU215" s="90">
        <f t="shared" si="145"/>
        <v>46.606225501288648</v>
      </c>
    </row>
    <row r="216" spans="1:48" ht="12.95" customHeight="1">
      <c r="A216" s="53" t="s">
        <v>146</v>
      </c>
      <c r="B216" s="50"/>
      <c r="C216" s="49">
        <v>46135.415000000001</v>
      </c>
      <c r="D216" s="49"/>
      <c r="E216" s="83">
        <f t="shared" si="127"/>
        <v>29915.008762665271</v>
      </c>
      <c r="F216" s="83">
        <f t="shared" si="128"/>
        <v>29915</v>
      </c>
      <c r="G216" s="83">
        <f t="shared" si="125"/>
        <v>1.9338000056450255E-3</v>
      </c>
      <c r="I216" s="83">
        <f t="shared" si="123"/>
        <v>1.9338000056450255E-3</v>
      </c>
      <c r="P216" s="83">
        <f t="shared" si="129"/>
        <v>-1.7504293400412607E-3</v>
      </c>
      <c r="Q216" s="146">
        <f t="shared" si="130"/>
        <v>31116.915000000001</v>
      </c>
      <c r="R216" s="83">
        <f t="shared" si="121"/>
        <v>1.3573545871616001E-5</v>
      </c>
      <c r="S216" s="85">
        <v>0.1</v>
      </c>
      <c r="T216" s="83">
        <f t="shared" si="131"/>
        <v>1.3573545871616002E-6</v>
      </c>
      <c r="Z216" s="83">
        <f t="shared" si="132"/>
        <v>29915</v>
      </c>
      <c r="AA216" s="90">
        <f t="shared" si="133"/>
        <v>-1.1857980178002524E-3</v>
      </c>
      <c r="AB216" s="90">
        <f t="shared" si="134"/>
        <v>1.3691686834040172E-3</v>
      </c>
      <c r="AC216" s="90">
        <f t="shared" si="135"/>
        <v>3.6842293456862863E-3</v>
      </c>
      <c r="AD216" s="90">
        <f t="shared" si="136"/>
        <v>3.1195980234452782E-3</v>
      </c>
      <c r="AE216" s="90">
        <f t="shared" si="137"/>
        <v>9.7318918278836871E-7</v>
      </c>
      <c r="AF216" s="83">
        <f t="shared" si="138"/>
        <v>3.6842293456862863E-3</v>
      </c>
      <c r="AG216" s="147"/>
      <c r="AH216" s="83">
        <f t="shared" si="139"/>
        <v>5.646313222410083E-4</v>
      </c>
      <c r="AI216" s="83">
        <f t="shared" si="140"/>
        <v>0.66478291803430234</v>
      </c>
      <c r="AJ216" s="83">
        <f t="shared" si="141"/>
        <v>0.27263512013124103</v>
      </c>
      <c r="AK216" s="83">
        <f t="shared" si="142"/>
        <v>8.4691420974451495E-2</v>
      </c>
      <c r="AL216" s="83">
        <f t="shared" si="143"/>
        <v>2.8941247264349297</v>
      </c>
      <c r="AM216" s="83">
        <f t="shared" si="144"/>
        <v>8.0405685729433554</v>
      </c>
      <c r="AN216" s="90">
        <f t="shared" si="126"/>
        <v>46.770861077481541</v>
      </c>
      <c r="AO216" s="90">
        <f t="shared" si="126"/>
        <v>46.770680070608243</v>
      </c>
      <c r="AP216" s="90">
        <f t="shared" si="126"/>
        <v>46.771237977278297</v>
      </c>
      <c r="AQ216" s="90">
        <f t="shared" si="126"/>
        <v>46.769518006288166</v>
      </c>
      <c r="AR216" s="90">
        <f t="shared" si="126"/>
        <v>46.774817021240011</v>
      </c>
      <c r="AS216" s="90">
        <f t="shared" si="126"/>
        <v>46.758457807584897</v>
      </c>
      <c r="AT216" s="90">
        <f t="shared" si="126"/>
        <v>46.808657159033743</v>
      </c>
      <c r="AU216" s="90">
        <f t="shared" si="145"/>
        <v>46.651262256663628</v>
      </c>
    </row>
    <row r="217" spans="1:48" ht="12.95" customHeight="1">
      <c r="A217" s="53" t="s">
        <v>146</v>
      </c>
      <c r="B217" s="50" t="s">
        <v>197</v>
      </c>
      <c r="C217" s="49">
        <v>46136.406999999999</v>
      </c>
      <c r="D217" s="49"/>
      <c r="E217" s="83">
        <f t="shared" si="127"/>
        <v>29919.503831411723</v>
      </c>
      <c r="F217" s="83">
        <f t="shared" si="128"/>
        <v>29919.5</v>
      </c>
      <c r="G217" s="83">
        <f t="shared" si="125"/>
        <v>8.4554000204661861E-4</v>
      </c>
      <c r="I217" s="83">
        <f t="shared" si="123"/>
        <v>8.4554000204661861E-4</v>
      </c>
      <c r="P217" s="83">
        <f t="shared" si="129"/>
        <v>-1.7520475806984904E-3</v>
      </c>
      <c r="Q217" s="146">
        <f t="shared" si="130"/>
        <v>31117.906999999999</v>
      </c>
      <c r="R217" s="83">
        <f t="shared" si="121"/>
        <v>6.74746125003158E-6</v>
      </c>
      <c r="S217" s="85">
        <v>0.1</v>
      </c>
      <c r="T217" s="83">
        <f t="shared" si="131"/>
        <v>6.7474612500315806E-7</v>
      </c>
      <c r="Z217" s="83">
        <f t="shared" si="132"/>
        <v>29919.5</v>
      </c>
      <c r="AA217" s="90">
        <f t="shared" si="133"/>
        <v>-1.182897364730251E-3</v>
      </c>
      <c r="AB217" s="90">
        <f t="shared" si="134"/>
        <v>2.7638978607837919E-4</v>
      </c>
      <c r="AC217" s="90">
        <f t="shared" si="135"/>
        <v>2.5975875827451093E-3</v>
      </c>
      <c r="AD217" s="90">
        <f t="shared" si="136"/>
        <v>2.0284373667768694E-3</v>
      </c>
      <c r="AE217" s="90">
        <f t="shared" si="137"/>
        <v>4.1145581509366799E-7</v>
      </c>
      <c r="AF217" s="83">
        <f t="shared" si="138"/>
        <v>2.5975875827451093E-3</v>
      </c>
      <c r="AG217" s="147"/>
      <c r="AH217" s="83">
        <f t="shared" si="139"/>
        <v>5.6915021596823942E-4</v>
      </c>
      <c r="AI217" s="83">
        <f t="shared" si="140"/>
        <v>0.66468650201223378</v>
      </c>
      <c r="AJ217" s="83">
        <f t="shared" si="141"/>
        <v>0.27373273376044566</v>
      </c>
      <c r="AK217" s="83">
        <f t="shared" si="142"/>
        <v>8.430887791613248E-2</v>
      </c>
      <c r="AL217" s="83">
        <f t="shared" si="143"/>
        <v>2.895265742305801</v>
      </c>
      <c r="AM217" s="83">
        <f t="shared" si="144"/>
        <v>8.0781954491750803</v>
      </c>
      <c r="AN217" s="90">
        <f t="shared" si="126"/>
        <v>46.772471713461918</v>
      </c>
      <c r="AO217" s="90">
        <f t="shared" si="126"/>
        <v>46.772290796353303</v>
      </c>
      <c r="AP217" s="90">
        <f t="shared" si="126"/>
        <v>46.772848096476899</v>
      </c>
      <c r="AQ217" s="90">
        <f t="shared" si="126"/>
        <v>46.771131014308956</v>
      </c>
      <c r="AR217" s="90">
        <f t="shared" si="126"/>
        <v>46.776418018003547</v>
      </c>
      <c r="AS217" s="90">
        <f t="shared" si="126"/>
        <v>46.760105756427251</v>
      </c>
      <c r="AT217" s="90">
        <f t="shared" si="126"/>
        <v>46.810133384521201</v>
      </c>
      <c r="AU217" s="90">
        <f t="shared" si="145"/>
        <v>46.653395576655072</v>
      </c>
    </row>
    <row r="218" spans="1:48" ht="12.95" customHeight="1">
      <c r="A218" s="53" t="s">
        <v>124</v>
      </c>
      <c r="B218" s="50"/>
      <c r="C218" s="49">
        <v>46144.686999999998</v>
      </c>
      <c r="D218" s="49"/>
      <c r="E218" s="83">
        <f t="shared" si="127"/>
        <v>29957.023155222876</v>
      </c>
      <c r="F218" s="83">
        <f t="shared" si="128"/>
        <v>29957</v>
      </c>
      <c r="G218" s="83">
        <f t="shared" si="125"/>
        <v>5.1100400014547631E-3</v>
      </c>
      <c r="I218" s="83">
        <f t="shared" si="123"/>
        <v>5.1100400014547631E-3</v>
      </c>
      <c r="P218" s="83">
        <f t="shared" si="129"/>
        <v>-1.7655320524632852E-3</v>
      </c>
      <c r="Q218" s="146">
        <f t="shared" si="130"/>
        <v>31126.186999999998</v>
      </c>
      <c r="R218" s="83">
        <f t="shared" si="121"/>
        <v>4.7273491068618853E-5</v>
      </c>
      <c r="S218" s="85">
        <v>0.1</v>
      </c>
      <c r="T218" s="83">
        <f t="shared" si="131"/>
        <v>4.7273491068618853E-6</v>
      </c>
      <c r="Z218" s="83">
        <f t="shared" si="132"/>
        <v>29957</v>
      </c>
      <c r="AA218" s="90">
        <f t="shared" si="133"/>
        <v>-1.1588081883103043E-3</v>
      </c>
      <c r="AB218" s="90">
        <f t="shared" si="134"/>
        <v>4.5033161373017822E-3</v>
      </c>
      <c r="AC218" s="90">
        <f t="shared" si="135"/>
        <v>6.8755720539180488E-3</v>
      </c>
      <c r="AD218" s="90">
        <f t="shared" si="136"/>
        <v>6.268848189765067E-3</v>
      </c>
      <c r="AE218" s="90">
        <f t="shared" si="137"/>
        <v>3.9298457626320761E-6</v>
      </c>
      <c r="AF218" s="83">
        <f t="shared" si="138"/>
        <v>6.8755720539180488E-3</v>
      </c>
      <c r="AG218" s="147"/>
      <c r="AH218" s="83">
        <f t="shared" si="139"/>
        <v>6.0672386415298082E-4</v>
      </c>
      <c r="AI218" s="83">
        <f t="shared" si="140"/>
        <v>0.66390105726797455</v>
      </c>
      <c r="AJ218" s="83">
        <f t="shared" si="141"/>
        <v>0.28285330063306541</v>
      </c>
      <c r="AK218" s="83">
        <f t="shared" si="142"/>
        <v>8.1121079397920404E-2</v>
      </c>
      <c r="AL218" s="83">
        <f t="shared" si="143"/>
        <v>2.9047614691392822</v>
      </c>
      <c r="AM218" s="83">
        <f t="shared" si="144"/>
        <v>8.4053250241748749</v>
      </c>
      <c r="AN218" s="90">
        <f t="shared" si="126"/>
        <v>46.785884646923478</v>
      </c>
      <c r="AO218" s="90">
        <f t="shared" si="126"/>
        <v>46.785704766867234</v>
      </c>
      <c r="AP218" s="90">
        <f t="shared" si="126"/>
        <v>46.786256211487732</v>
      </c>
      <c r="AQ218" s="90">
        <f t="shared" si="126"/>
        <v>46.784565350671642</v>
      </c>
      <c r="AR218" s="90">
        <f t="shared" si="126"/>
        <v>46.789746763181661</v>
      </c>
      <c r="AS218" s="90">
        <f t="shared" si="126"/>
        <v>46.773838785161644</v>
      </c>
      <c r="AT218" s="90">
        <f t="shared" si="126"/>
        <v>46.822407808356296</v>
      </c>
      <c r="AU218" s="90">
        <f t="shared" si="145"/>
        <v>46.671173243250458</v>
      </c>
    </row>
    <row r="219" spans="1:48" ht="12.95" customHeight="1">
      <c r="A219" s="149" t="s">
        <v>629</v>
      </c>
      <c r="B219" s="150" t="s">
        <v>195</v>
      </c>
      <c r="C219" s="49">
        <v>46167.415999999997</v>
      </c>
      <c r="D219" s="149" t="s">
        <v>56</v>
      </c>
      <c r="E219" s="53">
        <f t="shared" si="127"/>
        <v>30060.015511612222</v>
      </c>
      <c r="F219" s="83">
        <f t="shared" si="128"/>
        <v>30060</v>
      </c>
      <c r="G219" s="83">
        <f t="shared" si="125"/>
        <v>3.4231999961775728E-3</v>
      </c>
      <c r="I219" s="83">
        <f t="shared" si="123"/>
        <v>3.4231999961775728E-3</v>
      </c>
      <c r="P219" s="83">
        <f t="shared" si="129"/>
        <v>-1.8025614349433288E-3</v>
      </c>
      <c r="Q219" s="146">
        <f t="shared" si="130"/>
        <v>31148.915999999997</v>
      </c>
      <c r="R219" s="83">
        <f t="shared" si="121"/>
        <v>2.7308582534990775E-5</v>
      </c>
      <c r="S219" s="85">
        <v>0.1</v>
      </c>
      <c r="T219" s="83">
        <f t="shared" si="131"/>
        <v>2.7308582534990778E-6</v>
      </c>
      <c r="Z219" s="83">
        <f t="shared" si="132"/>
        <v>30060</v>
      </c>
      <c r="AA219" s="90">
        <f t="shared" si="133"/>
        <v>-1.0934354316438598E-3</v>
      </c>
      <c r="AB219" s="90">
        <f t="shared" si="134"/>
        <v>2.7140739928781035E-3</v>
      </c>
      <c r="AC219" s="90">
        <f t="shared" si="135"/>
        <v>5.2257614311209018E-3</v>
      </c>
      <c r="AD219" s="90">
        <f t="shared" si="136"/>
        <v>4.5166354278214325E-3</v>
      </c>
      <c r="AE219" s="90">
        <f t="shared" si="137"/>
        <v>2.0399995587851697E-6</v>
      </c>
      <c r="AF219" s="83">
        <f t="shared" si="138"/>
        <v>5.2257614311209018E-3</v>
      </c>
      <c r="AG219" s="147"/>
      <c r="AH219" s="83">
        <f t="shared" si="139"/>
        <v>7.0912600329946902E-4</v>
      </c>
      <c r="AI219" s="83">
        <f t="shared" si="140"/>
        <v>0.66190785729818691</v>
      </c>
      <c r="AJ219" s="83">
        <f t="shared" si="141"/>
        <v>0.30766531851539269</v>
      </c>
      <c r="AK219" s="83">
        <f t="shared" si="142"/>
        <v>7.2365957960672592E-2</v>
      </c>
      <c r="AL219" s="83">
        <f t="shared" si="143"/>
        <v>2.9307322347699287</v>
      </c>
      <c r="AM219" s="83">
        <f t="shared" si="144"/>
        <v>9.4497780156913098</v>
      </c>
      <c r="AN219" s="90">
        <f t="shared" si="126"/>
        <v>46.822646771179599</v>
      </c>
      <c r="AO219" s="90">
        <f t="shared" si="126"/>
        <v>46.822472438479785</v>
      </c>
      <c r="AP219" s="90">
        <f t="shared" si="126"/>
        <v>46.823000416022552</v>
      </c>
      <c r="AQ219" s="90">
        <f t="shared" si="126"/>
        <v>46.821401136378142</v>
      </c>
      <c r="AR219" s="90">
        <f t="shared" si="126"/>
        <v>46.826243030154629</v>
      </c>
      <c r="AS219" s="90">
        <f t="shared" si="126"/>
        <v>46.811561326275076</v>
      </c>
      <c r="AT219" s="90">
        <f t="shared" si="126"/>
        <v>46.855880893673877</v>
      </c>
      <c r="AU219" s="90">
        <f t="shared" si="145"/>
        <v>46.720002567499115</v>
      </c>
    </row>
    <row r="220" spans="1:48" ht="12.95" customHeight="1">
      <c r="A220" s="53" t="s">
        <v>147</v>
      </c>
      <c r="B220" s="50" t="s">
        <v>197</v>
      </c>
      <c r="C220" s="49">
        <v>46168.402000000002</v>
      </c>
      <c r="D220" s="49"/>
      <c r="E220" s="83">
        <f t="shared" si="127"/>
        <v>30064.483392442897</v>
      </c>
      <c r="F220" s="83">
        <f t="shared" si="128"/>
        <v>30064.5</v>
      </c>
      <c r="G220" s="83">
        <f t="shared" si="125"/>
        <v>-3.6650599940912798E-3</v>
      </c>
      <c r="I220" s="83">
        <f t="shared" si="123"/>
        <v>-3.6650599940912798E-3</v>
      </c>
      <c r="P220" s="83">
        <f t="shared" si="129"/>
        <v>-1.8041789571914618E-3</v>
      </c>
      <c r="Q220" s="146">
        <f t="shared" si="130"/>
        <v>31149.902000000002</v>
      </c>
      <c r="R220" s="83">
        <f t="shared" si="121"/>
        <v>3.4628782334933421E-6</v>
      </c>
      <c r="S220" s="85">
        <v>0.1</v>
      </c>
      <c r="T220" s="83">
        <f t="shared" si="131"/>
        <v>3.4628782334933423E-7</v>
      </c>
      <c r="Z220" s="83">
        <f t="shared" si="132"/>
        <v>30064.5</v>
      </c>
      <c r="AA220" s="90">
        <f t="shared" si="133"/>
        <v>-1.0906068224146393E-3</v>
      </c>
      <c r="AB220" s="90">
        <f t="shared" si="134"/>
        <v>-4.3786321288681023E-3</v>
      </c>
      <c r="AC220" s="90">
        <f t="shared" si="135"/>
        <v>-1.860881036899818E-3</v>
      </c>
      <c r="AD220" s="90">
        <f t="shared" si="136"/>
        <v>-2.5744531716766408E-3</v>
      </c>
      <c r="AE220" s="90">
        <f t="shared" si="137"/>
        <v>6.627809133155916E-7</v>
      </c>
      <c r="AF220" s="83">
        <f t="shared" si="138"/>
        <v>-1.860881036899818E-3</v>
      </c>
      <c r="AG220" s="147"/>
      <c r="AH220" s="83">
        <f t="shared" si="139"/>
        <v>7.1357213477682251E-4</v>
      </c>
      <c r="AI220" s="83">
        <f t="shared" si="140"/>
        <v>0.66182621713310597</v>
      </c>
      <c r="AJ220" s="83">
        <f t="shared" si="141"/>
        <v>0.30874140096881886</v>
      </c>
      <c r="AK220" s="83">
        <f t="shared" si="142"/>
        <v>7.1983480117064999E-2</v>
      </c>
      <c r="AL220" s="83">
        <f t="shared" si="143"/>
        <v>2.9318633809311212</v>
      </c>
      <c r="AM220" s="83">
        <f t="shared" si="144"/>
        <v>9.5011227252980479</v>
      </c>
      <c r="AN220" s="90">
        <f t="shared" si="126"/>
        <v>46.824250393310528</v>
      </c>
      <c r="AO220" s="90">
        <f t="shared" si="126"/>
        <v>46.824076394120787</v>
      </c>
      <c r="AP220" s="90">
        <f t="shared" si="126"/>
        <v>46.824603099989169</v>
      </c>
      <c r="AQ220" s="90">
        <f t="shared" si="126"/>
        <v>46.823008466732652</v>
      </c>
      <c r="AR220" s="90">
        <f t="shared" si="126"/>
        <v>46.827833911957157</v>
      </c>
      <c r="AS220" s="90">
        <f t="shared" si="126"/>
        <v>46.813209521796381</v>
      </c>
      <c r="AT220" s="90">
        <f t="shared" si="126"/>
        <v>46.857335656129827</v>
      </c>
      <c r="AU220" s="90">
        <f t="shared" si="145"/>
        <v>46.722135887490566</v>
      </c>
    </row>
    <row r="221" spans="1:48" ht="12.95" customHeight="1">
      <c r="A221" s="53" t="s">
        <v>147</v>
      </c>
      <c r="B221" s="50"/>
      <c r="C221" s="49">
        <v>46173.366000000002</v>
      </c>
      <c r="D221" s="49"/>
      <c r="E221" s="83">
        <f t="shared" si="127"/>
        <v>30086.976861452385</v>
      </c>
      <c r="F221" s="83">
        <f t="shared" si="128"/>
        <v>30087</v>
      </c>
      <c r="G221" s="83">
        <f t="shared" si="125"/>
        <v>-5.1063599967164919E-3</v>
      </c>
      <c r="I221" s="83">
        <f t="shared" si="123"/>
        <v>-5.1063599967164919E-3</v>
      </c>
      <c r="P221" s="83">
        <f t="shared" si="129"/>
        <v>-1.8122662340003012E-3</v>
      </c>
      <c r="Q221" s="146">
        <f t="shared" si="130"/>
        <v>31154.866000000002</v>
      </c>
      <c r="R221" s="83">
        <f t="shared" si="121"/>
        <v>1.0851053717565711E-5</v>
      </c>
      <c r="S221" s="85">
        <v>0.1</v>
      </c>
      <c r="T221" s="83">
        <f t="shared" si="131"/>
        <v>1.0851053717565712E-6</v>
      </c>
      <c r="Z221" s="83">
        <f t="shared" si="132"/>
        <v>30087</v>
      </c>
      <c r="AA221" s="90">
        <f t="shared" si="133"/>
        <v>-1.0764994068668693E-3</v>
      </c>
      <c r="AB221" s="90">
        <f t="shared" si="134"/>
        <v>-5.8421268238499236E-3</v>
      </c>
      <c r="AC221" s="90">
        <f t="shared" si="135"/>
        <v>-3.2940937627161907E-3</v>
      </c>
      <c r="AD221" s="90">
        <f t="shared" si="136"/>
        <v>-4.0298605898496228E-3</v>
      </c>
      <c r="AE221" s="90">
        <f t="shared" si="137"/>
        <v>1.6239776373623151E-6</v>
      </c>
      <c r="AF221" s="83">
        <f t="shared" si="138"/>
        <v>-3.2940937627161907E-3</v>
      </c>
      <c r="AG221" s="147"/>
      <c r="AH221" s="83">
        <f t="shared" si="139"/>
        <v>7.3576682713343195E-4</v>
      </c>
      <c r="AI221" s="83">
        <f t="shared" si="140"/>
        <v>0.66142480054331088</v>
      </c>
      <c r="AJ221" s="83">
        <f t="shared" si="141"/>
        <v>0.31411190651732246</v>
      </c>
      <c r="AK221" s="83">
        <f t="shared" si="142"/>
        <v>7.0071129155538786E-2</v>
      </c>
      <c r="AL221" s="83">
        <f t="shared" si="143"/>
        <v>2.9375149472323652</v>
      </c>
      <c r="AM221" s="83">
        <f t="shared" si="144"/>
        <v>9.766151960489557</v>
      </c>
      <c r="AN221" s="90">
        <f t="shared" ref="AN221:AT230" si="146">$AU221+$AB$7*SIN(AO221)</f>
        <v>46.83226553555069</v>
      </c>
      <c r="AO221" s="90">
        <f t="shared" si="146"/>
        <v>46.832093318758112</v>
      </c>
      <c r="AP221" s="90">
        <f t="shared" si="146"/>
        <v>46.832613358845713</v>
      </c>
      <c r="AQ221" s="90">
        <f t="shared" si="146"/>
        <v>46.83104275479927</v>
      </c>
      <c r="AR221" s="90">
        <f t="shared" si="146"/>
        <v>46.835783979701077</v>
      </c>
      <c r="AS221" s="90">
        <f t="shared" si="146"/>
        <v>46.821450692584371</v>
      </c>
      <c r="AT221" s="90">
        <f t="shared" si="146"/>
        <v>46.864600300751697</v>
      </c>
      <c r="AU221" s="90">
        <f t="shared" si="145"/>
        <v>46.732802487447799</v>
      </c>
    </row>
    <row r="222" spans="1:48" ht="12.95" customHeight="1">
      <c r="A222" s="53" t="s">
        <v>147</v>
      </c>
      <c r="B222" s="50"/>
      <c r="C222" s="49">
        <v>46175.368999999999</v>
      </c>
      <c r="D222" s="49"/>
      <c r="E222" s="83">
        <f t="shared" si="127"/>
        <v>30096.053094012004</v>
      </c>
      <c r="F222" s="83">
        <f t="shared" si="128"/>
        <v>30096</v>
      </c>
      <c r="G222" s="83">
        <f t="shared" si="125"/>
        <v>1.1717120003595483E-2</v>
      </c>
      <c r="I222" s="83">
        <f t="shared" si="123"/>
        <v>1.1717120003595483E-2</v>
      </c>
      <c r="P222" s="83">
        <f t="shared" si="129"/>
        <v>-1.815500988655655E-3</v>
      </c>
      <c r="Q222" s="146">
        <f t="shared" si="130"/>
        <v>31156.868999999999</v>
      </c>
      <c r="R222" s="83">
        <f t="shared" si="121"/>
        <v>1.8313183091991616E-4</v>
      </c>
      <c r="S222" s="85">
        <v>0.1</v>
      </c>
      <c r="T222" s="83">
        <f t="shared" si="131"/>
        <v>1.8313183091991616E-5</v>
      </c>
      <c r="Z222" s="83">
        <f t="shared" si="132"/>
        <v>30096</v>
      </c>
      <c r="AA222" s="90">
        <f t="shared" si="133"/>
        <v>-1.0708732118391404E-3</v>
      </c>
      <c r="AB222" s="90">
        <f t="shared" si="134"/>
        <v>1.0972492226778967E-2</v>
      </c>
      <c r="AC222" s="90">
        <f t="shared" si="135"/>
        <v>1.3532620992251138E-2</v>
      </c>
      <c r="AD222" s="90">
        <f t="shared" si="136"/>
        <v>1.2787993215434623E-2</v>
      </c>
      <c r="AE222" s="90">
        <f t="shared" si="137"/>
        <v>1.6353277047800195E-5</v>
      </c>
      <c r="AF222" s="83">
        <f t="shared" si="138"/>
        <v>1.3532620992251138E-2</v>
      </c>
      <c r="AG222" s="147"/>
      <c r="AH222" s="83">
        <f t="shared" si="139"/>
        <v>7.4462777681651453E-4</v>
      </c>
      <c r="AI222" s="83">
        <f t="shared" si="140"/>
        <v>0.66126739380990474</v>
      </c>
      <c r="AJ222" s="83">
        <f t="shared" si="141"/>
        <v>0.31625549338547104</v>
      </c>
      <c r="AK222" s="83">
        <f t="shared" si="142"/>
        <v>6.930620702314412E-2</v>
      </c>
      <c r="AL222" s="83">
        <f t="shared" si="143"/>
        <v>2.9397736597433148</v>
      </c>
      <c r="AM222" s="83">
        <f t="shared" si="144"/>
        <v>9.876210681691342</v>
      </c>
      <c r="AN222" s="90">
        <f t="shared" si="146"/>
        <v>46.835470227597632</v>
      </c>
      <c r="AO222" s="90">
        <f t="shared" si="146"/>
        <v>46.835298777335275</v>
      </c>
      <c r="AP222" s="90">
        <f t="shared" si="146"/>
        <v>46.835816008085999</v>
      </c>
      <c r="AQ222" s="90">
        <f t="shared" si="146"/>
        <v>46.834255385732007</v>
      </c>
      <c r="AR222" s="90">
        <f t="shared" si="146"/>
        <v>46.838962006904964</v>
      </c>
      <c r="AS222" s="90">
        <f t="shared" si="146"/>
        <v>46.82474725528801</v>
      </c>
      <c r="AT222" s="90">
        <f t="shared" si="146"/>
        <v>46.86750193817425</v>
      </c>
      <c r="AU222" s="90">
        <f t="shared" si="145"/>
        <v>46.737069127430686</v>
      </c>
    </row>
    <row r="223" spans="1:48" ht="12.95" customHeight="1">
      <c r="A223" s="53" t="s">
        <v>148</v>
      </c>
      <c r="B223" s="50"/>
      <c r="C223" s="49">
        <v>46176.415999999997</v>
      </c>
      <c r="D223" s="49"/>
      <c r="E223" s="83">
        <f t="shared" si="127"/>
        <v>30100.797385320006</v>
      </c>
      <c r="F223" s="83">
        <f t="shared" si="128"/>
        <v>30101</v>
      </c>
      <c r="I223" s="83">
        <f t="shared" si="123"/>
        <v>0</v>
      </c>
      <c r="P223" s="83">
        <f t="shared" si="129"/>
        <v>-1.8172980360399412E-3</v>
      </c>
      <c r="Q223" s="146">
        <f t="shared" si="130"/>
        <v>31157.915999999997</v>
      </c>
      <c r="R223" s="83">
        <f t="shared" si="121"/>
        <v>3.3025721517946273E-6</v>
      </c>
      <c r="S223" s="85">
        <v>0.1</v>
      </c>
      <c r="T223" s="83">
        <f t="shared" si="131"/>
        <v>3.3025721517946273E-7</v>
      </c>
      <c r="Z223" s="83">
        <f t="shared" si="132"/>
        <v>30101</v>
      </c>
      <c r="AA223" s="90">
        <f t="shared" si="133"/>
        <v>-1.0677517248476286E-3</v>
      </c>
      <c r="AB223" s="90">
        <f t="shared" si="134"/>
        <v>-7.4954631119231261E-4</v>
      </c>
      <c r="AC223" s="90">
        <f t="shared" si="135"/>
        <v>1.8172980360399412E-3</v>
      </c>
      <c r="AD223" s="90">
        <f t="shared" si="136"/>
        <v>1.0677517248476286E-3</v>
      </c>
      <c r="AE223" s="90">
        <f t="shared" si="137"/>
        <v>1.1400937459150859E-7</v>
      </c>
      <c r="AF223" s="83">
        <f t="shared" si="138"/>
        <v>1.8172980360399412E-3</v>
      </c>
      <c r="AG223" s="147"/>
      <c r="AH223" s="83">
        <f t="shared" si="139"/>
        <v>7.4954631119231261E-4</v>
      </c>
      <c r="AI223" s="83">
        <f t="shared" si="140"/>
        <v>0.6611807243470853</v>
      </c>
      <c r="AJ223" s="83">
        <f t="shared" si="141"/>
        <v>0.31744523732113644</v>
      </c>
      <c r="AK223" s="83">
        <f t="shared" si="142"/>
        <v>6.8881254883336573E-2</v>
      </c>
      <c r="AL223" s="83">
        <f t="shared" si="143"/>
        <v>2.9410280347822604</v>
      </c>
      <c r="AM223" s="83">
        <f t="shared" si="144"/>
        <v>9.9383986649452716</v>
      </c>
      <c r="AN223" s="90">
        <f t="shared" si="146"/>
        <v>46.837250280171432</v>
      </c>
      <c r="AO223" s="90">
        <f t="shared" si="146"/>
        <v>46.83707926897528</v>
      </c>
      <c r="AP223" s="90">
        <f t="shared" si="146"/>
        <v>46.837594903789451</v>
      </c>
      <c r="AQ223" s="90">
        <f t="shared" si="146"/>
        <v>46.836039917640264</v>
      </c>
      <c r="AR223" s="90">
        <f t="shared" si="146"/>
        <v>46.840727090313806</v>
      </c>
      <c r="AS223" s="90">
        <f t="shared" si="146"/>
        <v>46.826578703327954</v>
      </c>
      <c r="AT223" s="90">
        <f t="shared" si="146"/>
        <v>46.869112931386617</v>
      </c>
      <c r="AU223" s="90">
        <f t="shared" si="145"/>
        <v>46.739439482976742</v>
      </c>
    </row>
    <row r="224" spans="1:48" ht="12.95" customHeight="1">
      <c r="A224" s="53" t="s">
        <v>149</v>
      </c>
      <c r="B224" s="50"/>
      <c r="C224" s="49">
        <v>46210.453000000001</v>
      </c>
      <c r="D224" s="49"/>
      <c r="E224" s="83">
        <f t="shared" si="127"/>
        <v>30255.029900363548</v>
      </c>
      <c r="F224" s="83">
        <f t="shared" si="128"/>
        <v>30255</v>
      </c>
      <c r="G224" s="83">
        <f t="shared" ref="G224:G249" si="147">+C224-(C$7+F224*C$8)</f>
        <v>6.5986000045086257E-3</v>
      </c>
      <c r="I224" s="83">
        <f t="shared" si="123"/>
        <v>6.5986000045086257E-3</v>
      </c>
      <c r="P224" s="83">
        <f t="shared" si="129"/>
        <v>-1.8726336158091609E-3</v>
      </c>
      <c r="Q224" s="146">
        <f t="shared" si="130"/>
        <v>31191.953000000001</v>
      </c>
      <c r="R224" s="83">
        <f t="shared" si="121"/>
        <v>7.17617990500024E-5</v>
      </c>
      <c r="S224" s="85">
        <v>0.1</v>
      </c>
      <c r="T224" s="83">
        <f t="shared" si="131"/>
        <v>7.17617990500024E-6</v>
      </c>
      <c r="Z224" s="83">
        <f t="shared" si="132"/>
        <v>30255</v>
      </c>
      <c r="AA224" s="90">
        <f t="shared" si="133"/>
        <v>-9.7312830655219929E-4</v>
      </c>
      <c r="AB224" s="90">
        <f t="shared" si="134"/>
        <v>5.6990946952516644E-3</v>
      </c>
      <c r="AC224" s="90">
        <f t="shared" si="135"/>
        <v>8.4712336203177866E-3</v>
      </c>
      <c r="AD224" s="90">
        <f t="shared" si="136"/>
        <v>7.5717283110608253E-3</v>
      </c>
      <c r="AE224" s="90">
        <f t="shared" si="137"/>
        <v>5.7331069616520023E-6</v>
      </c>
      <c r="AF224" s="83">
        <f t="shared" si="138"/>
        <v>8.4712336203177866E-3</v>
      </c>
      <c r="AG224" s="147"/>
      <c r="AH224" s="83">
        <f t="shared" si="139"/>
        <v>8.9950530925696161E-4</v>
      </c>
      <c r="AI224" s="83">
        <f t="shared" si="140"/>
        <v>0.65878143552670654</v>
      </c>
      <c r="AJ224" s="83">
        <f t="shared" si="141"/>
        <v>0.35369440808527886</v>
      </c>
      <c r="AK224" s="83">
        <f t="shared" si="142"/>
        <v>5.5794444947986938E-2</v>
      </c>
      <c r="AL224" s="83">
        <f t="shared" si="143"/>
        <v>2.9795117602341539</v>
      </c>
      <c r="AM224" s="83">
        <f t="shared" si="144"/>
        <v>12.31249205961447</v>
      </c>
      <c r="AN224" s="90">
        <f t="shared" si="146"/>
        <v>46.891967971266297</v>
      </c>
      <c r="AO224" s="90">
        <f t="shared" si="146"/>
        <v>46.891815047124652</v>
      </c>
      <c r="AP224" s="90">
        <f t="shared" si="146"/>
        <v>46.892269503517362</v>
      </c>
      <c r="AQ224" s="90">
        <f t="shared" si="146"/>
        <v>46.890918817498111</v>
      </c>
      <c r="AR224" s="90">
        <f t="shared" si="146"/>
        <v>46.894931922187745</v>
      </c>
      <c r="AS224" s="90">
        <f t="shared" si="146"/>
        <v>46.882997071837544</v>
      </c>
      <c r="AT224" s="90">
        <f t="shared" si="146"/>
        <v>46.91839563419785</v>
      </c>
      <c r="AU224" s="90">
        <f t="shared" si="145"/>
        <v>46.812446433795124</v>
      </c>
    </row>
    <row r="225" spans="1:48" ht="12.95" customHeight="1">
      <c r="A225" s="53" t="s">
        <v>150</v>
      </c>
      <c r="B225" s="50"/>
      <c r="C225" s="49">
        <v>46448.578000000001</v>
      </c>
      <c r="D225" s="49"/>
      <c r="E225" s="83">
        <f t="shared" si="127"/>
        <v>31334.050308881921</v>
      </c>
      <c r="F225" s="83">
        <f t="shared" si="128"/>
        <v>31334</v>
      </c>
      <c r="G225" s="83">
        <f t="shared" si="147"/>
        <v>1.1102480006229598E-2</v>
      </c>
      <c r="I225" s="83">
        <f t="shared" si="123"/>
        <v>1.1102480006229598E-2</v>
      </c>
      <c r="P225" s="83">
        <f t="shared" si="129"/>
        <v>-2.259609600359945E-3</v>
      </c>
      <c r="Q225" s="146">
        <f t="shared" si="130"/>
        <v>31430.078000000001</v>
      </c>
      <c r="R225" s="83">
        <f t="shared" si="121"/>
        <v>1.7854543865452829E-4</v>
      </c>
      <c r="S225" s="85">
        <v>0.1</v>
      </c>
      <c r="T225" s="83">
        <f t="shared" si="131"/>
        <v>1.7854543865452828E-5</v>
      </c>
      <c r="Z225" s="83">
        <f t="shared" si="132"/>
        <v>31334</v>
      </c>
      <c r="AA225" s="90">
        <f t="shared" si="133"/>
        <v>-4.1479723920027044E-4</v>
      </c>
      <c r="AB225" s="90">
        <f t="shared" si="134"/>
        <v>9.2576676450699235E-3</v>
      </c>
      <c r="AC225" s="90">
        <f t="shared" si="135"/>
        <v>1.3362089606589543E-2</v>
      </c>
      <c r="AD225" s="90">
        <f t="shared" si="136"/>
        <v>1.1517277245429869E-2</v>
      </c>
      <c r="AE225" s="90">
        <f t="shared" si="137"/>
        <v>1.3264767514809663E-5</v>
      </c>
      <c r="AF225" s="83">
        <f t="shared" si="138"/>
        <v>1.3362089606589543E-2</v>
      </c>
      <c r="AG225" s="147"/>
      <c r="AH225" s="83">
        <f t="shared" si="139"/>
        <v>1.8448123611596746E-3</v>
      </c>
      <c r="AI225" s="83">
        <f t="shared" si="140"/>
        <v>0.65611233715452422</v>
      </c>
      <c r="AJ225" s="83">
        <f t="shared" si="141"/>
        <v>0.58707418686920321</v>
      </c>
      <c r="AK225" s="83">
        <f t="shared" si="142"/>
        <v>-3.5838584946191437E-2</v>
      </c>
      <c r="AL225" s="83">
        <f t="shared" si="143"/>
        <v>-3.0377515433313018</v>
      </c>
      <c r="AM225" s="83">
        <f t="shared" si="144"/>
        <v>-19.242884723275218</v>
      </c>
      <c r="AN225" s="90">
        <f t="shared" si="146"/>
        <v>47.272677822582793</v>
      </c>
      <c r="AO225" s="90">
        <f t="shared" si="146"/>
        <v>47.272787391212518</v>
      </c>
      <c r="AP225" s="90">
        <f t="shared" si="146"/>
        <v>47.272466952006646</v>
      </c>
      <c r="AQ225" s="90">
        <f t="shared" si="146"/>
        <v>47.27340413665533</v>
      </c>
      <c r="AR225" s="90">
        <f t="shared" si="146"/>
        <v>47.27066353331616</v>
      </c>
      <c r="AS225" s="90">
        <f t="shared" si="146"/>
        <v>47.278681066733171</v>
      </c>
      <c r="AT225" s="90">
        <f t="shared" si="146"/>
        <v>47.255252329979889</v>
      </c>
      <c r="AU225" s="90">
        <f t="shared" si="145"/>
        <v>47.323969160633034</v>
      </c>
    </row>
    <row r="226" spans="1:48" ht="12.95" customHeight="1">
      <c r="A226" s="53" t="s">
        <v>150</v>
      </c>
      <c r="B226" s="50"/>
      <c r="C226" s="49">
        <v>46448.584999999999</v>
      </c>
      <c r="D226" s="49"/>
      <c r="E226" s="83">
        <f t="shared" si="127"/>
        <v>31334.082028117016</v>
      </c>
      <c r="F226" s="83">
        <f t="shared" si="128"/>
        <v>31334</v>
      </c>
      <c r="G226" s="83">
        <f t="shared" si="147"/>
        <v>1.8102480004017707E-2</v>
      </c>
      <c r="I226" s="83">
        <f t="shared" si="123"/>
        <v>1.8102480004017707E-2</v>
      </c>
      <c r="P226" s="83">
        <f t="shared" si="129"/>
        <v>-2.259609600359945E-3</v>
      </c>
      <c r="Q226" s="146">
        <f t="shared" si="130"/>
        <v>31430.084999999999</v>
      </c>
      <c r="R226" s="83">
        <f t="shared" si="121"/>
        <v>4.1461469305670442E-4</v>
      </c>
      <c r="S226" s="85">
        <v>0.1</v>
      </c>
      <c r="T226" s="83">
        <f t="shared" si="131"/>
        <v>4.1461469305670445E-5</v>
      </c>
      <c r="Z226" s="83">
        <f t="shared" si="132"/>
        <v>31334</v>
      </c>
      <c r="AA226" s="90">
        <f t="shared" si="133"/>
        <v>-4.1479723920027044E-4</v>
      </c>
      <c r="AB226" s="90">
        <f t="shared" si="134"/>
        <v>1.6257667642858034E-2</v>
      </c>
      <c r="AC226" s="90">
        <f t="shared" si="135"/>
        <v>2.0362089604377652E-2</v>
      </c>
      <c r="AD226" s="90">
        <f t="shared" si="136"/>
        <v>1.8517277243217979E-2</v>
      </c>
      <c r="AE226" s="90">
        <f t="shared" si="137"/>
        <v>3.4288955650219848E-5</v>
      </c>
      <c r="AF226" s="83">
        <f t="shared" si="138"/>
        <v>2.0362089604377652E-2</v>
      </c>
      <c r="AG226" s="147"/>
      <c r="AH226" s="83">
        <f t="shared" si="139"/>
        <v>1.8448123611596746E-3</v>
      </c>
      <c r="AI226" s="83">
        <f t="shared" si="140"/>
        <v>0.65611233715452422</v>
      </c>
      <c r="AJ226" s="83">
        <f t="shared" si="141"/>
        <v>0.58707418686920321</v>
      </c>
      <c r="AK226" s="83">
        <f t="shared" si="142"/>
        <v>-3.5838584946191437E-2</v>
      </c>
      <c r="AL226" s="83">
        <f t="shared" si="143"/>
        <v>-3.0377515433313018</v>
      </c>
      <c r="AM226" s="83">
        <f t="shared" si="144"/>
        <v>-19.242884723275218</v>
      </c>
      <c r="AN226" s="90">
        <f t="shared" si="146"/>
        <v>47.272677822582793</v>
      </c>
      <c r="AO226" s="90">
        <f t="shared" si="146"/>
        <v>47.272787391212518</v>
      </c>
      <c r="AP226" s="90">
        <f t="shared" si="146"/>
        <v>47.272466952006646</v>
      </c>
      <c r="AQ226" s="90">
        <f t="shared" si="146"/>
        <v>47.27340413665533</v>
      </c>
      <c r="AR226" s="90">
        <f t="shared" si="146"/>
        <v>47.27066353331616</v>
      </c>
      <c r="AS226" s="90">
        <f t="shared" si="146"/>
        <v>47.278681066733171</v>
      </c>
      <c r="AT226" s="90">
        <f t="shared" si="146"/>
        <v>47.255252329979889</v>
      </c>
      <c r="AU226" s="90">
        <f t="shared" si="145"/>
        <v>47.323969160633034</v>
      </c>
    </row>
    <row r="227" spans="1:48" ht="12.95" customHeight="1">
      <c r="A227" s="53" t="s">
        <v>150</v>
      </c>
      <c r="B227" s="50"/>
      <c r="C227" s="49">
        <v>46448.586000000003</v>
      </c>
      <c r="D227" s="49"/>
      <c r="E227" s="83">
        <f t="shared" si="127"/>
        <v>31334.086559436335</v>
      </c>
      <c r="F227" s="83">
        <f t="shared" si="128"/>
        <v>31334</v>
      </c>
      <c r="G227" s="83">
        <f t="shared" si="147"/>
        <v>1.9102480007859413E-2</v>
      </c>
      <c r="I227" s="83">
        <f t="shared" si="123"/>
        <v>1.9102480007859413E-2</v>
      </c>
      <c r="P227" s="83">
        <f t="shared" si="129"/>
        <v>-2.259609600359945E-3</v>
      </c>
      <c r="Q227" s="146">
        <f t="shared" si="130"/>
        <v>31430.086000000003</v>
      </c>
      <c r="R227" s="83">
        <f t="shared" si="121"/>
        <v>4.5633887242959345E-4</v>
      </c>
      <c r="S227" s="85">
        <v>0.1</v>
      </c>
      <c r="T227" s="83">
        <f t="shared" si="131"/>
        <v>4.5633887242959347E-5</v>
      </c>
      <c r="Z227" s="83">
        <f t="shared" si="132"/>
        <v>31334</v>
      </c>
      <c r="AA227" s="90">
        <f t="shared" si="133"/>
        <v>-4.1479723920027044E-4</v>
      </c>
      <c r="AB227" s="90">
        <f t="shared" si="134"/>
        <v>1.725766764669974E-2</v>
      </c>
      <c r="AC227" s="90">
        <f t="shared" si="135"/>
        <v>2.1362089608219358E-2</v>
      </c>
      <c r="AD227" s="90">
        <f t="shared" si="136"/>
        <v>1.9517277247059685E-2</v>
      </c>
      <c r="AE227" s="90">
        <f t="shared" si="137"/>
        <v>3.8092411113859366E-5</v>
      </c>
      <c r="AF227" s="83">
        <f t="shared" si="138"/>
        <v>2.1362089608219358E-2</v>
      </c>
      <c r="AG227" s="147"/>
      <c r="AH227" s="83">
        <f t="shared" si="139"/>
        <v>1.8448123611596746E-3</v>
      </c>
      <c r="AI227" s="83">
        <f t="shared" si="140"/>
        <v>0.65611233715452422</v>
      </c>
      <c r="AJ227" s="83">
        <f t="shared" si="141"/>
        <v>0.58707418686920321</v>
      </c>
      <c r="AK227" s="83">
        <f t="shared" si="142"/>
        <v>-3.5838584946191437E-2</v>
      </c>
      <c r="AL227" s="83">
        <f t="shared" si="143"/>
        <v>-3.0377515433313018</v>
      </c>
      <c r="AM227" s="83">
        <f t="shared" si="144"/>
        <v>-19.242884723275218</v>
      </c>
      <c r="AN227" s="90">
        <f t="shared" si="146"/>
        <v>47.272677822582793</v>
      </c>
      <c r="AO227" s="90">
        <f t="shared" si="146"/>
        <v>47.272787391212518</v>
      </c>
      <c r="AP227" s="90">
        <f t="shared" si="146"/>
        <v>47.272466952006646</v>
      </c>
      <c r="AQ227" s="90">
        <f t="shared" si="146"/>
        <v>47.27340413665533</v>
      </c>
      <c r="AR227" s="90">
        <f t="shared" si="146"/>
        <v>47.27066353331616</v>
      </c>
      <c r="AS227" s="90">
        <f t="shared" si="146"/>
        <v>47.278681066733171</v>
      </c>
      <c r="AT227" s="90">
        <f t="shared" si="146"/>
        <v>47.255252329979889</v>
      </c>
      <c r="AU227" s="90">
        <f t="shared" si="145"/>
        <v>47.323969160633034</v>
      </c>
    </row>
    <row r="228" spans="1:48" ht="12.95" customHeight="1">
      <c r="A228" s="53" t="s">
        <v>150</v>
      </c>
      <c r="B228" s="50" t="s">
        <v>197</v>
      </c>
      <c r="C228" s="49">
        <v>46522.385000000002</v>
      </c>
      <c r="D228" s="49"/>
      <c r="E228" s="83">
        <f t="shared" si="127"/>
        <v>31668.493392520835</v>
      </c>
      <c r="F228" s="83">
        <f t="shared" si="128"/>
        <v>31668.5</v>
      </c>
      <c r="G228" s="83">
        <f t="shared" si="147"/>
        <v>-1.4581799987354316E-3</v>
      </c>
      <c r="I228" s="83">
        <f t="shared" si="123"/>
        <v>-1.4581799987354316E-3</v>
      </c>
      <c r="P228" s="83">
        <f t="shared" si="129"/>
        <v>-2.3793154545414022E-3</v>
      </c>
      <c r="Q228" s="146">
        <f t="shared" si="130"/>
        <v>31503.885000000002</v>
      </c>
      <c r="R228" s="83">
        <f t="shared" si="121"/>
        <v>8.484905279428733E-7</v>
      </c>
      <c r="S228" s="85">
        <v>0.1</v>
      </c>
      <c r="T228" s="83">
        <f t="shared" si="131"/>
        <v>8.484905279428733E-8</v>
      </c>
      <c r="Z228" s="83">
        <f t="shared" si="132"/>
        <v>31668.5</v>
      </c>
      <c r="AA228" s="90">
        <f t="shared" si="133"/>
        <v>-2.8871200820317685E-4</v>
      </c>
      <c r="AB228" s="90">
        <f t="shared" si="134"/>
        <v>-3.548783445073657E-3</v>
      </c>
      <c r="AC228" s="90">
        <f t="shared" si="135"/>
        <v>9.2113545580597067E-4</v>
      </c>
      <c r="AD228" s="90">
        <f t="shared" si="136"/>
        <v>-1.1694679905322547E-3</v>
      </c>
      <c r="AE228" s="90">
        <f t="shared" si="137"/>
        <v>1.3676553808795499E-7</v>
      </c>
      <c r="AF228" s="83">
        <f t="shared" si="138"/>
        <v>9.2113545580597067E-4</v>
      </c>
      <c r="AG228" s="147"/>
      <c r="AH228" s="83">
        <f t="shared" si="139"/>
        <v>2.0906034463382254E-3</v>
      </c>
      <c r="AI228" s="83">
        <f t="shared" si="140"/>
        <v>0.66027342255886712</v>
      </c>
      <c r="AJ228" s="83">
        <f t="shared" si="141"/>
        <v>0.65223875918286556</v>
      </c>
      <c r="AK228" s="83">
        <f t="shared" si="142"/>
        <v>-6.4257150640243954E-2</v>
      </c>
      <c r="AL228" s="83">
        <f t="shared" si="143"/>
        <v>-2.954657276320197</v>
      </c>
      <c r="AM228" s="83">
        <f t="shared" si="144"/>
        <v>-10.667710387569127</v>
      </c>
      <c r="AN228" s="90">
        <f t="shared" si="146"/>
        <v>47.391173704742862</v>
      </c>
      <c r="AO228" s="90">
        <f t="shared" si="146"/>
        <v>47.39133932975983</v>
      </c>
      <c r="AP228" s="90">
        <f t="shared" si="146"/>
        <v>47.390842674255367</v>
      </c>
      <c r="AQ228" s="90">
        <f t="shared" si="146"/>
        <v>47.392332185144497</v>
      </c>
      <c r="AR228" s="90">
        <f t="shared" si="146"/>
        <v>47.387866833037293</v>
      </c>
      <c r="AS228" s="90">
        <f t="shared" si="146"/>
        <v>47.401269910014349</v>
      </c>
      <c r="AT228" s="90">
        <f t="shared" si="146"/>
        <v>47.361182060499843</v>
      </c>
      <c r="AU228" s="90">
        <f t="shared" si="145"/>
        <v>47.482545946663876</v>
      </c>
    </row>
    <row r="229" spans="1:48" ht="12.95" customHeight="1">
      <c r="A229" s="53" t="s">
        <v>150</v>
      </c>
      <c r="B229" s="50" t="s">
        <v>197</v>
      </c>
      <c r="C229" s="49">
        <v>46522.385000000002</v>
      </c>
      <c r="D229" s="49"/>
      <c r="E229" s="83">
        <f t="shared" si="127"/>
        <v>31668.493392520835</v>
      </c>
      <c r="F229" s="83">
        <f t="shared" si="128"/>
        <v>31668.5</v>
      </c>
      <c r="G229" s="83">
        <f t="shared" si="147"/>
        <v>-1.4581799987354316E-3</v>
      </c>
      <c r="I229" s="83">
        <f t="shared" ref="I229:I249" si="148">G229</f>
        <v>-1.4581799987354316E-3</v>
      </c>
      <c r="P229" s="83">
        <f t="shared" si="129"/>
        <v>-2.3793154545414022E-3</v>
      </c>
      <c r="Q229" s="146">
        <f t="shared" si="130"/>
        <v>31503.885000000002</v>
      </c>
      <c r="R229" s="83">
        <f t="shared" si="121"/>
        <v>8.484905279428733E-7</v>
      </c>
      <c r="S229" s="85">
        <v>0.1</v>
      </c>
      <c r="T229" s="83">
        <f t="shared" si="131"/>
        <v>8.484905279428733E-8</v>
      </c>
      <c r="Z229" s="83">
        <f t="shared" si="132"/>
        <v>31668.5</v>
      </c>
      <c r="AA229" s="90">
        <f t="shared" si="133"/>
        <v>-2.8871200820317685E-4</v>
      </c>
      <c r="AB229" s="90">
        <f t="shared" si="134"/>
        <v>-3.548783445073657E-3</v>
      </c>
      <c r="AC229" s="90">
        <f t="shared" si="135"/>
        <v>9.2113545580597067E-4</v>
      </c>
      <c r="AD229" s="90">
        <f t="shared" si="136"/>
        <v>-1.1694679905322547E-3</v>
      </c>
      <c r="AE229" s="90">
        <f t="shared" si="137"/>
        <v>1.3676553808795499E-7</v>
      </c>
      <c r="AF229" s="83">
        <f t="shared" si="138"/>
        <v>9.2113545580597067E-4</v>
      </c>
      <c r="AG229" s="147"/>
      <c r="AH229" s="83">
        <f t="shared" si="139"/>
        <v>2.0906034463382254E-3</v>
      </c>
      <c r="AI229" s="83">
        <f t="shared" si="140"/>
        <v>0.66027342255886712</v>
      </c>
      <c r="AJ229" s="83">
        <f t="shared" si="141"/>
        <v>0.65223875918286556</v>
      </c>
      <c r="AK229" s="83">
        <f t="shared" si="142"/>
        <v>-6.4257150640243954E-2</v>
      </c>
      <c r="AL229" s="83">
        <f t="shared" si="143"/>
        <v>-2.954657276320197</v>
      </c>
      <c r="AM229" s="83">
        <f t="shared" si="144"/>
        <v>-10.667710387569127</v>
      </c>
      <c r="AN229" s="90">
        <f t="shared" si="146"/>
        <v>47.391173704742862</v>
      </c>
      <c r="AO229" s="90">
        <f t="shared" si="146"/>
        <v>47.39133932975983</v>
      </c>
      <c r="AP229" s="90">
        <f t="shared" si="146"/>
        <v>47.390842674255367</v>
      </c>
      <c r="AQ229" s="90">
        <f t="shared" si="146"/>
        <v>47.392332185144497</v>
      </c>
      <c r="AR229" s="90">
        <f t="shared" si="146"/>
        <v>47.387866833037293</v>
      </c>
      <c r="AS229" s="90">
        <f t="shared" si="146"/>
        <v>47.401269910014349</v>
      </c>
      <c r="AT229" s="90">
        <f t="shared" si="146"/>
        <v>47.361182060499843</v>
      </c>
      <c r="AU229" s="90">
        <f t="shared" si="145"/>
        <v>47.482545946663876</v>
      </c>
    </row>
    <row r="230" spans="1:48" ht="12.95" customHeight="1">
      <c r="A230" s="53" t="s">
        <v>150</v>
      </c>
      <c r="B230" s="50"/>
      <c r="C230" s="49">
        <v>46523.39</v>
      </c>
      <c r="D230" s="49"/>
      <c r="E230" s="83">
        <f t="shared" si="127"/>
        <v>31673.047368418192</v>
      </c>
      <c r="F230" s="83">
        <f t="shared" si="128"/>
        <v>31673</v>
      </c>
      <c r="G230" s="83">
        <f t="shared" si="147"/>
        <v>1.0453559996676631E-2</v>
      </c>
      <c r="I230" s="83">
        <f t="shared" si="148"/>
        <v>1.0453559996676631E-2</v>
      </c>
      <c r="P230" s="83">
        <f t="shared" si="129"/>
        <v>-2.3809250074030871E-3</v>
      </c>
      <c r="Q230" s="146">
        <f t="shared" si="130"/>
        <v>31504.89</v>
      </c>
      <c r="R230" s="83">
        <f t="shared" si="121"/>
        <v>1.6472400531994719E-4</v>
      </c>
      <c r="S230" s="85">
        <v>0.1</v>
      </c>
      <c r="T230" s="83">
        <f t="shared" si="131"/>
        <v>1.6472400531994721E-5</v>
      </c>
      <c r="Z230" s="83">
        <f t="shared" si="132"/>
        <v>31673</v>
      </c>
      <c r="AA230" s="90">
        <f t="shared" si="133"/>
        <v>-2.8719643780819332E-4</v>
      </c>
      <c r="AB230" s="90">
        <f t="shared" si="134"/>
        <v>8.3598314270817379E-3</v>
      </c>
      <c r="AC230" s="90">
        <f t="shared" si="135"/>
        <v>1.2834485004079719E-2</v>
      </c>
      <c r="AD230" s="90">
        <f t="shared" si="136"/>
        <v>1.0740756434484824E-2</v>
      </c>
      <c r="AE230" s="90">
        <f t="shared" si="137"/>
        <v>1.1536384878492716E-5</v>
      </c>
      <c r="AF230" s="83">
        <f t="shared" si="138"/>
        <v>1.2834485004079719E-2</v>
      </c>
      <c r="AG230" s="147"/>
      <c r="AH230" s="83">
        <f t="shared" si="139"/>
        <v>2.0937285695948938E-3</v>
      </c>
      <c r="AI230" s="83">
        <f t="shared" si="140"/>
        <v>0.66034597849787102</v>
      </c>
      <c r="AJ230" s="83">
        <f t="shared" si="141"/>
        <v>0.65309171695931778</v>
      </c>
      <c r="AK230" s="83">
        <f t="shared" si="142"/>
        <v>-6.4639573836004979E-2</v>
      </c>
      <c r="AL230" s="83">
        <f t="shared" si="143"/>
        <v>-2.9535314768612051</v>
      </c>
      <c r="AM230" s="83">
        <f t="shared" si="144"/>
        <v>-10.603475189369878</v>
      </c>
      <c r="AN230" s="90">
        <f t="shared" si="146"/>
        <v>47.392773511127636</v>
      </c>
      <c r="AO230" s="90">
        <f t="shared" si="146"/>
        <v>47.392939623719293</v>
      </c>
      <c r="AP230" s="90">
        <f t="shared" si="146"/>
        <v>47.39244128730509</v>
      </c>
      <c r="AQ230" s="90">
        <f t="shared" si="146"/>
        <v>47.393936498072129</v>
      </c>
      <c r="AR230" s="90">
        <f t="shared" si="146"/>
        <v>47.389452102637087</v>
      </c>
      <c r="AS230" s="90">
        <f t="shared" si="146"/>
        <v>47.402918399961571</v>
      </c>
      <c r="AT230" s="90">
        <f t="shared" si="146"/>
        <v>47.362624995251544</v>
      </c>
      <c r="AU230" s="90">
        <f t="shared" si="145"/>
        <v>47.484679266655327</v>
      </c>
    </row>
    <row r="231" spans="1:48" ht="12.95" customHeight="1">
      <c r="A231" s="53" t="s">
        <v>150</v>
      </c>
      <c r="B231" s="50" t="s">
        <v>197</v>
      </c>
      <c r="C231" s="49">
        <v>46523.495000000003</v>
      </c>
      <c r="D231" s="49"/>
      <c r="E231" s="83">
        <f t="shared" si="127"/>
        <v>31673.523156944797</v>
      </c>
      <c r="F231" s="83">
        <f t="shared" si="128"/>
        <v>31673.5</v>
      </c>
      <c r="G231" s="83">
        <f t="shared" si="147"/>
        <v>5.1104200028930791E-3</v>
      </c>
      <c r="I231" s="83">
        <f t="shared" si="148"/>
        <v>5.1104200028930791E-3</v>
      </c>
      <c r="P231" s="83">
        <f t="shared" si="129"/>
        <v>-2.3811038452336798E-3</v>
      </c>
      <c r="Q231" s="146">
        <f t="shared" si="130"/>
        <v>31504.995000000003</v>
      </c>
      <c r="R231" s="83">
        <f t="shared" si="121"/>
        <v>5.6122929567051963E-5</v>
      </c>
      <c r="S231" s="85">
        <v>0.1</v>
      </c>
      <c r="T231" s="83">
        <f t="shared" si="131"/>
        <v>5.6122929567051963E-6</v>
      </c>
      <c r="Z231" s="83">
        <f t="shared" si="132"/>
        <v>31673.5</v>
      </c>
      <c r="AA231" s="90">
        <f t="shared" si="133"/>
        <v>-2.8702834890071771E-4</v>
      </c>
      <c r="AB231" s="90">
        <f t="shared" si="134"/>
        <v>3.016344506560117E-3</v>
      </c>
      <c r="AC231" s="90">
        <f t="shared" si="135"/>
        <v>7.4915238481267589E-3</v>
      </c>
      <c r="AD231" s="90">
        <f t="shared" si="136"/>
        <v>5.3974483517937964E-3</v>
      </c>
      <c r="AE231" s="90">
        <f t="shared" si="137"/>
        <v>2.9132448710281572E-6</v>
      </c>
      <c r="AF231" s="83">
        <f t="shared" si="138"/>
        <v>7.4915238481267589E-3</v>
      </c>
      <c r="AG231" s="147"/>
      <c r="AH231" s="83">
        <f t="shared" si="139"/>
        <v>2.0940754963329621E-3</v>
      </c>
      <c r="AI231" s="83">
        <f t="shared" si="140"/>
        <v>0.66035406783876849</v>
      </c>
      <c r="AJ231" s="83">
        <f t="shared" si="141"/>
        <v>0.65318645061811531</v>
      </c>
      <c r="AK231" s="83">
        <f t="shared" si="142"/>
        <v>-6.4682065478748912E-2</v>
      </c>
      <c r="AL231" s="83">
        <f t="shared" si="143"/>
        <v>-2.9534063726492605</v>
      </c>
      <c r="AM231" s="83">
        <f t="shared" si="144"/>
        <v>-10.596384376528741</v>
      </c>
      <c r="AN231" s="90">
        <f t="shared" ref="AN231:AT240" si="149">$AU231+$AB$7*SIN(AO231)</f>
        <v>47.392951278387415</v>
      </c>
      <c r="AO231" s="90">
        <f t="shared" si="149"/>
        <v>47.393117444687221</v>
      </c>
      <c r="AP231" s="90">
        <f t="shared" si="149"/>
        <v>47.392618922734336</v>
      </c>
      <c r="AQ231" s="90">
        <f t="shared" si="149"/>
        <v>47.394114763684485</v>
      </c>
      <c r="AR231" s="90">
        <f t="shared" si="149"/>
        <v>47.389628259986246</v>
      </c>
      <c r="AS231" s="90">
        <f t="shared" si="149"/>
        <v>47.40310156450159</v>
      </c>
      <c r="AT231" s="90">
        <f t="shared" si="149"/>
        <v>47.362785355566224</v>
      </c>
      <c r="AU231" s="90">
        <f t="shared" si="145"/>
        <v>47.484916302209932</v>
      </c>
      <c r="AV231" s="90"/>
    </row>
    <row r="232" spans="1:48" ht="12.95" customHeight="1">
      <c r="A232" s="53" t="s">
        <v>150</v>
      </c>
      <c r="B232" s="50" t="s">
        <v>197</v>
      </c>
      <c r="C232" s="49">
        <v>46523.500999999997</v>
      </c>
      <c r="D232" s="49"/>
      <c r="E232" s="83">
        <f t="shared" si="127"/>
        <v>31673.550344860574</v>
      </c>
      <c r="F232" s="83">
        <f t="shared" si="128"/>
        <v>31673.5</v>
      </c>
      <c r="G232" s="83">
        <f t="shared" si="147"/>
        <v>1.1110419996839482E-2</v>
      </c>
      <c r="I232" s="83">
        <f t="shared" si="148"/>
        <v>1.1110419996839482E-2</v>
      </c>
      <c r="P232" s="83">
        <f t="shared" si="129"/>
        <v>-2.3811038452336798E-3</v>
      </c>
      <c r="Q232" s="146">
        <f t="shared" si="130"/>
        <v>31505.000999999997</v>
      </c>
      <c r="R232" s="83">
        <f t="shared" si="121"/>
        <v>1.8202121558122861E-4</v>
      </c>
      <c r="S232" s="85">
        <v>0.1</v>
      </c>
      <c r="T232" s="83">
        <f t="shared" si="131"/>
        <v>1.8202121558122861E-5</v>
      </c>
      <c r="Z232" s="83">
        <f t="shared" si="132"/>
        <v>31673.5</v>
      </c>
      <c r="AA232" s="90">
        <f t="shared" si="133"/>
        <v>-2.8702834890071771E-4</v>
      </c>
      <c r="AB232" s="90">
        <f t="shared" si="134"/>
        <v>9.0163445005065207E-3</v>
      </c>
      <c r="AC232" s="90">
        <f t="shared" si="135"/>
        <v>1.3491523842073163E-2</v>
      </c>
      <c r="AD232" s="90">
        <f t="shared" si="136"/>
        <v>1.13974483457402E-2</v>
      </c>
      <c r="AE232" s="90">
        <f t="shared" si="137"/>
        <v>1.2990182879381604E-5</v>
      </c>
      <c r="AF232" s="83">
        <f t="shared" si="138"/>
        <v>1.3491523842073163E-2</v>
      </c>
      <c r="AG232" s="147"/>
      <c r="AH232" s="83">
        <f t="shared" si="139"/>
        <v>2.0940754963329621E-3</v>
      </c>
      <c r="AI232" s="83">
        <f t="shared" si="140"/>
        <v>0.66035406783876849</v>
      </c>
      <c r="AJ232" s="83">
        <f t="shared" si="141"/>
        <v>0.65318645061811531</v>
      </c>
      <c r="AK232" s="83">
        <f t="shared" si="142"/>
        <v>-6.4682065478748912E-2</v>
      </c>
      <c r="AL232" s="83">
        <f t="shared" si="143"/>
        <v>-2.9534063726492605</v>
      </c>
      <c r="AM232" s="83">
        <f t="shared" si="144"/>
        <v>-10.596384376528741</v>
      </c>
      <c r="AN232" s="90">
        <f t="shared" si="149"/>
        <v>47.392951278387415</v>
      </c>
      <c r="AO232" s="90">
        <f t="shared" si="149"/>
        <v>47.393117444687221</v>
      </c>
      <c r="AP232" s="90">
        <f t="shared" si="149"/>
        <v>47.392618922734336</v>
      </c>
      <c r="AQ232" s="90">
        <f t="shared" si="149"/>
        <v>47.394114763684485</v>
      </c>
      <c r="AR232" s="90">
        <f t="shared" si="149"/>
        <v>47.389628259986246</v>
      </c>
      <c r="AS232" s="90">
        <f t="shared" si="149"/>
        <v>47.40310156450159</v>
      </c>
      <c r="AT232" s="90">
        <f t="shared" si="149"/>
        <v>47.362785355566224</v>
      </c>
      <c r="AU232" s="90">
        <f t="shared" si="145"/>
        <v>47.484916302209932</v>
      </c>
    </row>
    <row r="233" spans="1:48" ht="12.95" customHeight="1">
      <c r="A233" s="53" t="s">
        <v>150</v>
      </c>
      <c r="B233" s="50" t="s">
        <v>197</v>
      </c>
      <c r="C233" s="49">
        <v>46535.411</v>
      </c>
      <c r="D233" s="49"/>
      <c r="E233" s="83">
        <f t="shared" si="127"/>
        <v>31727.518357733887</v>
      </c>
      <c r="F233" s="83">
        <f t="shared" si="128"/>
        <v>31727.5</v>
      </c>
      <c r="G233" s="83">
        <f t="shared" si="147"/>
        <v>4.051299998536706E-3</v>
      </c>
      <c r="I233" s="83">
        <f t="shared" si="148"/>
        <v>4.051299998536706E-3</v>
      </c>
      <c r="P233" s="83">
        <f t="shared" si="129"/>
        <v>-2.4004167108011712E-3</v>
      </c>
      <c r="Q233" s="146">
        <f t="shared" si="130"/>
        <v>31516.911</v>
      </c>
      <c r="R233" s="83">
        <f t="shared" si="121"/>
        <v>4.1624648497549565E-5</v>
      </c>
      <c r="S233" s="85">
        <v>0.1</v>
      </c>
      <c r="T233" s="83">
        <f t="shared" si="131"/>
        <v>4.1624648497549565E-6</v>
      </c>
      <c r="Z233" s="83">
        <f t="shared" si="132"/>
        <v>31727.5</v>
      </c>
      <c r="AA233" s="90">
        <f t="shared" si="133"/>
        <v>-2.6923953357102818E-4</v>
      </c>
      <c r="AB233" s="90">
        <f t="shared" si="134"/>
        <v>1.9201228213065629E-3</v>
      </c>
      <c r="AC233" s="90">
        <f t="shared" si="135"/>
        <v>6.4517167093378772E-3</v>
      </c>
      <c r="AD233" s="90">
        <f t="shared" si="136"/>
        <v>4.3205395321077346E-3</v>
      </c>
      <c r="AE233" s="90">
        <f t="shared" si="137"/>
        <v>1.8667061848505725E-6</v>
      </c>
      <c r="AF233" s="83">
        <f t="shared" si="138"/>
        <v>6.4517167093378772E-3</v>
      </c>
      <c r="AG233" s="147"/>
      <c r="AH233" s="83">
        <f t="shared" si="139"/>
        <v>2.131177177230143E-3</v>
      </c>
      <c r="AI233" s="83">
        <f t="shared" si="140"/>
        <v>0.66126026712533081</v>
      </c>
      <c r="AJ233" s="83">
        <f t="shared" si="141"/>
        <v>0.66337112320415148</v>
      </c>
      <c r="AK233" s="83">
        <f t="shared" si="142"/>
        <v>-6.9271366380827371E-2</v>
      </c>
      <c r="AL233" s="83">
        <f t="shared" si="143"/>
        <v>-2.9398765145471999</v>
      </c>
      <c r="AM233" s="83">
        <f t="shared" si="144"/>
        <v>-9.8812808892926984</v>
      </c>
      <c r="AN233" s="90">
        <f t="shared" si="149"/>
        <v>47.41216343017804</v>
      </c>
      <c r="AO233" s="90">
        <f t="shared" si="149"/>
        <v>47.412334844797854</v>
      </c>
      <c r="AP233" s="90">
        <f t="shared" si="149"/>
        <v>47.411817743947935</v>
      </c>
      <c r="AQ233" s="90">
        <f t="shared" si="149"/>
        <v>47.413377906644236</v>
      </c>
      <c r="AR233" s="90">
        <f t="shared" si="149"/>
        <v>47.408672873980379</v>
      </c>
      <c r="AS233" s="90">
        <f t="shared" si="149"/>
        <v>47.422882198278096</v>
      </c>
      <c r="AT233" s="90">
        <f t="shared" si="149"/>
        <v>47.380145561623294</v>
      </c>
      <c r="AU233" s="90">
        <f t="shared" si="145"/>
        <v>47.510516142107285</v>
      </c>
    </row>
    <row r="234" spans="1:48" ht="12.95" customHeight="1">
      <c r="A234" s="53" t="s">
        <v>151</v>
      </c>
      <c r="B234" s="50"/>
      <c r="C234" s="49">
        <v>46553.396000000001</v>
      </c>
      <c r="D234" s="49"/>
      <c r="E234" s="83">
        <f t="shared" si="127"/>
        <v>31809.014135359939</v>
      </c>
      <c r="F234" s="83">
        <f t="shared" si="128"/>
        <v>31809</v>
      </c>
      <c r="G234" s="83">
        <f t="shared" si="147"/>
        <v>3.1194800030789338E-3</v>
      </c>
      <c r="I234" s="83">
        <f t="shared" si="148"/>
        <v>3.1194800030789338E-3</v>
      </c>
      <c r="P234" s="83">
        <f t="shared" si="129"/>
        <v>-2.4295587526167737E-3</v>
      </c>
      <c r="Q234" s="146">
        <f t="shared" si="130"/>
        <v>31534.896000000001</v>
      </c>
      <c r="R234" s="83">
        <f t="shared" si="121"/>
        <v>3.0791831112212963E-5</v>
      </c>
      <c r="S234" s="85">
        <v>0.1</v>
      </c>
      <c r="T234" s="83">
        <f t="shared" si="131"/>
        <v>3.0791831112212966E-6</v>
      </c>
      <c r="Z234" s="83">
        <f t="shared" si="132"/>
        <v>31809</v>
      </c>
      <c r="AA234" s="90">
        <f t="shared" si="133"/>
        <v>-2.4378164684121621E-4</v>
      </c>
      <c r="AB234" s="90">
        <f t="shared" si="134"/>
        <v>9.3370289730337636E-4</v>
      </c>
      <c r="AC234" s="90">
        <f t="shared" si="135"/>
        <v>5.5490387556957075E-3</v>
      </c>
      <c r="AD234" s="90">
        <f t="shared" si="136"/>
        <v>3.36326164992015E-3</v>
      </c>
      <c r="AE234" s="90">
        <f t="shared" si="137"/>
        <v>1.1311528925823611E-6</v>
      </c>
      <c r="AF234" s="83">
        <f t="shared" si="138"/>
        <v>5.5490387556957075E-3</v>
      </c>
      <c r="AG234" s="147"/>
      <c r="AH234" s="83">
        <f t="shared" si="139"/>
        <v>2.1857771057755574E-3</v>
      </c>
      <c r="AI234" s="83">
        <f t="shared" si="140"/>
        <v>0.66275096207313289</v>
      </c>
      <c r="AJ234" s="83">
        <f t="shared" si="141"/>
        <v>0.67856634113380632</v>
      </c>
      <c r="AK234" s="83">
        <f t="shared" si="142"/>
        <v>-7.6198525219794297E-2</v>
      </c>
      <c r="AL234" s="83">
        <f t="shared" si="143"/>
        <v>-2.919382338669084</v>
      </c>
      <c r="AM234" s="83">
        <f t="shared" si="144"/>
        <v>-8.9634167049316478</v>
      </c>
      <c r="AN234" s="90">
        <f t="shared" si="149"/>
        <v>47.441212402616863</v>
      </c>
      <c r="AO234" s="90">
        <f t="shared" si="149"/>
        <v>47.441389654675227</v>
      </c>
      <c r="AP234" s="90">
        <f t="shared" si="149"/>
        <v>47.440850071691543</v>
      </c>
      <c r="AQ234" s="90">
        <f t="shared" si="149"/>
        <v>47.442492944635575</v>
      </c>
      <c r="AR234" s="90">
        <f t="shared" si="149"/>
        <v>47.43749362329789</v>
      </c>
      <c r="AS234" s="90">
        <f t="shared" si="149"/>
        <v>47.452732586842608</v>
      </c>
      <c r="AT234" s="90">
        <f t="shared" si="149"/>
        <v>47.406510107679985</v>
      </c>
      <c r="AU234" s="90">
        <f t="shared" si="145"/>
        <v>47.549152937507927</v>
      </c>
    </row>
    <row r="235" spans="1:48" ht="12.95" customHeight="1">
      <c r="A235" s="53" t="s">
        <v>150</v>
      </c>
      <c r="B235" s="50"/>
      <c r="C235" s="49">
        <v>46560.46</v>
      </c>
      <c r="D235" s="49"/>
      <c r="E235" s="83">
        <f t="shared" si="127"/>
        <v>31841.02337490124</v>
      </c>
      <c r="F235" s="83">
        <f t="shared" si="128"/>
        <v>31841</v>
      </c>
      <c r="G235" s="83">
        <f t="shared" si="147"/>
        <v>5.1585199980763718E-3</v>
      </c>
      <c r="I235" s="83">
        <f t="shared" si="148"/>
        <v>5.1585199980763718E-3</v>
      </c>
      <c r="P235" s="83">
        <f t="shared" si="129"/>
        <v>-2.4409990272695184E-3</v>
      </c>
      <c r="Q235" s="146">
        <f t="shared" si="130"/>
        <v>31541.96</v>
      </c>
      <c r="R235" s="83">
        <f t="shared" si="121"/>
        <v>5.7752689416594151E-5</v>
      </c>
      <c r="S235" s="85">
        <v>0.1</v>
      </c>
      <c r="T235" s="83">
        <f t="shared" si="131"/>
        <v>5.7752689416594155E-6</v>
      </c>
      <c r="Z235" s="83">
        <f t="shared" si="132"/>
        <v>31841</v>
      </c>
      <c r="AA235" s="90">
        <f t="shared" si="133"/>
        <v>-2.3425174118813993E-4</v>
      </c>
      <c r="AB235" s="90">
        <f t="shared" si="134"/>
        <v>2.9517727119949934E-3</v>
      </c>
      <c r="AC235" s="90">
        <f t="shared" si="135"/>
        <v>7.5995190253458902E-3</v>
      </c>
      <c r="AD235" s="90">
        <f t="shared" si="136"/>
        <v>5.3927717392645118E-3</v>
      </c>
      <c r="AE235" s="90">
        <f t="shared" si="137"/>
        <v>2.9081987031809991E-6</v>
      </c>
      <c r="AF235" s="83">
        <f t="shared" si="138"/>
        <v>7.5995190253458902E-3</v>
      </c>
      <c r="AG235" s="147"/>
      <c r="AH235" s="83">
        <f t="shared" si="139"/>
        <v>2.2067472860813784E-3</v>
      </c>
      <c r="AI235" s="83">
        <f t="shared" si="140"/>
        <v>0.66337709017215496</v>
      </c>
      <c r="AJ235" s="83">
        <f t="shared" si="141"/>
        <v>0.68447404653167221</v>
      </c>
      <c r="AK235" s="83">
        <f t="shared" si="142"/>
        <v>-7.8918599881799251E-2</v>
      </c>
      <c r="AL235" s="83">
        <f t="shared" si="143"/>
        <v>-2.9113094105755839</v>
      </c>
      <c r="AM235" s="83">
        <f t="shared" si="144"/>
        <v>-8.6465422190619883</v>
      </c>
      <c r="AN235" s="90">
        <f t="shared" si="149"/>
        <v>47.45263673663387</v>
      </c>
      <c r="AO235" s="90">
        <f t="shared" si="149"/>
        <v>47.45281559594752</v>
      </c>
      <c r="AP235" s="90">
        <f t="shared" si="149"/>
        <v>47.452269034904724</v>
      </c>
      <c r="AQ235" s="90">
        <f t="shared" si="149"/>
        <v>47.45393954513078</v>
      </c>
      <c r="AR235" s="90">
        <f t="shared" si="149"/>
        <v>47.448836773804508</v>
      </c>
      <c r="AS235" s="90">
        <f t="shared" si="149"/>
        <v>47.464452034588881</v>
      </c>
      <c r="AT235" s="90">
        <f t="shared" si="149"/>
        <v>47.416919037762035</v>
      </c>
      <c r="AU235" s="90">
        <f t="shared" si="145"/>
        <v>47.564323213002652</v>
      </c>
    </row>
    <row r="236" spans="1:48" ht="12.95" customHeight="1">
      <c r="A236" s="53" t="s">
        <v>150</v>
      </c>
      <c r="B236" s="50"/>
      <c r="C236" s="49">
        <v>46560.463000000003</v>
      </c>
      <c r="D236" s="49"/>
      <c r="E236" s="83">
        <f t="shared" si="127"/>
        <v>31841.036968859164</v>
      </c>
      <c r="F236" s="83">
        <f t="shared" si="128"/>
        <v>31841</v>
      </c>
      <c r="G236" s="83">
        <f t="shared" si="147"/>
        <v>8.1585200023255311E-3</v>
      </c>
      <c r="I236" s="83">
        <f t="shared" si="148"/>
        <v>8.1585200023255311E-3</v>
      </c>
      <c r="P236" s="83">
        <f t="shared" si="129"/>
        <v>-2.4409990272695184E-3</v>
      </c>
      <c r="Q236" s="146">
        <f t="shared" si="130"/>
        <v>31541.963000000003</v>
      </c>
      <c r="R236" s="83">
        <f t="shared" si="121"/>
        <v>1.123498036587476E-4</v>
      </c>
      <c r="S236" s="85">
        <v>0.1</v>
      </c>
      <c r="T236" s="83">
        <f t="shared" si="131"/>
        <v>1.123498036587476E-5</v>
      </c>
      <c r="Z236" s="83">
        <f t="shared" si="132"/>
        <v>31841</v>
      </c>
      <c r="AA236" s="90">
        <f t="shared" si="133"/>
        <v>-2.3425174118813993E-4</v>
      </c>
      <c r="AB236" s="90">
        <f t="shared" si="134"/>
        <v>5.9517727162441527E-3</v>
      </c>
      <c r="AC236" s="90">
        <f t="shared" si="135"/>
        <v>1.059951902959505E-2</v>
      </c>
      <c r="AD236" s="90">
        <f t="shared" si="136"/>
        <v>8.392771743513671E-3</v>
      </c>
      <c r="AE236" s="90">
        <f t="shared" si="137"/>
        <v>7.0438617538721501E-6</v>
      </c>
      <c r="AF236" s="83">
        <f t="shared" si="138"/>
        <v>1.059951902959505E-2</v>
      </c>
      <c r="AG236" s="147"/>
      <c r="AH236" s="83">
        <f t="shared" si="139"/>
        <v>2.2067472860813784E-3</v>
      </c>
      <c r="AI236" s="83">
        <f t="shared" si="140"/>
        <v>0.66337709017215496</v>
      </c>
      <c r="AJ236" s="83">
        <f t="shared" si="141"/>
        <v>0.68447404653167221</v>
      </c>
      <c r="AK236" s="83">
        <f t="shared" si="142"/>
        <v>-7.8918599881799251E-2</v>
      </c>
      <c r="AL236" s="83">
        <f t="shared" si="143"/>
        <v>-2.9113094105755839</v>
      </c>
      <c r="AM236" s="83">
        <f t="shared" si="144"/>
        <v>-8.6465422190619883</v>
      </c>
      <c r="AN236" s="90">
        <f t="shared" si="149"/>
        <v>47.45263673663387</v>
      </c>
      <c r="AO236" s="90">
        <f t="shared" si="149"/>
        <v>47.45281559594752</v>
      </c>
      <c r="AP236" s="90">
        <f t="shared" si="149"/>
        <v>47.452269034904724</v>
      </c>
      <c r="AQ236" s="90">
        <f t="shared" si="149"/>
        <v>47.45393954513078</v>
      </c>
      <c r="AR236" s="90">
        <f t="shared" si="149"/>
        <v>47.448836773804508</v>
      </c>
      <c r="AS236" s="90">
        <f t="shared" si="149"/>
        <v>47.464452034588881</v>
      </c>
      <c r="AT236" s="90">
        <f t="shared" si="149"/>
        <v>47.416919037762035</v>
      </c>
      <c r="AU236" s="90">
        <f t="shared" si="145"/>
        <v>47.564323213002652</v>
      </c>
    </row>
    <row r="237" spans="1:48" ht="12.95" customHeight="1">
      <c r="A237" s="53" t="s">
        <v>150</v>
      </c>
      <c r="B237" s="50"/>
      <c r="C237" s="49">
        <v>46560.464999999997</v>
      </c>
      <c r="D237" s="49"/>
      <c r="E237" s="83">
        <f t="shared" si="127"/>
        <v>31841.046031497732</v>
      </c>
      <c r="F237" s="83">
        <f t="shared" si="128"/>
        <v>31841</v>
      </c>
      <c r="G237" s="83">
        <f t="shared" si="147"/>
        <v>1.0158519995457027E-2</v>
      </c>
      <c r="I237" s="83">
        <f t="shared" si="148"/>
        <v>1.0158519995457027E-2</v>
      </c>
      <c r="P237" s="83">
        <f t="shared" si="129"/>
        <v>-2.4409990272695184E-3</v>
      </c>
      <c r="Q237" s="146">
        <f t="shared" si="130"/>
        <v>31541.964999999997</v>
      </c>
      <c r="R237" s="83">
        <f t="shared" si="121"/>
        <v>1.5874787960404812E-4</v>
      </c>
      <c r="S237" s="85">
        <v>0.1</v>
      </c>
      <c r="T237" s="83">
        <f t="shared" si="131"/>
        <v>1.5874787960404811E-5</v>
      </c>
      <c r="Z237" s="83">
        <f t="shared" si="132"/>
        <v>31841</v>
      </c>
      <c r="AA237" s="90">
        <f t="shared" si="133"/>
        <v>-2.3425174118813993E-4</v>
      </c>
      <c r="AB237" s="90">
        <f t="shared" si="134"/>
        <v>7.9517727093756478E-3</v>
      </c>
      <c r="AC237" s="90">
        <f t="shared" si="135"/>
        <v>1.2599519022726546E-2</v>
      </c>
      <c r="AD237" s="90">
        <f t="shared" si="136"/>
        <v>1.0392771736645167E-2</v>
      </c>
      <c r="AE237" s="90">
        <f t="shared" si="137"/>
        <v>1.080097043700106E-5</v>
      </c>
      <c r="AF237" s="83">
        <f t="shared" si="138"/>
        <v>1.2599519022726546E-2</v>
      </c>
      <c r="AG237" s="147"/>
      <c r="AH237" s="83">
        <f t="shared" si="139"/>
        <v>2.2067472860813784E-3</v>
      </c>
      <c r="AI237" s="83">
        <f t="shared" si="140"/>
        <v>0.66337709017215496</v>
      </c>
      <c r="AJ237" s="83">
        <f t="shared" si="141"/>
        <v>0.68447404653167221</v>
      </c>
      <c r="AK237" s="83">
        <f t="shared" si="142"/>
        <v>-7.8918599881799251E-2</v>
      </c>
      <c r="AL237" s="83">
        <f t="shared" si="143"/>
        <v>-2.9113094105755839</v>
      </c>
      <c r="AM237" s="83">
        <f t="shared" si="144"/>
        <v>-8.6465422190619883</v>
      </c>
      <c r="AN237" s="90">
        <f t="shared" si="149"/>
        <v>47.45263673663387</v>
      </c>
      <c r="AO237" s="90">
        <f t="shared" si="149"/>
        <v>47.45281559594752</v>
      </c>
      <c r="AP237" s="90">
        <f t="shared" si="149"/>
        <v>47.452269034904724</v>
      </c>
      <c r="AQ237" s="90">
        <f t="shared" si="149"/>
        <v>47.45393954513078</v>
      </c>
      <c r="AR237" s="90">
        <f t="shared" si="149"/>
        <v>47.448836773804508</v>
      </c>
      <c r="AS237" s="90">
        <f t="shared" si="149"/>
        <v>47.464452034588881</v>
      </c>
      <c r="AT237" s="90">
        <f t="shared" si="149"/>
        <v>47.416919037762035</v>
      </c>
      <c r="AU237" s="90">
        <f t="shared" si="145"/>
        <v>47.564323213002652</v>
      </c>
    </row>
    <row r="238" spans="1:48" ht="12.95" customHeight="1">
      <c r="A238" s="53" t="s">
        <v>150</v>
      </c>
      <c r="B238" s="50"/>
      <c r="C238" s="49">
        <v>46560.464999999997</v>
      </c>
      <c r="D238" s="49"/>
      <c r="E238" s="83">
        <f t="shared" si="127"/>
        <v>31841.046031497732</v>
      </c>
      <c r="F238" s="83">
        <f t="shared" si="128"/>
        <v>31841</v>
      </c>
      <c r="G238" s="83">
        <f t="shared" si="147"/>
        <v>1.0158519995457027E-2</v>
      </c>
      <c r="I238" s="83">
        <f t="shared" si="148"/>
        <v>1.0158519995457027E-2</v>
      </c>
      <c r="P238" s="83">
        <f t="shared" si="129"/>
        <v>-2.4409990272695184E-3</v>
      </c>
      <c r="Q238" s="146">
        <f t="shared" si="130"/>
        <v>31541.964999999997</v>
      </c>
      <c r="R238" s="83">
        <f t="shared" si="121"/>
        <v>1.5874787960404812E-4</v>
      </c>
      <c r="S238" s="85">
        <v>0.1</v>
      </c>
      <c r="T238" s="83">
        <f t="shared" si="131"/>
        <v>1.5874787960404811E-5</v>
      </c>
      <c r="Z238" s="83">
        <f t="shared" si="132"/>
        <v>31841</v>
      </c>
      <c r="AA238" s="90">
        <f t="shared" si="133"/>
        <v>-2.3425174118813993E-4</v>
      </c>
      <c r="AB238" s="90">
        <f t="shared" si="134"/>
        <v>7.9517727093756478E-3</v>
      </c>
      <c r="AC238" s="90">
        <f t="shared" si="135"/>
        <v>1.2599519022726546E-2</v>
      </c>
      <c r="AD238" s="90">
        <f t="shared" si="136"/>
        <v>1.0392771736645167E-2</v>
      </c>
      <c r="AE238" s="90">
        <f t="shared" si="137"/>
        <v>1.080097043700106E-5</v>
      </c>
      <c r="AF238" s="83">
        <f t="shared" si="138"/>
        <v>1.2599519022726546E-2</v>
      </c>
      <c r="AG238" s="147"/>
      <c r="AH238" s="83">
        <f t="shared" si="139"/>
        <v>2.2067472860813784E-3</v>
      </c>
      <c r="AI238" s="83">
        <f t="shared" si="140"/>
        <v>0.66337709017215496</v>
      </c>
      <c r="AJ238" s="83">
        <f t="shared" si="141"/>
        <v>0.68447404653167221</v>
      </c>
      <c r="AK238" s="83">
        <f t="shared" si="142"/>
        <v>-7.8918599881799251E-2</v>
      </c>
      <c r="AL238" s="83">
        <f t="shared" si="143"/>
        <v>-2.9113094105755839</v>
      </c>
      <c r="AM238" s="83">
        <f t="shared" si="144"/>
        <v>-8.6465422190619883</v>
      </c>
      <c r="AN238" s="90">
        <f t="shared" si="149"/>
        <v>47.45263673663387</v>
      </c>
      <c r="AO238" s="90">
        <f t="shared" si="149"/>
        <v>47.45281559594752</v>
      </c>
      <c r="AP238" s="90">
        <f t="shared" si="149"/>
        <v>47.452269034904724</v>
      </c>
      <c r="AQ238" s="90">
        <f t="shared" si="149"/>
        <v>47.45393954513078</v>
      </c>
      <c r="AR238" s="90">
        <f t="shared" si="149"/>
        <v>47.448836773804508</v>
      </c>
      <c r="AS238" s="90">
        <f t="shared" si="149"/>
        <v>47.464452034588881</v>
      </c>
      <c r="AT238" s="90">
        <f t="shared" si="149"/>
        <v>47.416919037762035</v>
      </c>
      <c r="AU238" s="90">
        <f t="shared" si="145"/>
        <v>47.564323213002652</v>
      </c>
    </row>
    <row r="239" spans="1:48" ht="12.95" customHeight="1">
      <c r="A239" s="53" t="s">
        <v>150</v>
      </c>
      <c r="B239" s="50"/>
      <c r="C239" s="49">
        <v>46560.472999999904</v>
      </c>
      <c r="D239" s="49"/>
      <c r="E239" s="83">
        <f t="shared" si="127"/>
        <v>31841.082282051717</v>
      </c>
      <c r="F239" s="83">
        <f t="shared" si="128"/>
        <v>31841</v>
      </c>
      <c r="G239" s="83">
        <f t="shared" si="147"/>
        <v>1.8158519902499393E-2</v>
      </c>
      <c r="I239" s="83">
        <f t="shared" si="148"/>
        <v>1.8158519902499393E-2</v>
      </c>
      <c r="P239" s="83">
        <f t="shared" si="129"/>
        <v>-2.4409990272695184E-3</v>
      </c>
      <c r="Q239" s="146">
        <f t="shared" si="130"/>
        <v>31541.972999999904</v>
      </c>
      <c r="R239" s="83">
        <f t="shared" si="121"/>
        <v>4.2434018013790773E-4</v>
      </c>
      <c r="S239" s="85">
        <v>0.1</v>
      </c>
      <c r="T239" s="83">
        <f t="shared" si="131"/>
        <v>4.2434018013790777E-5</v>
      </c>
      <c r="Z239" s="83">
        <f t="shared" si="132"/>
        <v>31841</v>
      </c>
      <c r="AA239" s="90">
        <f t="shared" si="133"/>
        <v>-2.3425174118813993E-4</v>
      </c>
      <c r="AB239" s="90">
        <f t="shared" si="134"/>
        <v>1.5951772616418013E-2</v>
      </c>
      <c r="AC239" s="90">
        <f t="shared" si="135"/>
        <v>2.0599518929768912E-2</v>
      </c>
      <c r="AD239" s="90">
        <f t="shared" si="136"/>
        <v>1.8392771643687533E-2</v>
      </c>
      <c r="AE239" s="90">
        <f t="shared" si="137"/>
        <v>3.3829404873683622E-5</v>
      </c>
      <c r="AF239" s="83">
        <f t="shared" si="138"/>
        <v>2.0599518929768912E-2</v>
      </c>
      <c r="AG239" s="147"/>
      <c r="AH239" s="83">
        <f t="shared" si="139"/>
        <v>2.2067472860813784E-3</v>
      </c>
      <c r="AI239" s="83">
        <f t="shared" si="140"/>
        <v>0.66337709017215496</v>
      </c>
      <c r="AJ239" s="83">
        <f t="shared" si="141"/>
        <v>0.68447404653167221</v>
      </c>
      <c r="AK239" s="83">
        <f t="shared" si="142"/>
        <v>-7.8918599881799251E-2</v>
      </c>
      <c r="AL239" s="83">
        <f t="shared" si="143"/>
        <v>-2.9113094105755839</v>
      </c>
      <c r="AM239" s="83">
        <f t="shared" si="144"/>
        <v>-8.6465422190619883</v>
      </c>
      <c r="AN239" s="90">
        <f t="shared" si="149"/>
        <v>47.45263673663387</v>
      </c>
      <c r="AO239" s="90">
        <f t="shared" si="149"/>
        <v>47.45281559594752</v>
      </c>
      <c r="AP239" s="90">
        <f t="shared" si="149"/>
        <v>47.452269034904724</v>
      </c>
      <c r="AQ239" s="90">
        <f t="shared" si="149"/>
        <v>47.45393954513078</v>
      </c>
      <c r="AR239" s="90">
        <f t="shared" si="149"/>
        <v>47.448836773804508</v>
      </c>
      <c r="AS239" s="90">
        <f t="shared" si="149"/>
        <v>47.464452034588881</v>
      </c>
      <c r="AT239" s="90">
        <f t="shared" si="149"/>
        <v>47.416919037762035</v>
      </c>
      <c r="AU239" s="90">
        <f t="shared" si="145"/>
        <v>47.564323213002652</v>
      </c>
    </row>
    <row r="240" spans="1:48" ht="12.95" customHeight="1">
      <c r="A240" s="149" t="s">
        <v>639</v>
      </c>
      <c r="B240" s="150" t="s">
        <v>195</v>
      </c>
      <c r="C240" s="49">
        <v>46560.472999999998</v>
      </c>
      <c r="D240" s="149" t="s">
        <v>56</v>
      </c>
      <c r="E240" s="53">
        <f t="shared" si="127"/>
        <v>31841.082282052146</v>
      </c>
      <c r="F240" s="83">
        <f t="shared" si="128"/>
        <v>31841</v>
      </c>
      <c r="G240" s="83">
        <f t="shared" si="147"/>
        <v>1.8158519997086842E-2</v>
      </c>
      <c r="I240" s="83">
        <f t="shared" si="148"/>
        <v>1.8158519997086842E-2</v>
      </c>
      <c r="P240" s="83">
        <f t="shared" si="129"/>
        <v>-2.4409990272695184E-3</v>
      </c>
      <c r="Q240" s="146">
        <f t="shared" si="130"/>
        <v>31541.972999999998</v>
      </c>
      <c r="R240" s="83">
        <f t="shared" si="121"/>
        <v>4.2434018403481966E-4</v>
      </c>
      <c r="S240" s="85">
        <v>0.1</v>
      </c>
      <c r="T240" s="83">
        <f t="shared" si="131"/>
        <v>4.2434018403481966E-5</v>
      </c>
      <c r="Z240" s="83">
        <f t="shared" si="132"/>
        <v>31841</v>
      </c>
      <c r="AA240" s="90">
        <f t="shared" si="133"/>
        <v>-2.3425174118813993E-4</v>
      </c>
      <c r="AB240" s="90">
        <f t="shared" si="134"/>
        <v>1.5951772711005462E-2</v>
      </c>
      <c r="AC240" s="90">
        <f t="shared" si="135"/>
        <v>2.0599519024356361E-2</v>
      </c>
      <c r="AD240" s="90">
        <f t="shared" si="136"/>
        <v>1.8392771738274982E-2</v>
      </c>
      <c r="AE240" s="90">
        <f t="shared" si="137"/>
        <v>3.382940522162869E-5</v>
      </c>
      <c r="AF240" s="83">
        <f t="shared" si="138"/>
        <v>2.0599519024356361E-2</v>
      </c>
      <c r="AG240" s="147"/>
      <c r="AH240" s="83">
        <f t="shared" si="139"/>
        <v>2.2067472860813784E-3</v>
      </c>
      <c r="AI240" s="83">
        <f t="shared" si="140"/>
        <v>0.66337709017215496</v>
      </c>
      <c r="AJ240" s="83">
        <f t="shared" si="141"/>
        <v>0.68447404653167221</v>
      </c>
      <c r="AK240" s="83">
        <f t="shared" si="142"/>
        <v>-7.8918599881799251E-2</v>
      </c>
      <c r="AL240" s="83">
        <f t="shared" si="143"/>
        <v>-2.9113094105755839</v>
      </c>
      <c r="AM240" s="83">
        <f t="shared" si="144"/>
        <v>-8.6465422190619883</v>
      </c>
      <c r="AN240" s="90">
        <f t="shared" si="149"/>
        <v>47.45263673663387</v>
      </c>
      <c r="AO240" s="90">
        <f t="shared" si="149"/>
        <v>47.45281559594752</v>
      </c>
      <c r="AP240" s="90">
        <f t="shared" si="149"/>
        <v>47.452269034904724</v>
      </c>
      <c r="AQ240" s="90">
        <f t="shared" si="149"/>
        <v>47.45393954513078</v>
      </c>
      <c r="AR240" s="90">
        <f t="shared" si="149"/>
        <v>47.448836773804508</v>
      </c>
      <c r="AS240" s="90">
        <f t="shared" si="149"/>
        <v>47.464452034588881</v>
      </c>
      <c r="AT240" s="90">
        <f t="shared" si="149"/>
        <v>47.416919037762035</v>
      </c>
      <c r="AU240" s="90">
        <f t="shared" si="145"/>
        <v>47.564323213002652</v>
      </c>
    </row>
    <row r="241" spans="1:48" ht="12.95" customHeight="1">
      <c r="A241" s="53" t="s">
        <v>150</v>
      </c>
      <c r="B241" s="50" t="s">
        <v>197</v>
      </c>
      <c r="C241" s="49">
        <v>46563.436999999998</v>
      </c>
      <c r="D241" s="49"/>
      <c r="E241" s="83">
        <f t="shared" si="127"/>
        <v>31854.51311245991</v>
      </c>
      <c r="F241" s="83">
        <f t="shared" si="128"/>
        <v>31854.5</v>
      </c>
      <c r="G241" s="83">
        <f t="shared" si="147"/>
        <v>2.8937399983988144E-3</v>
      </c>
      <c r="I241" s="83">
        <f t="shared" si="148"/>
        <v>2.8937399983988144E-3</v>
      </c>
      <c r="P241" s="83">
        <f t="shared" si="129"/>
        <v>-2.4458250549909142E-3</v>
      </c>
      <c r="Q241" s="146">
        <f t="shared" si="130"/>
        <v>31544.936999999998</v>
      </c>
      <c r="R241" s="83">
        <f t="shared" si="121"/>
        <v>2.8510954959380856E-5</v>
      </c>
      <c r="S241" s="85">
        <v>0.1</v>
      </c>
      <c r="T241" s="83">
        <f t="shared" si="131"/>
        <v>2.8510954959380856E-6</v>
      </c>
      <c r="Z241" s="83">
        <f t="shared" si="132"/>
        <v>31854.5</v>
      </c>
      <c r="AA241" s="90">
        <f t="shared" si="133"/>
        <v>-2.3031121263566079E-4</v>
      </c>
      <c r="AB241" s="90">
        <f t="shared" si="134"/>
        <v>6.7822615604356097E-4</v>
      </c>
      <c r="AC241" s="90">
        <f t="shared" si="135"/>
        <v>5.3395650533897285E-3</v>
      </c>
      <c r="AD241" s="90">
        <f t="shared" si="136"/>
        <v>3.1240512110344751E-3</v>
      </c>
      <c r="AE241" s="90">
        <f t="shared" si="137"/>
        <v>9.759695969165971E-7</v>
      </c>
      <c r="AF241" s="83">
        <f t="shared" si="138"/>
        <v>5.3395650533897285E-3</v>
      </c>
      <c r="AG241" s="147"/>
      <c r="AH241" s="83">
        <f t="shared" si="139"/>
        <v>2.2155138423552534E-3</v>
      </c>
      <c r="AI241" s="83">
        <f t="shared" si="140"/>
        <v>0.66364819241663153</v>
      </c>
      <c r="AJ241" s="83">
        <f t="shared" si="141"/>
        <v>0.68695638042837093</v>
      </c>
      <c r="AK241" s="83">
        <f t="shared" si="142"/>
        <v>-8.0066162413779188E-2</v>
      </c>
      <c r="AL241" s="83">
        <f t="shared" si="143"/>
        <v>-2.9078989959195147</v>
      </c>
      <c r="AM241" s="83">
        <f t="shared" si="144"/>
        <v>-8.5192281350726144</v>
      </c>
      <c r="AN241" s="90">
        <f t="shared" ref="AN241:AT250" si="150">$AU241+$AB$7*SIN(AO241)</f>
        <v>47.457459680947878</v>
      </c>
      <c r="AO241" s="90">
        <f t="shared" si="150"/>
        <v>47.457639103308153</v>
      </c>
      <c r="AP241" s="90">
        <f t="shared" si="150"/>
        <v>47.457089912191925</v>
      </c>
      <c r="AQ241" s="90">
        <f t="shared" si="150"/>
        <v>47.458771252899687</v>
      </c>
      <c r="AR241" s="90">
        <f t="shared" si="150"/>
        <v>47.453626930967964</v>
      </c>
      <c r="AS241" s="90">
        <f t="shared" si="150"/>
        <v>47.469396057942433</v>
      </c>
      <c r="AT241" s="90">
        <f t="shared" si="150"/>
        <v>47.421320416356807</v>
      </c>
      <c r="AU241" s="90">
        <f t="shared" si="145"/>
        <v>47.57072317297699</v>
      </c>
    </row>
    <row r="242" spans="1:48" ht="12.95" customHeight="1">
      <c r="A242" s="53" t="s">
        <v>150</v>
      </c>
      <c r="B242" s="50" t="s">
        <v>197</v>
      </c>
      <c r="C242" s="49">
        <v>46563.438000000002</v>
      </c>
      <c r="D242" s="49"/>
      <c r="E242" s="83">
        <f t="shared" si="127"/>
        <v>31854.517643779229</v>
      </c>
      <c r="F242" s="83">
        <f t="shared" si="128"/>
        <v>31854.5</v>
      </c>
      <c r="G242" s="83">
        <f t="shared" si="147"/>
        <v>3.89374000224052E-3</v>
      </c>
      <c r="I242" s="83">
        <f t="shared" si="148"/>
        <v>3.89374000224052E-3</v>
      </c>
      <c r="P242" s="83">
        <f t="shared" si="129"/>
        <v>-2.4458250549909142E-3</v>
      </c>
      <c r="Q242" s="146">
        <f t="shared" si="130"/>
        <v>31544.938000000002</v>
      </c>
      <c r="R242" s="83">
        <f t="shared" si="121"/>
        <v>4.0190085114869796E-5</v>
      </c>
      <c r="S242" s="85">
        <v>0.1</v>
      </c>
      <c r="T242" s="83">
        <f t="shared" si="131"/>
        <v>4.0190085114869796E-6</v>
      </c>
      <c r="Z242" s="83">
        <f t="shared" si="132"/>
        <v>31854.5</v>
      </c>
      <c r="AA242" s="90">
        <f t="shared" si="133"/>
        <v>-2.3031121263566079E-4</v>
      </c>
      <c r="AB242" s="90">
        <f t="shared" si="134"/>
        <v>1.6782261598852666E-3</v>
      </c>
      <c r="AC242" s="90">
        <f t="shared" si="135"/>
        <v>6.3395650572314341E-3</v>
      </c>
      <c r="AD242" s="90">
        <f t="shared" si="136"/>
        <v>4.1240512148761812E-3</v>
      </c>
      <c r="AE242" s="90">
        <f t="shared" si="137"/>
        <v>1.7007798422921707E-6</v>
      </c>
      <c r="AF242" s="83">
        <f t="shared" si="138"/>
        <v>6.3395650572314341E-3</v>
      </c>
      <c r="AG242" s="147"/>
      <c r="AH242" s="83">
        <f t="shared" si="139"/>
        <v>2.2155138423552534E-3</v>
      </c>
      <c r="AI242" s="83">
        <f t="shared" si="140"/>
        <v>0.66364819241663153</v>
      </c>
      <c r="AJ242" s="83">
        <f t="shared" si="141"/>
        <v>0.68695638042837093</v>
      </c>
      <c r="AK242" s="83">
        <f t="shared" si="142"/>
        <v>-8.0066162413779188E-2</v>
      </c>
      <c r="AL242" s="83">
        <f t="shared" si="143"/>
        <v>-2.9078989959195147</v>
      </c>
      <c r="AM242" s="83">
        <f t="shared" si="144"/>
        <v>-8.5192281350726144</v>
      </c>
      <c r="AN242" s="90">
        <f t="shared" si="150"/>
        <v>47.457459680947878</v>
      </c>
      <c r="AO242" s="90">
        <f t="shared" si="150"/>
        <v>47.457639103308153</v>
      </c>
      <c r="AP242" s="90">
        <f t="shared" si="150"/>
        <v>47.457089912191925</v>
      </c>
      <c r="AQ242" s="90">
        <f t="shared" si="150"/>
        <v>47.458771252899687</v>
      </c>
      <c r="AR242" s="90">
        <f t="shared" si="150"/>
        <v>47.453626930967964</v>
      </c>
      <c r="AS242" s="90">
        <f t="shared" si="150"/>
        <v>47.469396057942433</v>
      </c>
      <c r="AT242" s="90">
        <f t="shared" si="150"/>
        <v>47.421320416356807</v>
      </c>
      <c r="AU242" s="90">
        <f t="shared" si="145"/>
        <v>47.57072317297699</v>
      </c>
    </row>
    <row r="243" spans="1:48" ht="12.95" customHeight="1">
      <c r="A243" s="53" t="s">
        <v>151</v>
      </c>
      <c r="B243" s="50" t="s">
        <v>197</v>
      </c>
      <c r="C243" s="49">
        <v>46573.370999999999</v>
      </c>
      <c r="D243" s="49"/>
      <c r="E243" s="83">
        <f t="shared" si="127"/>
        <v>31899.527238394701</v>
      </c>
      <c r="F243" s="83">
        <f t="shared" si="128"/>
        <v>31899.5</v>
      </c>
      <c r="G243" s="83">
        <f t="shared" si="147"/>
        <v>6.0111400016467087E-3</v>
      </c>
      <c r="I243" s="83">
        <f t="shared" si="148"/>
        <v>6.0111400016467087E-3</v>
      </c>
      <c r="P243" s="83">
        <f t="shared" si="129"/>
        <v>-2.4619103648576717E-3</v>
      </c>
      <c r="Q243" s="146">
        <f t="shared" si="130"/>
        <v>31554.870999999999</v>
      </c>
      <c r="R243" s="83">
        <f t="shared" si="121"/>
        <v>7.1792582513320003E-5</v>
      </c>
      <c r="S243" s="85">
        <v>0.1</v>
      </c>
      <c r="T243" s="83">
        <f t="shared" si="131"/>
        <v>7.1792582513320008E-6</v>
      </c>
      <c r="Z243" s="83">
        <f t="shared" si="132"/>
        <v>31899.5</v>
      </c>
      <c r="AA243" s="90">
        <f t="shared" si="133"/>
        <v>-2.1752198921892035E-4</v>
      </c>
      <c r="AB243" s="90">
        <f t="shared" si="134"/>
        <v>3.7667516260079573E-3</v>
      </c>
      <c r="AC243" s="90">
        <f t="shared" si="135"/>
        <v>8.47305036650438E-3</v>
      </c>
      <c r="AD243" s="90">
        <f t="shared" si="136"/>
        <v>6.2286619908656291E-3</v>
      </c>
      <c r="AE243" s="90">
        <f t="shared" si="137"/>
        <v>3.8796230196454186E-6</v>
      </c>
      <c r="AF243" s="83">
        <f t="shared" si="138"/>
        <v>8.47305036650438E-3</v>
      </c>
      <c r="AG243" s="147"/>
      <c r="AH243" s="83">
        <f t="shared" si="139"/>
        <v>2.2443883756387514E-3</v>
      </c>
      <c r="AI243" s="83">
        <f t="shared" si="140"/>
        <v>0.66458183256535319</v>
      </c>
      <c r="AJ243" s="83">
        <f t="shared" si="141"/>
        <v>0.69518778576865181</v>
      </c>
      <c r="AK243" s="83">
        <f t="shared" si="142"/>
        <v>-8.3891488144222703E-2</v>
      </c>
      <c r="AL243" s="83">
        <f t="shared" si="143"/>
        <v>-2.8965103226336719</v>
      </c>
      <c r="AM243" s="83">
        <f t="shared" si="144"/>
        <v>-8.11963500019219</v>
      </c>
      <c r="AN243" s="90">
        <f t="shared" si="150"/>
        <v>47.47355080287975</v>
      </c>
      <c r="AO243" s="90">
        <f t="shared" si="150"/>
        <v>47.473731613609367</v>
      </c>
      <c r="AP243" s="90">
        <f t="shared" si="150"/>
        <v>47.473174998740518</v>
      </c>
      <c r="AQ243" s="90">
        <f t="shared" si="150"/>
        <v>47.474888865846054</v>
      </c>
      <c r="AR243" s="90">
        <f t="shared" si="150"/>
        <v>47.469615129481312</v>
      </c>
      <c r="AS243" s="90">
        <f t="shared" si="150"/>
        <v>47.48587577744685</v>
      </c>
      <c r="AT243" s="90">
        <f t="shared" si="150"/>
        <v>47.436036332241414</v>
      </c>
      <c r="AU243" s="90">
        <f t="shared" si="145"/>
        <v>47.592056372891456</v>
      </c>
    </row>
    <row r="244" spans="1:48" ht="12.95" customHeight="1">
      <c r="A244" s="53" t="s">
        <v>124</v>
      </c>
      <c r="B244" s="50"/>
      <c r="C244" s="49">
        <v>46857.728000000003</v>
      </c>
      <c r="D244" s="49"/>
      <c r="E244" s="83">
        <f t="shared" si="127"/>
        <v>33188.039600830663</v>
      </c>
      <c r="F244" s="83">
        <f t="shared" si="128"/>
        <v>33188</v>
      </c>
      <c r="G244" s="83">
        <f t="shared" si="147"/>
        <v>8.7393600042560138E-3</v>
      </c>
      <c r="I244" s="83">
        <f t="shared" si="148"/>
        <v>8.7393600042560138E-3</v>
      </c>
      <c r="P244" s="83">
        <f t="shared" si="129"/>
        <v>-2.9215405181350074E-3</v>
      </c>
      <c r="Q244" s="146">
        <f t="shared" si="130"/>
        <v>31839.228000000003</v>
      </c>
      <c r="R244" s="83">
        <f t="shared" si="121"/>
        <v>1.359766009930992E-4</v>
      </c>
      <c r="S244" s="85">
        <v>0.1</v>
      </c>
      <c r="T244" s="83">
        <f t="shared" si="131"/>
        <v>1.3597660099309921E-5</v>
      </c>
      <c r="Z244" s="83">
        <f t="shared" si="132"/>
        <v>33188</v>
      </c>
      <c r="AA244" s="90">
        <f t="shared" si="133"/>
        <v>-1.1298021224356814E-4</v>
      </c>
      <c r="AB244" s="90">
        <f t="shared" si="134"/>
        <v>5.930799698364575E-3</v>
      </c>
      <c r="AC244" s="90">
        <f t="shared" si="135"/>
        <v>1.1660900522391021E-2</v>
      </c>
      <c r="AD244" s="90">
        <f t="shared" si="136"/>
        <v>8.8523402164995824E-3</v>
      </c>
      <c r="AE244" s="90">
        <f t="shared" si="137"/>
        <v>7.8363927308655869E-6</v>
      </c>
      <c r="AF244" s="83">
        <f t="shared" si="138"/>
        <v>1.1660900522391021E-2</v>
      </c>
      <c r="AG244" s="147"/>
      <c r="AH244" s="83">
        <f t="shared" si="139"/>
        <v>2.8085603058914392E-3</v>
      </c>
      <c r="AI244" s="83">
        <f t="shared" si="140"/>
        <v>0.71314824553350897</v>
      </c>
      <c r="AJ244" s="83">
        <f t="shared" si="141"/>
        <v>0.89831258587023077</v>
      </c>
      <c r="AK244" s="83">
        <f t="shared" si="142"/>
        <v>-0.19302642251195803</v>
      </c>
      <c r="AL244" s="83">
        <f t="shared" si="143"/>
        <v>-2.549277768384183</v>
      </c>
      <c r="AM244" s="83">
        <f t="shared" si="144"/>
        <v>-3.2772811211723796</v>
      </c>
      <c r="AN244" s="90">
        <f t="shared" si="150"/>
        <v>47.94891130532254</v>
      </c>
      <c r="AO244" s="90">
        <f t="shared" si="150"/>
        <v>47.948956834713783</v>
      </c>
      <c r="AP244" s="90">
        <f t="shared" si="150"/>
        <v>47.948762777800276</v>
      </c>
      <c r="AQ244" s="90">
        <f t="shared" si="150"/>
        <v>47.949590177430409</v>
      </c>
      <c r="AR244" s="90">
        <f t="shared" si="150"/>
        <v>47.946067534111037</v>
      </c>
      <c r="AS244" s="90">
        <f t="shared" si="150"/>
        <v>47.961159839012012</v>
      </c>
      <c r="AT244" s="90">
        <f t="shared" si="150"/>
        <v>47.8981219406379</v>
      </c>
      <c r="AU244" s="90">
        <f t="shared" si="145"/>
        <v>48.202896997108923</v>
      </c>
    </row>
    <row r="245" spans="1:48" ht="12.95" customHeight="1">
      <c r="A245" s="53" t="s">
        <v>152</v>
      </c>
      <c r="B245" s="50"/>
      <c r="C245" s="49">
        <v>46892.374000000003</v>
      </c>
      <c r="D245" s="49"/>
      <c r="E245" s="83">
        <f t="shared" si="127"/>
        <v>33345.031689328418</v>
      </c>
      <c r="F245" s="83">
        <f t="shared" si="128"/>
        <v>33345</v>
      </c>
      <c r="G245" s="83">
        <f t="shared" si="147"/>
        <v>6.9934000057401136E-3</v>
      </c>
      <c r="I245" s="83">
        <f t="shared" si="148"/>
        <v>6.9934000057401136E-3</v>
      </c>
      <c r="P245" s="83">
        <f t="shared" si="129"/>
        <v>-2.9774201899959423E-3</v>
      </c>
      <c r="Q245" s="146">
        <f t="shared" si="130"/>
        <v>31873.874000000003</v>
      </c>
      <c r="R245" s="83">
        <f t="shared" si="121"/>
        <v>9.9417255375698006E-5</v>
      </c>
      <c r="S245" s="85">
        <v>0.1</v>
      </c>
      <c r="T245" s="83">
        <f t="shared" si="131"/>
        <v>9.9417255375698006E-6</v>
      </c>
      <c r="Z245" s="83">
        <f t="shared" si="132"/>
        <v>33345</v>
      </c>
      <c r="AA245" s="90">
        <f t="shared" si="133"/>
        <v>-1.4053590233508058E-4</v>
      </c>
      <c r="AB245" s="90">
        <f t="shared" si="134"/>
        <v>4.1565157180792518E-3</v>
      </c>
      <c r="AC245" s="90">
        <f t="shared" si="135"/>
        <v>9.9708201957360559E-3</v>
      </c>
      <c r="AD245" s="90">
        <f t="shared" si="136"/>
        <v>7.1339359080751941E-3</v>
      </c>
      <c r="AE245" s="90">
        <f t="shared" si="137"/>
        <v>5.0893041540524645E-6</v>
      </c>
      <c r="AF245" s="83">
        <f t="shared" si="138"/>
        <v>9.9708201957360559E-3</v>
      </c>
      <c r="AG245" s="147"/>
      <c r="AH245" s="83">
        <f t="shared" si="139"/>
        <v>2.8368842876608617E-3</v>
      </c>
      <c r="AI245" s="83">
        <f t="shared" si="140"/>
        <v>0.72241218266071971</v>
      </c>
      <c r="AJ245" s="83">
        <f t="shared" si="141"/>
        <v>0.9177284247708859</v>
      </c>
      <c r="AK245" s="83">
        <f t="shared" si="142"/>
        <v>-0.2061264963392222</v>
      </c>
      <c r="AL245" s="83">
        <f t="shared" si="143"/>
        <v>-2.5028681150178143</v>
      </c>
      <c r="AM245" s="83">
        <f t="shared" si="144"/>
        <v>-3.0240552492234967</v>
      </c>
      <c r="AN245" s="90">
        <f t="shared" si="150"/>
        <v>48.009585996153426</v>
      </c>
      <c r="AO245" s="90">
        <f t="shared" si="150"/>
        <v>48.009616213911187</v>
      </c>
      <c r="AP245" s="90">
        <f t="shared" si="150"/>
        <v>48.009478097034247</v>
      </c>
      <c r="AQ245" s="90">
        <f t="shared" si="150"/>
        <v>48.01010958110863</v>
      </c>
      <c r="AR245" s="90">
        <f t="shared" si="150"/>
        <v>48.007226344765037</v>
      </c>
      <c r="AS245" s="90">
        <f t="shared" si="150"/>
        <v>48.020474793745969</v>
      </c>
      <c r="AT245" s="90">
        <f t="shared" si="150"/>
        <v>47.961254473164132</v>
      </c>
      <c r="AU245" s="90">
        <f t="shared" si="145"/>
        <v>48.27732616125494</v>
      </c>
    </row>
    <row r="246" spans="1:48" ht="12.95" customHeight="1">
      <c r="A246" s="53" t="s">
        <v>152</v>
      </c>
      <c r="B246" s="50"/>
      <c r="C246" s="49">
        <v>46903.413999999997</v>
      </c>
      <c r="D246" s="49"/>
      <c r="E246" s="83">
        <f t="shared" si="127"/>
        <v>33395.057454409936</v>
      </c>
      <c r="F246" s="83">
        <f t="shared" si="128"/>
        <v>33395</v>
      </c>
      <c r="G246" s="83">
        <f t="shared" si="147"/>
        <v>1.2679399995249696E-2</v>
      </c>
      <c r="I246" s="83">
        <f t="shared" si="148"/>
        <v>1.2679399995249696E-2</v>
      </c>
      <c r="P246" s="83">
        <f t="shared" si="129"/>
        <v>-2.9952105661096712E-3</v>
      </c>
      <c r="Q246" s="146">
        <f t="shared" si="130"/>
        <v>31884.913999999997</v>
      </c>
      <c r="R246" s="83">
        <f t="shared" si="121"/>
        <v>2.4569341625027861E-4</v>
      </c>
      <c r="S246" s="85">
        <v>0.1</v>
      </c>
      <c r="T246" s="83">
        <f t="shared" si="131"/>
        <v>2.4569341625027862E-5</v>
      </c>
      <c r="Z246" s="83">
        <f t="shared" si="132"/>
        <v>33395</v>
      </c>
      <c r="AA246" s="90">
        <f t="shared" si="133"/>
        <v>-1.5143909823411069E-4</v>
      </c>
      <c r="AB246" s="90">
        <f t="shared" si="134"/>
        <v>9.8356285273741365E-3</v>
      </c>
      <c r="AC246" s="90">
        <f t="shared" si="135"/>
        <v>1.5674610561359367E-2</v>
      </c>
      <c r="AD246" s="90">
        <f t="shared" si="136"/>
        <v>1.2830839093483808E-2</v>
      </c>
      <c r="AE246" s="90">
        <f t="shared" si="137"/>
        <v>1.646304318428724E-5</v>
      </c>
      <c r="AF246" s="83">
        <f t="shared" si="138"/>
        <v>1.5674610561359367E-2</v>
      </c>
      <c r="AG246" s="147"/>
      <c r="AH246" s="83">
        <f t="shared" si="139"/>
        <v>2.8437714678755605E-3</v>
      </c>
      <c r="AI246" s="83">
        <f t="shared" si="140"/>
        <v>0.72554334582936586</v>
      </c>
      <c r="AJ246" s="83">
        <f t="shared" si="141"/>
        <v>0.92359795146322388</v>
      </c>
      <c r="AK246" s="83">
        <f t="shared" si="142"/>
        <v>-0.21027761128976596</v>
      </c>
      <c r="AL246" s="83">
        <f t="shared" si="143"/>
        <v>-2.4878293385128871</v>
      </c>
      <c r="AM246" s="83">
        <f t="shared" si="144"/>
        <v>-2.9494664043685166</v>
      </c>
      <c r="AN246" s="90">
        <f t="shared" si="150"/>
        <v>48.029077489711362</v>
      </c>
      <c r="AO246" s="90">
        <f t="shared" si="150"/>
        <v>48.029103605233274</v>
      </c>
      <c r="AP246" s="90">
        <f t="shared" si="150"/>
        <v>48.028981297658341</v>
      </c>
      <c r="AQ246" s="90">
        <f t="shared" si="150"/>
        <v>48.029554268694227</v>
      </c>
      <c r="AR246" s="90">
        <f t="shared" si="150"/>
        <v>48.026873683604755</v>
      </c>
      <c r="AS246" s="90">
        <f t="shared" si="150"/>
        <v>48.039494507502496</v>
      </c>
      <c r="AT246" s="90">
        <f t="shared" si="150"/>
        <v>47.981725093428999</v>
      </c>
      <c r="AU246" s="90">
        <f t="shared" si="145"/>
        <v>48.301029716715455</v>
      </c>
    </row>
    <row r="247" spans="1:48" ht="12.95" customHeight="1">
      <c r="A247" s="53" t="s">
        <v>153</v>
      </c>
      <c r="B247" s="50" t="s">
        <v>197</v>
      </c>
      <c r="C247" s="49">
        <v>46908.375999999997</v>
      </c>
      <c r="D247" s="49"/>
      <c r="E247" s="83">
        <f t="shared" si="127"/>
        <v>33417.541860780824</v>
      </c>
      <c r="F247" s="83">
        <f t="shared" si="128"/>
        <v>33417.5</v>
      </c>
      <c r="G247" s="83">
        <f t="shared" si="147"/>
        <v>9.238099999492988E-3</v>
      </c>
      <c r="I247" s="83">
        <f t="shared" si="148"/>
        <v>9.238099999492988E-3</v>
      </c>
      <c r="P247" s="83">
        <f t="shared" si="129"/>
        <v>-3.0032153373494774E-3</v>
      </c>
      <c r="Q247" s="146">
        <f t="shared" si="130"/>
        <v>31889.875999999997</v>
      </c>
      <c r="R247" s="83">
        <f t="shared" si="121"/>
        <v>1.4984980117601458E-4</v>
      </c>
      <c r="S247" s="85">
        <v>0.1</v>
      </c>
      <c r="T247" s="83">
        <f t="shared" si="131"/>
        <v>1.4984980117601458E-5</v>
      </c>
      <c r="Z247" s="83">
        <f t="shared" si="132"/>
        <v>33417.5</v>
      </c>
      <c r="AA247" s="90">
        <f t="shared" si="133"/>
        <v>-1.5668863219612476E-4</v>
      </c>
      <c r="AB247" s="90">
        <f t="shared" si="134"/>
        <v>6.3915732943396353E-3</v>
      </c>
      <c r="AC247" s="90">
        <f t="shared" si="135"/>
        <v>1.2241315336842466E-2</v>
      </c>
      <c r="AD247" s="90">
        <f t="shared" si="136"/>
        <v>9.3947886316891119E-3</v>
      </c>
      <c r="AE247" s="90">
        <f t="shared" si="137"/>
        <v>8.8262053434114978E-6</v>
      </c>
      <c r="AF247" s="83">
        <f t="shared" si="138"/>
        <v>1.2241315336842466E-2</v>
      </c>
      <c r="AG247" s="147"/>
      <c r="AH247" s="83">
        <f t="shared" si="139"/>
        <v>2.8465267051533526E-3</v>
      </c>
      <c r="AI247" s="83">
        <f t="shared" si="140"/>
        <v>0.7269817550604869</v>
      </c>
      <c r="AJ247" s="83">
        <f t="shared" si="141"/>
        <v>0.92618733044770252</v>
      </c>
      <c r="AK247" s="83">
        <f t="shared" si="142"/>
        <v>-0.21214185527240273</v>
      </c>
      <c r="AL247" s="83">
        <f t="shared" si="143"/>
        <v>-2.4810190289249623</v>
      </c>
      <c r="AM247" s="83">
        <f t="shared" si="144"/>
        <v>-2.9167668966803855</v>
      </c>
      <c r="AN247" s="90">
        <f t="shared" si="150"/>
        <v>48.037876382430184</v>
      </c>
      <c r="AO247" s="90">
        <f t="shared" si="150"/>
        <v>48.037900774261068</v>
      </c>
      <c r="AP247" s="90">
        <f t="shared" si="150"/>
        <v>48.03778523990654</v>
      </c>
      <c r="AQ247" s="90">
        <f t="shared" si="150"/>
        <v>48.038332633282707</v>
      </c>
      <c r="AR247" s="90">
        <f t="shared" si="150"/>
        <v>48.035742553547443</v>
      </c>
      <c r="AS247" s="90">
        <f t="shared" si="150"/>
        <v>48.04807594681705</v>
      </c>
      <c r="AT247" s="90">
        <f t="shared" si="150"/>
        <v>47.990995295412297</v>
      </c>
      <c r="AU247" s="90">
        <f t="shared" si="145"/>
        <v>48.311696316672688</v>
      </c>
    </row>
    <row r="248" spans="1:48" ht="12.95" customHeight="1">
      <c r="A248" s="53" t="s">
        <v>152</v>
      </c>
      <c r="B248" s="50"/>
      <c r="C248" s="49">
        <v>46909.362999999998</v>
      </c>
      <c r="D248" s="49"/>
      <c r="E248" s="83">
        <f t="shared" si="127"/>
        <v>33422.014272930777</v>
      </c>
      <c r="F248" s="83">
        <f t="shared" si="128"/>
        <v>33422</v>
      </c>
      <c r="G248" s="83">
        <f t="shared" si="147"/>
        <v>3.1498399985139258E-3</v>
      </c>
      <c r="I248" s="83">
        <f t="shared" si="148"/>
        <v>3.1498399985139258E-3</v>
      </c>
      <c r="P248" s="83">
        <f t="shared" si="129"/>
        <v>-3.0048162247110744E-3</v>
      </c>
      <c r="Q248" s="146">
        <f t="shared" si="130"/>
        <v>31890.862999999998</v>
      </c>
      <c r="R248" s="83">
        <f t="shared" si="121"/>
        <v>3.7879793226082232E-5</v>
      </c>
      <c r="S248" s="85">
        <v>0.1</v>
      </c>
      <c r="T248" s="83">
        <f t="shared" si="131"/>
        <v>3.7879793226082232E-6</v>
      </c>
      <c r="Z248" s="83">
        <f t="shared" si="132"/>
        <v>33422</v>
      </c>
      <c r="AA248" s="90">
        <f t="shared" si="133"/>
        <v>-1.5776429163077716E-4</v>
      </c>
      <c r="AB248" s="90">
        <f t="shared" si="134"/>
        <v>3.0278806543362858E-4</v>
      </c>
      <c r="AC248" s="90">
        <f t="shared" si="135"/>
        <v>6.1546562232250007E-3</v>
      </c>
      <c r="AD248" s="90">
        <f t="shared" si="136"/>
        <v>3.307604290144703E-3</v>
      </c>
      <c r="AE248" s="90">
        <f t="shared" si="137"/>
        <v>1.0940246140183645E-6</v>
      </c>
      <c r="AF248" s="83">
        <f t="shared" si="138"/>
        <v>6.1546562232250007E-3</v>
      </c>
      <c r="AG248" s="147"/>
      <c r="AH248" s="83">
        <f t="shared" si="139"/>
        <v>2.8470519330802972E-3</v>
      </c>
      <c r="AI248" s="83">
        <f t="shared" si="140"/>
        <v>0.72727164850254689</v>
      </c>
      <c r="AJ248" s="83">
        <f t="shared" si="141"/>
        <v>0.92670127530114077</v>
      </c>
      <c r="AK248" s="83">
        <f t="shared" si="142"/>
        <v>-0.21251441155307724</v>
      </c>
      <c r="AL248" s="83">
        <f t="shared" si="143"/>
        <v>-2.4796537204640967</v>
      </c>
      <c r="AM248" s="83">
        <f t="shared" si="144"/>
        <v>-2.9102894382406417</v>
      </c>
      <c r="AN248" s="90">
        <f t="shared" si="150"/>
        <v>48.039638256090321</v>
      </c>
      <c r="AO248" s="90">
        <f t="shared" si="150"/>
        <v>48.039662312234888</v>
      </c>
      <c r="AP248" s="90">
        <f t="shared" si="150"/>
        <v>48.039548106706157</v>
      </c>
      <c r="AQ248" s="90">
        <f t="shared" si="150"/>
        <v>48.040090443758189</v>
      </c>
      <c r="AR248" s="90">
        <f t="shared" si="150"/>
        <v>48.037518400976744</v>
      </c>
      <c r="AS248" s="90">
        <f t="shared" si="150"/>
        <v>48.049793971245506</v>
      </c>
      <c r="AT248" s="90">
        <f t="shared" si="150"/>
        <v>47.992853709339549</v>
      </c>
      <c r="AU248" s="90">
        <f t="shared" si="145"/>
        <v>48.313829636664131</v>
      </c>
    </row>
    <row r="249" spans="1:48" ht="12.95" customHeight="1">
      <c r="A249" s="53" t="s">
        <v>154</v>
      </c>
      <c r="B249" s="50" t="s">
        <v>197</v>
      </c>
      <c r="C249" s="49">
        <v>46910.358999999997</v>
      </c>
      <c r="D249" s="49"/>
      <c r="E249" s="83">
        <f t="shared" si="127"/>
        <v>33426.527466954438</v>
      </c>
      <c r="F249" s="83">
        <f t="shared" si="128"/>
        <v>33426.5</v>
      </c>
      <c r="G249" s="83">
        <f t="shared" si="147"/>
        <v>6.0615799957304262E-3</v>
      </c>
      <c r="I249" s="83">
        <f t="shared" si="148"/>
        <v>6.0615799957304262E-3</v>
      </c>
      <c r="P249" s="83">
        <f t="shared" si="129"/>
        <v>-3.0064170897772151E-3</v>
      </c>
      <c r="Q249" s="146">
        <f t="shared" si="130"/>
        <v>31891.858999999997</v>
      </c>
      <c r="R249" s="83">
        <f t="shared" si="121"/>
        <v>8.2228571142775055E-5</v>
      </c>
      <c r="S249" s="85">
        <v>0.1</v>
      </c>
      <c r="T249" s="83">
        <f t="shared" si="131"/>
        <v>8.2228571142775055E-6</v>
      </c>
      <c r="Z249" s="83">
        <f t="shared" si="132"/>
        <v>33426.5</v>
      </c>
      <c r="AA249" s="90">
        <f t="shared" si="133"/>
        <v>-1.5884856243336297E-4</v>
      </c>
      <c r="AB249" s="90">
        <f t="shared" si="134"/>
        <v>3.214011468386574E-3</v>
      </c>
      <c r="AC249" s="90">
        <f t="shared" si="135"/>
        <v>9.0679970855076404E-3</v>
      </c>
      <c r="AD249" s="90">
        <f t="shared" si="136"/>
        <v>6.2204285581637896E-3</v>
      </c>
      <c r="AE249" s="90">
        <f t="shared" si="137"/>
        <v>3.8693731447219649E-6</v>
      </c>
      <c r="AF249" s="83">
        <f t="shared" si="138"/>
        <v>9.0679970855076404E-3</v>
      </c>
      <c r="AG249" s="147"/>
      <c r="AH249" s="83">
        <f t="shared" si="139"/>
        <v>2.8475685273438522E-3</v>
      </c>
      <c r="AI249" s="83">
        <f t="shared" si="140"/>
        <v>0.7275622823026715</v>
      </c>
      <c r="AJ249" s="83">
        <f t="shared" si="141"/>
        <v>0.92721390083477739</v>
      </c>
      <c r="AK249" s="83">
        <f t="shared" si="142"/>
        <v>-0.21288686855731564</v>
      </c>
      <c r="AL249" s="83">
        <f t="shared" si="143"/>
        <v>-2.4782873223431019</v>
      </c>
      <c r="AM249" s="83">
        <f t="shared" si="144"/>
        <v>-2.9038325276050831</v>
      </c>
      <c r="AN249" s="90">
        <f t="shared" si="150"/>
        <v>48.041400832304113</v>
      </c>
      <c r="AO249" s="90">
        <f t="shared" si="150"/>
        <v>48.041424555768756</v>
      </c>
      <c r="AP249" s="90">
        <f t="shared" si="150"/>
        <v>48.041311670411474</v>
      </c>
      <c r="AQ249" s="90">
        <f t="shared" si="150"/>
        <v>48.041848971277219</v>
      </c>
      <c r="AR249" s="90">
        <f t="shared" si="150"/>
        <v>48.039294942343759</v>
      </c>
      <c r="AS249" s="90">
        <f t="shared" si="150"/>
        <v>48.051512582213299</v>
      </c>
      <c r="AT249" s="90">
        <f t="shared" si="150"/>
        <v>47.994713584045087</v>
      </c>
      <c r="AU249" s="90">
        <f t="shared" si="145"/>
        <v>48.315962956655575</v>
      </c>
    </row>
    <row r="250" spans="1:48" ht="12.95" customHeight="1">
      <c r="A250" s="53" t="s">
        <v>153</v>
      </c>
      <c r="B250" s="50" t="s">
        <v>197</v>
      </c>
      <c r="C250" s="49">
        <v>46910.39</v>
      </c>
      <c r="D250" s="49"/>
      <c r="E250" s="83">
        <f t="shared" si="127"/>
        <v>33426.667937852777</v>
      </c>
      <c r="F250" s="83">
        <f t="shared" si="128"/>
        <v>33426.5</v>
      </c>
      <c r="P250" s="83">
        <f t="shared" si="129"/>
        <v>-3.0064170897772151E-3</v>
      </c>
      <c r="Q250" s="146">
        <f t="shared" si="130"/>
        <v>31891.89</v>
      </c>
      <c r="R250" s="83">
        <f t="shared" ref="R250:R313" si="151">+(P250-G250)^2</f>
        <v>9.0385437177045002E-6</v>
      </c>
      <c r="S250" s="85">
        <v>1</v>
      </c>
      <c r="T250" s="83">
        <f t="shared" si="131"/>
        <v>9.0385437177045002E-6</v>
      </c>
      <c r="Z250" s="83">
        <f t="shared" si="132"/>
        <v>33426.5</v>
      </c>
      <c r="AA250" s="90">
        <f t="shared" si="133"/>
        <v>-1.5884856243336297E-4</v>
      </c>
      <c r="AB250" s="90">
        <f t="shared" si="134"/>
        <v>-2.8475685273438522E-3</v>
      </c>
      <c r="AC250" s="90">
        <f t="shared" si="135"/>
        <v>3.0064170897772151E-3</v>
      </c>
      <c r="AD250" s="90">
        <f t="shared" si="136"/>
        <v>1.5884856243336297E-4</v>
      </c>
      <c r="AE250" s="90">
        <f t="shared" si="137"/>
        <v>2.5232865787146012E-8</v>
      </c>
      <c r="AF250" s="83">
        <f t="shared" si="138"/>
        <v>3.0064170897772151E-3</v>
      </c>
      <c r="AG250" s="147"/>
      <c r="AH250" s="83">
        <f t="shared" si="139"/>
        <v>2.8475685273438522E-3</v>
      </c>
      <c r="AI250" s="83">
        <f t="shared" si="140"/>
        <v>0.7275622823026715</v>
      </c>
      <c r="AJ250" s="83">
        <f t="shared" si="141"/>
        <v>0.92721390083477739</v>
      </c>
      <c r="AK250" s="83">
        <f t="shared" si="142"/>
        <v>-0.21288686855731564</v>
      </c>
      <c r="AL250" s="83">
        <f t="shared" si="143"/>
        <v>-2.4782873223431019</v>
      </c>
      <c r="AM250" s="83">
        <f t="shared" si="144"/>
        <v>-2.9038325276050831</v>
      </c>
      <c r="AN250" s="90">
        <f t="shared" si="150"/>
        <v>48.041400832304113</v>
      </c>
      <c r="AO250" s="90">
        <f t="shared" si="150"/>
        <v>48.041424555768756</v>
      </c>
      <c r="AP250" s="90">
        <f t="shared" si="150"/>
        <v>48.041311670411474</v>
      </c>
      <c r="AQ250" s="90">
        <f t="shared" si="150"/>
        <v>48.041848971277219</v>
      </c>
      <c r="AR250" s="90">
        <f t="shared" si="150"/>
        <v>48.039294942343759</v>
      </c>
      <c r="AS250" s="90">
        <f t="shared" si="150"/>
        <v>48.051512582213299</v>
      </c>
      <c r="AT250" s="90">
        <f t="shared" si="150"/>
        <v>47.994713584045087</v>
      </c>
      <c r="AU250" s="90">
        <f t="shared" si="145"/>
        <v>48.315962956655575</v>
      </c>
    </row>
    <row r="251" spans="1:48" ht="12.95" customHeight="1">
      <c r="A251" s="53" t="s">
        <v>124</v>
      </c>
      <c r="B251" s="50" t="s">
        <v>197</v>
      </c>
      <c r="C251" s="49">
        <v>46915.652999999998</v>
      </c>
      <c r="D251" s="49"/>
      <c r="E251" s="83">
        <f t="shared" si="127"/>
        <v>33450.516271333225</v>
      </c>
      <c r="F251" s="83">
        <f t="shared" si="128"/>
        <v>33450.5</v>
      </c>
      <c r="G251" s="83">
        <f>+C251-(C$7+F251*C$8)</f>
        <v>3.5908599966205657E-3</v>
      </c>
      <c r="I251" s="83">
        <f>G251</f>
        <v>3.5908599966205657E-3</v>
      </c>
      <c r="P251" s="83">
        <f t="shared" si="129"/>
        <v>-3.0149546602511808E-3</v>
      </c>
      <c r="Q251" s="146">
        <f t="shared" si="130"/>
        <v>31897.152999999998</v>
      </c>
      <c r="R251" s="83">
        <f t="shared" si="151"/>
        <v>4.3636787280941584E-5</v>
      </c>
      <c r="S251" s="85">
        <v>0.1</v>
      </c>
      <c r="T251" s="83">
        <f t="shared" si="131"/>
        <v>4.3636787280941589E-6</v>
      </c>
      <c r="Z251" s="83">
        <f t="shared" si="132"/>
        <v>33450.5</v>
      </c>
      <c r="AA251" s="90">
        <f t="shared" si="133"/>
        <v>-1.6477725891901954E-4</v>
      </c>
      <c r="AB251" s="90">
        <f t="shared" si="134"/>
        <v>7.4068259528840439E-4</v>
      </c>
      <c r="AC251" s="90">
        <f t="shared" si="135"/>
        <v>6.605814656871746E-3</v>
      </c>
      <c r="AD251" s="90">
        <f t="shared" si="136"/>
        <v>3.7556372555395852E-3</v>
      </c>
      <c r="AE251" s="90">
        <f t="shared" si="137"/>
        <v>1.4104811195196908E-6</v>
      </c>
      <c r="AF251" s="83">
        <f t="shared" si="138"/>
        <v>6.605814656871746E-3</v>
      </c>
      <c r="AG251" s="147"/>
      <c r="AH251" s="83">
        <f t="shared" si="139"/>
        <v>2.8501774013321613E-3</v>
      </c>
      <c r="AI251" s="83">
        <f t="shared" si="140"/>
        <v>0.72912488947507414</v>
      </c>
      <c r="AJ251" s="83">
        <f t="shared" si="141"/>
        <v>0.92992546024112577</v>
      </c>
      <c r="AK251" s="83">
        <f t="shared" si="142"/>
        <v>-0.21487159730029046</v>
      </c>
      <c r="AL251" s="83">
        <f t="shared" si="143"/>
        <v>-2.4709813291416034</v>
      </c>
      <c r="AM251" s="83">
        <f t="shared" si="144"/>
        <v>-2.8697380863351771</v>
      </c>
      <c r="AN251" s="90">
        <f t="shared" ref="AN251:AT260" si="152">$AU251+$AB$7*SIN(AO251)</f>
        <v>48.050813178539094</v>
      </c>
      <c r="AO251" s="90">
        <f t="shared" si="152"/>
        <v>48.050835178258666</v>
      </c>
      <c r="AP251" s="90">
        <f t="shared" si="152"/>
        <v>48.050729186910672</v>
      </c>
      <c r="AQ251" s="90">
        <f t="shared" si="152"/>
        <v>48.051239975065783</v>
      </c>
      <c r="AR251" s="90">
        <f t="shared" si="152"/>
        <v>48.04878159940958</v>
      </c>
      <c r="AS251" s="90">
        <f t="shared" si="152"/>
        <v>48.060688550504416</v>
      </c>
      <c r="AT251" s="90">
        <f t="shared" si="152"/>
        <v>48.004657637808712</v>
      </c>
      <c r="AU251" s="90">
        <f t="shared" si="145"/>
        <v>48.327340663276622</v>
      </c>
    </row>
    <row r="252" spans="1:48" ht="12.95" customHeight="1">
      <c r="A252" s="53" t="s">
        <v>155</v>
      </c>
      <c r="B252" s="50"/>
      <c r="C252" s="49">
        <v>46916.421999999999</v>
      </c>
      <c r="D252" s="49"/>
      <c r="E252" s="83">
        <f t="shared" si="127"/>
        <v>33454.000855875587</v>
      </c>
      <c r="F252" s="83">
        <f t="shared" si="128"/>
        <v>33454</v>
      </c>
      <c r="G252" s="83">
        <f>+C252-(C$7+F252*C$8)</f>
        <v>1.8887999613070861E-4</v>
      </c>
      <c r="I252" s="83">
        <f>G252</f>
        <v>1.8887999613070861E-4</v>
      </c>
      <c r="P252" s="83">
        <f t="shared" si="129"/>
        <v>-3.0161996696258559E-3</v>
      </c>
      <c r="Q252" s="146">
        <f t="shared" si="130"/>
        <v>31897.921999999999</v>
      </c>
      <c r="R252" s="83">
        <f t="shared" si="151"/>
        <v>1.027253566384621E-5</v>
      </c>
      <c r="S252" s="85">
        <v>0.1</v>
      </c>
      <c r="T252" s="83">
        <f t="shared" si="131"/>
        <v>1.0272535663846212E-6</v>
      </c>
      <c r="Z252" s="83">
        <f t="shared" si="132"/>
        <v>33454</v>
      </c>
      <c r="AA252" s="90">
        <f t="shared" si="133"/>
        <v>-1.6566245967394779E-4</v>
      </c>
      <c r="AB252" s="90">
        <f t="shared" si="134"/>
        <v>-2.6616572138211995E-3</v>
      </c>
      <c r="AC252" s="90">
        <f t="shared" si="135"/>
        <v>3.2050796657565645E-3</v>
      </c>
      <c r="AD252" s="90">
        <f t="shared" si="136"/>
        <v>3.545424558046564E-4</v>
      </c>
      <c r="AE252" s="90">
        <f t="shared" si="137"/>
        <v>1.2570035296799675E-8</v>
      </c>
      <c r="AF252" s="83">
        <f t="shared" si="138"/>
        <v>3.2050796657565645E-3</v>
      </c>
      <c r="AG252" s="147"/>
      <c r="AH252" s="83">
        <f t="shared" si="139"/>
        <v>2.8505372099519081E-3</v>
      </c>
      <c r="AI252" s="83">
        <f t="shared" si="140"/>
        <v>0.72935454486287976</v>
      </c>
      <c r="AJ252" s="83">
        <f t="shared" si="141"/>
        <v>0.93031771557316933</v>
      </c>
      <c r="AK252" s="83">
        <f t="shared" si="142"/>
        <v>-0.21516079206465569</v>
      </c>
      <c r="AL252" s="83">
        <f t="shared" si="143"/>
        <v>-2.4699132451011798</v>
      </c>
      <c r="AM252" s="83">
        <f t="shared" si="144"/>
        <v>-2.8648135431258597</v>
      </c>
      <c r="AN252" s="90">
        <f t="shared" si="152"/>
        <v>48.052187502677</v>
      </c>
      <c r="AO252" s="90">
        <f t="shared" si="152"/>
        <v>48.05220925809607</v>
      </c>
      <c r="AP252" s="90">
        <f t="shared" si="152"/>
        <v>48.052104251361079</v>
      </c>
      <c r="AQ252" s="90">
        <f t="shared" si="152"/>
        <v>48.052611222810256</v>
      </c>
      <c r="AR252" s="90">
        <f t="shared" si="152"/>
        <v>48.050166733297431</v>
      </c>
      <c r="AS252" s="90">
        <f t="shared" si="152"/>
        <v>48.062028144596511</v>
      </c>
      <c r="AT252" s="90">
        <f t="shared" si="152"/>
        <v>48.006111297999894</v>
      </c>
      <c r="AU252" s="90">
        <f t="shared" si="145"/>
        <v>48.328999912158856</v>
      </c>
      <c r="AV252" s="90"/>
    </row>
    <row r="253" spans="1:48" ht="12.95" customHeight="1">
      <c r="A253" s="53" t="s">
        <v>152</v>
      </c>
      <c r="B253" s="50" t="s">
        <v>197</v>
      </c>
      <c r="C253" s="49">
        <v>46917.408000000003</v>
      </c>
      <c r="D253" s="49"/>
      <c r="E253" s="83">
        <f t="shared" si="127"/>
        <v>33458.468736706258</v>
      </c>
      <c r="F253" s="83">
        <f t="shared" si="128"/>
        <v>33458.5</v>
      </c>
      <c r="G253" s="83">
        <f>+C253-(C$7+F253*C$8)</f>
        <v>-6.899379994138144E-3</v>
      </c>
      <c r="I253" s="83">
        <f>G253</f>
        <v>-6.899379994138144E-3</v>
      </c>
      <c r="P253" s="83">
        <f t="shared" si="129"/>
        <v>-3.017800376146542E-3</v>
      </c>
      <c r="Q253" s="146">
        <f t="shared" si="130"/>
        <v>31898.908000000003</v>
      </c>
      <c r="R253" s="83">
        <f t="shared" si="151"/>
        <v>1.506666033080783E-5</v>
      </c>
      <c r="S253" s="85">
        <v>0.1</v>
      </c>
      <c r="T253" s="83">
        <f t="shared" si="131"/>
        <v>1.5066660330807831E-6</v>
      </c>
      <c r="Z253" s="83">
        <f t="shared" si="132"/>
        <v>33458.5</v>
      </c>
      <c r="AA253" s="90">
        <f t="shared" si="133"/>
        <v>-1.668083043169879E-4</v>
      </c>
      <c r="AB253" s="90">
        <f t="shared" si="134"/>
        <v>-9.7503720659676985E-3</v>
      </c>
      <c r="AC253" s="90">
        <f t="shared" si="135"/>
        <v>-3.8815796179916019E-3</v>
      </c>
      <c r="AD253" s="90">
        <f t="shared" si="136"/>
        <v>-6.7325716898211565E-3</v>
      </c>
      <c r="AE253" s="90">
        <f t="shared" si="137"/>
        <v>4.532752155858131E-6</v>
      </c>
      <c r="AF253" s="83">
        <f t="shared" si="138"/>
        <v>-3.8815796179916019E-3</v>
      </c>
      <c r="AG253" s="147"/>
      <c r="AH253" s="83">
        <f t="shared" si="139"/>
        <v>2.8509920718295541E-3</v>
      </c>
      <c r="AI253" s="83">
        <f t="shared" si="140"/>
        <v>0.72965048295118606</v>
      </c>
      <c r="AJ253" s="83">
        <f t="shared" si="141"/>
        <v>0.93082084589804204</v>
      </c>
      <c r="AK253" s="83">
        <f t="shared" si="142"/>
        <v>-0.21553252065463832</v>
      </c>
      <c r="AL253" s="83">
        <f t="shared" si="143"/>
        <v>-2.4685390048564742</v>
      </c>
      <c r="AM253" s="83">
        <f t="shared" si="144"/>
        <v>-2.8584995484529339</v>
      </c>
      <c r="AN253" s="90">
        <f t="shared" si="152"/>
        <v>48.053955126901471</v>
      </c>
      <c r="AO253" s="90">
        <f t="shared" si="152"/>
        <v>48.053976570853841</v>
      </c>
      <c r="AP253" s="90">
        <f t="shared" si="152"/>
        <v>48.053872822253325</v>
      </c>
      <c r="AQ253" s="90">
        <f t="shared" si="152"/>
        <v>48.054374905440923</v>
      </c>
      <c r="AR253" s="90">
        <f t="shared" si="152"/>
        <v>48.051948244341993</v>
      </c>
      <c r="AS253" s="90">
        <f t="shared" si="152"/>
        <v>48.063751022558641</v>
      </c>
      <c r="AT253" s="90">
        <f t="shared" si="152"/>
        <v>48.00798159596053</v>
      </c>
      <c r="AU253" s="90">
        <f t="shared" si="145"/>
        <v>48.331133232150307</v>
      </c>
    </row>
    <row r="254" spans="1:48" ht="12.95" customHeight="1">
      <c r="A254" s="53" t="s">
        <v>152</v>
      </c>
      <c r="B254" s="50"/>
      <c r="C254" s="49">
        <v>46937.385000000002</v>
      </c>
      <c r="D254" s="49"/>
      <c r="E254" s="83">
        <f t="shared" si="127"/>
        <v>33548.990902379628</v>
      </c>
      <c r="F254" s="83">
        <f t="shared" si="128"/>
        <v>33549</v>
      </c>
      <c r="G254" s="83">
        <f>+C254-(C$7+F254*C$8)</f>
        <v>-2.0077199951629154E-3</v>
      </c>
      <c r="I254" s="83">
        <f>G254</f>
        <v>-2.0077199951629154E-3</v>
      </c>
      <c r="P254" s="83">
        <f t="shared" si="129"/>
        <v>-3.0499876298731138E-3</v>
      </c>
      <c r="Q254" s="146">
        <f t="shared" si="130"/>
        <v>31918.885000000002</v>
      </c>
      <c r="R254" s="83">
        <f t="shared" si="151"/>
        <v>1.0863218223643915E-6</v>
      </c>
      <c r="S254" s="85">
        <v>0.1</v>
      </c>
      <c r="T254" s="83">
        <f t="shared" si="131"/>
        <v>1.0863218223643915E-7</v>
      </c>
      <c r="Z254" s="83">
        <f t="shared" si="132"/>
        <v>33549</v>
      </c>
      <c r="AA254" s="90">
        <f t="shared" si="133"/>
        <v>-1.917168081364746E-4</v>
      </c>
      <c r="AB254" s="90">
        <f t="shared" si="134"/>
        <v>-4.8659908168995547E-3</v>
      </c>
      <c r="AC254" s="90">
        <f t="shared" si="135"/>
        <v>1.0422676347101984E-3</v>
      </c>
      <c r="AD254" s="90">
        <f t="shared" si="136"/>
        <v>-1.8160031870264408E-3</v>
      </c>
      <c r="AE254" s="90">
        <f t="shared" si="137"/>
        <v>3.2978675752901901E-7</v>
      </c>
      <c r="AF254" s="83">
        <f t="shared" si="138"/>
        <v>1.0422676347101984E-3</v>
      </c>
      <c r="AG254" s="147"/>
      <c r="AH254" s="83">
        <f t="shared" si="139"/>
        <v>2.8582708217366392E-3</v>
      </c>
      <c r="AI254" s="83">
        <f t="shared" si="140"/>
        <v>0.73576357476185206</v>
      </c>
      <c r="AJ254" s="83">
        <f t="shared" si="141"/>
        <v>0.94064688784954298</v>
      </c>
      <c r="AK254" s="83">
        <f t="shared" si="142"/>
        <v>-0.22298484344375002</v>
      </c>
      <c r="AL254" s="83">
        <f t="shared" si="143"/>
        <v>-2.4406600820866342</v>
      </c>
      <c r="AM254" s="83">
        <f t="shared" si="144"/>
        <v>-2.7355514919174997</v>
      </c>
      <c r="AN254" s="90">
        <f t="shared" si="152"/>
        <v>48.089658763741745</v>
      </c>
      <c r="AO254" s="90">
        <f t="shared" si="152"/>
        <v>48.08967456011311</v>
      </c>
      <c r="AP254" s="90">
        <f t="shared" si="152"/>
        <v>48.089594238595154</v>
      </c>
      <c r="AQ254" s="90">
        <f t="shared" si="152"/>
        <v>48.090002755045589</v>
      </c>
      <c r="AR254" s="90">
        <f t="shared" si="152"/>
        <v>48.087927534661453</v>
      </c>
      <c r="AS254" s="90">
        <f t="shared" si="152"/>
        <v>48.098534918024072</v>
      </c>
      <c r="AT254" s="90">
        <f t="shared" si="152"/>
        <v>48.045909136423056</v>
      </c>
      <c r="AU254" s="90">
        <f t="shared" si="145"/>
        <v>48.374036667533836</v>
      </c>
      <c r="AV254" s="90"/>
    </row>
    <row r="255" spans="1:48" ht="12.95" customHeight="1">
      <c r="A255" s="53" t="s">
        <v>156</v>
      </c>
      <c r="B255" s="50"/>
      <c r="C255" s="49">
        <v>47224.446000000004</v>
      </c>
      <c r="D255" s="49"/>
      <c r="E255" s="83">
        <f t="shared" si="127"/>
        <v>34849.755952205116</v>
      </c>
      <c r="F255" s="83">
        <f t="shared" si="128"/>
        <v>34850</v>
      </c>
      <c r="P255" s="83">
        <f t="shared" si="129"/>
        <v>-3.5117050288097735E-3</v>
      </c>
      <c r="Q255" s="146">
        <f t="shared" si="130"/>
        <v>32205.946000000004</v>
      </c>
      <c r="R255" s="83">
        <f t="shared" si="151"/>
        <v>1.2332072209367852E-5</v>
      </c>
      <c r="S255" s="85">
        <v>1</v>
      </c>
      <c r="T255" s="83">
        <f t="shared" si="131"/>
        <v>1.2332072209367852E-5</v>
      </c>
      <c r="Z255" s="83">
        <f t="shared" si="132"/>
        <v>34850</v>
      </c>
      <c r="AA255" s="90">
        <f t="shared" si="133"/>
        <v>-1.0030207999425153E-3</v>
      </c>
      <c r="AB255" s="90">
        <f t="shared" si="134"/>
        <v>-2.5086842288672582E-3</v>
      </c>
      <c r="AC255" s="90">
        <f t="shared" si="135"/>
        <v>3.5117050288097735E-3</v>
      </c>
      <c r="AD255" s="90">
        <f t="shared" si="136"/>
        <v>1.0030207999425153E-3</v>
      </c>
      <c r="AE255" s="90">
        <f t="shared" si="137"/>
        <v>1.0060507251173232E-6</v>
      </c>
      <c r="AF255" s="83">
        <f t="shared" si="138"/>
        <v>3.5117050288097735E-3</v>
      </c>
      <c r="AG255" s="147"/>
      <c r="AH255" s="83">
        <f t="shared" si="139"/>
        <v>2.5086842288672582E-3</v>
      </c>
      <c r="AI255" s="83">
        <f t="shared" si="140"/>
        <v>0.86573162355866973</v>
      </c>
      <c r="AJ255" s="83">
        <f t="shared" si="141"/>
        <v>0.99222632555686907</v>
      </c>
      <c r="AK255" s="83">
        <f t="shared" si="142"/>
        <v>-0.31861439376788714</v>
      </c>
      <c r="AL255" s="83">
        <f t="shared" si="143"/>
        <v>-1.9696251777889957</v>
      </c>
      <c r="AM255" s="83">
        <f t="shared" si="144"/>
        <v>-1.506581252290879</v>
      </c>
      <c r="AN255" s="90">
        <f t="shared" si="152"/>
        <v>48.645471713728533</v>
      </c>
      <c r="AO255" s="90">
        <f t="shared" si="152"/>
        <v>48.645471713710457</v>
      </c>
      <c r="AP255" s="90">
        <f t="shared" si="152"/>
        <v>48.645471714773016</v>
      </c>
      <c r="AQ255" s="90">
        <f t="shared" si="152"/>
        <v>48.645471652302831</v>
      </c>
      <c r="AR255" s="90">
        <f t="shared" si="152"/>
        <v>48.64547532520271</v>
      </c>
      <c r="AS255" s="90">
        <f t="shared" si="152"/>
        <v>48.645259842417417</v>
      </c>
      <c r="AT255" s="90">
        <f t="shared" si="152"/>
        <v>48.66010124408934</v>
      </c>
      <c r="AU255" s="90">
        <f t="shared" si="145"/>
        <v>48.990803180616432</v>
      </c>
    </row>
    <row r="256" spans="1:48" ht="12.95" customHeight="1">
      <c r="A256" s="53" t="s">
        <v>155</v>
      </c>
      <c r="B256" s="50"/>
      <c r="C256" s="49">
        <v>47240.394</v>
      </c>
      <c r="D256" s="49"/>
      <c r="E256" s="83">
        <f t="shared" si="127"/>
        <v>34922.021432415284</v>
      </c>
      <c r="F256" s="83">
        <f t="shared" si="128"/>
        <v>34922</v>
      </c>
      <c r="G256" s="83">
        <f t="shared" ref="G256:G287" si="153">+C256-(C$7+F256*C$8)</f>
        <v>4.7298400022555143E-3</v>
      </c>
      <c r="I256" s="83">
        <f t="shared" ref="I256:I287" si="154">G256</f>
        <v>4.7298400022555143E-3</v>
      </c>
      <c r="P256" s="83">
        <f t="shared" si="129"/>
        <v>-3.5372029929577548E-3</v>
      </c>
      <c r="Q256" s="146">
        <f t="shared" si="130"/>
        <v>32221.894</v>
      </c>
      <c r="R256" s="83">
        <f t="shared" si="151"/>
        <v>6.834399988470477E-5</v>
      </c>
      <c r="S256" s="85">
        <v>0.1</v>
      </c>
      <c r="T256" s="83">
        <f t="shared" si="131"/>
        <v>6.8343999884704774E-6</v>
      </c>
      <c r="Z256" s="83">
        <f t="shared" si="132"/>
        <v>34922</v>
      </c>
      <c r="AA256" s="90">
        <f t="shared" si="133"/>
        <v>-1.0764631672243647E-3</v>
      </c>
      <c r="AB256" s="90">
        <f t="shared" si="134"/>
        <v>2.2691001765221242E-3</v>
      </c>
      <c r="AC256" s="90">
        <f t="shared" si="135"/>
        <v>8.2670429952132682E-3</v>
      </c>
      <c r="AD256" s="90">
        <f t="shared" si="136"/>
        <v>5.8063031694798786E-3</v>
      </c>
      <c r="AE256" s="90">
        <f t="shared" si="137"/>
        <v>3.3713156495912084E-6</v>
      </c>
      <c r="AF256" s="83">
        <f t="shared" si="138"/>
        <v>8.2670429952132682E-3</v>
      </c>
      <c r="AG256" s="147"/>
      <c r="AH256" s="83">
        <f t="shared" si="139"/>
        <v>2.4607398257333901E-3</v>
      </c>
      <c r="AI256" s="83">
        <f t="shared" si="140"/>
        <v>0.87577619352030245</v>
      </c>
      <c r="AJ256" s="83">
        <f t="shared" si="141"/>
        <v>0.98784203127121673</v>
      </c>
      <c r="AK256" s="83">
        <f t="shared" si="142"/>
        <v>-0.32266325283794511</v>
      </c>
      <c r="AL256" s="83">
        <f t="shared" si="143"/>
        <v>-1.9383009964870928</v>
      </c>
      <c r="AM256" s="83">
        <f t="shared" si="144"/>
        <v>-1.456546099580575</v>
      </c>
      <c r="AN256" s="90">
        <f t="shared" si="152"/>
        <v>48.679227515477294</v>
      </c>
      <c r="AO256" s="90">
        <f t="shared" si="152"/>
        <v>48.679227515477258</v>
      </c>
      <c r="AP256" s="90">
        <f t="shared" si="152"/>
        <v>48.67922751548334</v>
      </c>
      <c r="AQ256" s="90">
        <f t="shared" si="152"/>
        <v>48.679227514345875</v>
      </c>
      <c r="AR256" s="90">
        <f t="shared" si="152"/>
        <v>48.679227727171593</v>
      </c>
      <c r="AS256" s="90">
        <f t="shared" si="152"/>
        <v>48.679187957116341</v>
      </c>
      <c r="AT256" s="90">
        <f t="shared" si="152"/>
        <v>48.697870108201428</v>
      </c>
      <c r="AU256" s="90">
        <f t="shared" si="145"/>
        <v>49.024936300479574</v>
      </c>
      <c r="AV256" s="90"/>
    </row>
    <row r="257" spans="1:48" ht="12.95" customHeight="1">
      <c r="A257" s="53" t="s">
        <v>155</v>
      </c>
      <c r="B257" s="50" t="s">
        <v>197</v>
      </c>
      <c r="C257" s="49">
        <v>47262.345000000001</v>
      </c>
      <c r="D257" s="49"/>
      <c r="E257" s="83">
        <f t="shared" si="127"/>
        <v>35021.488422388567</v>
      </c>
      <c r="F257" s="83">
        <f t="shared" si="128"/>
        <v>35021.5</v>
      </c>
      <c r="G257" s="83">
        <f t="shared" si="153"/>
        <v>-2.5550200007273816E-3</v>
      </c>
      <c r="I257" s="83">
        <f t="shared" si="154"/>
        <v>-2.5550200007273816E-3</v>
      </c>
      <c r="P257" s="83">
        <f t="shared" si="129"/>
        <v>-3.5724303689007985E-3</v>
      </c>
      <c r="Q257" s="146">
        <f t="shared" si="130"/>
        <v>32243.845000000001</v>
      </c>
      <c r="R257" s="83">
        <f t="shared" si="151"/>
        <v>1.0351238572667678E-6</v>
      </c>
      <c r="S257" s="85">
        <v>0.1</v>
      </c>
      <c r="T257" s="83">
        <f t="shared" si="131"/>
        <v>1.0351238572667679E-7</v>
      </c>
      <c r="Z257" s="83">
        <f t="shared" si="132"/>
        <v>35021.5</v>
      </c>
      <c r="AA257" s="90">
        <f t="shared" si="133"/>
        <v>-1.1835824139505282E-3</v>
      </c>
      <c r="AB257" s="90">
        <f t="shared" si="134"/>
        <v>-4.9438679556776518E-3</v>
      </c>
      <c r="AC257" s="90">
        <f t="shared" si="135"/>
        <v>1.0174103681734169E-3</v>
      </c>
      <c r="AD257" s="90">
        <f t="shared" si="136"/>
        <v>-1.3714375867768533E-3</v>
      </c>
      <c r="AE257" s="90">
        <f t="shared" si="137"/>
        <v>1.8808410544243193E-7</v>
      </c>
      <c r="AF257" s="83">
        <f t="shared" si="138"/>
        <v>1.0174103681734169E-3</v>
      </c>
      <c r="AG257" s="147"/>
      <c r="AH257" s="83">
        <f t="shared" si="139"/>
        <v>2.3888479549502703E-3</v>
      </c>
      <c r="AI257" s="83">
        <f t="shared" si="140"/>
        <v>0.89025745500680897</v>
      </c>
      <c r="AJ257" s="83">
        <f t="shared" si="141"/>
        <v>0.97994563436892612</v>
      </c>
      <c r="AK257" s="83">
        <f t="shared" si="142"/>
        <v>-0.32787147275523448</v>
      </c>
      <c r="AL257" s="83">
        <f t="shared" si="143"/>
        <v>-1.893787246026102</v>
      </c>
      <c r="AM257" s="83">
        <f t="shared" si="144"/>
        <v>-1.3892414520998044</v>
      </c>
      <c r="AN257" s="90">
        <f t="shared" si="152"/>
        <v>48.726531583377628</v>
      </c>
      <c r="AO257" s="90">
        <f t="shared" si="152"/>
        <v>48.726531583382993</v>
      </c>
      <c r="AP257" s="90">
        <f t="shared" si="152"/>
        <v>48.726531583869765</v>
      </c>
      <c r="AQ257" s="90">
        <f t="shared" si="152"/>
        <v>48.726531628086953</v>
      </c>
      <c r="AR257" s="90">
        <f t="shared" si="152"/>
        <v>48.726535644393159</v>
      </c>
      <c r="AS257" s="90">
        <f t="shared" si="152"/>
        <v>48.72689836313576</v>
      </c>
      <c r="AT257" s="90">
        <f t="shared" si="152"/>
        <v>48.750690715133459</v>
      </c>
      <c r="AU257" s="90">
        <f t="shared" si="145"/>
        <v>49.072106375845998</v>
      </c>
      <c r="AV257" s="90"/>
    </row>
    <row r="258" spans="1:48" ht="12.95" customHeight="1">
      <c r="A258" s="53" t="s">
        <v>155</v>
      </c>
      <c r="B258" s="50" t="s">
        <v>197</v>
      </c>
      <c r="C258" s="49">
        <v>47262.353000000003</v>
      </c>
      <c r="D258" s="49"/>
      <c r="E258" s="83">
        <f t="shared" si="127"/>
        <v>35021.524672942985</v>
      </c>
      <c r="F258" s="83">
        <f t="shared" si="128"/>
        <v>35021.5</v>
      </c>
      <c r="G258" s="83">
        <f t="shared" si="153"/>
        <v>5.4449800009024329E-3</v>
      </c>
      <c r="I258" s="83">
        <f t="shared" si="154"/>
        <v>5.4449800009024329E-3</v>
      </c>
      <c r="P258" s="83">
        <f t="shared" si="129"/>
        <v>-3.5724303689007985E-3</v>
      </c>
      <c r="Q258" s="146">
        <f t="shared" si="130"/>
        <v>32243.853000000003</v>
      </c>
      <c r="R258" s="83">
        <f t="shared" si="151"/>
        <v>8.1313689777434849E-5</v>
      </c>
      <c r="S258" s="85">
        <v>0.1</v>
      </c>
      <c r="T258" s="83">
        <f t="shared" si="131"/>
        <v>8.1313689777434859E-6</v>
      </c>
      <c r="Z258" s="83">
        <f t="shared" si="132"/>
        <v>35021.5</v>
      </c>
      <c r="AA258" s="90">
        <f t="shared" si="133"/>
        <v>-1.1835824139505282E-3</v>
      </c>
      <c r="AB258" s="90">
        <f t="shared" si="134"/>
        <v>3.0561320459521627E-3</v>
      </c>
      <c r="AC258" s="90">
        <f t="shared" si="135"/>
        <v>9.0174103698032314E-3</v>
      </c>
      <c r="AD258" s="90">
        <f t="shared" si="136"/>
        <v>6.6285624148529612E-3</v>
      </c>
      <c r="AE258" s="90">
        <f t="shared" si="137"/>
        <v>4.3937839687601321E-6</v>
      </c>
      <c r="AF258" s="83">
        <f t="shared" si="138"/>
        <v>9.0174103698032314E-3</v>
      </c>
      <c r="AG258" s="147"/>
      <c r="AH258" s="83">
        <f t="shared" si="139"/>
        <v>2.3888479549502703E-3</v>
      </c>
      <c r="AI258" s="83">
        <f t="shared" si="140"/>
        <v>0.89025745500680897</v>
      </c>
      <c r="AJ258" s="83">
        <f t="shared" si="141"/>
        <v>0.97994563436892612</v>
      </c>
      <c r="AK258" s="83">
        <f t="shared" si="142"/>
        <v>-0.32787147275523448</v>
      </c>
      <c r="AL258" s="83">
        <f t="shared" si="143"/>
        <v>-1.893787246026102</v>
      </c>
      <c r="AM258" s="83">
        <f t="shared" si="144"/>
        <v>-1.3892414520998044</v>
      </c>
      <c r="AN258" s="90">
        <f t="shared" si="152"/>
        <v>48.726531583377628</v>
      </c>
      <c r="AO258" s="90">
        <f t="shared" si="152"/>
        <v>48.726531583382993</v>
      </c>
      <c r="AP258" s="90">
        <f t="shared" si="152"/>
        <v>48.726531583869765</v>
      </c>
      <c r="AQ258" s="90">
        <f t="shared" si="152"/>
        <v>48.726531628086953</v>
      </c>
      <c r="AR258" s="90">
        <f t="shared" si="152"/>
        <v>48.726535644393159</v>
      </c>
      <c r="AS258" s="90">
        <f t="shared" si="152"/>
        <v>48.72689836313576</v>
      </c>
      <c r="AT258" s="90">
        <f t="shared" si="152"/>
        <v>48.750690715133459</v>
      </c>
      <c r="AU258" s="90">
        <f t="shared" si="145"/>
        <v>49.072106375845998</v>
      </c>
    </row>
    <row r="259" spans="1:48" ht="12.95" customHeight="1">
      <c r="A259" s="53" t="s">
        <v>155</v>
      </c>
      <c r="B259" s="50" t="s">
        <v>197</v>
      </c>
      <c r="C259" s="49">
        <v>47263.447999999997</v>
      </c>
      <c r="D259" s="49"/>
      <c r="E259" s="83">
        <f t="shared" si="127"/>
        <v>35026.486467577401</v>
      </c>
      <c r="F259" s="83">
        <f t="shared" si="128"/>
        <v>35026.5</v>
      </c>
      <c r="G259" s="83">
        <f t="shared" si="153"/>
        <v>-2.9864200041629374E-3</v>
      </c>
      <c r="I259" s="83">
        <f t="shared" si="154"/>
        <v>-2.9864200041629374E-3</v>
      </c>
      <c r="P259" s="83">
        <f t="shared" si="129"/>
        <v>-3.5742003011585417E-3</v>
      </c>
      <c r="Q259" s="146">
        <f t="shared" si="130"/>
        <v>32244.947999999997</v>
      </c>
      <c r="R259" s="83">
        <f t="shared" si="151"/>
        <v>3.4548567753624083E-7</v>
      </c>
      <c r="S259" s="85">
        <v>0.1</v>
      </c>
      <c r="T259" s="83">
        <f t="shared" si="131"/>
        <v>3.4548567753624084E-8</v>
      </c>
      <c r="Z259" s="83">
        <f t="shared" si="132"/>
        <v>35026.5</v>
      </c>
      <c r="AA259" s="90">
        <f t="shared" si="133"/>
        <v>-1.189140119110628E-3</v>
      </c>
      <c r="AB259" s="90">
        <f t="shared" si="134"/>
        <v>-5.3714801862108511E-3</v>
      </c>
      <c r="AC259" s="90">
        <f t="shared" si="135"/>
        <v>5.8778029699560431E-4</v>
      </c>
      <c r="AD259" s="90">
        <f t="shared" si="136"/>
        <v>-1.7972798850523094E-3</v>
      </c>
      <c r="AE259" s="90">
        <f t="shared" si="137"/>
        <v>3.2302149852136426E-7</v>
      </c>
      <c r="AF259" s="83">
        <f t="shared" si="138"/>
        <v>5.8778029699560431E-4</v>
      </c>
      <c r="AG259" s="147"/>
      <c r="AH259" s="83">
        <f t="shared" si="139"/>
        <v>2.3850601820479137E-3</v>
      </c>
      <c r="AI259" s="83">
        <f t="shared" si="140"/>
        <v>0.89100392988211585</v>
      </c>
      <c r="AJ259" s="83">
        <f t="shared" si="141"/>
        <v>0.97948959653900913</v>
      </c>
      <c r="AK259" s="83">
        <f t="shared" si="142"/>
        <v>-0.32812038267551485</v>
      </c>
      <c r="AL259" s="83">
        <f t="shared" si="143"/>
        <v>-1.8915113807179404</v>
      </c>
      <c r="AM259" s="83">
        <f t="shared" si="144"/>
        <v>-1.3859125797953997</v>
      </c>
      <c r="AN259" s="90">
        <f t="shared" si="152"/>
        <v>48.728929328356855</v>
      </c>
      <c r="AO259" s="90">
        <f t="shared" si="152"/>
        <v>48.728929328364515</v>
      </c>
      <c r="AP259" s="90">
        <f t="shared" si="152"/>
        <v>48.728929329011329</v>
      </c>
      <c r="AQ259" s="90">
        <f t="shared" si="152"/>
        <v>48.728929383653437</v>
      </c>
      <c r="AR259" s="90">
        <f t="shared" si="152"/>
        <v>48.728933999440351</v>
      </c>
      <c r="AS259" s="90">
        <f t="shared" si="152"/>
        <v>48.72932168940315</v>
      </c>
      <c r="AT259" s="90">
        <f t="shared" si="152"/>
        <v>48.753363997032444</v>
      </c>
      <c r="AU259" s="90">
        <f t="shared" si="145"/>
        <v>49.074476731392046</v>
      </c>
      <c r="AV259" s="90"/>
    </row>
    <row r="260" spans="1:48" ht="12.95" customHeight="1">
      <c r="A260" s="53" t="s">
        <v>155</v>
      </c>
      <c r="B260" s="50" t="s">
        <v>197</v>
      </c>
      <c r="C260" s="49">
        <v>47263.457000000002</v>
      </c>
      <c r="D260" s="49"/>
      <c r="E260" s="83">
        <f t="shared" si="127"/>
        <v>35026.527249451137</v>
      </c>
      <c r="F260" s="83">
        <f t="shared" si="128"/>
        <v>35026.5</v>
      </c>
      <c r="G260" s="83">
        <f t="shared" si="153"/>
        <v>6.0135800013085827E-3</v>
      </c>
      <c r="I260" s="83">
        <f t="shared" si="154"/>
        <v>6.0135800013085827E-3</v>
      </c>
      <c r="P260" s="83">
        <f t="shared" si="129"/>
        <v>-3.5742003011585417E-3</v>
      </c>
      <c r="Q260" s="146">
        <f t="shared" si="130"/>
        <v>32244.957000000002</v>
      </c>
      <c r="R260" s="83">
        <f t="shared" si="151"/>
        <v>9.1925531128376589E-5</v>
      </c>
      <c r="S260" s="85">
        <v>0.1</v>
      </c>
      <c r="T260" s="83">
        <f t="shared" si="131"/>
        <v>9.1925531128376589E-6</v>
      </c>
      <c r="Z260" s="83">
        <f t="shared" si="132"/>
        <v>35026.5</v>
      </c>
      <c r="AA260" s="90">
        <f t="shared" si="133"/>
        <v>-1.189140119110628E-3</v>
      </c>
      <c r="AB260" s="90">
        <f t="shared" si="134"/>
        <v>3.628519819260669E-3</v>
      </c>
      <c r="AC260" s="90">
        <f t="shared" si="135"/>
        <v>9.5877803024671249E-3</v>
      </c>
      <c r="AD260" s="90">
        <f t="shared" si="136"/>
        <v>7.2027201204192103E-3</v>
      </c>
      <c r="AE260" s="90">
        <f t="shared" si="137"/>
        <v>5.1879177133091731E-6</v>
      </c>
      <c r="AF260" s="83">
        <f t="shared" si="138"/>
        <v>9.5877803024671249E-3</v>
      </c>
      <c r="AG260" s="147"/>
      <c r="AH260" s="83">
        <f t="shared" si="139"/>
        <v>2.3850601820479137E-3</v>
      </c>
      <c r="AI260" s="83">
        <f t="shared" si="140"/>
        <v>0.89100392988211585</v>
      </c>
      <c r="AJ260" s="83">
        <f t="shared" si="141"/>
        <v>0.97948959653900913</v>
      </c>
      <c r="AK260" s="83">
        <f t="shared" si="142"/>
        <v>-0.32812038267551485</v>
      </c>
      <c r="AL260" s="83">
        <f t="shared" si="143"/>
        <v>-1.8915113807179404</v>
      </c>
      <c r="AM260" s="83">
        <f t="shared" si="144"/>
        <v>-1.3859125797953997</v>
      </c>
      <c r="AN260" s="90">
        <f t="shared" si="152"/>
        <v>48.728929328356855</v>
      </c>
      <c r="AO260" s="90">
        <f t="shared" si="152"/>
        <v>48.728929328364515</v>
      </c>
      <c r="AP260" s="90">
        <f t="shared" si="152"/>
        <v>48.728929329011329</v>
      </c>
      <c r="AQ260" s="90">
        <f t="shared" si="152"/>
        <v>48.728929383653437</v>
      </c>
      <c r="AR260" s="90">
        <f t="shared" si="152"/>
        <v>48.728933999440351</v>
      </c>
      <c r="AS260" s="90">
        <f t="shared" si="152"/>
        <v>48.72932168940315</v>
      </c>
      <c r="AT260" s="90">
        <f t="shared" si="152"/>
        <v>48.753363997032444</v>
      </c>
      <c r="AU260" s="90">
        <f t="shared" si="145"/>
        <v>49.074476731392046</v>
      </c>
      <c r="AV260" s="90"/>
    </row>
    <row r="261" spans="1:48" ht="12.95" customHeight="1">
      <c r="A261" s="53" t="s">
        <v>155</v>
      </c>
      <c r="B261" s="50" t="s">
        <v>197</v>
      </c>
      <c r="C261" s="49">
        <v>47265.438999999998</v>
      </c>
      <c r="D261" s="49"/>
      <c r="E261" s="83">
        <f t="shared" si="127"/>
        <v>35035.508324305432</v>
      </c>
      <c r="F261" s="83">
        <f t="shared" si="128"/>
        <v>35035.5</v>
      </c>
      <c r="G261" s="83">
        <f t="shared" si="153"/>
        <v>1.8370600009802729E-3</v>
      </c>
      <c r="I261" s="83">
        <f t="shared" si="154"/>
        <v>1.8370600009802729E-3</v>
      </c>
      <c r="P261" s="83">
        <f t="shared" si="129"/>
        <v>-3.5773861098588422E-3</v>
      </c>
      <c r="Q261" s="146">
        <f t="shared" si="130"/>
        <v>32246.938999999998</v>
      </c>
      <c r="R261" s="83">
        <f t="shared" si="151"/>
        <v>2.9316226687180825E-5</v>
      </c>
      <c r="S261" s="85">
        <v>0.1</v>
      </c>
      <c r="T261" s="83">
        <f t="shared" si="131"/>
        <v>2.9316226687180829E-6</v>
      </c>
      <c r="Z261" s="83">
        <f t="shared" si="132"/>
        <v>35035.5</v>
      </c>
      <c r="AA261" s="90">
        <f t="shared" si="133"/>
        <v>-1.199186540806398E-3</v>
      </c>
      <c r="AB261" s="90">
        <f t="shared" si="134"/>
        <v>-5.4113956807217128E-4</v>
      </c>
      <c r="AC261" s="90">
        <f t="shared" si="135"/>
        <v>5.4144461108391155E-3</v>
      </c>
      <c r="AD261" s="90">
        <f t="shared" si="136"/>
        <v>3.0362465417866709E-3</v>
      </c>
      <c r="AE261" s="90">
        <f t="shared" si="137"/>
        <v>9.2187930625115196E-7</v>
      </c>
      <c r="AF261" s="83">
        <f t="shared" si="138"/>
        <v>5.4144461108391155E-3</v>
      </c>
      <c r="AG261" s="147"/>
      <c r="AH261" s="83">
        <f t="shared" si="139"/>
        <v>2.3781995690524442E-3</v>
      </c>
      <c r="AI261" s="83">
        <f t="shared" si="140"/>
        <v>0.89235217142109569</v>
      </c>
      <c r="AJ261" s="83">
        <f t="shared" si="141"/>
        <v>0.97865396456826181</v>
      </c>
      <c r="AK261" s="83">
        <f t="shared" si="142"/>
        <v>-0.32856517440306399</v>
      </c>
      <c r="AL261" s="83">
        <f t="shared" si="143"/>
        <v>-1.8874051852029867</v>
      </c>
      <c r="AM261" s="83">
        <f t="shared" si="144"/>
        <v>-1.379932992965637</v>
      </c>
      <c r="AN261" s="90">
        <f t="shared" ref="AN261:AT270" si="155">$AU261+$AB$7*SIN(AO261)</f>
        <v>48.73325034310318</v>
      </c>
      <c r="AO261" s="90">
        <f t="shared" si="155"/>
        <v>48.733250343116957</v>
      </c>
      <c r="AP261" s="90">
        <f t="shared" si="155"/>
        <v>48.73325034415042</v>
      </c>
      <c r="AQ261" s="90">
        <f t="shared" si="155"/>
        <v>48.733250421678058</v>
      </c>
      <c r="AR261" s="90">
        <f t="shared" si="155"/>
        <v>48.733256237134547</v>
      </c>
      <c r="AS261" s="90">
        <f t="shared" si="155"/>
        <v>48.733689992034812</v>
      </c>
      <c r="AT261" s="90">
        <f t="shared" si="155"/>
        <v>48.758180449880577</v>
      </c>
      <c r="AU261" s="90">
        <f t="shared" si="145"/>
        <v>49.078743371374941</v>
      </c>
    </row>
    <row r="262" spans="1:48" ht="12.95" customHeight="1">
      <c r="A262" s="53" t="s">
        <v>155</v>
      </c>
      <c r="B262" s="50"/>
      <c r="C262" s="49">
        <v>47266.430999999997</v>
      </c>
      <c r="D262" s="49"/>
      <c r="E262" s="83">
        <f t="shared" si="127"/>
        <v>35040.003393051884</v>
      </c>
      <c r="F262" s="83">
        <f t="shared" si="128"/>
        <v>35040</v>
      </c>
      <c r="G262" s="83">
        <f t="shared" si="153"/>
        <v>7.4879999738186598E-4</v>
      </c>
      <c r="I262" s="83">
        <f t="shared" si="154"/>
        <v>7.4879999738186598E-4</v>
      </c>
      <c r="P262" s="83">
        <f t="shared" si="129"/>
        <v>-3.578978980765811E-3</v>
      </c>
      <c r="Q262" s="146">
        <f t="shared" si="130"/>
        <v>32247.930999999997</v>
      </c>
      <c r="R262" s="83">
        <f t="shared" si="151"/>
        <v>1.8729670883696947E-5</v>
      </c>
      <c r="S262" s="85">
        <v>0.1</v>
      </c>
      <c r="T262" s="83">
        <f t="shared" si="131"/>
        <v>1.8729670883696949E-6</v>
      </c>
      <c r="Z262" s="83">
        <f t="shared" si="132"/>
        <v>35040</v>
      </c>
      <c r="AA262" s="90">
        <f t="shared" si="133"/>
        <v>-1.2042302985806135E-3</v>
      </c>
      <c r="AB262" s="90">
        <f t="shared" si="134"/>
        <v>-1.6259486848033316E-3</v>
      </c>
      <c r="AC262" s="90">
        <f t="shared" si="135"/>
        <v>4.3277789781476766E-3</v>
      </c>
      <c r="AD262" s="90">
        <f t="shared" si="136"/>
        <v>1.9530302959624795E-3</v>
      </c>
      <c r="AE262" s="90">
        <f t="shared" si="137"/>
        <v>3.8143273369472902E-7</v>
      </c>
      <c r="AF262" s="83">
        <f t="shared" si="138"/>
        <v>4.3277789781476766E-3</v>
      </c>
      <c r="AG262" s="147"/>
      <c r="AH262" s="83">
        <f t="shared" si="139"/>
        <v>2.3747486821851975E-3</v>
      </c>
      <c r="AI262" s="83">
        <f t="shared" si="140"/>
        <v>0.8930285082537921</v>
      </c>
      <c r="AJ262" s="83">
        <f t="shared" si="141"/>
        <v>0.97822899160375409</v>
      </c>
      <c r="AK262" s="83">
        <f t="shared" si="142"/>
        <v>-0.32878599237476647</v>
      </c>
      <c r="AL262" s="83">
        <f t="shared" si="143"/>
        <v>-1.8853474217784374</v>
      </c>
      <c r="AM262" s="83">
        <f t="shared" si="144"/>
        <v>-1.3769491345895477</v>
      </c>
      <c r="AN262" s="90">
        <f t="shared" si="155"/>
        <v>48.73541330411534</v>
      </c>
      <c r="AO262" s="90">
        <f t="shared" si="155"/>
        <v>48.735413304133409</v>
      </c>
      <c r="AP262" s="90">
        <f t="shared" si="155"/>
        <v>48.735413305416735</v>
      </c>
      <c r="AQ262" s="90">
        <f t="shared" si="155"/>
        <v>48.735413396578274</v>
      </c>
      <c r="AR262" s="90">
        <f t="shared" si="155"/>
        <v>48.73541987172549</v>
      </c>
      <c r="AS262" s="90">
        <f t="shared" si="155"/>
        <v>48.735877195075624</v>
      </c>
      <c r="AT262" s="90">
        <f t="shared" si="155"/>
        <v>48.760590865279866</v>
      </c>
      <c r="AU262" s="90">
        <f t="shared" si="145"/>
        <v>49.080876691366385</v>
      </c>
      <c r="AV262" s="90"/>
    </row>
    <row r="263" spans="1:48" ht="12.95" customHeight="1">
      <c r="A263" s="53" t="s">
        <v>155</v>
      </c>
      <c r="B263" s="50"/>
      <c r="C263" s="49">
        <v>47266.436000000002</v>
      </c>
      <c r="D263" s="49"/>
      <c r="E263" s="83">
        <f t="shared" si="127"/>
        <v>35040.026049648404</v>
      </c>
      <c r="F263" s="83">
        <f t="shared" si="128"/>
        <v>35040</v>
      </c>
      <c r="G263" s="83">
        <f t="shared" si="153"/>
        <v>5.7488000020384789E-3</v>
      </c>
      <c r="I263" s="83">
        <f t="shared" si="154"/>
        <v>5.7488000020384789E-3</v>
      </c>
      <c r="P263" s="83">
        <f t="shared" si="129"/>
        <v>-3.578978980765811E-3</v>
      </c>
      <c r="Q263" s="146">
        <f t="shared" si="130"/>
        <v>32247.936000000002</v>
      </c>
      <c r="R263" s="83">
        <f t="shared" si="151"/>
        <v>8.700746075204542E-5</v>
      </c>
      <c r="S263" s="85">
        <v>0.1</v>
      </c>
      <c r="T263" s="83">
        <f t="shared" si="131"/>
        <v>8.7007460752045423E-6</v>
      </c>
      <c r="Z263" s="83">
        <f t="shared" si="132"/>
        <v>35040</v>
      </c>
      <c r="AA263" s="90">
        <f t="shared" si="133"/>
        <v>-1.2042302985806135E-3</v>
      </c>
      <c r="AB263" s="90">
        <f t="shared" si="134"/>
        <v>3.3740513198532813E-3</v>
      </c>
      <c r="AC263" s="90">
        <f t="shared" si="135"/>
        <v>9.3277789828042895E-3</v>
      </c>
      <c r="AD263" s="90">
        <f t="shared" si="136"/>
        <v>6.9530303006190928E-3</v>
      </c>
      <c r="AE263" s="90">
        <f t="shared" si="137"/>
        <v>4.8344630361327235E-6</v>
      </c>
      <c r="AF263" s="83">
        <f t="shared" si="138"/>
        <v>9.3277789828042895E-3</v>
      </c>
      <c r="AG263" s="147"/>
      <c r="AH263" s="83">
        <f t="shared" si="139"/>
        <v>2.3747486821851975E-3</v>
      </c>
      <c r="AI263" s="83">
        <f t="shared" si="140"/>
        <v>0.8930285082537921</v>
      </c>
      <c r="AJ263" s="83">
        <f t="shared" si="141"/>
        <v>0.97822899160375409</v>
      </c>
      <c r="AK263" s="83">
        <f t="shared" si="142"/>
        <v>-0.32878599237476647</v>
      </c>
      <c r="AL263" s="83">
        <f t="shared" si="143"/>
        <v>-1.8853474217784374</v>
      </c>
      <c r="AM263" s="83">
        <f t="shared" si="144"/>
        <v>-1.3769491345895477</v>
      </c>
      <c r="AN263" s="90">
        <f t="shared" si="155"/>
        <v>48.73541330411534</v>
      </c>
      <c r="AO263" s="90">
        <f t="shared" si="155"/>
        <v>48.735413304133409</v>
      </c>
      <c r="AP263" s="90">
        <f t="shared" si="155"/>
        <v>48.735413305416735</v>
      </c>
      <c r="AQ263" s="90">
        <f t="shared" si="155"/>
        <v>48.735413396578274</v>
      </c>
      <c r="AR263" s="90">
        <f t="shared" si="155"/>
        <v>48.73541987172549</v>
      </c>
      <c r="AS263" s="90">
        <f t="shared" si="155"/>
        <v>48.735877195075624</v>
      </c>
      <c r="AT263" s="90">
        <f t="shared" si="155"/>
        <v>48.760590865279866</v>
      </c>
      <c r="AU263" s="90">
        <f t="shared" si="145"/>
        <v>49.080876691366385</v>
      </c>
      <c r="AV263" s="90"/>
    </row>
    <row r="264" spans="1:48" ht="12.95" customHeight="1">
      <c r="A264" s="53" t="s">
        <v>157</v>
      </c>
      <c r="B264" s="50"/>
      <c r="C264" s="49">
        <v>47270.402000000002</v>
      </c>
      <c r="D264" s="49"/>
      <c r="E264" s="83">
        <f t="shared" si="127"/>
        <v>35057.997261995639</v>
      </c>
      <c r="F264" s="83">
        <f t="shared" si="128"/>
        <v>35058</v>
      </c>
      <c r="G264" s="83">
        <f t="shared" si="153"/>
        <v>-6.0423999821068719E-4</v>
      </c>
      <c r="I264" s="83">
        <f t="shared" si="154"/>
        <v>-6.0423999821068719E-4</v>
      </c>
      <c r="P264" s="83">
        <f t="shared" si="129"/>
        <v>-3.5853502414391371E-3</v>
      </c>
      <c r="Q264" s="146">
        <f t="shared" si="130"/>
        <v>32251.902000000002</v>
      </c>
      <c r="R264" s="83">
        <f t="shared" si="151"/>
        <v>8.8870182822815875E-6</v>
      </c>
      <c r="S264" s="85">
        <v>0.1</v>
      </c>
      <c r="T264" s="83">
        <f t="shared" si="131"/>
        <v>8.8870182822815883E-7</v>
      </c>
      <c r="Z264" s="83">
        <f t="shared" si="132"/>
        <v>35058</v>
      </c>
      <c r="AA264" s="90">
        <f t="shared" si="133"/>
        <v>-1.2245426552622177E-3</v>
      </c>
      <c r="AB264" s="90">
        <f t="shared" si="134"/>
        <v>-2.9650475843876066E-3</v>
      </c>
      <c r="AC264" s="90">
        <f t="shared" si="135"/>
        <v>2.9811102432284499E-3</v>
      </c>
      <c r="AD264" s="90">
        <f t="shared" si="136"/>
        <v>6.2030265705153046E-4</v>
      </c>
      <c r="AE264" s="90">
        <f t="shared" si="137"/>
        <v>3.8477538634518866E-8</v>
      </c>
      <c r="AF264" s="83">
        <f t="shared" si="138"/>
        <v>2.9811102432284499E-3</v>
      </c>
      <c r="AG264" s="147"/>
      <c r="AH264" s="83">
        <f t="shared" si="139"/>
        <v>2.3608075861769194E-3</v>
      </c>
      <c r="AI264" s="83">
        <f t="shared" si="140"/>
        <v>0.89574868103079053</v>
      </c>
      <c r="AJ264" s="83">
        <f t="shared" si="141"/>
        <v>0.97648094397175056</v>
      </c>
      <c r="AK264" s="83">
        <f t="shared" si="142"/>
        <v>-0.32965859813062542</v>
      </c>
      <c r="AL264" s="83">
        <f t="shared" si="143"/>
        <v>-1.8770850490855384</v>
      </c>
      <c r="AM264" s="83">
        <f t="shared" si="144"/>
        <v>-1.365052868150253</v>
      </c>
      <c r="AN264" s="90">
        <f t="shared" si="155"/>
        <v>48.744081589449515</v>
      </c>
      <c r="AO264" s="90">
        <f t="shared" si="155"/>
        <v>48.744081589496943</v>
      </c>
      <c r="AP264" s="90">
        <f t="shared" si="155"/>
        <v>48.744081592275265</v>
      </c>
      <c r="AQ264" s="90">
        <f t="shared" si="155"/>
        <v>48.744081755020723</v>
      </c>
      <c r="AR264" s="90">
        <f t="shared" si="155"/>
        <v>48.744091287213891</v>
      </c>
      <c r="AS264" s="90">
        <f t="shared" si="155"/>
        <v>48.744646428828126</v>
      </c>
      <c r="AT264" s="90">
        <f t="shared" si="155"/>
        <v>48.770247090542775</v>
      </c>
      <c r="AU264" s="90">
        <f t="shared" si="145"/>
        <v>49.089409971332174</v>
      </c>
      <c r="AV264" s="90"/>
    </row>
    <row r="265" spans="1:48" ht="12.95" customHeight="1">
      <c r="A265" s="53" t="s">
        <v>157</v>
      </c>
      <c r="B265" s="50" t="s">
        <v>197</v>
      </c>
      <c r="C265" s="49">
        <v>47288.387000000002</v>
      </c>
      <c r="D265" s="49"/>
      <c r="E265" s="83">
        <f t="shared" si="127"/>
        <v>35139.493039621688</v>
      </c>
      <c r="F265" s="83">
        <f t="shared" si="128"/>
        <v>35139.5</v>
      </c>
      <c r="G265" s="83">
        <f t="shared" si="153"/>
        <v>-1.5360599936684594E-3</v>
      </c>
      <c r="I265" s="83">
        <f t="shared" si="154"/>
        <v>-1.5360599936684594E-3</v>
      </c>
      <c r="P265" s="83">
        <f t="shared" si="129"/>
        <v>-3.6141934297491251E-3</v>
      </c>
      <c r="Q265" s="146">
        <f t="shared" si="130"/>
        <v>32269.887000000002</v>
      </c>
      <c r="R265" s="83">
        <f t="shared" si="151"/>
        <v>4.3186385781564347E-6</v>
      </c>
      <c r="S265" s="85">
        <v>0.1</v>
      </c>
      <c r="T265" s="83">
        <f t="shared" si="131"/>
        <v>4.3186385781564351E-7</v>
      </c>
      <c r="Z265" s="83">
        <f t="shared" si="132"/>
        <v>35139.5</v>
      </c>
      <c r="AA265" s="90">
        <f t="shared" si="133"/>
        <v>-1.3192847627323686E-3</v>
      </c>
      <c r="AB265" s="90">
        <f t="shared" si="134"/>
        <v>-3.8309686606852159E-3</v>
      </c>
      <c r="AC265" s="90">
        <f t="shared" si="135"/>
        <v>2.0781334360806657E-3</v>
      </c>
      <c r="AD265" s="90">
        <f t="shared" si="136"/>
        <v>-2.1677523093609078E-4</v>
      </c>
      <c r="AE265" s="90">
        <f t="shared" si="137"/>
        <v>4.6991500747395496E-9</v>
      </c>
      <c r="AF265" s="83">
        <f t="shared" si="138"/>
        <v>2.0781334360806657E-3</v>
      </c>
      <c r="AG265" s="147"/>
      <c r="AH265" s="83">
        <f t="shared" si="139"/>
        <v>2.2949086670167565E-3</v>
      </c>
      <c r="AI265" s="83">
        <f t="shared" si="140"/>
        <v>0.90836519484222622</v>
      </c>
      <c r="AJ265" s="83">
        <f t="shared" si="141"/>
        <v>0.96757197768941383</v>
      </c>
      <c r="AK265" s="83">
        <f t="shared" si="142"/>
        <v>-0.33338594948192685</v>
      </c>
      <c r="AL265" s="83">
        <f t="shared" si="143"/>
        <v>-1.839033332959402</v>
      </c>
      <c r="AM265" s="83">
        <f t="shared" si="144"/>
        <v>-1.3119476143396296</v>
      </c>
      <c r="AN265" s="90">
        <f t="shared" si="155"/>
        <v>48.783664444083769</v>
      </c>
      <c r="AO265" s="90">
        <f t="shared" si="155"/>
        <v>48.783664445040664</v>
      </c>
      <c r="AP265" s="90">
        <f t="shared" si="155"/>
        <v>48.783664476185898</v>
      </c>
      <c r="AQ265" s="90">
        <f t="shared" si="155"/>
        <v>48.783665489900351</v>
      </c>
      <c r="AR265" s="90">
        <f t="shared" si="155"/>
        <v>48.783698477977239</v>
      </c>
      <c r="AS265" s="90">
        <f t="shared" si="155"/>
        <v>48.784765393451721</v>
      </c>
      <c r="AT265" s="90">
        <f t="shared" si="155"/>
        <v>48.814257924337838</v>
      </c>
      <c r="AU265" s="90">
        <f t="shared" si="145"/>
        <v>49.128046766732815</v>
      </c>
      <c r="AV265" s="90"/>
    </row>
    <row r="266" spans="1:48" ht="12.95" customHeight="1">
      <c r="A266" s="53" t="s">
        <v>124</v>
      </c>
      <c r="B266" s="50"/>
      <c r="C266" s="49">
        <v>47299.756999999998</v>
      </c>
      <c r="D266" s="49"/>
      <c r="E266" s="83">
        <f t="shared" si="127"/>
        <v>35191.014140072497</v>
      </c>
      <c r="F266" s="83">
        <f t="shared" si="128"/>
        <v>35191</v>
      </c>
      <c r="G266" s="83">
        <f t="shared" si="153"/>
        <v>3.1205199993564747E-3</v>
      </c>
      <c r="I266" s="83">
        <f t="shared" si="154"/>
        <v>3.1205199993564747E-3</v>
      </c>
      <c r="P266" s="83">
        <f t="shared" si="129"/>
        <v>-3.6324157228434448E-3</v>
      </c>
      <c r="Q266" s="146">
        <f t="shared" si="130"/>
        <v>32281.256999999998</v>
      </c>
      <c r="R266" s="83">
        <f t="shared" si="151"/>
        <v>4.5602140868163747E-5</v>
      </c>
      <c r="S266" s="85">
        <v>0.1</v>
      </c>
      <c r="T266" s="83">
        <f t="shared" si="131"/>
        <v>4.5602140868163751E-6</v>
      </c>
      <c r="Z266" s="83">
        <f t="shared" si="132"/>
        <v>35191</v>
      </c>
      <c r="AA266" s="90">
        <f t="shared" si="133"/>
        <v>-1.381521328768196E-3</v>
      </c>
      <c r="AB266" s="90">
        <f t="shared" si="134"/>
        <v>8.6962560528122592E-4</v>
      </c>
      <c r="AC266" s="90">
        <f t="shared" si="135"/>
        <v>6.7529357221999195E-3</v>
      </c>
      <c r="AD266" s="90">
        <f t="shared" si="136"/>
        <v>4.5020413281246707E-3</v>
      </c>
      <c r="AE266" s="90">
        <f t="shared" si="137"/>
        <v>2.026837612014255E-6</v>
      </c>
      <c r="AF266" s="83">
        <f t="shared" si="138"/>
        <v>6.7529357221999195E-3</v>
      </c>
      <c r="AG266" s="147"/>
      <c r="AH266" s="83">
        <f t="shared" si="139"/>
        <v>2.2508943940752488E-3</v>
      </c>
      <c r="AI266" s="83">
        <f t="shared" si="140"/>
        <v>0.91659504634231814</v>
      </c>
      <c r="AJ266" s="83">
        <f t="shared" si="141"/>
        <v>0.96106463676404874</v>
      </c>
      <c r="AK266" s="83">
        <f t="shared" si="142"/>
        <v>-0.33553947984347382</v>
      </c>
      <c r="AL266" s="83">
        <f t="shared" si="143"/>
        <v>-1.8144283891588404</v>
      </c>
      <c r="AM266" s="83">
        <f t="shared" si="144"/>
        <v>-1.2790001634897665</v>
      </c>
      <c r="AN266" s="90">
        <f t="shared" si="155"/>
        <v>48.808966630730509</v>
      </c>
      <c r="AO266" s="90">
        <f t="shared" si="155"/>
        <v>48.808966634248307</v>
      </c>
      <c r="AP266" s="90">
        <f t="shared" si="155"/>
        <v>48.808966723472373</v>
      </c>
      <c r="AQ266" s="90">
        <f t="shared" si="155"/>
        <v>48.80896898649388</v>
      </c>
      <c r="AR266" s="90">
        <f t="shared" si="155"/>
        <v>48.809026369396271</v>
      </c>
      <c r="AS266" s="90">
        <f t="shared" si="155"/>
        <v>48.810471952826681</v>
      </c>
      <c r="AT266" s="90">
        <f t="shared" si="155"/>
        <v>48.84231047801768</v>
      </c>
      <c r="AU266" s="90">
        <f t="shared" si="145"/>
        <v>49.152461428857144</v>
      </c>
    </row>
    <row r="267" spans="1:48" ht="12.95" customHeight="1">
      <c r="A267" s="53" t="s">
        <v>157</v>
      </c>
      <c r="B267" s="50" t="s">
        <v>197</v>
      </c>
      <c r="C267" s="49">
        <v>47303.396000000001</v>
      </c>
      <c r="D267" s="49"/>
      <c r="E267" s="83">
        <f t="shared" si="127"/>
        <v>35207.50361100836</v>
      </c>
      <c r="F267" s="83">
        <f t="shared" si="128"/>
        <v>35207.5</v>
      </c>
      <c r="G267" s="83">
        <f t="shared" si="153"/>
        <v>7.9689999984111637E-4</v>
      </c>
      <c r="I267" s="83">
        <f t="shared" si="154"/>
        <v>7.9689999984111637E-4</v>
      </c>
      <c r="P267" s="83">
        <f t="shared" si="129"/>
        <v>-3.6382533155856324E-3</v>
      </c>
      <c r="Q267" s="146">
        <f t="shared" si="130"/>
        <v>32284.896000000001</v>
      </c>
      <c r="R267" s="83">
        <f t="shared" si="151"/>
        <v>1.9670584931340881E-5</v>
      </c>
      <c r="S267" s="85">
        <v>0.1</v>
      </c>
      <c r="T267" s="83">
        <f t="shared" si="131"/>
        <v>1.9670584931340881E-6</v>
      </c>
      <c r="Z267" s="83">
        <f t="shared" si="132"/>
        <v>35207.5</v>
      </c>
      <c r="AA267" s="90">
        <f t="shared" si="133"/>
        <v>-1.4018535561664872E-3</v>
      </c>
      <c r="AB267" s="90">
        <f t="shared" si="134"/>
        <v>-1.4394997595780288E-3</v>
      </c>
      <c r="AC267" s="90">
        <f t="shared" si="135"/>
        <v>4.4351533154267488E-3</v>
      </c>
      <c r="AD267" s="90">
        <f t="shared" si="136"/>
        <v>2.1987535560076036E-3</v>
      </c>
      <c r="AE267" s="90">
        <f t="shared" si="137"/>
        <v>4.834517200056082E-7</v>
      </c>
      <c r="AF267" s="83">
        <f t="shared" si="138"/>
        <v>4.4351533154267488E-3</v>
      </c>
      <c r="AG267" s="147"/>
      <c r="AH267" s="83">
        <f t="shared" si="139"/>
        <v>2.2363997594191452E-3</v>
      </c>
      <c r="AI267" s="83">
        <f t="shared" si="140"/>
        <v>0.91927456676118924</v>
      </c>
      <c r="AJ267" s="83">
        <f t="shared" si="141"/>
        <v>0.95882959832936887</v>
      </c>
      <c r="AK267" s="83">
        <f t="shared" si="142"/>
        <v>-0.33619418980207755</v>
      </c>
      <c r="AL267" s="83">
        <f t="shared" si="143"/>
        <v>-1.8064505064708891</v>
      </c>
      <c r="AM267" s="83">
        <f t="shared" si="144"/>
        <v>-1.2685392612206519</v>
      </c>
      <c r="AN267" s="90">
        <f t="shared" si="155"/>
        <v>48.817121750916634</v>
      </c>
      <c r="AO267" s="90">
        <f t="shared" si="155"/>
        <v>48.817121755961949</v>
      </c>
      <c r="AP267" s="90">
        <f t="shared" si="155"/>
        <v>48.817121875444272</v>
      </c>
      <c r="AQ267" s="90">
        <f t="shared" si="155"/>
        <v>48.817124704970396</v>
      </c>
      <c r="AR267" s="90">
        <f t="shared" si="155"/>
        <v>48.817191693521202</v>
      </c>
      <c r="AS267" s="90">
        <f t="shared" si="155"/>
        <v>48.818767125929341</v>
      </c>
      <c r="AT267" s="90">
        <f t="shared" si="155"/>
        <v>48.851337398583787</v>
      </c>
      <c r="AU267" s="90">
        <f t="shared" si="145"/>
        <v>49.160283602159112</v>
      </c>
      <c r="AV267" s="90"/>
    </row>
    <row r="268" spans="1:48" ht="12.95" customHeight="1">
      <c r="A268" s="53" t="s">
        <v>158</v>
      </c>
      <c r="B268" s="50"/>
      <c r="C268" s="49">
        <v>47353.38</v>
      </c>
      <c r="D268" s="49"/>
      <c r="E268" s="83">
        <f t="shared" si="127"/>
        <v>35433.997074942759</v>
      </c>
      <c r="F268" s="83">
        <f t="shared" si="128"/>
        <v>35434</v>
      </c>
      <c r="G268" s="83">
        <f t="shared" si="153"/>
        <v>-6.4551999821560457E-4</v>
      </c>
      <c r="I268" s="83">
        <f t="shared" si="154"/>
        <v>-6.4551999821560457E-4</v>
      </c>
      <c r="P268" s="83">
        <f t="shared" si="129"/>
        <v>-3.7183572437053426E-3</v>
      </c>
      <c r="Q268" s="146">
        <f t="shared" si="130"/>
        <v>32334.879999999997</v>
      </c>
      <c r="R268" s="83">
        <f t="shared" si="151"/>
        <v>9.4423287372689607E-6</v>
      </c>
      <c r="S268" s="85">
        <v>0.1</v>
      </c>
      <c r="T268" s="83">
        <f t="shared" si="131"/>
        <v>9.4423287372689607E-7</v>
      </c>
      <c r="Z268" s="83">
        <f t="shared" si="132"/>
        <v>35434</v>
      </c>
      <c r="AA268" s="90">
        <f t="shared" si="133"/>
        <v>-1.7005957174035988E-3</v>
      </c>
      <c r="AB268" s="90">
        <f t="shared" si="134"/>
        <v>-2.6632815245173484E-3</v>
      </c>
      <c r="AC268" s="90">
        <f t="shared" si="135"/>
        <v>3.0728372454897381E-3</v>
      </c>
      <c r="AD268" s="90">
        <f t="shared" si="136"/>
        <v>1.0550757191879943E-3</v>
      </c>
      <c r="AE268" s="90">
        <f t="shared" si="137"/>
        <v>1.1131847732200634E-7</v>
      </c>
      <c r="AF268" s="83">
        <f t="shared" si="138"/>
        <v>3.0728372454897381E-3</v>
      </c>
      <c r="AG268" s="147"/>
      <c r="AH268" s="83">
        <f t="shared" si="139"/>
        <v>2.0177615263017438E-3</v>
      </c>
      <c r="AI268" s="83">
        <f t="shared" si="140"/>
        <v>0.95820290927023555</v>
      </c>
      <c r="AJ268" s="83">
        <f t="shared" si="141"/>
        <v>0.92011816666920743</v>
      </c>
      <c r="AK268" s="83">
        <f t="shared" si="142"/>
        <v>-0.34321441117003937</v>
      </c>
      <c r="AL268" s="83">
        <f t="shared" si="143"/>
        <v>-1.6919808759711898</v>
      </c>
      <c r="AM268" s="83">
        <f t="shared" si="144"/>
        <v>-1.1291693298308316</v>
      </c>
      <c r="AN268" s="90">
        <f t="shared" si="155"/>
        <v>48.931565704658013</v>
      </c>
      <c r="AO268" s="90">
        <f t="shared" si="155"/>
        <v>48.931565867190926</v>
      </c>
      <c r="AP268" s="90">
        <f t="shared" si="155"/>
        <v>48.931567870363878</v>
      </c>
      <c r="AQ268" s="90">
        <f t="shared" si="155"/>
        <v>48.931592557548463</v>
      </c>
      <c r="AR268" s="90">
        <f t="shared" si="155"/>
        <v>48.931896596427819</v>
      </c>
      <c r="AS268" s="90">
        <f t="shared" si="155"/>
        <v>48.935610167737309</v>
      </c>
      <c r="AT268" s="90">
        <f t="shared" si="155"/>
        <v>48.977129642715873</v>
      </c>
      <c r="AU268" s="90">
        <f t="shared" si="145"/>
        <v>49.267660708395248</v>
      </c>
    </row>
    <row r="269" spans="1:48" ht="12.95" customHeight="1">
      <c r="A269" s="53" t="s">
        <v>159</v>
      </c>
      <c r="B269" s="50" t="s">
        <v>197</v>
      </c>
      <c r="C269" s="49">
        <v>47559.392</v>
      </c>
      <c r="D269" s="49"/>
      <c r="E269" s="83">
        <f t="shared" si="127"/>
        <v>36367.50322675248</v>
      </c>
      <c r="F269" s="83">
        <f t="shared" si="128"/>
        <v>36367.5</v>
      </c>
      <c r="G269" s="83">
        <f t="shared" si="153"/>
        <v>7.1210000169230625E-4</v>
      </c>
      <c r="I269" s="83">
        <f t="shared" si="154"/>
        <v>7.1210000169230625E-4</v>
      </c>
      <c r="P269" s="83">
        <f t="shared" si="129"/>
        <v>-4.0479024787659695E-3</v>
      </c>
      <c r="Q269" s="146">
        <f t="shared" si="130"/>
        <v>32540.892</v>
      </c>
      <c r="R269" s="83">
        <f t="shared" si="151"/>
        <v>2.2657623613968939E-5</v>
      </c>
      <c r="S269" s="85">
        <v>0.1</v>
      </c>
      <c r="T269" s="83">
        <f t="shared" si="131"/>
        <v>2.2657623613968939E-6</v>
      </c>
      <c r="Z269" s="83">
        <f t="shared" si="132"/>
        <v>36367.5</v>
      </c>
      <c r="AA269" s="90">
        <f t="shared" si="133"/>
        <v>-3.3321426528708561E-3</v>
      </c>
      <c r="AB269" s="90">
        <f t="shared" si="134"/>
        <v>-3.6598242028072813E-6</v>
      </c>
      <c r="AC269" s="90">
        <f t="shared" si="135"/>
        <v>4.7600024804582758E-3</v>
      </c>
      <c r="AD269" s="90">
        <f t="shared" si="136"/>
        <v>4.0442426545631623E-3</v>
      </c>
      <c r="AE269" s="90">
        <f t="shared" si="137"/>
        <v>1.6355898648988095E-6</v>
      </c>
      <c r="AF269" s="83">
        <f t="shared" si="138"/>
        <v>4.7600024804582758E-3</v>
      </c>
      <c r="AG269" s="147"/>
      <c r="AH269" s="83">
        <f t="shared" si="139"/>
        <v>7.1575982589511353E-4</v>
      </c>
      <c r="AI269" s="83">
        <f t="shared" si="140"/>
        <v>1.1582051865270502</v>
      </c>
      <c r="AJ269" s="83">
        <f t="shared" si="141"/>
        <v>0.54126106607239033</v>
      </c>
      <c r="AK269" s="83">
        <f t="shared" si="142"/>
        <v>-0.30743169612811605</v>
      </c>
      <c r="AL269" s="83">
        <f t="shared" si="143"/>
        <v>-1.0955349056620827</v>
      </c>
      <c r="AM269" s="83">
        <f t="shared" si="144"/>
        <v>-0.61003764984006925</v>
      </c>
      <c r="AN269" s="90">
        <f t="shared" si="155"/>
        <v>49.461148619162472</v>
      </c>
      <c r="AO269" s="90">
        <f t="shared" si="155"/>
        <v>49.461190725923558</v>
      </c>
      <c r="AP269" s="90">
        <f t="shared" si="155"/>
        <v>49.461366286633833</v>
      </c>
      <c r="AQ269" s="90">
        <f t="shared" si="155"/>
        <v>49.462097928208024</v>
      </c>
      <c r="AR269" s="90">
        <f t="shared" si="155"/>
        <v>49.465141060621711</v>
      </c>
      <c r="AS269" s="90">
        <f t="shared" si="155"/>
        <v>49.477697668147975</v>
      </c>
      <c r="AT269" s="90">
        <f t="shared" si="155"/>
        <v>49.527934187428322</v>
      </c>
      <c r="AU269" s="90">
        <f t="shared" si="145"/>
        <v>49.710206088843051</v>
      </c>
    </row>
    <row r="270" spans="1:48" ht="12.95" customHeight="1">
      <c r="A270" s="53" t="s">
        <v>159</v>
      </c>
      <c r="B270" s="50"/>
      <c r="C270" s="49">
        <v>47592.377999999997</v>
      </c>
      <c r="D270" s="49"/>
      <c r="E270" s="83">
        <f t="shared" si="127"/>
        <v>36516.973325210784</v>
      </c>
      <c r="F270" s="83">
        <f t="shared" si="128"/>
        <v>36517</v>
      </c>
      <c r="G270" s="83">
        <f t="shared" si="153"/>
        <v>-5.8867600018857047E-3</v>
      </c>
      <c r="I270" s="83">
        <f t="shared" si="154"/>
        <v>-5.8867600018857047E-3</v>
      </c>
      <c r="P270" s="83">
        <f t="shared" si="129"/>
        <v>-4.1005900078875087E-3</v>
      </c>
      <c r="Q270" s="146">
        <f t="shared" si="130"/>
        <v>32573.877999999997</v>
      </c>
      <c r="R270" s="83">
        <f t="shared" si="151"/>
        <v>3.1904032474595158E-6</v>
      </c>
      <c r="S270" s="85">
        <v>0.1</v>
      </c>
      <c r="T270" s="83">
        <f t="shared" si="131"/>
        <v>3.1904032474595162E-7</v>
      </c>
      <c r="Z270" s="83">
        <f t="shared" si="132"/>
        <v>36517</v>
      </c>
      <c r="AA270" s="90">
        <f t="shared" si="133"/>
        <v>-3.6499896709893012E-3</v>
      </c>
      <c r="AB270" s="90">
        <f t="shared" si="134"/>
        <v>-6.3373603387839126E-3</v>
      </c>
      <c r="AC270" s="90">
        <f t="shared" si="135"/>
        <v>-1.786169993998196E-3</v>
      </c>
      <c r="AD270" s="90">
        <f t="shared" si="136"/>
        <v>-2.2367703308964035E-3</v>
      </c>
      <c r="AE270" s="90">
        <f t="shared" si="137"/>
        <v>5.0031415131784062E-7</v>
      </c>
      <c r="AF270" s="83">
        <f t="shared" si="138"/>
        <v>-1.786169993998196E-3</v>
      </c>
      <c r="AG270" s="147"/>
      <c r="AH270" s="83">
        <f t="shared" si="139"/>
        <v>4.5060033689820752E-4</v>
      </c>
      <c r="AI270" s="83">
        <f t="shared" si="140"/>
        <v>1.1934797697320447</v>
      </c>
      <c r="AJ270" s="83">
        <f t="shared" si="141"/>
        <v>0.43793589498487251</v>
      </c>
      <c r="AK270" s="83">
        <f t="shared" si="142"/>
        <v>-0.28654616998435695</v>
      </c>
      <c r="AL270" s="83">
        <f t="shared" si="143"/>
        <v>-0.97690017627145864</v>
      </c>
      <c r="AM270" s="83">
        <f t="shared" si="144"/>
        <v>-0.53139892323690929</v>
      </c>
      <c r="AN270" s="90">
        <f t="shared" si="155"/>
        <v>49.555810048070029</v>
      </c>
      <c r="AO270" s="90">
        <f t="shared" si="155"/>
        <v>49.555871087501181</v>
      </c>
      <c r="AP270" s="90">
        <f t="shared" si="155"/>
        <v>49.55610378047578</v>
      </c>
      <c r="AQ270" s="90">
        <f t="shared" si="155"/>
        <v>49.556990420827866</v>
      </c>
      <c r="AR270" s="90">
        <f t="shared" si="155"/>
        <v>49.560362675961123</v>
      </c>
      <c r="AS270" s="90">
        <f t="shared" si="155"/>
        <v>49.573101597479628</v>
      </c>
      <c r="AT270" s="90">
        <f t="shared" si="155"/>
        <v>49.620070851862394</v>
      </c>
      <c r="AU270" s="90">
        <f t="shared" si="145"/>
        <v>49.781079719669997</v>
      </c>
    </row>
    <row r="271" spans="1:48" ht="12.95" customHeight="1">
      <c r="A271" s="53" t="s">
        <v>159</v>
      </c>
      <c r="B271" s="50" t="s">
        <v>197</v>
      </c>
      <c r="C271" s="49">
        <v>47612.364000000001</v>
      </c>
      <c r="D271" s="49"/>
      <c r="E271" s="83">
        <f t="shared" si="127"/>
        <v>36607.536272757883</v>
      </c>
      <c r="F271" s="83">
        <f t="shared" si="128"/>
        <v>36607.5</v>
      </c>
      <c r="G271" s="83">
        <f t="shared" si="153"/>
        <v>8.0049000025610439E-3</v>
      </c>
      <c r="I271" s="83">
        <f t="shared" si="154"/>
        <v>8.0049000025610439E-3</v>
      </c>
      <c r="P271" s="83">
        <f t="shared" si="129"/>
        <v>-4.1324725083457768E-3</v>
      </c>
      <c r="Q271" s="146">
        <f t="shared" si="130"/>
        <v>32593.864000000001</v>
      </c>
      <c r="R271" s="83">
        <f t="shared" si="151"/>
        <v>1.4731581146851654E-4</v>
      </c>
      <c r="S271" s="85">
        <v>0.1</v>
      </c>
      <c r="T271" s="83">
        <f t="shared" si="131"/>
        <v>1.4731581146851655E-5</v>
      </c>
      <c r="Z271" s="83">
        <f t="shared" si="132"/>
        <v>36607.5</v>
      </c>
      <c r="AA271" s="90">
        <f t="shared" si="133"/>
        <v>-3.8484088026158763E-3</v>
      </c>
      <c r="AB271" s="90">
        <f t="shared" si="134"/>
        <v>7.720836296831143E-3</v>
      </c>
      <c r="AC271" s="90">
        <f t="shared" si="135"/>
        <v>1.2137372510906821E-2</v>
      </c>
      <c r="AD271" s="90">
        <f t="shared" si="136"/>
        <v>1.185330880517692E-2</v>
      </c>
      <c r="AE271" s="90">
        <f t="shared" si="137"/>
        <v>1.405009296308847E-5</v>
      </c>
      <c r="AF271" s="83">
        <f t="shared" si="138"/>
        <v>1.2137372510906821E-2</v>
      </c>
      <c r="AG271" s="147"/>
      <c r="AH271" s="83">
        <f t="shared" si="139"/>
        <v>2.8406370572990055E-4</v>
      </c>
      <c r="AI271" s="83">
        <f t="shared" si="140"/>
        <v>1.2144858147829052</v>
      </c>
      <c r="AJ271" s="83">
        <f t="shared" si="141"/>
        <v>0.36907135126985041</v>
      </c>
      <c r="AK271" s="83">
        <f t="shared" si="142"/>
        <v>-0.27118068530996503</v>
      </c>
      <c r="AL271" s="83">
        <f t="shared" si="143"/>
        <v>-0.90160840729953251</v>
      </c>
      <c r="AM271" s="83">
        <f t="shared" si="144"/>
        <v>-0.48404730958788378</v>
      </c>
      <c r="AN271" s="90">
        <f t="shared" ref="AN271:AT280" si="156">$AU271+$AB$7*SIN(AO271)</f>
        <v>49.614485643570866</v>
      </c>
      <c r="AO271" s="90">
        <f t="shared" si="156"/>
        <v>49.614558400502119</v>
      </c>
      <c r="AP271" s="90">
        <f t="shared" si="156"/>
        <v>49.614822893946744</v>
      </c>
      <c r="AQ271" s="90">
        <f t="shared" si="156"/>
        <v>49.615783959370859</v>
      </c>
      <c r="AR271" s="90">
        <f t="shared" si="156"/>
        <v>49.619270208914386</v>
      </c>
      <c r="AS271" s="90">
        <f t="shared" si="156"/>
        <v>49.63184061226832</v>
      </c>
      <c r="AT271" s="90">
        <f t="shared" si="156"/>
        <v>49.676245701115477</v>
      </c>
      <c r="AU271" s="90">
        <f t="shared" si="145"/>
        <v>49.823983155053526</v>
      </c>
    </row>
    <row r="272" spans="1:48" ht="12.95" customHeight="1">
      <c r="A272" s="53" t="s">
        <v>160</v>
      </c>
      <c r="B272" s="50" t="s">
        <v>197</v>
      </c>
      <c r="C272" s="49">
        <v>47698.423000000003</v>
      </c>
      <c r="D272" s="49"/>
      <c r="E272" s="83">
        <f t="shared" si="127"/>
        <v>36997.497080470988</v>
      </c>
      <c r="F272" s="83">
        <f t="shared" si="128"/>
        <v>36997.5</v>
      </c>
      <c r="G272" s="83">
        <f t="shared" si="153"/>
        <v>-6.4429999474668875E-4</v>
      </c>
      <c r="I272" s="83">
        <f t="shared" si="154"/>
        <v>-6.4429999474668875E-4</v>
      </c>
      <c r="P272" s="83">
        <f t="shared" si="129"/>
        <v>-4.2697635473206543E-3</v>
      </c>
      <c r="Q272" s="146">
        <f t="shared" si="130"/>
        <v>32679.923000000003</v>
      </c>
      <c r="R272" s="83">
        <f t="shared" si="151"/>
        <v>1.3143985971042239E-5</v>
      </c>
      <c r="S272" s="85">
        <v>0.1</v>
      </c>
      <c r="T272" s="83">
        <f t="shared" si="131"/>
        <v>1.314398597104224E-6</v>
      </c>
      <c r="Z272" s="83">
        <f t="shared" si="132"/>
        <v>36997.5</v>
      </c>
      <c r="AA272" s="90">
        <f t="shared" si="133"/>
        <v>-4.7384690877933806E-3</v>
      </c>
      <c r="AB272" s="90">
        <f t="shared" si="134"/>
        <v>-1.7559445427396279E-4</v>
      </c>
      <c r="AC272" s="90">
        <f t="shared" si="135"/>
        <v>3.6254635525739655E-3</v>
      </c>
      <c r="AD272" s="90">
        <f t="shared" si="136"/>
        <v>4.0941690930466918E-3</v>
      </c>
      <c r="AE272" s="90">
        <f t="shared" si="137"/>
        <v>1.6762220562458773E-6</v>
      </c>
      <c r="AF272" s="83">
        <f t="shared" si="138"/>
        <v>3.6254635525739655E-3</v>
      </c>
      <c r="AG272" s="147"/>
      <c r="AH272" s="83">
        <f t="shared" si="139"/>
        <v>-4.6870554047272596E-4</v>
      </c>
      <c r="AI272" s="83">
        <f t="shared" si="140"/>
        <v>1.295107301330064</v>
      </c>
      <c r="AJ272" s="83">
        <f t="shared" si="141"/>
        <v>2.4476399684420745E-2</v>
      </c>
      <c r="AK272" s="83">
        <f t="shared" si="142"/>
        <v>-0.18015218436076713</v>
      </c>
      <c r="AL272" s="83">
        <f t="shared" si="143"/>
        <v>-0.54807761988643311</v>
      </c>
      <c r="AM272" s="83">
        <f t="shared" si="144"/>
        <v>-0.28111118812699315</v>
      </c>
      <c r="AN272" s="90">
        <f t="shared" si="156"/>
        <v>49.878379373484947</v>
      </c>
      <c r="AO272" s="90">
        <f t="shared" si="156"/>
        <v>49.878478442698253</v>
      </c>
      <c r="AP272" s="90">
        <f t="shared" si="156"/>
        <v>49.87878784064997</v>
      </c>
      <c r="AQ272" s="90">
        <f t="shared" si="156"/>
        <v>49.879753854712064</v>
      </c>
      <c r="AR272" s="90">
        <f t="shared" si="156"/>
        <v>49.882767549076704</v>
      </c>
      <c r="AS272" s="90">
        <f t="shared" si="156"/>
        <v>49.892146150478744</v>
      </c>
      <c r="AT272" s="90">
        <f t="shared" si="156"/>
        <v>49.921117944517441</v>
      </c>
      <c r="AU272" s="90">
        <f t="shared" si="145"/>
        <v>50.008870887645543</v>
      </c>
    </row>
    <row r="273" spans="1:48" ht="12.95" customHeight="1">
      <c r="A273" s="53" t="s">
        <v>161</v>
      </c>
      <c r="B273" s="50" t="s">
        <v>197</v>
      </c>
      <c r="C273" s="49">
        <v>47922.415999999997</v>
      </c>
      <c r="D273" s="49"/>
      <c r="E273" s="83">
        <f t="shared" si="127"/>
        <v>38012.48088462952</v>
      </c>
      <c r="F273" s="83">
        <f t="shared" si="128"/>
        <v>38012.5</v>
      </c>
      <c r="G273" s="83">
        <f t="shared" si="153"/>
        <v>-4.2185000056633726E-3</v>
      </c>
      <c r="I273" s="83">
        <f t="shared" si="154"/>
        <v>-4.2185000056633726E-3</v>
      </c>
      <c r="P273" s="83">
        <f t="shared" si="129"/>
        <v>-4.6262872154623855E-3</v>
      </c>
      <c r="Q273" s="146">
        <f t="shared" si="130"/>
        <v>32903.915999999997</v>
      </c>
      <c r="R273" s="83">
        <f t="shared" si="151"/>
        <v>1.662904084756642E-7</v>
      </c>
      <c r="S273" s="85">
        <v>0.1</v>
      </c>
      <c r="T273" s="83">
        <f t="shared" si="131"/>
        <v>1.6629040847566422E-8</v>
      </c>
      <c r="Z273" s="83">
        <f t="shared" si="132"/>
        <v>38012.5</v>
      </c>
      <c r="AA273" s="90">
        <f t="shared" si="133"/>
        <v>-6.8529887157182485E-3</v>
      </c>
      <c r="AB273" s="90">
        <f t="shared" si="134"/>
        <v>-1.9917985054075096E-3</v>
      </c>
      <c r="AC273" s="90">
        <f t="shared" si="135"/>
        <v>4.0778720979901296E-4</v>
      </c>
      <c r="AD273" s="90">
        <f t="shared" si="136"/>
        <v>2.6344887100548759E-3</v>
      </c>
      <c r="AE273" s="90">
        <f t="shared" si="137"/>
        <v>6.9405307634066044E-7</v>
      </c>
      <c r="AF273" s="83">
        <f t="shared" si="138"/>
        <v>4.0778720979901296E-4</v>
      </c>
      <c r="AG273" s="147"/>
      <c r="AH273" s="83">
        <f t="shared" si="139"/>
        <v>-2.226701500255863E-3</v>
      </c>
      <c r="AI273" s="83">
        <f t="shared" si="140"/>
        <v>1.3062856735380692</v>
      </c>
      <c r="AJ273" s="83">
        <f t="shared" si="141"/>
        <v>-0.84472646974545895</v>
      </c>
      <c r="AK273" s="83">
        <f t="shared" si="142"/>
        <v>0.16041263981868864</v>
      </c>
      <c r="AL273" s="83">
        <f t="shared" si="143"/>
        <v>0.48245510304982303</v>
      </c>
      <c r="AM273" s="83">
        <f t="shared" si="144"/>
        <v>0.24601815932914686</v>
      </c>
      <c r="AN273" s="90">
        <f t="shared" si="156"/>
        <v>50.605248883823386</v>
      </c>
      <c r="AO273" s="90">
        <f t="shared" si="156"/>
        <v>50.605153066311431</v>
      </c>
      <c r="AP273" s="90">
        <f t="shared" si="156"/>
        <v>50.604859158744169</v>
      </c>
      <c r="AQ273" s="90">
        <f t="shared" si="156"/>
        <v>50.603957826150932</v>
      </c>
      <c r="AR273" s="90">
        <f t="shared" si="156"/>
        <v>50.601195468749538</v>
      </c>
      <c r="AS273" s="90">
        <f t="shared" si="156"/>
        <v>50.592745984455469</v>
      </c>
      <c r="AT273" s="90">
        <f t="shared" si="156"/>
        <v>50.567047381639824</v>
      </c>
      <c r="AU273" s="90">
        <f t="shared" si="145"/>
        <v>50.490053063493988</v>
      </c>
    </row>
    <row r="274" spans="1:48" ht="12.95" customHeight="1">
      <c r="A274" s="53" t="s">
        <v>161</v>
      </c>
      <c r="B274" s="50"/>
      <c r="C274" s="49">
        <v>47955.409</v>
      </c>
      <c r="D274" s="49"/>
      <c r="E274" s="83">
        <f t="shared" si="127"/>
        <v>38161.982702322959</v>
      </c>
      <c r="F274" s="83">
        <f t="shared" si="128"/>
        <v>38162</v>
      </c>
      <c r="G274" s="83">
        <f t="shared" si="153"/>
        <v>-3.8173599969013594E-3</v>
      </c>
      <c r="I274" s="83">
        <f t="shared" si="154"/>
        <v>-3.8173599969013594E-3</v>
      </c>
      <c r="P274" s="83">
        <f t="shared" si="129"/>
        <v>-4.6787039759195077E-3</v>
      </c>
      <c r="Q274" s="146">
        <f t="shared" si="130"/>
        <v>32936.909</v>
      </c>
      <c r="R274" s="83">
        <f t="shared" si="151"/>
        <v>7.4191345019081633E-7</v>
      </c>
      <c r="S274" s="85">
        <v>0.1</v>
      </c>
      <c r="T274" s="83">
        <f t="shared" si="131"/>
        <v>7.419134501908164E-8</v>
      </c>
      <c r="Z274" s="83">
        <f t="shared" si="132"/>
        <v>38162</v>
      </c>
      <c r="AA274" s="90">
        <f t="shared" si="133"/>
        <v>-7.0802991880403125E-3</v>
      </c>
      <c r="AB274" s="90">
        <f t="shared" si="134"/>
        <v>-1.4157647847805547E-3</v>
      </c>
      <c r="AC274" s="90">
        <f t="shared" si="135"/>
        <v>8.6134397901814833E-4</v>
      </c>
      <c r="AD274" s="90">
        <f t="shared" si="136"/>
        <v>3.262939191138953E-3</v>
      </c>
      <c r="AE274" s="90">
        <f t="shared" si="137"/>
        <v>1.0646772165070527E-6</v>
      </c>
      <c r="AF274" s="83">
        <f t="shared" si="138"/>
        <v>8.6134397901814833E-4</v>
      </c>
      <c r="AG274" s="147"/>
      <c r="AH274" s="83">
        <f t="shared" si="139"/>
        <v>-2.4015952121208047E-3</v>
      </c>
      <c r="AI274" s="83">
        <f t="shared" si="140"/>
        <v>1.2801824273776123</v>
      </c>
      <c r="AJ274" s="83">
        <f t="shared" si="141"/>
        <v>-0.91261149810138253</v>
      </c>
      <c r="AK274" s="83">
        <f t="shared" si="142"/>
        <v>0.20258562687678006</v>
      </c>
      <c r="AL274" s="83">
        <f t="shared" si="143"/>
        <v>0.62602819296731016</v>
      </c>
      <c r="AM274" s="83">
        <f t="shared" si="144"/>
        <v>0.32365409902283226</v>
      </c>
      <c r="AN274" s="90">
        <f t="shared" si="156"/>
        <v>50.709383531500443</v>
      </c>
      <c r="AO274" s="90">
        <f t="shared" si="156"/>
        <v>50.709284328060754</v>
      </c>
      <c r="AP274" s="90">
        <f t="shared" si="156"/>
        <v>50.708966652794324</v>
      </c>
      <c r="AQ274" s="90">
        <f t="shared" si="156"/>
        <v>50.707949696050527</v>
      </c>
      <c r="AR274" s="90">
        <f t="shared" si="156"/>
        <v>50.704697451963042</v>
      </c>
      <c r="AS274" s="90">
        <f t="shared" si="156"/>
        <v>50.694329751645348</v>
      </c>
      <c r="AT274" s="90">
        <f t="shared" si="156"/>
        <v>50.661596975437718</v>
      </c>
      <c r="AU274" s="90">
        <f t="shared" si="145"/>
        <v>50.560926694320926</v>
      </c>
    </row>
    <row r="275" spans="1:48" ht="12.95" customHeight="1">
      <c r="A275" s="53" t="s">
        <v>162</v>
      </c>
      <c r="B275" s="50"/>
      <c r="C275" s="49">
        <v>48011.463000000003</v>
      </c>
      <c r="D275" s="49"/>
      <c r="E275" s="83">
        <f t="shared" si="127"/>
        <v>38415.981274413636</v>
      </c>
      <c r="F275" s="83">
        <f t="shared" si="128"/>
        <v>38416</v>
      </c>
      <c r="G275" s="83">
        <f t="shared" si="153"/>
        <v>-4.132479996769689E-3</v>
      </c>
      <c r="I275" s="83">
        <f t="shared" si="154"/>
        <v>-4.132479996769689E-3</v>
      </c>
      <c r="P275" s="83">
        <f t="shared" si="129"/>
        <v>-4.7677034559165613E-3</v>
      </c>
      <c r="Q275" s="146">
        <f t="shared" si="130"/>
        <v>32992.963000000003</v>
      </c>
      <c r="R275" s="83">
        <f t="shared" si="151"/>
        <v>4.0350884305051813E-7</v>
      </c>
      <c r="S275" s="85">
        <v>0.1</v>
      </c>
      <c r="T275" s="83">
        <f t="shared" si="131"/>
        <v>4.0350884305051813E-8</v>
      </c>
      <c r="Z275" s="83">
        <f t="shared" si="132"/>
        <v>38416</v>
      </c>
      <c r="AA275" s="90">
        <f t="shared" si="133"/>
        <v>-7.3998992442528364E-3</v>
      </c>
      <c r="AB275" s="90">
        <f t="shared" si="134"/>
        <v>-1.5002842084334144E-3</v>
      </c>
      <c r="AC275" s="90">
        <f t="shared" si="135"/>
        <v>6.352234591468723E-4</v>
      </c>
      <c r="AD275" s="90">
        <f t="shared" si="136"/>
        <v>3.2674192474831474E-3</v>
      </c>
      <c r="AE275" s="90">
        <f t="shared" si="137"/>
        <v>1.0676028538823337E-6</v>
      </c>
      <c r="AF275" s="83">
        <f t="shared" si="138"/>
        <v>6.352234591468723E-4</v>
      </c>
      <c r="AG275" s="147"/>
      <c r="AH275" s="83">
        <f t="shared" si="139"/>
        <v>-2.6321957883362747E-3</v>
      </c>
      <c r="AI275" s="83">
        <f t="shared" si="140"/>
        <v>1.2267939221485999</v>
      </c>
      <c r="AJ275" s="83">
        <f t="shared" si="141"/>
        <v>-0.98165536005606846</v>
      </c>
      <c r="AK275" s="83">
        <f t="shared" si="142"/>
        <v>0.26097441580492858</v>
      </c>
      <c r="AL275" s="83">
        <f t="shared" si="143"/>
        <v>0.85535905879469498</v>
      </c>
      <c r="AM275" s="83">
        <f t="shared" si="144"/>
        <v>0.45581546146542157</v>
      </c>
      <c r="AN275" s="90">
        <f t="shared" si="156"/>
        <v>50.880927454742299</v>
      </c>
      <c r="AO275" s="90">
        <f t="shared" si="156"/>
        <v>50.880848065718091</v>
      </c>
      <c r="AP275" s="90">
        <f t="shared" si="156"/>
        <v>50.880566897910086</v>
      </c>
      <c r="AQ275" s="90">
        <f t="shared" si="156"/>
        <v>50.879571549843945</v>
      </c>
      <c r="AR275" s="90">
        <f t="shared" si="156"/>
        <v>50.876053560452803</v>
      </c>
      <c r="AS275" s="90">
        <f t="shared" si="156"/>
        <v>50.863687983334437</v>
      </c>
      <c r="AT275" s="90">
        <f t="shared" si="156"/>
        <v>50.821015228803809</v>
      </c>
      <c r="AU275" s="90">
        <f t="shared" si="145"/>
        <v>50.681340756060344</v>
      </c>
      <c r="AV275" s="90"/>
    </row>
    <row r="276" spans="1:48" ht="12.95" customHeight="1">
      <c r="A276" s="53" t="s">
        <v>162</v>
      </c>
      <c r="B276" s="50" t="s">
        <v>197</v>
      </c>
      <c r="C276" s="49">
        <v>48016.44</v>
      </c>
      <c r="D276" s="49"/>
      <c r="E276" s="83">
        <f t="shared" si="127"/>
        <v>38438.533650574034</v>
      </c>
      <c r="F276" s="83">
        <f t="shared" si="128"/>
        <v>38438.5</v>
      </c>
      <c r="G276" s="83">
        <f t="shared" si="153"/>
        <v>7.4262200068915263E-3</v>
      </c>
      <c r="I276" s="83">
        <f t="shared" si="154"/>
        <v>7.4262200068915263E-3</v>
      </c>
      <c r="P276" s="83">
        <f t="shared" si="129"/>
        <v>-4.7755838432914453E-3</v>
      </c>
      <c r="Q276" s="146">
        <f t="shared" si="130"/>
        <v>32997.94</v>
      </c>
      <c r="R276" s="83">
        <f t="shared" si="151"/>
        <v>1.4888401719833998E-4</v>
      </c>
      <c r="S276" s="85">
        <v>0.1</v>
      </c>
      <c r="T276" s="83">
        <f t="shared" si="131"/>
        <v>1.4888401719833998E-5</v>
      </c>
      <c r="Z276" s="83">
        <f t="shared" si="132"/>
        <v>38438.5</v>
      </c>
      <c r="AA276" s="90">
        <f t="shared" si="133"/>
        <v>-7.4241700128497342E-3</v>
      </c>
      <c r="AB276" s="90">
        <f t="shared" si="134"/>
        <v>1.0074806176449815E-2</v>
      </c>
      <c r="AC276" s="90">
        <f t="shared" si="135"/>
        <v>1.2201803850182972E-2</v>
      </c>
      <c r="AD276" s="90">
        <f t="shared" si="136"/>
        <v>1.485039001974126E-2</v>
      </c>
      <c r="AE276" s="90">
        <f t="shared" si="137"/>
        <v>2.2053408373843083E-5</v>
      </c>
      <c r="AF276" s="83">
        <f t="shared" si="138"/>
        <v>1.2201803850182972E-2</v>
      </c>
      <c r="AG276" s="147"/>
      <c r="AH276" s="83">
        <f t="shared" si="139"/>
        <v>-2.6485861695582889E-3</v>
      </c>
      <c r="AI276" s="83">
        <f t="shared" si="140"/>
        <v>1.2217011579320691</v>
      </c>
      <c r="AJ276" s="83">
        <f t="shared" si="141"/>
        <v>-0.98516120309199051</v>
      </c>
      <c r="AK276" s="83">
        <f t="shared" si="142"/>
        <v>0.26531438973385663</v>
      </c>
      <c r="AL276" s="83">
        <f t="shared" si="143"/>
        <v>0.87471195101145738</v>
      </c>
      <c r="AM276" s="83">
        <f t="shared" si="144"/>
        <v>0.46755450434392104</v>
      </c>
      <c r="AN276" s="90">
        <f t="shared" si="156"/>
        <v>50.89576044886779</v>
      </c>
      <c r="AO276" s="90">
        <f t="shared" si="156"/>
        <v>50.895683764964417</v>
      </c>
      <c r="AP276" s="90">
        <f t="shared" si="156"/>
        <v>50.895409268949898</v>
      </c>
      <c r="AQ276" s="90">
        <f t="shared" si="156"/>
        <v>50.894427138807721</v>
      </c>
      <c r="AR276" s="90">
        <f t="shared" si="156"/>
        <v>50.890918862318678</v>
      </c>
      <c r="AS276" s="90">
        <f t="shared" si="156"/>
        <v>50.878458551749013</v>
      </c>
      <c r="AT276" s="90">
        <f t="shared" si="156"/>
        <v>50.835047470361367</v>
      </c>
      <c r="AU276" s="90">
        <f t="shared" si="145"/>
        <v>50.692007356017577</v>
      </c>
    </row>
    <row r="277" spans="1:48" ht="12.95" customHeight="1">
      <c r="A277" s="53" t="s">
        <v>124</v>
      </c>
      <c r="B277" s="50"/>
      <c r="C277" s="49">
        <v>48212.942999999999</v>
      </c>
      <c r="D277" s="49"/>
      <c r="E277" s="83">
        <f t="shared" ref="E277:E340" si="157">+(C277-C$7)/C$8</f>
        <v>39328.951487151804</v>
      </c>
      <c r="F277" s="83">
        <f t="shared" ref="F277:F340" si="158">ROUND(2*E277,0)/2</f>
        <v>39329</v>
      </c>
      <c r="G277" s="83">
        <f t="shared" si="153"/>
        <v>-1.0706119996029884E-2</v>
      </c>
      <c r="I277" s="83">
        <f t="shared" si="154"/>
        <v>-1.0706119996029884E-2</v>
      </c>
      <c r="P277" s="83">
        <f t="shared" ref="P277:P340" si="159">+D$11+D$12*F277+D$13*F277^2</f>
        <v>-5.0870244884182831E-3</v>
      </c>
      <c r="Q277" s="146">
        <f t="shared" ref="Q277:Q340" si="160">+C277-15018.5</f>
        <v>33194.442999999999</v>
      </c>
      <c r="R277" s="83">
        <f t="shared" si="151"/>
        <v>3.157423432366087E-5</v>
      </c>
      <c r="S277" s="85">
        <v>0.1</v>
      </c>
      <c r="T277" s="83">
        <f t="shared" ref="T277:T340" si="161">+S277*R277</f>
        <v>3.1574234323660871E-6</v>
      </c>
      <c r="Z277" s="83">
        <f t="shared" ref="Z277:Z340" si="162">F277</f>
        <v>39329</v>
      </c>
      <c r="AA277" s="90">
        <f t="shared" ref="AA277:AA340" si="163">AB$3+AB$4*Z277+AB$5*Z277^2+AH277</f>
        <v>-7.9183567094205133E-3</v>
      </c>
      <c r="AB277" s="90">
        <f t="shared" ref="AB277:AB340" si="164">IF(S277&lt;&gt;0,G277-AH277, -9999)</f>
        <v>-7.8747877750276543E-3</v>
      </c>
      <c r="AC277" s="90">
        <f t="shared" ref="AC277:AC340" si="165">+G277-P277</f>
        <v>-5.6190955076116005E-3</v>
      </c>
      <c r="AD277" s="90">
        <f t="shared" ref="AD277:AD340" si="166">IF(S277&lt;&gt;0,G277-AA277, -9999)</f>
        <v>-2.7877632866093703E-3</v>
      </c>
      <c r="AE277" s="90">
        <f t="shared" ref="AE277:AE340" si="167">+(G277-AA277)^2*S277</f>
        <v>7.7716241421670785E-7</v>
      </c>
      <c r="AF277" s="83">
        <f t="shared" ref="AF277:AF340" si="168">IF(S277&lt;&gt;0,G277-P277, -9999)</f>
        <v>-5.6190955076116005E-3</v>
      </c>
      <c r="AG277" s="147"/>
      <c r="AH277" s="83">
        <f t="shared" ref="AH277:AH340" si="169">$AB$6*($AB$11/AI277*AJ277+$AB$12)</f>
        <v>-2.8313322210022302E-3</v>
      </c>
      <c r="AI277" s="83">
        <f t="shared" ref="AI277:AI340" si="170">1+$AB$7*COS(AL277)</f>
        <v>1.0190309744982533</v>
      </c>
      <c r="AJ277" s="83">
        <f t="shared" ref="AJ277:AJ340" si="171">SIN(AL277+RADIANS($AB$9))</f>
        <v>-0.8922338025838138</v>
      </c>
      <c r="AK277" s="83">
        <f t="shared" ref="AK277:AK340" si="172">$AB$7*SIN(AL277)</f>
        <v>0.34522594172210735</v>
      </c>
      <c r="AL277" s="83">
        <f t="shared" ref="AL277:AL340" si="173">2*ATAN(AM277)</f>
        <v>1.5157259233730929</v>
      </c>
      <c r="AM277" s="83">
        <f t="shared" ref="AM277:AM340" si="174">SQRT((1+$AB$7)/(1-$AB$7))*TAN(AN277/2)</f>
        <v>0.94639215057637383</v>
      </c>
      <c r="AN277" s="90">
        <f t="shared" si="156"/>
        <v>51.432052367721809</v>
      </c>
      <c r="AO277" s="90">
        <f t="shared" si="156"/>
        <v>51.432049832346962</v>
      </c>
      <c r="AP277" s="90">
        <f t="shared" si="156"/>
        <v>51.432031188503501</v>
      </c>
      <c r="AQ277" s="90">
        <f t="shared" si="156"/>
        <v>51.431894116207687</v>
      </c>
      <c r="AR277" s="90">
        <f t="shared" si="156"/>
        <v>51.430887685005359</v>
      </c>
      <c r="AS277" s="90">
        <f t="shared" si="156"/>
        <v>51.423569128736034</v>
      </c>
      <c r="AT277" s="90">
        <f t="shared" si="156"/>
        <v>51.373622708143763</v>
      </c>
      <c r="AU277" s="90">
        <f t="shared" ref="AU277:AU340" si="175">RADIANS($AB$9)+$AB$18*(F277-AB$15)</f>
        <v>51.114167678769341</v>
      </c>
    </row>
    <row r="278" spans="1:48" ht="12.95" customHeight="1">
      <c r="A278" s="53" t="s">
        <v>163</v>
      </c>
      <c r="B278" s="50" t="s">
        <v>197</v>
      </c>
      <c r="C278" s="49">
        <v>48331.358</v>
      </c>
      <c r="D278" s="49"/>
      <c r="E278" s="83">
        <f t="shared" si="157"/>
        <v>39865.527662163688</v>
      </c>
      <c r="F278" s="83">
        <f t="shared" si="158"/>
        <v>39865.5</v>
      </c>
      <c r="G278" s="83">
        <f t="shared" si="153"/>
        <v>6.104660002165474E-3</v>
      </c>
      <c r="I278" s="83">
        <f t="shared" si="154"/>
        <v>6.104660002165474E-3</v>
      </c>
      <c r="P278" s="83">
        <f t="shared" si="159"/>
        <v>-5.2742368378267731E-3</v>
      </c>
      <c r="Q278" s="146">
        <f t="shared" si="160"/>
        <v>33312.858</v>
      </c>
      <c r="R278" s="83">
        <f t="shared" si="151"/>
        <v>1.2947929329518555E-4</v>
      </c>
      <c r="S278" s="85">
        <v>0.1</v>
      </c>
      <c r="T278" s="83">
        <f t="shared" si="161"/>
        <v>1.2947929329518555E-5</v>
      </c>
      <c r="Z278" s="83">
        <f t="shared" si="162"/>
        <v>39865.5</v>
      </c>
      <c r="AA278" s="90">
        <f t="shared" si="163"/>
        <v>-7.8797249210730003E-3</v>
      </c>
      <c r="AB278" s="90">
        <f t="shared" si="164"/>
        <v>8.7101480854116994E-3</v>
      </c>
      <c r="AC278" s="90">
        <f t="shared" si="165"/>
        <v>1.1378896839992247E-2</v>
      </c>
      <c r="AD278" s="90">
        <f t="shared" si="166"/>
        <v>1.3984384923238474E-2</v>
      </c>
      <c r="AE278" s="90">
        <f t="shared" si="167"/>
        <v>1.9556302168129955E-5</v>
      </c>
      <c r="AF278" s="83">
        <f t="shared" si="168"/>
        <v>1.1378896839992247E-2</v>
      </c>
      <c r="AG278" s="147"/>
      <c r="AH278" s="83">
        <f t="shared" si="169"/>
        <v>-2.6054880832462263E-3</v>
      </c>
      <c r="AI278" s="83">
        <f t="shared" si="170"/>
        <v>0.92002315660578915</v>
      </c>
      <c r="AJ278" s="83">
        <f t="shared" si="171"/>
        <v>-0.7268810439005613</v>
      </c>
      <c r="AK278" s="83">
        <f t="shared" si="172"/>
        <v>0.33637305681187801</v>
      </c>
      <c r="AL278" s="83">
        <f t="shared" si="173"/>
        <v>1.8042244404849515</v>
      </c>
      <c r="AM278" s="83">
        <f t="shared" si="174"/>
        <v>1.2656392380192858</v>
      </c>
      <c r="AN278" s="90">
        <f t="shared" si="156"/>
        <v>51.711571887081085</v>
      </c>
      <c r="AO278" s="90">
        <f t="shared" si="156"/>
        <v>51.711571881525771</v>
      </c>
      <c r="AP278" s="90">
        <f t="shared" si="156"/>
        <v>51.71157175234989</v>
      </c>
      <c r="AQ278" s="90">
        <f t="shared" si="156"/>
        <v>51.7115687487005</v>
      </c>
      <c r="AR278" s="90">
        <f t="shared" si="156"/>
        <v>51.711498926920342</v>
      </c>
      <c r="AS278" s="90">
        <f t="shared" si="156"/>
        <v>51.709886686853942</v>
      </c>
      <c r="AT278" s="90">
        <f t="shared" si="156"/>
        <v>51.67711476403565</v>
      </c>
      <c r="AU278" s="90">
        <f t="shared" si="175"/>
        <v>51.368506828860667</v>
      </c>
    </row>
    <row r="279" spans="1:48" ht="12.95" customHeight="1">
      <c r="A279" s="53" t="s">
        <v>124</v>
      </c>
      <c r="B279" s="50"/>
      <c r="C279" s="49">
        <v>48335.652000000002</v>
      </c>
      <c r="D279" s="49"/>
      <c r="E279" s="83">
        <f t="shared" si="157"/>
        <v>39884.985147241605</v>
      </c>
      <c r="F279" s="83">
        <f t="shared" si="158"/>
        <v>39885</v>
      </c>
      <c r="G279" s="83">
        <f t="shared" si="153"/>
        <v>-3.2777999949757941E-3</v>
      </c>
      <c r="I279" s="83">
        <f t="shared" si="154"/>
        <v>-3.2777999949757941E-3</v>
      </c>
      <c r="P279" s="83">
        <f t="shared" si="159"/>
        <v>-5.2810354187634682E-3</v>
      </c>
      <c r="Q279" s="146">
        <f t="shared" si="160"/>
        <v>33317.152000000002</v>
      </c>
      <c r="R279" s="83">
        <f t="shared" si="151"/>
        <v>4.0129521631177822E-6</v>
      </c>
      <c r="S279" s="85">
        <v>0.1</v>
      </c>
      <c r="T279" s="83">
        <f t="shared" si="161"/>
        <v>4.0129521631177825E-7</v>
      </c>
      <c r="Z279" s="83">
        <f t="shared" si="162"/>
        <v>39885</v>
      </c>
      <c r="AA279" s="90">
        <f t="shared" si="163"/>
        <v>-7.8749742338791867E-3</v>
      </c>
      <c r="AB279" s="90">
        <f t="shared" si="164"/>
        <v>-6.8386117986007477E-4</v>
      </c>
      <c r="AC279" s="90">
        <f t="shared" si="165"/>
        <v>2.0032354237876741E-3</v>
      </c>
      <c r="AD279" s="90">
        <f t="shared" si="166"/>
        <v>4.5971742389033926E-3</v>
      </c>
      <c r="AE279" s="90">
        <f t="shared" si="167"/>
        <v>2.1134010982836988E-6</v>
      </c>
      <c r="AF279" s="83">
        <f t="shared" si="168"/>
        <v>2.0032354237876741E-3</v>
      </c>
      <c r="AG279" s="147"/>
      <c r="AH279" s="83">
        <f t="shared" si="169"/>
        <v>-2.5939388151157193E-3</v>
      </c>
      <c r="AI279" s="83">
        <f t="shared" si="170"/>
        <v>0.91685183359781108</v>
      </c>
      <c r="AJ279" s="83">
        <f t="shared" si="171"/>
        <v>-0.72036659112811208</v>
      </c>
      <c r="AK279" s="83">
        <f t="shared" si="172"/>
        <v>0.33560320506846014</v>
      </c>
      <c r="AL279" s="83">
        <f t="shared" si="173"/>
        <v>1.8136631651647919</v>
      </c>
      <c r="AM279" s="83">
        <f t="shared" si="174"/>
        <v>1.2779921521729498</v>
      </c>
      <c r="AN279" s="90">
        <f t="shared" si="156"/>
        <v>51.721215027131223</v>
      </c>
      <c r="AO279" s="90">
        <f t="shared" si="156"/>
        <v>51.72121502348557</v>
      </c>
      <c r="AP279" s="90">
        <f t="shared" si="156"/>
        <v>51.721214931645349</v>
      </c>
      <c r="AQ279" s="90">
        <f t="shared" si="156"/>
        <v>51.721212618056981</v>
      </c>
      <c r="AR279" s="90">
        <f t="shared" si="156"/>
        <v>51.721154350680699</v>
      </c>
      <c r="AS279" s="90">
        <f t="shared" si="156"/>
        <v>51.719696455063961</v>
      </c>
      <c r="AT279" s="90">
        <f t="shared" si="156"/>
        <v>51.687787127518412</v>
      </c>
      <c r="AU279" s="90">
        <f t="shared" si="175"/>
        <v>51.377751215490264</v>
      </c>
    </row>
    <row r="280" spans="1:48" ht="12.95" customHeight="1">
      <c r="A280" s="53" t="s">
        <v>163</v>
      </c>
      <c r="B280" s="50"/>
      <c r="C280" s="49">
        <v>48358.381999999998</v>
      </c>
      <c r="D280" s="49"/>
      <c r="E280" s="83">
        <f t="shared" si="157"/>
        <v>39987.982034950241</v>
      </c>
      <c r="F280" s="83">
        <f t="shared" si="158"/>
        <v>39988</v>
      </c>
      <c r="G280" s="83">
        <f t="shared" si="153"/>
        <v>-3.9646400036872365E-3</v>
      </c>
      <c r="I280" s="83">
        <f t="shared" si="154"/>
        <v>-3.9646400036872365E-3</v>
      </c>
      <c r="P280" s="83">
        <f t="shared" si="159"/>
        <v>-5.3169389259187377E-3</v>
      </c>
      <c r="Q280" s="146">
        <f t="shared" si="160"/>
        <v>33339.881999999998</v>
      </c>
      <c r="R280" s="83">
        <f t="shared" si="151"/>
        <v>1.8287123750684799E-6</v>
      </c>
      <c r="S280" s="85">
        <v>0.1</v>
      </c>
      <c r="T280" s="83">
        <f t="shared" si="161"/>
        <v>1.8287123750684801E-7</v>
      </c>
      <c r="Z280" s="83">
        <f t="shared" si="162"/>
        <v>39988</v>
      </c>
      <c r="AA280" s="90">
        <f t="shared" si="163"/>
        <v>-7.8466256467108302E-3</v>
      </c>
      <c r="AB280" s="90">
        <f t="shared" si="164"/>
        <v>-1.4349532828951449E-3</v>
      </c>
      <c r="AC280" s="90">
        <f t="shared" si="165"/>
        <v>1.3522989222315013E-3</v>
      </c>
      <c r="AD280" s="90">
        <f t="shared" si="166"/>
        <v>3.8819856430235937E-3</v>
      </c>
      <c r="AE280" s="90">
        <f t="shared" si="167"/>
        <v>1.5069812532641305E-6</v>
      </c>
      <c r="AF280" s="83">
        <f t="shared" si="168"/>
        <v>1.3522989222315013E-3</v>
      </c>
      <c r="AG280" s="147"/>
      <c r="AH280" s="83">
        <f t="shared" si="169"/>
        <v>-2.5296867207920916E-3</v>
      </c>
      <c r="AI280" s="83">
        <f t="shared" si="170"/>
        <v>0.90057977949574752</v>
      </c>
      <c r="AJ280" s="83">
        <f t="shared" si="171"/>
        <v>-0.6856748470743389</v>
      </c>
      <c r="AK280" s="83">
        <f t="shared" si="172"/>
        <v>0.33114762355051691</v>
      </c>
      <c r="AL280" s="83">
        <f t="shared" si="173"/>
        <v>1.8624634785374166</v>
      </c>
      <c r="AM280" s="83">
        <f t="shared" si="174"/>
        <v>1.3443258678730443</v>
      </c>
      <c r="AN280" s="90">
        <f t="shared" si="156"/>
        <v>51.771607867550273</v>
      </c>
      <c r="AO280" s="90">
        <f t="shared" si="156"/>
        <v>51.771607867364608</v>
      </c>
      <c r="AP280" s="90">
        <f t="shared" si="156"/>
        <v>51.771607859055344</v>
      </c>
      <c r="AQ280" s="90">
        <f t="shared" si="156"/>
        <v>51.771607487184049</v>
      </c>
      <c r="AR280" s="90">
        <f t="shared" si="156"/>
        <v>51.771590846707525</v>
      </c>
      <c r="AS280" s="90">
        <f t="shared" si="156"/>
        <v>51.770850545311852</v>
      </c>
      <c r="AT280" s="90">
        <f t="shared" si="156"/>
        <v>51.743716725466726</v>
      </c>
      <c r="AU280" s="90">
        <f t="shared" si="175"/>
        <v>51.426580539738929</v>
      </c>
      <c r="AV280" s="90"/>
    </row>
    <row r="281" spans="1:48" ht="12.95" customHeight="1">
      <c r="A281" s="53" t="s">
        <v>164</v>
      </c>
      <c r="B281" s="50" t="s">
        <v>197</v>
      </c>
      <c r="C281" s="49">
        <v>48438.389000000003</v>
      </c>
      <c r="D281" s="49">
        <v>3.0000000000000001E-3</v>
      </c>
      <c r="E281" s="83">
        <f t="shared" si="157"/>
        <v>40350.519298254534</v>
      </c>
      <c r="F281" s="83">
        <f t="shared" si="158"/>
        <v>40350.5</v>
      </c>
      <c r="G281" s="83">
        <f t="shared" si="153"/>
        <v>4.2588600044837222E-3</v>
      </c>
      <c r="I281" s="83">
        <f t="shared" si="154"/>
        <v>4.2588600044837222E-3</v>
      </c>
      <c r="P281" s="83">
        <f t="shared" si="159"/>
        <v>-5.4432054621533438E-3</v>
      </c>
      <c r="Q281" s="146">
        <f t="shared" si="160"/>
        <v>33419.889000000003</v>
      </c>
      <c r="R281" s="83">
        <f t="shared" si="151"/>
        <v>9.4130074318911493E-5</v>
      </c>
      <c r="S281" s="85">
        <v>0.1</v>
      </c>
      <c r="T281" s="83">
        <f t="shared" si="161"/>
        <v>9.4130074318911497E-6</v>
      </c>
      <c r="Z281" s="83">
        <f t="shared" si="162"/>
        <v>40350.5</v>
      </c>
      <c r="AA281" s="90">
        <f t="shared" si="163"/>
        <v>-7.7087282608480044E-3</v>
      </c>
      <c r="AB281" s="90">
        <f t="shared" si="164"/>
        <v>6.5243828031783828E-3</v>
      </c>
      <c r="AC281" s="90">
        <f t="shared" si="165"/>
        <v>9.7020654666370651E-3</v>
      </c>
      <c r="AD281" s="90">
        <f t="shared" si="166"/>
        <v>1.1967588265331727E-2</v>
      </c>
      <c r="AE281" s="90">
        <f t="shared" si="167"/>
        <v>1.4322316888850565E-5</v>
      </c>
      <c r="AF281" s="83">
        <f t="shared" si="168"/>
        <v>9.7020654666370651E-3</v>
      </c>
      <c r="AG281" s="147"/>
      <c r="AH281" s="83">
        <f t="shared" si="169"/>
        <v>-2.2655227986946606E-3</v>
      </c>
      <c r="AI281" s="83">
        <f t="shared" si="170"/>
        <v>0.84939589038932106</v>
      </c>
      <c r="AJ281" s="83">
        <f t="shared" si="171"/>
        <v>-0.56175671878033284</v>
      </c>
      <c r="AK281" s="83">
        <f t="shared" si="172"/>
        <v>0.31122585206991343</v>
      </c>
      <c r="AL281" s="83">
        <f t="shared" si="173"/>
        <v>2.0214861751803666</v>
      </c>
      <c r="AM281" s="83">
        <f t="shared" si="174"/>
        <v>1.5948360402225545</v>
      </c>
      <c r="AN281" s="90">
        <f t="shared" ref="AN281:AT290" si="176">$AU281+$AB$7*SIN(AO281)</f>
        <v>51.942242146766176</v>
      </c>
      <c r="AO281" s="90">
        <f t="shared" si="176"/>
        <v>51.942242147275785</v>
      </c>
      <c r="AP281" s="90">
        <f t="shared" si="176"/>
        <v>51.942242133340038</v>
      </c>
      <c r="AQ281" s="90">
        <f t="shared" si="176"/>
        <v>51.942242514427413</v>
      </c>
      <c r="AR281" s="90">
        <f t="shared" si="176"/>
        <v>51.942232092709162</v>
      </c>
      <c r="AS281" s="90">
        <f t="shared" si="176"/>
        <v>51.942516731833621</v>
      </c>
      <c r="AT281" s="90">
        <f t="shared" si="176"/>
        <v>51.934447644037022</v>
      </c>
      <c r="AU281" s="90">
        <f t="shared" si="175"/>
        <v>51.598431316827657</v>
      </c>
      <c r="AV281" s="90"/>
    </row>
    <row r="282" spans="1:48" ht="12.95" customHeight="1">
      <c r="A282" s="53" t="s">
        <v>124</v>
      </c>
      <c r="B282" s="50" t="s">
        <v>197</v>
      </c>
      <c r="C282" s="49">
        <v>48654.868000000002</v>
      </c>
      <c r="D282" s="49"/>
      <c r="E282" s="83">
        <f t="shared" si="157"/>
        <v>41331.454769186392</v>
      </c>
      <c r="F282" s="83">
        <f t="shared" si="158"/>
        <v>41331.5</v>
      </c>
      <c r="G282" s="83">
        <f t="shared" si="153"/>
        <v>-9.9818199960282072E-3</v>
      </c>
      <c r="I282" s="83">
        <f t="shared" si="154"/>
        <v>-9.9818199960282072E-3</v>
      </c>
      <c r="P282" s="83">
        <f t="shared" si="159"/>
        <v>-5.7841832822394445E-3</v>
      </c>
      <c r="Q282" s="146">
        <f t="shared" si="160"/>
        <v>33636.368000000002</v>
      </c>
      <c r="R282" s="83">
        <f t="shared" si="151"/>
        <v>1.7620153980947324E-5</v>
      </c>
      <c r="S282" s="85">
        <v>0.1</v>
      </c>
      <c r="T282" s="83">
        <f t="shared" si="161"/>
        <v>1.7620153980947326E-6</v>
      </c>
      <c r="Z282" s="83">
        <f t="shared" si="162"/>
        <v>41331.5</v>
      </c>
      <c r="AA282" s="90">
        <f t="shared" si="163"/>
        <v>-7.1388741207144644E-3</v>
      </c>
      <c r="AB282" s="90">
        <f t="shared" si="164"/>
        <v>-8.6271291575531865E-3</v>
      </c>
      <c r="AC282" s="90">
        <f t="shared" si="165"/>
        <v>-4.1976367137887627E-3</v>
      </c>
      <c r="AD282" s="90">
        <f t="shared" si="166"/>
        <v>-2.8429458753137429E-3</v>
      </c>
      <c r="AE282" s="90">
        <f t="shared" si="167"/>
        <v>8.0823412499634237E-7</v>
      </c>
      <c r="AF282" s="83">
        <f t="shared" si="168"/>
        <v>-4.1976367137887627E-3</v>
      </c>
      <c r="AG282" s="147"/>
      <c r="AH282" s="83">
        <f t="shared" si="169"/>
        <v>-1.3546908384750199E-3</v>
      </c>
      <c r="AI282" s="83">
        <f t="shared" si="170"/>
        <v>0.7501855569811805</v>
      </c>
      <c r="AJ282" s="83">
        <f t="shared" si="171"/>
        <v>-0.23745414807148518</v>
      </c>
      <c r="AK282" s="83">
        <f t="shared" si="172"/>
        <v>0.23903111280221667</v>
      </c>
      <c r="AL282" s="83">
        <f t="shared" si="173"/>
        <v>2.3782496803875421</v>
      </c>
      <c r="AM282" s="83">
        <f t="shared" si="174"/>
        <v>2.4915774852749157</v>
      </c>
      <c r="AN282" s="90">
        <f t="shared" si="176"/>
        <v>52.362474703159265</v>
      </c>
      <c r="AO282" s="90">
        <f t="shared" si="176"/>
        <v>52.362467491070966</v>
      </c>
      <c r="AP282" s="90">
        <f t="shared" si="176"/>
        <v>52.362509021919593</v>
      </c>
      <c r="AQ282" s="90">
        <f t="shared" si="176"/>
        <v>52.362269825605672</v>
      </c>
      <c r="AR282" s="90">
        <f t="shared" si="176"/>
        <v>52.36364612609853</v>
      </c>
      <c r="AS282" s="90">
        <f t="shared" si="176"/>
        <v>52.355681914910171</v>
      </c>
      <c r="AT282" s="90">
        <f t="shared" si="176"/>
        <v>52.400358440822082</v>
      </c>
      <c r="AU282" s="90">
        <f t="shared" si="175"/>
        <v>52.063495074962958</v>
      </c>
    </row>
    <row r="283" spans="1:48" ht="12.95" customHeight="1">
      <c r="A283" s="53" t="s">
        <v>165</v>
      </c>
      <c r="B283" s="50" t="s">
        <v>197</v>
      </c>
      <c r="C283" s="49">
        <v>48688.415999999997</v>
      </c>
      <c r="D283" s="49">
        <v>5.0000000000000001E-3</v>
      </c>
      <c r="E283" s="83">
        <f t="shared" si="157"/>
        <v>41483.471469091775</v>
      </c>
      <c r="F283" s="83">
        <f t="shared" si="158"/>
        <v>41483.5</v>
      </c>
      <c r="G283" s="83">
        <f t="shared" si="153"/>
        <v>-6.296380001003854E-3</v>
      </c>
      <c r="I283" s="83">
        <f t="shared" si="154"/>
        <v>-6.296380001003854E-3</v>
      </c>
      <c r="P283" s="83">
        <f t="shared" si="159"/>
        <v>-5.8369209215708671E-3</v>
      </c>
      <c r="Q283" s="146">
        <f t="shared" si="160"/>
        <v>33669.915999999997</v>
      </c>
      <c r="R283" s="83">
        <f t="shared" si="151"/>
        <v>2.111026456734077E-7</v>
      </c>
      <c r="S283" s="85">
        <v>0.1</v>
      </c>
      <c r="T283" s="83">
        <f t="shared" si="161"/>
        <v>2.1110264567340772E-8</v>
      </c>
      <c r="Z283" s="83">
        <f t="shared" si="162"/>
        <v>41483.5</v>
      </c>
      <c r="AA283" s="90">
        <f t="shared" si="163"/>
        <v>-7.0355560442038872E-3</v>
      </c>
      <c r="AB283" s="90">
        <f t="shared" si="164"/>
        <v>-5.0977448783708339E-3</v>
      </c>
      <c r="AC283" s="90">
        <f t="shared" si="165"/>
        <v>-4.5945907943298683E-4</v>
      </c>
      <c r="AD283" s="90">
        <f t="shared" si="166"/>
        <v>7.391760432000332E-4</v>
      </c>
      <c r="AE283" s="90">
        <f t="shared" si="167"/>
        <v>5.463812228408574E-8</v>
      </c>
      <c r="AF283" s="83">
        <f t="shared" si="168"/>
        <v>-4.5945907943298683E-4</v>
      </c>
      <c r="AG283" s="147"/>
      <c r="AH283" s="83">
        <f t="shared" si="169"/>
        <v>-1.1986351226330196E-3</v>
      </c>
      <c r="AI283" s="83">
        <f t="shared" si="170"/>
        <v>0.7389261568964991</v>
      </c>
      <c r="AJ283" s="83">
        <f t="shared" si="171"/>
        <v>-0.1902334938084303</v>
      </c>
      <c r="AK283" s="83">
        <f t="shared" si="172"/>
        <v>0.22667945931521377</v>
      </c>
      <c r="AL283" s="83">
        <f t="shared" si="173"/>
        <v>2.4265938999590921</v>
      </c>
      <c r="AM283" s="83">
        <f t="shared" si="174"/>
        <v>2.6770133511703054</v>
      </c>
      <c r="AN283" s="90">
        <f t="shared" si="176"/>
        <v>52.423405747004153</v>
      </c>
      <c r="AO283" s="90">
        <f t="shared" si="176"/>
        <v>52.423392341574669</v>
      </c>
      <c r="AP283" s="90">
        <f t="shared" si="176"/>
        <v>52.423462328511299</v>
      </c>
      <c r="AQ283" s="90">
        <f t="shared" si="176"/>
        <v>52.423096860241458</v>
      </c>
      <c r="AR283" s="90">
        <f t="shared" si="176"/>
        <v>52.425003110419389</v>
      </c>
      <c r="AS283" s="90">
        <f t="shared" si="176"/>
        <v>52.414999371939224</v>
      </c>
      <c r="AT283" s="90">
        <f t="shared" si="176"/>
        <v>52.465935547073769</v>
      </c>
      <c r="AU283" s="90">
        <f t="shared" si="175"/>
        <v>52.13555388356292</v>
      </c>
    </row>
    <row r="284" spans="1:48" ht="12.95" customHeight="1">
      <c r="A284" s="53" t="s">
        <v>124</v>
      </c>
      <c r="B284" s="50"/>
      <c r="C284" s="49">
        <v>48709.714</v>
      </c>
      <c r="D284" s="49"/>
      <c r="E284" s="83">
        <f t="shared" si="157"/>
        <v>41579.979507561598</v>
      </c>
      <c r="F284" s="83">
        <f t="shared" si="158"/>
        <v>41580</v>
      </c>
      <c r="G284" s="83">
        <f t="shared" si="153"/>
        <v>-4.5223999986774288E-3</v>
      </c>
      <c r="I284" s="83">
        <f t="shared" si="154"/>
        <v>-4.5223999986774288E-3</v>
      </c>
      <c r="P284" s="83">
        <f t="shared" si="159"/>
        <v>-5.8703891821343746E-3</v>
      </c>
      <c r="Q284" s="146">
        <f t="shared" si="160"/>
        <v>33691.214</v>
      </c>
      <c r="R284" s="83">
        <f t="shared" si="151"/>
        <v>1.8170748387169233E-6</v>
      </c>
      <c r="S284" s="85">
        <v>0.1</v>
      </c>
      <c r="T284" s="83">
        <f t="shared" si="161"/>
        <v>1.8170748387169233E-7</v>
      </c>
      <c r="Z284" s="83">
        <f t="shared" si="162"/>
        <v>41580</v>
      </c>
      <c r="AA284" s="90">
        <f t="shared" si="163"/>
        <v>-6.9688274977317841E-3</v>
      </c>
      <c r="AB284" s="90">
        <f t="shared" si="164"/>
        <v>-3.4239616830800193E-3</v>
      </c>
      <c r="AC284" s="90">
        <f t="shared" si="165"/>
        <v>1.3479891834569458E-3</v>
      </c>
      <c r="AD284" s="90">
        <f t="shared" si="166"/>
        <v>2.4464274990543553E-3</v>
      </c>
      <c r="AE284" s="90">
        <f t="shared" si="167"/>
        <v>5.9850075081293483E-7</v>
      </c>
      <c r="AF284" s="83">
        <f t="shared" si="168"/>
        <v>1.3479891834569458E-3</v>
      </c>
      <c r="AG284" s="147"/>
      <c r="AH284" s="83">
        <f t="shared" si="169"/>
        <v>-1.0984383155974097E-3</v>
      </c>
      <c r="AI284" s="83">
        <f t="shared" si="170"/>
        <v>0.73225275465803707</v>
      </c>
      <c r="AJ284" s="83">
        <f t="shared" si="171"/>
        <v>-0.16073844011338015</v>
      </c>
      <c r="AK284" s="83">
        <f t="shared" si="172"/>
        <v>0.21875680889988255</v>
      </c>
      <c r="AL284" s="83">
        <f t="shared" si="173"/>
        <v>2.4565551020241965</v>
      </c>
      <c r="AM284" s="83">
        <f t="shared" si="174"/>
        <v>2.8044719812224534</v>
      </c>
      <c r="AN284" s="90">
        <f t="shared" si="176"/>
        <v>52.461625901645697</v>
      </c>
      <c r="AO284" s="90">
        <f t="shared" si="176"/>
        <v>52.461607039535004</v>
      </c>
      <c r="AP284" s="90">
        <f t="shared" si="176"/>
        <v>52.461700230617261</v>
      </c>
      <c r="AQ284" s="90">
        <f t="shared" si="176"/>
        <v>52.461239688957427</v>
      </c>
      <c r="AR284" s="90">
        <f t="shared" si="176"/>
        <v>52.463512790238809</v>
      </c>
      <c r="AS284" s="90">
        <f t="shared" si="176"/>
        <v>52.45222285823742</v>
      </c>
      <c r="AT284" s="90">
        <f t="shared" si="176"/>
        <v>52.506675988613807</v>
      </c>
      <c r="AU284" s="90">
        <f t="shared" si="175"/>
        <v>52.181301745601715</v>
      </c>
    </row>
    <row r="285" spans="1:48" ht="12.95" customHeight="1">
      <c r="A285" s="53" t="s">
        <v>124</v>
      </c>
      <c r="B285" s="50" t="s">
        <v>197</v>
      </c>
      <c r="C285" s="49">
        <v>48724.826999999997</v>
      </c>
      <c r="D285" s="49"/>
      <c r="E285" s="83">
        <f t="shared" si="157"/>
        <v>41648.461336155553</v>
      </c>
      <c r="F285" s="83">
        <f t="shared" si="158"/>
        <v>41648.5</v>
      </c>
      <c r="G285" s="83">
        <f t="shared" si="153"/>
        <v>-8.5325800027931109E-3</v>
      </c>
      <c r="I285" s="83">
        <f t="shared" si="154"/>
        <v>-8.5325800027931109E-3</v>
      </c>
      <c r="P285" s="83">
        <f t="shared" si="159"/>
        <v>-5.8941402227307739E-3</v>
      </c>
      <c r="Q285" s="146">
        <f t="shared" si="160"/>
        <v>33706.326999999997</v>
      </c>
      <c r="R285" s="83">
        <f t="shared" si="151"/>
        <v>6.9613644730153933E-6</v>
      </c>
      <c r="S285" s="85">
        <v>0.1</v>
      </c>
      <c r="T285" s="83">
        <f t="shared" si="161"/>
        <v>6.9613644730153935E-7</v>
      </c>
      <c r="Z285" s="83">
        <f t="shared" si="162"/>
        <v>41648.5</v>
      </c>
      <c r="AA285" s="90">
        <f t="shared" si="163"/>
        <v>-6.9210217395467904E-3</v>
      </c>
      <c r="AB285" s="90">
        <f t="shared" si="164"/>
        <v>-7.5056984859770944E-3</v>
      </c>
      <c r="AC285" s="90">
        <f t="shared" si="165"/>
        <v>-2.638439780062337E-3</v>
      </c>
      <c r="AD285" s="90">
        <f t="shared" si="166"/>
        <v>-1.6115582632463205E-3</v>
      </c>
      <c r="AE285" s="90">
        <f t="shared" si="167"/>
        <v>2.597120035837497E-7</v>
      </c>
      <c r="AF285" s="83">
        <f t="shared" si="168"/>
        <v>-2.638439780062337E-3</v>
      </c>
      <c r="AG285" s="147"/>
      <c r="AH285" s="83">
        <f t="shared" si="169"/>
        <v>-1.0268815168160167E-3</v>
      </c>
      <c r="AI285" s="83">
        <f t="shared" si="170"/>
        <v>0.72772968915608527</v>
      </c>
      <c r="AJ285" s="83">
        <f t="shared" si="171"/>
        <v>-0.14003080461198694</v>
      </c>
      <c r="AK285" s="83">
        <f t="shared" si="172"/>
        <v>0.21310093069066374</v>
      </c>
      <c r="AL285" s="83">
        <f t="shared" si="173"/>
        <v>2.4775013522045612</v>
      </c>
      <c r="AM285" s="83">
        <f t="shared" si="174"/>
        <v>2.900130021770869</v>
      </c>
      <c r="AN285" s="90">
        <f t="shared" si="176"/>
        <v>52.488550544741713</v>
      </c>
      <c r="AO285" s="90">
        <f t="shared" si="176"/>
        <v>52.488527011159697</v>
      </c>
      <c r="AP285" s="90">
        <f t="shared" si="176"/>
        <v>52.488639141539593</v>
      </c>
      <c r="AQ285" s="90">
        <f t="shared" si="176"/>
        <v>52.488104726550937</v>
      </c>
      <c r="AR285" s="90">
        <f t="shared" si="176"/>
        <v>52.490648410947301</v>
      </c>
      <c r="AS285" s="90">
        <f t="shared" si="176"/>
        <v>52.478464120235202</v>
      </c>
      <c r="AT285" s="90">
        <f t="shared" si="176"/>
        <v>52.535181517845039</v>
      </c>
      <c r="AU285" s="90">
        <f t="shared" si="175"/>
        <v>52.213775616582623</v>
      </c>
    </row>
    <row r="286" spans="1:48" ht="12.95" customHeight="1">
      <c r="A286" s="53" t="s">
        <v>165</v>
      </c>
      <c r="B286" s="50" t="s">
        <v>197</v>
      </c>
      <c r="C286" s="49">
        <v>48737.411999999997</v>
      </c>
      <c r="D286" s="49">
        <v>4.0000000000000001E-3</v>
      </c>
      <c r="E286" s="83">
        <f t="shared" si="157"/>
        <v>41705.487989556932</v>
      </c>
      <c r="F286" s="83">
        <f t="shared" si="158"/>
        <v>41705.5</v>
      </c>
      <c r="G286" s="83">
        <f t="shared" si="153"/>
        <v>-2.6505400019232184E-3</v>
      </c>
      <c r="I286" s="83">
        <f t="shared" si="154"/>
        <v>-2.6505400019232184E-3</v>
      </c>
      <c r="P286" s="83">
        <f t="shared" si="159"/>
        <v>-5.9138999243132174E-3</v>
      </c>
      <c r="Q286" s="146">
        <f t="shared" si="160"/>
        <v>33718.911999999997</v>
      </c>
      <c r="R286" s="83">
        <f t="shared" si="151"/>
        <v>1.064951798306126E-5</v>
      </c>
      <c r="S286" s="85">
        <v>0.1</v>
      </c>
      <c r="T286" s="83">
        <f t="shared" si="161"/>
        <v>1.064951798306126E-6</v>
      </c>
      <c r="Z286" s="83">
        <f t="shared" si="162"/>
        <v>41705.5</v>
      </c>
      <c r="AA286" s="90">
        <f t="shared" si="163"/>
        <v>-6.8810046027055248E-3</v>
      </c>
      <c r="AB286" s="90">
        <f t="shared" si="164"/>
        <v>-1.6834353235309109E-3</v>
      </c>
      <c r="AC286" s="90">
        <f t="shared" si="165"/>
        <v>3.263359922389999E-3</v>
      </c>
      <c r="AD286" s="90">
        <f t="shared" si="166"/>
        <v>4.2304646007823065E-3</v>
      </c>
      <c r="AE286" s="90">
        <f t="shared" si="167"/>
        <v>1.78968307384722E-6</v>
      </c>
      <c r="AF286" s="83">
        <f t="shared" si="168"/>
        <v>3.263359922389999E-3</v>
      </c>
      <c r="AG286" s="147"/>
      <c r="AH286" s="83">
        <f t="shared" si="169"/>
        <v>-9.671046783923076E-4</v>
      </c>
      <c r="AI286" s="83">
        <f t="shared" si="170"/>
        <v>0.72409733620820327</v>
      </c>
      <c r="AJ286" s="83">
        <f t="shared" si="171"/>
        <v>-0.12294482062581218</v>
      </c>
      <c r="AK286" s="83">
        <f t="shared" si="172"/>
        <v>0.20837669961120858</v>
      </c>
      <c r="AL286" s="83">
        <f t="shared" si="173"/>
        <v>2.4947372041833273</v>
      </c>
      <c r="AM286" s="83">
        <f t="shared" si="174"/>
        <v>2.9833122459040542</v>
      </c>
      <c r="AN286" s="90">
        <f t="shared" si="176"/>
        <v>52.510830118831159</v>
      </c>
      <c r="AO286" s="90">
        <f t="shared" si="176"/>
        <v>52.510802170078058</v>
      </c>
      <c r="AP286" s="90">
        <f t="shared" si="176"/>
        <v>52.51093159414792</v>
      </c>
      <c r="AQ286" s="90">
        <f t="shared" si="176"/>
        <v>52.510332085652458</v>
      </c>
      <c r="AR286" s="90">
        <f t="shared" si="176"/>
        <v>52.513105315907154</v>
      </c>
      <c r="AS286" s="90">
        <f t="shared" si="176"/>
        <v>52.500194866131388</v>
      </c>
      <c r="AT286" s="90">
        <f t="shared" si="176"/>
        <v>52.558642918198331</v>
      </c>
      <c r="AU286" s="90">
        <f t="shared" si="175"/>
        <v>52.240797669807613</v>
      </c>
      <c r="AV286" s="90"/>
    </row>
    <row r="287" spans="1:48" ht="12.95" customHeight="1">
      <c r="A287" s="53" t="s">
        <v>165</v>
      </c>
      <c r="B287" s="50" t="s">
        <v>197</v>
      </c>
      <c r="C287" s="49">
        <v>48739.402000000002</v>
      </c>
      <c r="D287" s="49">
        <v>5.0000000000000001E-3</v>
      </c>
      <c r="E287" s="83">
        <f t="shared" si="157"/>
        <v>41714.505314965674</v>
      </c>
      <c r="F287" s="83">
        <f t="shared" si="158"/>
        <v>41714.5</v>
      </c>
      <c r="G287" s="83">
        <f t="shared" si="153"/>
        <v>1.1729399993782863E-3</v>
      </c>
      <c r="I287" s="83">
        <f t="shared" si="154"/>
        <v>1.1729399993782863E-3</v>
      </c>
      <c r="P287" s="83">
        <f t="shared" si="159"/>
        <v>-5.9170195501946528E-3</v>
      </c>
      <c r="Q287" s="146">
        <f t="shared" si="160"/>
        <v>33720.902000000002</v>
      </c>
      <c r="R287" s="83">
        <f t="shared" si="151"/>
        <v>5.026752641458051E-5</v>
      </c>
      <c r="S287" s="85">
        <v>0.1</v>
      </c>
      <c r="T287" s="83">
        <f t="shared" si="161"/>
        <v>5.0267526414580512E-6</v>
      </c>
      <c r="Z287" s="83">
        <f t="shared" si="162"/>
        <v>41714.5</v>
      </c>
      <c r="AA287" s="90">
        <f t="shared" si="163"/>
        <v>-6.87466839778991E-3</v>
      </c>
      <c r="AB287" s="90">
        <f t="shared" si="164"/>
        <v>2.130588846973543E-3</v>
      </c>
      <c r="AC287" s="90">
        <f t="shared" si="165"/>
        <v>7.0899595495729391E-3</v>
      </c>
      <c r="AD287" s="90">
        <f t="shared" si="166"/>
        <v>8.0476083971681954E-3</v>
      </c>
      <c r="AE287" s="90">
        <f t="shared" si="167"/>
        <v>6.4764000914172052E-6</v>
      </c>
      <c r="AF287" s="83">
        <f t="shared" si="168"/>
        <v>7.0899595495729391E-3</v>
      </c>
      <c r="AG287" s="147"/>
      <c r="AH287" s="83">
        <f t="shared" si="169"/>
        <v>-9.5764884759525686E-4</v>
      </c>
      <c r="AI287" s="83">
        <f t="shared" si="170"/>
        <v>0.72353451702032467</v>
      </c>
      <c r="AJ287" s="83">
        <f t="shared" si="171"/>
        <v>-0.12025908132824192</v>
      </c>
      <c r="AK287" s="83">
        <f t="shared" si="172"/>
        <v>0.20762939471347469</v>
      </c>
      <c r="AL287" s="83">
        <f t="shared" si="173"/>
        <v>2.4974430243728318</v>
      </c>
      <c r="AM287" s="83">
        <f t="shared" si="174"/>
        <v>2.9967605490432376</v>
      </c>
      <c r="AN287" s="90">
        <f t="shared" si="176"/>
        <v>52.514337839198959</v>
      </c>
      <c r="AO287" s="90">
        <f t="shared" si="176"/>
        <v>52.514309148793657</v>
      </c>
      <c r="AP287" s="90">
        <f t="shared" si="176"/>
        <v>52.514441427802488</v>
      </c>
      <c r="AQ287" s="90">
        <f t="shared" si="176"/>
        <v>52.513831365742668</v>
      </c>
      <c r="AR287" s="90">
        <f t="shared" si="176"/>
        <v>52.516641096075048</v>
      </c>
      <c r="AS287" s="90">
        <f t="shared" si="176"/>
        <v>52.503617794923997</v>
      </c>
      <c r="AT287" s="90">
        <f t="shared" si="176"/>
        <v>52.562326066270984</v>
      </c>
      <c r="AU287" s="90">
        <f t="shared" si="175"/>
        <v>52.2450643097905</v>
      </c>
      <c r="AV287" s="90"/>
    </row>
    <row r="288" spans="1:48" ht="12.95" customHeight="1">
      <c r="A288" s="53" t="s">
        <v>165</v>
      </c>
      <c r="B288" s="50"/>
      <c r="C288" s="49">
        <v>48761.366000000002</v>
      </c>
      <c r="D288" s="49">
        <v>5.0000000000000001E-3</v>
      </c>
      <c r="E288" s="83">
        <f t="shared" si="157"/>
        <v>41814.03121208986</v>
      </c>
      <c r="F288" s="83">
        <f t="shared" si="158"/>
        <v>41814</v>
      </c>
      <c r="G288" s="83">
        <f t="shared" ref="G288:G319" si="177">+C288-(C$7+F288*C$8)</f>
        <v>6.8880800026818179E-3</v>
      </c>
      <c r="I288" s="83">
        <f t="shared" ref="I288:I316" si="178">G288</f>
        <v>6.8880800026818179E-3</v>
      </c>
      <c r="P288" s="83">
        <f t="shared" si="159"/>
        <v>-5.9515028043244413E-3</v>
      </c>
      <c r="Q288" s="146">
        <f t="shared" si="160"/>
        <v>33742.866000000002</v>
      </c>
      <c r="R288" s="83">
        <f t="shared" si="151"/>
        <v>1.6485488665797074E-4</v>
      </c>
      <c r="S288" s="85">
        <v>0.1</v>
      </c>
      <c r="T288" s="83">
        <f t="shared" si="161"/>
        <v>1.6485488665797076E-5</v>
      </c>
      <c r="Z288" s="83">
        <f t="shared" si="162"/>
        <v>41814</v>
      </c>
      <c r="AA288" s="90">
        <f t="shared" si="163"/>
        <v>-6.8043393624554419E-3</v>
      </c>
      <c r="AB288" s="90">
        <f t="shared" si="164"/>
        <v>7.7409165608128185E-3</v>
      </c>
      <c r="AC288" s="90">
        <f t="shared" si="165"/>
        <v>1.2839582807006259E-2</v>
      </c>
      <c r="AD288" s="90">
        <f t="shared" si="166"/>
        <v>1.369241936513726E-2</v>
      </c>
      <c r="AE288" s="90">
        <f t="shared" si="167"/>
        <v>1.8748234807078584E-5</v>
      </c>
      <c r="AF288" s="83">
        <f t="shared" si="168"/>
        <v>1.2839582807006259E-2</v>
      </c>
      <c r="AG288" s="147"/>
      <c r="AH288" s="83">
        <f t="shared" si="169"/>
        <v>-8.5283655813100099E-4</v>
      </c>
      <c r="AI288" s="83">
        <f t="shared" si="170"/>
        <v>0.71750263561639005</v>
      </c>
      <c r="AJ288" s="83">
        <f t="shared" si="171"/>
        <v>-9.0785279942105682E-2</v>
      </c>
      <c r="AK288" s="83">
        <f t="shared" si="172"/>
        <v>0.1993448467971593</v>
      </c>
      <c r="AL288" s="83">
        <f t="shared" si="173"/>
        <v>2.527083425024621</v>
      </c>
      <c r="AM288" s="83">
        <f t="shared" si="174"/>
        <v>3.1515610781866208</v>
      </c>
      <c r="AN288" s="90">
        <f t="shared" si="176"/>
        <v>52.552939661061203</v>
      </c>
      <c r="AO288" s="90">
        <f t="shared" si="176"/>
        <v>52.552901959011081</v>
      </c>
      <c r="AP288" s="90">
        <f t="shared" si="176"/>
        <v>52.553067956009279</v>
      </c>
      <c r="AQ288" s="90">
        <f t="shared" si="176"/>
        <v>52.552336856664105</v>
      </c>
      <c r="AR288" s="90">
        <f t="shared" si="176"/>
        <v>52.555552249088535</v>
      </c>
      <c r="AS288" s="90">
        <f t="shared" si="176"/>
        <v>52.541320750694219</v>
      </c>
      <c r="AT288" s="90">
        <f t="shared" si="176"/>
        <v>52.602662882070518</v>
      </c>
      <c r="AU288" s="90">
        <f t="shared" si="175"/>
        <v>52.292234385156924</v>
      </c>
    </row>
    <row r="289" spans="1:48" ht="12.95" customHeight="1">
      <c r="A289" s="53" t="s">
        <v>165</v>
      </c>
      <c r="B289" s="50" t="s">
        <v>197</v>
      </c>
      <c r="C289" s="49">
        <v>48801.406000000003</v>
      </c>
      <c r="D289" s="49">
        <v>4.0000000000000001E-3</v>
      </c>
      <c r="E289" s="83">
        <f t="shared" si="157"/>
        <v>41995.465236896482</v>
      </c>
      <c r="F289" s="83">
        <f t="shared" si="158"/>
        <v>41995.5</v>
      </c>
      <c r="G289" s="83">
        <f t="shared" si="177"/>
        <v>-7.6717399933841079E-3</v>
      </c>
      <c r="I289" s="83">
        <f t="shared" si="178"/>
        <v>-7.6717399933841079E-3</v>
      </c>
      <c r="P289" s="83">
        <f t="shared" si="159"/>
        <v>-6.0143763420579741E-3</v>
      </c>
      <c r="Q289" s="146">
        <f t="shared" si="160"/>
        <v>33782.906000000003</v>
      </c>
      <c r="R289" s="83">
        <f t="shared" si="151"/>
        <v>2.7468542727370949E-6</v>
      </c>
      <c r="S289" s="85">
        <v>0.1</v>
      </c>
      <c r="T289" s="83">
        <f t="shared" si="161"/>
        <v>2.746854272737095E-7</v>
      </c>
      <c r="Z289" s="83">
        <f t="shared" si="162"/>
        <v>41995.5</v>
      </c>
      <c r="AA289" s="90">
        <f t="shared" si="163"/>
        <v>-6.675076090650614E-3</v>
      </c>
      <c r="AB289" s="90">
        <f t="shared" si="164"/>
        <v>-7.011040244791468E-3</v>
      </c>
      <c r="AC289" s="90">
        <f t="shared" si="165"/>
        <v>-1.6573636513261339E-3</v>
      </c>
      <c r="AD289" s="90">
        <f t="shared" si="166"/>
        <v>-9.9666390273349392E-4</v>
      </c>
      <c r="AE289" s="90">
        <f t="shared" si="167"/>
        <v>9.933389350119595E-8</v>
      </c>
      <c r="AF289" s="83">
        <f t="shared" si="168"/>
        <v>-1.6573636513261339E-3</v>
      </c>
      <c r="AG289" s="147"/>
      <c r="AH289" s="83">
        <f t="shared" si="169"/>
        <v>-6.6069974859264029E-4</v>
      </c>
      <c r="AI289" s="83">
        <f t="shared" si="170"/>
        <v>0.70736598687654628</v>
      </c>
      <c r="AJ289" s="83">
        <f t="shared" si="171"/>
        <v>-3.8047952248378626E-2</v>
      </c>
      <c r="AK289" s="83">
        <f t="shared" si="172"/>
        <v>0.18414250783437094</v>
      </c>
      <c r="AL289" s="83">
        <f t="shared" si="173"/>
        <v>2.5799367397591659</v>
      </c>
      <c r="AM289" s="83">
        <f t="shared" si="174"/>
        <v>3.4667938247970862</v>
      </c>
      <c r="AN289" s="90">
        <f t="shared" si="176"/>
        <v>52.622558951963903</v>
      </c>
      <c r="AO289" s="90">
        <f t="shared" si="176"/>
        <v>52.622501113539499</v>
      </c>
      <c r="AP289" s="90">
        <f t="shared" si="176"/>
        <v>52.62273746607994</v>
      </c>
      <c r="AQ289" s="90">
        <f t="shared" si="176"/>
        <v>52.621771276492098</v>
      </c>
      <c r="AR289" s="90">
        <f t="shared" si="176"/>
        <v>52.625715121265571</v>
      </c>
      <c r="AS289" s="90">
        <f t="shared" si="176"/>
        <v>52.609517624019226</v>
      </c>
      <c r="AT289" s="90">
        <f t="shared" si="176"/>
        <v>52.674475120210751</v>
      </c>
      <c r="AU289" s="90">
        <f t="shared" si="175"/>
        <v>52.378278291478594</v>
      </c>
    </row>
    <row r="290" spans="1:48" ht="12.95" customHeight="1">
      <c r="A290" s="53" t="s">
        <v>165</v>
      </c>
      <c r="B290" s="50" t="s">
        <v>197</v>
      </c>
      <c r="C290" s="49">
        <v>48803.392999999996</v>
      </c>
      <c r="D290" s="49">
        <v>5.0000000000000001E-3</v>
      </c>
      <c r="E290" s="83">
        <f t="shared" si="157"/>
        <v>42004.468968347275</v>
      </c>
      <c r="F290" s="83">
        <f t="shared" si="158"/>
        <v>42004.5</v>
      </c>
      <c r="G290" s="83">
        <f t="shared" si="177"/>
        <v>-6.8482600036077201E-3</v>
      </c>
      <c r="I290" s="83">
        <f t="shared" si="178"/>
        <v>-6.8482600036077201E-3</v>
      </c>
      <c r="P290" s="83">
        <f t="shared" si="159"/>
        <v>-6.0174930943030164E-3</v>
      </c>
      <c r="Q290" s="146">
        <f t="shared" si="160"/>
        <v>33784.892999999996</v>
      </c>
      <c r="R290" s="83">
        <f t="shared" si="151"/>
        <v>6.9017365759568981E-7</v>
      </c>
      <c r="S290" s="85">
        <v>0.1</v>
      </c>
      <c r="T290" s="83">
        <f t="shared" si="161"/>
        <v>6.9017365759568989E-8</v>
      </c>
      <c r="Z290" s="83">
        <f t="shared" si="162"/>
        <v>42004.5</v>
      </c>
      <c r="AA290" s="90">
        <f t="shared" si="163"/>
        <v>-6.6686446937341002E-3</v>
      </c>
      <c r="AB290" s="90">
        <f t="shared" si="164"/>
        <v>-6.1971084041766364E-3</v>
      </c>
      <c r="AC290" s="90">
        <f t="shared" si="165"/>
        <v>-8.3076690930470373E-4</v>
      </c>
      <c r="AD290" s="90">
        <f t="shared" si="166"/>
        <v>-1.7961530987361998E-4</v>
      </c>
      <c r="AE290" s="90">
        <f t="shared" si="167"/>
        <v>3.2261659540996525E-9</v>
      </c>
      <c r="AF290" s="83">
        <f t="shared" si="168"/>
        <v>-8.3076690930470373E-4</v>
      </c>
      <c r="AG290" s="147"/>
      <c r="AH290" s="83">
        <f t="shared" si="169"/>
        <v>-6.5115159943108397E-4</v>
      </c>
      <c r="AI290" s="83">
        <f t="shared" si="170"/>
        <v>0.70689140109443638</v>
      </c>
      <c r="AJ290" s="83">
        <f t="shared" si="171"/>
        <v>-3.5467121261925354E-2</v>
      </c>
      <c r="AK290" s="83">
        <f t="shared" si="172"/>
        <v>0.18338614472169501</v>
      </c>
      <c r="AL290" s="83">
        <f t="shared" si="173"/>
        <v>2.5825193167366636</v>
      </c>
      <c r="AM290" s="83">
        <f t="shared" si="174"/>
        <v>3.4836802736350752</v>
      </c>
      <c r="AN290" s="90">
        <f t="shared" si="176"/>
        <v>52.625985911484165</v>
      </c>
      <c r="AO290" s="90">
        <f t="shared" si="176"/>
        <v>52.625926960010446</v>
      </c>
      <c r="AP290" s="90">
        <f t="shared" si="176"/>
        <v>52.626167040979858</v>
      </c>
      <c r="AQ290" s="90">
        <f t="shared" si="176"/>
        <v>52.625188948898121</v>
      </c>
      <c r="AR290" s="90">
        <f t="shared" si="176"/>
        <v>52.629167789831712</v>
      </c>
      <c r="AS290" s="90">
        <f t="shared" si="176"/>
        <v>52.612882430748222</v>
      </c>
      <c r="AT290" s="90">
        <f t="shared" si="176"/>
        <v>52.677978089181742</v>
      </c>
      <c r="AU290" s="90">
        <f t="shared" si="175"/>
        <v>52.382544931461489</v>
      </c>
    </row>
    <row r="291" spans="1:48" ht="12.95" customHeight="1">
      <c r="A291" s="53" t="s">
        <v>166</v>
      </c>
      <c r="B291" s="50"/>
      <c r="C291" s="49">
        <v>49058.400000000001</v>
      </c>
      <c r="D291" s="49">
        <v>4.0000000000000001E-3</v>
      </c>
      <c r="E291" s="83">
        <f t="shared" si="157"/>
        <v>43159.987109302863</v>
      </c>
      <c r="F291" s="83">
        <f t="shared" si="158"/>
        <v>43160</v>
      </c>
      <c r="G291" s="83">
        <f t="shared" si="177"/>
        <v>-2.8448000011849217E-3</v>
      </c>
      <c r="I291" s="83">
        <f t="shared" si="178"/>
        <v>-2.8448000011849217E-3</v>
      </c>
      <c r="P291" s="83">
        <f t="shared" si="159"/>
        <v>-6.4169087035299442E-3</v>
      </c>
      <c r="Q291" s="146">
        <f t="shared" si="160"/>
        <v>34039.9</v>
      </c>
      <c r="R291" s="83">
        <f t="shared" si="151"/>
        <v>1.2759960581369041E-5</v>
      </c>
      <c r="S291" s="85">
        <v>0.1</v>
      </c>
      <c r="T291" s="83">
        <f t="shared" si="161"/>
        <v>1.2759960581369043E-6</v>
      </c>
      <c r="Z291" s="83">
        <f t="shared" si="162"/>
        <v>43160</v>
      </c>
      <c r="AA291" s="90">
        <f t="shared" si="163"/>
        <v>-5.8609967074152829E-3</v>
      </c>
      <c r="AB291" s="90">
        <f t="shared" si="164"/>
        <v>-3.400711997299583E-3</v>
      </c>
      <c r="AC291" s="90">
        <f t="shared" si="165"/>
        <v>3.5721087023450225E-3</v>
      </c>
      <c r="AD291" s="90">
        <f t="shared" si="166"/>
        <v>3.0161967062303612E-3</v>
      </c>
      <c r="AE291" s="90">
        <f t="shared" si="167"/>
        <v>9.0974425706748796E-7</v>
      </c>
      <c r="AF291" s="83">
        <f t="shared" si="168"/>
        <v>3.5721087023450225E-3</v>
      </c>
      <c r="AG291" s="147"/>
      <c r="AH291" s="83">
        <f t="shared" si="169"/>
        <v>5.5591199611466154E-4</v>
      </c>
      <c r="AI291" s="83">
        <f t="shared" si="170"/>
        <v>0.66497013975257513</v>
      </c>
      <c r="AJ291" s="83">
        <f t="shared" si="171"/>
        <v>0.27051679476363133</v>
      </c>
      <c r="AK291" s="83">
        <f t="shared" si="172"/>
        <v>8.5429044070854498E-2</v>
      </c>
      <c r="AL291" s="83">
        <f t="shared" si="173"/>
        <v>2.8919236785758349</v>
      </c>
      <c r="AM291" s="83">
        <f t="shared" si="174"/>
        <v>7.9689520533810594</v>
      </c>
      <c r="AN291" s="90">
        <f t="shared" ref="AN291:AT300" si="179">$AU291+$AB$7*SIN(AO291)</f>
        <v>53.050940090225993</v>
      </c>
      <c r="AO291" s="90">
        <f t="shared" si="179"/>
        <v>53.050758931086065</v>
      </c>
      <c r="AP291" s="90">
        <f t="shared" si="179"/>
        <v>53.051317949327156</v>
      </c>
      <c r="AQ291" s="90">
        <f t="shared" si="179"/>
        <v>53.049592564282129</v>
      </c>
      <c r="AR291" s="90">
        <f t="shared" si="179"/>
        <v>53.054914337908791</v>
      </c>
      <c r="AS291" s="90">
        <f t="shared" si="179"/>
        <v>53.038465545842328</v>
      </c>
      <c r="AT291" s="90">
        <f t="shared" si="179"/>
        <v>53.088993984742466</v>
      </c>
      <c r="AU291" s="90">
        <f t="shared" si="175"/>
        <v>52.930334098153985</v>
      </c>
    </row>
    <row r="292" spans="1:48" ht="12.95" customHeight="1">
      <c r="A292" s="53" t="s">
        <v>124</v>
      </c>
      <c r="B292" s="50" t="s">
        <v>197</v>
      </c>
      <c r="C292" s="49">
        <v>49060.707999999999</v>
      </c>
      <c r="D292" s="49"/>
      <c r="E292" s="83">
        <f t="shared" si="157"/>
        <v>43170.445394249247</v>
      </c>
      <c r="F292" s="83">
        <f t="shared" si="158"/>
        <v>43170.5</v>
      </c>
      <c r="G292" s="83">
        <f t="shared" si="177"/>
        <v>-1.2050739998812787E-2</v>
      </c>
      <c r="I292" s="83">
        <f t="shared" si="178"/>
        <v>-1.2050739998812787E-2</v>
      </c>
      <c r="P292" s="83">
        <f t="shared" si="159"/>
        <v>-6.4205314434861412E-3</v>
      </c>
      <c r="Q292" s="146">
        <f t="shared" si="160"/>
        <v>34042.207999999999</v>
      </c>
      <c r="R292" s="83">
        <f t="shared" si="151"/>
        <v>3.1699248376473356E-5</v>
      </c>
      <c r="S292" s="85">
        <v>0.1</v>
      </c>
      <c r="T292" s="83">
        <f t="shared" si="161"/>
        <v>3.1699248376473357E-6</v>
      </c>
      <c r="Z292" s="83">
        <f t="shared" si="162"/>
        <v>43170.5</v>
      </c>
      <c r="AA292" s="90">
        <f t="shared" si="163"/>
        <v>-5.854069105884172E-3</v>
      </c>
      <c r="AB292" s="90">
        <f t="shared" si="164"/>
        <v>-1.2617202336414756E-2</v>
      </c>
      <c r="AC292" s="90">
        <f t="shared" si="165"/>
        <v>-5.630208555326646E-3</v>
      </c>
      <c r="AD292" s="90">
        <f t="shared" si="166"/>
        <v>-6.1966708929286152E-3</v>
      </c>
      <c r="AE292" s="90">
        <f t="shared" si="167"/>
        <v>3.8398730155268718E-6</v>
      </c>
      <c r="AF292" s="83">
        <f t="shared" si="168"/>
        <v>-5.630208555326646E-3</v>
      </c>
      <c r="AG292" s="147"/>
      <c r="AH292" s="83">
        <f t="shared" si="169"/>
        <v>5.6646233760196884E-4</v>
      </c>
      <c r="AI292" s="83">
        <f t="shared" si="170"/>
        <v>0.66474380062042304</v>
      </c>
      <c r="AJ292" s="83">
        <f t="shared" si="171"/>
        <v>0.27307988237418623</v>
      </c>
      <c r="AK292" s="83">
        <f t="shared" si="172"/>
        <v>8.4536439514746473E-2</v>
      </c>
      <c r="AL292" s="83">
        <f t="shared" si="173"/>
        <v>2.894587031082279</v>
      </c>
      <c r="AM292" s="83">
        <f t="shared" si="174"/>
        <v>8.0557721523175232</v>
      </c>
      <c r="AN292" s="90">
        <f t="shared" si="179"/>
        <v>53.05469893682325</v>
      </c>
      <c r="AO292" s="90">
        <f t="shared" si="179"/>
        <v>53.054517965426577</v>
      </c>
      <c r="AP292" s="90">
        <f t="shared" si="179"/>
        <v>53.055075628840115</v>
      </c>
      <c r="AQ292" s="90">
        <f t="shared" si="179"/>
        <v>53.053356821546473</v>
      </c>
      <c r="AR292" s="90">
        <f t="shared" si="179"/>
        <v>53.058650987441396</v>
      </c>
      <c r="AS292" s="90">
        <f t="shared" si="179"/>
        <v>53.042310755020559</v>
      </c>
      <c r="AT292" s="90">
        <f t="shared" si="179"/>
        <v>53.092440621840353</v>
      </c>
      <c r="AU292" s="90">
        <f t="shared" si="175"/>
        <v>52.935311844800694</v>
      </c>
    </row>
    <row r="293" spans="1:48" ht="12.95" customHeight="1">
      <c r="A293" s="53" t="s">
        <v>124</v>
      </c>
      <c r="B293" s="50"/>
      <c r="C293" s="49">
        <v>49060.815000000002</v>
      </c>
      <c r="D293" s="49"/>
      <c r="E293" s="83">
        <f t="shared" si="157"/>
        <v>43170.930245414456</v>
      </c>
      <c r="F293" s="83">
        <f t="shared" si="158"/>
        <v>43171</v>
      </c>
      <c r="G293" s="83">
        <f t="shared" si="177"/>
        <v>-1.5393879999464843E-2</v>
      </c>
      <c r="I293" s="83">
        <f t="shared" si="178"/>
        <v>-1.5393879999464843E-2</v>
      </c>
      <c r="P293" s="83">
        <f t="shared" si="159"/>
        <v>-6.4207039518848468E-3</v>
      </c>
      <c r="Q293" s="146">
        <f t="shared" si="160"/>
        <v>34042.315000000002</v>
      </c>
      <c r="R293" s="83">
        <f t="shared" si="151"/>
        <v>8.0517888380863368E-5</v>
      </c>
      <c r="S293" s="85">
        <v>0.1</v>
      </c>
      <c r="T293" s="83">
        <f t="shared" si="161"/>
        <v>8.0517888380863365E-6</v>
      </c>
      <c r="Z293" s="83">
        <f t="shared" si="162"/>
        <v>43171</v>
      </c>
      <c r="AA293" s="90">
        <f t="shared" si="163"/>
        <v>-5.8537395056341753E-3</v>
      </c>
      <c r="AB293" s="90">
        <f t="shared" si="164"/>
        <v>-1.5960844445715515E-2</v>
      </c>
      <c r="AC293" s="90">
        <f t="shared" si="165"/>
        <v>-8.9731760475799966E-3</v>
      </c>
      <c r="AD293" s="90">
        <f t="shared" si="166"/>
        <v>-9.5401404938306681E-3</v>
      </c>
      <c r="AE293" s="90">
        <f t="shared" si="167"/>
        <v>9.1014280642027669E-6</v>
      </c>
      <c r="AF293" s="83">
        <f t="shared" si="168"/>
        <v>-8.9731760475799966E-3</v>
      </c>
      <c r="AG293" s="147"/>
      <c r="AH293" s="83">
        <f t="shared" si="169"/>
        <v>5.669644462506716E-4</v>
      </c>
      <c r="AI293" s="83">
        <f t="shared" si="170"/>
        <v>0.66473308570168532</v>
      </c>
      <c r="AJ293" s="83">
        <f t="shared" si="171"/>
        <v>0.27320184239205497</v>
      </c>
      <c r="AK293" s="83">
        <f t="shared" si="172"/>
        <v>8.4493934724071212E-2</v>
      </c>
      <c r="AL293" s="83">
        <f t="shared" si="173"/>
        <v>2.8947138120679043</v>
      </c>
      <c r="AM293" s="83">
        <f t="shared" si="174"/>
        <v>8.0599514325102639</v>
      </c>
      <c r="AN293" s="90">
        <f t="shared" si="179"/>
        <v>53.054877897400516</v>
      </c>
      <c r="AO293" s="90">
        <f t="shared" si="179"/>
        <v>53.054696935945358</v>
      </c>
      <c r="AP293" s="90">
        <f t="shared" si="179"/>
        <v>53.05525453205469</v>
      </c>
      <c r="AQ293" s="90">
        <f t="shared" si="179"/>
        <v>53.053536045499818</v>
      </c>
      <c r="AR293" s="90">
        <f t="shared" si="179"/>
        <v>53.058828877429974</v>
      </c>
      <c r="AS293" s="90">
        <f t="shared" si="179"/>
        <v>53.042493860437112</v>
      </c>
      <c r="AT293" s="90">
        <f t="shared" si="179"/>
        <v>53.092604650003281</v>
      </c>
      <c r="AU293" s="90">
        <f t="shared" si="175"/>
        <v>52.935548880355299</v>
      </c>
    </row>
    <row r="294" spans="1:48" ht="12.95" customHeight="1">
      <c r="A294" s="53" t="s">
        <v>167</v>
      </c>
      <c r="B294" s="50" t="s">
        <v>197</v>
      </c>
      <c r="C294" s="49">
        <v>49076.381999999998</v>
      </c>
      <c r="D294" s="49">
        <v>4.0000000000000001E-3</v>
      </c>
      <c r="E294" s="83">
        <f t="shared" si="157"/>
        <v>43241.469292970993</v>
      </c>
      <c r="F294" s="83">
        <f t="shared" si="158"/>
        <v>43241.5</v>
      </c>
      <c r="G294" s="83">
        <f t="shared" si="177"/>
        <v>-6.7766200008918531E-3</v>
      </c>
      <c r="I294" s="83">
        <f t="shared" si="178"/>
        <v>-6.7766200008918531E-3</v>
      </c>
      <c r="P294" s="83">
        <f t="shared" si="159"/>
        <v>-6.4450248805495826E-3</v>
      </c>
      <c r="Q294" s="146">
        <f t="shared" si="160"/>
        <v>34057.881999999998</v>
      </c>
      <c r="R294" s="83">
        <f t="shared" si="151"/>
        <v>1.0995532383480486E-7</v>
      </c>
      <c r="S294" s="85">
        <v>0.1</v>
      </c>
      <c r="T294" s="83">
        <f t="shared" si="161"/>
        <v>1.0995532383480486E-8</v>
      </c>
      <c r="Z294" s="83">
        <f t="shared" si="162"/>
        <v>43241.5</v>
      </c>
      <c r="AA294" s="90">
        <f t="shared" si="163"/>
        <v>-5.807531639033363E-3</v>
      </c>
      <c r="AB294" s="90">
        <f t="shared" si="164"/>
        <v>-7.4141132424080727E-3</v>
      </c>
      <c r="AC294" s="90">
        <f t="shared" si="165"/>
        <v>-3.315951203422705E-4</v>
      </c>
      <c r="AD294" s="90">
        <f t="shared" si="166"/>
        <v>-9.6908836185849011E-4</v>
      </c>
      <c r="AE294" s="90">
        <f t="shared" si="167"/>
        <v>9.3913225308957197E-8</v>
      </c>
      <c r="AF294" s="83">
        <f t="shared" si="168"/>
        <v>-3.315951203422705E-4</v>
      </c>
      <c r="AG294" s="147"/>
      <c r="AH294" s="83">
        <f t="shared" si="169"/>
        <v>6.3749324151621961E-4</v>
      </c>
      <c r="AI294" s="83">
        <f t="shared" si="170"/>
        <v>0.66327945151642265</v>
      </c>
      <c r="AJ294" s="83">
        <f t="shared" si="171"/>
        <v>0.29031502229539036</v>
      </c>
      <c r="AK294" s="83">
        <f t="shared" si="172"/>
        <v>7.8500962141797179E-2</v>
      </c>
      <c r="AL294" s="83">
        <f t="shared" si="173"/>
        <v>2.9125498999017707</v>
      </c>
      <c r="AM294" s="83">
        <f t="shared" si="174"/>
        <v>8.6937870031480102</v>
      </c>
      <c r="AN294" s="90">
        <f t="shared" si="179"/>
        <v>53.080082941759144</v>
      </c>
      <c r="AO294" s="90">
        <f t="shared" si="179"/>
        <v>53.079904304260921</v>
      </c>
      <c r="AP294" s="90">
        <f t="shared" si="179"/>
        <v>53.080449861901798</v>
      </c>
      <c r="AQ294" s="90">
        <f t="shared" si="179"/>
        <v>53.078783415670244</v>
      </c>
      <c r="AR294" s="90">
        <f t="shared" si="179"/>
        <v>53.083870755652029</v>
      </c>
      <c r="AS294" s="90">
        <f t="shared" si="179"/>
        <v>53.06831221662901</v>
      </c>
      <c r="AT294" s="90">
        <f t="shared" si="179"/>
        <v>53.115646205321049</v>
      </c>
      <c r="AU294" s="90">
        <f t="shared" si="175"/>
        <v>52.968970893554619</v>
      </c>
      <c r="AV294" s="90"/>
    </row>
    <row r="295" spans="1:48" ht="12.95" customHeight="1">
      <c r="A295" s="53" t="s">
        <v>167</v>
      </c>
      <c r="B295" s="50"/>
      <c r="C295" s="49">
        <v>49090.396999999997</v>
      </c>
      <c r="D295" s="49">
        <v>5.0000000000000001E-3</v>
      </c>
      <c r="E295" s="83">
        <f t="shared" si="157"/>
        <v>43304.975732972605</v>
      </c>
      <c r="F295" s="83">
        <f t="shared" si="158"/>
        <v>43305</v>
      </c>
      <c r="G295" s="83">
        <f t="shared" si="177"/>
        <v>-5.3554000041913241E-3</v>
      </c>
      <c r="I295" s="83">
        <f t="shared" si="178"/>
        <v>-5.3554000041913241E-3</v>
      </c>
      <c r="P295" s="83">
        <f t="shared" si="159"/>
        <v>-6.4669262809858991E-3</v>
      </c>
      <c r="Q295" s="146">
        <f t="shared" si="160"/>
        <v>34071.896999999997</v>
      </c>
      <c r="R295" s="83">
        <f t="shared" si="151"/>
        <v>1.23549066400481E-6</v>
      </c>
      <c r="S295" s="85">
        <v>0.1</v>
      </c>
      <c r="T295" s="83">
        <f t="shared" si="161"/>
        <v>1.2354906640048101E-7</v>
      </c>
      <c r="Z295" s="83">
        <f t="shared" si="162"/>
        <v>43305</v>
      </c>
      <c r="AA295" s="90">
        <f t="shared" si="163"/>
        <v>-5.7663800157010678E-3</v>
      </c>
      <c r="AB295" s="90">
        <f t="shared" si="164"/>
        <v>-6.0559462694761554E-3</v>
      </c>
      <c r="AC295" s="90">
        <f t="shared" si="165"/>
        <v>1.1115262767945749E-3</v>
      </c>
      <c r="AD295" s="90">
        <f t="shared" si="166"/>
        <v>4.109800115097437E-4</v>
      </c>
      <c r="AE295" s="90">
        <f t="shared" si="167"/>
        <v>1.6890456986054907E-8</v>
      </c>
      <c r="AF295" s="83">
        <f t="shared" si="168"/>
        <v>1.1115262767945749E-3</v>
      </c>
      <c r="AG295" s="147"/>
      <c r="AH295" s="83">
        <f t="shared" si="169"/>
        <v>7.0054626528483113E-4</v>
      </c>
      <c r="AI295" s="83">
        <f t="shared" si="170"/>
        <v>0.66206655508122081</v>
      </c>
      <c r="AJ295" s="83">
        <f t="shared" si="171"/>
        <v>0.30558854966758003</v>
      </c>
      <c r="AK295" s="83">
        <f t="shared" si="172"/>
        <v>7.3103458424314455E-2</v>
      </c>
      <c r="AL295" s="83">
        <f t="shared" si="173"/>
        <v>2.9285503641881911</v>
      </c>
      <c r="AM295" s="83">
        <f t="shared" si="174"/>
        <v>9.3522735527759444</v>
      </c>
      <c r="AN295" s="90">
        <f t="shared" si="179"/>
        <v>53.10273940876813</v>
      </c>
      <c r="AO295" s="90">
        <f t="shared" si="179"/>
        <v>53.102564454609322</v>
      </c>
      <c r="AP295" s="90">
        <f t="shared" si="179"/>
        <v>53.103094826186329</v>
      </c>
      <c r="AQ295" s="90">
        <f t="shared" si="179"/>
        <v>53.101486738204834</v>
      </c>
      <c r="AR295" s="90">
        <f t="shared" si="179"/>
        <v>53.106359973062332</v>
      </c>
      <c r="AS295" s="90">
        <f t="shared" si="179"/>
        <v>53.091568618907338</v>
      </c>
      <c r="AT295" s="90">
        <f t="shared" si="179"/>
        <v>53.136259380739183</v>
      </c>
      <c r="AU295" s="90">
        <f t="shared" si="175"/>
        <v>52.999074408989479</v>
      </c>
      <c r="AV295" s="90"/>
    </row>
    <row r="296" spans="1:48" ht="12.95" customHeight="1">
      <c r="A296" s="53" t="s">
        <v>168</v>
      </c>
      <c r="B296" s="50"/>
      <c r="C296" s="49">
        <v>49101.436999999998</v>
      </c>
      <c r="D296" s="49"/>
      <c r="E296" s="83">
        <f t="shared" si="157"/>
        <v>43355.001498054153</v>
      </c>
      <c r="F296" s="83">
        <f t="shared" si="158"/>
        <v>43355</v>
      </c>
      <c r="G296" s="83">
        <f t="shared" si="177"/>
        <v>3.3059999987017363E-4</v>
      </c>
      <c r="I296" s="83">
        <f t="shared" si="178"/>
        <v>3.3059999987017363E-4</v>
      </c>
      <c r="P296" s="83">
        <f t="shared" si="159"/>
        <v>-6.4841683540636554E-3</v>
      </c>
      <c r="Q296" s="146">
        <f t="shared" si="160"/>
        <v>34082.936999999998</v>
      </c>
      <c r="R296" s="83">
        <f t="shared" si="151"/>
        <v>4.6441067717777991E-5</v>
      </c>
      <c r="S296" s="85">
        <v>0.1</v>
      </c>
      <c r="T296" s="83">
        <f t="shared" si="161"/>
        <v>4.6441067717777993E-6</v>
      </c>
      <c r="Z296" s="83">
        <f t="shared" si="162"/>
        <v>43355</v>
      </c>
      <c r="AA296" s="90">
        <f t="shared" si="163"/>
        <v>-5.7343043071194357E-3</v>
      </c>
      <c r="AB296" s="90">
        <f t="shared" si="164"/>
        <v>-4.1926404707404608E-4</v>
      </c>
      <c r="AC296" s="90">
        <f t="shared" si="165"/>
        <v>6.814768353933829E-3</v>
      </c>
      <c r="AD296" s="90">
        <f t="shared" si="166"/>
        <v>6.0649043069896094E-3</v>
      </c>
      <c r="AE296" s="90">
        <f t="shared" si="167"/>
        <v>3.6783064252941113E-6</v>
      </c>
      <c r="AF296" s="83">
        <f t="shared" si="168"/>
        <v>6.814768353933829E-3</v>
      </c>
      <c r="AG296" s="147"/>
      <c r="AH296" s="83">
        <f t="shared" si="169"/>
        <v>7.4986404694421971E-4</v>
      </c>
      <c r="AI296" s="83">
        <f t="shared" si="170"/>
        <v>0.66117514281535839</v>
      </c>
      <c r="AJ296" s="83">
        <f t="shared" si="171"/>
        <v>0.31752209160311201</v>
      </c>
      <c r="AK296" s="83">
        <f t="shared" si="172"/>
        <v>6.8853794246041697E-2</v>
      </c>
      <c r="AL296" s="83">
        <f t="shared" si="173"/>
        <v>2.9411090821519612</v>
      </c>
      <c r="AM296" s="83">
        <f t="shared" si="174"/>
        <v>9.942443413616088</v>
      </c>
      <c r="AN296" s="90">
        <f t="shared" si="179"/>
        <v>53.120550607683256</v>
      </c>
      <c r="AO296" s="90">
        <f t="shared" si="179"/>
        <v>53.120379625184491</v>
      </c>
      <c r="AP296" s="90">
        <f t="shared" si="179"/>
        <v>53.120895156004494</v>
      </c>
      <c r="AQ296" s="90">
        <f t="shared" si="179"/>
        <v>53.119340536297464</v>
      </c>
      <c r="AR296" s="90">
        <f t="shared" si="179"/>
        <v>53.124026446702899</v>
      </c>
      <c r="AS296" s="90">
        <f t="shared" si="179"/>
        <v>53.109882360768779</v>
      </c>
      <c r="AT296" s="90">
        <f t="shared" si="179"/>
        <v>53.152402317143576</v>
      </c>
      <c r="AU296" s="90">
        <f t="shared" si="175"/>
        <v>53.022777964449993</v>
      </c>
      <c r="AV296" s="90"/>
    </row>
    <row r="297" spans="1:48" ht="12.95" customHeight="1">
      <c r="A297" s="53" t="s">
        <v>124</v>
      </c>
      <c r="B297" s="50" t="s">
        <v>197</v>
      </c>
      <c r="C297" s="49">
        <v>49104.627999999997</v>
      </c>
      <c r="D297" s="49"/>
      <c r="E297" s="83">
        <f t="shared" si="157"/>
        <v>43369.460937943208</v>
      </c>
      <c r="F297" s="83">
        <f t="shared" si="158"/>
        <v>43369.5</v>
      </c>
      <c r="G297" s="83">
        <f t="shared" si="177"/>
        <v>-8.6204600011114962E-3</v>
      </c>
      <c r="I297" s="83">
        <f t="shared" si="178"/>
        <v>-8.6204600011114962E-3</v>
      </c>
      <c r="P297" s="83">
        <f t="shared" si="159"/>
        <v>-6.4891680403963495E-3</v>
      </c>
      <c r="Q297" s="146">
        <f t="shared" si="160"/>
        <v>34086.127999999997</v>
      </c>
      <c r="R297" s="83">
        <f t="shared" si="151"/>
        <v>4.5424054218090147E-6</v>
      </c>
      <c r="S297" s="85">
        <v>0.1</v>
      </c>
      <c r="T297" s="83">
        <f t="shared" si="161"/>
        <v>4.5424054218090149E-7</v>
      </c>
      <c r="Z297" s="83">
        <f t="shared" si="162"/>
        <v>43369.5</v>
      </c>
      <c r="AA297" s="90">
        <f t="shared" si="163"/>
        <v>-5.7250579537447216E-3</v>
      </c>
      <c r="AB297" s="90">
        <f t="shared" si="164"/>
        <v>-9.384570087763125E-3</v>
      </c>
      <c r="AC297" s="90">
        <f t="shared" si="165"/>
        <v>-2.1312919607151468E-3</v>
      </c>
      <c r="AD297" s="90">
        <f t="shared" si="166"/>
        <v>-2.8954020473667746E-3</v>
      </c>
      <c r="AE297" s="90">
        <f t="shared" si="167"/>
        <v>8.3833530158957106E-7</v>
      </c>
      <c r="AF297" s="83">
        <f t="shared" si="168"/>
        <v>-2.1312919607151468E-3</v>
      </c>
      <c r="AG297" s="147"/>
      <c r="AH297" s="83">
        <f t="shared" si="169"/>
        <v>7.6411008665162807E-4</v>
      </c>
      <c r="AI297" s="83">
        <f t="shared" si="170"/>
        <v>0.66092704621727805</v>
      </c>
      <c r="AJ297" s="83">
        <f t="shared" si="171"/>
        <v>0.32096760774711686</v>
      </c>
      <c r="AK297" s="83">
        <f t="shared" si="172"/>
        <v>6.7621452523064687E-2</v>
      </c>
      <c r="AL297" s="83">
        <f t="shared" si="173"/>
        <v>2.9447448524569544</v>
      </c>
      <c r="AM297" s="83">
        <f t="shared" si="174"/>
        <v>10.127304637068111</v>
      </c>
      <c r="AN297" s="90">
        <f t="shared" si="179"/>
        <v>53.125711391933962</v>
      </c>
      <c r="AO297" s="90">
        <f t="shared" si="179"/>
        <v>53.125541737819695</v>
      </c>
      <c r="AP297" s="90">
        <f t="shared" si="179"/>
        <v>53.126052494005712</v>
      </c>
      <c r="AQ297" s="90">
        <f t="shared" si="179"/>
        <v>53.124514596403976</v>
      </c>
      <c r="AR297" s="90">
        <f t="shared" si="179"/>
        <v>53.129143176900762</v>
      </c>
      <c r="AS297" s="90">
        <f t="shared" si="179"/>
        <v>53.115193664687659</v>
      </c>
      <c r="AT297" s="90">
        <f t="shared" si="179"/>
        <v>53.157069957282864</v>
      </c>
      <c r="AU297" s="90">
        <f t="shared" si="175"/>
        <v>53.029651995533541</v>
      </c>
    </row>
    <row r="298" spans="1:48" ht="12.95" customHeight="1">
      <c r="A298" s="53" t="s">
        <v>167</v>
      </c>
      <c r="B298" s="50"/>
      <c r="C298" s="49">
        <v>49105.402000000002</v>
      </c>
      <c r="D298" s="49">
        <v>5.0000000000000001E-3</v>
      </c>
      <c r="E298" s="83">
        <f t="shared" si="157"/>
        <v>43372.968179082098</v>
      </c>
      <c r="F298" s="83">
        <f t="shared" si="158"/>
        <v>43373</v>
      </c>
      <c r="G298" s="83">
        <f t="shared" si="177"/>
        <v>-7.0224399969447404E-3</v>
      </c>
      <c r="I298" s="83">
        <f t="shared" si="178"/>
        <v>-7.0224399969447404E-3</v>
      </c>
      <c r="P298" s="83">
        <f t="shared" si="159"/>
        <v>-6.4903748265534578E-3</v>
      </c>
      <c r="Q298" s="146">
        <f t="shared" si="160"/>
        <v>34086.902000000002</v>
      </c>
      <c r="R298" s="83">
        <f t="shared" si="151"/>
        <v>2.8309334554350466E-7</v>
      </c>
      <c r="S298" s="85">
        <v>0.1</v>
      </c>
      <c r="T298" s="83">
        <f t="shared" si="161"/>
        <v>2.8309334554350466E-8</v>
      </c>
      <c r="Z298" s="83">
        <f t="shared" si="162"/>
        <v>43373</v>
      </c>
      <c r="AA298" s="90">
        <f t="shared" si="163"/>
        <v>-5.7228298808482169E-3</v>
      </c>
      <c r="AB298" s="90">
        <f t="shared" si="164"/>
        <v>-7.7899849426499813E-3</v>
      </c>
      <c r="AC298" s="90">
        <f t="shared" si="165"/>
        <v>-5.3206517039128265E-4</v>
      </c>
      <c r="AD298" s="90">
        <f t="shared" si="166"/>
        <v>-1.2996101160965235E-3</v>
      </c>
      <c r="AE298" s="90">
        <f t="shared" si="167"/>
        <v>1.6889864538604195E-7</v>
      </c>
      <c r="AF298" s="83">
        <f t="shared" si="168"/>
        <v>-5.3206517039128265E-4</v>
      </c>
      <c r="AG298" s="147"/>
      <c r="AH298" s="83">
        <f t="shared" si="169"/>
        <v>7.67544945705241E-4</v>
      </c>
      <c r="AI298" s="83">
        <f t="shared" si="170"/>
        <v>0.66086785978229456</v>
      </c>
      <c r="AJ298" s="83">
        <f t="shared" si="171"/>
        <v>0.32179826264077915</v>
      </c>
      <c r="AK298" s="83">
        <f t="shared" si="172"/>
        <v>6.7323994976736121E-2</v>
      </c>
      <c r="AL298" s="83">
        <f t="shared" si="173"/>
        <v>2.9456220429407369</v>
      </c>
      <c r="AM298" s="83">
        <f t="shared" si="174"/>
        <v>10.172929226403747</v>
      </c>
      <c r="AN298" s="90">
        <f t="shared" si="179"/>
        <v>53.126956806358692</v>
      </c>
      <c r="AO298" s="90">
        <f t="shared" si="179"/>
        <v>53.126787484757379</v>
      </c>
      <c r="AP298" s="90">
        <f t="shared" si="179"/>
        <v>53.127297056953331</v>
      </c>
      <c r="AQ298" s="90">
        <f t="shared" si="179"/>
        <v>53.125763276706529</v>
      </c>
      <c r="AR298" s="90">
        <f t="shared" si="179"/>
        <v>53.130377819685187</v>
      </c>
      <c r="AS298" s="90">
        <f t="shared" si="179"/>
        <v>53.116475726651281</v>
      </c>
      <c r="AT298" s="90">
        <f t="shared" si="179"/>
        <v>53.158195723043278</v>
      </c>
      <c r="AU298" s="90">
        <f t="shared" si="175"/>
        <v>53.031311244415775</v>
      </c>
    </row>
    <row r="299" spans="1:48" ht="12.95" customHeight="1">
      <c r="A299" s="53" t="s">
        <v>167</v>
      </c>
      <c r="B299" s="50"/>
      <c r="C299" s="49">
        <v>49116.432999999997</v>
      </c>
      <c r="D299" s="49">
        <v>5.0000000000000001E-3</v>
      </c>
      <c r="E299" s="83">
        <f t="shared" si="157"/>
        <v>43422.953162289916</v>
      </c>
      <c r="F299" s="83">
        <f t="shared" si="158"/>
        <v>43423</v>
      </c>
      <c r="G299" s="83">
        <f t="shared" si="177"/>
        <v>-1.033644000563072E-2</v>
      </c>
      <c r="I299" s="83">
        <f t="shared" si="178"/>
        <v>-1.033644000563072E-2</v>
      </c>
      <c r="P299" s="83">
        <f t="shared" si="159"/>
        <v>-6.5076131561968321E-3</v>
      </c>
      <c r="Q299" s="146">
        <f t="shared" si="160"/>
        <v>34097.932999999997</v>
      </c>
      <c r="R299" s="83">
        <f t="shared" si="151"/>
        <v>1.4659915042945835E-5</v>
      </c>
      <c r="S299" s="85">
        <v>0.1</v>
      </c>
      <c r="T299" s="83">
        <f t="shared" si="161"/>
        <v>1.4659915042945836E-6</v>
      </c>
      <c r="Z299" s="83">
        <f t="shared" si="162"/>
        <v>43423</v>
      </c>
      <c r="AA299" s="90">
        <f t="shared" si="163"/>
        <v>-5.6911643878511413E-3</v>
      </c>
      <c r="AB299" s="90">
        <f t="shared" si="164"/>
        <v>-1.1152888773976412E-2</v>
      </c>
      <c r="AC299" s="90">
        <f t="shared" si="165"/>
        <v>-3.8288268494338883E-3</v>
      </c>
      <c r="AD299" s="90">
        <f t="shared" si="166"/>
        <v>-4.6452756177795792E-3</v>
      </c>
      <c r="AE299" s="90">
        <f t="shared" si="167"/>
        <v>2.1578585565137451E-6</v>
      </c>
      <c r="AF299" s="83">
        <f t="shared" si="168"/>
        <v>-3.8288268494338883E-3</v>
      </c>
      <c r="AG299" s="147"/>
      <c r="AH299" s="83">
        <f t="shared" si="169"/>
        <v>8.16448768345691E-4</v>
      </c>
      <c r="AI299" s="83">
        <f t="shared" si="170"/>
        <v>0.66005191560147325</v>
      </c>
      <c r="AJ299" s="83">
        <f t="shared" si="171"/>
        <v>0.3336215254022134</v>
      </c>
      <c r="AK299" s="83">
        <f t="shared" si="172"/>
        <v>6.3074786896517701E-2</v>
      </c>
      <c r="AL299" s="83">
        <f t="shared" si="173"/>
        <v>2.9581364778188428</v>
      </c>
      <c r="AM299" s="83">
        <f t="shared" si="174"/>
        <v>10.871192976726112</v>
      </c>
      <c r="AN299" s="90">
        <f t="shared" si="179"/>
        <v>53.144736399109448</v>
      </c>
      <c r="AO299" s="90">
        <f t="shared" si="179"/>
        <v>53.144572329328092</v>
      </c>
      <c r="AP299" s="90">
        <f t="shared" si="179"/>
        <v>53.14506366221061</v>
      </c>
      <c r="AQ299" s="90">
        <f t="shared" si="179"/>
        <v>53.143592094361068</v>
      </c>
      <c r="AR299" s="90">
        <f t="shared" si="179"/>
        <v>53.147997787012642</v>
      </c>
      <c r="AS299" s="90">
        <f t="shared" si="179"/>
        <v>53.134791936272613</v>
      </c>
      <c r="AT299" s="90">
        <f t="shared" si="179"/>
        <v>53.174240662352489</v>
      </c>
      <c r="AU299" s="90">
        <f t="shared" si="175"/>
        <v>53.05501479987629</v>
      </c>
    </row>
    <row r="300" spans="1:48" ht="12.95" customHeight="1">
      <c r="A300" s="53" t="s">
        <v>167</v>
      </c>
      <c r="B300" s="50"/>
      <c r="C300" s="49">
        <v>49137.406999999999</v>
      </c>
      <c r="D300" s="49">
        <v>6.0000000000000001E-3</v>
      </c>
      <c r="E300" s="83">
        <f t="shared" si="157"/>
        <v>43517.993053306258</v>
      </c>
      <c r="F300" s="83">
        <f t="shared" si="158"/>
        <v>43518</v>
      </c>
      <c r="G300" s="83">
        <f t="shared" si="177"/>
        <v>-1.5330399983213283E-3</v>
      </c>
      <c r="I300" s="83">
        <f t="shared" si="178"/>
        <v>-1.5330399983213283E-3</v>
      </c>
      <c r="P300" s="83">
        <f t="shared" si="159"/>
        <v>-6.5403583993120917E-3</v>
      </c>
      <c r="Q300" s="146">
        <f t="shared" si="160"/>
        <v>34118.906999999999</v>
      </c>
      <c r="R300" s="83">
        <f t="shared" si="151"/>
        <v>2.5073237568900694E-5</v>
      </c>
      <c r="S300" s="85">
        <v>0.1</v>
      </c>
      <c r="T300" s="83">
        <f t="shared" si="161"/>
        <v>2.5073237568900697E-6</v>
      </c>
      <c r="Z300" s="83">
        <f t="shared" si="162"/>
        <v>43518</v>
      </c>
      <c r="AA300" s="90">
        <f t="shared" si="163"/>
        <v>-5.6318734308873171E-3</v>
      </c>
      <c r="AB300" s="90">
        <f t="shared" si="164"/>
        <v>-2.4415249667461029E-3</v>
      </c>
      <c r="AC300" s="90">
        <f t="shared" si="165"/>
        <v>5.0073184009907633E-3</v>
      </c>
      <c r="AD300" s="90">
        <f t="shared" si="166"/>
        <v>4.0988334325659887E-3</v>
      </c>
      <c r="AE300" s="90">
        <f t="shared" si="167"/>
        <v>1.6800435507920688E-6</v>
      </c>
      <c r="AF300" s="83">
        <f t="shared" si="168"/>
        <v>5.0073184009907633E-3</v>
      </c>
      <c r="AG300" s="147"/>
      <c r="AH300" s="83">
        <f t="shared" si="169"/>
        <v>9.0848496842477438E-4</v>
      </c>
      <c r="AI300" s="83">
        <f t="shared" si="170"/>
        <v>0.65865284906213284</v>
      </c>
      <c r="AJ300" s="83">
        <f t="shared" si="171"/>
        <v>0.3558645411532716</v>
      </c>
      <c r="AK300" s="83">
        <f t="shared" si="172"/>
        <v>5.5002285178617716E-2</v>
      </c>
      <c r="AL300" s="83">
        <f t="shared" si="173"/>
        <v>2.9818328830090883</v>
      </c>
      <c r="AM300" s="83">
        <f t="shared" si="174"/>
        <v>12.492158182627101</v>
      </c>
      <c r="AN300" s="90">
        <f t="shared" si="179"/>
        <v>53.178459662465798</v>
      </c>
      <c r="AO300" s="90">
        <f t="shared" si="179"/>
        <v>53.178308111058435</v>
      </c>
      <c r="AP300" s="90">
        <f t="shared" si="179"/>
        <v>53.178758139241673</v>
      </c>
      <c r="AQ300" s="90">
        <f t="shared" si="179"/>
        <v>53.177421653592774</v>
      </c>
      <c r="AR300" s="90">
        <f t="shared" si="179"/>
        <v>53.181389513759974</v>
      </c>
      <c r="AS300" s="90">
        <f t="shared" si="179"/>
        <v>53.169598592747363</v>
      </c>
      <c r="AT300" s="90">
        <f t="shared" si="179"/>
        <v>53.204545090228237</v>
      </c>
      <c r="AU300" s="90">
        <f t="shared" si="175"/>
        <v>53.10005155525127</v>
      </c>
    </row>
    <row r="301" spans="1:48" ht="12.95" customHeight="1">
      <c r="A301" s="53" t="s">
        <v>169</v>
      </c>
      <c r="B301" s="50" t="s">
        <v>197</v>
      </c>
      <c r="C301" s="49">
        <v>49375.631000000001</v>
      </c>
      <c r="D301" s="49"/>
      <c r="E301" s="83">
        <f t="shared" si="157"/>
        <v>44597.462062435428</v>
      </c>
      <c r="F301" s="83">
        <f t="shared" si="158"/>
        <v>44597.5</v>
      </c>
      <c r="G301" s="83">
        <f t="shared" si="177"/>
        <v>-8.3722999988822266E-3</v>
      </c>
      <c r="I301" s="83">
        <f t="shared" si="178"/>
        <v>-8.3722999988822266E-3</v>
      </c>
      <c r="P301" s="83">
        <f t="shared" si="159"/>
        <v>-6.9117497967728543E-3</v>
      </c>
      <c r="Q301" s="146">
        <f t="shared" si="160"/>
        <v>34357.131000000001</v>
      </c>
      <c r="R301" s="83">
        <f t="shared" si="151"/>
        <v>2.1332068928817285E-6</v>
      </c>
      <c r="S301" s="85">
        <v>0.1</v>
      </c>
      <c r="T301" s="83">
        <f t="shared" si="161"/>
        <v>2.1332068928817286E-7</v>
      </c>
      <c r="Z301" s="83">
        <f t="shared" si="162"/>
        <v>44597.5</v>
      </c>
      <c r="AA301" s="90">
        <f t="shared" si="163"/>
        <v>-5.0593543722708845E-3</v>
      </c>
      <c r="AB301" s="90">
        <f t="shared" si="164"/>
        <v>-1.0224695423384196E-2</v>
      </c>
      <c r="AC301" s="90">
        <f t="shared" si="165"/>
        <v>-1.4605502021093723E-3</v>
      </c>
      <c r="AD301" s="90">
        <f t="shared" si="166"/>
        <v>-3.3129456266113421E-3</v>
      </c>
      <c r="AE301" s="90">
        <f t="shared" si="167"/>
        <v>1.0975608724883217E-6</v>
      </c>
      <c r="AF301" s="83">
        <f t="shared" si="168"/>
        <v>-1.4605502021093723E-3</v>
      </c>
      <c r="AG301" s="147"/>
      <c r="AH301" s="83">
        <f t="shared" si="169"/>
        <v>1.85239542450197E-3</v>
      </c>
      <c r="AI301" s="83">
        <f t="shared" si="170"/>
        <v>0.65620031128298262</v>
      </c>
      <c r="AJ301" s="83">
        <f t="shared" si="171"/>
        <v>0.58903677775055852</v>
      </c>
      <c r="AK301" s="83">
        <f t="shared" si="172"/>
        <v>-3.6672917341697191E-2</v>
      </c>
      <c r="AL301" s="83">
        <f t="shared" si="173"/>
        <v>-3.0353250569803683</v>
      </c>
      <c r="AM301" s="83">
        <f t="shared" si="174"/>
        <v>-18.802697865882386</v>
      </c>
      <c r="AN301" s="90">
        <f t="shared" ref="AN301:AT310" si="180">$AU301+$AB$7*SIN(AO301)</f>
        <v>53.559333091528707</v>
      </c>
      <c r="AO301" s="90">
        <f t="shared" si="180"/>
        <v>53.559444809359981</v>
      </c>
      <c r="AP301" s="90">
        <f t="shared" si="180"/>
        <v>53.559117912816973</v>
      </c>
      <c r="AQ301" s="90">
        <f t="shared" si="180"/>
        <v>53.560074488132834</v>
      </c>
      <c r="AR301" s="90">
        <f t="shared" si="180"/>
        <v>53.557275720546819</v>
      </c>
      <c r="AS301" s="90">
        <f t="shared" si="180"/>
        <v>53.565467836851504</v>
      </c>
      <c r="AT301" s="90">
        <f t="shared" si="180"/>
        <v>53.541517251839743</v>
      </c>
      <c r="AU301" s="90">
        <f t="shared" si="175"/>
        <v>53.611811317643784</v>
      </c>
    </row>
    <row r="302" spans="1:48" ht="12.95" customHeight="1">
      <c r="A302" s="53" t="s">
        <v>169</v>
      </c>
      <c r="B302" s="50"/>
      <c r="C302" s="49">
        <v>49416.357000000004</v>
      </c>
      <c r="D302" s="49"/>
      <c r="E302" s="83">
        <f t="shared" si="157"/>
        <v>44782.004572282443</v>
      </c>
      <c r="F302" s="83">
        <f t="shared" si="158"/>
        <v>44782</v>
      </c>
      <c r="G302" s="83">
        <f t="shared" si="177"/>
        <v>1.0090400028275326E-3</v>
      </c>
      <c r="I302" s="83">
        <f t="shared" si="178"/>
        <v>1.0090400028275326E-3</v>
      </c>
      <c r="P302" s="83">
        <f t="shared" si="159"/>
        <v>-6.9750968317564615E-3</v>
      </c>
      <c r="Q302" s="146">
        <f t="shared" si="160"/>
        <v>34397.857000000004</v>
      </c>
      <c r="R302" s="83">
        <f t="shared" si="151"/>
        <v>6.3746440993360938E-5</v>
      </c>
      <c r="S302" s="85">
        <v>0.1</v>
      </c>
      <c r="T302" s="83">
        <f t="shared" si="161"/>
        <v>6.3746440993360941E-6</v>
      </c>
      <c r="Z302" s="83">
        <f t="shared" si="162"/>
        <v>44782</v>
      </c>
      <c r="AA302" s="90">
        <f t="shared" si="163"/>
        <v>-4.9843093178304461E-3</v>
      </c>
      <c r="AB302" s="90">
        <f t="shared" si="164"/>
        <v>-9.8174751109848281E-4</v>
      </c>
      <c r="AC302" s="90">
        <f t="shared" si="165"/>
        <v>7.984136834583995E-3</v>
      </c>
      <c r="AD302" s="90">
        <f t="shared" si="166"/>
        <v>5.9933493206579787E-3</v>
      </c>
      <c r="AE302" s="90">
        <f t="shared" si="167"/>
        <v>3.592023607943146E-6</v>
      </c>
      <c r="AF302" s="83">
        <f t="shared" si="168"/>
        <v>7.984136834583995E-3</v>
      </c>
      <c r="AG302" s="147"/>
      <c r="AH302" s="83">
        <f t="shared" si="169"/>
        <v>1.9907875139260154E-3</v>
      </c>
      <c r="AI302" s="83">
        <f t="shared" si="170"/>
        <v>0.65823542170523663</v>
      </c>
      <c r="AJ302" s="83">
        <f t="shared" si="171"/>
        <v>0.62535120614693718</v>
      </c>
      <c r="AK302" s="83">
        <f t="shared" si="172"/>
        <v>-5.2345982188431645E-2</v>
      </c>
      <c r="AL302" s="83">
        <f t="shared" si="173"/>
        <v>-2.9896099112410863</v>
      </c>
      <c r="AM302" s="83">
        <f t="shared" si="174"/>
        <v>-13.134048602608797</v>
      </c>
      <c r="AN302" s="90">
        <f t="shared" si="180"/>
        <v>53.624607748379368</v>
      </c>
      <c r="AO302" s="90">
        <f t="shared" si="180"/>
        <v>53.624754473434422</v>
      </c>
      <c r="AP302" s="90">
        <f t="shared" si="180"/>
        <v>53.624319870370023</v>
      </c>
      <c r="AQ302" s="90">
        <f t="shared" si="180"/>
        <v>53.625607296364507</v>
      </c>
      <c r="AR302" s="90">
        <f t="shared" si="180"/>
        <v>53.621794611132785</v>
      </c>
      <c r="AS302" s="90">
        <f t="shared" si="180"/>
        <v>53.633095242738584</v>
      </c>
      <c r="AT302" s="90">
        <f t="shared" si="180"/>
        <v>53.599680009263018</v>
      </c>
      <c r="AU302" s="90">
        <f t="shared" si="175"/>
        <v>53.699277437293084</v>
      </c>
    </row>
    <row r="303" spans="1:48" ht="12.95" customHeight="1">
      <c r="A303" s="53" t="s">
        <v>168</v>
      </c>
      <c r="B303" s="50"/>
      <c r="C303" s="49">
        <v>49446.372000000003</v>
      </c>
      <c r="D303" s="49"/>
      <c r="E303" s="83">
        <f t="shared" si="157"/>
        <v>44918.01212109789</v>
      </c>
      <c r="F303" s="83">
        <f t="shared" si="158"/>
        <v>44918</v>
      </c>
      <c r="G303" s="83">
        <f t="shared" si="177"/>
        <v>2.6749600074253976E-3</v>
      </c>
      <c r="I303" s="83">
        <f t="shared" si="178"/>
        <v>2.6749600074253976E-3</v>
      </c>
      <c r="P303" s="83">
        <f t="shared" si="159"/>
        <v>-7.021767669717521E-3</v>
      </c>
      <c r="Q303" s="146">
        <f t="shared" si="160"/>
        <v>34427.872000000003</v>
      </c>
      <c r="R303" s="83">
        <f t="shared" si="151"/>
        <v>9.4026527644669504E-5</v>
      </c>
      <c r="S303" s="85">
        <v>0.1</v>
      </c>
      <c r="T303" s="83">
        <f t="shared" si="161"/>
        <v>9.4026527644669514E-6</v>
      </c>
      <c r="Z303" s="83">
        <f t="shared" si="162"/>
        <v>44918</v>
      </c>
      <c r="AA303" s="90">
        <f t="shared" si="163"/>
        <v>-4.9340694374837984E-3</v>
      </c>
      <c r="AB303" s="90">
        <f t="shared" si="164"/>
        <v>5.8726177519167512E-4</v>
      </c>
      <c r="AC303" s="90">
        <f t="shared" si="165"/>
        <v>9.6967276771429186E-3</v>
      </c>
      <c r="AD303" s="90">
        <f t="shared" si="166"/>
        <v>7.6090294449091961E-3</v>
      </c>
      <c r="AE303" s="90">
        <f t="shared" si="167"/>
        <v>5.7897329093495151E-6</v>
      </c>
      <c r="AF303" s="83">
        <f t="shared" si="168"/>
        <v>9.6967276771429186E-3</v>
      </c>
      <c r="AG303" s="147"/>
      <c r="AH303" s="83">
        <f t="shared" si="169"/>
        <v>2.0876982322337225E-3</v>
      </c>
      <c r="AI303" s="83">
        <f t="shared" si="170"/>
        <v>0.66020647570388358</v>
      </c>
      <c r="AJ303" s="83">
        <f t="shared" si="171"/>
        <v>0.65144647323766747</v>
      </c>
      <c r="AK303" s="83">
        <f t="shared" si="172"/>
        <v>-6.3902188340412683E-2</v>
      </c>
      <c r="AL303" s="83">
        <f t="shared" si="173"/>
        <v>-2.9557020202994768</v>
      </c>
      <c r="AM303" s="83">
        <f t="shared" si="174"/>
        <v>-10.728014767875511</v>
      </c>
      <c r="AN303" s="90">
        <f t="shared" si="180"/>
        <v>53.672874231807306</v>
      </c>
      <c r="AO303" s="90">
        <f t="shared" si="180"/>
        <v>53.673039397496616</v>
      </c>
      <c r="AP303" s="90">
        <f t="shared" si="180"/>
        <v>53.672544320002544</v>
      </c>
      <c r="AQ303" s="90">
        <f t="shared" si="180"/>
        <v>53.674028494890386</v>
      </c>
      <c r="AR303" s="90">
        <f t="shared" si="180"/>
        <v>53.669580929575964</v>
      </c>
      <c r="AS303" s="90">
        <f t="shared" si="180"/>
        <v>53.682925075579867</v>
      </c>
      <c r="AT303" s="90">
        <f t="shared" si="180"/>
        <v>53.643028531277828</v>
      </c>
      <c r="AU303" s="90">
        <f t="shared" si="175"/>
        <v>53.763751108145684</v>
      </c>
    </row>
    <row r="304" spans="1:48" ht="12.95" customHeight="1">
      <c r="A304" s="53" t="s">
        <v>168</v>
      </c>
      <c r="B304" s="50"/>
      <c r="C304" s="49">
        <v>49446.379000000001</v>
      </c>
      <c r="D304" s="49"/>
      <c r="E304" s="83">
        <f t="shared" si="157"/>
        <v>44918.04384033299</v>
      </c>
      <c r="F304" s="83">
        <f t="shared" si="158"/>
        <v>44918</v>
      </c>
      <c r="G304" s="83">
        <f t="shared" si="177"/>
        <v>9.6749600052135065E-3</v>
      </c>
      <c r="I304" s="83">
        <f t="shared" si="178"/>
        <v>9.6749600052135065E-3</v>
      </c>
      <c r="P304" s="83">
        <f t="shared" si="159"/>
        <v>-7.021767669717521E-3</v>
      </c>
      <c r="Q304" s="146">
        <f t="shared" si="160"/>
        <v>34427.879000000001</v>
      </c>
      <c r="R304" s="83">
        <f t="shared" si="151"/>
        <v>2.7878071505080775E-4</v>
      </c>
      <c r="S304" s="85">
        <v>0.1</v>
      </c>
      <c r="T304" s="83">
        <f t="shared" si="161"/>
        <v>2.7878071505080777E-5</v>
      </c>
      <c r="Z304" s="83">
        <f t="shared" si="162"/>
        <v>44918</v>
      </c>
      <c r="AA304" s="90">
        <f t="shared" si="163"/>
        <v>-4.9340694374837984E-3</v>
      </c>
      <c r="AB304" s="90">
        <f t="shared" si="164"/>
        <v>7.587261772979784E-3</v>
      </c>
      <c r="AC304" s="90">
        <f t="shared" si="165"/>
        <v>1.6696727674931029E-2</v>
      </c>
      <c r="AD304" s="90">
        <f t="shared" si="166"/>
        <v>1.4609029442697305E-2</v>
      </c>
      <c r="AE304" s="90">
        <f t="shared" si="167"/>
        <v>2.1342374125759673E-5</v>
      </c>
      <c r="AF304" s="83">
        <f t="shared" si="168"/>
        <v>1.6696727674931029E-2</v>
      </c>
      <c r="AG304" s="147"/>
      <c r="AH304" s="83">
        <f t="shared" si="169"/>
        <v>2.0876982322337225E-3</v>
      </c>
      <c r="AI304" s="83">
        <f t="shared" si="170"/>
        <v>0.66020647570388358</v>
      </c>
      <c r="AJ304" s="83">
        <f t="shared" si="171"/>
        <v>0.65144647323766747</v>
      </c>
      <c r="AK304" s="83">
        <f t="shared" si="172"/>
        <v>-6.3902188340412683E-2</v>
      </c>
      <c r="AL304" s="83">
        <f t="shared" si="173"/>
        <v>-2.9557020202994768</v>
      </c>
      <c r="AM304" s="83">
        <f t="shared" si="174"/>
        <v>-10.728014767875511</v>
      </c>
      <c r="AN304" s="90">
        <f t="shared" si="180"/>
        <v>53.672874231807306</v>
      </c>
      <c r="AO304" s="90">
        <f t="shared" si="180"/>
        <v>53.673039397496616</v>
      </c>
      <c r="AP304" s="90">
        <f t="shared" si="180"/>
        <v>53.672544320002544</v>
      </c>
      <c r="AQ304" s="90">
        <f t="shared" si="180"/>
        <v>53.674028494890386</v>
      </c>
      <c r="AR304" s="90">
        <f t="shared" si="180"/>
        <v>53.669580929575964</v>
      </c>
      <c r="AS304" s="90">
        <f t="shared" si="180"/>
        <v>53.682925075579867</v>
      </c>
      <c r="AT304" s="90">
        <f t="shared" si="180"/>
        <v>53.643028531277828</v>
      </c>
      <c r="AU304" s="90">
        <f t="shared" si="175"/>
        <v>53.763751108145684</v>
      </c>
      <c r="AV304" s="90"/>
    </row>
    <row r="305" spans="1:48" ht="12.95" customHeight="1">
      <c r="A305" s="53" t="s">
        <v>169</v>
      </c>
      <c r="B305" s="50" t="s">
        <v>197</v>
      </c>
      <c r="C305" s="49">
        <v>49471.411999999997</v>
      </c>
      <c r="D305" s="49"/>
      <c r="E305" s="83">
        <f t="shared" si="157"/>
        <v>45031.476356391511</v>
      </c>
      <c r="F305" s="83">
        <f t="shared" si="158"/>
        <v>45031.5</v>
      </c>
      <c r="G305" s="83">
        <f t="shared" si="177"/>
        <v>-5.2178199985064566E-3</v>
      </c>
      <c r="I305" s="83">
        <f t="shared" si="178"/>
        <v>-5.2178199985064566E-3</v>
      </c>
      <c r="P305" s="83">
        <f t="shared" si="159"/>
        <v>-7.0607016399996296E-3</v>
      </c>
      <c r="Q305" s="146">
        <f t="shared" si="160"/>
        <v>34452.911999999997</v>
      </c>
      <c r="R305" s="83">
        <f t="shared" si="151"/>
        <v>3.3962127445525719E-6</v>
      </c>
      <c r="S305" s="85">
        <v>0.1</v>
      </c>
      <c r="T305" s="83">
        <f t="shared" si="161"/>
        <v>3.3962127445525722E-7</v>
      </c>
      <c r="Z305" s="83">
        <f t="shared" si="162"/>
        <v>45031.5</v>
      </c>
      <c r="AA305" s="90">
        <f t="shared" si="163"/>
        <v>-4.8956104429323244E-3</v>
      </c>
      <c r="AB305" s="90">
        <f t="shared" si="164"/>
        <v>-7.3829111955737627E-3</v>
      </c>
      <c r="AC305" s="90">
        <f t="shared" si="165"/>
        <v>1.842881641493173E-3</v>
      </c>
      <c r="AD305" s="90">
        <f t="shared" si="166"/>
        <v>-3.2220955557413222E-4</v>
      </c>
      <c r="AE305" s="90">
        <f t="shared" si="167"/>
        <v>1.038189977032798E-8</v>
      </c>
      <c r="AF305" s="83">
        <f t="shared" si="168"/>
        <v>1.842881641493173E-3</v>
      </c>
      <c r="AG305" s="147"/>
      <c r="AH305" s="83">
        <f t="shared" si="169"/>
        <v>2.1650911970673057E-3</v>
      </c>
      <c r="AI305" s="83">
        <f t="shared" si="170"/>
        <v>0.66216314090273531</v>
      </c>
      <c r="AJ305" s="83">
        <f t="shared" si="171"/>
        <v>0.67277875831597644</v>
      </c>
      <c r="AK305" s="83">
        <f t="shared" si="172"/>
        <v>-7.3548524550557395E-2</v>
      </c>
      <c r="AL305" s="83">
        <f t="shared" si="173"/>
        <v>-2.9272331531203264</v>
      </c>
      <c r="AM305" s="83">
        <f t="shared" si="174"/>
        <v>-9.2943666673660967</v>
      </c>
      <c r="AN305" s="90">
        <f t="shared" si="180"/>
        <v>53.713277520131967</v>
      </c>
      <c r="AO305" s="90">
        <f t="shared" si="180"/>
        <v>53.713452835554548</v>
      </c>
      <c r="AP305" s="90">
        <f t="shared" si="180"/>
        <v>53.71292105624719</v>
      </c>
      <c r="AQ305" s="90">
        <f t="shared" si="180"/>
        <v>53.714534363479082</v>
      </c>
      <c r="AR305" s="90">
        <f t="shared" si="180"/>
        <v>53.709642454969313</v>
      </c>
      <c r="AS305" s="90">
        <f t="shared" si="180"/>
        <v>53.724499428085828</v>
      </c>
      <c r="AT305" s="90">
        <f t="shared" si="180"/>
        <v>53.679585803477543</v>
      </c>
      <c r="AU305" s="90">
        <f t="shared" si="175"/>
        <v>53.81755817904105</v>
      </c>
      <c r="AV305" s="90"/>
    </row>
    <row r="306" spans="1:48" ht="12.95" customHeight="1">
      <c r="A306" s="53" t="s">
        <v>168</v>
      </c>
      <c r="B306" s="50"/>
      <c r="C306" s="49">
        <v>49472.417000000001</v>
      </c>
      <c r="D306" s="49"/>
      <c r="E306" s="83">
        <f t="shared" si="157"/>
        <v>45036.030332288901</v>
      </c>
      <c r="F306" s="83">
        <f t="shared" si="158"/>
        <v>45036</v>
      </c>
      <c r="G306" s="83">
        <f t="shared" si="177"/>
        <v>6.6939200041815639E-3</v>
      </c>
      <c r="I306" s="83">
        <f t="shared" si="178"/>
        <v>6.6939200041815639E-3</v>
      </c>
      <c r="P306" s="83">
        <f t="shared" si="159"/>
        <v>-7.0622449852697205E-3</v>
      </c>
      <c r="Q306" s="146">
        <f t="shared" si="160"/>
        <v>34453.917000000001</v>
      </c>
      <c r="R306" s="83">
        <f t="shared" si="151"/>
        <v>1.8923207521700527E-4</v>
      </c>
      <c r="S306" s="85">
        <v>0.1</v>
      </c>
      <c r="T306" s="83">
        <f t="shared" si="161"/>
        <v>1.8923207521700529E-5</v>
      </c>
      <c r="Z306" s="83">
        <f t="shared" si="162"/>
        <v>45036</v>
      </c>
      <c r="AA306" s="90">
        <f t="shared" si="163"/>
        <v>-4.8941525844301368E-3</v>
      </c>
      <c r="AB306" s="90">
        <f t="shared" si="164"/>
        <v>4.5258276033419802E-3</v>
      </c>
      <c r="AC306" s="90">
        <f t="shared" si="165"/>
        <v>1.3756164989451284E-2</v>
      </c>
      <c r="AD306" s="90">
        <f t="shared" si="166"/>
        <v>1.1588072588611701E-2</v>
      </c>
      <c r="AE306" s="90">
        <f t="shared" si="167"/>
        <v>1.342834263189339E-5</v>
      </c>
      <c r="AF306" s="83">
        <f t="shared" si="168"/>
        <v>1.3756164989451284E-2</v>
      </c>
      <c r="AG306" s="147"/>
      <c r="AH306" s="83">
        <f t="shared" si="169"/>
        <v>2.1680924008395837E-3</v>
      </c>
      <c r="AI306" s="83">
        <f t="shared" si="170"/>
        <v>0.66224663698930519</v>
      </c>
      <c r="AJ306" s="83">
        <f t="shared" si="171"/>
        <v>0.67361605729466845</v>
      </c>
      <c r="AK306" s="83">
        <f t="shared" si="172"/>
        <v>-7.3931012459149265E-2</v>
      </c>
      <c r="AL306" s="83">
        <f t="shared" si="173"/>
        <v>-2.9261008458275057</v>
      </c>
      <c r="AM306" s="83">
        <f t="shared" si="174"/>
        <v>-9.2451521519167379</v>
      </c>
      <c r="AN306" s="90">
        <f t="shared" si="180"/>
        <v>53.71488196940021</v>
      </c>
      <c r="AO306" s="90">
        <f t="shared" si="180"/>
        <v>53.715057587010655</v>
      </c>
      <c r="AP306" s="90">
        <f t="shared" si="180"/>
        <v>53.714524620192421</v>
      </c>
      <c r="AQ306" s="90">
        <f t="shared" si="180"/>
        <v>53.716142354714421</v>
      </c>
      <c r="AR306" s="90">
        <f t="shared" si="180"/>
        <v>53.711234543032305</v>
      </c>
      <c r="AS306" s="90">
        <f t="shared" si="180"/>
        <v>53.726147574768412</v>
      </c>
      <c r="AT306" s="90">
        <f t="shared" si="180"/>
        <v>53.681043115772752</v>
      </c>
      <c r="AU306" s="90">
        <f t="shared" si="175"/>
        <v>53.819691499032494</v>
      </c>
      <c r="AV306" s="90"/>
    </row>
    <row r="307" spans="1:48" ht="12.95" customHeight="1">
      <c r="A307" s="53" t="s">
        <v>168</v>
      </c>
      <c r="B307" s="50"/>
      <c r="C307" s="49">
        <v>49479.464999999997</v>
      </c>
      <c r="D307" s="49"/>
      <c r="E307" s="83">
        <f t="shared" si="157"/>
        <v>45067.967070721374</v>
      </c>
      <c r="F307" s="83">
        <f t="shared" si="158"/>
        <v>45068</v>
      </c>
      <c r="G307" s="83">
        <f t="shared" si="177"/>
        <v>-7.2670400040806271E-3</v>
      </c>
      <c r="I307" s="83">
        <f t="shared" si="178"/>
        <v>-7.2670400040806271E-3</v>
      </c>
      <c r="P307" s="83">
        <f t="shared" si="159"/>
        <v>-7.0732192419782503E-3</v>
      </c>
      <c r="Q307" s="146">
        <f t="shared" si="160"/>
        <v>34460.964999999997</v>
      </c>
      <c r="R307" s="83">
        <f t="shared" si="151"/>
        <v>3.7566487821946141E-8</v>
      </c>
      <c r="S307" s="85">
        <v>0.1</v>
      </c>
      <c r="T307" s="83">
        <f t="shared" si="161"/>
        <v>3.7566487821946146E-9</v>
      </c>
      <c r="Z307" s="83">
        <f t="shared" si="162"/>
        <v>45068</v>
      </c>
      <c r="AA307" s="90">
        <f t="shared" si="163"/>
        <v>-4.8839353419472629E-3</v>
      </c>
      <c r="AB307" s="90">
        <f t="shared" si="164"/>
        <v>-9.4563239041116146E-3</v>
      </c>
      <c r="AC307" s="90">
        <f t="shared" si="165"/>
        <v>-1.938207621023768E-4</v>
      </c>
      <c r="AD307" s="90">
        <f t="shared" si="166"/>
        <v>-2.3831046621333642E-3</v>
      </c>
      <c r="AE307" s="90">
        <f t="shared" si="167"/>
        <v>5.6791878306817763E-7</v>
      </c>
      <c r="AF307" s="83">
        <f t="shared" si="168"/>
        <v>-1.938207621023768E-4</v>
      </c>
      <c r="AG307" s="147"/>
      <c r="AH307" s="83">
        <f t="shared" si="169"/>
        <v>2.1892839000309879E-3</v>
      </c>
      <c r="AI307" s="83">
        <f t="shared" si="170"/>
        <v>0.6628535126205688</v>
      </c>
      <c r="AJ307" s="83">
        <f t="shared" si="171"/>
        <v>0.67955137095435691</v>
      </c>
      <c r="AK307" s="83">
        <f t="shared" si="172"/>
        <v>-7.6650993966027869E-2</v>
      </c>
      <c r="AL307" s="83">
        <f t="shared" si="173"/>
        <v>-2.9180404890827107</v>
      </c>
      <c r="AM307" s="83">
        <f t="shared" si="174"/>
        <v>-8.909168008982201</v>
      </c>
      <c r="AN307" s="90">
        <f t="shared" si="180"/>
        <v>53.726297361355769</v>
      </c>
      <c r="AO307" s="90">
        <f t="shared" si="180"/>
        <v>53.726474907448384</v>
      </c>
      <c r="AP307" s="90">
        <f t="shared" si="180"/>
        <v>53.725934091158756</v>
      </c>
      <c r="AQ307" s="90">
        <f t="shared" si="180"/>
        <v>53.727581752469362</v>
      </c>
      <c r="AR307" s="90">
        <f t="shared" si="180"/>
        <v>53.722564741948332</v>
      </c>
      <c r="AS307" s="90">
        <f t="shared" si="180"/>
        <v>53.737867419780258</v>
      </c>
      <c r="AT307" s="90">
        <f t="shared" si="180"/>
        <v>53.691424603394672</v>
      </c>
      <c r="AU307" s="90">
        <f t="shared" si="175"/>
        <v>53.834861774527226</v>
      </c>
    </row>
    <row r="308" spans="1:48" ht="12.95" customHeight="1">
      <c r="A308" s="53" t="s">
        <v>168</v>
      </c>
      <c r="B308" s="50"/>
      <c r="C308" s="49">
        <v>49479.466999999997</v>
      </c>
      <c r="D308" s="49"/>
      <c r="E308" s="83">
        <f t="shared" si="157"/>
        <v>45067.976133359982</v>
      </c>
      <c r="F308" s="83">
        <f t="shared" si="158"/>
        <v>45068</v>
      </c>
      <c r="G308" s="83">
        <f t="shared" si="177"/>
        <v>-5.2670400036731735E-3</v>
      </c>
      <c r="I308" s="83">
        <f t="shared" si="178"/>
        <v>-5.2670400036731735E-3</v>
      </c>
      <c r="P308" s="83">
        <f t="shared" si="159"/>
        <v>-7.0732192419782503E-3</v>
      </c>
      <c r="Q308" s="146">
        <f t="shared" si="160"/>
        <v>34460.966999999997</v>
      </c>
      <c r="R308" s="83">
        <f t="shared" si="151"/>
        <v>3.2622834408843076E-6</v>
      </c>
      <c r="S308" s="85">
        <v>0.1</v>
      </c>
      <c r="T308" s="83">
        <f t="shared" si="161"/>
        <v>3.2622834408843077E-7</v>
      </c>
      <c r="Z308" s="83">
        <f t="shared" si="162"/>
        <v>45068</v>
      </c>
      <c r="AA308" s="90">
        <f t="shared" si="163"/>
        <v>-4.8839353419472629E-3</v>
      </c>
      <c r="AB308" s="90">
        <f t="shared" si="164"/>
        <v>-7.4563239037041609E-3</v>
      </c>
      <c r="AC308" s="90">
        <f t="shared" si="165"/>
        <v>1.8061792383050768E-3</v>
      </c>
      <c r="AD308" s="90">
        <f t="shared" si="166"/>
        <v>-3.8310466172591061E-4</v>
      </c>
      <c r="AE308" s="90">
        <f t="shared" si="167"/>
        <v>1.4676918183612439E-8</v>
      </c>
      <c r="AF308" s="83">
        <f t="shared" si="168"/>
        <v>1.8061792383050768E-3</v>
      </c>
      <c r="AG308" s="147"/>
      <c r="AH308" s="83">
        <f t="shared" si="169"/>
        <v>2.1892839000309879E-3</v>
      </c>
      <c r="AI308" s="83">
        <f t="shared" si="170"/>
        <v>0.6628535126205688</v>
      </c>
      <c r="AJ308" s="83">
        <f t="shared" si="171"/>
        <v>0.67955137095435691</v>
      </c>
      <c r="AK308" s="83">
        <f t="shared" si="172"/>
        <v>-7.6650993966027869E-2</v>
      </c>
      <c r="AL308" s="83">
        <f t="shared" si="173"/>
        <v>-2.9180404890827107</v>
      </c>
      <c r="AM308" s="83">
        <f t="shared" si="174"/>
        <v>-8.909168008982201</v>
      </c>
      <c r="AN308" s="90">
        <f t="shared" si="180"/>
        <v>53.726297361355769</v>
      </c>
      <c r="AO308" s="90">
        <f t="shared" si="180"/>
        <v>53.726474907448384</v>
      </c>
      <c r="AP308" s="90">
        <f t="shared" si="180"/>
        <v>53.725934091158756</v>
      </c>
      <c r="AQ308" s="90">
        <f t="shared" si="180"/>
        <v>53.727581752469362</v>
      </c>
      <c r="AR308" s="90">
        <f t="shared" si="180"/>
        <v>53.722564741948332</v>
      </c>
      <c r="AS308" s="90">
        <f t="shared" si="180"/>
        <v>53.737867419780258</v>
      </c>
      <c r="AT308" s="90">
        <f t="shared" si="180"/>
        <v>53.691424603394672</v>
      </c>
      <c r="AU308" s="90">
        <f t="shared" si="175"/>
        <v>53.834861774527226</v>
      </c>
    </row>
    <row r="309" spans="1:48" ht="12.95" customHeight="1">
      <c r="A309" s="53" t="s">
        <v>168</v>
      </c>
      <c r="B309" s="50"/>
      <c r="C309" s="49">
        <v>49480.476000000002</v>
      </c>
      <c r="D309" s="49"/>
      <c r="E309" s="83">
        <f t="shared" si="157"/>
        <v>45072.548234534574</v>
      </c>
      <c r="F309" s="83">
        <f t="shared" si="158"/>
        <v>45072.5</v>
      </c>
      <c r="G309" s="83">
        <f t="shared" si="177"/>
        <v>1.0644700007105712E-2</v>
      </c>
      <c r="I309" s="83">
        <f t="shared" si="178"/>
        <v>1.0644700007105712E-2</v>
      </c>
      <c r="P309" s="83">
        <f t="shared" si="159"/>
        <v>-7.0747624064074338E-3</v>
      </c>
      <c r="Q309" s="146">
        <f t="shared" si="160"/>
        <v>34461.976000000002</v>
      </c>
      <c r="R309" s="83">
        <f t="shared" si="151"/>
        <v>3.139793482239051E-4</v>
      </c>
      <c r="S309" s="85">
        <v>0.1</v>
      </c>
      <c r="T309" s="83">
        <f t="shared" si="161"/>
        <v>3.1397934822390508E-5</v>
      </c>
      <c r="Z309" s="83">
        <f t="shared" si="162"/>
        <v>45072.5</v>
      </c>
      <c r="AA309" s="90">
        <f t="shared" si="163"/>
        <v>-4.8825196974046064E-3</v>
      </c>
      <c r="AB309" s="90">
        <f t="shared" si="164"/>
        <v>8.4524572981028844E-3</v>
      </c>
      <c r="AC309" s="90">
        <f t="shared" si="165"/>
        <v>1.7719462413513146E-2</v>
      </c>
      <c r="AD309" s="90">
        <f t="shared" si="166"/>
        <v>1.5527219704510318E-2</v>
      </c>
      <c r="AE309" s="90">
        <f t="shared" si="167"/>
        <v>2.4109455175213353E-5</v>
      </c>
      <c r="AF309" s="83">
        <f t="shared" si="168"/>
        <v>1.7719462413513146E-2</v>
      </c>
      <c r="AG309" s="147"/>
      <c r="AH309" s="83">
        <f t="shared" si="169"/>
        <v>2.1922427090028274E-3</v>
      </c>
      <c r="AI309" s="83">
        <f t="shared" si="170"/>
        <v>0.66294070458165699</v>
      </c>
      <c r="AJ309" s="83">
        <f t="shared" si="171"/>
        <v>0.68038337188344133</v>
      </c>
      <c r="AK309" s="83">
        <f t="shared" si="172"/>
        <v>-7.7033500506982086E-2</v>
      </c>
      <c r="AL309" s="83">
        <f t="shared" si="173"/>
        <v>-2.9169058013963292</v>
      </c>
      <c r="AM309" s="83">
        <f t="shared" si="174"/>
        <v>-8.8637980468750399</v>
      </c>
      <c r="AN309" s="90">
        <f t="shared" si="180"/>
        <v>53.727903504636032</v>
      </c>
      <c r="AO309" s="90">
        <f t="shared" si="180"/>
        <v>53.728081290981606</v>
      </c>
      <c r="AP309" s="90">
        <f t="shared" si="180"/>
        <v>53.727539454659905</v>
      </c>
      <c r="AQ309" s="90">
        <f t="shared" si="180"/>
        <v>53.72919110458961</v>
      </c>
      <c r="AR309" s="90">
        <f t="shared" si="180"/>
        <v>53.724159289184144</v>
      </c>
      <c r="AS309" s="90">
        <f t="shared" si="180"/>
        <v>53.739515482997518</v>
      </c>
      <c r="AT309" s="90">
        <f t="shared" si="180"/>
        <v>53.692887122241771</v>
      </c>
      <c r="AU309" s="90">
        <f t="shared" si="175"/>
        <v>53.83699509451867</v>
      </c>
    </row>
    <row r="310" spans="1:48" ht="12.95" customHeight="1">
      <c r="A310" s="53" t="s">
        <v>124</v>
      </c>
      <c r="B310" s="50" t="s">
        <v>197</v>
      </c>
      <c r="C310" s="49">
        <v>49480.682000000001</v>
      </c>
      <c r="D310" s="49"/>
      <c r="E310" s="83">
        <f t="shared" si="157"/>
        <v>45073.481686310544</v>
      </c>
      <c r="F310" s="83">
        <f t="shared" si="158"/>
        <v>45073.5</v>
      </c>
      <c r="G310" s="83">
        <f t="shared" si="177"/>
        <v>-4.0415800031041726E-3</v>
      </c>
      <c r="I310" s="83">
        <f t="shared" si="178"/>
        <v>-4.0415800031041726E-3</v>
      </c>
      <c r="P310" s="83">
        <f t="shared" si="159"/>
        <v>-7.0751053288083616E-3</v>
      </c>
      <c r="Q310" s="146">
        <f t="shared" si="160"/>
        <v>34462.182000000001</v>
      </c>
      <c r="R310" s="83">
        <f t="shared" si="151"/>
        <v>9.2022759016887052E-6</v>
      </c>
      <c r="S310" s="85">
        <v>0.1</v>
      </c>
      <c r="T310" s="83">
        <f t="shared" si="161"/>
        <v>9.2022759016887054E-7</v>
      </c>
      <c r="Z310" s="83">
        <f t="shared" si="162"/>
        <v>45073.5</v>
      </c>
      <c r="AA310" s="90">
        <f t="shared" si="163"/>
        <v>-4.8822058210789328E-3</v>
      </c>
      <c r="AB310" s="90">
        <f t="shared" si="164"/>
        <v>-6.2344795108336005E-3</v>
      </c>
      <c r="AC310" s="90">
        <f t="shared" si="165"/>
        <v>3.0335253257041889E-3</v>
      </c>
      <c r="AD310" s="90">
        <f t="shared" si="166"/>
        <v>8.406258179747602E-4</v>
      </c>
      <c r="AE310" s="90">
        <f t="shared" si="167"/>
        <v>7.066517658457347E-8</v>
      </c>
      <c r="AF310" s="83">
        <f t="shared" si="168"/>
        <v>3.0335253257041889E-3</v>
      </c>
      <c r="AG310" s="147"/>
      <c r="AH310" s="83">
        <f t="shared" si="169"/>
        <v>2.1928995077294283E-3</v>
      </c>
      <c r="AI310" s="83">
        <f t="shared" si="170"/>
        <v>0.66296014265645664</v>
      </c>
      <c r="AJ310" s="83">
        <f t="shared" si="171"/>
        <v>0.68056817193652086</v>
      </c>
      <c r="AK310" s="83">
        <f t="shared" si="172"/>
        <v>-7.711850225537914E-2</v>
      </c>
      <c r="AL310" s="83">
        <f t="shared" si="173"/>
        <v>-2.9166536077906904</v>
      </c>
      <c r="AM310" s="83">
        <f t="shared" si="174"/>
        <v>-8.8537761146069265</v>
      </c>
      <c r="AN310" s="90">
        <f t="shared" si="180"/>
        <v>53.728260454370428</v>
      </c>
      <c r="AO310" s="90">
        <f t="shared" si="180"/>
        <v>53.72843829307164</v>
      </c>
      <c r="AP310" s="90">
        <f t="shared" si="180"/>
        <v>53.727896232884902</v>
      </c>
      <c r="AQ310" s="90">
        <f t="shared" si="180"/>
        <v>53.729548761784699</v>
      </c>
      <c r="AR310" s="90">
        <f t="shared" si="180"/>
        <v>53.724513674983989</v>
      </c>
      <c r="AS310" s="90">
        <f t="shared" si="180"/>
        <v>53.739881718040408</v>
      </c>
      <c r="AT310" s="90">
        <f t="shared" si="180"/>
        <v>53.693212215387682</v>
      </c>
      <c r="AU310" s="90">
        <f t="shared" si="175"/>
        <v>53.83746916562788</v>
      </c>
    </row>
    <row r="311" spans="1:48" ht="12.95" customHeight="1">
      <c r="A311" s="53" t="s">
        <v>124</v>
      </c>
      <c r="B311" s="50"/>
      <c r="C311" s="49">
        <v>49480.792000000001</v>
      </c>
      <c r="D311" s="49"/>
      <c r="E311" s="83">
        <f t="shared" si="157"/>
        <v>45073.980131433644</v>
      </c>
      <c r="F311" s="83">
        <f t="shared" si="158"/>
        <v>45074</v>
      </c>
      <c r="G311" s="83">
        <f t="shared" si="177"/>
        <v>-4.3847199995070696E-3</v>
      </c>
      <c r="I311" s="83">
        <f t="shared" si="178"/>
        <v>-4.3847199995070696E-3</v>
      </c>
      <c r="P311" s="83">
        <f t="shared" si="159"/>
        <v>-7.0752767895959478E-3</v>
      </c>
      <c r="Q311" s="146">
        <f t="shared" si="160"/>
        <v>34462.292000000001</v>
      </c>
      <c r="R311" s="83">
        <f t="shared" si="151"/>
        <v>7.2390958406933676E-6</v>
      </c>
      <c r="S311" s="85">
        <v>0.1</v>
      </c>
      <c r="T311" s="83">
        <f t="shared" si="161"/>
        <v>7.2390958406933685E-7</v>
      </c>
      <c r="Z311" s="83">
        <f t="shared" si="162"/>
        <v>45074</v>
      </c>
      <c r="AA311" s="90">
        <f t="shared" si="163"/>
        <v>-4.8820489799830755E-3</v>
      </c>
      <c r="AB311" s="90">
        <f t="shared" si="164"/>
        <v>-6.5779478091199418E-3</v>
      </c>
      <c r="AC311" s="90">
        <f t="shared" si="165"/>
        <v>2.6905567900888782E-3</v>
      </c>
      <c r="AD311" s="90">
        <f t="shared" si="166"/>
        <v>4.9732898047600595E-4</v>
      </c>
      <c r="AE311" s="90">
        <f t="shared" si="167"/>
        <v>2.4733611482130353E-8</v>
      </c>
      <c r="AF311" s="83">
        <f t="shared" si="168"/>
        <v>2.6905567900888782E-3</v>
      </c>
      <c r="AG311" s="147"/>
      <c r="AH311" s="83">
        <f t="shared" si="169"/>
        <v>2.1932278096128718E-3</v>
      </c>
      <c r="AI311" s="83">
        <f t="shared" si="170"/>
        <v>0.66296987016270892</v>
      </c>
      <c r="AJ311" s="83">
        <f t="shared" si="171"/>
        <v>0.68066055981605345</v>
      </c>
      <c r="AK311" s="83">
        <f t="shared" si="172"/>
        <v>-7.7161003169527329E-2</v>
      </c>
      <c r="AL311" s="83">
        <f t="shared" si="173"/>
        <v>-2.9165275054128954</v>
      </c>
      <c r="AM311" s="83">
        <f t="shared" si="174"/>
        <v>-8.8487733143719645</v>
      </c>
      <c r="AN311" s="90">
        <f t="shared" ref="AN311:AT320" si="181">$AU311+$AB$7*SIN(AO311)</f>
        <v>53.728438933202</v>
      </c>
      <c r="AO311" s="90">
        <f t="shared" si="181"/>
        <v>53.728616797940106</v>
      </c>
      <c r="AP311" s="90">
        <f t="shared" si="181"/>
        <v>53.728074626203892</v>
      </c>
      <c r="AQ311" s="90">
        <f t="shared" si="181"/>
        <v>53.729727593580471</v>
      </c>
      <c r="AR311" s="90">
        <f t="shared" si="181"/>
        <v>53.724690873618222</v>
      </c>
      <c r="AS311" s="90">
        <f t="shared" si="181"/>
        <v>53.740064835396971</v>
      </c>
      <c r="AT311" s="90">
        <f t="shared" si="181"/>
        <v>53.693374774116343</v>
      </c>
      <c r="AU311" s="90">
        <f t="shared" si="175"/>
        <v>53.837706201182485</v>
      </c>
    </row>
    <row r="312" spans="1:48" ht="12.95" customHeight="1">
      <c r="A312" s="53" t="s">
        <v>169</v>
      </c>
      <c r="B312" s="50" t="s">
        <v>197</v>
      </c>
      <c r="C312" s="49">
        <v>49484.430999999997</v>
      </c>
      <c r="D312" s="49"/>
      <c r="E312" s="83">
        <f t="shared" si="157"/>
        <v>45090.469602369471</v>
      </c>
      <c r="F312" s="83">
        <f t="shared" si="158"/>
        <v>45090.5</v>
      </c>
      <c r="G312" s="83">
        <f t="shared" si="177"/>
        <v>-6.7083400062983856E-3</v>
      </c>
      <c r="I312" s="83">
        <f t="shared" si="178"/>
        <v>-6.7083400062983856E-3</v>
      </c>
      <c r="P312" s="83">
        <f t="shared" si="159"/>
        <v>-7.0809348411696102E-3</v>
      </c>
      <c r="Q312" s="146">
        <f t="shared" si="160"/>
        <v>34465.930999999997</v>
      </c>
      <c r="R312" s="83">
        <f t="shared" si="151"/>
        <v>1.3882691097271516E-7</v>
      </c>
      <c r="S312" s="85">
        <v>0.1</v>
      </c>
      <c r="T312" s="83">
        <f t="shared" si="161"/>
        <v>1.3882691097271517E-8</v>
      </c>
      <c r="Z312" s="83">
        <f t="shared" si="162"/>
        <v>45090.5</v>
      </c>
      <c r="AA312" s="90">
        <f t="shared" si="163"/>
        <v>-4.8769095994616631E-3</v>
      </c>
      <c r="AB312" s="90">
        <f t="shared" si="164"/>
        <v>-8.9123652480063327E-3</v>
      </c>
      <c r="AC312" s="90">
        <f t="shared" si="165"/>
        <v>3.7259483487122463E-4</v>
      </c>
      <c r="AD312" s="90">
        <f t="shared" si="166"/>
        <v>-1.8314304068367225E-3</v>
      </c>
      <c r="AE312" s="90">
        <f t="shared" si="167"/>
        <v>3.3541373350861231E-7</v>
      </c>
      <c r="AF312" s="83">
        <f t="shared" si="168"/>
        <v>3.7259483487122463E-4</v>
      </c>
      <c r="AG312" s="147"/>
      <c r="AH312" s="83">
        <f t="shared" si="169"/>
        <v>2.2040252417079476E-3</v>
      </c>
      <c r="AI312" s="83">
        <f t="shared" si="170"/>
        <v>0.66329404852790264</v>
      </c>
      <c r="AJ312" s="83">
        <f t="shared" si="171"/>
        <v>0.68370481133608363</v>
      </c>
      <c r="AK312" s="83">
        <f t="shared" si="172"/>
        <v>-7.856354798211844E-2</v>
      </c>
      <c r="AL312" s="83">
        <f t="shared" si="173"/>
        <v>-2.9123640270852267</v>
      </c>
      <c r="AM312" s="83">
        <f t="shared" si="174"/>
        <v>-8.6866754992636093</v>
      </c>
      <c r="AN312" s="90">
        <f t="shared" si="181"/>
        <v>53.73433022752512</v>
      </c>
      <c r="AO312" s="90">
        <f t="shared" si="181"/>
        <v>53.734508898839429</v>
      </c>
      <c r="AP312" s="90">
        <f t="shared" si="181"/>
        <v>53.733963189260358</v>
      </c>
      <c r="AQ312" s="90">
        <f t="shared" si="181"/>
        <v>53.735630248664563</v>
      </c>
      <c r="AR312" s="90">
        <f t="shared" si="181"/>
        <v>53.73054058569371</v>
      </c>
      <c r="AS312" s="90">
        <f t="shared" si="181"/>
        <v>53.746107649386104</v>
      </c>
      <c r="AT312" s="90">
        <f t="shared" si="181"/>
        <v>53.698743786543254</v>
      </c>
      <c r="AU312" s="90">
        <f t="shared" si="175"/>
        <v>53.845528374484459</v>
      </c>
    </row>
    <row r="313" spans="1:48" ht="12.95" customHeight="1">
      <c r="A313" s="53" t="s">
        <v>170</v>
      </c>
      <c r="B313" s="50" t="s">
        <v>197</v>
      </c>
      <c r="C313" s="49">
        <v>49520.411</v>
      </c>
      <c r="D313" s="49">
        <v>5.0000000000000001E-3</v>
      </c>
      <c r="E313" s="83">
        <f t="shared" si="157"/>
        <v>45253.506470814595</v>
      </c>
      <c r="F313" s="83">
        <f t="shared" si="158"/>
        <v>45253.5</v>
      </c>
      <c r="G313" s="83">
        <f t="shared" si="177"/>
        <v>1.4280200048233382E-3</v>
      </c>
      <c r="I313" s="83">
        <f t="shared" si="178"/>
        <v>1.4280200048233382E-3</v>
      </c>
      <c r="P313" s="83">
        <f t="shared" si="159"/>
        <v>-7.1368134255208882E-3</v>
      </c>
      <c r="Q313" s="146">
        <f t="shared" si="160"/>
        <v>34501.911</v>
      </c>
      <c r="R313" s="83">
        <f t="shared" si="151"/>
        <v>7.3356371689542053E-5</v>
      </c>
      <c r="S313" s="85">
        <v>0.1</v>
      </c>
      <c r="T313" s="83">
        <f t="shared" si="161"/>
        <v>7.3356371689542053E-6</v>
      </c>
      <c r="Z313" s="83">
        <f t="shared" si="162"/>
        <v>45253.5</v>
      </c>
      <c r="AA313" s="90">
        <f t="shared" si="163"/>
        <v>-4.8300093595241471E-3</v>
      </c>
      <c r="AB313" s="90">
        <f t="shared" si="164"/>
        <v>-8.7878406117340279E-4</v>
      </c>
      <c r="AC313" s="90">
        <f t="shared" si="165"/>
        <v>8.5648334303442264E-3</v>
      </c>
      <c r="AD313" s="90">
        <f t="shared" si="166"/>
        <v>6.2580293643474854E-3</v>
      </c>
      <c r="AE313" s="90">
        <f t="shared" si="167"/>
        <v>3.9162931525035397E-6</v>
      </c>
      <c r="AF313" s="83">
        <f t="shared" si="168"/>
        <v>8.5648334303442264E-3</v>
      </c>
      <c r="AG313" s="147"/>
      <c r="AH313" s="83">
        <f t="shared" si="169"/>
        <v>2.306804065996741E-3</v>
      </c>
      <c r="AI313" s="83">
        <f t="shared" si="170"/>
        <v>0.66683090487369945</v>
      </c>
      <c r="AJ313" s="83">
        <f t="shared" si="171"/>
        <v>0.71329767471392524</v>
      </c>
      <c r="AK313" s="83">
        <f t="shared" si="172"/>
        <v>-9.2420143264285951E-2</v>
      </c>
      <c r="AL313" s="83">
        <f t="shared" si="173"/>
        <v>-2.8709992396553012</v>
      </c>
      <c r="AM313" s="83">
        <f t="shared" si="174"/>
        <v>-7.3460088576604523</v>
      </c>
      <c r="AN313" s="90">
        <f t="shared" si="181"/>
        <v>53.792695512738305</v>
      </c>
      <c r="AO313" s="90">
        <f t="shared" si="181"/>
        <v>53.792876778195556</v>
      </c>
      <c r="AP313" s="90">
        <f t="shared" si="181"/>
        <v>53.792310983566018</v>
      </c>
      <c r="AQ313" s="90">
        <f t="shared" si="181"/>
        <v>53.794077462822031</v>
      </c>
      <c r="AR313" s="90">
        <f t="shared" si="181"/>
        <v>53.78856647954715</v>
      </c>
      <c r="AS313" s="90">
        <f t="shared" si="181"/>
        <v>53.805800733829827</v>
      </c>
      <c r="AT313" s="90">
        <f t="shared" si="181"/>
        <v>53.75228932578873</v>
      </c>
      <c r="AU313" s="90">
        <f t="shared" si="175"/>
        <v>53.922801965285736</v>
      </c>
    </row>
    <row r="314" spans="1:48" ht="12.95" customHeight="1">
      <c r="A314" s="53" t="s">
        <v>170</v>
      </c>
      <c r="B314" s="50"/>
      <c r="C314" s="49">
        <v>49536.398000000001</v>
      </c>
      <c r="D314" s="49">
        <v>6.0000000000000001E-3</v>
      </c>
      <c r="E314" s="83">
        <f t="shared" si="157"/>
        <v>45325.94867247752</v>
      </c>
      <c r="F314" s="83">
        <f t="shared" si="158"/>
        <v>45326</v>
      </c>
      <c r="G314" s="83">
        <f t="shared" si="177"/>
        <v>-1.1327280000841711E-2</v>
      </c>
      <c r="I314" s="83">
        <f t="shared" si="178"/>
        <v>-1.1327280000841711E-2</v>
      </c>
      <c r="P314" s="83">
        <f t="shared" si="159"/>
        <v>-7.1616579979024691E-3</v>
      </c>
      <c r="Q314" s="146">
        <f t="shared" si="160"/>
        <v>34517.898000000001</v>
      </c>
      <c r="R314" s="83">
        <f t="shared" ref="R314:R377" si="182">+(P314-G314)^2</f>
        <v>1.7352406671371538E-5</v>
      </c>
      <c r="S314" s="85">
        <v>0.1</v>
      </c>
      <c r="T314" s="83">
        <f t="shared" si="161"/>
        <v>1.7352406671371539E-6</v>
      </c>
      <c r="Z314" s="83">
        <f t="shared" si="162"/>
        <v>45326</v>
      </c>
      <c r="AA314" s="90">
        <f t="shared" si="163"/>
        <v>-4.8114705855909984E-3</v>
      </c>
      <c r="AB314" s="90">
        <f t="shared" si="164"/>
        <v>-1.3677467413153181E-2</v>
      </c>
      <c r="AC314" s="90">
        <f t="shared" si="165"/>
        <v>-4.1656220029392416E-3</v>
      </c>
      <c r="AD314" s="90">
        <f t="shared" si="166"/>
        <v>-6.5158094152507123E-3</v>
      </c>
      <c r="AE314" s="90">
        <f t="shared" si="167"/>
        <v>4.2455772335869832E-6</v>
      </c>
      <c r="AF314" s="83">
        <f t="shared" si="168"/>
        <v>-4.1656220029392416E-3</v>
      </c>
      <c r="AG314" s="147"/>
      <c r="AH314" s="83">
        <f t="shared" si="169"/>
        <v>2.3501874123114707E-3</v>
      </c>
      <c r="AI314" s="83">
        <f t="shared" si="170"/>
        <v>0.66860236092021008</v>
      </c>
      <c r="AJ314" s="83">
        <f t="shared" si="171"/>
        <v>0.7261740697394633</v>
      </c>
      <c r="AK314" s="83">
        <f t="shared" si="172"/>
        <v>-9.8583637793552281E-2</v>
      </c>
      <c r="AL314" s="83">
        <f t="shared" si="173"/>
        <v>-2.8524508606817003</v>
      </c>
      <c r="AM314" s="83">
        <f t="shared" si="174"/>
        <v>-6.868763926293961</v>
      </c>
      <c r="AN314" s="90">
        <f t="shared" si="181"/>
        <v>53.818761504928609</v>
      </c>
      <c r="AO314" s="90">
        <f t="shared" si="181"/>
        <v>53.818940934678878</v>
      </c>
      <c r="AP314" s="90">
        <f t="shared" si="181"/>
        <v>53.818374688884411</v>
      </c>
      <c r="AQ314" s="90">
        <f t="shared" si="181"/>
        <v>53.820162128705796</v>
      </c>
      <c r="AR314" s="90">
        <f t="shared" si="181"/>
        <v>53.814524534809117</v>
      </c>
      <c r="AS314" s="90">
        <f t="shared" si="181"/>
        <v>53.832353345558047</v>
      </c>
      <c r="AT314" s="90">
        <f t="shared" si="181"/>
        <v>53.776424367400658</v>
      </c>
      <c r="AU314" s="90">
        <f t="shared" si="175"/>
        <v>53.957172120703483</v>
      </c>
    </row>
    <row r="315" spans="1:48" ht="12.95" customHeight="1">
      <c r="A315" s="53" t="s">
        <v>124</v>
      </c>
      <c r="B315" s="50"/>
      <c r="C315" s="49">
        <v>49777.608</v>
      </c>
      <c r="D315" s="49"/>
      <c r="E315" s="83">
        <f t="shared" si="157"/>
        <v>46418.948201039057</v>
      </c>
      <c r="F315" s="83">
        <f t="shared" si="158"/>
        <v>46419</v>
      </c>
      <c r="G315" s="83">
        <f t="shared" si="177"/>
        <v>-1.1431319995608646E-2</v>
      </c>
      <c r="I315" s="83">
        <f t="shared" si="178"/>
        <v>-1.1431319995608646E-2</v>
      </c>
      <c r="P315" s="83">
        <f t="shared" si="159"/>
        <v>-7.5355100605778392E-3</v>
      </c>
      <c r="Q315" s="146">
        <f t="shared" si="160"/>
        <v>34759.108</v>
      </c>
      <c r="R315" s="83">
        <f t="shared" si="182"/>
        <v>1.5177335049884742E-5</v>
      </c>
      <c r="S315" s="85">
        <v>0.1</v>
      </c>
      <c r="T315" s="83">
        <f t="shared" si="161"/>
        <v>1.5177335049884742E-6</v>
      </c>
      <c r="Z315" s="83">
        <f t="shared" si="162"/>
        <v>46419</v>
      </c>
      <c r="AA315" s="90">
        <f t="shared" si="163"/>
        <v>-4.7318615226624589E-3</v>
      </c>
      <c r="AB315" s="90">
        <f t="shared" si="164"/>
        <v>-1.4234968533524028E-2</v>
      </c>
      <c r="AC315" s="90">
        <f t="shared" si="165"/>
        <v>-3.8958099350308072E-3</v>
      </c>
      <c r="AD315" s="90">
        <f t="shared" si="166"/>
        <v>-6.6994584729461876E-3</v>
      </c>
      <c r="AE315" s="90">
        <f t="shared" si="167"/>
        <v>4.4882743830730462E-6</v>
      </c>
      <c r="AF315" s="83">
        <f t="shared" si="168"/>
        <v>-3.8958099350308072E-3</v>
      </c>
      <c r="AG315" s="147"/>
      <c r="AH315" s="83">
        <f t="shared" si="169"/>
        <v>2.8036485379153804E-3</v>
      </c>
      <c r="AI315" s="83">
        <f t="shared" si="170"/>
        <v>0.71187926690911185</v>
      </c>
      <c r="AJ315" s="83">
        <f t="shared" si="171"/>
        <v>0.89539034808894646</v>
      </c>
      <c r="AK315" s="83">
        <f t="shared" si="172"/>
        <v>-0.19112710951468445</v>
      </c>
      <c r="AL315" s="83">
        <f t="shared" si="173"/>
        <v>-2.5558843665434758</v>
      </c>
      <c r="AM315" s="83">
        <f t="shared" si="174"/>
        <v>-3.3164883339669822</v>
      </c>
      <c r="AN315" s="90">
        <f t="shared" si="181"/>
        <v>54.223396208205322</v>
      </c>
      <c r="AO315" s="90">
        <f t="shared" si="181"/>
        <v>54.223444245533599</v>
      </c>
      <c r="AP315" s="90">
        <f t="shared" si="181"/>
        <v>54.223241402241996</v>
      </c>
      <c r="AQ315" s="90">
        <f t="shared" si="181"/>
        <v>54.224098230096779</v>
      </c>
      <c r="AR315" s="90">
        <f t="shared" si="181"/>
        <v>54.220484212036403</v>
      </c>
      <c r="AS315" s="90">
        <f t="shared" si="181"/>
        <v>54.235823659718115</v>
      </c>
      <c r="AT315" s="90">
        <f t="shared" si="181"/>
        <v>54.172329532987476</v>
      </c>
      <c r="AU315" s="90">
        <f t="shared" si="175"/>
        <v>54.475331843070336</v>
      </c>
    </row>
    <row r="316" spans="1:48" ht="12.95" customHeight="1">
      <c r="A316" s="53" t="s">
        <v>171</v>
      </c>
      <c r="B316" s="50" t="s">
        <v>197</v>
      </c>
      <c r="C316" s="49">
        <v>49778.391000000003</v>
      </c>
      <c r="D316" s="49">
        <v>4.0000000000000001E-3</v>
      </c>
      <c r="E316" s="83">
        <f t="shared" si="157"/>
        <v>46422.496224051647</v>
      </c>
      <c r="F316" s="83">
        <f t="shared" si="158"/>
        <v>46422.5</v>
      </c>
      <c r="G316" s="83">
        <f t="shared" si="177"/>
        <v>-8.333000005222857E-4</v>
      </c>
      <c r="I316" s="83">
        <f t="shared" si="178"/>
        <v>-8.333000005222857E-4</v>
      </c>
      <c r="P316" s="83">
        <f t="shared" si="159"/>
        <v>-7.5367050953787651E-3</v>
      </c>
      <c r="Q316" s="146">
        <f t="shared" si="160"/>
        <v>34759.891000000003</v>
      </c>
      <c r="R316" s="83">
        <f t="shared" si="182"/>
        <v>4.4935639865747805E-5</v>
      </c>
      <c r="S316" s="85">
        <v>0.1</v>
      </c>
      <c r="T316" s="83">
        <f t="shared" si="161"/>
        <v>4.4935639865747805E-6</v>
      </c>
      <c r="Z316" s="83">
        <f t="shared" si="162"/>
        <v>46422.5</v>
      </c>
      <c r="AA316" s="90">
        <f t="shared" si="163"/>
        <v>-4.7322851830359069E-3</v>
      </c>
      <c r="AB316" s="90">
        <f t="shared" si="164"/>
        <v>-3.6377199128651435E-3</v>
      </c>
      <c r="AC316" s="90">
        <f t="shared" si="165"/>
        <v>6.7034050948564794E-3</v>
      </c>
      <c r="AD316" s="90">
        <f t="shared" si="166"/>
        <v>3.8989851825136212E-3</v>
      </c>
      <c r="AE316" s="90">
        <f t="shared" si="167"/>
        <v>1.5202085453460776E-6</v>
      </c>
      <c r="AF316" s="83">
        <f t="shared" si="168"/>
        <v>6.7034050948564794E-3</v>
      </c>
      <c r="AG316" s="147"/>
      <c r="AH316" s="83">
        <f t="shared" si="169"/>
        <v>2.8044199123428578E-3</v>
      </c>
      <c r="AI316" s="83">
        <f t="shared" si="170"/>
        <v>0.712074011195867</v>
      </c>
      <c r="AJ316" s="83">
        <f t="shared" si="171"/>
        <v>0.8958432453443157</v>
      </c>
      <c r="AK316" s="83">
        <f t="shared" si="172"/>
        <v>-0.1914203588948451</v>
      </c>
      <c r="AL316" s="83">
        <f t="shared" si="173"/>
        <v>-2.5548662222031568</v>
      </c>
      <c r="AM316" s="83">
        <f t="shared" si="174"/>
        <v>-3.3103902238091054</v>
      </c>
      <c r="AN316" s="90">
        <f t="shared" si="181"/>
        <v>54.224738038734905</v>
      </c>
      <c r="AO316" s="90">
        <f t="shared" si="181"/>
        <v>54.224785684297643</v>
      </c>
      <c r="AP316" s="90">
        <f t="shared" si="181"/>
        <v>54.224584207462357</v>
      </c>
      <c r="AQ316" s="90">
        <f t="shared" si="181"/>
        <v>54.225436480149909</v>
      </c>
      <c r="AR316" s="90">
        <f t="shared" si="181"/>
        <v>54.221836531371558</v>
      </c>
      <c r="AS316" s="90">
        <f t="shared" si="181"/>
        <v>54.237138190005417</v>
      </c>
      <c r="AT316" s="90">
        <f t="shared" si="181"/>
        <v>54.173712881947722</v>
      </c>
      <c r="AU316" s="90">
        <f t="shared" si="175"/>
        <v>54.47699109195257</v>
      </c>
    </row>
    <row r="317" spans="1:48" ht="12.95" customHeight="1">
      <c r="A317" s="53" t="s">
        <v>172</v>
      </c>
      <c r="B317" s="50" t="s">
        <v>197</v>
      </c>
      <c r="C317" s="49">
        <v>49787.431100000002</v>
      </c>
      <c r="D317" s="49"/>
      <c r="E317" s="83">
        <f t="shared" si="157"/>
        <v>46463.459803663383</v>
      </c>
      <c r="F317" s="83">
        <f t="shared" si="158"/>
        <v>46463.5</v>
      </c>
      <c r="G317" s="83">
        <f t="shared" si="177"/>
        <v>-8.8707799950498156E-3</v>
      </c>
      <c r="J317" s="83">
        <f t="shared" ref="J317:J322" si="183">G317</f>
        <v>-8.8707799950498156E-3</v>
      </c>
      <c r="P317" s="83">
        <f t="shared" si="159"/>
        <v>-7.5507030700788496E-3</v>
      </c>
      <c r="Q317" s="146">
        <f t="shared" si="160"/>
        <v>34768.931100000002</v>
      </c>
      <c r="R317" s="83">
        <f t="shared" si="182"/>
        <v>1.7426030878408015E-6</v>
      </c>
      <c r="S317" s="85">
        <v>1</v>
      </c>
      <c r="T317" s="83">
        <f t="shared" si="161"/>
        <v>1.7426030878408015E-6</v>
      </c>
      <c r="Z317" s="83">
        <f t="shared" si="162"/>
        <v>46463.5</v>
      </c>
      <c r="AA317" s="90">
        <f t="shared" si="163"/>
        <v>-4.7376088873129843E-3</v>
      </c>
      <c r="AB317" s="90">
        <f t="shared" si="164"/>
        <v>-1.1683874177815681E-2</v>
      </c>
      <c r="AC317" s="90">
        <f t="shared" si="165"/>
        <v>-1.320076924970966E-3</v>
      </c>
      <c r="AD317" s="90">
        <f t="shared" si="166"/>
        <v>-4.1331711077368313E-3</v>
      </c>
      <c r="AE317" s="90">
        <f t="shared" si="167"/>
        <v>1.7083103405830504E-5</v>
      </c>
      <c r="AF317" s="83">
        <f t="shared" si="168"/>
        <v>-1.320076924970966E-3</v>
      </c>
      <c r="AG317" s="147"/>
      <c r="AH317" s="83">
        <f t="shared" si="169"/>
        <v>2.8130941827658657E-3</v>
      </c>
      <c r="AI317" s="83">
        <f t="shared" si="170"/>
        <v>0.71438562821587592</v>
      </c>
      <c r="AJ317" s="83">
        <f t="shared" si="171"/>
        <v>0.90109748023458902</v>
      </c>
      <c r="AK317" s="83">
        <f t="shared" si="172"/>
        <v>-0.19485266089696898</v>
      </c>
      <c r="AL317" s="83">
        <f t="shared" si="173"/>
        <v>-2.5428975404330076</v>
      </c>
      <c r="AM317" s="83">
        <f t="shared" si="174"/>
        <v>-3.2402147591782642</v>
      </c>
      <c r="AN317" s="90">
        <f t="shared" si="181"/>
        <v>54.240484150714899</v>
      </c>
      <c r="AO317" s="90">
        <f t="shared" si="181"/>
        <v>54.240527335231185</v>
      </c>
      <c r="AP317" s="90">
        <f t="shared" si="181"/>
        <v>54.240341579349533</v>
      </c>
      <c r="AQ317" s="90">
        <f t="shared" si="181"/>
        <v>54.241140868293265</v>
      </c>
      <c r="AR317" s="90">
        <f t="shared" si="181"/>
        <v>54.237706587455762</v>
      </c>
      <c r="AS317" s="90">
        <f t="shared" si="181"/>
        <v>54.252556040204183</v>
      </c>
      <c r="AT317" s="90">
        <f t="shared" si="181"/>
        <v>54.189980205576859</v>
      </c>
      <c r="AU317" s="90">
        <f t="shared" si="175"/>
        <v>54.49642800743019</v>
      </c>
    </row>
    <row r="318" spans="1:48" ht="12.95" customHeight="1">
      <c r="A318" s="53" t="s">
        <v>172</v>
      </c>
      <c r="B318" s="50" t="s">
        <v>197</v>
      </c>
      <c r="C318" s="49">
        <v>49787.431199999999</v>
      </c>
      <c r="D318" s="49"/>
      <c r="E318" s="83">
        <f t="shared" si="157"/>
        <v>46463.460256795304</v>
      </c>
      <c r="F318" s="83">
        <f t="shared" si="158"/>
        <v>46463.5</v>
      </c>
      <c r="G318" s="83">
        <f t="shared" si="177"/>
        <v>-8.7707799975760281E-3</v>
      </c>
      <c r="J318" s="83">
        <f t="shared" si="183"/>
        <v>-8.7707799975760281E-3</v>
      </c>
      <c r="P318" s="83">
        <f t="shared" si="159"/>
        <v>-7.5507030700788496E-3</v>
      </c>
      <c r="Q318" s="146">
        <f t="shared" si="160"/>
        <v>34768.931199999999</v>
      </c>
      <c r="R318" s="83">
        <f t="shared" si="182"/>
        <v>1.4885877090109553E-6</v>
      </c>
      <c r="S318" s="85">
        <v>1</v>
      </c>
      <c r="T318" s="83">
        <f t="shared" si="161"/>
        <v>1.4885877090109553E-6</v>
      </c>
      <c r="Z318" s="83">
        <f t="shared" si="162"/>
        <v>46463.5</v>
      </c>
      <c r="AA318" s="90">
        <f t="shared" si="163"/>
        <v>-4.7376088873129843E-3</v>
      </c>
      <c r="AB318" s="90">
        <f t="shared" si="164"/>
        <v>-1.1583874180341893E-2</v>
      </c>
      <c r="AC318" s="90">
        <f t="shared" si="165"/>
        <v>-1.2200769274971785E-3</v>
      </c>
      <c r="AD318" s="90">
        <f t="shared" si="166"/>
        <v>-4.0331711102630438E-3</v>
      </c>
      <c r="AE318" s="90">
        <f t="shared" si="167"/>
        <v>1.6266469204660432E-5</v>
      </c>
      <c r="AF318" s="83">
        <f t="shared" si="168"/>
        <v>-1.2200769274971785E-3</v>
      </c>
      <c r="AG318" s="147"/>
      <c r="AH318" s="83">
        <f t="shared" si="169"/>
        <v>2.8130941827658657E-3</v>
      </c>
      <c r="AI318" s="83">
        <f t="shared" si="170"/>
        <v>0.71438562821587592</v>
      </c>
      <c r="AJ318" s="83">
        <f t="shared" si="171"/>
        <v>0.90109748023458902</v>
      </c>
      <c r="AK318" s="83">
        <f t="shared" si="172"/>
        <v>-0.19485266089696898</v>
      </c>
      <c r="AL318" s="83">
        <f t="shared" si="173"/>
        <v>-2.5428975404330076</v>
      </c>
      <c r="AM318" s="83">
        <f t="shared" si="174"/>
        <v>-3.2402147591782642</v>
      </c>
      <c r="AN318" s="90">
        <f t="shared" si="181"/>
        <v>54.240484150714899</v>
      </c>
      <c r="AO318" s="90">
        <f t="shared" si="181"/>
        <v>54.240527335231185</v>
      </c>
      <c r="AP318" s="90">
        <f t="shared" si="181"/>
        <v>54.240341579349533</v>
      </c>
      <c r="AQ318" s="90">
        <f t="shared" si="181"/>
        <v>54.241140868293265</v>
      </c>
      <c r="AR318" s="90">
        <f t="shared" si="181"/>
        <v>54.237706587455762</v>
      </c>
      <c r="AS318" s="90">
        <f t="shared" si="181"/>
        <v>54.252556040204183</v>
      </c>
      <c r="AT318" s="90">
        <f t="shared" si="181"/>
        <v>54.189980205576859</v>
      </c>
      <c r="AU318" s="90">
        <f t="shared" si="175"/>
        <v>54.49642800743019</v>
      </c>
    </row>
    <row r="319" spans="1:48" ht="12.95" customHeight="1">
      <c r="A319" s="53" t="s">
        <v>172</v>
      </c>
      <c r="B319" s="50" t="s">
        <v>197</v>
      </c>
      <c r="C319" s="49">
        <v>49787.431600000004</v>
      </c>
      <c r="D319" s="49"/>
      <c r="E319" s="83">
        <f t="shared" si="157"/>
        <v>46463.462069323039</v>
      </c>
      <c r="F319" s="83">
        <f t="shared" si="158"/>
        <v>46463.5</v>
      </c>
      <c r="G319" s="83">
        <f t="shared" si="177"/>
        <v>-8.3707799931289628E-3</v>
      </c>
      <c r="J319" s="83">
        <f t="shared" si="183"/>
        <v>-8.3707799931289628E-3</v>
      </c>
      <c r="P319" s="83">
        <f t="shared" si="159"/>
        <v>-7.5507030700788496E-3</v>
      </c>
      <c r="Q319" s="146">
        <f t="shared" si="160"/>
        <v>34768.931600000004</v>
      </c>
      <c r="R319" s="83">
        <f t="shared" si="182"/>
        <v>6.7252615971934129E-7</v>
      </c>
      <c r="S319" s="85">
        <v>1</v>
      </c>
      <c r="T319" s="83">
        <f t="shared" si="161"/>
        <v>6.7252615971934129E-7</v>
      </c>
      <c r="Z319" s="83">
        <f t="shared" si="162"/>
        <v>46463.5</v>
      </c>
      <c r="AA319" s="90">
        <f t="shared" si="163"/>
        <v>-4.7376088873129843E-3</v>
      </c>
      <c r="AB319" s="90">
        <f t="shared" si="164"/>
        <v>-1.1183874175894828E-2</v>
      </c>
      <c r="AC319" s="90">
        <f t="shared" si="165"/>
        <v>-8.2007692305011322E-4</v>
      </c>
      <c r="AD319" s="90">
        <f t="shared" si="166"/>
        <v>-3.6331711058159785E-3</v>
      </c>
      <c r="AE319" s="90">
        <f t="shared" si="167"/>
        <v>1.3199932284136101E-5</v>
      </c>
      <c r="AF319" s="83">
        <f t="shared" si="168"/>
        <v>-8.2007692305011322E-4</v>
      </c>
      <c r="AG319" s="147"/>
      <c r="AH319" s="83">
        <f t="shared" si="169"/>
        <v>2.8130941827658657E-3</v>
      </c>
      <c r="AI319" s="83">
        <f t="shared" si="170"/>
        <v>0.71438562821587592</v>
      </c>
      <c r="AJ319" s="83">
        <f t="shared" si="171"/>
        <v>0.90109748023458902</v>
      </c>
      <c r="AK319" s="83">
        <f t="shared" si="172"/>
        <v>-0.19485266089696898</v>
      </c>
      <c r="AL319" s="83">
        <f t="shared" si="173"/>
        <v>-2.5428975404330076</v>
      </c>
      <c r="AM319" s="83">
        <f t="shared" si="174"/>
        <v>-3.2402147591782642</v>
      </c>
      <c r="AN319" s="90">
        <f t="shared" si="181"/>
        <v>54.240484150714899</v>
      </c>
      <c r="AO319" s="90">
        <f t="shared" si="181"/>
        <v>54.240527335231185</v>
      </c>
      <c r="AP319" s="90">
        <f t="shared" si="181"/>
        <v>54.240341579349533</v>
      </c>
      <c r="AQ319" s="90">
        <f t="shared" si="181"/>
        <v>54.241140868293265</v>
      </c>
      <c r="AR319" s="90">
        <f t="shared" si="181"/>
        <v>54.237706587455762</v>
      </c>
      <c r="AS319" s="90">
        <f t="shared" si="181"/>
        <v>54.252556040204183</v>
      </c>
      <c r="AT319" s="90">
        <f t="shared" si="181"/>
        <v>54.189980205576859</v>
      </c>
      <c r="AU319" s="90">
        <f t="shared" si="175"/>
        <v>54.49642800743019</v>
      </c>
    </row>
    <row r="320" spans="1:48" ht="12.95" customHeight="1">
      <c r="A320" s="53" t="s">
        <v>172</v>
      </c>
      <c r="B320" s="50"/>
      <c r="C320" s="49">
        <v>49787.541899999997</v>
      </c>
      <c r="D320" s="49"/>
      <c r="E320" s="83">
        <f t="shared" si="157"/>
        <v>46463.961873841894</v>
      </c>
      <c r="F320" s="83">
        <f t="shared" si="158"/>
        <v>46464</v>
      </c>
      <c r="G320" s="83">
        <f t="shared" ref="G320:G351" si="184">+C320-(C$7+F320*C$8)</f>
        <v>-8.4139200043864548E-3</v>
      </c>
      <c r="J320" s="83">
        <f t="shared" si="183"/>
        <v>-8.4139200043864548E-3</v>
      </c>
      <c r="P320" s="83">
        <f t="shared" si="159"/>
        <v>-7.5508737656644082E-3</v>
      </c>
      <c r="Q320" s="146">
        <f t="shared" si="160"/>
        <v>34769.041899999997</v>
      </c>
      <c r="R320" s="83">
        <f t="shared" si="182"/>
        <v>7.4484881017227186E-7</v>
      </c>
      <c r="S320" s="85">
        <v>1</v>
      </c>
      <c r="T320" s="83">
        <f t="shared" si="161"/>
        <v>7.4484881017227186E-7</v>
      </c>
      <c r="Z320" s="83">
        <f t="shared" si="162"/>
        <v>46464</v>
      </c>
      <c r="AA320" s="90">
        <f t="shared" si="163"/>
        <v>-4.7376779327802047E-3</v>
      </c>
      <c r="AB320" s="90">
        <f t="shared" si="164"/>
        <v>-1.1227115837270658E-2</v>
      </c>
      <c r="AC320" s="90">
        <f t="shared" si="165"/>
        <v>-8.630462387220466E-4</v>
      </c>
      <c r="AD320" s="90">
        <f t="shared" si="166"/>
        <v>-3.6762420716062501E-3</v>
      </c>
      <c r="AE320" s="90">
        <f t="shared" si="167"/>
        <v>1.3514755769047813E-5</v>
      </c>
      <c r="AF320" s="83">
        <f t="shared" si="168"/>
        <v>-8.630462387220466E-4</v>
      </c>
      <c r="AG320" s="147"/>
      <c r="AH320" s="83">
        <f t="shared" si="169"/>
        <v>2.813195832884204E-3</v>
      </c>
      <c r="AI320" s="83">
        <f t="shared" si="170"/>
        <v>0.7144141655570635</v>
      </c>
      <c r="AJ320" s="83">
        <f t="shared" si="171"/>
        <v>0.90116096950594649</v>
      </c>
      <c r="AK320" s="83">
        <f t="shared" si="172"/>
        <v>-0.19489448425699649</v>
      </c>
      <c r="AL320" s="83">
        <f t="shared" si="173"/>
        <v>-2.5427511001499097</v>
      </c>
      <c r="AM320" s="83">
        <f t="shared" si="174"/>
        <v>-3.2393730010841235</v>
      </c>
      <c r="AN320" s="90">
        <f t="shared" si="181"/>
        <v>54.240676492313163</v>
      </c>
      <c r="AO320" s="90">
        <f t="shared" si="181"/>
        <v>54.240719623903686</v>
      </c>
      <c r="AP320" s="90">
        <f t="shared" si="181"/>
        <v>54.240534056376056</v>
      </c>
      <c r="AQ320" s="90">
        <f t="shared" si="181"/>
        <v>54.241332703910167</v>
      </c>
      <c r="AR320" s="90">
        <f t="shared" si="181"/>
        <v>54.23790045176046</v>
      </c>
      <c r="AS320" s="90">
        <f t="shared" si="181"/>
        <v>54.252744284414838</v>
      </c>
      <c r="AT320" s="90">
        <f t="shared" si="181"/>
        <v>54.190179299709271</v>
      </c>
      <c r="AU320" s="90">
        <f t="shared" si="175"/>
        <v>54.496665042984795</v>
      </c>
    </row>
    <row r="321" spans="1:48" ht="12.95" customHeight="1">
      <c r="A321" s="53" t="s">
        <v>172</v>
      </c>
      <c r="B321" s="50"/>
      <c r="C321" s="49">
        <v>49787.542200000004</v>
      </c>
      <c r="D321" s="49"/>
      <c r="E321" s="83">
        <f t="shared" si="157"/>
        <v>46463.963233237715</v>
      </c>
      <c r="F321" s="83">
        <f t="shared" si="158"/>
        <v>46464</v>
      </c>
      <c r="G321" s="83">
        <f t="shared" si="184"/>
        <v>-8.113919997413177E-3</v>
      </c>
      <c r="J321" s="83">
        <f t="shared" si="183"/>
        <v>-8.113919997413177E-3</v>
      </c>
      <c r="P321" s="83">
        <f t="shared" si="159"/>
        <v>-7.5508737656644082E-3</v>
      </c>
      <c r="Q321" s="146">
        <f t="shared" si="160"/>
        <v>34769.042200000004</v>
      </c>
      <c r="R321" s="83">
        <f t="shared" si="182"/>
        <v>3.170210590864883E-7</v>
      </c>
      <c r="S321" s="85">
        <v>1</v>
      </c>
      <c r="T321" s="83">
        <f t="shared" si="161"/>
        <v>3.170210590864883E-7</v>
      </c>
      <c r="Z321" s="83">
        <f t="shared" si="162"/>
        <v>46464</v>
      </c>
      <c r="AA321" s="90">
        <f t="shared" si="163"/>
        <v>-4.7376779327802047E-3</v>
      </c>
      <c r="AB321" s="90">
        <f t="shared" si="164"/>
        <v>-1.0927115830297381E-2</v>
      </c>
      <c r="AC321" s="90">
        <f t="shared" si="165"/>
        <v>-5.6304623174876882E-4</v>
      </c>
      <c r="AD321" s="90">
        <f t="shared" si="166"/>
        <v>-3.3762420646329724E-3</v>
      </c>
      <c r="AE321" s="90">
        <f t="shared" si="167"/>
        <v>1.1399010478997116E-5</v>
      </c>
      <c r="AF321" s="83">
        <f t="shared" si="168"/>
        <v>-5.6304623174876882E-4</v>
      </c>
      <c r="AG321" s="147"/>
      <c r="AH321" s="83">
        <f t="shared" si="169"/>
        <v>2.813195832884204E-3</v>
      </c>
      <c r="AI321" s="83">
        <f t="shared" si="170"/>
        <v>0.7144141655570635</v>
      </c>
      <c r="AJ321" s="83">
        <f t="shared" si="171"/>
        <v>0.90116096950594649</v>
      </c>
      <c r="AK321" s="83">
        <f t="shared" si="172"/>
        <v>-0.19489448425699649</v>
      </c>
      <c r="AL321" s="83">
        <f t="shared" si="173"/>
        <v>-2.5427511001499097</v>
      </c>
      <c r="AM321" s="83">
        <f t="shared" si="174"/>
        <v>-3.2393730010841235</v>
      </c>
      <c r="AN321" s="90">
        <f t="shared" ref="AN321:AT330" si="185">$AU321+$AB$7*SIN(AO321)</f>
        <v>54.240676492313163</v>
      </c>
      <c r="AO321" s="90">
        <f t="shared" si="185"/>
        <v>54.240719623903686</v>
      </c>
      <c r="AP321" s="90">
        <f t="shared" si="185"/>
        <v>54.240534056376056</v>
      </c>
      <c r="AQ321" s="90">
        <f t="shared" si="185"/>
        <v>54.241332703910167</v>
      </c>
      <c r="AR321" s="90">
        <f t="shared" si="185"/>
        <v>54.23790045176046</v>
      </c>
      <c r="AS321" s="90">
        <f t="shared" si="185"/>
        <v>54.252744284414838</v>
      </c>
      <c r="AT321" s="90">
        <f t="shared" si="185"/>
        <v>54.190179299709271</v>
      </c>
      <c r="AU321" s="90">
        <f t="shared" si="175"/>
        <v>54.496665042984795</v>
      </c>
    </row>
    <row r="322" spans="1:48" ht="12.95" customHeight="1">
      <c r="A322" s="53" t="s">
        <v>172</v>
      </c>
      <c r="B322" s="50"/>
      <c r="C322" s="49">
        <v>49787.542200000004</v>
      </c>
      <c r="D322" s="49"/>
      <c r="E322" s="83">
        <f t="shared" si="157"/>
        <v>46463.963233237715</v>
      </c>
      <c r="F322" s="83">
        <f t="shared" si="158"/>
        <v>46464</v>
      </c>
      <c r="G322" s="83">
        <f t="shared" si="184"/>
        <v>-8.113919997413177E-3</v>
      </c>
      <c r="J322" s="83">
        <f t="shared" si="183"/>
        <v>-8.113919997413177E-3</v>
      </c>
      <c r="P322" s="83">
        <f t="shared" si="159"/>
        <v>-7.5508737656644082E-3</v>
      </c>
      <c r="Q322" s="146">
        <f t="shared" si="160"/>
        <v>34769.042200000004</v>
      </c>
      <c r="R322" s="83">
        <f t="shared" si="182"/>
        <v>3.170210590864883E-7</v>
      </c>
      <c r="S322" s="85">
        <v>1</v>
      </c>
      <c r="T322" s="83">
        <f t="shared" si="161"/>
        <v>3.170210590864883E-7</v>
      </c>
      <c r="Z322" s="83">
        <f t="shared" si="162"/>
        <v>46464</v>
      </c>
      <c r="AA322" s="90">
        <f t="shared" si="163"/>
        <v>-4.7376779327802047E-3</v>
      </c>
      <c r="AB322" s="90">
        <f t="shared" si="164"/>
        <v>-1.0927115830297381E-2</v>
      </c>
      <c r="AC322" s="90">
        <f t="shared" si="165"/>
        <v>-5.6304623174876882E-4</v>
      </c>
      <c r="AD322" s="90">
        <f t="shared" si="166"/>
        <v>-3.3762420646329724E-3</v>
      </c>
      <c r="AE322" s="90">
        <f t="shared" si="167"/>
        <v>1.1399010478997116E-5</v>
      </c>
      <c r="AF322" s="83">
        <f t="shared" si="168"/>
        <v>-5.6304623174876882E-4</v>
      </c>
      <c r="AG322" s="147"/>
      <c r="AH322" s="83">
        <f t="shared" si="169"/>
        <v>2.813195832884204E-3</v>
      </c>
      <c r="AI322" s="83">
        <f t="shared" si="170"/>
        <v>0.7144141655570635</v>
      </c>
      <c r="AJ322" s="83">
        <f t="shared" si="171"/>
        <v>0.90116096950594649</v>
      </c>
      <c r="AK322" s="83">
        <f t="shared" si="172"/>
        <v>-0.19489448425699649</v>
      </c>
      <c r="AL322" s="83">
        <f t="shared" si="173"/>
        <v>-2.5427511001499097</v>
      </c>
      <c r="AM322" s="83">
        <f t="shared" si="174"/>
        <v>-3.2393730010841235</v>
      </c>
      <c r="AN322" s="90">
        <f t="shared" si="185"/>
        <v>54.240676492313163</v>
      </c>
      <c r="AO322" s="90">
        <f t="shared" si="185"/>
        <v>54.240719623903686</v>
      </c>
      <c r="AP322" s="90">
        <f t="shared" si="185"/>
        <v>54.240534056376056</v>
      </c>
      <c r="AQ322" s="90">
        <f t="shared" si="185"/>
        <v>54.241332703910167</v>
      </c>
      <c r="AR322" s="90">
        <f t="shared" si="185"/>
        <v>54.23790045176046</v>
      </c>
      <c r="AS322" s="90">
        <f t="shared" si="185"/>
        <v>54.252744284414838</v>
      </c>
      <c r="AT322" s="90">
        <f t="shared" si="185"/>
        <v>54.190179299709271</v>
      </c>
      <c r="AU322" s="90">
        <f t="shared" si="175"/>
        <v>54.496665042984795</v>
      </c>
      <c r="AV322" s="90"/>
    </row>
    <row r="323" spans="1:48" ht="12.95" customHeight="1">
      <c r="A323" s="53" t="s">
        <v>171</v>
      </c>
      <c r="B323" s="50" t="s">
        <v>197</v>
      </c>
      <c r="C323" s="49">
        <v>49788.321000000004</v>
      </c>
      <c r="D323" s="49">
        <v>5.0000000000000001E-3</v>
      </c>
      <c r="E323" s="83">
        <f t="shared" si="157"/>
        <v>46467.492224709233</v>
      </c>
      <c r="F323" s="83">
        <f t="shared" si="158"/>
        <v>46467.5</v>
      </c>
      <c r="G323" s="83">
        <f t="shared" si="184"/>
        <v>-1.7158999980892986E-3</v>
      </c>
      <c r="I323" s="83">
        <f>G323</f>
        <v>-1.7158999980892986E-3</v>
      </c>
      <c r="P323" s="83">
        <f t="shared" si="159"/>
        <v>-7.5520686270562415E-3</v>
      </c>
      <c r="Q323" s="146">
        <f t="shared" si="160"/>
        <v>34769.821000000004</v>
      </c>
      <c r="R323" s="83">
        <f t="shared" si="182"/>
        <v>3.4060864265737884E-5</v>
      </c>
      <c r="S323" s="85">
        <v>0.1</v>
      </c>
      <c r="T323" s="83">
        <f t="shared" si="161"/>
        <v>3.4060864265737886E-6</v>
      </c>
      <c r="Z323" s="83">
        <f t="shared" si="162"/>
        <v>46467.5</v>
      </c>
      <c r="AA323" s="90">
        <f t="shared" si="163"/>
        <v>-4.7381640449060142E-3</v>
      </c>
      <c r="AB323" s="90">
        <f t="shared" si="164"/>
        <v>-4.5298045802395267E-3</v>
      </c>
      <c r="AC323" s="90">
        <f t="shared" si="165"/>
        <v>5.8361686289669428E-3</v>
      </c>
      <c r="AD323" s="90">
        <f t="shared" si="166"/>
        <v>3.0222640468167156E-3</v>
      </c>
      <c r="AE323" s="90">
        <f t="shared" si="167"/>
        <v>9.1340799686809517E-7</v>
      </c>
      <c r="AF323" s="83">
        <f t="shared" si="168"/>
        <v>5.8361686289669428E-3</v>
      </c>
      <c r="AG323" s="147"/>
      <c r="AH323" s="83">
        <f t="shared" si="169"/>
        <v>2.8139045821502276E-3</v>
      </c>
      <c r="AI323" s="83">
        <f t="shared" si="170"/>
        <v>0.71461416234108976</v>
      </c>
      <c r="AJ323" s="83">
        <f t="shared" si="171"/>
        <v>0.90160499494385815</v>
      </c>
      <c r="AK323" s="83">
        <f t="shared" si="172"/>
        <v>-0.1951872242027925</v>
      </c>
      <c r="AL323" s="83">
        <f t="shared" si="173"/>
        <v>-2.5417256905387187</v>
      </c>
      <c r="AM323" s="83">
        <f t="shared" si="174"/>
        <v>-3.2334899794597982</v>
      </c>
      <c r="AN323" s="90">
        <f t="shared" si="185"/>
        <v>54.242023098492524</v>
      </c>
      <c r="AO323" s="90">
        <f t="shared" si="185"/>
        <v>54.242065860611305</v>
      </c>
      <c r="AP323" s="90">
        <f t="shared" si="185"/>
        <v>54.241881609219192</v>
      </c>
      <c r="AQ323" s="90">
        <f t="shared" si="185"/>
        <v>54.242675770377744</v>
      </c>
      <c r="AR323" s="90">
        <f t="shared" si="185"/>
        <v>54.239257723736372</v>
      </c>
      <c r="AS323" s="90">
        <f t="shared" si="185"/>
        <v>54.254062146703859</v>
      </c>
      <c r="AT323" s="90">
        <f t="shared" si="185"/>
        <v>54.191573440919996</v>
      </c>
      <c r="AU323" s="90">
        <f t="shared" si="175"/>
        <v>54.498324291867036</v>
      </c>
    </row>
    <row r="324" spans="1:48" ht="12.95" customHeight="1">
      <c r="A324" s="53" t="s">
        <v>124</v>
      </c>
      <c r="B324" s="50"/>
      <c r="C324" s="49">
        <v>49801.654999999999</v>
      </c>
      <c r="D324" s="49"/>
      <c r="E324" s="83">
        <f t="shared" si="157"/>
        <v>46527.912836266936</v>
      </c>
      <c r="F324" s="83">
        <f t="shared" si="158"/>
        <v>46528</v>
      </c>
      <c r="G324" s="83">
        <f t="shared" si="184"/>
        <v>-1.9235840001783799E-2</v>
      </c>
      <c r="I324" s="83">
        <f>G324</f>
        <v>-1.9235840001783799E-2</v>
      </c>
      <c r="P324" s="83">
        <f t="shared" si="159"/>
        <v>-7.572720528130919E-3</v>
      </c>
      <c r="Q324" s="146">
        <f t="shared" si="160"/>
        <v>34783.154999999999</v>
      </c>
      <c r="R324" s="83">
        <f t="shared" si="182"/>
        <v>1.3602835585670105E-4</v>
      </c>
      <c r="S324" s="85">
        <v>0.1</v>
      </c>
      <c r="T324" s="83">
        <f t="shared" si="161"/>
        <v>1.3602835585670105E-5</v>
      </c>
      <c r="Z324" s="83">
        <f t="shared" si="162"/>
        <v>46528</v>
      </c>
      <c r="AA324" s="90">
        <f t="shared" si="163"/>
        <v>-4.7473445673272101E-3</v>
      </c>
      <c r="AB324" s="90">
        <f t="shared" si="164"/>
        <v>-2.2061215962587508E-2</v>
      </c>
      <c r="AC324" s="90">
        <f t="shared" si="165"/>
        <v>-1.166311947365288E-2</v>
      </c>
      <c r="AD324" s="90">
        <f t="shared" si="166"/>
        <v>-1.4488495434456589E-2</v>
      </c>
      <c r="AE324" s="90">
        <f t="shared" si="167"/>
        <v>2.0991649995426945E-5</v>
      </c>
      <c r="AF324" s="83">
        <f t="shared" si="168"/>
        <v>-1.166311947365288E-2</v>
      </c>
      <c r="AG324" s="147"/>
      <c r="AH324" s="83">
        <f t="shared" si="169"/>
        <v>2.8253759608037094E-3</v>
      </c>
      <c r="AI324" s="83">
        <f t="shared" si="170"/>
        <v>0.71813689819600912</v>
      </c>
      <c r="AJ324" s="83">
        <f t="shared" si="171"/>
        <v>0.90916835698608389</v>
      </c>
      <c r="AK324" s="83">
        <f t="shared" si="172"/>
        <v>-0.2002406568849146</v>
      </c>
      <c r="AL324" s="83">
        <f t="shared" si="173"/>
        <v>-2.523908825140015</v>
      </c>
      <c r="AM324" s="83">
        <f t="shared" si="174"/>
        <v>-3.1342945408139302</v>
      </c>
      <c r="AN324" s="90">
        <f t="shared" si="185"/>
        <v>54.265360367025373</v>
      </c>
      <c r="AO324" s="90">
        <f t="shared" si="185"/>
        <v>54.265397025278098</v>
      </c>
      <c r="AP324" s="90">
        <f t="shared" si="185"/>
        <v>54.265234849979151</v>
      </c>
      <c r="AQ324" s="90">
        <f t="shared" si="185"/>
        <v>54.265952540682747</v>
      </c>
      <c r="AR324" s="90">
        <f t="shared" si="185"/>
        <v>54.26278097445141</v>
      </c>
      <c r="AS324" s="90">
        <f t="shared" si="185"/>
        <v>54.276885923953145</v>
      </c>
      <c r="AT324" s="90">
        <f t="shared" si="185"/>
        <v>54.215806252364025</v>
      </c>
      <c r="AU324" s="90">
        <f t="shared" si="175"/>
        <v>54.527005593974259</v>
      </c>
    </row>
    <row r="325" spans="1:48" ht="12.95" customHeight="1">
      <c r="A325" s="53" t="s">
        <v>173</v>
      </c>
      <c r="B325" s="50" t="s">
        <v>197</v>
      </c>
      <c r="C325" s="49">
        <v>49812.377</v>
      </c>
      <c r="D325" s="49">
        <v>4.0000000000000001E-3</v>
      </c>
      <c r="E325" s="83">
        <f t="shared" si="157"/>
        <v>46576.497641810813</v>
      </c>
      <c r="F325" s="83">
        <f t="shared" si="158"/>
        <v>46576.5</v>
      </c>
      <c r="G325" s="83">
        <f t="shared" si="184"/>
        <v>-5.2041999879293144E-4</v>
      </c>
      <c r="I325" s="83">
        <f>G325</f>
        <v>-5.2041999879293144E-4</v>
      </c>
      <c r="P325" s="83">
        <f t="shared" si="159"/>
        <v>-7.5892732741193614E-3</v>
      </c>
      <c r="Q325" s="146">
        <f t="shared" si="160"/>
        <v>34793.877</v>
      </c>
      <c r="R325" s="83">
        <f t="shared" si="182"/>
        <v>4.9968686628093196E-5</v>
      </c>
      <c r="S325" s="85">
        <v>0.1</v>
      </c>
      <c r="T325" s="83">
        <f t="shared" si="161"/>
        <v>4.9968686628093201E-6</v>
      </c>
      <c r="Z325" s="83">
        <f t="shared" si="162"/>
        <v>46576.5</v>
      </c>
      <c r="AA325" s="90">
        <f t="shared" si="163"/>
        <v>-4.7557780726429312E-3</v>
      </c>
      <c r="AB325" s="90">
        <f t="shared" si="164"/>
        <v>-3.3539152002693617E-3</v>
      </c>
      <c r="AC325" s="90">
        <f t="shared" si="165"/>
        <v>7.06885327532643E-3</v>
      </c>
      <c r="AD325" s="90">
        <f t="shared" si="166"/>
        <v>4.2353580738499997E-3</v>
      </c>
      <c r="AE325" s="90">
        <f t="shared" si="167"/>
        <v>1.7938258013726381E-6</v>
      </c>
      <c r="AF325" s="83">
        <f t="shared" si="168"/>
        <v>7.06885327532643E-3</v>
      </c>
      <c r="AG325" s="147"/>
      <c r="AH325" s="83">
        <f t="shared" si="169"/>
        <v>2.8334952014764303E-3</v>
      </c>
      <c r="AI325" s="83">
        <f t="shared" si="170"/>
        <v>0.72105186354930395</v>
      </c>
      <c r="AJ325" s="83">
        <f t="shared" si="171"/>
        <v>0.91507515435081921</v>
      </c>
      <c r="AK325" s="83">
        <f t="shared" si="172"/>
        <v>-0.20428182983063597</v>
      </c>
      <c r="AL325" s="83">
        <f t="shared" si="173"/>
        <v>-2.509497191686624</v>
      </c>
      <c r="AM325" s="83">
        <f t="shared" si="174"/>
        <v>-3.0580215229519312</v>
      </c>
      <c r="AN325" s="90">
        <f t="shared" si="185"/>
        <v>54.284152800039728</v>
      </c>
      <c r="AO325" s="90">
        <f t="shared" si="185"/>
        <v>54.284184957825175</v>
      </c>
      <c r="AP325" s="90">
        <f t="shared" si="185"/>
        <v>54.284039502545127</v>
      </c>
      <c r="AQ325" s="90">
        <f t="shared" si="185"/>
        <v>54.284697625056104</v>
      </c>
      <c r="AR325" s="90">
        <f t="shared" si="185"/>
        <v>54.281724042555787</v>
      </c>
      <c r="AS325" s="90">
        <f t="shared" si="185"/>
        <v>54.295245394779265</v>
      </c>
      <c r="AT325" s="90">
        <f t="shared" si="185"/>
        <v>54.235417244304216</v>
      </c>
      <c r="AU325" s="90">
        <f t="shared" si="175"/>
        <v>54.549998042770959</v>
      </c>
    </row>
    <row r="326" spans="1:48" ht="12.95" customHeight="1">
      <c r="A326" s="53" t="s">
        <v>174</v>
      </c>
      <c r="B326" s="50"/>
      <c r="C326" s="49">
        <v>49839.4038</v>
      </c>
      <c r="D326" s="49"/>
      <c r="E326" s="83">
        <f t="shared" si="157"/>
        <v>46698.964702291421</v>
      </c>
      <c r="F326" s="83">
        <f t="shared" si="158"/>
        <v>46699</v>
      </c>
      <c r="G326" s="83">
        <f t="shared" si="184"/>
        <v>-7.7897199953440577E-3</v>
      </c>
      <c r="J326" s="83">
        <f>G326</f>
        <v>-7.7897199953440577E-3</v>
      </c>
      <c r="P326" s="83">
        <f t="shared" si="159"/>
        <v>-7.6310702245504496E-3</v>
      </c>
      <c r="Q326" s="146">
        <f t="shared" si="160"/>
        <v>34820.9038</v>
      </c>
      <c r="R326" s="83">
        <f t="shared" si="182"/>
        <v>2.5169749772864369E-8</v>
      </c>
      <c r="S326" s="85">
        <v>1</v>
      </c>
      <c r="T326" s="83">
        <f t="shared" si="161"/>
        <v>2.5169749772864369E-8</v>
      </c>
      <c r="Z326" s="83">
        <f t="shared" si="162"/>
        <v>46699</v>
      </c>
      <c r="AA326" s="90">
        <f t="shared" si="163"/>
        <v>-4.7814346772877461E-3</v>
      </c>
      <c r="AB326" s="90">
        <f t="shared" si="164"/>
        <v>-1.0639355542606761E-2</v>
      </c>
      <c r="AC326" s="90">
        <f t="shared" si="165"/>
        <v>-1.5864977079360805E-4</v>
      </c>
      <c r="AD326" s="90">
        <f t="shared" si="166"/>
        <v>-3.0082853180563116E-3</v>
      </c>
      <c r="AE326" s="90">
        <f t="shared" si="167"/>
        <v>9.0497805548331633E-6</v>
      </c>
      <c r="AF326" s="83">
        <f t="shared" si="168"/>
        <v>-1.5864977079360805E-4</v>
      </c>
      <c r="AG326" s="147"/>
      <c r="AH326" s="83">
        <f t="shared" si="169"/>
        <v>2.8496355472627036E-3</v>
      </c>
      <c r="AI326" s="83">
        <f t="shared" si="170"/>
        <v>0.72878603377494622</v>
      </c>
      <c r="AJ326" s="83">
        <f t="shared" si="171"/>
        <v>0.92934377980016336</v>
      </c>
      <c r="AK326" s="83">
        <f t="shared" si="172"/>
        <v>-0.21444373003831194</v>
      </c>
      <c r="AL326" s="83">
        <f t="shared" si="173"/>
        <v>-2.4725599153610207</v>
      </c>
      <c r="AM326" s="83">
        <f t="shared" si="174"/>
        <v>-2.8770440713478584</v>
      </c>
      <c r="AN326" s="90">
        <f t="shared" si="185"/>
        <v>54.331966496506709</v>
      </c>
      <c r="AO326" s="90">
        <f t="shared" si="185"/>
        <v>54.331988860868258</v>
      </c>
      <c r="AP326" s="90">
        <f t="shared" si="185"/>
        <v>54.331881403452748</v>
      </c>
      <c r="AQ326" s="90">
        <f t="shared" si="185"/>
        <v>54.332397860402345</v>
      </c>
      <c r="AR326" s="90">
        <f t="shared" si="185"/>
        <v>54.329918914907672</v>
      </c>
      <c r="AS326" s="90">
        <f t="shared" si="185"/>
        <v>54.341893119988335</v>
      </c>
      <c r="AT326" s="90">
        <f t="shared" si="185"/>
        <v>54.285694445743694</v>
      </c>
      <c r="AU326" s="90">
        <f t="shared" si="175"/>
        <v>54.60807175364922</v>
      </c>
    </row>
    <row r="327" spans="1:48" ht="12.95" customHeight="1">
      <c r="A327" s="53" t="s">
        <v>173</v>
      </c>
      <c r="B327" s="50"/>
      <c r="C327" s="49">
        <v>49841.39</v>
      </c>
      <c r="D327" s="49">
        <v>5.0000000000000001E-3</v>
      </c>
      <c r="E327" s="83">
        <f t="shared" si="157"/>
        <v>46707.964808686796</v>
      </c>
      <c r="F327" s="83">
        <f t="shared" si="158"/>
        <v>46708</v>
      </c>
      <c r="G327" s="83">
        <f t="shared" si="184"/>
        <v>-7.7662399999098852E-3</v>
      </c>
      <c r="I327" s="83">
        <f t="shared" ref="I327:I334" si="186">G327</f>
        <v>-7.7662399999098852E-3</v>
      </c>
      <c r="P327" s="83">
        <f t="shared" si="159"/>
        <v>-7.6341403693859196E-3</v>
      </c>
      <c r="Q327" s="146">
        <f t="shared" si="160"/>
        <v>34822.89</v>
      </c>
      <c r="R327" s="83">
        <f t="shared" si="182"/>
        <v>1.7450312384568225E-8</v>
      </c>
      <c r="S327" s="85">
        <v>0.1</v>
      </c>
      <c r="T327" s="83">
        <f t="shared" si="161"/>
        <v>1.7450312384568227E-9</v>
      </c>
      <c r="Z327" s="83">
        <f t="shared" si="162"/>
        <v>46708</v>
      </c>
      <c r="AA327" s="90">
        <f t="shared" si="163"/>
        <v>-4.7835702093280228E-3</v>
      </c>
      <c r="AB327" s="90">
        <f t="shared" si="164"/>
        <v>-1.0616810159967781E-2</v>
      </c>
      <c r="AC327" s="90">
        <f t="shared" si="165"/>
        <v>-1.3209963052396561E-4</v>
      </c>
      <c r="AD327" s="90">
        <f t="shared" si="166"/>
        <v>-2.9826697905818624E-3</v>
      </c>
      <c r="AE327" s="90">
        <f t="shared" si="167"/>
        <v>8.8963190796496507E-7</v>
      </c>
      <c r="AF327" s="83">
        <f t="shared" si="168"/>
        <v>-1.3209963052396561E-4</v>
      </c>
      <c r="AG327" s="147"/>
      <c r="AH327" s="83">
        <f t="shared" si="169"/>
        <v>2.8505701600578964E-3</v>
      </c>
      <c r="AI327" s="83">
        <f t="shared" si="170"/>
        <v>0.72937576847071806</v>
      </c>
      <c r="AJ327" s="83">
        <f t="shared" si="171"/>
        <v>0.93035388573002986</v>
      </c>
      <c r="AK327" s="83">
        <f t="shared" si="172"/>
        <v>-0.21518748601499729</v>
      </c>
      <c r="AL327" s="83">
        <f t="shared" si="173"/>
        <v>-2.4698146105351677</v>
      </c>
      <c r="AM327" s="83">
        <f t="shared" si="174"/>
        <v>-2.8643595353203599</v>
      </c>
      <c r="AN327" s="90">
        <f t="shared" si="185"/>
        <v>54.335499703003954</v>
      </c>
      <c r="AO327" s="90">
        <f t="shared" si="185"/>
        <v>54.335521435960757</v>
      </c>
      <c r="AP327" s="90">
        <f t="shared" si="185"/>
        <v>54.335416519853361</v>
      </c>
      <c r="AQ327" s="90">
        <f t="shared" si="185"/>
        <v>54.33592313960979</v>
      </c>
      <c r="AR327" s="90">
        <f t="shared" si="185"/>
        <v>54.333479931144566</v>
      </c>
      <c r="AS327" s="90">
        <f t="shared" si="185"/>
        <v>54.345337135586327</v>
      </c>
      <c r="AT327" s="90">
        <f t="shared" si="185"/>
        <v>54.289430845273294</v>
      </c>
      <c r="AU327" s="90">
        <f t="shared" si="175"/>
        <v>54.612338393632108</v>
      </c>
    </row>
    <row r="328" spans="1:48" ht="12.95" customHeight="1">
      <c r="A328" s="53" t="s">
        <v>124</v>
      </c>
      <c r="B328" s="50" t="s">
        <v>197</v>
      </c>
      <c r="C328" s="49">
        <v>49843.707999999999</v>
      </c>
      <c r="D328" s="49"/>
      <c r="E328" s="83">
        <f t="shared" si="157"/>
        <v>46718.468406826192</v>
      </c>
      <c r="F328" s="83">
        <f t="shared" si="158"/>
        <v>46718.5</v>
      </c>
      <c r="G328" s="83">
        <f t="shared" si="184"/>
        <v>-6.9721800027764402E-3</v>
      </c>
      <c r="I328" s="83">
        <f t="shared" si="186"/>
        <v>-6.9721800027764402E-3</v>
      </c>
      <c r="P328" s="83">
        <f t="shared" si="159"/>
        <v>-7.637722092311389E-3</v>
      </c>
      <c r="Q328" s="146">
        <f t="shared" si="160"/>
        <v>34825.207999999999</v>
      </c>
      <c r="R328" s="83">
        <f t="shared" si="182"/>
        <v>4.4294627294254577E-7</v>
      </c>
      <c r="S328" s="85">
        <v>0.1</v>
      </c>
      <c r="T328" s="83">
        <f t="shared" si="161"/>
        <v>4.4294627294254578E-8</v>
      </c>
      <c r="Z328" s="83">
        <f t="shared" si="162"/>
        <v>46718.5</v>
      </c>
      <c r="AA328" s="90">
        <f t="shared" si="163"/>
        <v>-4.7861056307671726E-3</v>
      </c>
      <c r="AB328" s="90">
        <f t="shared" si="164"/>
        <v>-9.8237964643206575E-3</v>
      </c>
      <c r="AC328" s="90">
        <f t="shared" si="165"/>
        <v>6.6554208953494877E-4</v>
      </c>
      <c r="AD328" s="90">
        <f t="shared" si="166"/>
        <v>-2.1860743720092677E-3</v>
      </c>
      <c r="AE328" s="90">
        <f t="shared" si="167"/>
        <v>4.778921159955715E-7</v>
      </c>
      <c r="AF328" s="83">
        <f t="shared" si="168"/>
        <v>6.6554208953494877E-4</v>
      </c>
      <c r="AG328" s="147"/>
      <c r="AH328" s="83">
        <f t="shared" si="169"/>
        <v>2.8516164615442164E-3</v>
      </c>
      <c r="AI328" s="83">
        <f t="shared" si="170"/>
        <v>0.73006758590759435</v>
      </c>
      <c r="AJ328" s="83">
        <f t="shared" si="171"/>
        <v>0.93152552701502034</v>
      </c>
      <c r="AK328" s="83">
        <f t="shared" si="172"/>
        <v>-0.21605467051307886</v>
      </c>
      <c r="AL328" s="83">
        <f t="shared" si="173"/>
        <v>-2.4666061262396597</v>
      </c>
      <c r="AM328" s="83">
        <f t="shared" si="174"/>
        <v>-2.8496607296185599</v>
      </c>
      <c r="AN328" s="90">
        <f t="shared" si="185"/>
        <v>54.339625395776835</v>
      </c>
      <c r="AO328" s="90">
        <f t="shared" si="185"/>
        <v>54.339646407071108</v>
      </c>
      <c r="AP328" s="90">
        <f t="shared" si="185"/>
        <v>54.339544411474641</v>
      </c>
      <c r="AQ328" s="90">
        <f t="shared" si="185"/>
        <v>54.340039662261084</v>
      </c>
      <c r="AR328" s="90">
        <f t="shared" si="185"/>
        <v>54.337638003286223</v>
      </c>
      <c r="AS328" s="90">
        <f t="shared" si="185"/>
        <v>54.349358242266334</v>
      </c>
      <c r="AT328" s="90">
        <f t="shared" si="185"/>
        <v>54.293797408209905</v>
      </c>
      <c r="AU328" s="90">
        <f t="shared" si="175"/>
        <v>54.617316140278817</v>
      </c>
    </row>
    <row r="329" spans="1:48" ht="12.95" customHeight="1">
      <c r="A329" s="53" t="s">
        <v>124</v>
      </c>
      <c r="B329" s="50"/>
      <c r="C329" s="49">
        <v>49872.722999999904</v>
      </c>
      <c r="D329" s="49"/>
      <c r="E329" s="83">
        <f t="shared" si="157"/>
        <v>46849.944636340348</v>
      </c>
      <c r="F329" s="83">
        <f t="shared" si="158"/>
        <v>46850</v>
      </c>
      <c r="G329" s="83">
        <f t="shared" si="184"/>
        <v>-1.2218000098073389E-2</v>
      </c>
      <c r="I329" s="83">
        <f t="shared" si="186"/>
        <v>-1.2218000098073389E-2</v>
      </c>
      <c r="P329" s="83">
        <f t="shared" si="159"/>
        <v>-7.6825686284161185E-3</v>
      </c>
      <c r="Q329" s="146">
        <f t="shared" si="160"/>
        <v>34854.222999999904</v>
      </c>
      <c r="R329" s="83">
        <f t="shared" si="182"/>
        <v>2.0570138615957513E-5</v>
      </c>
      <c r="S329" s="85">
        <v>0.1</v>
      </c>
      <c r="T329" s="83">
        <f t="shared" si="161"/>
        <v>2.0570138615957515E-6</v>
      </c>
      <c r="Z329" s="83">
        <f t="shared" si="162"/>
        <v>46850</v>
      </c>
      <c r="AA329" s="90">
        <f t="shared" si="163"/>
        <v>-4.8219299275901028E-3</v>
      </c>
      <c r="AB329" s="90">
        <f t="shared" si="164"/>
        <v>-1.5078638798899405E-2</v>
      </c>
      <c r="AC329" s="90">
        <f t="shared" si="165"/>
        <v>-4.5354314696572709E-3</v>
      </c>
      <c r="AD329" s="90">
        <f t="shared" si="166"/>
        <v>-7.3960701704832866E-3</v>
      </c>
      <c r="AE329" s="90">
        <f t="shared" si="167"/>
        <v>5.4701853966712674E-6</v>
      </c>
      <c r="AF329" s="83">
        <f t="shared" si="168"/>
        <v>-4.5354314696572709E-3</v>
      </c>
      <c r="AG329" s="147"/>
      <c r="AH329" s="83">
        <f t="shared" si="169"/>
        <v>2.8606387008260161E-3</v>
      </c>
      <c r="AI329" s="83">
        <f t="shared" si="170"/>
        <v>0.73908508447241361</v>
      </c>
      <c r="AJ329" s="83">
        <f t="shared" si="171"/>
        <v>0.94555587593012336</v>
      </c>
      <c r="AK329" s="83">
        <f t="shared" si="172"/>
        <v>-0.22686237167829637</v>
      </c>
      <c r="AL329" s="83">
        <f t="shared" si="173"/>
        <v>-2.4258930712436397</v>
      </c>
      <c r="AM329" s="83">
        <f t="shared" si="174"/>
        <v>-2.6741544089438669</v>
      </c>
      <c r="AN329" s="90">
        <f t="shared" si="185"/>
        <v>54.391634327903624</v>
      </c>
      <c r="AO329" s="90">
        <f t="shared" si="185"/>
        <v>54.391647621752504</v>
      </c>
      <c r="AP329" s="90">
        <f t="shared" si="185"/>
        <v>54.391578124377858</v>
      </c>
      <c r="AQ329" s="90">
        <f t="shared" si="185"/>
        <v>54.391941522074227</v>
      </c>
      <c r="AR329" s="90">
        <f t="shared" si="185"/>
        <v>54.390043529460534</v>
      </c>
      <c r="AS329" s="90">
        <f t="shared" si="185"/>
        <v>54.400017246437727</v>
      </c>
      <c r="AT329" s="90">
        <f t="shared" si="185"/>
        <v>54.349166944877524</v>
      </c>
      <c r="AU329" s="90">
        <f t="shared" si="175"/>
        <v>54.679656491139973</v>
      </c>
    </row>
    <row r="330" spans="1:48" ht="12.95" customHeight="1">
      <c r="A330" s="149" t="s">
        <v>493</v>
      </c>
      <c r="B330" s="150" t="s">
        <v>195</v>
      </c>
      <c r="C330" s="49">
        <v>49872.722999999998</v>
      </c>
      <c r="D330" s="149" t="s">
        <v>56</v>
      </c>
      <c r="E330" s="53">
        <f t="shared" si="157"/>
        <v>46849.944636340777</v>
      </c>
      <c r="F330" s="83">
        <f t="shared" si="158"/>
        <v>46850</v>
      </c>
      <c r="G330" s="83">
        <f t="shared" si="184"/>
        <v>-1.221800000348594E-2</v>
      </c>
      <c r="I330" s="83">
        <f t="shared" si="186"/>
        <v>-1.221800000348594E-2</v>
      </c>
      <c r="P330" s="83">
        <f t="shared" si="159"/>
        <v>-7.6825686284161185E-3</v>
      </c>
      <c r="Q330" s="146">
        <f t="shared" si="160"/>
        <v>34854.222999999998</v>
      </c>
      <c r="R330" s="83">
        <f t="shared" si="182"/>
        <v>2.0570137757967737E-5</v>
      </c>
      <c r="S330" s="85">
        <v>0.1</v>
      </c>
      <c r="T330" s="83">
        <f t="shared" si="161"/>
        <v>2.0570137757967739E-6</v>
      </c>
      <c r="Z330" s="83">
        <f t="shared" si="162"/>
        <v>46850</v>
      </c>
      <c r="AA330" s="90">
        <f t="shared" si="163"/>
        <v>-4.8219299275901028E-3</v>
      </c>
      <c r="AB330" s="90">
        <f t="shared" si="164"/>
        <v>-1.5078638704311956E-2</v>
      </c>
      <c r="AC330" s="90">
        <f t="shared" si="165"/>
        <v>-4.5354313750698219E-3</v>
      </c>
      <c r="AD330" s="90">
        <f t="shared" si="166"/>
        <v>-7.3960700758958376E-3</v>
      </c>
      <c r="AE330" s="90">
        <f t="shared" si="167"/>
        <v>5.4701852567561866E-6</v>
      </c>
      <c r="AF330" s="83">
        <f t="shared" si="168"/>
        <v>-4.5354313750698219E-3</v>
      </c>
      <c r="AG330" s="147"/>
      <c r="AH330" s="83">
        <f t="shared" si="169"/>
        <v>2.8606387008260161E-3</v>
      </c>
      <c r="AI330" s="83">
        <f t="shared" si="170"/>
        <v>0.73908508447241361</v>
      </c>
      <c r="AJ330" s="83">
        <f t="shared" si="171"/>
        <v>0.94555587593012336</v>
      </c>
      <c r="AK330" s="83">
        <f t="shared" si="172"/>
        <v>-0.22686237167829637</v>
      </c>
      <c r="AL330" s="83">
        <f t="shared" si="173"/>
        <v>-2.4258930712436397</v>
      </c>
      <c r="AM330" s="83">
        <f t="shared" si="174"/>
        <v>-2.6741544089438669</v>
      </c>
      <c r="AN330" s="90">
        <f t="shared" si="185"/>
        <v>54.391634327903624</v>
      </c>
      <c r="AO330" s="90">
        <f t="shared" si="185"/>
        <v>54.391647621752504</v>
      </c>
      <c r="AP330" s="90">
        <f t="shared" si="185"/>
        <v>54.391578124377858</v>
      </c>
      <c r="AQ330" s="90">
        <f t="shared" si="185"/>
        <v>54.391941522074227</v>
      </c>
      <c r="AR330" s="90">
        <f t="shared" si="185"/>
        <v>54.390043529460534</v>
      </c>
      <c r="AS330" s="90">
        <f t="shared" si="185"/>
        <v>54.400017246437727</v>
      </c>
      <c r="AT330" s="90">
        <f t="shared" si="185"/>
        <v>54.349166944877524</v>
      </c>
      <c r="AU330" s="90">
        <f t="shared" si="175"/>
        <v>54.679656491139973</v>
      </c>
    </row>
    <row r="331" spans="1:48" ht="12.95" customHeight="1">
      <c r="A331" s="53" t="s">
        <v>173</v>
      </c>
      <c r="B331" s="50"/>
      <c r="C331" s="49">
        <v>49878.468999999997</v>
      </c>
      <c r="D331" s="49">
        <v>5.0000000000000001E-3</v>
      </c>
      <c r="E331" s="83">
        <f t="shared" si="157"/>
        <v>46875.981597043537</v>
      </c>
      <c r="F331" s="83">
        <f t="shared" si="158"/>
        <v>46876</v>
      </c>
      <c r="G331" s="83">
        <f t="shared" si="184"/>
        <v>-4.0612800003145821E-3</v>
      </c>
      <c r="I331" s="83">
        <f t="shared" si="186"/>
        <v>-4.0612800003145821E-3</v>
      </c>
      <c r="P331" s="83">
        <f t="shared" si="159"/>
        <v>-7.6914333698296471E-3</v>
      </c>
      <c r="Q331" s="146">
        <f t="shared" si="160"/>
        <v>34859.968999999997</v>
      </c>
      <c r="R331" s="83">
        <f t="shared" si="182"/>
        <v>1.3178013486201579E-5</v>
      </c>
      <c r="S331" s="85">
        <v>0.1</v>
      </c>
      <c r="T331" s="83">
        <f t="shared" si="161"/>
        <v>1.3178013486201581E-6</v>
      </c>
      <c r="Z331" s="83">
        <f t="shared" si="162"/>
        <v>46876</v>
      </c>
      <c r="AA331" s="90">
        <f t="shared" si="163"/>
        <v>-4.8299210422316722E-3</v>
      </c>
      <c r="AB331" s="90">
        <f t="shared" si="164"/>
        <v>-6.922792327912557E-3</v>
      </c>
      <c r="AC331" s="90">
        <f t="shared" si="165"/>
        <v>3.6301533695150649E-3</v>
      </c>
      <c r="AD331" s="90">
        <f t="shared" si="166"/>
        <v>7.6864104191709005E-4</v>
      </c>
      <c r="AE331" s="90">
        <f t="shared" si="167"/>
        <v>5.9080905131938985E-8</v>
      </c>
      <c r="AF331" s="83">
        <f t="shared" si="168"/>
        <v>3.6301533695150649E-3</v>
      </c>
      <c r="AG331" s="147"/>
      <c r="AH331" s="83">
        <f t="shared" si="169"/>
        <v>2.8615123275979753E-3</v>
      </c>
      <c r="AI331" s="83">
        <f t="shared" si="170"/>
        <v>0.74094733387528622</v>
      </c>
      <c r="AJ331" s="83">
        <f t="shared" si="171"/>
        <v>0.94818342977240666</v>
      </c>
      <c r="AK331" s="83">
        <f t="shared" si="172"/>
        <v>-0.22898656074526866</v>
      </c>
      <c r="AL331" s="83">
        <f t="shared" si="173"/>
        <v>-2.4177226493747153</v>
      </c>
      <c r="AM331" s="83">
        <f t="shared" si="174"/>
        <v>-2.6412151004656845</v>
      </c>
      <c r="AN331" s="90">
        <f t="shared" ref="AN331:AT340" si="187">$AU331+$AB$7*SIN(AO331)</f>
        <v>54.401994294862604</v>
      </c>
      <c r="AO331" s="90">
        <f t="shared" si="187"/>
        <v>54.402006338736918</v>
      </c>
      <c r="AP331" s="90">
        <f t="shared" si="187"/>
        <v>54.401942374632952</v>
      </c>
      <c r="AQ331" s="90">
        <f t="shared" si="187"/>
        <v>54.40228215531306</v>
      </c>
      <c r="AR331" s="90">
        <f t="shared" si="187"/>
        <v>54.400479253638188</v>
      </c>
      <c r="AS331" s="90">
        <f t="shared" si="187"/>
        <v>54.410103583686244</v>
      </c>
      <c r="AT331" s="90">
        <f t="shared" si="187"/>
        <v>54.36026579204897</v>
      </c>
      <c r="AU331" s="90">
        <f t="shared" si="175"/>
        <v>54.69198233997944</v>
      </c>
    </row>
    <row r="332" spans="1:48" ht="12.95" customHeight="1">
      <c r="A332" s="53" t="s">
        <v>175</v>
      </c>
      <c r="B332" s="50"/>
      <c r="C332" s="49">
        <v>50100.699000000001</v>
      </c>
      <c r="D332" s="49">
        <v>0.01</v>
      </c>
      <c r="E332" s="83">
        <f t="shared" si="157"/>
        <v>47882.976685274683</v>
      </c>
      <c r="F332" s="83">
        <f t="shared" si="158"/>
        <v>47883</v>
      </c>
      <c r="G332" s="83">
        <f t="shared" si="184"/>
        <v>-5.145240000274498E-3</v>
      </c>
      <c r="I332" s="83">
        <f t="shared" si="186"/>
        <v>-5.145240000274498E-3</v>
      </c>
      <c r="P332" s="83">
        <f t="shared" si="159"/>
        <v>-8.0341989713823402E-3</v>
      </c>
      <c r="Q332" s="146">
        <f t="shared" si="160"/>
        <v>35082.199000000001</v>
      </c>
      <c r="R332" s="83">
        <f t="shared" si="182"/>
        <v>8.3460839367444816E-6</v>
      </c>
      <c r="S332" s="85">
        <v>0.1</v>
      </c>
      <c r="T332" s="83">
        <f t="shared" si="161"/>
        <v>8.3460839367444816E-7</v>
      </c>
      <c r="Z332" s="83">
        <f t="shared" si="162"/>
        <v>47883</v>
      </c>
      <c r="AA332" s="90">
        <f t="shared" si="163"/>
        <v>-5.3991815698307462E-3</v>
      </c>
      <c r="AB332" s="90">
        <f t="shared" si="164"/>
        <v>-7.780257401826092E-3</v>
      </c>
      <c r="AC332" s="90">
        <f t="shared" si="165"/>
        <v>2.8889589711078422E-3</v>
      </c>
      <c r="AD332" s="90">
        <f t="shared" si="166"/>
        <v>2.5394156955624823E-4</v>
      </c>
      <c r="AE332" s="90">
        <f t="shared" si="167"/>
        <v>6.4486320748690856E-9</v>
      </c>
      <c r="AF332" s="83">
        <f t="shared" si="168"/>
        <v>2.8889589711078422E-3</v>
      </c>
      <c r="AG332" s="147"/>
      <c r="AH332" s="83">
        <f t="shared" si="169"/>
        <v>2.6350174015515944E-3</v>
      </c>
      <c r="AI332" s="83">
        <f t="shared" si="170"/>
        <v>0.83710520143842992</v>
      </c>
      <c r="AJ332" s="83">
        <f t="shared" si="171"/>
        <v>0.99945481514397494</v>
      </c>
      <c r="AK332" s="83">
        <f t="shared" si="172"/>
        <v>-0.30497280768923402</v>
      </c>
      <c r="AL332" s="83">
        <f t="shared" si="173"/>
        <v>-2.0613728553169355</v>
      </c>
      <c r="AM332" s="83">
        <f t="shared" si="174"/>
        <v>-1.6678368748182608</v>
      </c>
      <c r="AN332" s="90">
        <f t="shared" si="187"/>
        <v>54.827522311542239</v>
      </c>
      <c r="AO332" s="90">
        <f t="shared" si="187"/>
        <v>54.827522310601331</v>
      </c>
      <c r="AP332" s="90">
        <f t="shared" si="187"/>
        <v>54.827522328769952</v>
      </c>
      <c r="AQ332" s="90">
        <f t="shared" si="187"/>
        <v>54.827521977940705</v>
      </c>
      <c r="AR332" s="90">
        <f t="shared" si="187"/>
        <v>54.827528752464275</v>
      </c>
      <c r="AS332" s="90">
        <f t="shared" si="187"/>
        <v>54.827397989717767</v>
      </c>
      <c r="AT332" s="90">
        <f t="shared" si="187"/>
        <v>54.829942250877657</v>
      </c>
      <c r="AU332" s="90">
        <f t="shared" si="175"/>
        <v>55.169371946954207</v>
      </c>
    </row>
    <row r="333" spans="1:48" ht="12.95" customHeight="1">
      <c r="A333" s="53" t="s">
        <v>124</v>
      </c>
      <c r="B333" s="50"/>
      <c r="C333" s="49">
        <v>50152.77</v>
      </c>
      <c r="D333" s="49"/>
      <c r="E333" s="83">
        <f t="shared" si="157"/>
        <v>48118.927012589986</v>
      </c>
      <c r="F333" s="83">
        <f t="shared" si="158"/>
        <v>48119</v>
      </c>
      <c r="G333" s="83">
        <f t="shared" si="184"/>
        <v>-1.6107320006994996E-2</v>
      </c>
      <c r="I333" s="83">
        <f t="shared" si="186"/>
        <v>-1.6107320006994996E-2</v>
      </c>
      <c r="P333" s="83">
        <f t="shared" si="159"/>
        <v>-8.1143678512058861E-3</v>
      </c>
      <c r="Q333" s="146">
        <f t="shared" si="160"/>
        <v>35134.269999999997</v>
      </c>
      <c r="R333" s="83">
        <f t="shared" si="182"/>
        <v>6.3887284164733783E-5</v>
      </c>
      <c r="S333" s="85">
        <v>0.1</v>
      </c>
      <c r="T333" s="83">
        <f t="shared" si="161"/>
        <v>6.3887284164733788E-6</v>
      </c>
      <c r="Z333" s="83">
        <f t="shared" si="162"/>
        <v>48119</v>
      </c>
      <c r="AA333" s="90">
        <f t="shared" si="163"/>
        <v>-5.615604189343309E-3</v>
      </c>
      <c r="AB333" s="90">
        <f t="shared" si="164"/>
        <v>-1.8606083668857572E-2</v>
      </c>
      <c r="AC333" s="90">
        <f t="shared" si="165"/>
        <v>-7.9929521557891101E-3</v>
      </c>
      <c r="AD333" s="90">
        <f t="shared" si="166"/>
        <v>-1.0491715817651688E-2</v>
      </c>
      <c r="AE333" s="90">
        <f t="shared" si="167"/>
        <v>1.1007610079836264E-5</v>
      </c>
      <c r="AF333" s="83">
        <f t="shared" si="168"/>
        <v>-7.9929521557891101E-3</v>
      </c>
      <c r="AG333" s="147"/>
      <c r="AH333" s="83">
        <f t="shared" si="169"/>
        <v>2.4987636618625771E-3</v>
      </c>
      <c r="AI333" s="83">
        <f t="shared" si="170"/>
        <v>0.86783936137337869</v>
      </c>
      <c r="AJ333" s="83">
        <f t="shared" si="171"/>
        <v>0.9913825650937822</v>
      </c>
      <c r="AK333" s="83">
        <f t="shared" si="172"/>
        <v>-0.31949443567310004</v>
      </c>
      <c r="AL333" s="83">
        <f t="shared" si="173"/>
        <v>-1.9630190001213652</v>
      </c>
      <c r="AM333" s="83">
        <f t="shared" si="174"/>
        <v>-1.4958342968921121</v>
      </c>
      <c r="AN333" s="90">
        <f t="shared" si="187"/>
        <v>54.935808454595389</v>
      </c>
      <c r="AO333" s="90">
        <f t="shared" si="187"/>
        <v>54.93580845458704</v>
      </c>
      <c r="AP333" s="90">
        <f t="shared" si="187"/>
        <v>54.935808455161052</v>
      </c>
      <c r="AQ333" s="90">
        <f t="shared" si="187"/>
        <v>54.93580841568032</v>
      </c>
      <c r="AR333" s="90">
        <f t="shared" si="187"/>
        <v>54.935811131271969</v>
      </c>
      <c r="AS333" s="90">
        <f t="shared" si="187"/>
        <v>54.935624752184616</v>
      </c>
      <c r="AT333" s="90">
        <f t="shared" si="187"/>
        <v>54.95129242079463</v>
      </c>
      <c r="AU333" s="90">
        <f t="shared" si="175"/>
        <v>55.281252728727836</v>
      </c>
    </row>
    <row r="334" spans="1:48" ht="12.95" customHeight="1">
      <c r="A334" s="53" t="s">
        <v>175</v>
      </c>
      <c r="B334" s="50" t="s">
        <v>197</v>
      </c>
      <c r="C334" s="49">
        <v>50153.336000000003</v>
      </c>
      <c r="D334" s="49">
        <v>5.0000000000000001E-3</v>
      </c>
      <c r="E334" s="83">
        <f t="shared" si="157"/>
        <v>48121.491739314304</v>
      </c>
      <c r="F334" s="83">
        <f t="shared" si="158"/>
        <v>48121.5</v>
      </c>
      <c r="G334" s="83">
        <f t="shared" si="184"/>
        <v>-1.8230200003017671E-3</v>
      </c>
      <c r="I334" s="83">
        <f t="shared" si="186"/>
        <v>-1.8230200003017671E-3</v>
      </c>
      <c r="P334" s="83">
        <f t="shared" si="159"/>
        <v>-8.1152167695755471E-3</v>
      </c>
      <c r="Q334" s="146">
        <f t="shared" si="160"/>
        <v>35134.836000000003</v>
      </c>
      <c r="R334" s="83">
        <f t="shared" si="182"/>
        <v>3.9591740183259392E-5</v>
      </c>
      <c r="S334" s="85">
        <v>0.1</v>
      </c>
      <c r="T334" s="83">
        <f t="shared" si="161"/>
        <v>3.9591740183259397E-6</v>
      </c>
      <c r="Z334" s="83">
        <f t="shared" si="162"/>
        <v>48121.5</v>
      </c>
      <c r="AA334" s="90">
        <f t="shared" si="163"/>
        <v>-5.6180861229931959E-3</v>
      </c>
      <c r="AB334" s="90">
        <f t="shared" si="164"/>
        <v>-4.3201506468841184E-3</v>
      </c>
      <c r="AC334" s="90">
        <f t="shared" si="165"/>
        <v>6.29219676927378E-3</v>
      </c>
      <c r="AD334" s="90">
        <f t="shared" si="166"/>
        <v>3.7950661226914288E-3</v>
      </c>
      <c r="AE334" s="90">
        <f t="shared" si="167"/>
        <v>1.4402526875600154E-6</v>
      </c>
      <c r="AF334" s="83">
        <f t="shared" si="168"/>
        <v>6.29219676927378E-3</v>
      </c>
      <c r="AG334" s="147"/>
      <c r="AH334" s="83">
        <f t="shared" si="169"/>
        <v>2.4971306465823512E-3</v>
      </c>
      <c r="AI334" s="83">
        <f t="shared" si="170"/>
        <v>0.8681847699786569</v>
      </c>
      <c r="AJ334" s="83">
        <f t="shared" si="171"/>
        <v>0.99124039385338902</v>
      </c>
      <c r="AK334" s="83">
        <f t="shared" si="172"/>
        <v>-0.31963709728798595</v>
      </c>
      <c r="AL334" s="83">
        <f t="shared" si="173"/>
        <v>-1.9619381316182885</v>
      </c>
      <c r="AM334" s="83">
        <f t="shared" si="174"/>
        <v>-1.4940860431805876</v>
      </c>
      <c r="AN334" s="90">
        <f t="shared" si="187"/>
        <v>54.936976880441378</v>
      </c>
      <c r="AO334" s="90">
        <f t="shared" si="187"/>
        <v>54.936976880434131</v>
      </c>
      <c r="AP334" s="90">
        <f t="shared" si="187"/>
        <v>54.936976880947</v>
      </c>
      <c r="AQ334" s="90">
        <f t="shared" si="187"/>
        <v>54.936976844664287</v>
      </c>
      <c r="AR334" s="90">
        <f t="shared" si="187"/>
        <v>54.9369794115484</v>
      </c>
      <c r="AS334" s="90">
        <f t="shared" si="187"/>
        <v>54.936798208403673</v>
      </c>
      <c r="AT334" s="90">
        <f t="shared" si="187"/>
        <v>54.952600250157971</v>
      </c>
      <c r="AU334" s="90">
        <f t="shared" si="175"/>
        <v>55.28243790650086</v>
      </c>
    </row>
    <row r="335" spans="1:48" ht="12.95" customHeight="1">
      <c r="A335" s="53" t="s">
        <v>176</v>
      </c>
      <c r="B335" s="50" t="s">
        <v>197</v>
      </c>
      <c r="C335" s="49">
        <v>50157.521399999998</v>
      </c>
      <c r="D335" s="49"/>
      <c r="E335" s="83">
        <f t="shared" si="157"/>
        <v>48140.457123116117</v>
      </c>
      <c r="F335" s="83">
        <f t="shared" si="158"/>
        <v>48140.5</v>
      </c>
      <c r="G335" s="83">
        <f t="shared" si="184"/>
        <v>-9.462340000027325E-3</v>
      </c>
      <c r="J335" s="83">
        <f>G335</f>
        <v>-9.462340000027325E-3</v>
      </c>
      <c r="P335" s="83">
        <f t="shared" si="159"/>
        <v>-8.1216683243036519E-3</v>
      </c>
      <c r="Q335" s="146">
        <f t="shared" si="160"/>
        <v>35139.021399999998</v>
      </c>
      <c r="R335" s="83">
        <f t="shared" si="182"/>
        <v>1.7974005420877217E-6</v>
      </c>
      <c r="S335" s="85">
        <v>1</v>
      </c>
      <c r="T335" s="83">
        <f t="shared" si="161"/>
        <v>1.7974005420877217E-6</v>
      </c>
      <c r="Z335" s="83">
        <f t="shared" si="162"/>
        <v>48140.5</v>
      </c>
      <c r="AA335" s="90">
        <f t="shared" si="163"/>
        <v>-5.6370815105892076E-3</v>
      </c>
      <c r="AB335" s="90">
        <f t="shared" si="164"/>
        <v>-1.1946926813741768E-2</v>
      </c>
      <c r="AC335" s="90">
        <f t="shared" si="165"/>
        <v>-1.3406716757236731E-3</v>
      </c>
      <c r="AD335" s="90">
        <f t="shared" si="166"/>
        <v>-3.8252584894381174E-3</v>
      </c>
      <c r="AE335" s="90">
        <f t="shared" si="167"/>
        <v>1.4632602511018387E-5</v>
      </c>
      <c r="AF335" s="83">
        <f t="shared" si="168"/>
        <v>-1.3406716757236731E-3</v>
      </c>
      <c r="AG335" s="147"/>
      <c r="AH335" s="83">
        <f t="shared" si="169"/>
        <v>2.4845868137144443E-3</v>
      </c>
      <c r="AI335" s="83">
        <f t="shared" si="170"/>
        <v>0.8708239348433342</v>
      </c>
      <c r="AJ335" s="83">
        <f t="shared" si="171"/>
        <v>0.99011810031447889</v>
      </c>
      <c r="AK335" s="83">
        <f t="shared" si="172"/>
        <v>-0.32071275780503311</v>
      </c>
      <c r="AL335" s="83">
        <f t="shared" si="173"/>
        <v>-1.9536952940486791</v>
      </c>
      <c r="AM335" s="83">
        <f t="shared" si="174"/>
        <v>-1.4808458644628477</v>
      </c>
      <c r="AN335" s="90">
        <f t="shared" si="187"/>
        <v>54.945872162582759</v>
      </c>
      <c r="AO335" s="90">
        <f t="shared" si="187"/>
        <v>54.945872162580692</v>
      </c>
      <c r="AP335" s="90">
        <f t="shared" si="187"/>
        <v>54.94587216276782</v>
      </c>
      <c r="AQ335" s="90">
        <f t="shared" si="187"/>
        <v>54.945872145851382</v>
      </c>
      <c r="AR335" s="90">
        <f t="shared" si="187"/>
        <v>54.945873675144192</v>
      </c>
      <c r="AS335" s="90">
        <f t="shared" si="187"/>
        <v>54.945735716812813</v>
      </c>
      <c r="AT335" s="90">
        <f t="shared" si="187"/>
        <v>54.962554881634922</v>
      </c>
      <c r="AU335" s="90">
        <f t="shared" si="175"/>
        <v>55.291445257575859</v>
      </c>
    </row>
    <row r="336" spans="1:48" ht="12.95" customHeight="1">
      <c r="A336" s="53" t="s">
        <v>177</v>
      </c>
      <c r="B336" s="50" t="s">
        <v>197</v>
      </c>
      <c r="C336" s="49">
        <v>50180.366999999998</v>
      </c>
      <c r="D336" s="49">
        <v>6.0000000000000001E-3</v>
      </c>
      <c r="E336" s="83">
        <f t="shared" si="157"/>
        <v>48243.977831335957</v>
      </c>
      <c r="F336" s="83">
        <f t="shared" si="158"/>
        <v>48244</v>
      </c>
      <c r="G336" s="83">
        <f t="shared" si="184"/>
        <v>-4.8923200010904111E-3</v>
      </c>
      <c r="I336" s="83">
        <f>G336</f>
        <v>-4.8923200010904111E-3</v>
      </c>
      <c r="P336" s="83">
        <f t="shared" si="159"/>
        <v>-8.1568053400802379E-3</v>
      </c>
      <c r="Q336" s="146">
        <f t="shared" si="160"/>
        <v>35161.866999999998</v>
      </c>
      <c r="R336" s="83">
        <f t="shared" si="182"/>
        <v>1.0656864528479524E-5</v>
      </c>
      <c r="S336" s="85">
        <v>0.1</v>
      </c>
      <c r="T336" s="83">
        <f t="shared" si="161"/>
        <v>1.0656864528479524E-6</v>
      </c>
      <c r="Z336" s="83">
        <f t="shared" si="162"/>
        <v>48244</v>
      </c>
      <c r="AA336" s="90">
        <f t="shared" si="163"/>
        <v>-5.7447193191399962E-3</v>
      </c>
      <c r="AB336" s="90">
        <f t="shared" si="164"/>
        <v>-7.3044060220306527E-3</v>
      </c>
      <c r="AC336" s="90">
        <f t="shared" si="165"/>
        <v>3.2644853389898268E-3</v>
      </c>
      <c r="AD336" s="90">
        <f t="shared" si="166"/>
        <v>8.5239931804958514E-4</v>
      </c>
      <c r="AE336" s="90">
        <f t="shared" si="167"/>
        <v>7.2658459741139785E-8</v>
      </c>
      <c r="AF336" s="83">
        <f t="shared" si="168"/>
        <v>3.2644853389898268E-3</v>
      </c>
      <c r="AG336" s="147"/>
      <c r="AH336" s="83">
        <f t="shared" si="169"/>
        <v>2.4120860209402416E-3</v>
      </c>
      <c r="AI336" s="83">
        <f t="shared" si="170"/>
        <v>0.88564374932045398</v>
      </c>
      <c r="AJ336" s="83">
        <f t="shared" si="171"/>
        <v>0.98265877984145178</v>
      </c>
      <c r="AK336" s="83">
        <f t="shared" si="172"/>
        <v>-0.32629093882421234</v>
      </c>
      <c r="AL336" s="83">
        <f t="shared" si="173"/>
        <v>-1.9078927009030906</v>
      </c>
      <c r="AM336" s="83">
        <f t="shared" si="174"/>
        <v>-1.4101107075082415</v>
      </c>
      <c r="AN336" s="90">
        <f t="shared" si="187"/>
        <v>54.994811127300913</v>
      </c>
      <c r="AO336" s="90">
        <f t="shared" si="187"/>
        <v>54.994811127301169</v>
      </c>
      <c r="AP336" s="90">
        <f t="shared" si="187"/>
        <v>54.994811127345066</v>
      </c>
      <c r="AQ336" s="90">
        <f t="shared" si="187"/>
        <v>54.99481113484071</v>
      </c>
      <c r="AR336" s="90">
        <f t="shared" si="187"/>
        <v>54.994812414650653</v>
      </c>
      <c r="AS336" s="90">
        <f t="shared" si="187"/>
        <v>54.995029530575216</v>
      </c>
      <c r="AT336" s="90">
        <f t="shared" si="187"/>
        <v>55.0172478990687</v>
      </c>
      <c r="AU336" s="90">
        <f t="shared" si="175"/>
        <v>55.340511617379121</v>
      </c>
      <c r="AV336" s="90"/>
    </row>
    <row r="337" spans="1:47" ht="12.95" customHeight="1">
      <c r="A337" s="53" t="s">
        <v>177</v>
      </c>
      <c r="B337" s="50" t="s">
        <v>197</v>
      </c>
      <c r="C337" s="49">
        <v>50181.358</v>
      </c>
      <c r="D337" s="49">
        <v>1.8E-3</v>
      </c>
      <c r="E337" s="83">
        <f t="shared" si="157"/>
        <v>48248.468368763119</v>
      </c>
      <c r="F337" s="83">
        <f t="shared" si="158"/>
        <v>48248.5</v>
      </c>
      <c r="G337" s="83">
        <f t="shared" si="184"/>
        <v>-6.980580001254566E-3</v>
      </c>
      <c r="I337" s="83">
        <f>G337</f>
        <v>-6.980580001254566E-3</v>
      </c>
      <c r="P337" s="83">
        <f t="shared" si="159"/>
        <v>-8.1583327688728932E-3</v>
      </c>
      <c r="Q337" s="146">
        <f t="shared" si="160"/>
        <v>35162.858</v>
      </c>
      <c r="R337" s="83">
        <f t="shared" si="182"/>
        <v>1.3871015816326294E-6</v>
      </c>
      <c r="S337" s="85">
        <v>0.1</v>
      </c>
      <c r="T337" s="83">
        <f t="shared" si="161"/>
        <v>1.3871015816326295E-7</v>
      </c>
      <c r="Z337" s="83">
        <f t="shared" si="162"/>
        <v>48248.5</v>
      </c>
      <c r="AA337" s="90">
        <f t="shared" si="163"/>
        <v>-5.7495605205846647E-3</v>
      </c>
      <c r="AB337" s="90">
        <f t="shared" si="164"/>
        <v>-9.3893522495427945E-3</v>
      </c>
      <c r="AC337" s="90">
        <f t="shared" si="165"/>
        <v>1.1777527676183272E-3</v>
      </c>
      <c r="AD337" s="90">
        <f t="shared" si="166"/>
        <v>-1.2310194806699013E-3</v>
      </c>
      <c r="AE337" s="90">
        <f t="shared" si="167"/>
        <v>1.5154089617887937E-7</v>
      </c>
      <c r="AF337" s="83">
        <f t="shared" si="168"/>
        <v>1.1777527676183272E-3</v>
      </c>
      <c r="AG337" s="147"/>
      <c r="AH337" s="83">
        <f t="shared" si="169"/>
        <v>2.4087722482882285E-3</v>
      </c>
      <c r="AI337" s="83">
        <f t="shared" si="170"/>
        <v>0.88630534888757906</v>
      </c>
      <c r="AJ337" s="83">
        <f t="shared" si="171"/>
        <v>0.98228092404819189</v>
      </c>
      <c r="AK337" s="83">
        <f t="shared" si="172"/>
        <v>-0.32652205918849331</v>
      </c>
      <c r="AL337" s="83">
        <f t="shared" si="173"/>
        <v>-1.9058657824972698</v>
      </c>
      <c r="AM337" s="83">
        <f t="shared" si="174"/>
        <v>-1.4070863946334082</v>
      </c>
      <c r="AN337" s="90">
        <f t="shared" si="187"/>
        <v>54.996957816162642</v>
      </c>
      <c r="AO337" s="90">
        <f t="shared" si="187"/>
        <v>54.996957816163096</v>
      </c>
      <c r="AP337" s="90">
        <f t="shared" si="187"/>
        <v>54.996957816231635</v>
      </c>
      <c r="AQ337" s="90">
        <f t="shared" si="187"/>
        <v>54.996957826618861</v>
      </c>
      <c r="AR337" s="90">
        <f t="shared" si="187"/>
        <v>54.996959400680922</v>
      </c>
      <c r="AS337" s="90">
        <f t="shared" si="187"/>
        <v>54.997196449774968</v>
      </c>
      <c r="AT337" s="90">
        <f t="shared" si="187"/>
        <v>55.01964361202181</v>
      </c>
      <c r="AU337" s="90">
        <f t="shared" si="175"/>
        <v>55.342644937370572</v>
      </c>
    </row>
    <row r="338" spans="1:47" ht="12.95" customHeight="1">
      <c r="A338" s="53" t="s">
        <v>177</v>
      </c>
      <c r="B338" s="50" t="s">
        <v>197</v>
      </c>
      <c r="C338" s="49">
        <v>50181.358500000002</v>
      </c>
      <c r="D338" s="49">
        <v>1.8E-3</v>
      </c>
      <c r="E338" s="83">
        <f t="shared" si="157"/>
        <v>48248.470634422774</v>
      </c>
      <c r="F338" s="83">
        <f t="shared" si="158"/>
        <v>48248.5</v>
      </c>
      <c r="G338" s="83">
        <f t="shared" si="184"/>
        <v>-6.4805799993337132E-3</v>
      </c>
      <c r="J338" s="83">
        <f>G338</f>
        <v>-6.4805799993337132E-3</v>
      </c>
      <c r="P338" s="83">
        <f t="shared" si="159"/>
        <v>-8.1583327688728932E-3</v>
      </c>
      <c r="Q338" s="146">
        <f t="shared" si="160"/>
        <v>35162.858500000002</v>
      </c>
      <c r="R338" s="83">
        <f t="shared" si="182"/>
        <v>2.814854355696389E-6</v>
      </c>
      <c r="S338" s="85">
        <v>1</v>
      </c>
      <c r="T338" s="83">
        <f t="shared" si="161"/>
        <v>2.814854355696389E-6</v>
      </c>
      <c r="Z338" s="83">
        <f t="shared" si="162"/>
        <v>48248.5</v>
      </c>
      <c r="AA338" s="90">
        <f t="shared" si="163"/>
        <v>-5.7495605205846647E-3</v>
      </c>
      <c r="AB338" s="90">
        <f t="shared" si="164"/>
        <v>-8.8893522476219417E-3</v>
      </c>
      <c r="AC338" s="90">
        <f t="shared" si="165"/>
        <v>1.67775276953918E-3</v>
      </c>
      <c r="AD338" s="90">
        <f t="shared" si="166"/>
        <v>-7.310194787490485E-4</v>
      </c>
      <c r="AE338" s="90">
        <f t="shared" si="167"/>
        <v>5.3438947831053061E-7</v>
      </c>
      <c r="AF338" s="83">
        <f t="shared" si="168"/>
        <v>1.67775276953918E-3</v>
      </c>
      <c r="AG338" s="147"/>
      <c r="AH338" s="83">
        <f t="shared" si="169"/>
        <v>2.4087722482882285E-3</v>
      </c>
      <c r="AI338" s="83">
        <f t="shared" si="170"/>
        <v>0.88630534888757906</v>
      </c>
      <c r="AJ338" s="83">
        <f t="shared" si="171"/>
        <v>0.98228092404819189</v>
      </c>
      <c r="AK338" s="83">
        <f t="shared" si="172"/>
        <v>-0.32652205918849331</v>
      </c>
      <c r="AL338" s="83">
        <f t="shared" si="173"/>
        <v>-1.9058657824972698</v>
      </c>
      <c r="AM338" s="83">
        <f t="shared" si="174"/>
        <v>-1.4070863946334082</v>
      </c>
      <c r="AN338" s="90">
        <f t="shared" si="187"/>
        <v>54.996957816162642</v>
      </c>
      <c r="AO338" s="90">
        <f t="shared" si="187"/>
        <v>54.996957816163096</v>
      </c>
      <c r="AP338" s="90">
        <f t="shared" si="187"/>
        <v>54.996957816231635</v>
      </c>
      <c r="AQ338" s="90">
        <f t="shared" si="187"/>
        <v>54.996957826618861</v>
      </c>
      <c r="AR338" s="90">
        <f t="shared" si="187"/>
        <v>54.996959400680922</v>
      </c>
      <c r="AS338" s="90">
        <f t="shared" si="187"/>
        <v>54.997196449774968</v>
      </c>
      <c r="AT338" s="90">
        <f t="shared" si="187"/>
        <v>55.01964361202181</v>
      </c>
      <c r="AU338" s="90">
        <f t="shared" si="175"/>
        <v>55.342644937370572</v>
      </c>
    </row>
    <row r="339" spans="1:47" ht="12.95" customHeight="1">
      <c r="A339" s="53" t="s">
        <v>178</v>
      </c>
      <c r="B339" s="50" t="s">
        <v>197</v>
      </c>
      <c r="C339" s="49">
        <v>50188.418299999998</v>
      </c>
      <c r="D339" s="49"/>
      <c r="E339" s="83">
        <f t="shared" si="157"/>
        <v>48280.460842423003</v>
      </c>
      <c r="F339" s="83">
        <f t="shared" si="158"/>
        <v>48280.5</v>
      </c>
      <c r="G339" s="83">
        <f t="shared" si="184"/>
        <v>-8.6415400000987574E-3</v>
      </c>
      <c r="J339" s="83">
        <f>G339</f>
        <v>-8.6415400000987574E-3</v>
      </c>
      <c r="P339" s="83">
        <f t="shared" si="159"/>
        <v>-8.1691938417418706E-3</v>
      </c>
      <c r="Q339" s="146">
        <f t="shared" si="160"/>
        <v>35169.918299999998</v>
      </c>
      <c r="R339" s="83">
        <f t="shared" si="182"/>
        <v>2.2311089331450924E-7</v>
      </c>
      <c r="S339" s="85">
        <v>1</v>
      </c>
      <c r="T339" s="83">
        <f t="shared" si="161"/>
        <v>2.2311089331450924E-7</v>
      </c>
      <c r="Z339" s="83">
        <f t="shared" si="162"/>
        <v>48280.5</v>
      </c>
      <c r="AA339" s="90">
        <f t="shared" si="163"/>
        <v>-5.7843790100304097E-3</v>
      </c>
      <c r="AB339" s="90">
        <f t="shared" si="164"/>
        <v>-1.1026354831810218E-2</v>
      </c>
      <c r="AC339" s="90">
        <f t="shared" si="165"/>
        <v>-4.7234615835688686E-4</v>
      </c>
      <c r="AD339" s="90">
        <f t="shared" si="166"/>
        <v>-2.8571609900683477E-3</v>
      </c>
      <c r="AE339" s="90">
        <f t="shared" si="167"/>
        <v>8.1633689231683407E-6</v>
      </c>
      <c r="AF339" s="83">
        <f t="shared" si="168"/>
        <v>-4.7234615835688686E-4</v>
      </c>
      <c r="AG339" s="147"/>
      <c r="AH339" s="83">
        <f t="shared" si="169"/>
        <v>2.3848148317114604E-3</v>
      </c>
      <c r="AI339" s="83">
        <f t="shared" si="170"/>
        <v>0.89105223024150504</v>
      </c>
      <c r="AJ339" s="83">
        <f t="shared" si="171"/>
        <v>0.97945992598869314</v>
      </c>
      <c r="AK339" s="83">
        <f t="shared" si="172"/>
        <v>-0.32813642329512738</v>
      </c>
      <c r="AL339" s="83">
        <f t="shared" si="173"/>
        <v>-1.8913641811495319</v>
      </c>
      <c r="AM339" s="83">
        <f t="shared" si="174"/>
        <v>-1.3856976348795331</v>
      </c>
      <c r="AN339" s="90">
        <f t="shared" si="187"/>
        <v>55.012269648917766</v>
      </c>
      <c r="AO339" s="90">
        <f t="shared" si="187"/>
        <v>55.012269648925589</v>
      </c>
      <c r="AP339" s="90">
        <f t="shared" si="187"/>
        <v>55.012269649583978</v>
      </c>
      <c r="AQ339" s="90">
        <f t="shared" si="187"/>
        <v>55.01226970495334</v>
      </c>
      <c r="AR339" s="90">
        <f t="shared" si="187"/>
        <v>55.012274361102719</v>
      </c>
      <c r="AS339" s="90">
        <f t="shared" si="187"/>
        <v>55.012663680001737</v>
      </c>
      <c r="AT339" s="90">
        <f t="shared" si="187"/>
        <v>55.036722115931497</v>
      </c>
      <c r="AU339" s="90">
        <f t="shared" si="175"/>
        <v>55.357815212865297</v>
      </c>
    </row>
    <row r="340" spans="1:47" ht="12.95" customHeight="1">
      <c r="A340" s="53" t="s">
        <v>124</v>
      </c>
      <c r="B340" s="50"/>
      <c r="C340" s="49">
        <v>50191.608</v>
      </c>
      <c r="D340" s="49"/>
      <c r="E340" s="83">
        <f t="shared" si="157"/>
        <v>48294.914391596983</v>
      </c>
      <c r="F340" s="83">
        <f t="shared" si="158"/>
        <v>48295</v>
      </c>
      <c r="P340" s="83">
        <f t="shared" si="159"/>
        <v>-8.1741148942075896E-3</v>
      </c>
      <c r="Q340" s="146">
        <f t="shared" si="160"/>
        <v>35173.108</v>
      </c>
      <c r="R340" s="83">
        <f t="shared" si="182"/>
        <v>6.681615430370636E-5</v>
      </c>
      <c r="T340" s="83">
        <f t="shared" si="161"/>
        <v>0</v>
      </c>
      <c r="U340" s="148">
        <v>-3.4417619994201232E-2</v>
      </c>
      <c r="Z340" s="83">
        <f t="shared" si="162"/>
        <v>48295</v>
      </c>
      <c r="AA340" s="90">
        <f t="shared" si="163"/>
        <v>-5.8003834657432574E-3</v>
      </c>
      <c r="AB340" s="90">
        <f t="shared" si="164"/>
        <v>-9999</v>
      </c>
      <c r="AC340" s="90">
        <f t="shared" si="165"/>
        <v>8.1741148942075896E-3</v>
      </c>
      <c r="AD340" s="90">
        <f t="shared" si="166"/>
        <v>-9999</v>
      </c>
      <c r="AE340" s="90">
        <f t="shared" si="167"/>
        <v>0</v>
      </c>
      <c r="AF340" s="83">
        <f t="shared" si="168"/>
        <v>-9999</v>
      </c>
      <c r="AG340" s="147"/>
      <c r="AH340" s="83">
        <f t="shared" si="169"/>
        <v>2.3737314284643317E-3</v>
      </c>
      <c r="AI340" s="83">
        <f t="shared" si="170"/>
        <v>0.89322764843536695</v>
      </c>
      <c r="AJ340" s="83">
        <f t="shared" si="171"/>
        <v>0.97810312810010036</v>
      </c>
      <c r="AK340" s="83">
        <f t="shared" si="172"/>
        <v>-0.32885071654114945</v>
      </c>
      <c r="AL340" s="83">
        <f t="shared" si="173"/>
        <v>-1.8847417981178711</v>
      </c>
      <c r="AM340" s="83">
        <f t="shared" si="174"/>
        <v>-1.376072560350954</v>
      </c>
      <c r="AN340" s="90">
        <f t="shared" si="187"/>
        <v>55.019234883772313</v>
      </c>
      <c r="AO340" s="90">
        <f t="shared" si="187"/>
        <v>55.019234883791825</v>
      </c>
      <c r="AP340" s="90">
        <f t="shared" si="187"/>
        <v>55.019234885156791</v>
      </c>
      <c r="AQ340" s="90">
        <f t="shared" si="187"/>
        <v>55.019234980626258</v>
      </c>
      <c r="AR340" s="90">
        <f t="shared" si="187"/>
        <v>55.01924165750183</v>
      </c>
      <c r="AS340" s="90">
        <f t="shared" si="187"/>
        <v>55.019705978243174</v>
      </c>
      <c r="AT340" s="90">
        <f t="shared" si="187"/>
        <v>55.044485167671368</v>
      </c>
      <c r="AU340" s="90">
        <f t="shared" si="175"/>
        <v>55.364689243948845</v>
      </c>
    </row>
    <row r="341" spans="1:47" ht="12.95" customHeight="1">
      <c r="A341" s="53" t="s">
        <v>177</v>
      </c>
      <c r="B341" s="50"/>
      <c r="C341" s="49">
        <v>50193.383000000002</v>
      </c>
      <c r="D341" s="49">
        <v>5.0000000000000001E-3</v>
      </c>
      <c r="E341" s="83">
        <f t="shared" ref="E341:E404" si="188">+(C341-C$7)/C$8</f>
        <v>48302.957483356018</v>
      </c>
      <c r="F341" s="83">
        <f t="shared" ref="F341:F404" si="189">ROUND(2*E341,0)/2</f>
        <v>48303</v>
      </c>
      <c r="G341" s="83">
        <f>+C341-(C$7+F341*C$8)</f>
        <v>-9.3828399985795841E-3</v>
      </c>
      <c r="I341" s="83">
        <f>G341</f>
        <v>-9.3828399985795841E-3</v>
      </c>
      <c r="P341" s="83">
        <f t="shared" ref="P341:P404" si="190">+D$11+D$12*F341+D$13*F341^2</f>
        <v>-8.1768298585460451E-3</v>
      </c>
      <c r="Q341" s="146">
        <f t="shared" ref="Q341:Q404" si="191">+C341-15018.5</f>
        <v>35174.883000000002</v>
      </c>
      <c r="R341" s="83">
        <f t="shared" si="182"/>
        <v>1.4544604578637164E-6</v>
      </c>
      <c r="S341" s="85">
        <v>0.1</v>
      </c>
      <c r="T341" s="83">
        <f t="shared" ref="T341:T404" si="192">+S341*R341</f>
        <v>1.4544604578637165E-7</v>
      </c>
      <c r="Z341" s="83">
        <f t="shared" ref="Z341:Z404" si="193">F341</f>
        <v>48303</v>
      </c>
      <c r="AA341" s="90">
        <f t="shared" ref="AA341:AA404" si="194">AB$3+AB$4*Z341+AB$5*Z341^2+AH341</f>
        <v>-5.8092744656490078E-3</v>
      </c>
      <c r="AB341" s="90">
        <f t="shared" ref="AB341:AB404" si="195">IF(S341&lt;&gt;0,G341-AH341, -9999)</f>
        <v>-1.1750395391476622E-2</v>
      </c>
      <c r="AC341" s="90">
        <f t="shared" ref="AC341:AC404" si="196">+G341-P341</f>
        <v>-1.206010140033539E-3</v>
      </c>
      <c r="AD341" s="90">
        <f t="shared" ref="AD341:AD404" si="197">IF(S341&lt;&gt;0,G341-AA341, -9999)</f>
        <v>-3.5735655329305763E-3</v>
      </c>
      <c r="AE341" s="90">
        <f t="shared" ref="AE341:AE404" si="198">+(G341-AA341)^2*S341</f>
        <v>1.2770370618149394E-6</v>
      </c>
      <c r="AF341" s="83">
        <f t="shared" ref="AF341:AF404" si="199">IF(S341&lt;&gt;0,G341-P341, -9999)</f>
        <v>-1.206010140033539E-3</v>
      </c>
      <c r="AG341" s="147"/>
      <c r="AH341" s="83">
        <f t="shared" ref="AH341:AH404" si="200">$AB$6*($AB$11/AI341*AJ341+$AB$12)</f>
        <v>2.3675553928970373E-3</v>
      </c>
      <c r="AI341" s="83">
        <f t="shared" ref="AI341:AI404" si="201">1+$AB$7*COS(AL341)</f>
        <v>0.89443445657837817</v>
      </c>
      <c r="AJ341" s="83">
        <f t="shared" ref="AJ341:AJ404" si="202">SIN(AL341+RADIANS($AB$9))</f>
        <v>0.97733324766679797</v>
      </c>
      <c r="AK341" s="83">
        <f t="shared" ref="AK341:AK404" si="203">$AB$7*SIN(AL341)</f>
        <v>-0.32924010216005994</v>
      </c>
      <c r="AL341" s="83">
        <f t="shared" ref="AL341:AL404" si="204">2*ATAN(AM341)</f>
        <v>-1.8810741985831065</v>
      </c>
      <c r="AM341" s="83">
        <f t="shared" ref="AM341:AM404" si="205">SQRT((1+$AB$7)/(1-$AB$7))*TAN(AN341/2)</f>
        <v>-1.3707796722818635</v>
      </c>
      <c r="AN341" s="90">
        <f t="shared" ref="AN341:AT350" si="206">$AU341+$AB$7*SIN(AO341)</f>
        <v>55.023085060263597</v>
      </c>
      <c r="AO341" s="90">
        <f t="shared" si="206"/>
        <v>55.023085060294029</v>
      </c>
      <c r="AP341" s="90">
        <f t="shared" si="206"/>
        <v>55.023085062241393</v>
      </c>
      <c r="AQ341" s="90">
        <f t="shared" si="206"/>
        <v>55.023085186854047</v>
      </c>
      <c r="AR341" s="90">
        <f t="shared" si="206"/>
        <v>55.023093160171243</v>
      </c>
      <c r="AS341" s="90">
        <f t="shared" si="206"/>
        <v>55.023600443105913</v>
      </c>
      <c r="AT341" s="90">
        <f t="shared" si="206"/>
        <v>55.048774710129159</v>
      </c>
      <c r="AU341" s="90">
        <f t="shared" ref="AU341:AU404" si="207">RADIANS($AB$9)+$AB$18*(F341-AB$15)</f>
        <v>55.36848181282253</v>
      </c>
    </row>
    <row r="342" spans="1:47" ht="12.95" customHeight="1">
      <c r="A342" s="53" t="s">
        <v>124</v>
      </c>
      <c r="B342" s="50" t="s">
        <v>197</v>
      </c>
      <c r="C342" s="49">
        <v>50233.656000000003</v>
      </c>
      <c r="D342" s="49"/>
      <c r="E342" s="83">
        <f t="shared" si="188"/>
        <v>48485.447305559748</v>
      </c>
      <c r="F342" s="83">
        <f t="shared" si="189"/>
        <v>48485.5</v>
      </c>
      <c r="P342" s="83">
        <f t="shared" si="190"/>
        <v>-8.2387458435205906E-3</v>
      </c>
      <c r="Q342" s="146">
        <f t="shared" si="191"/>
        <v>35215.156000000003</v>
      </c>
      <c r="R342" s="83">
        <f t="shared" si="182"/>
        <v>6.7876933074127808E-5</v>
      </c>
      <c r="T342" s="83">
        <f t="shared" si="192"/>
        <v>0</v>
      </c>
      <c r="U342" s="148">
        <v>-3.4217619999253657E-2</v>
      </c>
      <c r="Z342" s="83">
        <f t="shared" si="193"/>
        <v>48485.5</v>
      </c>
      <c r="AA342" s="90">
        <f t="shared" si="194"/>
        <v>-6.0240630943644343E-3</v>
      </c>
      <c r="AB342" s="90">
        <f t="shared" si="195"/>
        <v>-9999</v>
      </c>
      <c r="AC342" s="90">
        <f t="shared" si="196"/>
        <v>8.2387458435205906E-3</v>
      </c>
      <c r="AD342" s="90">
        <f t="shared" si="197"/>
        <v>-9999</v>
      </c>
      <c r="AE342" s="90">
        <f t="shared" si="198"/>
        <v>0</v>
      </c>
      <c r="AF342" s="83">
        <f t="shared" si="199"/>
        <v>-9999</v>
      </c>
      <c r="AG342" s="147"/>
      <c r="AH342" s="83">
        <f t="shared" si="200"/>
        <v>2.2146827491561563E-3</v>
      </c>
      <c r="AI342" s="83">
        <f t="shared" si="201"/>
        <v>0.92326267821944941</v>
      </c>
      <c r="AJ342" s="83">
        <f t="shared" si="202"/>
        <v>0.95539836507973819</v>
      </c>
      <c r="AK342" s="83">
        <f t="shared" si="203"/>
        <v>-0.3371268489370392</v>
      </c>
      <c r="AL342" s="83">
        <f t="shared" si="204"/>
        <v>-1.7946045530781207</v>
      </c>
      <c r="AM342" s="83">
        <f t="shared" si="205"/>
        <v>-1.2532001501276022</v>
      </c>
      <c r="AN342" s="90">
        <f t="shared" si="206"/>
        <v>55.112372379505487</v>
      </c>
      <c r="AO342" s="90">
        <f t="shared" si="206"/>
        <v>55.112372387764886</v>
      </c>
      <c r="AP342" s="90">
        <f t="shared" si="206"/>
        <v>55.11237256590875</v>
      </c>
      <c r="AQ342" s="90">
        <f t="shared" si="206"/>
        <v>55.112376408168181</v>
      </c>
      <c r="AR342" s="90">
        <f t="shared" si="206"/>
        <v>55.112459252620198</v>
      </c>
      <c r="AS342" s="90">
        <f t="shared" si="206"/>
        <v>55.114233326787435</v>
      </c>
      <c r="AT342" s="90">
        <f t="shared" si="206"/>
        <v>55.147863987934201</v>
      </c>
      <c r="AU342" s="90">
        <f t="shared" si="207"/>
        <v>55.45499979025341</v>
      </c>
    </row>
    <row r="343" spans="1:47" ht="12.95" customHeight="1">
      <c r="A343" s="53" t="s">
        <v>177</v>
      </c>
      <c r="B343" s="50"/>
      <c r="C343" s="49">
        <v>50249.442000000003</v>
      </c>
      <c r="D343" s="49">
        <v>4.0000000000000001E-3</v>
      </c>
      <c r="E343" s="83">
        <f t="shared" si="188"/>
        <v>48556.978712043194</v>
      </c>
      <c r="F343" s="83">
        <f t="shared" si="189"/>
        <v>48557</v>
      </c>
      <c r="G343" s="83">
        <f>+C343-(C$7+F343*C$8)</f>
        <v>-4.6979599937913008E-3</v>
      </c>
      <c r="I343" s="83">
        <f>G343</f>
        <v>-4.6979599937913008E-3</v>
      </c>
      <c r="P343" s="83">
        <f t="shared" si="190"/>
        <v>-8.2629933412814421E-3</v>
      </c>
      <c r="Q343" s="146">
        <f t="shared" si="191"/>
        <v>35230.942000000003</v>
      </c>
      <c r="R343" s="83">
        <f t="shared" si="182"/>
        <v>1.2709462768716762E-5</v>
      </c>
      <c r="S343" s="85">
        <v>0.1</v>
      </c>
      <c r="T343" s="83">
        <f t="shared" si="192"/>
        <v>1.2709462768716762E-6</v>
      </c>
      <c r="Z343" s="83">
        <f t="shared" si="193"/>
        <v>48557</v>
      </c>
      <c r="AA343" s="90">
        <f t="shared" si="194"/>
        <v>-6.114583921771494E-3</v>
      </c>
      <c r="AB343" s="90">
        <f t="shared" si="195"/>
        <v>-6.8463694133012488E-3</v>
      </c>
      <c r="AC343" s="90">
        <f t="shared" si="196"/>
        <v>3.5650333474901413E-3</v>
      </c>
      <c r="AD343" s="90">
        <f t="shared" si="197"/>
        <v>1.4166239279801932E-3</v>
      </c>
      <c r="AE343" s="90">
        <f t="shared" si="198"/>
        <v>2.0068233533260318E-7</v>
      </c>
      <c r="AF343" s="83">
        <f t="shared" si="199"/>
        <v>3.5650333474901413E-3</v>
      </c>
      <c r="AG343" s="147"/>
      <c r="AH343" s="83">
        <f t="shared" si="200"/>
        <v>2.1484094195099485E-3</v>
      </c>
      <c r="AI343" s="83">
        <f t="shared" si="201"/>
        <v>0.93525172109591015</v>
      </c>
      <c r="AJ343" s="83">
        <f t="shared" si="202"/>
        <v>0.9443387659683028</v>
      </c>
      <c r="AK343" s="83">
        <f t="shared" si="203"/>
        <v>-0.33963331580872219</v>
      </c>
      <c r="AL343" s="83">
        <f t="shared" si="204"/>
        <v>-1.7591775597388333</v>
      </c>
      <c r="AM343" s="83">
        <f t="shared" si="205"/>
        <v>-1.208651671423985</v>
      </c>
      <c r="AN343" s="90">
        <f t="shared" si="206"/>
        <v>55.148145916984028</v>
      </c>
      <c r="AO343" s="90">
        <f t="shared" si="206"/>
        <v>55.148145945557893</v>
      </c>
      <c r="AP343" s="90">
        <f t="shared" si="206"/>
        <v>55.148146433262717</v>
      </c>
      <c r="AQ343" s="90">
        <f t="shared" si="206"/>
        <v>55.148154757299899</v>
      </c>
      <c r="AR343" s="90">
        <f t="shared" si="206"/>
        <v>55.148296768028445</v>
      </c>
      <c r="AS343" s="90">
        <f t="shared" si="206"/>
        <v>55.150701715013298</v>
      </c>
      <c r="AT343" s="90">
        <f t="shared" si="206"/>
        <v>55.18731744758184</v>
      </c>
      <c r="AU343" s="90">
        <f t="shared" si="207"/>
        <v>55.488895874561948</v>
      </c>
    </row>
    <row r="344" spans="1:47" ht="12.95" customHeight="1">
      <c r="A344" s="53" t="s">
        <v>124</v>
      </c>
      <c r="B344" s="50"/>
      <c r="C344" s="49">
        <v>50249.661999999997</v>
      </c>
      <c r="D344" s="49"/>
      <c r="E344" s="83">
        <f t="shared" si="188"/>
        <v>48557.975602289356</v>
      </c>
      <c r="F344" s="83">
        <f t="shared" si="189"/>
        <v>48558</v>
      </c>
      <c r="G344" s="83">
        <f>+C344-(C$7+F344*C$8)</f>
        <v>-5.3842400011490099E-3</v>
      </c>
      <c r="I344" s="83">
        <f>G344</f>
        <v>-5.3842400011490099E-3</v>
      </c>
      <c r="P344" s="83">
        <f t="shared" si="190"/>
        <v>-8.2633324272126333E-3</v>
      </c>
      <c r="Q344" s="146">
        <f t="shared" si="191"/>
        <v>35231.161999999997</v>
      </c>
      <c r="R344" s="83">
        <f t="shared" si="182"/>
        <v>8.2891731978169212E-6</v>
      </c>
      <c r="S344" s="85">
        <v>0.1</v>
      </c>
      <c r="T344" s="83">
        <f t="shared" si="192"/>
        <v>8.2891731978169214E-7</v>
      </c>
      <c r="Z344" s="83">
        <f t="shared" si="193"/>
        <v>48558</v>
      </c>
      <c r="AA344" s="90">
        <f t="shared" si="194"/>
        <v>-6.1158758317982117E-3</v>
      </c>
      <c r="AB344" s="90">
        <f t="shared" si="195"/>
        <v>-7.5316965965634315E-3</v>
      </c>
      <c r="AC344" s="90">
        <f t="shared" si="196"/>
        <v>2.8790924260636234E-3</v>
      </c>
      <c r="AD344" s="90">
        <f t="shared" si="197"/>
        <v>7.3163583064920178E-4</v>
      </c>
      <c r="AE344" s="90">
        <f t="shared" si="198"/>
        <v>5.3529098868974754E-8</v>
      </c>
      <c r="AF344" s="83">
        <f t="shared" si="199"/>
        <v>2.8790924260636234E-3</v>
      </c>
      <c r="AG344" s="147"/>
      <c r="AH344" s="83">
        <f t="shared" si="200"/>
        <v>2.1474565954144212E-3</v>
      </c>
      <c r="AI344" s="83">
        <f t="shared" si="201"/>
        <v>0.93542223061816177</v>
      </c>
      <c r="AJ344" s="83">
        <f t="shared" si="202"/>
        <v>0.94417349644900128</v>
      </c>
      <c r="AK344" s="83">
        <f t="shared" si="203"/>
        <v>-0.33966577768438072</v>
      </c>
      <c r="AL344" s="83">
        <f t="shared" si="204"/>
        <v>-1.7586755437040589</v>
      </c>
      <c r="AM344" s="83">
        <f t="shared" si="205"/>
        <v>-1.2080341684657721</v>
      </c>
      <c r="AN344" s="90">
        <f t="shared" si="206"/>
        <v>55.148649537636295</v>
      </c>
      <c r="AO344" s="90">
        <f t="shared" si="206"/>
        <v>55.148649566658428</v>
      </c>
      <c r="AP344" s="90">
        <f t="shared" si="206"/>
        <v>55.148650060567775</v>
      </c>
      <c r="AQ344" s="90">
        <f t="shared" si="206"/>
        <v>55.148658465882107</v>
      </c>
      <c r="AR344" s="90">
        <f t="shared" si="206"/>
        <v>55.148801444176044</v>
      </c>
      <c r="AS344" s="90">
        <f t="shared" si="206"/>
        <v>55.151215683163009</v>
      </c>
      <c r="AT344" s="90">
        <f t="shared" si="206"/>
        <v>55.187871716279027</v>
      </c>
      <c r="AU344" s="90">
        <f t="shared" si="207"/>
        <v>55.489369945671157</v>
      </c>
    </row>
    <row r="345" spans="1:47" ht="12.95" customHeight="1">
      <c r="A345" s="51" t="s">
        <v>178</v>
      </c>
      <c r="B345" s="52"/>
      <c r="C345" s="51">
        <v>50251.508800000003</v>
      </c>
      <c r="D345" s="51">
        <v>2.9999999999999997E-4</v>
      </c>
      <c r="E345" s="83">
        <f t="shared" si="188"/>
        <v>48566.344042774224</v>
      </c>
      <c r="F345" s="83">
        <f t="shared" si="189"/>
        <v>48566.5</v>
      </c>
      <c r="P345" s="83">
        <f t="shared" si="190"/>
        <v>-8.266214613174486E-3</v>
      </c>
      <c r="Q345" s="146">
        <f t="shared" si="191"/>
        <v>35233.008800000003</v>
      </c>
      <c r="R345" s="83">
        <f t="shared" si="182"/>
        <v>6.833030403105942E-5</v>
      </c>
      <c r="S345" s="85">
        <v>1</v>
      </c>
      <c r="T345" s="83">
        <f t="shared" si="192"/>
        <v>6.833030403105942E-5</v>
      </c>
      <c r="Z345" s="83">
        <f t="shared" si="193"/>
        <v>48566.5</v>
      </c>
      <c r="AA345" s="90">
        <f t="shared" si="194"/>
        <v>-6.126886047931184E-3</v>
      </c>
      <c r="AB345" s="90">
        <f t="shared" si="195"/>
        <v>-2.1393285652433021E-3</v>
      </c>
      <c r="AC345" s="90">
        <f t="shared" si="196"/>
        <v>8.266214613174486E-3</v>
      </c>
      <c r="AD345" s="90">
        <f t="shared" si="197"/>
        <v>6.126886047931184E-3</v>
      </c>
      <c r="AE345" s="90">
        <f t="shared" si="198"/>
        <v>3.7538732644333803E-5</v>
      </c>
      <c r="AF345" s="83">
        <f t="shared" si="199"/>
        <v>8.266214613174486E-3</v>
      </c>
      <c r="AG345" s="147"/>
      <c r="AH345" s="83">
        <f t="shared" si="200"/>
        <v>2.1393285652433021E-3</v>
      </c>
      <c r="AI345" s="83">
        <f t="shared" si="201"/>
        <v>0.93687473129619869</v>
      </c>
      <c r="AJ345" s="83">
        <f t="shared" si="202"/>
        <v>0.9427566333517291</v>
      </c>
      <c r="AK345" s="83">
        <f t="shared" si="203"/>
        <v>-0.33993871400495401</v>
      </c>
      <c r="AL345" s="83">
        <f t="shared" si="204"/>
        <v>-1.7544010031906847</v>
      </c>
      <c r="AM345" s="83">
        <f t="shared" si="205"/>
        <v>-1.2027914085044022</v>
      </c>
      <c r="AN345" s="90">
        <f t="shared" si="206"/>
        <v>55.152934025100137</v>
      </c>
      <c r="AO345" s="90">
        <f t="shared" si="206"/>
        <v>55.152934058171567</v>
      </c>
      <c r="AP345" s="90">
        <f t="shared" si="206"/>
        <v>55.152934607354659</v>
      </c>
      <c r="AQ345" s="90">
        <f t="shared" si="206"/>
        <v>55.152943726821455</v>
      </c>
      <c r="AR345" s="90">
        <f t="shared" si="206"/>
        <v>55.153095091576596</v>
      </c>
      <c r="AS345" s="90">
        <f t="shared" si="206"/>
        <v>55.15558880697936</v>
      </c>
      <c r="AT345" s="90">
        <f t="shared" si="206"/>
        <v>55.1925857341813</v>
      </c>
      <c r="AU345" s="90">
        <f t="shared" si="207"/>
        <v>55.49339955009944</v>
      </c>
    </row>
    <row r="346" spans="1:47" ht="12.95" customHeight="1">
      <c r="A346" s="51" t="s">
        <v>178</v>
      </c>
      <c r="B346" s="52"/>
      <c r="C346" s="51">
        <v>50251.508999999998</v>
      </c>
      <c r="D346" s="51">
        <v>4.0000000000000002E-4</v>
      </c>
      <c r="E346" s="83">
        <f t="shared" si="188"/>
        <v>48566.344949038059</v>
      </c>
      <c r="F346" s="83">
        <f t="shared" si="189"/>
        <v>48566.5</v>
      </c>
      <c r="P346" s="83">
        <f t="shared" si="190"/>
        <v>-8.266214613174486E-3</v>
      </c>
      <c r="Q346" s="146">
        <f t="shared" si="191"/>
        <v>35233.008999999998</v>
      </c>
      <c r="R346" s="83">
        <f t="shared" si="182"/>
        <v>6.833030403105942E-5</v>
      </c>
      <c r="S346" s="85">
        <v>1</v>
      </c>
      <c r="T346" s="83">
        <f t="shared" si="192"/>
        <v>6.833030403105942E-5</v>
      </c>
      <c r="Z346" s="83">
        <f t="shared" si="193"/>
        <v>48566.5</v>
      </c>
      <c r="AA346" s="90">
        <f t="shared" si="194"/>
        <v>-6.126886047931184E-3</v>
      </c>
      <c r="AB346" s="90">
        <f t="shared" si="195"/>
        <v>-2.1393285652433021E-3</v>
      </c>
      <c r="AC346" s="90">
        <f t="shared" si="196"/>
        <v>8.266214613174486E-3</v>
      </c>
      <c r="AD346" s="90">
        <f t="shared" si="197"/>
        <v>6.126886047931184E-3</v>
      </c>
      <c r="AE346" s="90">
        <f t="shared" si="198"/>
        <v>3.7538732644333803E-5</v>
      </c>
      <c r="AF346" s="83">
        <f t="shared" si="199"/>
        <v>8.266214613174486E-3</v>
      </c>
      <c r="AG346" s="147"/>
      <c r="AH346" s="83">
        <f t="shared" si="200"/>
        <v>2.1393285652433021E-3</v>
      </c>
      <c r="AI346" s="83">
        <f t="shared" si="201"/>
        <v>0.93687473129619869</v>
      </c>
      <c r="AJ346" s="83">
        <f t="shared" si="202"/>
        <v>0.9427566333517291</v>
      </c>
      <c r="AK346" s="83">
        <f t="shared" si="203"/>
        <v>-0.33993871400495401</v>
      </c>
      <c r="AL346" s="83">
        <f t="shared" si="204"/>
        <v>-1.7544010031906847</v>
      </c>
      <c r="AM346" s="83">
        <f t="shared" si="205"/>
        <v>-1.2027914085044022</v>
      </c>
      <c r="AN346" s="90">
        <f t="shared" si="206"/>
        <v>55.152934025100137</v>
      </c>
      <c r="AO346" s="90">
        <f t="shared" si="206"/>
        <v>55.152934058171567</v>
      </c>
      <c r="AP346" s="90">
        <f t="shared" si="206"/>
        <v>55.152934607354659</v>
      </c>
      <c r="AQ346" s="90">
        <f t="shared" si="206"/>
        <v>55.152943726821455</v>
      </c>
      <c r="AR346" s="90">
        <f t="shared" si="206"/>
        <v>55.153095091576596</v>
      </c>
      <c r="AS346" s="90">
        <f t="shared" si="206"/>
        <v>55.15558880697936</v>
      </c>
      <c r="AT346" s="90">
        <f t="shared" si="206"/>
        <v>55.1925857341813</v>
      </c>
      <c r="AU346" s="90">
        <f t="shared" si="207"/>
        <v>55.49339955009944</v>
      </c>
    </row>
    <row r="347" spans="1:47" ht="12.95" customHeight="1">
      <c r="A347" s="51" t="s">
        <v>178</v>
      </c>
      <c r="B347" s="52"/>
      <c r="C347" s="51">
        <v>50291.489099999999</v>
      </c>
      <c r="D347" s="51">
        <v>1.4E-3</v>
      </c>
      <c r="E347" s="83">
        <f t="shared" si="188"/>
        <v>48747.507547818561</v>
      </c>
      <c r="F347" s="83">
        <f t="shared" si="189"/>
        <v>48747.5</v>
      </c>
      <c r="G347" s="83">
        <f t="shared" ref="G347:G378" si="208">+C347-(C$7+F347*C$8)</f>
        <v>1.665700001467485E-3</v>
      </c>
      <c r="J347" s="83">
        <f>G347</f>
        <v>1.665700001467485E-3</v>
      </c>
      <c r="P347" s="83">
        <f t="shared" si="190"/>
        <v>-8.3275693380787195E-3</v>
      </c>
      <c r="Q347" s="146">
        <f t="shared" si="191"/>
        <v>35272.989099999999</v>
      </c>
      <c r="R347" s="83">
        <f t="shared" si="182"/>
        <v>9.9865432092714236E-5</v>
      </c>
      <c r="S347" s="85">
        <v>1</v>
      </c>
      <c r="T347" s="83">
        <f t="shared" si="192"/>
        <v>9.9865432092714236E-5</v>
      </c>
      <c r="Z347" s="83">
        <f t="shared" si="193"/>
        <v>48747.5</v>
      </c>
      <c r="AA347" s="90">
        <f t="shared" si="194"/>
        <v>-6.3737880992091496E-3</v>
      </c>
      <c r="AB347" s="90">
        <f t="shared" si="195"/>
        <v>-2.8808123740208533E-4</v>
      </c>
      <c r="AC347" s="90">
        <f t="shared" si="196"/>
        <v>9.9932693395462045E-3</v>
      </c>
      <c r="AD347" s="90">
        <f t="shared" si="197"/>
        <v>8.0394881006766346E-3</v>
      </c>
      <c r="AE347" s="90">
        <f t="shared" si="198"/>
        <v>6.4633368920921199E-5</v>
      </c>
      <c r="AF347" s="83">
        <f t="shared" si="199"/>
        <v>9.9932693395462045E-3</v>
      </c>
      <c r="AG347" s="147"/>
      <c r="AH347" s="83">
        <f t="shared" si="200"/>
        <v>1.9537812388695703E-3</v>
      </c>
      <c r="AI347" s="83">
        <f t="shared" si="201"/>
        <v>0.9691635653693309</v>
      </c>
      <c r="AJ347" s="83">
        <f t="shared" si="202"/>
        <v>0.90716773052824695</v>
      </c>
      <c r="AK347" s="83">
        <f t="shared" si="203"/>
        <v>-0.34437224500173863</v>
      </c>
      <c r="AL347" s="83">
        <f t="shared" si="204"/>
        <v>-1.6601020495114618</v>
      </c>
      <c r="AM347" s="83">
        <f t="shared" si="205"/>
        <v>-1.0935449532181671</v>
      </c>
      <c r="AN347" s="90">
        <f t="shared" si="206"/>
        <v>55.245791470686349</v>
      </c>
      <c r="AO347" s="90">
        <f t="shared" si="206"/>
        <v>55.245791780312594</v>
      </c>
      <c r="AP347" s="90">
        <f t="shared" si="206"/>
        <v>55.245795163104582</v>
      </c>
      <c r="AQ347" s="90">
        <f t="shared" si="206"/>
        <v>55.24583211875963</v>
      </c>
      <c r="AR347" s="90">
        <f t="shared" si="206"/>
        <v>55.246235521063277</v>
      </c>
      <c r="AS347" s="90">
        <f t="shared" si="206"/>
        <v>55.250601130996472</v>
      </c>
      <c r="AT347" s="90">
        <f t="shared" si="206"/>
        <v>55.294107429367372</v>
      </c>
      <c r="AU347" s="90">
        <f t="shared" si="207"/>
        <v>55.579206420866505</v>
      </c>
    </row>
    <row r="348" spans="1:47" ht="12.95" customHeight="1">
      <c r="A348" s="51" t="s">
        <v>178</v>
      </c>
      <c r="B348" s="52"/>
      <c r="C348" s="51">
        <v>50291.492400000003</v>
      </c>
      <c r="D348" s="51">
        <v>1.1000000000000001E-3</v>
      </c>
      <c r="E348" s="83">
        <f t="shared" si="188"/>
        <v>48747.522501172265</v>
      </c>
      <c r="F348" s="83">
        <f t="shared" si="189"/>
        <v>48747.5</v>
      </c>
      <c r="G348" s="83">
        <f t="shared" si="208"/>
        <v>4.9657000054139644E-3</v>
      </c>
      <c r="J348" s="83">
        <f>G348</f>
        <v>4.9657000054139644E-3</v>
      </c>
      <c r="P348" s="83">
        <f t="shared" si="190"/>
        <v>-8.3275693380787195E-3</v>
      </c>
      <c r="Q348" s="146">
        <f t="shared" si="191"/>
        <v>35272.992400000003</v>
      </c>
      <c r="R348" s="83">
        <f t="shared" si="182"/>
        <v>1.767110098386424E-4</v>
      </c>
      <c r="S348" s="85">
        <v>1</v>
      </c>
      <c r="T348" s="83">
        <f t="shared" si="192"/>
        <v>1.767110098386424E-4</v>
      </c>
      <c r="Z348" s="83">
        <f t="shared" si="193"/>
        <v>48747.5</v>
      </c>
      <c r="AA348" s="90">
        <f t="shared" si="194"/>
        <v>-6.3737880992091496E-3</v>
      </c>
      <c r="AB348" s="90">
        <f t="shared" si="195"/>
        <v>3.0119187665443941E-3</v>
      </c>
      <c r="AC348" s="90">
        <f t="shared" si="196"/>
        <v>1.3293269343492684E-2</v>
      </c>
      <c r="AD348" s="90">
        <f t="shared" si="197"/>
        <v>1.1339488104623114E-2</v>
      </c>
      <c r="AE348" s="90">
        <f t="shared" si="198"/>
        <v>1.285839904748891E-4</v>
      </c>
      <c r="AF348" s="83">
        <f t="shared" si="199"/>
        <v>1.3293269343492684E-2</v>
      </c>
      <c r="AG348" s="147"/>
      <c r="AH348" s="83">
        <f t="shared" si="200"/>
        <v>1.9537812388695703E-3</v>
      </c>
      <c r="AI348" s="83">
        <f t="shared" si="201"/>
        <v>0.9691635653693309</v>
      </c>
      <c r="AJ348" s="83">
        <f t="shared" si="202"/>
        <v>0.90716773052824695</v>
      </c>
      <c r="AK348" s="83">
        <f t="shared" si="203"/>
        <v>-0.34437224500173863</v>
      </c>
      <c r="AL348" s="83">
        <f t="shared" si="204"/>
        <v>-1.6601020495114618</v>
      </c>
      <c r="AM348" s="83">
        <f t="shared" si="205"/>
        <v>-1.0935449532181671</v>
      </c>
      <c r="AN348" s="90">
        <f t="shared" si="206"/>
        <v>55.245791470686349</v>
      </c>
      <c r="AO348" s="90">
        <f t="shared" si="206"/>
        <v>55.245791780312594</v>
      </c>
      <c r="AP348" s="90">
        <f t="shared" si="206"/>
        <v>55.245795163104582</v>
      </c>
      <c r="AQ348" s="90">
        <f t="shared" si="206"/>
        <v>55.24583211875963</v>
      </c>
      <c r="AR348" s="90">
        <f t="shared" si="206"/>
        <v>55.246235521063277</v>
      </c>
      <c r="AS348" s="90">
        <f t="shared" si="206"/>
        <v>55.250601130996472</v>
      </c>
      <c r="AT348" s="90">
        <f t="shared" si="206"/>
        <v>55.294107429367372</v>
      </c>
      <c r="AU348" s="90">
        <f t="shared" si="207"/>
        <v>55.579206420866505</v>
      </c>
    </row>
    <row r="349" spans="1:47" ht="12.95" customHeight="1">
      <c r="A349" s="53" t="s">
        <v>179</v>
      </c>
      <c r="B349" s="50"/>
      <c r="C349" s="49">
        <v>50488.445</v>
      </c>
      <c r="D349" s="49">
        <v>5.0000000000000001E-3</v>
      </c>
      <c r="E349" s="83">
        <f t="shared" si="188"/>
        <v>49639.977618907709</v>
      </c>
      <c r="F349" s="83">
        <f t="shared" si="189"/>
        <v>49640</v>
      </c>
      <c r="G349" s="83">
        <f t="shared" si="208"/>
        <v>-4.9392000000807457E-3</v>
      </c>
      <c r="I349" s="83">
        <f>G349</f>
        <v>-4.9392000000807457E-3</v>
      </c>
      <c r="P349" s="83">
        <f t="shared" si="190"/>
        <v>-8.629578319635095E-3</v>
      </c>
      <c r="Q349" s="146">
        <f t="shared" si="191"/>
        <v>35469.945</v>
      </c>
      <c r="R349" s="83">
        <f t="shared" si="182"/>
        <v>1.3618892141436783E-5</v>
      </c>
      <c r="S349" s="85">
        <v>0.1</v>
      </c>
      <c r="T349" s="83">
        <f t="shared" si="192"/>
        <v>1.3618892141436785E-6</v>
      </c>
      <c r="Z349" s="83">
        <f t="shared" si="193"/>
        <v>49640</v>
      </c>
      <c r="AA349" s="90">
        <f t="shared" si="194"/>
        <v>-7.9464645607436341E-3</v>
      </c>
      <c r="AB349" s="90">
        <f t="shared" si="195"/>
        <v>-5.6223137589722066E-3</v>
      </c>
      <c r="AC349" s="90">
        <f t="shared" si="196"/>
        <v>3.6903783195543494E-3</v>
      </c>
      <c r="AD349" s="90">
        <f t="shared" si="197"/>
        <v>3.0072645606628885E-3</v>
      </c>
      <c r="AE349" s="90">
        <f t="shared" si="198"/>
        <v>9.0436401378189567E-7</v>
      </c>
      <c r="AF349" s="83">
        <f t="shared" si="199"/>
        <v>3.6903783195543494E-3</v>
      </c>
      <c r="AG349" s="147"/>
      <c r="AH349" s="83">
        <f t="shared" si="200"/>
        <v>6.8311375889146091E-4</v>
      </c>
      <c r="AI349" s="83">
        <f t="shared" si="201"/>
        <v>1.1626602157881289</v>
      </c>
      <c r="AJ349" s="83">
        <f t="shared" si="202"/>
        <v>0.52897310391318153</v>
      </c>
      <c r="AK349" s="83">
        <f t="shared" si="203"/>
        <v>-0.3050979892231811</v>
      </c>
      <c r="AL349" s="83">
        <f t="shared" si="204"/>
        <v>-1.0809888328277555</v>
      </c>
      <c r="AM349" s="83">
        <f t="shared" si="205"/>
        <v>-0.6001018905350175</v>
      </c>
      <c r="AN349" s="90">
        <f t="shared" si="206"/>
        <v>55.756095876027885</v>
      </c>
      <c r="AO349" s="90">
        <f t="shared" si="206"/>
        <v>55.756140247451114</v>
      </c>
      <c r="AP349" s="90">
        <f t="shared" si="206"/>
        <v>55.75632302978152</v>
      </c>
      <c r="AQ349" s="90">
        <f t="shared" si="206"/>
        <v>55.757075621047598</v>
      </c>
      <c r="AR349" s="90">
        <f t="shared" si="206"/>
        <v>55.760168335918962</v>
      </c>
      <c r="AS349" s="90">
        <f t="shared" si="206"/>
        <v>55.772778146798927</v>
      </c>
      <c r="AT349" s="90">
        <f t="shared" si="206"/>
        <v>55.822671952869271</v>
      </c>
      <c r="AU349" s="90">
        <f t="shared" si="207"/>
        <v>56.002314885836697</v>
      </c>
    </row>
    <row r="350" spans="1:47" ht="12.95" customHeight="1">
      <c r="A350" s="53" t="s">
        <v>179</v>
      </c>
      <c r="B350" s="50"/>
      <c r="C350" s="49">
        <v>50509.406000000003</v>
      </c>
      <c r="D350" s="49">
        <v>5.0000000000000001E-3</v>
      </c>
      <c r="E350" s="83">
        <f t="shared" si="188"/>
        <v>49734.958602773149</v>
      </c>
      <c r="F350" s="83">
        <f t="shared" si="189"/>
        <v>49735</v>
      </c>
      <c r="G350" s="83">
        <f t="shared" si="208"/>
        <v>-9.135799999057781E-3</v>
      </c>
      <c r="I350" s="83">
        <f>G350</f>
        <v>-9.135799999057781E-3</v>
      </c>
      <c r="P350" s="83">
        <f t="shared" si="190"/>
        <v>-8.6616732896628249E-3</v>
      </c>
      <c r="Q350" s="146">
        <f t="shared" si="191"/>
        <v>35490.906000000003</v>
      </c>
      <c r="R350" s="83">
        <f t="shared" si="182"/>
        <v>2.2479613656168908E-7</v>
      </c>
      <c r="S350" s="85">
        <v>0.1</v>
      </c>
      <c r="T350" s="83">
        <f t="shared" si="192"/>
        <v>2.2479613656168908E-8</v>
      </c>
      <c r="Z350" s="83">
        <f t="shared" si="193"/>
        <v>49735</v>
      </c>
      <c r="AA350" s="90">
        <f t="shared" si="194"/>
        <v>-8.1466121415763332E-3</v>
      </c>
      <c r="AB350" s="90">
        <f t="shared" si="195"/>
        <v>-9.6508611471442726E-3</v>
      </c>
      <c r="AC350" s="90">
        <f t="shared" si="196"/>
        <v>-4.7412670939495603E-4</v>
      </c>
      <c r="AD350" s="90">
        <f t="shared" si="197"/>
        <v>-9.891878574814477E-4</v>
      </c>
      <c r="AE350" s="90">
        <f t="shared" si="198"/>
        <v>9.7849261738873694E-8</v>
      </c>
      <c r="AF350" s="83">
        <f t="shared" si="199"/>
        <v>-4.7412670939495603E-4</v>
      </c>
      <c r="AG350" s="147"/>
      <c r="AH350" s="83">
        <f t="shared" si="200"/>
        <v>5.1506114808649221E-4</v>
      </c>
      <c r="AI350" s="83">
        <f t="shared" si="201"/>
        <v>1.1851016364508582</v>
      </c>
      <c r="AJ350" s="83">
        <f t="shared" si="202"/>
        <v>0.46378320025107794</v>
      </c>
      <c r="AK350" s="83">
        <f t="shared" si="203"/>
        <v>-0.292028274335694</v>
      </c>
      <c r="AL350" s="83">
        <f t="shared" si="204"/>
        <v>-1.0058594496571971</v>
      </c>
      <c r="AM350" s="83">
        <f t="shared" si="205"/>
        <v>-0.55011268971806693</v>
      </c>
      <c r="AN350" s="90">
        <f t="shared" si="206"/>
        <v>55.816147226079089</v>
      </c>
      <c r="AO350" s="90">
        <f t="shared" si="206"/>
        <v>55.816203607766944</v>
      </c>
      <c r="AP350" s="90">
        <f t="shared" si="206"/>
        <v>55.816422905986201</v>
      </c>
      <c r="AQ350" s="90">
        <f t="shared" si="206"/>
        <v>55.817275462115909</v>
      </c>
      <c r="AR350" s="90">
        <f t="shared" si="206"/>
        <v>55.820583734085801</v>
      </c>
      <c r="AS350" s="90">
        <f t="shared" si="206"/>
        <v>55.833330176486889</v>
      </c>
      <c r="AT350" s="90">
        <f t="shared" si="206"/>
        <v>55.881191015169243</v>
      </c>
      <c r="AU350" s="90">
        <f t="shared" si="207"/>
        <v>56.047351641211669</v>
      </c>
    </row>
    <row r="351" spans="1:47" ht="12.95" customHeight="1">
      <c r="A351" s="149" t="s">
        <v>824</v>
      </c>
      <c r="B351" s="150" t="s">
        <v>197</v>
      </c>
      <c r="C351" s="49">
        <v>50523.86</v>
      </c>
      <c r="D351" s="149" t="s">
        <v>56</v>
      </c>
      <c r="E351" s="53">
        <f t="shared" si="188"/>
        <v>49800.454291947834</v>
      </c>
      <c r="F351" s="83">
        <f t="shared" si="189"/>
        <v>49800.5</v>
      </c>
      <c r="G351" s="83">
        <f t="shared" si="208"/>
        <v>-1.0087139999086503E-2</v>
      </c>
      <c r="I351" s="83">
        <f>G351</f>
        <v>-1.0087139999086503E-2</v>
      </c>
      <c r="P351" s="83">
        <f t="shared" si="190"/>
        <v>-8.6837961395704356E-3</v>
      </c>
      <c r="Q351" s="146">
        <f t="shared" si="191"/>
        <v>35505.360000000001</v>
      </c>
      <c r="R351" s="83">
        <f t="shared" si="182"/>
        <v>1.9693739880414515E-6</v>
      </c>
      <c r="S351" s="85">
        <v>0.1</v>
      </c>
      <c r="T351" s="83">
        <f t="shared" si="192"/>
        <v>1.9693739880414515E-7</v>
      </c>
      <c r="Z351" s="83">
        <f t="shared" si="193"/>
        <v>49800.5</v>
      </c>
      <c r="AA351" s="90">
        <f t="shared" si="194"/>
        <v>-8.2876113490101423E-3</v>
      </c>
      <c r="AB351" s="90">
        <f t="shared" si="195"/>
        <v>-1.0483324789646796E-2</v>
      </c>
      <c r="AC351" s="90">
        <f t="shared" si="196"/>
        <v>-1.4033438595160673E-3</v>
      </c>
      <c r="AD351" s="90">
        <f t="shared" si="197"/>
        <v>-1.7995286500763607E-3</v>
      </c>
      <c r="AE351" s="90">
        <f t="shared" si="198"/>
        <v>3.2383033624456494E-7</v>
      </c>
      <c r="AF351" s="83">
        <f t="shared" si="199"/>
        <v>-1.4033438595160673E-3</v>
      </c>
      <c r="AG351" s="147"/>
      <c r="AH351" s="83">
        <f t="shared" si="200"/>
        <v>3.9618479056029285E-4</v>
      </c>
      <c r="AI351" s="83">
        <f t="shared" si="201"/>
        <v>1.2004473205189063</v>
      </c>
      <c r="AJ351" s="83">
        <f t="shared" si="202"/>
        <v>0.41576185067053073</v>
      </c>
      <c r="AK351" s="83">
        <f t="shared" si="203"/>
        <v>-0.28171617015190986</v>
      </c>
      <c r="AL351" s="83">
        <f t="shared" si="204"/>
        <v>-0.95237910151875416</v>
      </c>
      <c r="AM351" s="83">
        <f t="shared" si="205"/>
        <v>-0.5157771927757443</v>
      </c>
      <c r="AN351" s="90">
        <f t="shared" ref="AN351:AT360" si="209">$AU351+$AB$7*SIN(AO351)</f>
        <v>55.858217872814897</v>
      </c>
      <c r="AO351" s="90">
        <f t="shared" si="209"/>
        <v>55.858282813097212</v>
      </c>
      <c r="AP351" s="90">
        <f t="shared" si="209"/>
        <v>55.858526399634925</v>
      </c>
      <c r="AQ351" s="90">
        <f t="shared" si="209"/>
        <v>55.859439639984899</v>
      </c>
      <c r="AR351" s="90">
        <f t="shared" si="209"/>
        <v>55.862857412106983</v>
      </c>
      <c r="AS351" s="90">
        <f t="shared" si="209"/>
        <v>55.875564674822712</v>
      </c>
      <c r="AT351" s="90">
        <f t="shared" si="209"/>
        <v>55.921736303566263</v>
      </c>
      <c r="AU351" s="90">
        <f t="shared" si="207"/>
        <v>56.078403298864949</v>
      </c>
    </row>
    <row r="352" spans="1:47" ht="12.95" customHeight="1">
      <c r="A352" s="53" t="s">
        <v>180</v>
      </c>
      <c r="B352" s="50"/>
      <c r="C352" s="49">
        <v>50556.412199999999</v>
      </c>
      <c r="D352" s="49">
        <v>2.0000000000000001E-4</v>
      </c>
      <c r="E352" s="83">
        <f t="shared" si="188"/>
        <v>49947.958704093428</v>
      </c>
      <c r="F352" s="83">
        <f t="shared" si="189"/>
        <v>49948</v>
      </c>
      <c r="G352" s="83">
        <f t="shared" si="208"/>
        <v>-9.1134399990551174E-3</v>
      </c>
      <c r="K352" s="83">
        <f>G352</f>
        <v>-9.1134399990551174E-3</v>
      </c>
      <c r="P352" s="83">
        <f t="shared" si="190"/>
        <v>-8.7335974755491774E-3</v>
      </c>
      <c r="Q352" s="146">
        <f t="shared" si="191"/>
        <v>35537.912199999999</v>
      </c>
      <c r="R352" s="83">
        <f t="shared" si="182"/>
        <v>1.4428034266336059E-7</v>
      </c>
      <c r="S352" s="85">
        <v>1</v>
      </c>
      <c r="T352" s="83">
        <f t="shared" si="192"/>
        <v>1.4428034266336059E-7</v>
      </c>
      <c r="Z352" s="83">
        <f t="shared" si="193"/>
        <v>49948</v>
      </c>
      <c r="AA352" s="90">
        <f t="shared" si="194"/>
        <v>-8.6129497585684042E-3</v>
      </c>
      <c r="AB352" s="90">
        <f t="shared" si="195"/>
        <v>-9.2340877160358905E-3</v>
      </c>
      <c r="AC352" s="90">
        <f t="shared" si="196"/>
        <v>-3.7984252350594001E-4</v>
      </c>
      <c r="AD352" s="90">
        <f t="shared" si="197"/>
        <v>-5.0049024048671314E-4</v>
      </c>
      <c r="AE352" s="90">
        <f t="shared" si="198"/>
        <v>2.5049048082244798E-7</v>
      </c>
      <c r="AF352" s="83">
        <f t="shared" si="199"/>
        <v>-3.7984252350594001E-4</v>
      </c>
      <c r="AG352" s="147"/>
      <c r="AH352" s="83">
        <f t="shared" si="200"/>
        <v>1.2064771698077262E-4</v>
      </c>
      <c r="AI352" s="83">
        <f t="shared" si="201"/>
        <v>1.2341243563317696</v>
      </c>
      <c r="AJ352" s="83">
        <f t="shared" si="202"/>
        <v>0.29868667573275676</v>
      </c>
      <c r="AK352" s="83">
        <f t="shared" si="203"/>
        <v>-0.25441877800292889</v>
      </c>
      <c r="AL352" s="83">
        <f t="shared" si="204"/>
        <v>-0.82691498917419359</v>
      </c>
      <c r="AM352" s="83">
        <f t="shared" si="205"/>
        <v>-0.43874803764027881</v>
      </c>
      <c r="AN352" s="90">
        <f t="shared" si="209"/>
        <v>55.954913507882111</v>
      </c>
      <c r="AO352" s="90">
        <f t="shared" si="209"/>
        <v>55.954996657205101</v>
      </c>
      <c r="AP352" s="90">
        <f t="shared" si="209"/>
        <v>55.955286762480952</v>
      </c>
      <c r="AQ352" s="90">
        <f t="shared" si="209"/>
        <v>55.956298486276005</v>
      </c>
      <c r="AR352" s="90">
        <f t="shared" si="209"/>
        <v>55.959821438185102</v>
      </c>
      <c r="AS352" s="90">
        <f t="shared" si="209"/>
        <v>55.972024921757821</v>
      </c>
      <c r="AT352" s="90">
        <f t="shared" si="209"/>
        <v>56.013579416385838</v>
      </c>
      <c r="AU352" s="90">
        <f t="shared" si="207"/>
        <v>56.148328787473467</v>
      </c>
    </row>
    <row r="353" spans="1:64" ht="12.95" customHeight="1">
      <c r="A353" s="53" t="s">
        <v>181</v>
      </c>
      <c r="B353" s="50"/>
      <c r="C353" s="49">
        <v>50571.417000000001</v>
      </c>
      <c r="D353" s="49">
        <v>4.0000000000000001E-3</v>
      </c>
      <c r="E353" s="83">
        <f t="shared" si="188"/>
        <v>50015.950243939049</v>
      </c>
      <c r="F353" s="83">
        <f t="shared" si="189"/>
        <v>50016</v>
      </c>
      <c r="G353" s="83">
        <f t="shared" si="208"/>
        <v>-1.0980480001308024E-2</v>
      </c>
      <c r="I353" s="83">
        <f>G353</f>
        <v>-1.0980480001308024E-2</v>
      </c>
      <c r="P353" s="83">
        <f t="shared" si="190"/>
        <v>-8.756548668424723E-3</v>
      </c>
      <c r="Q353" s="146">
        <f t="shared" si="191"/>
        <v>35552.917000000001</v>
      </c>
      <c r="R353" s="83">
        <f t="shared" si="182"/>
        <v>4.9458705733800953E-6</v>
      </c>
      <c r="S353" s="85">
        <v>0.1</v>
      </c>
      <c r="T353" s="83">
        <f t="shared" si="192"/>
        <v>4.9458705733800951E-7</v>
      </c>
      <c r="Z353" s="83">
        <f t="shared" si="193"/>
        <v>50016</v>
      </c>
      <c r="AA353" s="90">
        <f t="shared" si="194"/>
        <v>-8.7659983975804639E-3</v>
      </c>
      <c r="AB353" s="90">
        <f t="shared" si="195"/>
        <v>-1.0971030272152283E-2</v>
      </c>
      <c r="AC353" s="90">
        <f t="shared" si="196"/>
        <v>-2.223931332883301E-3</v>
      </c>
      <c r="AD353" s="90">
        <f t="shared" si="197"/>
        <v>-2.21448160372756E-3</v>
      </c>
      <c r="AE353" s="90">
        <f t="shared" si="198"/>
        <v>4.9039287732477868E-7</v>
      </c>
      <c r="AF353" s="83">
        <f t="shared" si="199"/>
        <v>-2.223931332883301E-3</v>
      </c>
      <c r="AG353" s="147"/>
      <c r="AH353" s="83">
        <f t="shared" si="200"/>
        <v>-9.4497291557401055E-6</v>
      </c>
      <c r="AI353" s="83">
        <f t="shared" si="201"/>
        <v>1.2489971086483886</v>
      </c>
      <c r="AJ353" s="83">
        <f t="shared" si="202"/>
        <v>0.24076841679477878</v>
      </c>
      <c r="AK353" s="83">
        <f t="shared" si="203"/>
        <v>-0.2398824060097188</v>
      </c>
      <c r="AL353" s="83">
        <f t="shared" si="204"/>
        <v>-0.7667562557461598</v>
      </c>
      <c r="AM353" s="83">
        <f t="shared" si="205"/>
        <v>-0.40333507104761912</v>
      </c>
      <c r="AN353" s="90">
        <f t="shared" si="209"/>
        <v>56.000377174811305</v>
      </c>
      <c r="AO353" s="90">
        <f t="shared" si="209"/>
        <v>56.000467256926349</v>
      </c>
      <c r="AP353" s="90">
        <f t="shared" si="209"/>
        <v>56.000772503458194</v>
      </c>
      <c r="AQ353" s="90">
        <f t="shared" si="209"/>
        <v>56.001806420146281</v>
      </c>
      <c r="AR353" s="90">
        <f t="shared" si="209"/>
        <v>56.005303635501477</v>
      </c>
      <c r="AS353" s="90">
        <f t="shared" si="209"/>
        <v>56.017078819921508</v>
      </c>
      <c r="AT353" s="90">
        <f t="shared" si="209"/>
        <v>56.056149056336949</v>
      </c>
      <c r="AU353" s="90">
        <f t="shared" si="207"/>
        <v>56.180565622899763</v>
      </c>
    </row>
    <row r="354" spans="1:64" ht="12.95" customHeight="1">
      <c r="A354" s="53" t="s">
        <v>181</v>
      </c>
      <c r="B354" s="50" t="s">
        <v>197</v>
      </c>
      <c r="C354" s="49">
        <v>50598.457000000002</v>
      </c>
      <c r="D354" s="49">
        <v>4.0000000000000001E-3</v>
      </c>
      <c r="E354" s="83">
        <f t="shared" si="188"/>
        <v>50138.477117834431</v>
      </c>
      <c r="F354" s="83">
        <f t="shared" si="189"/>
        <v>50138.5</v>
      </c>
      <c r="G354" s="83">
        <f t="shared" si="208"/>
        <v>-5.0497799966251478E-3</v>
      </c>
      <c r="I354" s="83">
        <f>G354</f>
        <v>-5.0497799966251478E-3</v>
      </c>
      <c r="P354" s="83">
        <f t="shared" si="190"/>
        <v>-8.7978817206313207E-3</v>
      </c>
      <c r="Q354" s="146">
        <f t="shared" si="191"/>
        <v>35579.957000000002</v>
      </c>
      <c r="R354" s="83">
        <f t="shared" si="182"/>
        <v>1.4048266533498046E-5</v>
      </c>
      <c r="S354" s="85">
        <v>0.1</v>
      </c>
      <c r="T354" s="83">
        <f t="shared" si="192"/>
        <v>1.4048266533498048E-6</v>
      </c>
      <c r="Z354" s="83">
        <f t="shared" si="193"/>
        <v>50138.5</v>
      </c>
      <c r="AA354" s="90">
        <f t="shared" si="194"/>
        <v>-9.0452629102719759E-3</v>
      </c>
      <c r="AB354" s="90">
        <f t="shared" si="195"/>
        <v>-4.8023988069844925E-3</v>
      </c>
      <c r="AC354" s="90">
        <f t="shared" si="196"/>
        <v>3.7481017240061729E-3</v>
      </c>
      <c r="AD354" s="90">
        <f t="shared" si="197"/>
        <v>3.9954829136468282E-3</v>
      </c>
      <c r="AE354" s="90">
        <f t="shared" si="198"/>
        <v>1.5963883713243746E-6</v>
      </c>
      <c r="AF354" s="83">
        <f t="shared" si="199"/>
        <v>3.7481017240061729E-3</v>
      </c>
      <c r="AG354" s="147"/>
      <c r="AH354" s="83">
        <f t="shared" si="200"/>
        <v>-2.4738118964065552E-4</v>
      </c>
      <c r="AI354" s="83">
        <f t="shared" si="201"/>
        <v>1.2742328632960185</v>
      </c>
      <c r="AJ354" s="83">
        <f t="shared" si="202"/>
        <v>0.1308517474573565</v>
      </c>
      <c r="AK354" s="83">
        <f t="shared" si="203"/>
        <v>-0.21056938409164858</v>
      </c>
      <c r="AL354" s="83">
        <f t="shared" si="204"/>
        <v>-0.65482684104229372</v>
      </c>
      <c r="AM354" s="83">
        <f t="shared" si="205"/>
        <v>-0.33963737383705572</v>
      </c>
      <c r="AN354" s="90">
        <f t="shared" si="209"/>
        <v>56.083609455797045</v>
      </c>
      <c r="AO354" s="90">
        <f t="shared" si="209"/>
        <v>56.083707722394536</v>
      </c>
      <c r="AP354" s="90">
        <f t="shared" si="209"/>
        <v>56.084025665528031</v>
      </c>
      <c r="AQ354" s="90">
        <f t="shared" si="209"/>
        <v>56.085054028727484</v>
      </c>
      <c r="AR354" s="90">
        <f t="shared" si="209"/>
        <v>56.088376583171467</v>
      </c>
      <c r="AS354" s="90">
        <f t="shared" si="209"/>
        <v>56.099074446383057</v>
      </c>
      <c r="AT354" s="90">
        <f t="shared" si="209"/>
        <v>56.133155919603581</v>
      </c>
      <c r="AU354" s="90">
        <f t="shared" si="207"/>
        <v>56.238639333778025</v>
      </c>
      <c r="AV354" s="90"/>
    </row>
    <row r="355" spans="1:64" ht="12.95" customHeight="1">
      <c r="A355" s="53" t="s">
        <v>181</v>
      </c>
      <c r="B355" s="50"/>
      <c r="C355" s="49">
        <v>50599.445</v>
      </c>
      <c r="D355" s="49">
        <v>8.0000000000000004E-4</v>
      </c>
      <c r="E355" s="83">
        <f t="shared" si="188"/>
        <v>50142.954061303673</v>
      </c>
      <c r="F355" s="83">
        <f t="shared" si="189"/>
        <v>50143</v>
      </c>
      <c r="G355" s="83">
        <f t="shared" si="208"/>
        <v>-1.0138040001038462E-2</v>
      </c>
      <c r="I355" s="83">
        <f>G355</f>
        <v>-1.0138040001038462E-2</v>
      </c>
      <c r="P355" s="83">
        <f t="shared" si="190"/>
        <v>-8.7993997630375128E-3</v>
      </c>
      <c r="Q355" s="146">
        <f t="shared" si="191"/>
        <v>35580.945</v>
      </c>
      <c r="R355" s="83">
        <f t="shared" si="182"/>
        <v>1.7919576867952377E-6</v>
      </c>
      <c r="S355" s="85">
        <v>0.1</v>
      </c>
      <c r="T355" s="83">
        <f t="shared" si="192"/>
        <v>1.7919576867952378E-7</v>
      </c>
      <c r="Z355" s="83">
        <f t="shared" si="193"/>
        <v>50143</v>
      </c>
      <c r="AA355" s="90">
        <f t="shared" si="194"/>
        <v>-9.055587463602268E-3</v>
      </c>
      <c r="AB355" s="90">
        <f t="shared" si="195"/>
        <v>-9.8818523004737067E-3</v>
      </c>
      <c r="AC355" s="90">
        <f t="shared" si="196"/>
        <v>-1.3386402380009491E-3</v>
      </c>
      <c r="AD355" s="90">
        <f t="shared" si="197"/>
        <v>-1.0824525374361939E-3</v>
      </c>
      <c r="AE355" s="90">
        <f t="shared" si="198"/>
        <v>1.1717034958020548E-7</v>
      </c>
      <c r="AF355" s="83">
        <f t="shared" si="199"/>
        <v>-1.3386402380009491E-3</v>
      </c>
      <c r="AG355" s="147"/>
      <c r="AH355" s="83">
        <f t="shared" si="200"/>
        <v>-2.5618770056475449E-4</v>
      </c>
      <c r="AI355" s="83">
        <f t="shared" si="201"/>
        <v>1.2751139484195382</v>
      </c>
      <c r="AJ355" s="83">
        <f t="shared" si="202"/>
        <v>0.12669090919896561</v>
      </c>
      <c r="AK355" s="83">
        <f t="shared" si="203"/>
        <v>-0.20941691482132177</v>
      </c>
      <c r="AL355" s="83">
        <f t="shared" si="204"/>
        <v>-0.65063106687913852</v>
      </c>
      <c r="AM355" s="83">
        <f t="shared" si="205"/>
        <v>-0.33729915064464705</v>
      </c>
      <c r="AN355" s="90">
        <f t="shared" si="209"/>
        <v>56.086698094455066</v>
      </c>
      <c r="AO355" s="90">
        <f t="shared" si="209"/>
        <v>56.086796529421029</v>
      </c>
      <c r="AP355" s="90">
        <f t="shared" si="209"/>
        <v>56.087114526294357</v>
      </c>
      <c r="AQ355" s="90">
        <f t="shared" si="209"/>
        <v>56.0881414806083</v>
      </c>
      <c r="AR355" s="90">
        <f t="shared" si="209"/>
        <v>56.091454414131007</v>
      </c>
      <c r="AS355" s="90">
        <f t="shared" si="209"/>
        <v>56.102105435637654</v>
      </c>
      <c r="AT355" s="90">
        <f t="shared" si="209"/>
        <v>56.135991909737953</v>
      </c>
      <c r="AU355" s="90">
        <f t="shared" si="207"/>
        <v>56.240772653769476</v>
      </c>
    </row>
    <row r="356" spans="1:64" ht="12.95" customHeight="1">
      <c r="A356" s="53" t="s">
        <v>182</v>
      </c>
      <c r="B356" s="50"/>
      <c r="C356" s="49">
        <v>50599.445500000002</v>
      </c>
      <c r="D356" s="49"/>
      <c r="E356" s="83">
        <f t="shared" si="188"/>
        <v>50142.956326963336</v>
      </c>
      <c r="F356" s="83">
        <f t="shared" si="189"/>
        <v>50143</v>
      </c>
      <c r="G356" s="83">
        <f t="shared" si="208"/>
        <v>-9.6380399991176091E-3</v>
      </c>
      <c r="K356" s="83">
        <f>G356</f>
        <v>-9.6380399991176091E-3</v>
      </c>
      <c r="P356" s="83">
        <f t="shared" si="190"/>
        <v>-8.7993997630375128E-3</v>
      </c>
      <c r="Q356" s="146">
        <f t="shared" si="191"/>
        <v>35580.945500000002</v>
      </c>
      <c r="R356" s="83">
        <f t="shared" si="182"/>
        <v>7.0331744557247968E-7</v>
      </c>
      <c r="S356" s="85">
        <v>1</v>
      </c>
      <c r="T356" s="83">
        <f t="shared" si="192"/>
        <v>7.0331744557247968E-7</v>
      </c>
      <c r="Z356" s="83">
        <f t="shared" si="193"/>
        <v>50143</v>
      </c>
      <c r="AA356" s="90">
        <f t="shared" si="194"/>
        <v>-9.055587463602268E-3</v>
      </c>
      <c r="AB356" s="90">
        <f t="shared" si="195"/>
        <v>-9.3818522985528539E-3</v>
      </c>
      <c r="AC356" s="90">
        <f t="shared" si="196"/>
        <v>-8.3864023608009632E-4</v>
      </c>
      <c r="AD356" s="90">
        <f t="shared" si="197"/>
        <v>-5.8245253551534107E-4</v>
      </c>
      <c r="AE356" s="90">
        <f t="shared" si="198"/>
        <v>3.3925095612824963E-7</v>
      </c>
      <c r="AF356" s="83">
        <f t="shared" si="199"/>
        <v>-8.3864023608009632E-4</v>
      </c>
      <c r="AG356" s="147"/>
      <c r="AH356" s="83">
        <f t="shared" si="200"/>
        <v>-2.5618770056475449E-4</v>
      </c>
      <c r="AI356" s="83">
        <f t="shared" si="201"/>
        <v>1.2751139484195382</v>
      </c>
      <c r="AJ356" s="83">
        <f t="shared" si="202"/>
        <v>0.12669090919896561</v>
      </c>
      <c r="AK356" s="83">
        <f t="shared" si="203"/>
        <v>-0.20941691482132177</v>
      </c>
      <c r="AL356" s="83">
        <f t="shared" si="204"/>
        <v>-0.65063106687913852</v>
      </c>
      <c r="AM356" s="83">
        <f t="shared" si="205"/>
        <v>-0.33729915064464705</v>
      </c>
      <c r="AN356" s="90">
        <f t="shared" si="209"/>
        <v>56.086698094455066</v>
      </c>
      <c r="AO356" s="90">
        <f t="shared" si="209"/>
        <v>56.086796529421029</v>
      </c>
      <c r="AP356" s="90">
        <f t="shared" si="209"/>
        <v>56.087114526294357</v>
      </c>
      <c r="AQ356" s="90">
        <f t="shared" si="209"/>
        <v>56.0881414806083</v>
      </c>
      <c r="AR356" s="90">
        <f t="shared" si="209"/>
        <v>56.091454414131007</v>
      </c>
      <c r="AS356" s="90">
        <f t="shared" si="209"/>
        <v>56.102105435637654</v>
      </c>
      <c r="AT356" s="90">
        <f t="shared" si="209"/>
        <v>56.135991909737953</v>
      </c>
      <c r="AU356" s="90">
        <f t="shared" si="207"/>
        <v>56.240772653769476</v>
      </c>
    </row>
    <row r="357" spans="1:64" ht="12.95" customHeight="1">
      <c r="A357" s="53" t="s">
        <v>190</v>
      </c>
      <c r="B357" s="50"/>
      <c r="C357" s="49">
        <v>50849.594499999999</v>
      </c>
      <c r="D357" s="49">
        <v>1.4E-3</v>
      </c>
      <c r="E357" s="83">
        <f t="shared" si="188"/>
        <v>51276.461318755297</v>
      </c>
      <c r="F357" s="83">
        <f t="shared" si="189"/>
        <v>51276.5</v>
      </c>
      <c r="G357" s="83">
        <f t="shared" si="208"/>
        <v>-8.5364199985633604E-3</v>
      </c>
      <c r="K357" s="83">
        <f>G357</f>
        <v>-8.5364199985633604E-3</v>
      </c>
      <c r="P357" s="83">
        <f t="shared" si="190"/>
        <v>-9.1810676688864456E-3</v>
      </c>
      <c r="Q357" s="146">
        <f t="shared" si="191"/>
        <v>35831.094499999999</v>
      </c>
      <c r="R357" s="83">
        <f t="shared" si="182"/>
        <v>4.155706188529811E-7</v>
      </c>
      <c r="S357" s="85">
        <v>1</v>
      </c>
      <c r="T357" s="83">
        <f t="shared" si="192"/>
        <v>4.155706188529811E-7</v>
      </c>
      <c r="Z357" s="83">
        <f t="shared" si="193"/>
        <v>51276.5</v>
      </c>
      <c r="AA357" s="90">
        <f t="shared" si="194"/>
        <v>-1.142076100519567E-2</v>
      </c>
      <c r="AB357" s="90">
        <f t="shared" si="195"/>
        <v>-6.296726662254136E-3</v>
      </c>
      <c r="AC357" s="90">
        <f t="shared" si="196"/>
        <v>6.4464767032308516E-4</v>
      </c>
      <c r="AD357" s="90">
        <f t="shared" si="197"/>
        <v>2.8843410066323096E-3</v>
      </c>
      <c r="AE357" s="90">
        <f t="shared" si="198"/>
        <v>8.3194230425406847E-6</v>
      </c>
      <c r="AF357" s="83">
        <f t="shared" si="199"/>
        <v>6.4464767032308516E-4</v>
      </c>
      <c r="AG357" s="147"/>
      <c r="AH357" s="83">
        <f t="shared" si="200"/>
        <v>-2.2396933363092245E-3</v>
      </c>
      <c r="AI357" s="83">
        <f t="shared" si="201"/>
        <v>1.3046507031509487</v>
      </c>
      <c r="AJ357" s="83">
        <f t="shared" si="202"/>
        <v>-0.85008624535142074</v>
      </c>
      <c r="AK357" s="83">
        <f t="shared" si="203"/>
        <v>0.16349641555062167</v>
      </c>
      <c r="AL357" s="83">
        <f t="shared" si="204"/>
        <v>0.4925502607782522</v>
      </c>
      <c r="AM357" s="83">
        <f t="shared" si="205"/>
        <v>0.25137794385295564</v>
      </c>
      <c r="AN357" s="90">
        <f t="shared" si="209"/>
        <v>56.895690237427345</v>
      </c>
      <c r="AO357" s="90">
        <f t="shared" si="209"/>
        <v>56.895593731005299</v>
      </c>
      <c r="AP357" s="90">
        <f t="shared" si="209"/>
        <v>56.89529694209542</v>
      </c>
      <c r="AQ357" s="90">
        <f t="shared" si="209"/>
        <v>56.89438441802799</v>
      </c>
      <c r="AR357" s="90">
        <f t="shared" si="209"/>
        <v>56.891580593183434</v>
      </c>
      <c r="AS357" s="90">
        <f t="shared" si="209"/>
        <v>56.882982962944396</v>
      </c>
      <c r="AT357" s="90">
        <f t="shared" si="209"/>
        <v>56.856775218983927</v>
      </c>
      <c r="AU357" s="90">
        <f t="shared" si="207"/>
        <v>56.778132256059344</v>
      </c>
    </row>
    <row r="358" spans="1:64" ht="12.95" customHeight="1">
      <c r="A358" s="149" t="s">
        <v>840</v>
      </c>
      <c r="B358" s="150" t="s">
        <v>197</v>
      </c>
      <c r="C358" s="49">
        <v>50855.542699999998</v>
      </c>
      <c r="D358" s="149" t="s">
        <v>57</v>
      </c>
      <c r="E358" s="53">
        <f t="shared" si="188"/>
        <v>51303.41451222069</v>
      </c>
      <c r="F358" s="83">
        <f t="shared" si="189"/>
        <v>51303.5</v>
      </c>
      <c r="G358" s="83">
        <f t="shared" si="208"/>
        <v>-1.8865979996917304E-2</v>
      </c>
      <c r="J358" s="83">
        <f>G358</f>
        <v>-1.8865979996917304E-2</v>
      </c>
      <c r="P358" s="83">
        <f t="shared" si="190"/>
        <v>-9.1901417592550761E-3</v>
      </c>
      <c r="Q358" s="146">
        <f t="shared" si="191"/>
        <v>35837.042699999998</v>
      </c>
      <c r="R358" s="83">
        <f t="shared" si="182"/>
        <v>9.3621845601406486E-5</v>
      </c>
      <c r="S358" s="85">
        <v>1</v>
      </c>
      <c r="T358" s="83">
        <f t="shared" si="192"/>
        <v>9.3621845601406486E-5</v>
      </c>
      <c r="Z358" s="83">
        <f t="shared" si="193"/>
        <v>51303.5</v>
      </c>
      <c r="AA358" s="90">
        <f t="shared" si="194"/>
        <v>-1.1463180173250053E-2</v>
      </c>
      <c r="AB358" s="90">
        <f t="shared" si="195"/>
        <v>-1.6592941582922328E-2</v>
      </c>
      <c r="AC358" s="90">
        <f t="shared" si="196"/>
        <v>-9.6758382376622275E-3</v>
      </c>
      <c r="AD358" s="90">
        <f t="shared" si="197"/>
        <v>-7.4027998236672506E-3</v>
      </c>
      <c r="AE358" s="90">
        <f t="shared" si="198"/>
        <v>5.4801445229287878E-5</v>
      </c>
      <c r="AF358" s="83">
        <f t="shared" si="199"/>
        <v>-9.6758382376622275E-3</v>
      </c>
      <c r="AG358" s="147"/>
      <c r="AH358" s="83">
        <f t="shared" si="200"/>
        <v>-2.2730384139949765E-3</v>
      </c>
      <c r="AI358" s="83">
        <f t="shared" si="201"/>
        <v>1.3002488652697402</v>
      </c>
      <c r="AJ358" s="83">
        <f t="shared" si="202"/>
        <v>-0.86363263527283729</v>
      </c>
      <c r="AK358" s="83">
        <f t="shared" si="203"/>
        <v>0.17144604904313893</v>
      </c>
      <c r="AL358" s="83">
        <f t="shared" si="204"/>
        <v>0.51883289109840858</v>
      </c>
      <c r="AM358" s="83">
        <f t="shared" si="205"/>
        <v>0.26539678752353862</v>
      </c>
      <c r="AN358" s="90">
        <f t="shared" si="209"/>
        <v>56.914624852888032</v>
      </c>
      <c r="AO358" s="90">
        <f t="shared" si="209"/>
        <v>56.914526874599012</v>
      </c>
      <c r="AP358" s="90">
        <f t="shared" si="209"/>
        <v>56.914223429140392</v>
      </c>
      <c r="AQ358" s="90">
        <f t="shared" si="209"/>
        <v>56.913283861212733</v>
      </c>
      <c r="AR358" s="90">
        <f t="shared" si="209"/>
        <v>56.910376777638092</v>
      </c>
      <c r="AS358" s="90">
        <f t="shared" si="209"/>
        <v>56.90140215004056</v>
      </c>
      <c r="AT358" s="90">
        <f t="shared" si="209"/>
        <v>56.873878150909754</v>
      </c>
      <c r="AU358" s="90">
        <f t="shared" si="207"/>
        <v>56.79093217600802</v>
      </c>
    </row>
    <row r="359" spans="1:64" ht="12.95" customHeight="1">
      <c r="A359" s="149" t="s">
        <v>840</v>
      </c>
      <c r="B359" s="150" t="s">
        <v>195</v>
      </c>
      <c r="C359" s="49">
        <v>50855.649700000002</v>
      </c>
      <c r="D359" s="149" t="s">
        <v>57</v>
      </c>
      <c r="E359" s="53">
        <f t="shared" si="188"/>
        <v>51303.899363385899</v>
      </c>
      <c r="F359" s="83">
        <f t="shared" si="189"/>
        <v>51304</v>
      </c>
      <c r="G359" s="83">
        <f t="shared" si="208"/>
        <v>-2.220911999756936E-2</v>
      </c>
      <c r="J359" s="83">
        <f>G359</f>
        <v>-2.220911999756936E-2</v>
      </c>
      <c r="P359" s="83">
        <f t="shared" si="190"/>
        <v>-9.1903097903961624E-3</v>
      </c>
      <c r="Q359" s="146">
        <f t="shared" si="191"/>
        <v>35837.149700000002</v>
      </c>
      <c r="R359" s="83">
        <f t="shared" si="182"/>
        <v>1.6948941921039704E-4</v>
      </c>
      <c r="S359" s="85">
        <v>1</v>
      </c>
      <c r="T359" s="83">
        <f t="shared" si="192"/>
        <v>1.6948941921039704E-4</v>
      </c>
      <c r="Z359" s="83">
        <f t="shared" si="193"/>
        <v>51304</v>
      </c>
      <c r="AA359" s="90">
        <f t="shared" si="194"/>
        <v>-1.1463957004482285E-2</v>
      </c>
      <c r="AB359" s="90">
        <f t="shared" si="195"/>
        <v>-1.9935472783483236E-2</v>
      </c>
      <c r="AC359" s="90">
        <f t="shared" si="196"/>
        <v>-1.3018810207173197E-2</v>
      </c>
      <c r="AD359" s="90">
        <f t="shared" si="197"/>
        <v>-1.0745162993087075E-2</v>
      </c>
      <c r="AE359" s="90">
        <f t="shared" si="198"/>
        <v>1.1545852774800799E-4</v>
      </c>
      <c r="AF359" s="83">
        <f t="shared" si="199"/>
        <v>-1.3018810207173197E-2</v>
      </c>
      <c r="AG359" s="147"/>
      <c r="AH359" s="83">
        <f t="shared" si="200"/>
        <v>-2.2736472140861227E-3</v>
      </c>
      <c r="AI359" s="83">
        <f t="shared" si="201"/>
        <v>1.3001656730486058</v>
      </c>
      <c r="AJ359" s="83">
        <f t="shared" si="202"/>
        <v>-0.86387704907839147</v>
      </c>
      <c r="AK359" s="83">
        <f t="shared" si="203"/>
        <v>0.17159165932977777</v>
      </c>
      <c r="AL359" s="83">
        <f t="shared" si="204"/>
        <v>0.51931792360342433</v>
      </c>
      <c r="AM359" s="83">
        <f t="shared" si="205"/>
        <v>0.26565640223327519</v>
      </c>
      <c r="AN359" s="90">
        <f t="shared" si="209"/>
        <v>56.914974888552706</v>
      </c>
      <c r="AO359" s="90">
        <f t="shared" si="209"/>
        <v>56.914876887475387</v>
      </c>
      <c r="AP359" s="90">
        <f t="shared" si="209"/>
        <v>56.914573330741568</v>
      </c>
      <c r="AQ359" s="90">
        <f t="shared" si="209"/>
        <v>56.913633292575639</v>
      </c>
      <c r="AR359" s="90">
        <f t="shared" si="209"/>
        <v>56.910724368616428</v>
      </c>
      <c r="AS359" s="90">
        <f t="shared" si="209"/>
        <v>56.901742905148971</v>
      </c>
      <c r="AT359" s="90">
        <f t="shared" si="209"/>
        <v>56.874194745884104</v>
      </c>
      <c r="AU359" s="90">
        <f t="shared" si="207"/>
        <v>56.791169211562625</v>
      </c>
    </row>
    <row r="360" spans="1:64" ht="12.95" customHeight="1">
      <c r="A360" s="53" t="s">
        <v>183</v>
      </c>
      <c r="B360" s="50"/>
      <c r="C360" s="49">
        <v>50881.481699999997</v>
      </c>
      <c r="D360" s="49">
        <v>2.0000000000000001E-4</v>
      </c>
      <c r="E360" s="83">
        <f t="shared" si="188"/>
        <v>51420.952403565811</v>
      </c>
      <c r="F360" s="83">
        <f t="shared" si="189"/>
        <v>51421</v>
      </c>
      <c r="G360" s="83">
        <f t="shared" si="208"/>
        <v>-1.0503880002943333E-2</v>
      </c>
      <c r="J360" s="83">
        <f>G360</f>
        <v>-1.0503880002943333E-2</v>
      </c>
      <c r="P360" s="83">
        <f t="shared" si="190"/>
        <v>-9.2296215093419526E-3</v>
      </c>
      <c r="Q360" s="146">
        <f t="shared" si="191"/>
        <v>35862.981699999997</v>
      </c>
      <c r="R360" s="83">
        <f t="shared" si="182"/>
        <v>1.6237347085152598E-6</v>
      </c>
      <c r="S360" s="85">
        <v>1</v>
      </c>
      <c r="T360" s="83">
        <f t="shared" si="192"/>
        <v>1.6237347085152598E-6</v>
      </c>
      <c r="Z360" s="83">
        <f t="shared" si="193"/>
        <v>51421</v>
      </c>
      <c r="AA360" s="90">
        <f t="shared" si="194"/>
        <v>-1.1636912837837904E-2</v>
      </c>
      <c r="AB360" s="90">
        <f t="shared" si="195"/>
        <v>-8.0965886744473817E-3</v>
      </c>
      <c r="AC360" s="90">
        <f t="shared" si="196"/>
        <v>-1.2742584936013806E-3</v>
      </c>
      <c r="AD360" s="90">
        <f t="shared" si="197"/>
        <v>1.133032834894571E-3</v>
      </c>
      <c r="AE360" s="90">
        <f t="shared" si="198"/>
        <v>1.2837634049492282E-6</v>
      </c>
      <c r="AF360" s="83">
        <f t="shared" si="199"/>
        <v>-1.2742584936013806E-3</v>
      </c>
      <c r="AG360" s="147"/>
      <c r="AH360" s="83">
        <f t="shared" si="200"/>
        <v>-2.407291328495952E-3</v>
      </c>
      <c r="AI360" s="83">
        <f t="shared" si="201"/>
        <v>1.2791655516090688</v>
      </c>
      <c r="AJ360" s="83">
        <f t="shared" si="202"/>
        <v>-0.91464511246139413</v>
      </c>
      <c r="AK360" s="83">
        <f t="shared" si="203"/>
        <v>0.2039846161431626</v>
      </c>
      <c r="AL360" s="83">
        <f t="shared" si="204"/>
        <v>0.63103039696842123</v>
      </c>
      <c r="AM360" s="83">
        <f t="shared" si="205"/>
        <v>0.32641944068758866</v>
      </c>
      <c r="AN360" s="90">
        <f t="shared" si="209"/>
        <v>56.996236725491094</v>
      </c>
      <c r="AO360" s="90">
        <f t="shared" si="209"/>
        <v>56.996137647691853</v>
      </c>
      <c r="AP360" s="90">
        <f t="shared" si="209"/>
        <v>56.995819818600012</v>
      </c>
      <c r="AQ360" s="90">
        <f t="shared" si="209"/>
        <v>56.994800589555354</v>
      </c>
      <c r="AR360" s="90">
        <f t="shared" si="209"/>
        <v>56.991535419748246</v>
      </c>
      <c r="AS360" s="90">
        <f t="shared" si="209"/>
        <v>56.981108934683377</v>
      </c>
      <c r="AT360" s="90">
        <f t="shared" si="209"/>
        <v>56.948140198345108</v>
      </c>
      <c r="AU360" s="90">
        <f t="shared" si="207"/>
        <v>56.846635531340233</v>
      </c>
    </row>
    <row r="361" spans="1:64" ht="12.95" customHeight="1">
      <c r="A361" s="151" t="s">
        <v>848</v>
      </c>
      <c r="B361" s="150" t="s">
        <v>195</v>
      </c>
      <c r="C361" s="49">
        <v>50890.088000000003</v>
      </c>
      <c r="D361" s="149" t="s">
        <v>56</v>
      </c>
      <c r="E361" s="53">
        <f t="shared" si="188"/>
        <v>51459.950296864874</v>
      </c>
      <c r="F361" s="83">
        <f t="shared" si="189"/>
        <v>51460</v>
      </c>
      <c r="G361" s="83">
        <f t="shared" si="208"/>
        <v>-1.0968799993861467E-2</v>
      </c>
      <c r="I361" s="83">
        <f>G361</f>
        <v>-1.0968799993861467E-2</v>
      </c>
      <c r="P361" s="83">
        <f t="shared" si="190"/>
        <v>-9.2427220663844536E-3</v>
      </c>
      <c r="Q361" s="146">
        <f t="shared" si="191"/>
        <v>35871.588000000003</v>
      </c>
      <c r="R361" s="83">
        <f t="shared" si="182"/>
        <v>2.9793450117233406E-6</v>
      </c>
      <c r="S361" s="85">
        <v>0.1</v>
      </c>
      <c r="T361" s="83">
        <f t="shared" si="192"/>
        <v>2.9793450117233408E-7</v>
      </c>
      <c r="Z361" s="83">
        <f t="shared" si="193"/>
        <v>51460</v>
      </c>
      <c r="AA361" s="90">
        <f t="shared" si="194"/>
        <v>-1.1690620225637041E-2</v>
      </c>
      <c r="AB361" s="90">
        <f t="shared" si="195"/>
        <v>-8.5209018346088794E-3</v>
      </c>
      <c r="AC361" s="90">
        <f t="shared" si="196"/>
        <v>-1.7260779274770131E-3</v>
      </c>
      <c r="AD361" s="90">
        <f t="shared" si="197"/>
        <v>7.2182023177557418E-4</v>
      </c>
      <c r="AE361" s="90">
        <f t="shared" si="198"/>
        <v>5.2102444700054362E-8</v>
      </c>
      <c r="AF361" s="83">
        <f t="shared" si="199"/>
        <v>-1.7260779274770131E-3</v>
      </c>
      <c r="AG361" s="147"/>
      <c r="AH361" s="83">
        <f t="shared" si="200"/>
        <v>-2.4478981592525877E-3</v>
      </c>
      <c r="AI361" s="83">
        <f t="shared" si="201"/>
        <v>1.2715563826112062</v>
      </c>
      <c r="AJ361" s="83">
        <f t="shared" si="202"/>
        <v>-0.92875244539538371</v>
      </c>
      <c r="AK361" s="83">
        <f t="shared" si="203"/>
        <v>0.21400995278581139</v>
      </c>
      <c r="AL361" s="83">
        <f t="shared" si="204"/>
        <v>0.66743435629402414</v>
      </c>
      <c r="AM361" s="83">
        <f t="shared" si="205"/>
        <v>0.34668347122361093</v>
      </c>
      <c r="AN361" s="90">
        <f t="shared" ref="AN361:AT370" si="210">$AU361+$AB$7*SIN(AO361)</f>
        <v>57.023019802777974</v>
      </c>
      <c r="AO361" s="90">
        <f t="shared" si="210"/>
        <v>57.022922106198841</v>
      </c>
      <c r="AP361" s="90">
        <f t="shared" si="210"/>
        <v>57.022604513484978</v>
      </c>
      <c r="AQ361" s="90">
        <f t="shared" si="210"/>
        <v>57.021572438005833</v>
      </c>
      <c r="AR361" s="90">
        <f t="shared" si="210"/>
        <v>57.018222271364159</v>
      </c>
      <c r="AS361" s="90">
        <f t="shared" si="210"/>
        <v>57.00738630960312</v>
      </c>
      <c r="AT361" s="90">
        <f t="shared" si="210"/>
        <v>56.972722085399916</v>
      </c>
      <c r="AU361" s="90">
        <f t="shared" si="207"/>
        <v>56.865124304599433</v>
      </c>
    </row>
    <row r="362" spans="1:64" ht="12.95" customHeight="1">
      <c r="A362" s="53" t="s">
        <v>184</v>
      </c>
      <c r="B362" s="50"/>
      <c r="C362" s="152">
        <v>50900.345000000001</v>
      </c>
      <c r="D362" s="49">
        <v>6.0000000000000001E-3</v>
      </c>
      <c r="E362" s="83">
        <f t="shared" si="188"/>
        <v>51506.428038933831</v>
      </c>
      <c r="F362" s="83">
        <f t="shared" si="189"/>
        <v>51506.5</v>
      </c>
      <c r="G362" s="83">
        <f t="shared" si="208"/>
        <v>-1.5880819999438245E-2</v>
      </c>
      <c r="I362" s="83">
        <f>G362</f>
        <v>-1.5880819999438245E-2</v>
      </c>
      <c r="P362" s="83">
        <f t="shared" si="190"/>
        <v>-9.2583397726492683E-3</v>
      </c>
      <c r="Q362" s="146">
        <f t="shared" si="191"/>
        <v>35881.845000000001</v>
      </c>
      <c r="R362" s="83">
        <f t="shared" si="182"/>
        <v>4.3857244354210975E-5</v>
      </c>
      <c r="S362" s="85">
        <v>0.1</v>
      </c>
      <c r="T362" s="83">
        <f t="shared" si="192"/>
        <v>4.3857244354210974E-6</v>
      </c>
      <c r="Z362" s="83">
        <f t="shared" si="193"/>
        <v>51506.5</v>
      </c>
      <c r="AA362" s="90">
        <f t="shared" si="194"/>
        <v>-1.1752058067158252E-2</v>
      </c>
      <c r="AB362" s="90">
        <f t="shared" si="195"/>
        <v>-1.3387101704929261E-2</v>
      </c>
      <c r="AC362" s="90">
        <f t="shared" si="196"/>
        <v>-6.6224802267889765E-3</v>
      </c>
      <c r="AD362" s="90">
        <f t="shared" si="197"/>
        <v>-4.1287619322799927E-3</v>
      </c>
      <c r="AE362" s="90">
        <f t="shared" si="198"/>
        <v>1.7046675093444421E-6</v>
      </c>
      <c r="AF362" s="83">
        <f t="shared" si="199"/>
        <v>-6.6224802267889765E-3</v>
      </c>
      <c r="AG362" s="147"/>
      <c r="AH362" s="83">
        <f t="shared" si="200"/>
        <v>-2.4937182945089834E-3</v>
      </c>
      <c r="AI362" s="83">
        <f t="shared" si="201"/>
        <v>1.2621444483918745</v>
      </c>
      <c r="AJ362" s="83">
        <f t="shared" si="202"/>
        <v>-0.9437724650865239</v>
      </c>
      <c r="AK362" s="83">
        <f t="shared" si="203"/>
        <v>0.22544049548736575</v>
      </c>
      <c r="AL362" s="83">
        <f t="shared" si="204"/>
        <v>0.71026282779530947</v>
      </c>
      <c r="AM362" s="83">
        <f t="shared" si="205"/>
        <v>0.37085461219722843</v>
      </c>
      <c r="AN362" s="90">
        <f t="shared" si="210"/>
        <v>57.054740979734468</v>
      </c>
      <c r="AO362" s="90">
        <f t="shared" si="210"/>
        <v>57.0546459136172</v>
      </c>
      <c r="AP362" s="90">
        <f t="shared" si="210"/>
        <v>57.054331597895647</v>
      </c>
      <c r="AQ362" s="90">
        <f t="shared" si="210"/>
        <v>57.053292769408223</v>
      </c>
      <c r="AR362" s="90">
        <f t="shared" si="210"/>
        <v>57.049863617872091</v>
      </c>
      <c r="AS362" s="90">
        <f t="shared" si="210"/>
        <v>57.038589293959504</v>
      </c>
      <c r="AT362" s="90">
        <f t="shared" si="210"/>
        <v>57.001983015555638</v>
      </c>
      <c r="AU362" s="90">
        <f t="shared" si="207"/>
        <v>56.887168611177714</v>
      </c>
    </row>
    <row r="363" spans="1:64" ht="12.95" customHeight="1">
      <c r="A363" s="53" t="s">
        <v>190</v>
      </c>
      <c r="B363" s="50"/>
      <c r="C363" s="49">
        <v>50919.549700000003</v>
      </c>
      <c r="D363" s="49">
        <v>2.3999999999999998E-3</v>
      </c>
      <c r="E363" s="83">
        <f t="shared" si="188"/>
        <v>51593.450666711149</v>
      </c>
      <c r="F363" s="83">
        <f t="shared" si="189"/>
        <v>51593.5</v>
      </c>
      <c r="G363" s="83">
        <f t="shared" si="208"/>
        <v>-1.0887179996643681E-2</v>
      </c>
      <c r="K363" s="83">
        <f>G363</f>
        <v>-1.0887179996643681E-2</v>
      </c>
      <c r="P363" s="83">
        <f t="shared" si="190"/>
        <v>-9.2875536034327834E-3</v>
      </c>
      <c r="Q363" s="146">
        <f t="shared" si="191"/>
        <v>35901.049700000003</v>
      </c>
      <c r="R363" s="83">
        <f t="shared" si="182"/>
        <v>2.5588045978569056E-6</v>
      </c>
      <c r="S363" s="85">
        <v>1</v>
      </c>
      <c r="T363" s="83">
        <f t="shared" si="192"/>
        <v>2.5588045978569056E-6</v>
      </c>
      <c r="Z363" s="83">
        <f t="shared" si="193"/>
        <v>51593.5</v>
      </c>
      <c r="AA363" s="90">
        <f t="shared" si="194"/>
        <v>-1.1859411979673126E-2</v>
      </c>
      <c r="AB363" s="90">
        <f t="shared" si="195"/>
        <v>-8.3153216204033386E-3</v>
      </c>
      <c r="AC363" s="90">
        <f t="shared" si="196"/>
        <v>-1.5996263932108977E-3</v>
      </c>
      <c r="AD363" s="90">
        <f t="shared" si="197"/>
        <v>9.7223198302944479E-4</v>
      </c>
      <c r="AE363" s="90">
        <f t="shared" si="198"/>
        <v>9.4523502882536667E-7</v>
      </c>
      <c r="AF363" s="83">
        <f t="shared" si="199"/>
        <v>-1.5996263932108977E-3</v>
      </c>
      <c r="AG363" s="147"/>
      <c r="AH363" s="83">
        <f t="shared" si="200"/>
        <v>-2.5718583762403425E-3</v>
      </c>
      <c r="AI363" s="83">
        <f t="shared" si="201"/>
        <v>1.2436860116301083</v>
      </c>
      <c r="AJ363" s="83">
        <f t="shared" si="202"/>
        <v>-0.96676226979878732</v>
      </c>
      <c r="AK363" s="83">
        <f t="shared" si="203"/>
        <v>0.24527587847988591</v>
      </c>
      <c r="AL363" s="83">
        <f t="shared" si="204"/>
        <v>0.78864966679494175</v>
      </c>
      <c r="AM363" s="83">
        <f t="shared" si="205"/>
        <v>0.41611953414185388</v>
      </c>
      <c r="AN363" s="90">
        <f t="shared" si="210"/>
        <v>57.113441026778148</v>
      </c>
      <c r="AO363" s="90">
        <f t="shared" si="210"/>
        <v>57.113353291073764</v>
      </c>
      <c r="AP363" s="90">
        <f t="shared" si="210"/>
        <v>57.113052931842766</v>
      </c>
      <c r="AQ363" s="90">
        <f t="shared" si="210"/>
        <v>57.112025097549143</v>
      </c>
      <c r="AR363" s="90">
        <f t="shared" si="210"/>
        <v>57.108512862466895</v>
      </c>
      <c r="AS363" s="90">
        <f t="shared" si="210"/>
        <v>57.096568781743059</v>
      </c>
      <c r="AT363" s="90">
        <f t="shared" si="210"/>
        <v>57.056576715104228</v>
      </c>
      <c r="AU363" s="90">
        <f t="shared" si="207"/>
        <v>56.928412797679009</v>
      </c>
    </row>
    <row r="364" spans="1:64" ht="12.95" customHeight="1">
      <c r="A364" s="149" t="s">
        <v>824</v>
      </c>
      <c r="B364" s="150" t="s">
        <v>197</v>
      </c>
      <c r="C364" s="49">
        <v>50921.758000000002</v>
      </c>
      <c r="D364" s="149" t="s">
        <v>56</v>
      </c>
      <c r="E364" s="53">
        <f t="shared" si="188"/>
        <v>51603.457179123245</v>
      </c>
      <c r="F364" s="83">
        <f t="shared" si="189"/>
        <v>51603.5</v>
      </c>
      <c r="G364" s="83">
        <f t="shared" si="208"/>
        <v>-9.4499799961340614E-3</v>
      </c>
      <c r="I364" s="83">
        <f>G364</f>
        <v>-9.4499799961340614E-3</v>
      </c>
      <c r="P364" s="83">
        <f t="shared" si="190"/>
        <v>-9.2909109810271895E-3</v>
      </c>
      <c r="Q364" s="146">
        <f t="shared" si="191"/>
        <v>35903.258000000002</v>
      </c>
      <c r="R364" s="83">
        <f t="shared" si="182"/>
        <v>2.5302951567070234E-8</v>
      </c>
      <c r="S364" s="85">
        <v>0.1</v>
      </c>
      <c r="T364" s="83">
        <f t="shared" si="192"/>
        <v>2.5302951567070235E-9</v>
      </c>
      <c r="Z364" s="83">
        <f t="shared" si="193"/>
        <v>51603.5</v>
      </c>
      <c r="AA364" s="90">
        <f t="shared" si="194"/>
        <v>-1.1871118740432281E-2</v>
      </c>
      <c r="AB364" s="90">
        <f t="shared" si="195"/>
        <v>-6.8697722367289694E-3</v>
      </c>
      <c r="AC364" s="90">
        <f t="shared" si="196"/>
        <v>-1.5906901510687188E-4</v>
      </c>
      <c r="AD364" s="90">
        <f t="shared" si="197"/>
        <v>2.42113874429822E-3</v>
      </c>
      <c r="AE364" s="90">
        <f t="shared" si="198"/>
        <v>5.8619128191419623E-7</v>
      </c>
      <c r="AF364" s="83">
        <f t="shared" si="199"/>
        <v>-1.5906901510687188E-4</v>
      </c>
      <c r="AG364" s="147"/>
      <c r="AH364" s="83">
        <f t="shared" si="200"/>
        <v>-2.5802077594050919E-3</v>
      </c>
      <c r="AI364" s="83">
        <f t="shared" si="201"/>
        <v>1.2415031080835597</v>
      </c>
      <c r="AJ364" s="83">
        <f t="shared" si="202"/>
        <v>-0.96898981598813994</v>
      </c>
      <c r="AK364" s="83">
        <f t="shared" si="203"/>
        <v>0.24742549911892572</v>
      </c>
      <c r="AL364" s="83">
        <f t="shared" si="204"/>
        <v>0.79751056860328107</v>
      </c>
      <c r="AM364" s="83">
        <f t="shared" si="205"/>
        <v>0.42132677596712093</v>
      </c>
      <c r="AN364" s="90">
        <f t="shared" si="210"/>
        <v>57.12013219697134</v>
      </c>
      <c r="AO364" s="90">
        <f t="shared" si="210"/>
        <v>57.120045470638672</v>
      </c>
      <c r="AP364" s="90">
        <f t="shared" si="210"/>
        <v>57.11974729638964</v>
      </c>
      <c r="AQ364" s="90">
        <f t="shared" si="210"/>
        <v>57.118722577332342</v>
      </c>
      <c r="AR364" s="90">
        <f t="shared" si="210"/>
        <v>57.11520609514757</v>
      </c>
      <c r="AS364" s="90">
        <f t="shared" si="210"/>
        <v>57.103197835684078</v>
      </c>
      <c r="AT364" s="90">
        <f t="shared" si="210"/>
        <v>57.062838310686523</v>
      </c>
      <c r="AU364" s="90">
        <f t="shared" si="207"/>
        <v>56.933153508771106</v>
      </c>
    </row>
    <row r="365" spans="1:64" ht="12.95" customHeight="1">
      <c r="A365" s="53" t="s">
        <v>190</v>
      </c>
      <c r="B365" s="50"/>
      <c r="C365" s="49">
        <v>50925.398699999998</v>
      </c>
      <c r="D365" s="49">
        <v>5.9999999999999995E-4</v>
      </c>
      <c r="E365" s="83">
        <f t="shared" si="188"/>
        <v>51619.954353301888</v>
      </c>
      <c r="F365" s="83">
        <f t="shared" si="189"/>
        <v>51620</v>
      </c>
      <c r="G365" s="83">
        <f t="shared" si="208"/>
        <v>-1.0073600002215244E-2</v>
      </c>
      <c r="K365" s="83">
        <f>G365</f>
        <v>-1.0073600002215244E-2</v>
      </c>
      <c r="P365" s="83">
        <f t="shared" si="190"/>
        <v>-9.2964504133496283E-3</v>
      </c>
      <c r="Q365" s="146">
        <f t="shared" si="191"/>
        <v>35906.898699999998</v>
      </c>
      <c r="R365" s="83">
        <f t="shared" si="182"/>
        <v>6.0396148347399529E-7</v>
      </c>
      <c r="S365" s="85">
        <v>1</v>
      </c>
      <c r="T365" s="83">
        <f t="shared" si="192"/>
        <v>6.0396148347399529E-7</v>
      </c>
      <c r="Z365" s="83">
        <f t="shared" si="193"/>
        <v>51620</v>
      </c>
      <c r="AA365" s="90">
        <f t="shared" si="194"/>
        <v>-1.189015072285703E-2</v>
      </c>
      <c r="AB365" s="90">
        <f t="shared" si="195"/>
        <v>-7.4798996927078424E-3</v>
      </c>
      <c r="AC365" s="90">
        <f t="shared" si="196"/>
        <v>-7.7714958886561554E-4</v>
      </c>
      <c r="AD365" s="90">
        <f t="shared" si="197"/>
        <v>1.8165507206417859E-3</v>
      </c>
      <c r="AE365" s="90">
        <f t="shared" si="198"/>
        <v>3.2998565206641918E-6</v>
      </c>
      <c r="AF365" s="83">
        <f t="shared" si="199"/>
        <v>-7.7714958886561554E-4</v>
      </c>
      <c r="AG365" s="147"/>
      <c r="AH365" s="83">
        <f t="shared" si="200"/>
        <v>-2.593700309507401E-3</v>
      </c>
      <c r="AI365" s="83">
        <f t="shared" si="201"/>
        <v>1.2378770569253876</v>
      </c>
      <c r="AJ365" s="83">
        <f t="shared" si="202"/>
        <v>-0.97248296993373107</v>
      </c>
      <c r="AK365" s="83">
        <f t="shared" si="203"/>
        <v>0.25091359990400069</v>
      </c>
      <c r="AL365" s="83">
        <f t="shared" si="204"/>
        <v>0.81206285709354642</v>
      </c>
      <c r="AM365" s="83">
        <f t="shared" si="205"/>
        <v>0.42992105264631691</v>
      </c>
      <c r="AN365" s="90">
        <f t="shared" si="210"/>
        <v>57.131146855558235</v>
      </c>
      <c r="AO365" s="90">
        <f t="shared" si="210"/>
        <v>57.13106185726479</v>
      </c>
      <c r="AP365" s="90">
        <f t="shared" si="210"/>
        <v>57.130767522036606</v>
      </c>
      <c r="AQ365" s="90">
        <f t="shared" si="210"/>
        <v>57.129748727280109</v>
      </c>
      <c r="AR365" s="90">
        <f t="shared" si="210"/>
        <v>57.126227574805569</v>
      </c>
      <c r="AS365" s="90">
        <f t="shared" si="210"/>
        <v>57.114119252191188</v>
      </c>
      <c r="AT365" s="90">
        <f t="shared" si="210"/>
        <v>57.073163555244811</v>
      </c>
      <c r="AU365" s="90">
        <f t="shared" si="207"/>
        <v>56.940975682073081</v>
      </c>
    </row>
    <row r="366" spans="1:64" ht="12.95" customHeight="1">
      <c r="A366" s="149" t="s">
        <v>824</v>
      </c>
      <c r="B366" s="150" t="s">
        <v>195</v>
      </c>
      <c r="C366" s="49">
        <v>50925.62</v>
      </c>
      <c r="D366" s="149" t="s">
        <v>56</v>
      </c>
      <c r="E366" s="53">
        <f t="shared" si="188"/>
        <v>51620.95713426319</v>
      </c>
      <c r="F366" s="83">
        <f t="shared" si="189"/>
        <v>51621</v>
      </c>
      <c r="G366" s="83">
        <f t="shared" si="208"/>
        <v>-9.4598799987579696E-3</v>
      </c>
      <c r="I366" s="83">
        <f>G366</f>
        <v>-9.4598799987579696E-3</v>
      </c>
      <c r="P366" s="83">
        <f t="shared" si="190"/>
        <v>-9.2967861268868461E-3</v>
      </c>
      <c r="Q366" s="146">
        <f t="shared" si="191"/>
        <v>35907.120000000003</v>
      </c>
      <c r="R366" s="83">
        <f t="shared" si="182"/>
        <v>2.6599611041914444E-8</v>
      </c>
      <c r="S366" s="85">
        <v>0.1</v>
      </c>
      <c r="T366" s="83">
        <f t="shared" si="192"/>
        <v>2.6599611041914444E-9</v>
      </c>
      <c r="Z366" s="83">
        <f t="shared" si="193"/>
        <v>51621</v>
      </c>
      <c r="AA366" s="90">
        <f t="shared" si="194"/>
        <v>-1.1891292816739625E-2</v>
      </c>
      <c r="AB366" s="90">
        <f t="shared" si="195"/>
        <v>-6.8653733089051898E-3</v>
      </c>
      <c r="AC366" s="90">
        <f t="shared" si="196"/>
        <v>-1.6309387187112348E-4</v>
      </c>
      <c r="AD366" s="90">
        <f t="shared" si="197"/>
        <v>2.4314128179816555E-3</v>
      </c>
      <c r="AE366" s="90">
        <f t="shared" si="198"/>
        <v>5.9117682914454952E-7</v>
      </c>
      <c r="AF366" s="83">
        <f t="shared" si="199"/>
        <v>-1.6309387187112348E-4</v>
      </c>
      <c r="AG366" s="147"/>
      <c r="AH366" s="83">
        <f t="shared" si="200"/>
        <v>-2.5945066898527798E-3</v>
      </c>
      <c r="AI366" s="83">
        <f t="shared" si="201"/>
        <v>1.2376563569609522</v>
      </c>
      <c r="AJ366" s="83">
        <f t="shared" si="202"/>
        <v>-0.97268742921807705</v>
      </c>
      <c r="AK366" s="83">
        <f t="shared" si="203"/>
        <v>0.25112264896722758</v>
      </c>
      <c r="AL366" s="83">
        <f t="shared" si="204"/>
        <v>0.81294207627628157</v>
      </c>
      <c r="AM366" s="83">
        <f t="shared" si="205"/>
        <v>0.43044201470073945</v>
      </c>
      <c r="AN366" s="90">
        <f t="shared" si="210"/>
        <v>57.131813374348255</v>
      </c>
      <c r="AO366" s="90">
        <f t="shared" si="210"/>
        <v>57.131728483165865</v>
      </c>
      <c r="AP366" s="90">
        <f t="shared" si="210"/>
        <v>57.131434389680535</v>
      </c>
      <c r="AQ366" s="90">
        <f t="shared" si="210"/>
        <v>57.130415984824353</v>
      </c>
      <c r="AR366" s="90">
        <f t="shared" si="210"/>
        <v>57.126894642225906</v>
      </c>
      <c r="AS366" s="90">
        <f t="shared" si="210"/>
        <v>57.114780488972741</v>
      </c>
      <c r="AT366" s="90">
        <f t="shared" si="210"/>
        <v>57.073789069234273</v>
      </c>
      <c r="AU366" s="90">
        <f t="shared" si="207"/>
        <v>56.94144975318229</v>
      </c>
    </row>
    <row r="367" spans="1:64" ht="12.95" customHeight="1">
      <c r="A367" s="49" t="s">
        <v>190</v>
      </c>
      <c r="B367" s="50" t="s">
        <v>197</v>
      </c>
      <c r="C367" s="49">
        <v>50937.426399999997</v>
      </c>
      <c r="D367" s="49">
        <v>1.2999999999999999E-3</v>
      </c>
      <c r="E367" s="83">
        <f t="shared" si="188"/>
        <v>51674.455702456886</v>
      </c>
      <c r="F367" s="83">
        <f t="shared" si="189"/>
        <v>51674.5</v>
      </c>
      <c r="G367" s="83">
        <f t="shared" si="208"/>
        <v>-9.7758600022643805E-3</v>
      </c>
      <c r="K367" s="83">
        <f>G367</f>
        <v>-9.7758600022643805E-3</v>
      </c>
      <c r="P367" s="83">
        <f t="shared" si="190"/>
        <v>-9.3147451959929069E-3</v>
      </c>
      <c r="Q367" s="146">
        <f t="shared" si="191"/>
        <v>35918.926399999997</v>
      </c>
      <c r="R367" s="83">
        <f t="shared" si="182"/>
        <v>2.1262686456277854E-7</v>
      </c>
      <c r="S367" s="85">
        <v>1</v>
      </c>
      <c r="T367" s="83">
        <f t="shared" si="192"/>
        <v>2.1262686456277854E-7</v>
      </c>
      <c r="Z367" s="83">
        <f t="shared" si="193"/>
        <v>51674.5</v>
      </c>
      <c r="AA367" s="90">
        <f t="shared" si="194"/>
        <v>-1.1950509112219846E-2</v>
      </c>
      <c r="AB367" s="90">
        <f t="shared" si="195"/>
        <v>-7.1400960860374414E-3</v>
      </c>
      <c r="AC367" s="90">
        <f t="shared" si="196"/>
        <v>-4.6111480627147351E-4</v>
      </c>
      <c r="AD367" s="90">
        <f t="shared" si="197"/>
        <v>2.1746491099554656E-3</v>
      </c>
      <c r="AE367" s="90">
        <f t="shared" si="198"/>
        <v>4.7290987514300983E-6</v>
      </c>
      <c r="AF367" s="83">
        <f t="shared" si="199"/>
        <v>-4.6111480627147351E-4</v>
      </c>
      <c r="AG367" s="147"/>
      <c r="AH367" s="83">
        <f t="shared" si="200"/>
        <v>-2.6357639162269387E-3</v>
      </c>
      <c r="AI367" s="83">
        <f t="shared" si="201"/>
        <v>1.2257057748780604</v>
      </c>
      <c r="AJ367" s="83">
        <f t="shared" si="202"/>
        <v>-0.98244040658555654</v>
      </c>
      <c r="AK367" s="83">
        <f t="shared" si="203"/>
        <v>0.26191607819101786</v>
      </c>
      <c r="AL367" s="83">
        <f t="shared" si="204"/>
        <v>0.859521099268716</v>
      </c>
      <c r="AM367" s="83">
        <f t="shared" si="205"/>
        <v>0.45833124056547075</v>
      </c>
      <c r="AN367" s="90">
        <f t="shared" si="210"/>
        <v>57.167297555499964</v>
      </c>
      <c r="AO367" s="90">
        <f t="shared" si="210"/>
        <v>57.167218738867469</v>
      </c>
      <c r="AP367" s="90">
        <f t="shared" si="210"/>
        <v>57.166938966895017</v>
      </c>
      <c r="AQ367" s="90">
        <f t="shared" si="210"/>
        <v>57.165946321595364</v>
      </c>
      <c r="AR367" s="90">
        <f t="shared" si="210"/>
        <v>57.162429987530722</v>
      </c>
      <c r="AS367" s="90">
        <f t="shared" si="210"/>
        <v>57.150042959371817</v>
      </c>
      <c r="AT367" s="90">
        <f t="shared" si="210"/>
        <v>57.107209841030155</v>
      </c>
      <c r="AU367" s="90">
        <f t="shared" si="207"/>
        <v>56.966812557525039</v>
      </c>
    </row>
    <row r="368" spans="1:64" ht="12.95" customHeight="1">
      <c r="A368" s="53" t="s">
        <v>185</v>
      </c>
      <c r="B368" s="50" t="s">
        <v>197</v>
      </c>
      <c r="C368" s="49">
        <v>50943.383999999998</v>
      </c>
      <c r="D368" s="49">
        <v>3.0000000000000001E-3</v>
      </c>
      <c r="E368" s="83">
        <f t="shared" si="188"/>
        <v>51701.451490323721</v>
      </c>
      <c r="F368" s="83">
        <f t="shared" si="189"/>
        <v>51701.5</v>
      </c>
      <c r="G368" s="83">
        <f t="shared" si="208"/>
        <v>-1.0705419997975696E-2</v>
      </c>
      <c r="I368" s="83">
        <f>G368</f>
        <v>-1.0705419997975696E-2</v>
      </c>
      <c r="P368" s="83">
        <f t="shared" si="190"/>
        <v>-9.3238074549068708E-3</v>
      </c>
      <c r="Q368" s="146">
        <f t="shared" si="191"/>
        <v>35924.883999999998</v>
      </c>
      <c r="R368" s="83">
        <f t="shared" si="182"/>
        <v>1.9088532191651061E-6</v>
      </c>
      <c r="S368" s="85">
        <v>0.1</v>
      </c>
      <c r="T368" s="83">
        <f t="shared" si="192"/>
        <v>1.9088532191651062E-7</v>
      </c>
      <c r="Z368" s="83">
        <f t="shared" si="193"/>
        <v>51701.5</v>
      </c>
      <c r="AA368" s="90">
        <f t="shared" si="194"/>
        <v>-1.197899521978728E-2</v>
      </c>
      <c r="AB368" s="90">
        <f t="shared" si="195"/>
        <v>-8.050232233095287E-3</v>
      </c>
      <c r="AC368" s="90">
        <f t="shared" si="196"/>
        <v>-1.3816125430688251E-3</v>
      </c>
      <c r="AD368" s="90">
        <f t="shared" si="197"/>
        <v>1.2735752218115837E-3</v>
      </c>
      <c r="AE368" s="90">
        <f t="shared" si="198"/>
        <v>1.6219938456124247E-7</v>
      </c>
      <c r="AF368" s="83">
        <f t="shared" si="199"/>
        <v>-1.3816125430688251E-3</v>
      </c>
      <c r="AG368" s="147"/>
      <c r="AH368" s="83">
        <f t="shared" si="200"/>
        <v>-2.6551877648804088E-3</v>
      </c>
      <c r="AI368" s="83">
        <f t="shared" si="201"/>
        <v>1.2195790927329047</v>
      </c>
      <c r="AJ368" s="83">
        <f t="shared" si="202"/>
        <v>-0.98649810426265616</v>
      </c>
      <c r="AK368" s="83">
        <f t="shared" si="203"/>
        <v>0.26707330615930808</v>
      </c>
      <c r="AL368" s="83">
        <f t="shared" si="204"/>
        <v>0.88268378799186031</v>
      </c>
      <c r="AM368" s="83">
        <f t="shared" si="205"/>
        <v>0.4724208682661355</v>
      </c>
      <c r="AN368" s="90">
        <f t="shared" si="210"/>
        <v>57.185073837145936</v>
      </c>
      <c r="AO368" s="90">
        <f t="shared" si="210"/>
        <v>57.184998298198515</v>
      </c>
      <c r="AP368" s="90">
        <f t="shared" si="210"/>
        <v>57.184726681266604</v>
      </c>
      <c r="AQ368" s="90">
        <f t="shared" si="210"/>
        <v>57.18375047239261</v>
      </c>
      <c r="AR368" s="90">
        <f t="shared" si="210"/>
        <v>57.18024769064526</v>
      </c>
      <c r="AS368" s="90">
        <f t="shared" si="210"/>
        <v>57.167752105558314</v>
      </c>
      <c r="AT368" s="90">
        <f t="shared" si="210"/>
        <v>57.124042432665995</v>
      </c>
      <c r="AU368" s="90">
        <f t="shared" si="207"/>
        <v>56.979612477473715</v>
      </c>
      <c r="AV368" s="90"/>
      <c r="AW368" s="90"/>
      <c r="AX368" s="90"/>
      <c r="AY368" s="90"/>
      <c r="AZ368" s="90"/>
      <c r="BA368" s="90"/>
      <c r="BB368" s="90"/>
      <c r="BC368" s="90"/>
      <c r="BD368" s="90"/>
      <c r="BE368" s="90"/>
      <c r="BF368" s="90"/>
      <c r="BG368" s="90"/>
      <c r="BH368" s="90"/>
      <c r="BI368" s="90"/>
      <c r="BJ368" s="90"/>
      <c r="BK368" s="90"/>
      <c r="BL368" s="90"/>
    </row>
    <row r="369" spans="1:47" ht="12.95" customHeight="1">
      <c r="A369" s="53" t="s">
        <v>190</v>
      </c>
      <c r="B369" s="50"/>
      <c r="C369" s="49">
        <v>50946.364600000001</v>
      </c>
      <c r="D369" s="49">
        <v>1.1999999999999999E-3</v>
      </c>
      <c r="E369" s="83">
        <f t="shared" si="188"/>
        <v>51714.957540631891</v>
      </c>
      <c r="F369" s="83">
        <f t="shared" si="189"/>
        <v>51715</v>
      </c>
      <c r="G369" s="83">
        <f t="shared" si="208"/>
        <v>-9.3702000012854114E-3</v>
      </c>
      <c r="K369" s="83">
        <f>G369</f>
        <v>-9.3702000012854114E-3</v>
      </c>
      <c r="P369" s="83">
        <f t="shared" si="190"/>
        <v>-9.3283382833752124E-3</v>
      </c>
      <c r="Q369" s="146">
        <f t="shared" si="191"/>
        <v>35927.864600000001</v>
      </c>
      <c r="R369" s="83">
        <f t="shared" si="182"/>
        <v>1.752403426393074E-9</v>
      </c>
      <c r="S369" s="85">
        <v>1</v>
      </c>
      <c r="T369" s="83">
        <f t="shared" si="192"/>
        <v>1.752403426393074E-9</v>
      </c>
      <c r="Z369" s="83">
        <f t="shared" si="193"/>
        <v>51715</v>
      </c>
      <c r="AA369" s="90">
        <f t="shared" si="194"/>
        <v>-1.1992888691434188E-2</v>
      </c>
      <c r="AB369" s="90">
        <f t="shared" si="195"/>
        <v>-6.705649593226436E-3</v>
      </c>
      <c r="AC369" s="90">
        <f t="shared" si="196"/>
        <v>-4.1861717910198978E-5</v>
      </c>
      <c r="AD369" s="90">
        <f t="shared" si="197"/>
        <v>2.6226886901487764E-3</v>
      </c>
      <c r="AE369" s="90">
        <f t="shared" si="198"/>
        <v>6.8784959654343042E-6</v>
      </c>
      <c r="AF369" s="83">
        <f t="shared" si="199"/>
        <v>-4.1861717910198978E-5</v>
      </c>
      <c r="AG369" s="147"/>
      <c r="AH369" s="83">
        <f t="shared" si="200"/>
        <v>-2.6645504080589758E-3</v>
      </c>
      <c r="AI369" s="83">
        <f t="shared" si="201"/>
        <v>1.2164948671369062</v>
      </c>
      <c r="AJ369" s="83">
        <f t="shared" si="202"/>
        <v>-0.98831532984313886</v>
      </c>
      <c r="AK369" s="83">
        <f t="shared" si="203"/>
        <v>0.26957948982005725</v>
      </c>
      <c r="AL369" s="83">
        <f t="shared" si="204"/>
        <v>0.89417796695709184</v>
      </c>
      <c r="AM369" s="83">
        <f t="shared" si="205"/>
        <v>0.47946981748783368</v>
      </c>
      <c r="AN369" s="90">
        <f t="shared" si="210"/>
        <v>57.193928476978606</v>
      </c>
      <c r="AO369" s="90">
        <f t="shared" si="210"/>
        <v>57.193854617549817</v>
      </c>
      <c r="AP369" s="90">
        <f t="shared" si="210"/>
        <v>57.193587279970707</v>
      </c>
      <c r="AQ369" s="90">
        <f t="shared" si="210"/>
        <v>57.192620088371655</v>
      </c>
      <c r="AR369" s="90">
        <f t="shared" si="210"/>
        <v>57.189126762865463</v>
      </c>
      <c r="AS369" s="90">
        <f t="shared" si="210"/>
        <v>57.176584227400369</v>
      </c>
      <c r="AT369" s="90">
        <f t="shared" si="210"/>
        <v>57.132449896082925</v>
      </c>
      <c r="AU369" s="90">
        <f t="shared" si="207"/>
        <v>56.986012437448061</v>
      </c>
    </row>
    <row r="370" spans="1:47" ht="12.95" customHeight="1">
      <c r="A370" s="53" t="s">
        <v>189</v>
      </c>
      <c r="B370" s="50" t="s">
        <v>197</v>
      </c>
      <c r="C370" s="49">
        <v>51207.545899999997</v>
      </c>
      <c r="D370" s="49">
        <v>1E-4</v>
      </c>
      <c r="E370" s="83">
        <f t="shared" si="188"/>
        <v>52898.453406346773</v>
      </c>
      <c r="F370" s="83">
        <f t="shared" si="189"/>
        <v>52898.5</v>
      </c>
      <c r="G370" s="83">
        <f t="shared" si="208"/>
        <v>-1.0282579998602159E-2</v>
      </c>
      <c r="J370" s="83">
        <f>G370</f>
        <v>-1.0282579998602159E-2</v>
      </c>
      <c r="P370" s="83">
        <f t="shared" si="190"/>
        <v>-9.7247610397206211E-3</v>
      </c>
      <c r="Q370" s="146">
        <f t="shared" si="191"/>
        <v>36189.045899999997</v>
      </c>
      <c r="R370" s="83">
        <f t="shared" si="182"/>
        <v>3.1116199088768328E-7</v>
      </c>
      <c r="S370" s="85">
        <v>1</v>
      </c>
      <c r="T370" s="83">
        <f t="shared" si="192"/>
        <v>3.1116199088768328E-7</v>
      </c>
      <c r="Z370" s="83">
        <f t="shared" si="193"/>
        <v>52898.5</v>
      </c>
      <c r="AA370" s="90">
        <f t="shared" si="194"/>
        <v>-1.2445968400800964E-2</v>
      </c>
      <c r="AB370" s="90">
        <f t="shared" si="195"/>
        <v>-7.5613726375218168E-3</v>
      </c>
      <c r="AC370" s="90">
        <f t="shared" si="196"/>
        <v>-5.5781895888153826E-4</v>
      </c>
      <c r="AD370" s="90">
        <f t="shared" si="197"/>
        <v>2.1633884021988042E-3</v>
      </c>
      <c r="AE370" s="90">
        <f t="shared" si="198"/>
        <v>4.6802493787682952E-6</v>
      </c>
      <c r="AF370" s="83">
        <f t="shared" si="199"/>
        <v>-5.5781895888153826E-4</v>
      </c>
      <c r="AG370" s="147"/>
      <c r="AH370" s="83">
        <f t="shared" si="200"/>
        <v>-2.7212073610803421E-3</v>
      </c>
      <c r="AI370" s="83">
        <f t="shared" si="201"/>
        <v>0.95797941931858765</v>
      </c>
      <c r="AJ370" s="83">
        <f t="shared" si="202"/>
        <v>-0.7988384600931987</v>
      </c>
      <c r="AK370" s="83">
        <f t="shared" si="203"/>
        <v>0.34318712042771349</v>
      </c>
      <c r="AL370" s="83">
        <f t="shared" si="204"/>
        <v>1.6926320689929477</v>
      </c>
      <c r="AM370" s="83">
        <f t="shared" si="205"/>
        <v>1.1299103419660002</v>
      </c>
      <c r="AN370" s="90">
        <f t="shared" si="210"/>
        <v>57.883222276913429</v>
      </c>
      <c r="AO370" s="90">
        <f t="shared" si="210"/>
        <v>57.883222116664093</v>
      </c>
      <c r="AP370" s="90">
        <f t="shared" si="210"/>
        <v>57.883220136403708</v>
      </c>
      <c r="AQ370" s="90">
        <f t="shared" si="210"/>
        <v>57.883195666936871</v>
      </c>
      <c r="AR370" s="90">
        <f t="shared" si="210"/>
        <v>57.882893510243051</v>
      </c>
      <c r="AS370" s="90">
        <f t="shared" si="210"/>
        <v>57.879193112408785</v>
      </c>
      <c r="AT370" s="90">
        <f t="shared" si="210"/>
        <v>57.837716467778826</v>
      </c>
      <c r="AU370" s="90">
        <f t="shared" si="207"/>
        <v>57.547075595198443</v>
      </c>
    </row>
    <row r="371" spans="1:47" ht="12.95" customHeight="1">
      <c r="A371" s="149" t="s">
        <v>824</v>
      </c>
      <c r="B371" s="150" t="s">
        <v>195</v>
      </c>
      <c r="C371" s="49">
        <v>51223.758999999998</v>
      </c>
      <c r="D371" s="149" t="s">
        <v>56</v>
      </c>
      <c r="E371" s="53">
        <f t="shared" si="188"/>
        <v>52971.920139303627</v>
      </c>
      <c r="F371" s="83">
        <f t="shared" si="189"/>
        <v>52972</v>
      </c>
      <c r="G371" s="83">
        <f t="shared" si="208"/>
        <v>-1.7624160005652811E-2</v>
      </c>
      <c r="I371" s="83">
        <f>G371</f>
        <v>-1.7624160005652811E-2</v>
      </c>
      <c r="P371" s="83">
        <f t="shared" si="190"/>
        <v>-9.7493295895573363E-3</v>
      </c>
      <c r="Q371" s="146">
        <f t="shared" si="191"/>
        <v>36205.258999999998</v>
      </c>
      <c r="R371" s="83">
        <f t="shared" si="182"/>
        <v>6.2012954082262429E-5</v>
      </c>
      <c r="S371" s="85">
        <v>0.1</v>
      </c>
      <c r="T371" s="83">
        <f t="shared" si="192"/>
        <v>6.201295408226243E-6</v>
      </c>
      <c r="Z371" s="83">
        <f t="shared" si="193"/>
        <v>52972</v>
      </c>
      <c r="AA371" s="90">
        <f t="shared" si="194"/>
        <v>-1.2435190124316825E-2</v>
      </c>
      <c r="AB371" s="90">
        <f t="shared" si="195"/>
        <v>-1.4938299470893323E-2</v>
      </c>
      <c r="AC371" s="90">
        <f t="shared" si="196"/>
        <v>-7.8748304160954751E-3</v>
      </c>
      <c r="AD371" s="90">
        <f t="shared" si="197"/>
        <v>-5.1889698813359867E-3</v>
      </c>
      <c r="AE371" s="90">
        <f t="shared" si="198"/>
        <v>2.6925408429412003E-6</v>
      </c>
      <c r="AF371" s="83">
        <f t="shared" si="199"/>
        <v>-7.8748304160954751E-3</v>
      </c>
      <c r="AG371" s="147"/>
      <c r="AH371" s="83">
        <f t="shared" si="200"/>
        <v>-2.6858605347594888E-3</v>
      </c>
      <c r="AI371" s="83">
        <f t="shared" si="201"/>
        <v>0.94491110282929081</v>
      </c>
      <c r="AJ371" s="83">
        <f t="shared" si="202"/>
        <v>-0.77529626959927145</v>
      </c>
      <c r="AK371" s="83">
        <f t="shared" si="203"/>
        <v>0.341333183615048</v>
      </c>
      <c r="AL371" s="83">
        <f t="shared" si="204"/>
        <v>1.7308098383645916</v>
      </c>
      <c r="AM371" s="83">
        <f t="shared" si="205"/>
        <v>1.174333502663965</v>
      </c>
      <c r="AN371" s="90">
        <f t="shared" ref="AN371:AT380" si="211">$AU371+$AB$7*SIN(AO371)</f>
        <v>57.920874472578177</v>
      </c>
      <c r="AO371" s="90">
        <f t="shared" si="211"/>
        <v>57.920874408291795</v>
      </c>
      <c r="AP371" s="90">
        <f t="shared" si="211"/>
        <v>57.920873465843904</v>
      </c>
      <c r="AQ371" s="90">
        <f t="shared" si="211"/>
        <v>57.920859649924736</v>
      </c>
      <c r="AR371" s="90">
        <f t="shared" si="211"/>
        <v>57.920657222681164</v>
      </c>
      <c r="AS371" s="90">
        <f t="shared" si="211"/>
        <v>57.917714291606188</v>
      </c>
      <c r="AT371" s="90">
        <f t="shared" si="211"/>
        <v>57.878908322870025</v>
      </c>
      <c r="AU371" s="90">
        <f t="shared" si="207"/>
        <v>57.5819198217254</v>
      </c>
    </row>
    <row r="372" spans="1:47" ht="12.95" customHeight="1">
      <c r="A372" s="149" t="s">
        <v>824</v>
      </c>
      <c r="B372" s="150" t="s">
        <v>195</v>
      </c>
      <c r="C372" s="49">
        <v>51245.624000000003</v>
      </c>
      <c r="D372" s="149" t="s">
        <v>56</v>
      </c>
      <c r="E372" s="53">
        <f t="shared" si="188"/>
        <v>53070.997435817051</v>
      </c>
      <c r="F372" s="83">
        <f t="shared" si="189"/>
        <v>53071</v>
      </c>
      <c r="G372" s="83">
        <f t="shared" si="208"/>
        <v>-5.6588000006740913E-4</v>
      </c>
      <c r="I372" s="83">
        <f>G372</f>
        <v>-5.6588000006740913E-4</v>
      </c>
      <c r="P372" s="83">
        <f t="shared" si="190"/>
        <v>-9.7824125207403665E-3</v>
      </c>
      <c r="Q372" s="146">
        <f t="shared" si="191"/>
        <v>36227.124000000003</v>
      </c>
      <c r="R372" s="83">
        <f t="shared" si="182"/>
        <v>8.4944471704622213E-5</v>
      </c>
      <c r="S372" s="85">
        <v>0.1</v>
      </c>
      <c r="T372" s="83">
        <f t="shared" si="192"/>
        <v>8.494447170462221E-6</v>
      </c>
      <c r="Z372" s="83">
        <f t="shared" si="193"/>
        <v>53071</v>
      </c>
      <c r="AA372" s="90">
        <f t="shared" si="194"/>
        <v>-1.2415555118706002E-2</v>
      </c>
      <c r="AB372" s="90">
        <f t="shared" si="195"/>
        <v>2.0672625978982264E-3</v>
      </c>
      <c r="AC372" s="90">
        <f t="shared" si="196"/>
        <v>9.2165325206729574E-3</v>
      </c>
      <c r="AD372" s="90">
        <f t="shared" si="197"/>
        <v>1.1849675118638592E-2</v>
      </c>
      <c r="AE372" s="90">
        <f t="shared" si="198"/>
        <v>1.4041480041728254E-5</v>
      </c>
      <c r="AF372" s="83">
        <f t="shared" si="199"/>
        <v>9.2165325206729574E-3</v>
      </c>
      <c r="AG372" s="147"/>
      <c r="AH372" s="83">
        <f t="shared" si="200"/>
        <v>-2.6331425979656355E-3</v>
      </c>
      <c r="AI372" s="83">
        <f t="shared" si="201"/>
        <v>0.92798390458636959</v>
      </c>
      <c r="AJ372" s="83">
        <f t="shared" si="202"/>
        <v>-0.74288634594441638</v>
      </c>
      <c r="AK372" s="83">
        <f t="shared" si="203"/>
        <v>0.33816683874922432</v>
      </c>
      <c r="AL372" s="83">
        <f t="shared" si="204"/>
        <v>1.7806220458165336</v>
      </c>
      <c r="AM372" s="83">
        <f t="shared" si="205"/>
        <v>1.235384855825048</v>
      </c>
      <c r="AN372" s="90">
        <f t="shared" si="211"/>
        <v>57.97078869591806</v>
      </c>
      <c r="AO372" s="90">
        <f t="shared" si="211"/>
        <v>57.970788681932277</v>
      </c>
      <c r="AP372" s="90">
        <f t="shared" si="211"/>
        <v>57.970788408854645</v>
      </c>
      <c r="AQ372" s="90">
        <f t="shared" si="211"/>
        <v>57.970783077012285</v>
      </c>
      <c r="AR372" s="90">
        <f t="shared" si="211"/>
        <v>57.970679010762041</v>
      </c>
      <c r="AS372" s="90">
        <f t="shared" si="211"/>
        <v>57.968662131116858</v>
      </c>
      <c r="AT372" s="90">
        <f t="shared" si="211"/>
        <v>57.933820016373105</v>
      </c>
      <c r="AU372" s="90">
        <f t="shared" si="207"/>
        <v>57.628852861537219</v>
      </c>
    </row>
    <row r="373" spans="1:47" ht="12.95" customHeight="1">
      <c r="A373" s="149" t="s">
        <v>824</v>
      </c>
      <c r="B373" s="150" t="s">
        <v>195</v>
      </c>
      <c r="C373" s="49">
        <v>51248.705999999998</v>
      </c>
      <c r="D373" s="149" t="s">
        <v>56</v>
      </c>
      <c r="E373" s="53">
        <f t="shared" si="188"/>
        <v>53084.962961902296</v>
      </c>
      <c r="F373" s="83">
        <f t="shared" si="189"/>
        <v>53085</v>
      </c>
      <c r="G373" s="83">
        <f t="shared" si="208"/>
        <v>-8.1738000008044764E-3</v>
      </c>
      <c r="I373" s="83">
        <f>G373</f>
        <v>-8.1738000008044764E-3</v>
      </c>
      <c r="P373" s="83">
        <f t="shared" si="190"/>
        <v>-9.787090044150076E-3</v>
      </c>
      <c r="Q373" s="146">
        <f t="shared" si="191"/>
        <v>36230.205999999998</v>
      </c>
      <c r="R373" s="83">
        <f t="shared" si="182"/>
        <v>2.6027047639580465E-6</v>
      </c>
      <c r="S373" s="85">
        <v>0.1</v>
      </c>
      <c r="T373" s="83">
        <f t="shared" si="192"/>
        <v>2.6027047639580465E-7</v>
      </c>
      <c r="Z373" s="83">
        <f t="shared" si="193"/>
        <v>53085</v>
      </c>
      <c r="AA373" s="90">
        <f t="shared" si="194"/>
        <v>-1.241232726749184E-2</v>
      </c>
      <c r="AB373" s="90">
        <f t="shared" si="195"/>
        <v>-5.5485627774627122E-3</v>
      </c>
      <c r="AC373" s="90">
        <f t="shared" si="196"/>
        <v>1.6132900433455995E-3</v>
      </c>
      <c r="AD373" s="90">
        <f t="shared" si="197"/>
        <v>4.2385272666873638E-3</v>
      </c>
      <c r="AE373" s="90">
        <f t="shared" si="198"/>
        <v>1.7965113390452257E-6</v>
      </c>
      <c r="AF373" s="83">
        <f t="shared" si="199"/>
        <v>1.6132900433455995E-3</v>
      </c>
      <c r="AG373" s="147"/>
      <c r="AH373" s="83">
        <f t="shared" si="200"/>
        <v>-2.6252372233417638E-3</v>
      </c>
      <c r="AI373" s="83">
        <f t="shared" si="201"/>
        <v>0.92565202742025721</v>
      </c>
      <c r="AJ373" s="83">
        <f t="shared" si="202"/>
        <v>-0.73824920000436456</v>
      </c>
      <c r="AK373" s="83">
        <f t="shared" si="203"/>
        <v>0.33766182461384475</v>
      </c>
      <c r="AL373" s="83">
        <f t="shared" si="204"/>
        <v>1.7875228123531961</v>
      </c>
      <c r="AM373" s="83">
        <f t="shared" si="205"/>
        <v>1.2441384778381914</v>
      </c>
      <c r="AN373" s="90">
        <f t="shared" si="211"/>
        <v>57.977775157893717</v>
      </c>
      <c r="AO373" s="90">
        <f t="shared" si="211"/>
        <v>57.977775147035842</v>
      </c>
      <c r="AP373" s="90">
        <f t="shared" si="211"/>
        <v>57.97777492465346</v>
      </c>
      <c r="AQ373" s="90">
        <f t="shared" si="211"/>
        <v>57.977770370070637</v>
      </c>
      <c r="AR373" s="90">
        <f t="shared" si="211"/>
        <v>57.977677120258207</v>
      </c>
      <c r="AS373" s="90">
        <f t="shared" si="211"/>
        <v>57.975781152059866</v>
      </c>
      <c r="AT373" s="90">
        <f t="shared" si="211"/>
        <v>57.941531489419837</v>
      </c>
      <c r="AU373" s="90">
        <f t="shared" si="207"/>
        <v>57.635489857066162</v>
      </c>
    </row>
    <row r="374" spans="1:47" ht="12.95" customHeight="1">
      <c r="A374" s="149" t="s">
        <v>840</v>
      </c>
      <c r="B374" s="150" t="s">
        <v>197</v>
      </c>
      <c r="C374" s="49">
        <v>51250.369299999998</v>
      </c>
      <c r="D374" s="149" t="s">
        <v>56</v>
      </c>
      <c r="E374" s="53">
        <f t="shared" si="188"/>
        <v>53092.499905295423</v>
      </c>
      <c r="F374" s="83">
        <f t="shared" si="189"/>
        <v>53092.5</v>
      </c>
      <c r="G374" s="83">
        <f t="shared" si="208"/>
        <v>-2.0899999071843922E-5</v>
      </c>
      <c r="J374" s="83">
        <f>G374</f>
        <v>-2.0899999071843922E-5</v>
      </c>
      <c r="P374" s="83">
        <f t="shared" si="190"/>
        <v>-9.7895957714934836E-3</v>
      </c>
      <c r="Q374" s="146">
        <f t="shared" si="191"/>
        <v>36231.869299999998</v>
      </c>
      <c r="R374" s="83">
        <f t="shared" si="182"/>
        <v>9.542741709412842E-5</v>
      </c>
      <c r="S374" s="85">
        <v>1</v>
      </c>
      <c r="T374" s="83">
        <f t="shared" si="192"/>
        <v>9.542741709412842E-5</v>
      </c>
      <c r="Z374" s="83">
        <f t="shared" si="193"/>
        <v>53092.5</v>
      </c>
      <c r="AA374" s="90">
        <f t="shared" si="194"/>
        <v>-1.2410553538020468E-2</v>
      </c>
      <c r="AB374" s="90">
        <f t="shared" si="195"/>
        <v>2.60005776745514E-3</v>
      </c>
      <c r="AC374" s="90">
        <f t="shared" si="196"/>
        <v>9.7686957724216397E-3</v>
      </c>
      <c r="AD374" s="90">
        <f t="shared" si="197"/>
        <v>1.2389653538948624E-2</v>
      </c>
      <c r="AE374" s="90">
        <f t="shared" si="198"/>
        <v>1.5350351481518217E-4</v>
      </c>
      <c r="AF374" s="83">
        <f t="shared" si="199"/>
        <v>9.7686957724216397E-3</v>
      </c>
      <c r="AG374" s="147"/>
      <c r="AH374" s="83">
        <f t="shared" si="200"/>
        <v>-2.620957766526984E-3</v>
      </c>
      <c r="AI374" s="83">
        <f t="shared" si="201"/>
        <v>0.92440906106250664</v>
      </c>
      <c r="AJ374" s="83">
        <f t="shared" si="202"/>
        <v>-0.73576018291377865</v>
      </c>
      <c r="AK374" s="83">
        <f t="shared" si="203"/>
        <v>0.33738574181316139</v>
      </c>
      <c r="AL374" s="83">
        <f t="shared" si="204"/>
        <v>1.7912054119650063</v>
      </c>
      <c r="AM374" s="83">
        <f t="shared" si="205"/>
        <v>1.2488406670434145</v>
      </c>
      <c r="AN374" s="90">
        <f t="shared" si="211"/>
        <v>57.981510690903164</v>
      </c>
      <c r="AO374" s="90">
        <f t="shared" si="211"/>
        <v>57.981510681467718</v>
      </c>
      <c r="AP374" s="90">
        <f t="shared" si="211"/>
        <v>57.981510483020237</v>
      </c>
      <c r="AQ374" s="90">
        <f t="shared" si="211"/>
        <v>57.981506309312003</v>
      </c>
      <c r="AR374" s="90">
        <f t="shared" si="211"/>
        <v>57.981418557754601</v>
      </c>
      <c r="AS374" s="90">
        <f t="shared" si="211"/>
        <v>57.979586259573573</v>
      </c>
      <c r="AT374" s="90">
        <f t="shared" si="211"/>
        <v>57.945657093249025</v>
      </c>
      <c r="AU374" s="90">
        <f t="shared" si="207"/>
        <v>57.639045390385242</v>
      </c>
    </row>
    <row r="375" spans="1:47" ht="12.95" customHeight="1">
      <c r="A375" s="149" t="s">
        <v>840</v>
      </c>
      <c r="B375" s="150" t="s">
        <v>195</v>
      </c>
      <c r="C375" s="49">
        <v>51250.471299999997</v>
      </c>
      <c r="D375" s="149" t="s">
        <v>56</v>
      </c>
      <c r="E375" s="53">
        <f t="shared" si="188"/>
        <v>53092.962099864104</v>
      </c>
      <c r="F375" s="83">
        <f t="shared" si="189"/>
        <v>53093</v>
      </c>
      <c r="G375" s="83">
        <f t="shared" si="208"/>
        <v>-8.364040004380513E-3</v>
      </c>
      <c r="K375" s="83">
        <f>G375</f>
        <v>-8.364040004380513E-3</v>
      </c>
      <c r="P375" s="83">
        <f t="shared" si="190"/>
        <v>-9.7897628177810239E-3</v>
      </c>
      <c r="Q375" s="146">
        <f t="shared" si="191"/>
        <v>36231.971299999997</v>
      </c>
      <c r="R375" s="83">
        <f t="shared" si="182"/>
        <v>2.0326855406506679E-6</v>
      </c>
      <c r="S375" s="85">
        <v>1</v>
      </c>
      <c r="T375" s="83">
        <f t="shared" si="192"/>
        <v>2.0326855406506679E-6</v>
      </c>
      <c r="Z375" s="83">
        <f t="shared" si="193"/>
        <v>53093</v>
      </c>
      <c r="AA375" s="90">
        <f t="shared" si="194"/>
        <v>-1.2410434191448888E-2</v>
      </c>
      <c r="AB375" s="90">
        <f t="shared" si="195"/>
        <v>-5.7433686307126492E-3</v>
      </c>
      <c r="AC375" s="90">
        <f t="shared" si="196"/>
        <v>1.4257228134005109E-3</v>
      </c>
      <c r="AD375" s="90">
        <f t="shared" si="197"/>
        <v>4.0463941870683747E-3</v>
      </c>
      <c r="AE375" s="90">
        <f t="shared" si="198"/>
        <v>1.6373305917140734E-5</v>
      </c>
      <c r="AF375" s="83">
        <f t="shared" si="199"/>
        <v>1.4257228134005109E-3</v>
      </c>
      <c r="AG375" s="147"/>
      <c r="AH375" s="83">
        <f t="shared" si="200"/>
        <v>-2.6206713736678638E-3</v>
      </c>
      <c r="AI375" s="83">
        <f t="shared" si="201"/>
        <v>0.92432635150573339</v>
      </c>
      <c r="AJ375" s="83">
        <f t="shared" si="202"/>
        <v>-0.73559413144650898</v>
      </c>
      <c r="AK375" s="83">
        <f t="shared" si="203"/>
        <v>0.33736720017191241</v>
      </c>
      <c r="AL375" s="83">
        <f t="shared" si="204"/>
        <v>1.7914505670468521</v>
      </c>
      <c r="AM375" s="83">
        <f t="shared" si="205"/>
        <v>1.2491544649240169</v>
      </c>
      <c r="AN375" s="90">
        <f t="shared" si="211"/>
        <v>57.981759548085563</v>
      </c>
      <c r="AO375" s="90">
        <f t="shared" si="211"/>
        <v>57.981759538739205</v>
      </c>
      <c r="AP375" s="90">
        <f t="shared" si="211"/>
        <v>57.981759341812328</v>
      </c>
      <c r="AQ375" s="90">
        <f t="shared" si="211"/>
        <v>57.981755192647434</v>
      </c>
      <c r="AR375" s="90">
        <f t="shared" si="211"/>
        <v>57.981667800385743</v>
      </c>
      <c r="AS375" s="90">
        <f t="shared" si="211"/>
        <v>57.97983971914428</v>
      </c>
      <c r="AT375" s="90">
        <f t="shared" si="211"/>
        <v>57.94593199576596</v>
      </c>
      <c r="AU375" s="90">
        <f t="shared" si="207"/>
        <v>57.639282425939847</v>
      </c>
    </row>
    <row r="376" spans="1:47" ht="12.95" customHeight="1">
      <c r="A376" s="149" t="s">
        <v>840</v>
      </c>
      <c r="B376" s="150" t="s">
        <v>195</v>
      </c>
      <c r="C376" s="49">
        <v>51250.477599999998</v>
      </c>
      <c r="D376" s="149" t="s">
        <v>56</v>
      </c>
      <c r="E376" s="53">
        <f t="shared" si="188"/>
        <v>53092.990647175706</v>
      </c>
      <c r="F376" s="83">
        <f t="shared" si="189"/>
        <v>53093</v>
      </c>
      <c r="G376" s="83">
        <f t="shared" si="208"/>
        <v>-2.0640400034608319E-3</v>
      </c>
      <c r="J376" s="83">
        <f>G376</f>
        <v>-2.0640400034608319E-3</v>
      </c>
      <c r="P376" s="83">
        <f t="shared" si="190"/>
        <v>-9.7897628177810239E-3</v>
      </c>
      <c r="Q376" s="146">
        <f t="shared" si="191"/>
        <v>36231.977599999998</v>
      </c>
      <c r="R376" s="83">
        <f t="shared" si="182"/>
        <v>5.9686793003707511E-5</v>
      </c>
      <c r="S376" s="85">
        <v>1</v>
      </c>
      <c r="T376" s="83">
        <f t="shared" si="192"/>
        <v>5.9686793003707511E-5</v>
      </c>
      <c r="Z376" s="83">
        <f t="shared" si="193"/>
        <v>53093</v>
      </c>
      <c r="AA376" s="90">
        <f t="shared" si="194"/>
        <v>-1.2410434191448888E-2</v>
      </c>
      <c r="AB376" s="90">
        <f t="shared" si="195"/>
        <v>5.5663137020703184E-4</v>
      </c>
      <c r="AC376" s="90">
        <f t="shared" si="196"/>
        <v>7.725722814320192E-3</v>
      </c>
      <c r="AD376" s="90">
        <f t="shared" si="197"/>
        <v>1.0346394187988056E-2</v>
      </c>
      <c r="AE376" s="90">
        <f t="shared" si="198"/>
        <v>1.0704787269323302E-4</v>
      </c>
      <c r="AF376" s="83">
        <f t="shared" si="199"/>
        <v>7.725722814320192E-3</v>
      </c>
      <c r="AG376" s="147"/>
      <c r="AH376" s="83">
        <f t="shared" si="200"/>
        <v>-2.6206713736678638E-3</v>
      </c>
      <c r="AI376" s="83">
        <f t="shared" si="201"/>
        <v>0.92432635150573339</v>
      </c>
      <c r="AJ376" s="83">
        <f t="shared" si="202"/>
        <v>-0.73559413144650898</v>
      </c>
      <c r="AK376" s="83">
        <f t="shared" si="203"/>
        <v>0.33736720017191241</v>
      </c>
      <c r="AL376" s="83">
        <f t="shared" si="204"/>
        <v>1.7914505670468521</v>
      </c>
      <c r="AM376" s="83">
        <f t="shared" si="205"/>
        <v>1.2491544649240169</v>
      </c>
      <c r="AN376" s="90">
        <f t="shared" si="211"/>
        <v>57.981759548085563</v>
      </c>
      <c r="AO376" s="90">
        <f t="shared" si="211"/>
        <v>57.981759538739205</v>
      </c>
      <c r="AP376" s="90">
        <f t="shared" si="211"/>
        <v>57.981759341812328</v>
      </c>
      <c r="AQ376" s="90">
        <f t="shared" si="211"/>
        <v>57.981755192647434</v>
      </c>
      <c r="AR376" s="90">
        <f t="shared" si="211"/>
        <v>57.981667800385743</v>
      </c>
      <c r="AS376" s="90">
        <f t="shared" si="211"/>
        <v>57.97983971914428</v>
      </c>
      <c r="AT376" s="90">
        <f t="shared" si="211"/>
        <v>57.94593199576596</v>
      </c>
      <c r="AU376" s="90">
        <f t="shared" si="207"/>
        <v>57.639282425939847</v>
      </c>
    </row>
    <row r="377" spans="1:47" ht="12.95" customHeight="1">
      <c r="A377" s="149" t="s">
        <v>824</v>
      </c>
      <c r="B377" s="150" t="s">
        <v>195</v>
      </c>
      <c r="C377" s="49">
        <v>51256.652999999998</v>
      </c>
      <c r="D377" s="149" t="s">
        <v>56</v>
      </c>
      <c r="E377" s="53">
        <f t="shared" si="188"/>
        <v>53120.973356386268</v>
      </c>
      <c r="F377" s="83">
        <f t="shared" si="189"/>
        <v>53121</v>
      </c>
      <c r="G377" s="83">
        <f t="shared" si="208"/>
        <v>-5.8798800018848851E-3</v>
      </c>
      <c r="I377" s="83">
        <f>G377</f>
        <v>-5.8798800018848851E-3</v>
      </c>
      <c r="P377" s="83">
        <f t="shared" si="190"/>
        <v>-9.799116970580236E-3</v>
      </c>
      <c r="Q377" s="146">
        <f t="shared" si="191"/>
        <v>36238.152999999998</v>
      </c>
      <c r="R377" s="83">
        <f t="shared" si="182"/>
        <v>1.5360418416788324E-5</v>
      </c>
      <c r="S377" s="85">
        <v>0.1</v>
      </c>
      <c r="T377" s="83">
        <f t="shared" si="192"/>
        <v>1.5360418416788324E-6</v>
      </c>
      <c r="Z377" s="83">
        <f t="shared" si="193"/>
        <v>53121</v>
      </c>
      <c r="AA377" s="90">
        <f t="shared" si="194"/>
        <v>-1.240353385659409E-2</v>
      </c>
      <c r="AB377" s="90">
        <f t="shared" si="195"/>
        <v>-3.2754631158710304E-3</v>
      </c>
      <c r="AC377" s="90">
        <f t="shared" si="196"/>
        <v>3.9192369686953509E-3</v>
      </c>
      <c r="AD377" s="90">
        <f t="shared" si="197"/>
        <v>6.5236538547092052E-3</v>
      </c>
      <c r="AE377" s="90">
        <f t="shared" si="198"/>
        <v>4.2558059616062273E-6</v>
      </c>
      <c r="AF377" s="83">
        <f t="shared" si="199"/>
        <v>3.9192369686953509E-3</v>
      </c>
      <c r="AG377" s="147"/>
      <c r="AH377" s="83">
        <f t="shared" si="200"/>
        <v>-2.6044168860138548E-3</v>
      </c>
      <c r="AI377" s="83">
        <f t="shared" si="201"/>
        <v>0.9197254248185609</v>
      </c>
      <c r="AJ377" s="83">
        <f t="shared" si="202"/>
        <v>-0.72627282453368203</v>
      </c>
      <c r="AK377" s="83">
        <f t="shared" si="203"/>
        <v>0.33630212816410859</v>
      </c>
      <c r="AL377" s="83">
        <f t="shared" si="204"/>
        <v>1.8051096575241286</v>
      </c>
      <c r="AM377" s="83">
        <f t="shared" si="205"/>
        <v>1.2667914812984478</v>
      </c>
      <c r="AN377" s="90">
        <f t="shared" si="211"/>
        <v>57.995660168443848</v>
      </c>
      <c r="AO377" s="90">
        <f t="shared" si="211"/>
        <v>57.99566016309609</v>
      </c>
      <c r="AP377" s="90">
        <f t="shared" si="211"/>
        <v>57.995660037844139</v>
      </c>
      <c r="AQ377" s="90">
        <f t="shared" si="211"/>
        <v>57.995657104302786</v>
      </c>
      <c r="AR377" s="90">
        <f t="shared" si="211"/>
        <v>57.995588417236263</v>
      </c>
      <c r="AS377" s="90">
        <f t="shared" si="211"/>
        <v>57.99399084361044</v>
      </c>
      <c r="AT377" s="90">
        <f t="shared" si="211"/>
        <v>57.961298976801416</v>
      </c>
      <c r="AU377" s="90">
        <f t="shared" si="207"/>
        <v>57.652556416997733</v>
      </c>
    </row>
    <row r="378" spans="1:47" ht="12.95" customHeight="1">
      <c r="A378" s="149" t="s">
        <v>824</v>
      </c>
      <c r="B378" s="150" t="s">
        <v>195</v>
      </c>
      <c r="C378" s="49">
        <v>51256.654000000002</v>
      </c>
      <c r="D378" s="149" t="s">
        <v>56</v>
      </c>
      <c r="E378" s="53">
        <f t="shared" si="188"/>
        <v>53120.97788770558</v>
      </c>
      <c r="F378" s="83">
        <f t="shared" si="189"/>
        <v>53121</v>
      </c>
      <c r="G378" s="83">
        <f t="shared" si="208"/>
        <v>-4.8798799980431795E-3</v>
      </c>
      <c r="I378" s="83">
        <f>G378</f>
        <v>-4.8798799980431795E-3</v>
      </c>
      <c r="P378" s="83">
        <f t="shared" si="190"/>
        <v>-9.799116970580236E-3</v>
      </c>
      <c r="Q378" s="146">
        <f t="shared" si="191"/>
        <v>36238.154000000002</v>
      </c>
      <c r="R378" s="83">
        <f t="shared" ref="R378:R402" si="212">+(P378-G378)^2</f>
        <v>2.4198892391975546E-5</v>
      </c>
      <c r="S378" s="85">
        <v>0.1</v>
      </c>
      <c r="T378" s="83">
        <f t="shared" si="192"/>
        <v>2.4198892391975547E-6</v>
      </c>
      <c r="Z378" s="83">
        <f t="shared" si="193"/>
        <v>53121</v>
      </c>
      <c r="AA378" s="90">
        <f t="shared" si="194"/>
        <v>-1.240353385659409E-2</v>
      </c>
      <c r="AB378" s="90">
        <f t="shared" si="195"/>
        <v>-2.2754631120293248E-3</v>
      </c>
      <c r="AC378" s="90">
        <f t="shared" si="196"/>
        <v>4.9192369725370565E-3</v>
      </c>
      <c r="AD378" s="90">
        <f t="shared" si="197"/>
        <v>7.5236538585509109E-3</v>
      </c>
      <c r="AE378" s="90">
        <f t="shared" si="198"/>
        <v>5.6605367383288007E-6</v>
      </c>
      <c r="AF378" s="83">
        <f t="shared" si="199"/>
        <v>4.9192369725370565E-3</v>
      </c>
      <c r="AG378" s="147"/>
      <c r="AH378" s="83">
        <f t="shared" si="200"/>
        <v>-2.6044168860138548E-3</v>
      </c>
      <c r="AI378" s="83">
        <f t="shared" si="201"/>
        <v>0.9197254248185609</v>
      </c>
      <c r="AJ378" s="83">
        <f t="shared" si="202"/>
        <v>-0.72627282453368203</v>
      </c>
      <c r="AK378" s="83">
        <f t="shared" si="203"/>
        <v>0.33630212816410859</v>
      </c>
      <c r="AL378" s="83">
        <f t="shared" si="204"/>
        <v>1.8051096575241286</v>
      </c>
      <c r="AM378" s="83">
        <f t="shared" si="205"/>
        <v>1.2667914812984478</v>
      </c>
      <c r="AN378" s="90">
        <f t="shared" si="211"/>
        <v>57.995660168443848</v>
      </c>
      <c r="AO378" s="90">
        <f t="shared" si="211"/>
        <v>57.99566016309609</v>
      </c>
      <c r="AP378" s="90">
        <f t="shared" si="211"/>
        <v>57.995660037844139</v>
      </c>
      <c r="AQ378" s="90">
        <f t="shared" si="211"/>
        <v>57.995657104302786</v>
      </c>
      <c r="AR378" s="90">
        <f t="shared" si="211"/>
        <v>57.995588417236263</v>
      </c>
      <c r="AS378" s="90">
        <f t="shared" si="211"/>
        <v>57.99399084361044</v>
      </c>
      <c r="AT378" s="90">
        <f t="shared" si="211"/>
        <v>57.961298976801416</v>
      </c>
      <c r="AU378" s="90">
        <f t="shared" si="207"/>
        <v>57.652556416997733</v>
      </c>
    </row>
    <row r="379" spans="1:47" ht="12.95" customHeight="1">
      <c r="A379" s="149" t="s">
        <v>824</v>
      </c>
      <c r="B379" s="150" t="s">
        <v>195</v>
      </c>
      <c r="C379" s="49">
        <v>51261.732000000004</v>
      </c>
      <c r="D379" s="149" t="s">
        <v>56</v>
      </c>
      <c r="E379" s="53">
        <f t="shared" si="188"/>
        <v>53143.987927115377</v>
      </c>
      <c r="F379" s="83">
        <f t="shared" si="189"/>
        <v>53144</v>
      </c>
      <c r="G379" s="83">
        <f t="shared" ref="G379:G410" si="213">+C379-(C$7+F379*C$8)</f>
        <v>-2.6643199962563813E-3</v>
      </c>
      <c r="I379" s="83">
        <f>G379</f>
        <v>-2.6643199962563813E-3</v>
      </c>
      <c r="P379" s="83">
        <f t="shared" si="190"/>
        <v>-9.8068000932085894E-3</v>
      </c>
      <c r="Q379" s="146">
        <f t="shared" si="191"/>
        <v>36243.232000000004</v>
      </c>
      <c r="R379" s="83">
        <f t="shared" si="212"/>
        <v>5.1015021935358422E-5</v>
      </c>
      <c r="S379" s="85">
        <v>0.1</v>
      </c>
      <c r="T379" s="83">
        <f t="shared" si="192"/>
        <v>5.1015021935358424E-6</v>
      </c>
      <c r="Z379" s="83">
        <f t="shared" si="193"/>
        <v>53144</v>
      </c>
      <c r="AA379" s="90">
        <f t="shared" si="194"/>
        <v>-1.2397551261319681E-2</v>
      </c>
      <c r="AB379" s="90">
        <f t="shared" si="195"/>
        <v>-7.3568828145290609E-5</v>
      </c>
      <c r="AC379" s="90">
        <f t="shared" si="196"/>
        <v>7.1424800969522081E-3</v>
      </c>
      <c r="AD379" s="90">
        <f t="shared" si="197"/>
        <v>9.7332312650632996E-3</v>
      </c>
      <c r="AE379" s="90">
        <f t="shared" si="198"/>
        <v>9.473579085920572E-6</v>
      </c>
      <c r="AF379" s="83">
        <f t="shared" si="199"/>
        <v>7.1424800969522081E-3</v>
      </c>
      <c r="AG379" s="147"/>
      <c r="AH379" s="83">
        <f t="shared" si="200"/>
        <v>-2.5907511681110907E-3</v>
      </c>
      <c r="AI379" s="83">
        <f t="shared" si="201"/>
        <v>0.91599118806973445</v>
      </c>
      <c r="AJ379" s="83">
        <f t="shared" si="202"/>
        <v>-0.7185849532264319</v>
      </c>
      <c r="AK379" s="83">
        <f t="shared" si="203"/>
        <v>0.33538880176048563</v>
      </c>
      <c r="AL379" s="83">
        <f t="shared" si="204"/>
        <v>1.8162284566953768</v>
      </c>
      <c r="AM379" s="83">
        <f t="shared" si="205"/>
        <v>1.2813752444739217</v>
      </c>
      <c r="AN379" s="90">
        <f t="shared" si="211"/>
        <v>58.007026944047418</v>
      </c>
      <c r="AO379" s="90">
        <f t="shared" si="211"/>
        <v>58.007026940816147</v>
      </c>
      <c r="AP379" s="90">
        <f t="shared" si="211"/>
        <v>58.007026857521645</v>
      </c>
      <c r="AQ379" s="90">
        <f t="shared" si="211"/>
        <v>58.007024710407052</v>
      </c>
      <c r="AR379" s="90">
        <f t="shared" si="211"/>
        <v>58.006969377490762</v>
      </c>
      <c r="AS379" s="90">
        <f t="shared" si="211"/>
        <v>58.005552634749058</v>
      </c>
      <c r="AT379" s="90">
        <f t="shared" si="211"/>
        <v>57.973881174820207</v>
      </c>
      <c r="AU379" s="90">
        <f t="shared" si="207"/>
        <v>57.663460052509571</v>
      </c>
    </row>
    <row r="380" spans="1:47" ht="12.95" customHeight="1">
      <c r="A380" s="53" t="s">
        <v>191</v>
      </c>
      <c r="B380" s="50" t="s">
        <v>197</v>
      </c>
      <c r="C380" s="49">
        <v>51266.4692</v>
      </c>
      <c r="D380" s="49">
        <v>2.9999999999999997E-4</v>
      </c>
      <c r="E380" s="83">
        <f t="shared" si="188"/>
        <v>53165.453692907417</v>
      </c>
      <c r="F380" s="83">
        <f t="shared" si="189"/>
        <v>53165.5</v>
      </c>
      <c r="G380" s="83">
        <f t="shared" si="213"/>
        <v>-1.0219340001640376E-2</v>
      </c>
      <c r="J380" s="83">
        <f>G380</f>
        <v>-1.0219340001640376E-2</v>
      </c>
      <c r="P380" s="83">
        <f t="shared" si="190"/>
        <v>-9.8139816159263336E-3</v>
      </c>
      <c r="Q380" s="146">
        <f t="shared" si="191"/>
        <v>36247.9692</v>
      </c>
      <c r="R380" s="83">
        <f t="shared" si="212"/>
        <v>1.6431542086869411E-7</v>
      </c>
      <c r="S380" s="85">
        <v>1</v>
      </c>
      <c r="T380" s="83">
        <f t="shared" si="192"/>
        <v>1.6431542086869411E-7</v>
      </c>
      <c r="Z380" s="83">
        <f t="shared" si="193"/>
        <v>53165.5</v>
      </c>
      <c r="AA380" s="90">
        <f t="shared" si="194"/>
        <v>-1.2391707346772569E-2</v>
      </c>
      <c r="AB380" s="90">
        <f t="shared" si="195"/>
        <v>-7.6416142707941403E-3</v>
      </c>
      <c r="AC380" s="90">
        <f t="shared" si="196"/>
        <v>-4.0535838571404206E-4</v>
      </c>
      <c r="AD380" s="90">
        <f t="shared" si="197"/>
        <v>2.1723673451321934E-3</v>
      </c>
      <c r="AE380" s="90">
        <f t="shared" si="198"/>
        <v>4.7191798821966939E-6</v>
      </c>
      <c r="AF380" s="83">
        <f t="shared" si="199"/>
        <v>-4.0535838571404206E-4</v>
      </c>
      <c r="AG380" s="147"/>
      <c r="AH380" s="83">
        <f t="shared" si="200"/>
        <v>-2.5777257308462359E-3</v>
      </c>
      <c r="AI380" s="83">
        <f t="shared" si="201"/>
        <v>0.91253704371678912</v>
      </c>
      <c r="AJ380" s="83">
        <f t="shared" si="202"/>
        <v>-0.71137520525598819</v>
      </c>
      <c r="AK380" s="83">
        <f t="shared" si="203"/>
        <v>0.33450464885629044</v>
      </c>
      <c r="AL380" s="83">
        <f t="shared" si="204"/>
        <v>1.8265408839581394</v>
      </c>
      <c r="AM380" s="83">
        <f t="shared" si="205"/>
        <v>1.2950882855703445</v>
      </c>
      <c r="AN380" s="90">
        <f t="shared" si="211"/>
        <v>58.017610805472593</v>
      </c>
      <c r="AO380" s="90">
        <f t="shared" si="211"/>
        <v>58.017610803542802</v>
      </c>
      <c r="AP380" s="90">
        <f t="shared" si="211"/>
        <v>58.017610748648998</v>
      </c>
      <c r="AQ380" s="90">
        <f t="shared" si="211"/>
        <v>58.017609187179325</v>
      </c>
      <c r="AR380" s="90">
        <f t="shared" si="211"/>
        <v>58.01756478071934</v>
      </c>
      <c r="AS380" s="90">
        <f t="shared" si="211"/>
        <v>58.016309884600354</v>
      </c>
      <c r="AT380" s="90">
        <f t="shared" si="211"/>
        <v>57.985609425016435</v>
      </c>
      <c r="AU380" s="90">
        <f t="shared" si="207"/>
        <v>57.673652581357587</v>
      </c>
    </row>
    <row r="381" spans="1:47" ht="12.95" customHeight="1">
      <c r="A381" s="53" t="s">
        <v>191</v>
      </c>
      <c r="B381" s="50"/>
      <c r="C381" s="49">
        <v>51270.331700000002</v>
      </c>
      <c r="D381" s="49">
        <v>2.0000000000000001E-4</v>
      </c>
      <c r="E381" s="83">
        <f t="shared" si="188"/>
        <v>53182.955913707017</v>
      </c>
      <c r="F381" s="83">
        <f t="shared" si="189"/>
        <v>53183</v>
      </c>
      <c r="G381" s="83">
        <f t="shared" si="213"/>
        <v>-9.7292399950674735E-3</v>
      </c>
      <c r="J381" s="83">
        <f>G381</f>
        <v>-9.7292399950674735E-3</v>
      </c>
      <c r="P381" s="83">
        <f t="shared" si="190"/>
        <v>-9.8198266656745678E-3</v>
      </c>
      <c r="Q381" s="146">
        <f t="shared" si="191"/>
        <v>36251.831700000002</v>
      </c>
      <c r="R381" s="83">
        <f t="shared" si="212"/>
        <v>8.2059448916782022E-9</v>
      </c>
      <c r="S381" s="85">
        <v>1</v>
      </c>
      <c r="T381" s="83">
        <f t="shared" si="192"/>
        <v>8.2059448916782022E-9</v>
      </c>
      <c r="Z381" s="83">
        <f t="shared" si="193"/>
        <v>53183</v>
      </c>
      <c r="AA381" s="90">
        <f t="shared" si="194"/>
        <v>-1.2386774282349793E-2</v>
      </c>
      <c r="AB381" s="90">
        <f t="shared" si="195"/>
        <v>-7.1622923783922487E-3</v>
      </c>
      <c r="AC381" s="90">
        <f t="shared" si="196"/>
        <v>9.05866706070943E-5</v>
      </c>
      <c r="AD381" s="90">
        <f t="shared" si="197"/>
        <v>2.6575342872823191E-3</v>
      </c>
      <c r="AE381" s="90">
        <f t="shared" si="198"/>
        <v>7.0624884880811435E-6</v>
      </c>
      <c r="AF381" s="83">
        <f t="shared" si="199"/>
        <v>9.05866706070943E-5</v>
      </c>
      <c r="AG381" s="147"/>
      <c r="AH381" s="83">
        <f t="shared" si="200"/>
        <v>-2.5669476166752248E-3</v>
      </c>
      <c r="AI381" s="83">
        <f t="shared" si="201"/>
        <v>0.90975146320140077</v>
      </c>
      <c r="AJ381" s="83">
        <f t="shared" si="202"/>
        <v>-0.7054914434194669</v>
      </c>
      <c r="AK381" s="83">
        <f t="shared" si="203"/>
        <v>0.33376388425649189</v>
      </c>
      <c r="AL381" s="83">
        <f t="shared" si="204"/>
        <v>1.8348775457765762</v>
      </c>
      <c r="AM381" s="83">
        <f t="shared" si="205"/>
        <v>1.3063086010316627</v>
      </c>
      <c r="AN381" s="90">
        <f t="shared" ref="AN381:AT390" si="214">$AU381+$AB$7*SIN(AO381)</f>
        <v>58.026196188413159</v>
      </c>
      <c r="AO381" s="90">
        <f t="shared" si="214"/>
        <v>58.026196187191879</v>
      </c>
      <c r="AP381" s="90">
        <f t="shared" si="214"/>
        <v>58.02619614926482</v>
      </c>
      <c r="AQ381" s="90">
        <f t="shared" si="214"/>
        <v>58.026194971437548</v>
      </c>
      <c r="AR381" s="90">
        <f t="shared" si="214"/>
        <v>58.026158401318206</v>
      </c>
      <c r="AS381" s="90">
        <f t="shared" si="214"/>
        <v>58.02502996853314</v>
      </c>
      <c r="AT381" s="90">
        <f t="shared" si="214"/>
        <v>57.995131757457372</v>
      </c>
      <c r="AU381" s="90">
        <f t="shared" si="207"/>
        <v>57.681948825768771</v>
      </c>
    </row>
    <row r="382" spans="1:47" ht="12.95" customHeight="1">
      <c r="A382" s="53" t="s">
        <v>188</v>
      </c>
      <c r="B382" s="50" t="s">
        <v>195</v>
      </c>
      <c r="C382" s="49">
        <v>51270.332900000001</v>
      </c>
      <c r="D382" s="49">
        <v>1.9E-3</v>
      </c>
      <c r="E382" s="83">
        <f t="shared" si="188"/>
        <v>53182.961351290178</v>
      </c>
      <c r="F382" s="83">
        <f t="shared" si="189"/>
        <v>53183</v>
      </c>
      <c r="G382" s="83">
        <f t="shared" si="213"/>
        <v>-8.5292399962781928E-3</v>
      </c>
      <c r="K382" s="83">
        <f>G382</f>
        <v>-8.5292399962781928E-3</v>
      </c>
      <c r="P382" s="83">
        <f t="shared" si="190"/>
        <v>-9.8198266656745678E-3</v>
      </c>
      <c r="Q382" s="146">
        <f t="shared" si="191"/>
        <v>36251.832900000001</v>
      </c>
      <c r="R382" s="83">
        <f t="shared" si="212"/>
        <v>1.665613951223628E-6</v>
      </c>
      <c r="S382" s="85">
        <v>1</v>
      </c>
      <c r="T382" s="83">
        <f t="shared" si="192"/>
        <v>1.665613951223628E-6</v>
      </c>
      <c r="Z382" s="83">
        <f t="shared" si="193"/>
        <v>53183</v>
      </c>
      <c r="AA382" s="90">
        <f t="shared" si="194"/>
        <v>-1.2386774282349793E-2</v>
      </c>
      <c r="AB382" s="90">
        <f t="shared" si="195"/>
        <v>-5.9622923796029681E-3</v>
      </c>
      <c r="AC382" s="90">
        <f t="shared" si="196"/>
        <v>1.290586669396375E-3</v>
      </c>
      <c r="AD382" s="90">
        <f t="shared" si="197"/>
        <v>3.8575342860715997E-3</v>
      </c>
      <c r="AE382" s="90">
        <f t="shared" si="198"/>
        <v>1.4880570768217926E-5</v>
      </c>
      <c r="AF382" s="83">
        <f t="shared" si="199"/>
        <v>1.290586669396375E-3</v>
      </c>
      <c r="AG382" s="147"/>
      <c r="AH382" s="83">
        <f t="shared" si="200"/>
        <v>-2.5669476166752248E-3</v>
      </c>
      <c r="AI382" s="83">
        <f t="shared" si="201"/>
        <v>0.90975146320140077</v>
      </c>
      <c r="AJ382" s="83">
        <f t="shared" si="202"/>
        <v>-0.7054914434194669</v>
      </c>
      <c r="AK382" s="83">
        <f t="shared" si="203"/>
        <v>0.33376388425649189</v>
      </c>
      <c r="AL382" s="83">
        <f t="shared" si="204"/>
        <v>1.8348775457765762</v>
      </c>
      <c r="AM382" s="83">
        <f t="shared" si="205"/>
        <v>1.3063086010316627</v>
      </c>
      <c r="AN382" s="90">
        <f t="shared" si="214"/>
        <v>58.026196188413159</v>
      </c>
      <c r="AO382" s="90">
        <f t="shared" si="214"/>
        <v>58.026196187191879</v>
      </c>
      <c r="AP382" s="90">
        <f t="shared" si="214"/>
        <v>58.02619614926482</v>
      </c>
      <c r="AQ382" s="90">
        <f t="shared" si="214"/>
        <v>58.026194971437548</v>
      </c>
      <c r="AR382" s="90">
        <f t="shared" si="214"/>
        <v>58.026158401318206</v>
      </c>
      <c r="AS382" s="90">
        <f t="shared" si="214"/>
        <v>58.02502996853314</v>
      </c>
      <c r="AT382" s="90">
        <f t="shared" si="214"/>
        <v>57.995131757457372</v>
      </c>
      <c r="AU382" s="90">
        <f t="shared" si="207"/>
        <v>57.681948825768771</v>
      </c>
    </row>
    <row r="383" spans="1:47" ht="12.95" customHeight="1">
      <c r="A383" s="53" t="s">
        <v>188</v>
      </c>
      <c r="B383" s="50" t="s">
        <v>195</v>
      </c>
      <c r="C383" s="49">
        <v>51272.539599999996</v>
      </c>
      <c r="D383" s="49">
        <v>1.6999999999999999E-3</v>
      </c>
      <c r="E383" s="83">
        <f t="shared" si="188"/>
        <v>53192.960613591371</v>
      </c>
      <c r="F383" s="83">
        <f t="shared" si="189"/>
        <v>53193</v>
      </c>
      <c r="G383" s="83">
        <f t="shared" si="213"/>
        <v>-8.6920399990049191E-3</v>
      </c>
      <c r="K383" s="83">
        <f>G383</f>
        <v>-8.6920399990049191E-3</v>
      </c>
      <c r="P383" s="83">
        <f t="shared" si="190"/>
        <v>-9.8231665427132384E-3</v>
      </c>
      <c r="Q383" s="146">
        <f t="shared" si="191"/>
        <v>36254.039599999996</v>
      </c>
      <c r="R383" s="83">
        <f t="shared" si="212"/>
        <v>1.2794472578815286E-6</v>
      </c>
      <c r="S383" s="85">
        <v>1</v>
      </c>
      <c r="T383" s="83">
        <f t="shared" si="192"/>
        <v>1.2794472578815286E-6</v>
      </c>
      <c r="Z383" s="83">
        <f t="shared" si="193"/>
        <v>53193</v>
      </c>
      <c r="AA383" s="90">
        <f t="shared" si="194"/>
        <v>-1.2383885263825408E-2</v>
      </c>
      <c r="AB383" s="90">
        <f t="shared" si="195"/>
        <v>-6.1313212778927491E-3</v>
      </c>
      <c r="AC383" s="90">
        <f t="shared" si="196"/>
        <v>1.1311265437083193E-3</v>
      </c>
      <c r="AD383" s="90">
        <f t="shared" si="197"/>
        <v>3.6918452648204893E-3</v>
      </c>
      <c r="AE383" s="90">
        <f t="shared" si="198"/>
        <v>1.3629721459377469E-5</v>
      </c>
      <c r="AF383" s="83">
        <f t="shared" si="199"/>
        <v>1.1311265437083193E-3</v>
      </c>
      <c r="AG383" s="147"/>
      <c r="AH383" s="83">
        <f t="shared" si="200"/>
        <v>-2.5607187211121704E-3</v>
      </c>
      <c r="AI383" s="83">
        <f t="shared" si="201"/>
        <v>0.90817010442631807</v>
      </c>
      <c r="AJ383" s="83">
        <f t="shared" si="202"/>
        <v>-0.70212348384386014</v>
      </c>
      <c r="AK383" s="83">
        <f t="shared" si="203"/>
        <v>0.33333226532574928</v>
      </c>
      <c r="AL383" s="83">
        <f t="shared" si="204"/>
        <v>1.8396185589394551</v>
      </c>
      <c r="AM383" s="83">
        <f t="shared" si="205"/>
        <v>1.312744180541445</v>
      </c>
      <c r="AN383" s="90">
        <f t="shared" si="214"/>
        <v>58.031090371920804</v>
      </c>
      <c r="AO383" s="90">
        <f t="shared" si="214"/>
        <v>58.031090370997084</v>
      </c>
      <c r="AP383" s="90">
        <f t="shared" si="214"/>
        <v>58.031090340726557</v>
      </c>
      <c r="AQ383" s="90">
        <f t="shared" si="214"/>
        <v>58.031089348759181</v>
      </c>
      <c r="AR383" s="90">
        <f t="shared" si="214"/>
        <v>58.031056848057538</v>
      </c>
      <c r="AS383" s="90">
        <f t="shared" si="214"/>
        <v>58.029998512177748</v>
      </c>
      <c r="AT383" s="90">
        <f t="shared" si="214"/>
        <v>58.000563417640045</v>
      </c>
      <c r="AU383" s="90">
        <f t="shared" si="207"/>
        <v>57.686689536860875</v>
      </c>
    </row>
    <row r="384" spans="1:47" ht="12.95" customHeight="1">
      <c r="A384" s="53" t="s">
        <v>188</v>
      </c>
      <c r="B384" s="50" t="s">
        <v>197</v>
      </c>
      <c r="C384" s="49">
        <v>51274.413500000002</v>
      </c>
      <c r="D384" s="49">
        <v>1.6999999999999999E-3</v>
      </c>
      <c r="E384" s="83">
        <f t="shared" si="188"/>
        <v>53201.45185282929</v>
      </c>
      <c r="F384" s="83">
        <f t="shared" si="189"/>
        <v>53201.5</v>
      </c>
      <c r="G384" s="83">
        <f t="shared" si="213"/>
        <v>-1.0625419999996666E-2</v>
      </c>
      <c r="K384" s="83">
        <f>G384</f>
        <v>-1.0625419999996666E-2</v>
      </c>
      <c r="P384" s="83">
        <f t="shared" si="190"/>
        <v>-9.8260053516291881E-3</v>
      </c>
      <c r="Q384" s="146">
        <f t="shared" si="191"/>
        <v>36255.913500000002</v>
      </c>
      <c r="R384" s="83">
        <f t="shared" si="212"/>
        <v>6.3906378002449816E-7</v>
      </c>
      <c r="S384" s="85">
        <v>1</v>
      </c>
      <c r="T384" s="83">
        <f t="shared" si="192"/>
        <v>6.3906378002449816E-7</v>
      </c>
      <c r="Z384" s="83">
        <f t="shared" si="193"/>
        <v>53201.5</v>
      </c>
      <c r="AA384" s="90">
        <f t="shared" si="194"/>
        <v>-1.2381389894492735E-2</v>
      </c>
      <c r="AB384" s="90">
        <f t="shared" si="195"/>
        <v>-8.0700354571331193E-3</v>
      </c>
      <c r="AC384" s="90">
        <f t="shared" si="196"/>
        <v>-7.9941464836747779E-4</v>
      </c>
      <c r="AD384" s="90">
        <f t="shared" si="197"/>
        <v>1.7559698944960688E-3</v>
      </c>
      <c r="AE384" s="90">
        <f t="shared" si="198"/>
        <v>3.0834302703765348E-6</v>
      </c>
      <c r="AF384" s="83">
        <f t="shared" si="199"/>
        <v>-7.9941464836747779E-4</v>
      </c>
      <c r="AG384" s="147"/>
      <c r="AH384" s="83">
        <f t="shared" si="200"/>
        <v>-2.5553845428635462E-3</v>
      </c>
      <c r="AI384" s="83">
        <f t="shared" si="201"/>
        <v>0.90683187688395417</v>
      </c>
      <c r="AJ384" s="83">
        <f t="shared" si="202"/>
        <v>-0.69925755177691062</v>
      </c>
      <c r="AK384" s="83">
        <f t="shared" si="203"/>
        <v>0.3329607028814397</v>
      </c>
      <c r="AL384" s="83">
        <f t="shared" si="204"/>
        <v>1.8436354878484476</v>
      </c>
      <c r="AM384" s="83">
        <f t="shared" si="205"/>
        <v>1.3182282931200073</v>
      </c>
      <c r="AN384" s="90">
        <f t="shared" si="214"/>
        <v>58.035243747640152</v>
      </c>
      <c r="AO384" s="90">
        <f t="shared" si="214"/>
        <v>58.035243746919924</v>
      </c>
      <c r="AP384" s="90">
        <f t="shared" si="214"/>
        <v>58.035243722156949</v>
      </c>
      <c r="AQ384" s="90">
        <f t="shared" si="214"/>
        <v>58.035242870754793</v>
      </c>
      <c r="AR384" s="90">
        <f t="shared" si="214"/>
        <v>58.035213603015634</v>
      </c>
      <c r="AS384" s="90">
        <f t="shared" si="214"/>
        <v>58.034213592264123</v>
      </c>
      <c r="AT384" s="90">
        <f t="shared" si="214"/>
        <v>58.005174783118655</v>
      </c>
      <c r="AU384" s="90">
        <f t="shared" si="207"/>
        <v>57.690719141289158</v>
      </c>
    </row>
    <row r="385" spans="1:64" ht="12.95" customHeight="1">
      <c r="A385" s="149" t="s">
        <v>824</v>
      </c>
      <c r="B385" s="150" t="s">
        <v>197</v>
      </c>
      <c r="C385" s="49">
        <v>51275.625</v>
      </c>
      <c r="D385" s="149" t="s">
        <v>56</v>
      </c>
      <c r="E385" s="53">
        <f t="shared" si="188"/>
        <v>53206.941546162278</v>
      </c>
      <c r="F385" s="83">
        <f t="shared" si="189"/>
        <v>53207</v>
      </c>
      <c r="G385" s="83">
        <f t="shared" si="213"/>
        <v>-1.2899959998321719E-2</v>
      </c>
      <c r="I385" s="83">
        <f>G385</f>
        <v>-1.2899959998321719E-2</v>
      </c>
      <c r="P385" s="83">
        <f t="shared" si="190"/>
        <v>-9.8278421855976794E-3</v>
      </c>
      <c r="Q385" s="146">
        <f t="shared" si="191"/>
        <v>36257.125</v>
      </c>
      <c r="R385" s="83">
        <f t="shared" si="212"/>
        <v>9.4379078552563402E-6</v>
      </c>
      <c r="S385" s="85">
        <v>0.1</v>
      </c>
      <c r="T385" s="83">
        <f t="shared" si="192"/>
        <v>9.4379078552563402E-7</v>
      </c>
      <c r="Z385" s="83">
        <f t="shared" si="193"/>
        <v>53207</v>
      </c>
      <c r="AA385" s="90">
        <f t="shared" si="194"/>
        <v>-1.2379755930354425E-2</v>
      </c>
      <c r="AB385" s="90">
        <f t="shared" si="195"/>
        <v>-1.0348046253564974E-2</v>
      </c>
      <c r="AC385" s="90">
        <f t="shared" si="196"/>
        <v>-3.0721178127240401E-3</v>
      </c>
      <c r="AD385" s="90">
        <f t="shared" si="197"/>
        <v>-5.2020406796729479E-4</v>
      </c>
      <c r="AE385" s="90">
        <f t="shared" si="198"/>
        <v>2.7061227232972186E-8</v>
      </c>
      <c r="AF385" s="83">
        <f t="shared" si="199"/>
        <v>-3.0721178127240401E-3</v>
      </c>
      <c r="AG385" s="147"/>
      <c r="AH385" s="83">
        <f t="shared" si="200"/>
        <v>-2.5519137447567448E-3</v>
      </c>
      <c r="AI385" s="83">
        <f t="shared" si="201"/>
        <v>0.90596886065287485</v>
      </c>
      <c r="AJ385" s="83">
        <f t="shared" si="202"/>
        <v>-0.69740162463006539</v>
      </c>
      <c r="AK385" s="83">
        <f t="shared" si="203"/>
        <v>0.33271800922305145</v>
      </c>
      <c r="AL385" s="83">
        <f t="shared" si="204"/>
        <v>1.8462283775770092</v>
      </c>
      <c r="AM385" s="83">
        <f t="shared" si="205"/>
        <v>1.3217836819037103</v>
      </c>
      <c r="AN385" s="90">
        <f t="shared" si="214"/>
        <v>58.03792796743803</v>
      </c>
      <c r="AO385" s="90">
        <f t="shared" si="214"/>
        <v>58.037927966828661</v>
      </c>
      <c r="AP385" s="90">
        <f t="shared" si="214"/>
        <v>58.037927945189068</v>
      </c>
      <c r="AQ385" s="90">
        <f t="shared" si="214"/>
        <v>58.037927176738577</v>
      </c>
      <c r="AR385" s="90">
        <f t="shared" si="214"/>
        <v>58.037899892732476</v>
      </c>
      <c r="AS385" s="90">
        <f t="shared" si="214"/>
        <v>58.036937000543055</v>
      </c>
      <c r="AT385" s="90">
        <f t="shared" si="214"/>
        <v>58.0081558875669</v>
      </c>
      <c r="AU385" s="90">
        <f t="shared" si="207"/>
        <v>57.693326532389818</v>
      </c>
    </row>
    <row r="386" spans="1:64" ht="12.95" customHeight="1">
      <c r="A386" s="149" t="s">
        <v>824</v>
      </c>
      <c r="B386" s="150" t="s">
        <v>197</v>
      </c>
      <c r="C386" s="49">
        <v>51350.654999999999</v>
      </c>
      <c r="D386" s="149" t="s">
        <v>56</v>
      </c>
      <c r="E386" s="53">
        <f t="shared" si="188"/>
        <v>53546.926433306136</v>
      </c>
      <c r="F386" s="83">
        <f t="shared" si="189"/>
        <v>53547</v>
      </c>
      <c r="G386" s="83">
        <f t="shared" si="213"/>
        <v>-1.6235160001087934E-2</v>
      </c>
      <c r="I386" s="83">
        <f>G386</f>
        <v>-1.6235160001087934E-2</v>
      </c>
      <c r="P386" s="83">
        <f t="shared" si="190"/>
        <v>-9.9413272540026694E-3</v>
      </c>
      <c r="Q386" s="146">
        <f t="shared" si="191"/>
        <v>36332.154999999999</v>
      </c>
      <c r="R386" s="83">
        <f t="shared" si="212"/>
        <v>3.9612330648282848E-5</v>
      </c>
      <c r="S386" s="85">
        <v>0.1</v>
      </c>
      <c r="T386" s="83">
        <f t="shared" si="192"/>
        <v>3.9612330648282847E-6</v>
      </c>
      <c r="Z386" s="83">
        <f t="shared" si="193"/>
        <v>53547</v>
      </c>
      <c r="AA386" s="90">
        <f t="shared" si="194"/>
        <v>-1.2252010631860134E-2</v>
      </c>
      <c r="AB386" s="90">
        <f t="shared" si="195"/>
        <v>-1.3924476623230469E-2</v>
      </c>
      <c r="AC386" s="90">
        <f t="shared" si="196"/>
        <v>-6.2938327470852644E-3</v>
      </c>
      <c r="AD386" s="90">
        <f t="shared" si="197"/>
        <v>-3.9831493692277994E-3</v>
      </c>
      <c r="AE386" s="90">
        <f t="shared" si="198"/>
        <v>1.5865478897579818E-6</v>
      </c>
      <c r="AF386" s="83">
        <f t="shared" si="199"/>
        <v>-6.2938327470852644E-3</v>
      </c>
      <c r="AG386" s="147"/>
      <c r="AH386" s="83">
        <f t="shared" si="200"/>
        <v>-2.3106833778574645E-3</v>
      </c>
      <c r="AI386" s="83">
        <f t="shared" si="201"/>
        <v>0.85686994698344032</v>
      </c>
      <c r="AJ386" s="83">
        <f t="shared" si="202"/>
        <v>-0.58135001430061772</v>
      </c>
      <c r="AK386" s="83">
        <f t="shared" si="203"/>
        <v>0.31473308811077655</v>
      </c>
      <c r="AL386" s="83">
        <f t="shared" si="204"/>
        <v>1.9976069685472666</v>
      </c>
      <c r="AM386" s="83">
        <f t="shared" si="205"/>
        <v>1.5533166591111036</v>
      </c>
      <c r="AN386" s="90">
        <f t="shared" si="214"/>
        <v>58.199163290767601</v>
      </c>
      <c r="AO386" s="90">
        <f t="shared" si="214"/>
        <v>58.199163290933761</v>
      </c>
      <c r="AP386" s="90">
        <f t="shared" si="214"/>
        <v>58.199163284897466</v>
      </c>
      <c r="AQ386" s="90">
        <f t="shared" si="214"/>
        <v>58.199163504184682</v>
      </c>
      <c r="AR386" s="90">
        <f t="shared" si="214"/>
        <v>58.199155537503863</v>
      </c>
      <c r="AS386" s="90">
        <f t="shared" si="214"/>
        <v>58.199444457963629</v>
      </c>
      <c r="AT386" s="90">
        <f t="shared" si="214"/>
        <v>58.188195755419706</v>
      </c>
      <c r="AU386" s="90">
        <f t="shared" si="207"/>
        <v>57.854510709521314</v>
      </c>
    </row>
    <row r="387" spans="1:64" ht="12.95" customHeight="1">
      <c r="A387" s="149" t="s">
        <v>840</v>
      </c>
      <c r="B387" s="150" t="s">
        <v>197</v>
      </c>
      <c r="C387" s="49">
        <v>51592.534200000002</v>
      </c>
      <c r="D387" s="149" t="s">
        <v>57</v>
      </c>
      <c r="E387" s="53">
        <f t="shared" si="188"/>
        <v>54642.958320743826</v>
      </c>
      <c r="F387" s="83">
        <f t="shared" si="189"/>
        <v>54643</v>
      </c>
      <c r="G387" s="83">
        <f t="shared" si="213"/>
        <v>-9.1980399956810288E-3</v>
      </c>
      <c r="J387" s="83">
        <f>G387</f>
        <v>-9.1980399956810288E-3</v>
      </c>
      <c r="P387" s="83">
        <f t="shared" si="190"/>
        <v>-1.030628329411656E-2</v>
      </c>
      <c r="Q387" s="146">
        <f t="shared" si="191"/>
        <v>36574.034200000002</v>
      </c>
      <c r="R387" s="83">
        <f t="shared" si="212"/>
        <v>1.2282032085272667E-6</v>
      </c>
      <c r="S387" s="85">
        <v>1</v>
      </c>
      <c r="T387" s="83">
        <f t="shared" si="192"/>
        <v>1.2282032085272667E-6</v>
      </c>
      <c r="Z387" s="83">
        <f t="shared" si="193"/>
        <v>54643</v>
      </c>
      <c r="AA387" s="90">
        <f t="shared" si="194"/>
        <v>-1.1601891794290959E-2</v>
      </c>
      <c r="AB387" s="90">
        <f t="shared" si="195"/>
        <v>-7.9024314955066302E-3</v>
      </c>
      <c r="AC387" s="90">
        <f t="shared" si="196"/>
        <v>1.1082432984355316E-3</v>
      </c>
      <c r="AD387" s="90">
        <f t="shared" si="197"/>
        <v>2.4038517986099302E-3</v>
      </c>
      <c r="AE387" s="90">
        <f t="shared" si="198"/>
        <v>5.7785034696801967E-6</v>
      </c>
      <c r="AF387" s="83">
        <f t="shared" si="199"/>
        <v>1.1082432984355316E-3</v>
      </c>
      <c r="AG387" s="147"/>
      <c r="AH387" s="83">
        <f t="shared" si="200"/>
        <v>-1.2956085001743982E-3</v>
      </c>
      <c r="AI387" s="83">
        <f t="shared" si="201"/>
        <v>0.74579152731644416</v>
      </c>
      <c r="AJ387" s="83">
        <f t="shared" si="202"/>
        <v>-0.21938140790465135</v>
      </c>
      <c r="AK387" s="83">
        <f t="shared" si="203"/>
        <v>0.23435268559195754</v>
      </c>
      <c r="AL387" s="83">
        <f t="shared" si="204"/>
        <v>2.3968134905201315</v>
      </c>
      <c r="AM387" s="83">
        <f t="shared" si="205"/>
        <v>2.5600669652557939</v>
      </c>
      <c r="AN387" s="90">
        <f t="shared" si="214"/>
        <v>58.668947982181251</v>
      </c>
      <c r="AO387" s="90">
        <f t="shared" si="214"/>
        <v>58.668938732774393</v>
      </c>
      <c r="AP387" s="90">
        <f t="shared" si="214"/>
        <v>58.668989955641194</v>
      </c>
      <c r="AQ387" s="90">
        <f t="shared" si="214"/>
        <v>58.668706231474147</v>
      </c>
      <c r="AR387" s="90">
        <f t="shared" si="214"/>
        <v>58.670276135076946</v>
      </c>
      <c r="AS387" s="90">
        <f t="shared" si="214"/>
        <v>58.661538382263281</v>
      </c>
      <c r="AT387" s="90">
        <f t="shared" si="214"/>
        <v>58.708694694698153</v>
      </c>
      <c r="AU387" s="90">
        <f t="shared" si="207"/>
        <v>58.374092645215804</v>
      </c>
    </row>
    <row r="388" spans="1:64" ht="12.95" customHeight="1">
      <c r="A388" s="149" t="s">
        <v>824</v>
      </c>
      <c r="B388" s="150" t="s">
        <v>197</v>
      </c>
      <c r="C388" s="49">
        <v>51609.754999999997</v>
      </c>
      <c r="D388" s="149" t="s">
        <v>56</v>
      </c>
      <c r="E388" s="53">
        <f t="shared" si="188"/>
        <v>54720.99126416014</v>
      </c>
      <c r="F388" s="83">
        <f t="shared" si="189"/>
        <v>54721</v>
      </c>
      <c r="G388" s="83">
        <f t="shared" si="213"/>
        <v>-1.9278800027677789E-3</v>
      </c>
      <c r="I388" s="83">
        <f t="shared" ref="I388:I393" si="215">G388</f>
        <v>-1.9278800027677789E-3</v>
      </c>
      <c r="P388" s="83">
        <f t="shared" si="190"/>
        <v>-1.0332206032107775E-2</v>
      </c>
      <c r="Q388" s="146">
        <f t="shared" si="191"/>
        <v>36591.254999999997</v>
      </c>
      <c r="R388" s="83">
        <f t="shared" si="212"/>
        <v>7.0632696007441782E-5</v>
      </c>
      <c r="S388" s="85">
        <v>0.1</v>
      </c>
      <c r="T388" s="83">
        <f t="shared" si="192"/>
        <v>7.0632696007441782E-6</v>
      </c>
      <c r="Z388" s="83">
        <f t="shared" si="193"/>
        <v>54721</v>
      </c>
      <c r="AA388" s="90">
        <f t="shared" si="194"/>
        <v>-1.1547559292518904E-2</v>
      </c>
      <c r="AB388" s="90">
        <f t="shared" si="195"/>
        <v>-7.1252674235664946E-4</v>
      </c>
      <c r="AC388" s="90">
        <f t="shared" si="196"/>
        <v>8.4043260293399959E-3</v>
      </c>
      <c r="AD388" s="90">
        <f t="shared" si="197"/>
        <v>9.6196792897511249E-3</v>
      </c>
      <c r="AE388" s="90">
        <f t="shared" si="198"/>
        <v>9.2538229637666722E-6</v>
      </c>
      <c r="AF388" s="83">
        <f t="shared" si="199"/>
        <v>8.4043260293399959E-3</v>
      </c>
      <c r="AG388" s="147"/>
      <c r="AH388" s="83">
        <f t="shared" si="200"/>
        <v>-1.2153532604111295E-3</v>
      </c>
      <c r="AI388" s="83">
        <f t="shared" si="201"/>
        <v>0.74008025769761465</v>
      </c>
      <c r="AJ388" s="83">
        <f t="shared" si="202"/>
        <v>-0.19521483331034287</v>
      </c>
      <c r="AK388" s="83">
        <f t="shared" si="203"/>
        <v>0.22800187803992009</v>
      </c>
      <c r="AL388" s="83">
        <f t="shared" si="204"/>
        <v>2.4215173849241904</v>
      </c>
      <c r="AM388" s="83">
        <f t="shared" si="205"/>
        <v>2.6564247778508783</v>
      </c>
      <c r="AN388" s="90">
        <f t="shared" si="214"/>
        <v>58.70014965705915</v>
      </c>
      <c r="AO388" s="90">
        <f t="shared" si="214"/>
        <v>58.700137044185361</v>
      </c>
      <c r="AP388" s="90">
        <f t="shared" si="214"/>
        <v>58.700203538490349</v>
      </c>
      <c r="AQ388" s="90">
        <f t="shared" si="214"/>
        <v>58.699852908631414</v>
      </c>
      <c r="AR388" s="90">
        <f t="shared" si="214"/>
        <v>58.701699702955338</v>
      </c>
      <c r="AS388" s="90">
        <f t="shared" si="214"/>
        <v>58.691913252274396</v>
      </c>
      <c r="AT388" s="90">
        <f t="shared" si="214"/>
        <v>58.742223884413164</v>
      </c>
      <c r="AU388" s="90">
        <f t="shared" si="207"/>
        <v>58.411070191734204</v>
      </c>
    </row>
    <row r="389" spans="1:64" ht="12.95" customHeight="1">
      <c r="A389" s="149" t="s">
        <v>824</v>
      </c>
      <c r="B389" s="150" t="s">
        <v>197</v>
      </c>
      <c r="C389" s="49">
        <v>51611.735000000001</v>
      </c>
      <c r="D389" s="149" t="s">
        <v>56</v>
      </c>
      <c r="E389" s="53">
        <f t="shared" si="188"/>
        <v>54729.963276375864</v>
      </c>
      <c r="F389" s="83">
        <f t="shared" si="189"/>
        <v>54730</v>
      </c>
      <c r="G389" s="83">
        <f t="shared" si="213"/>
        <v>-8.1043999962275848E-3</v>
      </c>
      <c r="I389" s="83">
        <f t="shared" si="215"/>
        <v>-8.1043999962275848E-3</v>
      </c>
      <c r="P389" s="83">
        <f t="shared" si="190"/>
        <v>-1.0335196686215149E-2</v>
      </c>
      <c r="Q389" s="146">
        <f t="shared" si="191"/>
        <v>36593.235000000001</v>
      </c>
      <c r="R389" s="83">
        <f t="shared" si="212"/>
        <v>4.9764538720594711E-6</v>
      </c>
      <c r="S389" s="85">
        <v>0.1</v>
      </c>
      <c r="T389" s="83">
        <f t="shared" si="192"/>
        <v>4.9764538720594718E-7</v>
      </c>
      <c r="Z389" s="83">
        <f t="shared" si="193"/>
        <v>54730</v>
      </c>
      <c r="AA389" s="90">
        <f t="shared" si="194"/>
        <v>-1.154125178872264E-2</v>
      </c>
      <c r="AB389" s="90">
        <f t="shared" si="195"/>
        <v>-6.8983448937200926E-3</v>
      </c>
      <c r="AC389" s="90">
        <f t="shared" si="196"/>
        <v>2.2307966899875638E-3</v>
      </c>
      <c r="AD389" s="90">
        <f t="shared" si="197"/>
        <v>3.4368517924950551E-3</v>
      </c>
      <c r="AE389" s="90">
        <f t="shared" si="198"/>
        <v>1.1811950243576473E-6</v>
      </c>
      <c r="AF389" s="83">
        <f t="shared" si="199"/>
        <v>2.2307966899875638E-3</v>
      </c>
      <c r="AG389" s="147"/>
      <c r="AH389" s="83">
        <f t="shared" si="200"/>
        <v>-1.206055102507492E-3</v>
      </c>
      <c r="AI389" s="83">
        <f t="shared" si="201"/>
        <v>0.73943690213102498</v>
      </c>
      <c r="AJ389" s="83">
        <f t="shared" si="202"/>
        <v>-0.19244216485159338</v>
      </c>
      <c r="AK389" s="83">
        <f t="shared" si="203"/>
        <v>0.22726636543314535</v>
      </c>
      <c r="AL389" s="83">
        <f t="shared" si="204"/>
        <v>2.4243436533826817</v>
      </c>
      <c r="AM389" s="83">
        <f t="shared" si="205"/>
        <v>2.6678527314536815</v>
      </c>
      <c r="AN389" s="90">
        <f t="shared" si="214"/>
        <v>58.70373456141612</v>
      </c>
      <c r="AO389" s="90">
        <f t="shared" si="214"/>
        <v>58.70372151177942</v>
      </c>
      <c r="AP389" s="90">
        <f t="shared" si="214"/>
        <v>58.703789935239016</v>
      </c>
      <c r="AQ389" s="90">
        <f t="shared" si="214"/>
        <v>58.703431090143013</v>
      </c>
      <c r="AR389" s="90">
        <f t="shared" si="214"/>
        <v>58.70531088262657</v>
      </c>
      <c r="AS389" s="90">
        <f t="shared" si="214"/>
        <v>58.695403512077881</v>
      </c>
      <c r="AT389" s="90">
        <f t="shared" si="214"/>
        <v>58.746063407462259</v>
      </c>
      <c r="AU389" s="90">
        <f t="shared" si="207"/>
        <v>58.415336831717099</v>
      </c>
      <c r="AV389" s="90"/>
      <c r="AW389" s="90"/>
      <c r="AX389" s="90"/>
      <c r="AY389" s="90"/>
      <c r="AZ389" s="90"/>
      <c r="BA389" s="90"/>
      <c r="BB389" s="90"/>
      <c r="BC389" s="90"/>
      <c r="BD389" s="90"/>
      <c r="BE389" s="90"/>
      <c r="BF389" s="90"/>
      <c r="BG389" s="90"/>
      <c r="BH389" s="90"/>
      <c r="BI389" s="90"/>
      <c r="BJ389" s="90"/>
      <c r="BK389" s="90"/>
      <c r="BL389" s="90"/>
    </row>
    <row r="390" spans="1:64" ht="12.95" customHeight="1">
      <c r="A390" s="149" t="s">
        <v>824</v>
      </c>
      <c r="B390" s="150" t="s">
        <v>197</v>
      </c>
      <c r="C390" s="49">
        <v>51627.629000000001</v>
      </c>
      <c r="D390" s="149" t="s">
        <v>56</v>
      </c>
      <c r="E390" s="53">
        <f t="shared" si="188"/>
        <v>54801.984065343808</v>
      </c>
      <c r="F390" s="83">
        <f t="shared" si="189"/>
        <v>54802</v>
      </c>
      <c r="G390" s="83">
        <f t="shared" si="213"/>
        <v>-3.5165599983884022E-3</v>
      </c>
      <c r="I390" s="83">
        <f t="shared" si="215"/>
        <v>-3.5165599983884022E-3</v>
      </c>
      <c r="P390" s="83">
        <f t="shared" si="190"/>
        <v>-1.0359118708528649E-2</v>
      </c>
      <c r="Q390" s="146">
        <f t="shared" si="191"/>
        <v>36609.129000000001</v>
      </c>
      <c r="R390" s="83">
        <f t="shared" si="212"/>
        <v>4.6820609701716166E-5</v>
      </c>
      <c r="S390" s="85">
        <v>0.1</v>
      </c>
      <c r="T390" s="83">
        <f t="shared" si="192"/>
        <v>4.6820609701716166E-6</v>
      </c>
      <c r="Z390" s="83">
        <f t="shared" si="193"/>
        <v>54802</v>
      </c>
      <c r="AA390" s="90">
        <f t="shared" si="194"/>
        <v>-1.1490531391982981E-2</v>
      </c>
      <c r="AB390" s="90">
        <f t="shared" si="195"/>
        <v>-2.3851473149340712E-3</v>
      </c>
      <c r="AC390" s="90">
        <f t="shared" si="196"/>
        <v>6.8425587101402473E-3</v>
      </c>
      <c r="AD390" s="90">
        <f t="shared" si="197"/>
        <v>7.9739713935945786E-3</v>
      </c>
      <c r="AE390" s="90">
        <f t="shared" si="198"/>
        <v>6.3584219785864677E-6</v>
      </c>
      <c r="AF390" s="83">
        <f t="shared" si="199"/>
        <v>6.8425587101402473E-3</v>
      </c>
      <c r="AG390" s="147"/>
      <c r="AH390" s="83">
        <f t="shared" si="200"/>
        <v>-1.1314126834543309E-3</v>
      </c>
      <c r="AI390" s="83">
        <f t="shared" si="201"/>
        <v>0.73440392845851354</v>
      </c>
      <c r="AJ390" s="83">
        <f t="shared" si="202"/>
        <v>-0.17037880790820581</v>
      </c>
      <c r="AK390" s="83">
        <f t="shared" si="203"/>
        <v>0.22136362756785199</v>
      </c>
      <c r="AL390" s="83">
        <f t="shared" si="204"/>
        <v>2.4467797928483863</v>
      </c>
      <c r="AM390" s="83">
        <f t="shared" si="205"/>
        <v>2.7617281762944086</v>
      </c>
      <c r="AN390" s="90">
        <f t="shared" si="214"/>
        <v>58.732303215380206</v>
      </c>
      <c r="AO390" s="90">
        <f t="shared" si="214"/>
        <v>58.732286285739562</v>
      </c>
      <c r="AP390" s="90">
        <f t="shared" si="214"/>
        <v>58.732371410634336</v>
      </c>
      <c r="AQ390" s="90">
        <f t="shared" si="214"/>
        <v>58.731943284855944</v>
      </c>
      <c r="AR390" s="90">
        <f t="shared" si="214"/>
        <v>58.734093860115792</v>
      </c>
      <c r="AS390" s="90">
        <f t="shared" si="214"/>
        <v>58.723223568495591</v>
      </c>
      <c r="AT390" s="90">
        <f t="shared" si="214"/>
        <v>58.776563526032291</v>
      </c>
      <c r="AU390" s="90">
        <f t="shared" si="207"/>
        <v>58.449469951580241</v>
      </c>
    </row>
    <row r="391" spans="1:64" ht="12.95" customHeight="1">
      <c r="A391" s="149" t="s">
        <v>824</v>
      </c>
      <c r="B391" s="150" t="s">
        <v>197</v>
      </c>
      <c r="C391" s="49">
        <v>51629.839</v>
      </c>
      <c r="D391" s="149" t="s">
        <v>56</v>
      </c>
      <c r="E391" s="53">
        <f t="shared" si="188"/>
        <v>54811.998280998712</v>
      </c>
      <c r="F391" s="83">
        <f t="shared" si="189"/>
        <v>54812</v>
      </c>
      <c r="G391" s="83">
        <f t="shared" si="213"/>
        <v>-3.7935999716864899E-4</v>
      </c>
      <c r="I391" s="83">
        <f t="shared" si="215"/>
        <v>-3.7935999716864899E-4</v>
      </c>
      <c r="P391" s="83">
        <f t="shared" si="190"/>
        <v>-1.0362440760213601E-2</v>
      </c>
      <c r="Q391" s="146">
        <f t="shared" si="191"/>
        <v>36611.339</v>
      </c>
      <c r="R391" s="83">
        <f t="shared" si="212"/>
        <v>9.9661901521478177E-5</v>
      </c>
      <c r="S391" s="85">
        <v>0.1</v>
      </c>
      <c r="T391" s="83">
        <f t="shared" si="192"/>
        <v>9.9661901521478177E-6</v>
      </c>
      <c r="Z391" s="83">
        <f t="shared" si="193"/>
        <v>54812</v>
      </c>
      <c r="AA391" s="90">
        <f t="shared" si="194"/>
        <v>-1.1483452283969178E-2</v>
      </c>
      <c r="AB391" s="90">
        <f t="shared" si="195"/>
        <v>7.4165152658692821E-4</v>
      </c>
      <c r="AC391" s="90">
        <f t="shared" si="196"/>
        <v>9.983080763044952E-3</v>
      </c>
      <c r="AD391" s="90">
        <f t="shared" si="197"/>
        <v>1.1104092286800529E-2</v>
      </c>
      <c r="AE391" s="90">
        <f t="shared" si="198"/>
        <v>1.23300865513783E-5</v>
      </c>
      <c r="AF391" s="83">
        <f t="shared" si="199"/>
        <v>9.983080763044952E-3</v>
      </c>
      <c r="AG391" s="147"/>
      <c r="AH391" s="83">
        <f t="shared" si="200"/>
        <v>-1.1210115237555772E-3</v>
      </c>
      <c r="AI391" s="83">
        <f t="shared" si="201"/>
        <v>0.73372071138533612</v>
      </c>
      <c r="AJ391" s="83">
        <f t="shared" si="202"/>
        <v>-0.16733106702645317</v>
      </c>
      <c r="AK391" s="83">
        <f t="shared" si="203"/>
        <v>0.2205413096976111</v>
      </c>
      <c r="AL391" s="83">
        <f t="shared" si="204"/>
        <v>2.4498719353939404</v>
      </c>
      <c r="AM391" s="83">
        <f t="shared" si="205"/>
        <v>2.7751235601766524</v>
      </c>
      <c r="AN391" s="90">
        <f t="shared" ref="AN391:AT400" si="216">$AU391+$AB$7*SIN(AO391)</f>
        <v>58.736255796344203</v>
      </c>
      <c r="AO391" s="90">
        <f t="shared" si="216"/>
        <v>58.736238271885547</v>
      </c>
      <c r="AP391" s="90">
        <f t="shared" si="216"/>
        <v>58.736325895697128</v>
      </c>
      <c r="AQ391" s="90">
        <f t="shared" si="216"/>
        <v>58.735887660698424</v>
      </c>
      <c r="AR391" s="90">
        <f t="shared" si="216"/>
        <v>58.738076713403153</v>
      </c>
      <c r="AS391" s="90">
        <f t="shared" si="216"/>
        <v>58.727073610558172</v>
      </c>
      <c r="AT391" s="90">
        <f t="shared" si="216"/>
        <v>58.780769415073415</v>
      </c>
      <c r="AU391" s="90">
        <f t="shared" si="207"/>
        <v>58.454210662672338</v>
      </c>
      <c r="AV391" s="90"/>
    </row>
    <row r="392" spans="1:64" ht="12.95" customHeight="1">
      <c r="A392" s="149" t="s">
        <v>824</v>
      </c>
      <c r="B392" s="150" t="s">
        <v>197</v>
      </c>
      <c r="C392" s="49">
        <v>51633.805</v>
      </c>
      <c r="D392" s="149" t="s">
        <v>56</v>
      </c>
      <c r="E392" s="53">
        <f t="shared" si="188"/>
        <v>54829.96949334594</v>
      </c>
      <c r="F392" s="83">
        <f t="shared" si="189"/>
        <v>54830</v>
      </c>
      <c r="G392" s="83">
        <f t="shared" si="213"/>
        <v>-6.732399997417815E-3</v>
      </c>
      <c r="I392" s="83">
        <f t="shared" si="215"/>
        <v>-6.732399997417815E-3</v>
      </c>
      <c r="P392" s="83">
        <f t="shared" si="190"/>
        <v>-1.0368420175791962E-2</v>
      </c>
      <c r="Q392" s="146">
        <f t="shared" si="191"/>
        <v>36615.305</v>
      </c>
      <c r="R392" s="83">
        <f t="shared" si="212"/>
        <v>1.3220642737543966E-5</v>
      </c>
      <c r="S392" s="85">
        <v>0.1</v>
      </c>
      <c r="T392" s="83">
        <f t="shared" si="192"/>
        <v>1.3220642737543967E-6</v>
      </c>
      <c r="Z392" s="83">
        <f t="shared" si="193"/>
        <v>54830</v>
      </c>
      <c r="AA392" s="90">
        <f t="shared" si="194"/>
        <v>-1.1470689949702313E-2</v>
      </c>
      <c r="AB392" s="90">
        <f t="shared" si="195"/>
        <v>-5.6301302235074657E-3</v>
      </c>
      <c r="AC392" s="90">
        <f t="shared" si="196"/>
        <v>3.6360201783741473E-3</v>
      </c>
      <c r="AD392" s="90">
        <f t="shared" si="197"/>
        <v>4.7382899522844975E-3</v>
      </c>
      <c r="AE392" s="90">
        <f t="shared" si="198"/>
        <v>2.2451391671920226E-6</v>
      </c>
      <c r="AF392" s="83">
        <f t="shared" si="199"/>
        <v>3.6360201783741473E-3</v>
      </c>
      <c r="AG392" s="147"/>
      <c r="AH392" s="83">
        <f t="shared" si="200"/>
        <v>-1.1022697739103493E-3</v>
      </c>
      <c r="AI392" s="83">
        <f t="shared" si="201"/>
        <v>0.73250050105277542</v>
      </c>
      <c r="AJ392" s="83">
        <f t="shared" si="202"/>
        <v>-0.16185535711919935</v>
      </c>
      <c r="AK392" s="83">
        <f t="shared" si="203"/>
        <v>0.21905968796483943</v>
      </c>
      <c r="AL392" s="83">
        <f t="shared" si="204"/>
        <v>2.4554233659198279</v>
      </c>
      <c r="AM392" s="83">
        <f t="shared" si="205"/>
        <v>2.7994634730103694</v>
      </c>
      <c r="AN392" s="90">
        <f t="shared" si="216"/>
        <v>58.743361219653046</v>
      </c>
      <c r="AO392" s="90">
        <f t="shared" si="216"/>
        <v>58.743342589124879</v>
      </c>
      <c r="AP392" s="90">
        <f t="shared" si="216"/>
        <v>58.743434821383168</v>
      </c>
      <c r="AQ392" s="90">
        <f t="shared" si="216"/>
        <v>58.742978100896728</v>
      </c>
      <c r="AR392" s="90">
        <f t="shared" si="216"/>
        <v>58.745236886104379</v>
      </c>
      <c r="AS392" s="90">
        <f t="shared" si="216"/>
        <v>58.733995496862079</v>
      </c>
      <c r="AT392" s="90">
        <f t="shared" si="216"/>
        <v>58.788321528798377</v>
      </c>
      <c r="AU392" s="90">
        <f t="shared" si="207"/>
        <v>58.462743942638127</v>
      </c>
    </row>
    <row r="393" spans="1:64" ht="12.95" customHeight="1">
      <c r="A393" s="149" t="s">
        <v>824</v>
      </c>
      <c r="B393" s="150" t="s">
        <v>197</v>
      </c>
      <c r="C393" s="49">
        <v>51639.767</v>
      </c>
      <c r="D393" s="149" t="s">
        <v>56</v>
      </c>
      <c r="E393" s="53">
        <f t="shared" si="188"/>
        <v>54856.985219017697</v>
      </c>
      <c r="F393" s="83">
        <f t="shared" si="189"/>
        <v>54857</v>
      </c>
      <c r="G393" s="83">
        <f t="shared" si="213"/>
        <v>-3.2619600024190731E-3</v>
      </c>
      <c r="I393" s="83">
        <f t="shared" si="215"/>
        <v>-3.2619600024190731E-3</v>
      </c>
      <c r="P393" s="83">
        <f t="shared" si="190"/>
        <v>-1.0377388630295869E-2</v>
      </c>
      <c r="Q393" s="146">
        <f t="shared" si="191"/>
        <v>36621.267</v>
      </c>
      <c r="R393" s="83">
        <f t="shared" si="212"/>
        <v>5.0629324558408658E-5</v>
      </c>
      <c r="S393" s="85">
        <v>0.1</v>
      </c>
      <c r="T393" s="83">
        <f t="shared" si="192"/>
        <v>5.0629324558408665E-6</v>
      </c>
      <c r="Z393" s="83">
        <f t="shared" si="193"/>
        <v>54857</v>
      </c>
      <c r="AA393" s="90">
        <f t="shared" si="194"/>
        <v>-1.1451500115868384E-2</v>
      </c>
      <c r="AB393" s="90">
        <f t="shared" si="195"/>
        <v>-2.1878485168465574E-3</v>
      </c>
      <c r="AC393" s="90">
        <f t="shared" si="196"/>
        <v>7.1154286278767957E-3</v>
      </c>
      <c r="AD393" s="90">
        <f t="shared" si="197"/>
        <v>8.1895401134493111E-3</v>
      </c>
      <c r="AE393" s="90">
        <f t="shared" si="198"/>
        <v>6.7068567269795352E-6</v>
      </c>
      <c r="AF393" s="83">
        <f t="shared" si="199"/>
        <v>7.1154286278767957E-3</v>
      </c>
      <c r="AG393" s="147"/>
      <c r="AH393" s="83">
        <f t="shared" si="200"/>
        <v>-1.0741114855725158E-3</v>
      </c>
      <c r="AI393" s="83">
        <f t="shared" si="201"/>
        <v>0.73069310557813139</v>
      </c>
      <c r="AJ393" s="83">
        <f t="shared" si="202"/>
        <v>-0.15366644803321941</v>
      </c>
      <c r="AK393" s="83">
        <f t="shared" si="203"/>
        <v>0.21683386600141022</v>
      </c>
      <c r="AL393" s="83">
        <f t="shared" si="204"/>
        <v>2.4637161479546577</v>
      </c>
      <c r="AM393" s="83">
        <f t="shared" si="205"/>
        <v>2.8365356467760479</v>
      </c>
      <c r="AN393" s="90">
        <f t="shared" si="216"/>
        <v>58.753997349461208</v>
      </c>
      <c r="AO393" s="90">
        <f t="shared" si="216"/>
        <v>58.753976973321095</v>
      </c>
      <c r="AP393" s="90">
        <f t="shared" si="216"/>
        <v>58.754076383961831</v>
      </c>
      <c r="AQ393" s="90">
        <f t="shared" si="216"/>
        <v>58.753591254515214</v>
      </c>
      <c r="AR393" s="90">
        <f t="shared" si="216"/>
        <v>58.755955695326364</v>
      </c>
      <c r="AS393" s="90">
        <f t="shared" si="216"/>
        <v>58.744359008856243</v>
      </c>
      <c r="AT393" s="90">
        <f t="shared" si="216"/>
        <v>58.799605270817203</v>
      </c>
      <c r="AU393" s="90">
        <f t="shared" si="207"/>
        <v>58.475543862586804</v>
      </c>
    </row>
    <row r="394" spans="1:64" ht="12.95" customHeight="1">
      <c r="A394" s="149" t="s">
        <v>922</v>
      </c>
      <c r="B394" s="150" t="s">
        <v>197</v>
      </c>
      <c r="C394" s="49">
        <v>51640.643600000003</v>
      </c>
      <c r="D394" s="149" t="s">
        <v>55</v>
      </c>
      <c r="E394" s="53">
        <f t="shared" si="188"/>
        <v>54860.957373516845</v>
      </c>
      <c r="F394" s="83">
        <f t="shared" si="189"/>
        <v>54861</v>
      </c>
      <c r="G394" s="83">
        <f t="shared" si="213"/>
        <v>-9.4070799968903884E-3</v>
      </c>
      <c r="K394" s="83">
        <f>G394</f>
        <v>-9.4070799968903884E-3</v>
      </c>
      <c r="P394" s="83">
        <f t="shared" si="190"/>
        <v>-1.0378717221959743E-2</v>
      </c>
      <c r="Q394" s="146">
        <f t="shared" si="191"/>
        <v>36622.143600000003</v>
      </c>
      <c r="R394" s="83">
        <f t="shared" si="212"/>
        <v>9.4407889714047575E-7</v>
      </c>
      <c r="S394" s="85">
        <v>1</v>
      </c>
      <c r="T394" s="83">
        <f t="shared" si="192"/>
        <v>9.4407889714047575E-7</v>
      </c>
      <c r="Z394" s="83">
        <f t="shared" si="193"/>
        <v>54861</v>
      </c>
      <c r="AA394" s="90">
        <f t="shared" si="194"/>
        <v>-1.1448652605672079E-2</v>
      </c>
      <c r="AB394" s="90">
        <f t="shared" si="195"/>
        <v>-8.3371446131780529E-3</v>
      </c>
      <c r="AC394" s="90">
        <f t="shared" si="196"/>
        <v>9.7163722506935467E-4</v>
      </c>
      <c r="AD394" s="90">
        <f t="shared" si="197"/>
        <v>2.0415726087816902E-3</v>
      </c>
      <c r="AE394" s="90">
        <f t="shared" si="198"/>
        <v>4.1680187169276759E-6</v>
      </c>
      <c r="AF394" s="83">
        <f t="shared" si="199"/>
        <v>9.7163722506935467E-4</v>
      </c>
      <c r="AG394" s="147"/>
      <c r="AH394" s="83">
        <f t="shared" si="200"/>
        <v>-1.0699353837123348E-3</v>
      </c>
      <c r="AI394" s="83">
        <f t="shared" si="201"/>
        <v>0.73042766663529002</v>
      </c>
      <c r="AJ394" s="83">
        <f t="shared" si="202"/>
        <v>-0.15245579322078873</v>
      </c>
      <c r="AK394" s="83">
        <f t="shared" si="203"/>
        <v>0.21650377805612234</v>
      </c>
      <c r="AL394" s="83">
        <f t="shared" si="204"/>
        <v>2.4649412384275617</v>
      </c>
      <c r="AM394" s="83">
        <f t="shared" si="205"/>
        <v>2.8420863359003272</v>
      </c>
      <c r="AN394" s="90">
        <f t="shared" si="216"/>
        <v>58.755570847157948</v>
      </c>
      <c r="AO394" s="90">
        <f t="shared" si="216"/>
        <v>58.75555020348115</v>
      </c>
      <c r="AP394" s="90">
        <f t="shared" si="216"/>
        <v>58.755650704635265</v>
      </c>
      <c r="AQ394" s="90">
        <f t="shared" si="216"/>
        <v>58.755161298489455</v>
      </c>
      <c r="AR394" s="90">
        <f t="shared" si="216"/>
        <v>58.757541492117092</v>
      </c>
      <c r="AS394" s="90">
        <f t="shared" si="216"/>
        <v>58.745892410778453</v>
      </c>
      <c r="AT394" s="90">
        <f t="shared" si="216"/>
        <v>58.801272414749867</v>
      </c>
      <c r="AU394" s="90">
        <f t="shared" si="207"/>
        <v>58.477440147023643</v>
      </c>
    </row>
    <row r="395" spans="1:64" ht="12.95" customHeight="1">
      <c r="A395" s="149" t="s">
        <v>824</v>
      </c>
      <c r="B395" s="150" t="s">
        <v>197</v>
      </c>
      <c r="C395" s="49">
        <v>51643.737999999998</v>
      </c>
      <c r="D395" s="149" t="s">
        <v>56</v>
      </c>
      <c r="E395" s="53">
        <f t="shared" si="188"/>
        <v>54874.979087961416</v>
      </c>
      <c r="F395" s="83">
        <f t="shared" si="189"/>
        <v>54875</v>
      </c>
      <c r="G395" s="83">
        <f t="shared" si="213"/>
        <v>-4.6149999980116263E-3</v>
      </c>
      <c r="I395" s="83">
        <f>G395</f>
        <v>-4.6149999980116263E-3</v>
      </c>
      <c r="P395" s="83">
        <f t="shared" si="190"/>
        <v>-1.038336715405604E-2</v>
      </c>
      <c r="Q395" s="146">
        <f t="shared" si="191"/>
        <v>36625.237999999998</v>
      </c>
      <c r="R395" s="83">
        <f t="shared" si="212"/>
        <v>3.3274059646931912E-5</v>
      </c>
      <c r="S395" s="85">
        <v>0.1</v>
      </c>
      <c r="T395" s="83">
        <f t="shared" si="192"/>
        <v>3.3274059646931912E-6</v>
      </c>
      <c r="Z395" s="83">
        <f t="shared" si="193"/>
        <v>54875</v>
      </c>
      <c r="AA395" s="90">
        <f t="shared" si="194"/>
        <v>-1.1438677318967085E-2</v>
      </c>
      <c r="AB395" s="90">
        <f t="shared" si="195"/>
        <v>-3.5596898331005811E-3</v>
      </c>
      <c r="AC395" s="90">
        <f t="shared" si="196"/>
        <v>5.7683671560444134E-3</v>
      </c>
      <c r="AD395" s="90">
        <f t="shared" si="197"/>
        <v>6.8236773209554586E-3</v>
      </c>
      <c r="AE395" s="90">
        <f t="shared" si="198"/>
        <v>4.6562572180521868E-6</v>
      </c>
      <c r="AF395" s="83">
        <f t="shared" si="199"/>
        <v>5.7683671560444134E-3</v>
      </c>
      <c r="AG395" s="147"/>
      <c r="AH395" s="83">
        <f t="shared" si="200"/>
        <v>-1.0553101649110452E-3</v>
      </c>
      <c r="AI395" s="83">
        <f t="shared" si="201"/>
        <v>0.72950332276803431</v>
      </c>
      <c r="AJ395" s="83">
        <f t="shared" si="202"/>
        <v>-0.14822361698103778</v>
      </c>
      <c r="AK395" s="83">
        <f t="shared" si="203"/>
        <v>0.21534780341283905</v>
      </c>
      <c r="AL395" s="83">
        <f t="shared" si="204"/>
        <v>2.4692220723775935</v>
      </c>
      <c r="AM395" s="83">
        <f t="shared" si="205"/>
        <v>2.861634822297042</v>
      </c>
      <c r="AN395" s="90">
        <f t="shared" si="216"/>
        <v>58.761073604951434</v>
      </c>
      <c r="AO395" s="90">
        <f t="shared" si="216"/>
        <v>58.761052006585807</v>
      </c>
      <c r="AP395" s="90">
        <f t="shared" si="216"/>
        <v>58.761156379318784</v>
      </c>
      <c r="AQ395" s="90">
        <f t="shared" si="216"/>
        <v>58.760651869581615</v>
      </c>
      <c r="AR395" s="90">
        <f t="shared" si="216"/>
        <v>58.76308738692294</v>
      </c>
      <c r="AS395" s="90">
        <f t="shared" si="216"/>
        <v>58.751255459610796</v>
      </c>
      <c r="AT395" s="90">
        <f t="shared" si="216"/>
        <v>58.807098253786563</v>
      </c>
      <c r="AU395" s="90">
        <f t="shared" si="207"/>
        <v>58.484077142552586</v>
      </c>
    </row>
    <row r="396" spans="1:64" ht="12.95" customHeight="1">
      <c r="A396" s="149" t="s">
        <v>824</v>
      </c>
      <c r="B396" s="150" t="s">
        <v>197</v>
      </c>
      <c r="C396" s="49">
        <v>51657.637999999999</v>
      </c>
      <c r="D396" s="149" t="s">
        <v>56</v>
      </c>
      <c r="E396" s="53">
        <f t="shared" si="188"/>
        <v>54937.964426243445</v>
      </c>
      <c r="F396" s="83">
        <f t="shared" si="189"/>
        <v>54938</v>
      </c>
      <c r="G396" s="83">
        <f t="shared" si="213"/>
        <v>-7.8506400022888556E-3</v>
      </c>
      <c r="I396" s="83">
        <f>G396</f>
        <v>-7.8506400022888556E-3</v>
      </c>
      <c r="P396" s="83">
        <f t="shared" si="190"/>
        <v>-1.0404289177989343E-2</v>
      </c>
      <c r="Q396" s="146">
        <f t="shared" si="191"/>
        <v>36639.137999999999</v>
      </c>
      <c r="R396" s="83">
        <f t="shared" si="212"/>
        <v>6.5211241125557768E-6</v>
      </c>
      <c r="S396" s="85">
        <v>0.1</v>
      </c>
      <c r="T396" s="83">
        <f t="shared" si="192"/>
        <v>6.5211241125557768E-7</v>
      </c>
      <c r="Z396" s="83">
        <f t="shared" si="193"/>
        <v>54938</v>
      </c>
      <c r="AA396" s="90">
        <f t="shared" si="194"/>
        <v>-1.1393625176881075E-2</v>
      </c>
      <c r="AB396" s="90">
        <f t="shared" si="195"/>
        <v>-6.8613040033971232E-3</v>
      </c>
      <c r="AC396" s="90">
        <f t="shared" si="196"/>
        <v>2.553649175700487E-3</v>
      </c>
      <c r="AD396" s="90">
        <f t="shared" si="197"/>
        <v>3.5429851745922194E-3</v>
      </c>
      <c r="AE396" s="90">
        <f t="shared" si="198"/>
        <v>1.2552743947380261E-6</v>
      </c>
      <c r="AF396" s="83">
        <f t="shared" si="199"/>
        <v>2.553649175700487E-3</v>
      </c>
      <c r="AG396" s="147"/>
      <c r="AH396" s="83">
        <f t="shared" si="200"/>
        <v>-9.8933599889173217E-4</v>
      </c>
      <c r="AI396" s="83">
        <f t="shared" si="201"/>
        <v>0.7254331100771565</v>
      </c>
      <c r="AJ396" s="83">
        <f t="shared" si="202"/>
        <v>-0.12927729177862887</v>
      </c>
      <c r="AK396" s="83">
        <f t="shared" si="203"/>
        <v>0.2101336521987047</v>
      </c>
      <c r="AL396" s="83">
        <f t="shared" si="204"/>
        <v>2.4883537571441492</v>
      </c>
      <c r="AM396" s="83">
        <f t="shared" si="205"/>
        <v>2.9520116333182918</v>
      </c>
      <c r="AN396" s="90">
        <f t="shared" si="216"/>
        <v>58.785751001064767</v>
      </c>
      <c r="AO396" s="90">
        <f t="shared" si="216"/>
        <v>58.785724749385288</v>
      </c>
      <c r="AP396" s="90">
        <f t="shared" si="216"/>
        <v>58.785847588526799</v>
      </c>
      <c r="AQ396" s="90">
        <f t="shared" si="216"/>
        <v>58.785272623604655</v>
      </c>
      <c r="AR396" s="90">
        <f t="shared" si="216"/>
        <v>58.787960213338543</v>
      </c>
      <c r="AS396" s="90">
        <f t="shared" si="216"/>
        <v>58.775317330370022</v>
      </c>
      <c r="AT396" s="90">
        <f t="shared" si="216"/>
        <v>58.833138976947659</v>
      </c>
      <c r="AU396" s="90">
        <f t="shared" si="207"/>
        <v>58.513943622432841</v>
      </c>
    </row>
    <row r="397" spans="1:64" ht="12.95" customHeight="1">
      <c r="A397" s="49" t="s">
        <v>198</v>
      </c>
      <c r="B397" s="50" t="s">
        <v>197</v>
      </c>
      <c r="C397" s="49">
        <v>51660.395100000002</v>
      </c>
      <c r="D397" s="49">
        <v>2.9999999999999997E-4</v>
      </c>
      <c r="E397" s="83">
        <f t="shared" si="188"/>
        <v>54950.45772668787</v>
      </c>
      <c r="F397" s="83">
        <f t="shared" si="189"/>
        <v>54950.5</v>
      </c>
      <c r="G397" s="83">
        <f t="shared" si="213"/>
        <v>-9.3291399971349165E-3</v>
      </c>
      <c r="J397" s="83">
        <f>G397</f>
        <v>-9.3291399971349165E-3</v>
      </c>
      <c r="P397" s="83">
        <f t="shared" si="190"/>
        <v>-1.0408439853675058E-2</v>
      </c>
      <c r="Q397" s="146">
        <f t="shared" si="191"/>
        <v>36641.895100000002</v>
      </c>
      <c r="R397" s="83">
        <f t="shared" si="212"/>
        <v>1.16488818032757E-6</v>
      </c>
      <c r="S397" s="85">
        <v>1</v>
      </c>
      <c r="T397" s="83">
        <f t="shared" si="192"/>
        <v>1.16488818032757E-6</v>
      </c>
      <c r="Z397" s="83">
        <f t="shared" si="193"/>
        <v>54950.5</v>
      </c>
      <c r="AA397" s="90">
        <f t="shared" si="194"/>
        <v>-1.1384656587154506E-2</v>
      </c>
      <c r="AB397" s="90">
        <f t="shared" si="195"/>
        <v>-8.3529232636554689E-3</v>
      </c>
      <c r="AC397" s="90">
        <f t="shared" si="196"/>
        <v>1.0792998565401415E-3</v>
      </c>
      <c r="AD397" s="90">
        <f t="shared" si="197"/>
        <v>2.055516590019589E-3</v>
      </c>
      <c r="AE397" s="90">
        <f t="shared" si="198"/>
        <v>4.2251484518457591E-6</v>
      </c>
      <c r="AF397" s="83">
        <f t="shared" si="199"/>
        <v>1.0792998565401415E-3</v>
      </c>
      <c r="AG397" s="147"/>
      <c r="AH397" s="83">
        <f t="shared" si="200"/>
        <v>-9.762167334794482E-4</v>
      </c>
      <c r="AI397" s="83">
        <f t="shared" si="201"/>
        <v>0.72464269748342103</v>
      </c>
      <c r="AJ397" s="83">
        <f t="shared" si="202"/>
        <v>-0.12553725029614204</v>
      </c>
      <c r="AK397" s="83">
        <f t="shared" si="203"/>
        <v>0.20909683110717453</v>
      </c>
      <c r="AL397" s="83">
        <f t="shared" si="204"/>
        <v>2.4921245309244657</v>
      </c>
      <c r="AM397" s="83">
        <f t="shared" si="205"/>
        <v>2.9704295141499157</v>
      </c>
      <c r="AN397" s="90">
        <f t="shared" si="216"/>
        <v>58.790631048561522</v>
      </c>
      <c r="AO397" s="90">
        <f t="shared" si="216"/>
        <v>58.790603803300165</v>
      </c>
      <c r="AP397" s="90">
        <f t="shared" si="216"/>
        <v>58.790730506678045</v>
      </c>
      <c r="AQ397" s="90">
        <f t="shared" si="216"/>
        <v>58.79014110420826</v>
      </c>
      <c r="AR397" s="90">
        <f t="shared" si="216"/>
        <v>58.79287920058168</v>
      </c>
      <c r="AS397" s="90">
        <f t="shared" si="216"/>
        <v>58.780078044910574</v>
      </c>
      <c r="AT397" s="90">
        <f t="shared" si="216"/>
        <v>58.838271825838952</v>
      </c>
      <c r="AU397" s="90">
        <f t="shared" si="207"/>
        <v>58.519869511297969</v>
      </c>
    </row>
    <row r="398" spans="1:64" ht="12.95" customHeight="1">
      <c r="A398" s="149" t="s">
        <v>824</v>
      </c>
      <c r="B398" s="150" t="s">
        <v>197</v>
      </c>
      <c r="C398" s="49">
        <v>51664.696000000004</v>
      </c>
      <c r="D398" s="149" t="s">
        <v>56</v>
      </c>
      <c r="E398" s="53">
        <f t="shared" si="188"/>
        <v>54969.946477868965</v>
      </c>
      <c r="F398" s="83">
        <f t="shared" si="189"/>
        <v>54970</v>
      </c>
      <c r="G398" s="83">
        <f t="shared" si="213"/>
        <v>-1.1811599993961863E-2</v>
      </c>
      <c r="I398" s="83">
        <f>G398</f>
        <v>-1.1811599993961863E-2</v>
      </c>
      <c r="P398" s="83">
        <f t="shared" si="190"/>
        <v>-1.0414914564229617E-2</v>
      </c>
      <c r="Q398" s="146">
        <f t="shared" si="191"/>
        <v>36646.196000000004</v>
      </c>
      <c r="R398" s="83">
        <f t="shared" si="212"/>
        <v>1.9507301896263495E-6</v>
      </c>
      <c r="S398" s="85">
        <v>0.1</v>
      </c>
      <c r="T398" s="83">
        <f t="shared" si="192"/>
        <v>1.9507301896263495E-7</v>
      </c>
      <c r="Z398" s="83">
        <f t="shared" si="193"/>
        <v>54970</v>
      </c>
      <c r="AA398" s="90">
        <f t="shared" si="194"/>
        <v>-1.1370647426693041E-2</v>
      </c>
      <c r="AB398" s="90">
        <f t="shared" si="195"/>
        <v>-1.0855867131498439E-2</v>
      </c>
      <c r="AC398" s="90">
        <f t="shared" si="196"/>
        <v>-1.3966854297322463E-3</v>
      </c>
      <c r="AD398" s="90">
        <f t="shared" si="197"/>
        <v>-4.4095256726882186E-4</v>
      </c>
      <c r="AE398" s="90">
        <f t="shared" si="198"/>
        <v>1.944391665809649E-8</v>
      </c>
      <c r="AF398" s="83">
        <f t="shared" si="199"/>
        <v>-1.3966854297322463E-3</v>
      </c>
      <c r="AG398" s="147"/>
      <c r="AH398" s="83">
        <f t="shared" si="200"/>
        <v>-9.5573286246342516E-4</v>
      </c>
      <c r="AI398" s="83">
        <f t="shared" si="201"/>
        <v>0.72342086089460245</v>
      </c>
      <c r="AJ398" s="83">
        <f t="shared" si="202"/>
        <v>-0.11971543881952011</v>
      </c>
      <c r="AK398" s="83">
        <f t="shared" si="203"/>
        <v>0.20747797145717944</v>
      </c>
      <c r="AL398" s="83">
        <f t="shared" si="204"/>
        <v>2.4979906230528099</v>
      </c>
      <c r="AM398" s="83">
        <f t="shared" si="205"/>
        <v>2.9994954676585017</v>
      </c>
      <c r="AN398" s="90">
        <f t="shared" si="216"/>
        <v>58.798233363762868</v>
      </c>
      <c r="AO398" s="90">
        <f t="shared" si="216"/>
        <v>58.798204521638048</v>
      </c>
      <c r="AP398" s="90">
        <f t="shared" si="216"/>
        <v>58.798337383027651</v>
      </c>
      <c r="AQ398" s="90">
        <f t="shared" si="216"/>
        <v>58.797725174465704</v>
      </c>
      <c r="AR398" s="90">
        <f t="shared" si="216"/>
        <v>58.800542305156306</v>
      </c>
      <c r="AS398" s="90">
        <f t="shared" si="216"/>
        <v>58.787496209035204</v>
      </c>
      <c r="AT398" s="90">
        <f t="shared" si="216"/>
        <v>58.846256754332011</v>
      </c>
      <c r="AU398" s="90">
        <f t="shared" si="207"/>
        <v>58.529113897927566</v>
      </c>
    </row>
    <row r="399" spans="1:64" ht="12.95" customHeight="1">
      <c r="A399" s="151" t="s">
        <v>937</v>
      </c>
      <c r="B399" s="150" t="s">
        <v>197</v>
      </c>
      <c r="C399" s="152">
        <v>51670.425000000003</v>
      </c>
      <c r="D399" s="149" t="s">
        <v>56</v>
      </c>
      <c r="E399" s="53">
        <f t="shared" si="188"/>
        <v>54995.906406143615</v>
      </c>
      <c r="F399" s="83">
        <f t="shared" si="189"/>
        <v>54996</v>
      </c>
      <c r="G399" s="83">
        <f t="shared" si="213"/>
        <v>-2.065487999789184E-2</v>
      </c>
      <c r="I399" s="83">
        <f>G399</f>
        <v>-2.065487999789184E-2</v>
      </c>
      <c r="P399" s="83">
        <f t="shared" si="190"/>
        <v>-1.0423546860388216E-2</v>
      </c>
      <c r="Q399" s="146">
        <f t="shared" si="191"/>
        <v>36651.925000000003</v>
      </c>
      <c r="R399" s="83">
        <f t="shared" si="212"/>
        <v>1.0468017777057974E-4</v>
      </c>
      <c r="S399" s="85">
        <v>0.1</v>
      </c>
      <c r="T399" s="83">
        <f t="shared" si="192"/>
        <v>1.0468017777057975E-5</v>
      </c>
      <c r="Z399" s="83">
        <f t="shared" si="193"/>
        <v>54996</v>
      </c>
      <c r="AA399" s="90">
        <f t="shared" si="194"/>
        <v>-1.1351935780298276E-2</v>
      </c>
      <c r="AB399" s="90">
        <f t="shared" si="195"/>
        <v>-1.972649107798178E-2</v>
      </c>
      <c r="AC399" s="90">
        <f t="shared" si="196"/>
        <v>-1.0231333137503624E-2</v>
      </c>
      <c r="AD399" s="90">
        <f t="shared" si="197"/>
        <v>-9.3029442175935635E-3</v>
      </c>
      <c r="AE399" s="90">
        <f t="shared" si="198"/>
        <v>8.6544771115657523E-6</v>
      </c>
      <c r="AF399" s="83">
        <f t="shared" si="199"/>
        <v>-1.0231333137503624E-2</v>
      </c>
      <c r="AG399" s="147"/>
      <c r="AH399" s="83">
        <f t="shared" si="200"/>
        <v>-9.283889199100606E-4</v>
      </c>
      <c r="AI399" s="83">
        <f t="shared" si="201"/>
        <v>0.72181282750792453</v>
      </c>
      <c r="AJ399" s="83">
        <f t="shared" si="202"/>
        <v>-0.11197699719753415</v>
      </c>
      <c r="AK399" s="83">
        <f t="shared" si="203"/>
        <v>0.20531689138776005</v>
      </c>
      <c r="AL399" s="83">
        <f t="shared" si="204"/>
        <v>2.5057815400319341</v>
      </c>
      <c r="AM399" s="83">
        <f t="shared" si="205"/>
        <v>3.0388988660124627</v>
      </c>
      <c r="AN399" s="90">
        <f t="shared" si="216"/>
        <v>58.808349986660275</v>
      </c>
      <c r="AO399" s="90">
        <f t="shared" si="216"/>
        <v>58.808318926303748</v>
      </c>
      <c r="AP399" s="90">
        <f t="shared" si="216"/>
        <v>58.808460240690778</v>
      </c>
      <c r="AQ399" s="90">
        <f t="shared" si="216"/>
        <v>58.807817110821283</v>
      </c>
      <c r="AR399" s="90">
        <f t="shared" si="216"/>
        <v>58.810739986880023</v>
      </c>
      <c r="AS399" s="90">
        <f t="shared" si="216"/>
        <v>58.797371284974325</v>
      </c>
      <c r="AT399" s="90">
        <f t="shared" si="216"/>
        <v>58.856861185275555</v>
      </c>
      <c r="AU399" s="90">
        <f t="shared" si="207"/>
        <v>58.541439746767033</v>
      </c>
    </row>
    <row r="400" spans="1:64" ht="12.95" customHeight="1">
      <c r="A400" s="49" t="s">
        <v>217</v>
      </c>
      <c r="B400" s="50" t="s">
        <v>195</v>
      </c>
      <c r="C400" s="49">
        <v>51670.425499999998</v>
      </c>
      <c r="D400" s="49" t="s">
        <v>218</v>
      </c>
      <c r="E400" s="83">
        <f t="shared" si="188"/>
        <v>54995.908671803241</v>
      </c>
      <c r="F400" s="83">
        <f t="shared" si="189"/>
        <v>54996</v>
      </c>
      <c r="G400" s="83">
        <f t="shared" si="213"/>
        <v>-2.0154880003246944E-2</v>
      </c>
      <c r="K400" s="83">
        <f>G400</f>
        <v>-2.0154880003246944E-2</v>
      </c>
      <c r="P400" s="83">
        <f t="shared" si="190"/>
        <v>-1.0423546860388216E-2</v>
      </c>
      <c r="Q400" s="146">
        <f t="shared" si="191"/>
        <v>36651.925499999998</v>
      </c>
      <c r="R400" s="83">
        <f t="shared" si="212"/>
        <v>9.4698844737300733E-5</v>
      </c>
      <c r="S400" s="85">
        <v>1</v>
      </c>
      <c r="T400" s="83">
        <f t="shared" si="192"/>
        <v>9.4698844737300733E-5</v>
      </c>
      <c r="Z400" s="83">
        <f t="shared" si="193"/>
        <v>54996</v>
      </c>
      <c r="AA400" s="90">
        <f t="shared" si="194"/>
        <v>-1.1351935780298276E-2</v>
      </c>
      <c r="AB400" s="90">
        <f t="shared" si="195"/>
        <v>-1.9226491083336884E-2</v>
      </c>
      <c r="AC400" s="90">
        <f t="shared" si="196"/>
        <v>-9.7313331428587283E-3</v>
      </c>
      <c r="AD400" s="90">
        <f t="shared" si="197"/>
        <v>-8.8029442229486683E-3</v>
      </c>
      <c r="AE400" s="90">
        <f t="shared" si="198"/>
        <v>7.7491826992345339E-5</v>
      </c>
      <c r="AF400" s="83">
        <f t="shared" si="199"/>
        <v>-9.7313331428587283E-3</v>
      </c>
      <c r="AG400" s="147"/>
      <c r="AH400" s="83">
        <f t="shared" si="200"/>
        <v>-9.283889199100606E-4</v>
      </c>
      <c r="AI400" s="83">
        <f t="shared" si="201"/>
        <v>0.72181282750792453</v>
      </c>
      <c r="AJ400" s="83">
        <f t="shared" si="202"/>
        <v>-0.11197699719753415</v>
      </c>
      <c r="AK400" s="83">
        <f t="shared" si="203"/>
        <v>0.20531689138776005</v>
      </c>
      <c r="AL400" s="83">
        <f t="shared" si="204"/>
        <v>2.5057815400319341</v>
      </c>
      <c r="AM400" s="83">
        <f t="shared" si="205"/>
        <v>3.0388988660124627</v>
      </c>
      <c r="AN400" s="90">
        <f t="shared" si="216"/>
        <v>58.808349986660275</v>
      </c>
      <c r="AO400" s="90">
        <f t="shared" si="216"/>
        <v>58.808318926303748</v>
      </c>
      <c r="AP400" s="90">
        <f t="shared" si="216"/>
        <v>58.808460240690778</v>
      </c>
      <c r="AQ400" s="90">
        <f t="shared" si="216"/>
        <v>58.807817110821283</v>
      </c>
      <c r="AR400" s="90">
        <f t="shared" si="216"/>
        <v>58.810739986880023</v>
      </c>
      <c r="AS400" s="90">
        <f t="shared" si="216"/>
        <v>58.797371284974325</v>
      </c>
      <c r="AT400" s="90">
        <f t="shared" si="216"/>
        <v>58.856861185275555</v>
      </c>
      <c r="AU400" s="90">
        <f t="shared" si="207"/>
        <v>58.541439746767033</v>
      </c>
    </row>
    <row r="401" spans="1:64" ht="12.95" customHeight="1">
      <c r="A401" s="149" t="s">
        <v>840</v>
      </c>
      <c r="B401" s="150" t="s">
        <v>197</v>
      </c>
      <c r="C401" s="152">
        <v>51670.431799999998</v>
      </c>
      <c r="D401" s="149" t="s">
        <v>56</v>
      </c>
      <c r="E401" s="53">
        <f t="shared" si="188"/>
        <v>54995.937219114843</v>
      </c>
      <c r="F401" s="83">
        <f t="shared" si="189"/>
        <v>54996</v>
      </c>
      <c r="G401" s="83">
        <f t="shared" si="213"/>
        <v>-1.3854880002327263E-2</v>
      </c>
      <c r="K401" s="83">
        <f>G401</f>
        <v>-1.3854880002327263E-2</v>
      </c>
      <c r="P401" s="83">
        <f t="shared" si="190"/>
        <v>-1.0423546860388216E-2</v>
      </c>
      <c r="Q401" s="146">
        <f t="shared" si="191"/>
        <v>36651.931799999998</v>
      </c>
      <c r="R401" s="83">
        <f t="shared" si="212"/>
        <v>1.1774047130969294E-5</v>
      </c>
      <c r="S401" s="85">
        <v>1</v>
      </c>
      <c r="T401" s="83">
        <f t="shared" si="192"/>
        <v>1.1774047130969294E-5</v>
      </c>
      <c r="Z401" s="83">
        <f t="shared" si="193"/>
        <v>54996</v>
      </c>
      <c r="AA401" s="90">
        <f t="shared" si="194"/>
        <v>-1.1351935780298276E-2</v>
      </c>
      <c r="AB401" s="90">
        <f t="shared" si="195"/>
        <v>-1.2926491082417203E-2</v>
      </c>
      <c r="AC401" s="90">
        <f t="shared" si="196"/>
        <v>-3.4313331419390473E-3</v>
      </c>
      <c r="AD401" s="90">
        <f t="shared" si="197"/>
        <v>-2.5029442220289872E-3</v>
      </c>
      <c r="AE401" s="90">
        <f t="shared" si="198"/>
        <v>6.2647297785882921E-6</v>
      </c>
      <c r="AF401" s="83">
        <f t="shared" si="199"/>
        <v>-3.4313331419390473E-3</v>
      </c>
      <c r="AG401" s="147"/>
      <c r="AH401" s="83">
        <f t="shared" si="200"/>
        <v>-9.283889199100606E-4</v>
      </c>
      <c r="AI401" s="83">
        <f t="shared" si="201"/>
        <v>0.72181282750792453</v>
      </c>
      <c r="AJ401" s="83">
        <f t="shared" si="202"/>
        <v>-0.11197699719753415</v>
      </c>
      <c r="AK401" s="83">
        <f t="shared" si="203"/>
        <v>0.20531689138776005</v>
      </c>
      <c r="AL401" s="83">
        <f t="shared" si="204"/>
        <v>2.5057815400319341</v>
      </c>
      <c r="AM401" s="83">
        <f t="shared" si="205"/>
        <v>3.0388988660124627</v>
      </c>
      <c r="AN401" s="90">
        <f t="shared" ref="AN401:AT410" si="217">$AU401+$AB$7*SIN(AO401)</f>
        <v>58.808349986660275</v>
      </c>
      <c r="AO401" s="90">
        <f t="shared" si="217"/>
        <v>58.808318926303748</v>
      </c>
      <c r="AP401" s="90">
        <f t="shared" si="217"/>
        <v>58.808460240690778</v>
      </c>
      <c r="AQ401" s="90">
        <f t="shared" si="217"/>
        <v>58.807817110821283</v>
      </c>
      <c r="AR401" s="90">
        <f t="shared" si="217"/>
        <v>58.810739986880023</v>
      </c>
      <c r="AS401" s="90">
        <f t="shared" si="217"/>
        <v>58.797371284974325</v>
      </c>
      <c r="AT401" s="90">
        <f t="shared" si="217"/>
        <v>58.856861185275555</v>
      </c>
      <c r="AU401" s="90">
        <f t="shared" si="207"/>
        <v>58.541439746767033</v>
      </c>
    </row>
    <row r="402" spans="1:64" ht="12.95" customHeight="1">
      <c r="A402" s="151" t="s">
        <v>937</v>
      </c>
      <c r="B402" s="150" t="s">
        <v>197</v>
      </c>
      <c r="C402" s="49">
        <v>51699.462</v>
      </c>
      <c r="D402" s="149" t="s">
        <v>56</v>
      </c>
      <c r="E402" s="53">
        <f t="shared" si="188"/>
        <v>55127.482324682802</v>
      </c>
      <c r="F402" s="83">
        <f t="shared" si="189"/>
        <v>55127.5</v>
      </c>
      <c r="G402" s="83">
        <f t="shared" si="213"/>
        <v>-3.9007000013953075E-3</v>
      </c>
      <c r="I402" s="83">
        <f>G402</f>
        <v>-3.9007000013953075E-3</v>
      </c>
      <c r="P402" s="83">
        <f t="shared" si="190"/>
        <v>-1.0467194956619439E-2</v>
      </c>
      <c r="Q402" s="146">
        <f t="shared" si="191"/>
        <v>36680.962</v>
      </c>
      <c r="R402" s="83">
        <f t="shared" si="212"/>
        <v>4.3118855996983971E-5</v>
      </c>
      <c r="S402" s="85">
        <v>0.1</v>
      </c>
      <c r="T402" s="83">
        <f t="shared" si="192"/>
        <v>4.3118855996983974E-6</v>
      </c>
      <c r="Z402" s="83">
        <f t="shared" si="193"/>
        <v>55127.5</v>
      </c>
      <c r="AA402" s="90">
        <f t="shared" si="194"/>
        <v>-1.1256811255877006E-2</v>
      </c>
      <c r="AB402" s="90">
        <f t="shared" si="195"/>
        <v>-3.1110837021377405E-3</v>
      </c>
      <c r="AC402" s="90">
        <f t="shared" si="196"/>
        <v>6.5664949552241315E-3</v>
      </c>
      <c r="AD402" s="90">
        <f t="shared" si="197"/>
        <v>7.3561112544816981E-3</v>
      </c>
      <c r="AE402" s="90">
        <f t="shared" si="198"/>
        <v>5.4112372788312306E-6</v>
      </c>
      <c r="AF402" s="83">
        <f t="shared" si="199"/>
        <v>6.5664949552241315E-3</v>
      </c>
      <c r="AG402" s="147"/>
      <c r="AH402" s="83">
        <f t="shared" si="200"/>
        <v>-7.896162992575669E-4</v>
      </c>
      <c r="AI402" s="83">
        <f t="shared" si="201"/>
        <v>0.71404045859052889</v>
      </c>
      <c r="AJ402" s="83">
        <f t="shared" si="202"/>
        <v>-7.325690982944412E-2</v>
      </c>
      <c r="AK402" s="83">
        <f t="shared" si="203"/>
        <v>0.19434574732973706</v>
      </c>
      <c r="AL402" s="83">
        <f t="shared" si="204"/>
        <v>2.5446712863042857</v>
      </c>
      <c r="AM402" s="83">
        <f t="shared" si="205"/>
        <v>3.2504422968261415</v>
      </c>
      <c r="AN402" s="90">
        <f t="shared" si="217"/>
        <v>58.859181710082574</v>
      </c>
      <c r="AO402" s="90">
        <f t="shared" si="217"/>
        <v>58.859137881315796</v>
      </c>
      <c r="AP402" s="90">
        <f t="shared" si="217"/>
        <v>58.859325926419601</v>
      </c>
      <c r="AQ402" s="90">
        <f t="shared" si="217"/>
        <v>58.858518854663771</v>
      </c>
      <c r="AR402" s="90">
        <f t="shared" si="217"/>
        <v>58.861977706751617</v>
      </c>
      <c r="AS402" s="90">
        <f t="shared" si="217"/>
        <v>58.847060342759235</v>
      </c>
      <c r="AT402" s="90">
        <f t="shared" si="217"/>
        <v>58.909766728621598</v>
      </c>
      <c r="AU402" s="90">
        <f t="shared" si="207"/>
        <v>58.603780097628189</v>
      </c>
    </row>
    <row r="403" spans="1:64" ht="12.95" customHeight="1">
      <c r="A403" s="49" t="s">
        <v>217</v>
      </c>
      <c r="B403" s="50" t="s">
        <v>197</v>
      </c>
      <c r="C403" s="49">
        <v>51699.462099999997</v>
      </c>
      <c r="D403" s="49" t="s">
        <v>218</v>
      </c>
      <c r="E403" s="83">
        <f t="shared" si="188"/>
        <v>55127.482777814723</v>
      </c>
      <c r="F403" s="83">
        <f t="shared" si="189"/>
        <v>55127.5</v>
      </c>
      <c r="P403" s="83">
        <f t="shared" si="190"/>
        <v>-1.0467194956619439E-2</v>
      </c>
      <c r="Q403" s="146">
        <f t="shared" si="191"/>
        <v>36680.962099999997</v>
      </c>
      <c r="T403" s="83">
        <f t="shared" si="192"/>
        <v>0</v>
      </c>
      <c r="U403" s="148">
        <v>3.7061579998407979E-2</v>
      </c>
      <c r="Z403" s="83">
        <f t="shared" si="193"/>
        <v>55127.5</v>
      </c>
      <c r="AA403" s="90">
        <f t="shared" si="194"/>
        <v>-1.1256811255877006E-2</v>
      </c>
      <c r="AB403" s="90">
        <f t="shared" si="195"/>
        <v>-9999</v>
      </c>
      <c r="AC403" s="90">
        <f t="shared" si="196"/>
        <v>1.0467194956619439E-2</v>
      </c>
      <c r="AD403" s="90">
        <f t="shared" si="197"/>
        <v>-9999</v>
      </c>
      <c r="AE403" s="90">
        <f t="shared" si="198"/>
        <v>0</v>
      </c>
      <c r="AF403" s="83">
        <f t="shared" si="199"/>
        <v>-9999</v>
      </c>
      <c r="AG403" s="147"/>
      <c r="AH403" s="83">
        <f t="shared" si="200"/>
        <v>-7.896162992575669E-4</v>
      </c>
      <c r="AI403" s="83">
        <f t="shared" si="201"/>
        <v>0.71404045859052889</v>
      </c>
      <c r="AJ403" s="83">
        <f t="shared" si="202"/>
        <v>-7.325690982944412E-2</v>
      </c>
      <c r="AK403" s="83">
        <f t="shared" si="203"/>
        <v>0.19434574732973706</v>
      </c>
      <c r="AL403" s="83">
        <f t="shared" si="204"/>
        <v>2.5446712863042857</v>
      </c>
      <c r="AM403" s="83">
        <f t="shared" si="205"/>
        <v>3.2504422968261415</v>
      </c>
      <c r="AN403" s="90">
        <f t="shared" si="217"/>
        <v>58.859181710082574</v>
      </c>
      <c r="AO403" s="90">
        <f t="shared" si="217"/>
        <v>58.859137881315796</v>
      </c>
      <c r="AP403" s="90">
        <f t="shared" si="217"/>
        <v>58.859325926419601</v>
      </c>
      <c r="AQ403" s="90">
        <f t="shared" si="217"/>
        <v>58.858518854663771</v>
      </c>
      <c r="AR403" s="90">
        <f t="shared" si="217"/>
        <v>58.861977706751617</v>
      </c>
      <c r="AS403" s="90">
        <f t="shared" si="217"/>
        <v>58.847060342759235</v>
      </c>
      <c r="AT403" s="90">
        <f t="shared" si="217"/>
        <v>58.909766728621598</v>
      </c>
      <c r="AU403" s="90">
        <f t="shared" si="207"/>
        <v>58.603780097628189</v>
      </c>
    </row>
    <row r="404" spans="1:64" ht="12.95" customHeight="1">
      <c r="A404" s="49" t="s">
        <v>217</v>
      </c>
      <c r="B404" s="50" t="s">
        <v>195</v>
      </c>
      <c r="C404" s="49">
        <v>51797.540399999998</v>
      </c>
      <c r="D404" s="49" t="s">
        <v>218</v>
      </c>
      <c r="E404" s="83">
        <f t="shared" si="188"/>
        <v>55571.90687160071</v>
      </c>
      <c r="F404" s="83">
        <f t="shared" si="189"/>
        <v>55572</v>
      </c>
      <c r="G404" s="83">
        <f t="shared" ref="G404:G424" si="218">+C404-(C$7+F404*C$8)</f>
        <v>-2.0552160000079311E-2</v>
      </c>
      <c r="K404" s="83">
        <f>G404</f>
        <v>-2.0552160000079311E-2</v>
      </c>
      <c r="P404" s="83">
        <f t="shared" si="190"/>
        <v>-1.0614594532711009E-2</v>
      </c>
      <c r="Q404" s="146">
        <f t="shared" si="191"/>
        <v>36779.040399999998</v>
      </c>
      <c r="R404" s="83">
        <f t="shared" ref="R404:R467" si="219">+(P404-G404)^2</f>
        <v>9.8755207418230987E-5</v>
      </c>
      <c r="S404" s="85">
        <v>1</v>
      </c>
      <c r="T404" s="83">
        <f t="shared" si="192"/>
        <v>9.8755207418230987E-5</v>
      </c>
      <c r="Z404" s="83">
        <f t="shared" si="193"/>
        <v>55572</v>
      </c>
      <c r="AA404" s="90">
        <f t="shared" si="194"/>
        <v>-1.0932655117112373E-2</v>
      </c>
      <c r="AB404" s="90">
        <f t="shared" si="195"/>
        <v>-2.0234099415677945E-2</v>
      </c>
      <c r="AC404" s="90">
        <f t="shared" si="196"/>
        <v>-9.9375654673683027E-3</v>
      </c>
      <c r="AD404" s="90">
        <f t="shared" si="197"/>
        <v>-9.6195048829669384E-3</v>
      </c>
      <c r="AE404" s="90">
        <f t="shared" si="198"/>
        <v>9.2534874193424767E-5</v>
      </c>
      <c r="AF404" s="83">
        <f t="shared" si="199"/>
        <v>-9.9375654673683027E-3</v>
      </c>
      <c r="AG404" s="147"/>
      <c r="AH404" s="83">
        <f t="shared" si="200"/>
        <v>-3.1806058440136438E-4</v>
      </c>
      <c r="AI404" s="83">
        <f t="shared" si="201"/>
        <v>0.6919027263834161</v>
      </c>
      <c r="AJ404" s="83">
        <f t="shared" si="202"/>
        <v>5.2537559405132689E-2</v>
      </c>
      <c r="AK404" s="83">
        <f t="shared" si="203"/>
        <v>0.15690506307413044</v>
      </c>
      <c r="AL404" s="83">
        <f t="shared" si="204"/>
        <v>2.6705556364521401</v>
      </c>
      <c r="AM404" s="83">
        <f t="shared" si="205"/>
        <v>4.1671527784101112</v>
      </c>
      <c r="AN404" s="90">
        <f t="shared" si="217"/>
        <v>59.027320048208615</v>
      </c>
      <c r="AO404" s="90">
        <f t="shared" si="217"/>
        <v>59.027217600853916</v>
      </c>
      <c r="AP404" s="90">
        <f t="shared" si="217"/>
        <v>59.027593508116567</v>
      </c>
      <c r="AQ404" s="90">
        <f t="shared" si="217"/>
        <v>59.026213660916795</v>
      </c>
      <c r="AR404" s="90">
        <f t="shared" si="217"/>
        <v>59.031271427044999</v>
      </c>
      <c r="AS404" s="90">
        <f t="shared" si="217"/>
        <v>59.012633211391581</v>
      </c>
      <c r="AT404" s="90">
        <f t="shared" si="217"/>
        <v>59.080050353980347</v>
      </c>
      <c r="AU404" s="90">
        <f t="shared" si="207"/>
        <v>58.814504705672164</v>
      </c>
    </row>
    <row r="405" spans="1:64" ht="12.95" customHeight="1">
      <c r="A405" s="151" t="s">
        <v>937</v>
      </c>
      <c r="B405" s="150" t="s">
        <v>197</v>
      </c>
      <c r="C405" s="49">
        <v>51901.607000000004</v>
      </c>
      <c r="D405" s="149" t="s">
        <v>56</v>
      </c>
      <c r="E405" s="53">
        <f t="shared" ref="E405:E468" si="220">+(C405-C$7)/C$8</f>
        <v>56043.465864756086</v>
      </c>
      <c r="F405" s="83">
        <f t="shared" ref="F405:F468" si="221">ROUND(2*E405,0)/2</f>
        <v>56043.5</v>
      </c>
      <c r="G405" s="83">
        <f t="shared" si="218"/>
        <v>-7.5331799962441437E-3</v>
      </c>
      <c r="I405" s="83">
        <f>G405</f>
        <v>-7.5331799962441437E-3</v>
      </c>
      <c r="P405" s="83">
        <f t="shared" ref="P405:P468" si="222">+D$11+D$12*F405+D$13*F405^2</f>
        <v>-1.0770709754043763E-2</v>
      </c>
      <c r="Q405" s="146">
        <f t="shared" ref="Q405:Q468" si="223">+C405-15018.5</f>
        <v>36883.107000000004</v>
      </c>
      <c r="R405" s="83">
        <f t="shared" si="219"/>
        <v>1.0481598932638062E-5</v>
      </c>
      <c r="S405" s="85">
        <v>0.1</v>
      </c>
      <c r="T405" s="83">
        <f t="shared" ref="T405:T468" si="224">+S405*R405</f>
        <v>1.0481598932638062E-6</v>
      </c>
      <c r="Z405" s="83">
        <f t="shared" ref="Z405:Z468" si="225">F405</f>
        <v>56043.5</v>
      </c>
      <c r="AA405" s="90">
        <f t="shared" ref="AA405:AA468" si="226">AB$3+AB$4*Z405+AB$5*Z405^2+AH405</f>
        <v>-1.0593345350684588E-2</v>
      </c>
      <c r="AB405" s="90">
        <f t="shared" ref="AB405:AB468" si="227">IF(S405&lt;&gt;0,G405-AH405, -9999)</f>
        <v>-7.7105443996033189E-3</v>
      </c>
      <c r="AC405" s="90">
        <f t="shared" ref="AC405:AC468" si="228">+G405-P405</f>
        <v>3.2375297577996193E-3</v>
      </c>
      <c r="AD405" s="90">
        <f t="shared" ref="AD405:AD468" si="229">IF(S405&lt;&gt;0,G405-AA405, -9999)</f>
        <v>3.0601653544404441E-3</v>
      </c>
      <c r="AE405" s="90">
        <f t="shared" ref="AE405:AE468" si="230">+(G405-AA405)^2*S405</f>
        <v>9.3646119965176085E-7</v>
      </c>
      <c r="AF405" s="83">
        <f t="shared" ref="AF405:AF468" si="231">IF(S405&lt;&gt;0,G405-P405, -9999)</f>
        <v>3.2375297577996193E-3</v>
      </c>
      <c r="AG405" s="147"/>
      <c r="AH405" s="83">
        <f t="shared" ref="AH405:AH468" si="232">$AB$6*($AB$11/AI405*AJ405+$AB$12)</f>
        <v>1.7736440335917538E-4</v>
      </c>
      <c r="AI405" s="83">
        <f t="shared" ref="AI405:AI468" si="233">1+$AB$7*COS(AL405)</f>
        <v>0.67461046902919675</v>
      </c>
      <c r="AJ405" s="83">
        <f t="shared" ref="AJ405:AJ468" si="234">SIN(AL405+RADIANS($AB$9))</f>
        <v>0.17775689352315988</v>
      </c>
      <c r="AK405" s="83">
        <f t="shared" ref="AK405:AK468" si="235">$AB$7*SIN(AL405)</f>
        <v>0.11689645829908489</v>
      </c>
      <c r="AL405" s="83">
        <f t="shared" ref="AL405:AL468" si="236">2*ATAN(AM405)</f>
        <v>2.7967004504758832</v>
      </c>
      <c r="AM405" s="83">
        <f t="shared" ref="AM405:AM468" si="237">SQRT((1+$AB$7)/(1-$AB$7))*TAN(AN405/2)</f>
        <v>5.7413170309493431</v>
      </c>
      <c r="AN405" s="90">
        <f t="shared" si="217"/>
        <v>59.200672636249834</v>
      </c>
      <c r="AO405" s="90">
        <f t="shared" si="217"/>
        <v>59.200508030980835</v>
      </c>
      <c r="AP405" s="90">
        <f t="shared" si="217"/>
        <v>59.20104745367486</v>
      </c>
      <c r="AQ405" s="90">
        <f t="shared" si="217"/>
        <v>59.19927914935635</v>
      </c>
      <c r="AR405" s="90">
        <f t="shared" si="217"/>
        <v>59.205069708441883</v>
      </c>
      <c r="AS405" s="90">
        <f t="shared" si="217"/>
        <v>59.186040159771892</v>
      </c>
      <c r="AT405" s="90">
        <f t="shared" si="217"/>
        <v>59.247886094893232</v>
      </c>
      <c r="AU405" s="90">
        <f t="shared" ref="AU405:AU468" si="238">RADIANS($AB$9)+$AB$18*(F405-AB$15)</f>
        <v>59.038029233664822</v>
      </c>
    </row>
    <row r="406" spans="1:64" ht="12.95" customHeight="1">
      <c r="A406" s="49" t="s">
        <v>217</v>
      </c>
      <c r="B406" s="50" t="s">
        <v>197</v>
      </c>
      <c r="C406" s="49">
        <v>51901.607600000003</v>
      </c>
      <c r="D406" s="49" t="s">
        <v>218</v>
      </c>
      <c r="E406" s="83">
        <f t="shared" si="220"/>
        <v>56043.468583547663</v>
      </c>
      <c r="F406" s="83">
        <f t="shared" si="221"/>
        <v>56043.5</v>
      </c>
      <c r="G406" s="83">
        <f t="shared" si="218"/>
        <v>-6.9331799968495034E-3</v>
      </c>
      <c r="I406" s="83">
        <f>G406</f>
        <v>-6.9331799968495034E-3</v>
      </c>
      <c r="P406" s="83">
        <f t="shared" si="222"/>
        <v>-1.0770709754043763E-2</v>
      </c>
      <c r="Q406" s="146">
        <f t="shared" si="223"/>
        <v>36883.107600000003</v>
      </c>
      <c r="R406" s="83">
        <f t="shared" si="219"/>
        <v>1.4726634637351434E-5</v>
      </c>
      <c r="S406" s="85">
        <v>0.1</v>
      </c>
      <c r="T406" s="83">
        <f t="shared" si="224"/>
        <v>1.4726634637351435E-6</v>
      </c>
      <c r="Z406" s="83">
        <f t="shared" si="225"/>
        <v>56043.5</v>
      </c>
      <c r="AA406" s="90">
        <f t="shared" si="226"/>
        <v>-1.0593345350684588E-2</v>
      </c>
      <c r="AB406" s="90">
        <f t="shared" si="227"/>
        <v>-7.1105444002086786E-3</v>
      </c>
      <c r="AC406" s="90">
        <f t="shared" si="228"/>
        <v>3.8375297571942597E-3</v>
      </c>
      <c r="AD406" s="90">
        <f t="shared" si="229"/>
        <v>3.6601653538350844E-3</v>
      </c>
      <c r="AE406" s="90">
        <f t="shared" si="230"/>
        <v>1.3396810417414708E-6</v>
      </c>
      <c r="AF406" s="83">
        <f t="shared" si="231"/>
        <v>3.8375297571942597E-3</v>
      </c>
      <c r="AG406" s="147"/>
      <c r="AH406" s="83">
        <f t="shared" si="232"/>
        <v>1.7736440335917538E-4</v>
      </c>
      <c r="AI406" s="83">
        <f t="shared" si="233"/>
        <v>0.67461046902919675</v>
      </c>
      <c r="AJ406" s="83">
        <f t="shared" si="234"/>
        <v>0.17775689352315988</v>
      </c>
      <c r="AK406" s="83">
        <f t="shared" si="235"/>
        <v>0.11689645829908489</v>
      </c>
      <c r="AL406" s="83">
        <f t="shared" si="236"/>
        <v>2.7967004504758832</v>
      </c>
      <c r="AM406" s="83">
        <f t="shared" si="237"/>
        <v>5.7413170309493431</v>
      </c>
      <c r="AN406" s="90">
        <f t="shared" si="217"/>
        <v>59.200672636249834</v>
      </c>
      <c r="AO406" s="90">
        <f t="shared" si="217"/>
        <v>59.200508030980835</v>
      </c>
      <c r="AP406" s="90">
        <f t="shared" si="217"/>
        <v>59.20104745367486</v>
      </c>
      <c r="AQ406" s="90">
        <f t="shared" si="217"/>
        <v>59.19927914935635</v>
      </c>
      <c r="AR406" s="90">
        <f t="shared" si="217"/>
        <v>59.205069708441883</v>
      </c>
      <c r="AS406" s="90">
        <f t="shared" si="217"/>
        <v>59.186040159771892</v>
      </c>
      <c r="AT406" s="90">
        <f t="shared" si="217"/>
        <v>59.247886094893232</v>
      </c>
      <c r="AU406" s="90">
        <f t="shared" si="238"/>
        <v>59.038029233664822</v>
      </c>
    </row>
    <row r="407" spans="1:64" ht="12.95" customHeight="1">
      <c r="A407" s="149" t="s">
        <v>922</v>
      </c>
      <c r="B407" s="150" t="s">
        <v>197</v>
      </c>
      <c r="C407" s="49">
        <v>51956.6659</v>
      </c>
      <c r="D407" s="149" t="s">
        <v>55</v>
      </c>
      <c r="E407" s="53">
        <f t="shared" si="220"/>
        <v>56292.955321010442</v>
      </c>
      <c r="F407" s="83">
        <f t="shared" si="221"/>
        <v>56293</v>
      </c>
      <c r="G407" s="83">
        <f t="shared" si="218"/>
        <v>-9.8600400015129708E-3</v>
      </c>
      <c r="K407" s="83">
        <f>G407</f>
        <v>-9.8600400015129708E-3</v>
      </c>
      <c r="P407" s="83">
        <f t="shared" si="222"/>
        <v>-1.085322100545443E-2</v>
      </c>
      <c r="Q407" s="146">
        <f t="shared" si="223"/>
        <v>36938.1659</v>
      </c>
      <c r="R407" s="83">
        <f t="shared" si="219"/>
        <v>9.8640850659016484E-7</v>
      </c>
      <c r="S407" s="85">
        <v>1</v>
      </c>
      <c r="T407" s="83">
        <f t="shared" si="224"/>
        <v>9.8640850659016484E-7</v>
      </c>
      <c r="Z407" s="83">
        <f t="shared" si="225"/>
        <v>56293</v>
      </c>
      <c r="AA407" s="90">
        <f t="shared" si="226"/>
        <v>-1.041936452790604E-2</v>
      </c>
      <c r="AB407" s="90">
        <f t="shared" si="227"/>
        <v>-1.029389647906136E-2</v>
      </c>
      <c r="AC407" s="90">
        <f t="shared" si="228"/>
        <v>9.9318100394145924E-4</v>
      </c>
      <c r="AD407" s="90">
        <f t="shared" si="229"/>
        <v>5.5932452639306969E-4</v>
      </c>
      <c r="AE407" s="90">
        <f t="shared" si="230"/>
        <v>3.1284392582483172E-7</v>
      </c>
      <c r="AF407" s="83">
        <f t="shared" si="231"/>
        <v>9.9318100394145924E-4</v>
      </c>
      <c r="AG407" s="147"/>
      <c r="AH407" s="83">
        <f t="shared" si="232"/>
        <v>4.3385647754838987E-4</v>
      </c>
      <c r="AI407" s="83">
        <f t="shared" si="233"/>
        <v>0.66775474327423612</v>
      </c>
      <c r="AJ407" s="83">
        <f t="shared" si="234"/>
        <v>0.24079321445289326</v>
      </c>
      <c r="AK407" s="83">
        <f t="shared" si="235"/>
        <v>9.5688129940449021E-2</v>
      </c>
      <c r="AL407" s="83">
        <f t="shared" si="236"/>
        <v>2.8611769074711524</v>
      </c>
      <c r="AM407" s="83">
        <f t="shared" si="237"/>
        <v>7.0854697763150218</v>
      </c>
      <c r="AN407" s="90">
        <f t="shared" si="217"/>
        <v>59.290828097682294</v>
      </c>
      <c r="AO407" s="90">
        <f t="shared" si="217"/>
        <v>59.290647587828403</v>
      </c>
      <c r="AP407" s="90">
        <f t="shared" si="217"/>
        <v>59.291214253912266</v>
      </c>
      <c r="AQ407" s="90">
        <f t="shared" si="217"/>
        <v>59.289434889916677</v>
      </c>
      <c r="AR407" s="90">
        <f t="shared" si="217"/>
        <v>59.295017723485607</v>
      </c>
      <c r="AS407" s="90">
        <f t="shared" si="217"/>
        <v>59.277456593903949</v>
      </c>
      <c r="AT407" s="90">
        <f t="shared" si="217"/>
        <v>59.332275288509535</v>
      </c>
      <c r="AU407" s="90">
        <f t="shared" si="238"/>
        <v>59.156309975412789</v>
      </c>
    </row>
    <row r="408" spans="1:64" ht="12.95" customHeight="1">
      <c r="A408" s="149" t="s">
        <v>922</v>
      </c>
      <c r="B408" s="150" t="s">
        <v>197</v>
      </c>
      <c r="C408" s="49">
        <v>51958.764000000003</v>
      </c>
      <c r="D408" s="149" t="s">
        <v>56</v>
      </c>
      <c r="E408" s="53">
        <f t="shared" si="220"/>
        <v>56302.462482035597</v>
      </c>
      <c r="F408" s="83">
        <f t="shared" si="221"/>
        <v>56302.5</v>
      </c>
      <c r="G408" s="83">
        <f t="shared" si="218"/>
        <v>-8.2796999995480292E-3</v>
      </c>
      <c r="I408" s="83">
        <f>G408</f>
        <v>-8.2796999995480292E-3</v>
      </c>
      <c r="P408" s="83">
        <f t="shared" si="222"/>
        <v>-1.0856361361912297E-2</v>
      </c>
      <c r="Q408" s="146">
        <f t="shared" si="223"/>
        <v>36940.264000000003</v>
      </c>
      <c r="R408" s="83">
        <f t="shared" si="219"/>
        <v>6.6391837763008859E-6</v>
      </c>
      <c r="S408" s="85">
        <v>0.1</v>
      </c>
      <c r="T408" s="83">
        <f t="shared" si="224"/>
        <v>6.6391837763008861E-7</v>
      </c>
      <c r="Z408" s="83">
        <f t="shared" si="225"/>
        <v>56302.5</v>
      </c>
      <c r="AA408" s="90">
        <f t="shared" si="226"/>
        <v>-1.0412844869602268E-2</v>
      </c>
      <c r="AB408" s="90">
        <f t="shared" si="227"/>
        <v>-8.7232164918580584E-3</v>
      </c>
      <c r="AC408" s="90">
        <f t="shared" si="228"/>
        <v>2.576661362364268E-3</v>
      </c>
      <c r="AD408" s="90">
        <f t="shared" si="229"/>
        <v>2.1331448700542387E-3</v>
      </c>
      <c r="AE408" s="90">
        <f t="shared" si="230"/>
        <v>4.5503070366387158E-7</v>
      </c>
      <c r="AF408" s="83">
        <f t="shared" si="231"/>
        <v>2.576661362364268E-3</v>
      </c>
      <c r="AG408" s="147"/>
      <c r="AH408" s="83">
        <f t="shared" si="232"/>
        <v>4.4351649231002963E-4</v>
      </c>
      <c r="AI408" s="83">
        <f t="shared" si="233"/>
        <v>0.66752320389946185</v>
      </c>
      <c r="AJ408" s="83">
        <f t="shared" si="234"/>
        <v>0.24315098544210273</v>
      </c>
      <c r="AK408" s="83">
        <f t="shared" si="235"/>
        <v>9.4880497906525516E-2</v>
      </c>
      <c r="AL408" s="83">
        <f t="shared" si="236"/>
        <v>2.8636068904484873</v>
      </c>
      <c r="AM408" s="83">
        <f t="shared" si="237"/>
        <v>7.1482223110602483</v>
      </c>
      <c r="AN408" s="90">
        <f t="shared" si="217"/>
        <v>59.294243294245447</v>
      </c>
      <c r="AO408" s="90">
        <f t="shared" si="217"/>
        <v>59.294062551316529</v>
      </c>
      <c r="AP408" s="90">
        <f t="shared" si="217"/>
        <v>59.294629135877607</v>
      </c>
      <c r="AQ408" s="90">
        <f t="shared" si="217"/>
        <v>59.292852583061013</v>
      </c>
      <c r="AR408" s="90">
        <f t="shared" si="217"/>
        <v>59.298418649577044</v>
      </c>
      <c r="AS408" s="90">
        <f t="shared" si="217"/>
        <v>59.280935873816972</v>
      </c>
      <c r="AT408" s="90">
        <f t="shared" si="217"/>
        <v>59.335436787449147</v>
      </c>
      <c r="AU408" s="90">
        <f t="shared" si="238"/>
        <v>59.160813650950288</v>
      </c>
      <c r="AV408" s="90"/>
      <c r="AW408" s="90"/>
      <c r="AX408" s="90"/>
      <c r="AY408" s="90"/>
      <c r="AZ408" s="90"/>
      <c r="BA408" s="90"/>
      <c r="BB408" s="90"/>
      <c r="BC408" s="90"/>
      <c r="BD408" s="90"/>
      <c r="BE408" s="90"/>
      <c r="BF408" s="90"/>
      <c r="BG408" s="90"/>
      <c r="BH408" s="90"/>
      <c r="BI408" s="90"/>
      <c r="BJ408" s="90"/>
      <c r="BK408" s="90"/>
      <c r="BL408" s="90"/>
    </row>
    <row r="409" spans="1:64" ht="12.95" customHeight="1">
      <c r="A409" s="149" t="s">
        <v>954</v>
      </c>
      <c r="B409" s="150" t="s">
        <v>197</v>
      </c>
      <c r="C409" s="49">
        <v>51967.480199999998</v>
      </c>
      <c r="D409" s="149" t="s">
        <v>57</v>
      </c>
      <c r="E409" s="53">
        <f t="shared" si="220"/>
        <v>56341.958367325773</v>
      </c>
      <c r="F409" s="83">
        <f t="shared" si="221"/>
        <v>56342</v>
      </c>
      <c r="G409" s="83">
        <f t="shared" si="218"/>
        <v>-9.1877599988947622E-3</v>
      </c>
      <c r="J409" s="83">
        <f>G409</f>
        <v>-9.1877599988947622E-3</v>
      </c>
      <c r="P409" s="83">
        <f t="shared" si="222"/>
        <v>-1.086941756799773E-2</v>
      </c>
      <c r="Q409" s="146">
        <f t="shared" si="223"/>
        <v>36948.980199999998</v>
      </c>
      <c r="R409" s="83">
        <f t="shared" si="219"/>
        <v>2.8279721797213018E-6</v>
      </c>
      <c r="S409" s="85">
        <v>1</v>
      </c>
      <c r="T409" s="83">
        <f t="shared" si="224"/>
        <v>2.8279721797213018E-6</v>
      </c>
      <c r="Z409" s="83">
        <f t="shared" si="225"/>
        <v>56342</v>
      </c>
      <c r="AA409" s="90">
        <f t="shared" si="226"/>
        <v>-1.0385828048435256E-2</v>
      </c>
      <c r="AB409" s="90">
        <f t="shared" si="227"/>
        <v>-9.6713495184572364E-3</v>
      </c>
      <c r="AC409" s="90">
        <f t="shared" si="228"/>
        <v>1.6816575691029675E-3</v>
      </c>
      <c r="AD409" s="90">
        <f t="shared" si="229"/>
        <v>1.1980680495404933E-3</v>
      </c>
      <c r="AE409" s="90">
        <f t="shared" si="230"/>
        <v>1.4353670513297619E-6</v>
      </c>
      <c r="AF409" s="83">
        <f t="shared" si="231"/>
        <v>1.6816575691029675E-3</v>
      </c>
      <c r="AG409" s="147"/>
      <c r="AH409" s="83">
        <f t="shared" si="232"/>
        <v>4.835895195624744E-4</v>
      </c>
      <c r="AI409" s="83">
        <f t="shared" si="233"/>
        <v>0.66658318941638317</v>
      </c>
      <c r="AJ409" s="83">
        <f t="shared" si="234"/>
        <v>0.25292151105886507</v>
      </c>
      <c r="AK409" s="83">
        <f t="shared" si="235"/>
        <v>9.1522452155291562E-2</v>
      </c>
      <c r="AL409" s="83">
        <f t="shared" si="236"/>
        <v>2.8736926376363301</v>
      </c>
      <c r="AM409" s="83">
        <f t="shared" si="237"/>
        <v>7.4207682433008522</v>
      </c>
      <c r="AN409" s="90">
        <f t="shared" si="217"/>
        <v>59.308430718668376</v>
      </c>
      <c r="AO409" s="90">
        <f t="shared" si="217"/>
        <v>59.308249333849979</v>
      </c>
      <c r="AP409" s="90">
        <f t="shared" si="217"/>
        <v>59.308814635554427</v>
      </c>
      <c r="AQ409" s="90">
        <f t="shared" si="217"/>
        <v>59.30705239931082</v>
      </c>
      <c r="AR409" s="90">
        <f t="shared" si="217"/>
        <v>59.312541786712636</v>
      </c>
      <c r="AS409" s="90">
        <f t="shared" si="217"/>
        <v>59.295401866694533</v>
      </c>
      <c r="AT409" s="90">
        <f t="shared" si="217"/>
        <v>59.348544296103761</v>
      </c>
      <c r="AU409" s="90">
        <f t="shared" si="238"/>
        <v>59.179539459764094</v>
      </c>
      <c r="AV409" s="90"/>
    </row>
    <row r="410" spans="1:64" ht="12.95" customHeight="1">
      <c r="A410" s="149" t="s">
        <v>922</v>
      </c>
      <c r="B410" s="150" t="s">
        <v>197</v>
      </c>
      <c r="C410" s="49">
        <v>51977.631099999999</v>
      </c>
      <c r="D410" s="149" t="s">
        <v>55</v>
      </c>
      <c r="E410" s="53">
        <f t="shared" si="220"/>
        <v>56387.955336416926</v>
      </c>
      <c r="F410" s="83">
        <f t="shared" si="221"/>
        <v>56388</v>
      </c>
      <c r="G410" s="83">
        <f t="shared" si="218"/>
        <v>-9.8566399974515662E-3</v>
      </c>
      <c r="K410" s="83">
        <f>G410</f>
        <v>-9.8566399974515662E-3</v>
      </c>
      <c r="P410" s="83">
        <f t="shared" si="222"/>
        <v>-1.0884620098555769E-2</v>
      </c>
      <c r="Q410" s="146">
        <f t="shared" si="223"/>
        <v>36959.131099999999</v>
      </c>
      <c r="R410" s="83">
        <f t="shared" si="219"/>
        <v>1.0567430882662068E-6</v>
      </c>
      <c r="S410" s="85">
        <v>1</v>
      </c>
      <c r="T410" s="83">
        <f t="shared" si="224"/>
        <v>1.0567430882662068E-6</v>
      </c>
      <c r="Z410" s="83">
        <f t="shared" si="225"/>
        <v>56388</v>
      </c>
      <c r="AA410" s="90">
        <f t="shared" si="226"/>
        <v>-1.0354556345087649E-2</v>
      </c>
      <c r="AB410" s="90">
        <f t="shared" si="227"/>
        <v>-1.0386703750919686E-2</v>
      </c>
      <c r="AC410" s="90">
        <f t="shared" si="228"/>
        <v>1.0279801011042027E-3</v>
      </c>
      <c r="AD410" s="90">
        <f t="shared" si="229"/>
        <v>4.979163476360824E-4</v>
      </c>
      <c r="AE410" s="90">
        <f t="shared" si="230"/>
        <v>2.4792068924325608E-7</v>
      </c>
      <c r="AF410" s="83">
        <f t="shared" si="231"/>
        <v>1.0279801011042027E-3</v>
      </c>
      <c r="AG410" s="147"/>
      <c r="AH410" s="83">
        <f t="shared" si="232"/>
        <v>5.3006375346812047E-4</v>
      </c>
      <c r="AI410" s="83">
        <f t="shared" si="233"/>
        <v>0.66553432167445914</v>
      </c>
      <c r="AJ410" s="83">
        <f t="shared" si="234"/>
        <v>0.26423344394472525</v>
      </c>
      <c r="AK410" s="83">
        <f t="shared" si="235"/>
        <v>8.7611864781574109E-2</v>
      </c>
      <c r="AL410" s="83">
        <f t="shared" si="236"/>
        <v>2.8854029092789197</v>
      </c>
      <c r="AM410" s="83">
        <f t="shared" si="237"/>
        <v>7.7639686809633046</v>
      </c>
      <c r="AN410" s="90">
        <f t="shared" si="217"/>
        <v>59.324927949436173</v>
      </c>
      <c r="AO410" s="90">
        <f t="shared" si="217"/>
        <v>59.324746499226997</v>
      </c>
      <c r="AP410" s="90">
        <f t="shared" si="217"/>
        <v>59.325308360927203</v>
      </c>
      <c r="AQ410" s="90">
        <f t="shared" si="217"/>
        <v>59.323568160129263</v>
      </c>
      <c r="AR410" s="90">
        <f t="shared" si="217"/>
        <v>59.328954172311214</v>
      </c>
      <c r="AS410" s="90">
        <f t="shared" si="217"/>
        <v>59.312247716797245</v>
      </c>
      <c r="AT410" s="90">
        <f t="shared" si="217"/>
        <v>59.363734183057588</v>
      </c>
      <c r="AU410" s="90">
        <f t="shared" si="238"/>
        <v>59.201346730787769</v>
      </c>
      <c r="AV410" s="90"/>
      <c r="AX410" s="90"/>
    </row>
    <row r="411" spans="1:64" ht="12.95" customHeight="1">
      <c r="A411" s="149" t="s">
        <v>922</v>
      </c>
      <c r="B411" s="150" t="s">
        <v>197</v>
      </c>
      <c r="C411" s="49">
        <v>51986.794000000002</v>
      </c>
      <c r="D411" s="149" t="s">
        <v>56</v>
      </c>
      <c r="E411" s="53">
        <f t="shared" si="220"/>
        <v>56429.475362038829</v>
      </c>
      <c r="F411" s="83">
        <f t="shared" si="221"/>
        <v>56429.5</v>
      </c>
      <c r="G411" s="83">
        <f t="shared" si="218"/>
        <v>-5.4372599988710135E-3</v>
      </c>
      <c r="I411" s="83">
        <f>G411</f>
        <v>-5.4372599988710135E-3</v>
      </c>
      <c r="P411" s="83">
        <f t="shared" si="222"/>
        <v>-1.0898333426015993E-2</v>
      </c>
      <c r="Q411" s="146">
        <f t="shared" si="223"/>
        <v>36968.294000000002</v>
      </c>
      <c r="R411" s="83">
        <f t="shared" si="219"/>
        <v>2.9823322976669012E-5</v>
      </c>
      <c r="S411" s="85">
        <v>0.1</v>
      </c>
      <c r="T411" s="83">
        <f t="shared" si="224"/>
        <v>2.9823322976669012E-6</v>
      </c>
      <c r="Z411" s="83">
        <f t="shared" si="225"/>
        <v>56429.5</v>
      </c>
      <c r="AA411" s="90">
        <f t="shared" si="226"/>
        <v>-1.0326526888169358E-2</v>
      </c>
      <c r="AB411" s="90">
        <f t="shared" si="227"/>
        <v>-6.0090665367176482E-3</v>
      </c>
      <c r="AC411" s="90">
        <f t="shared" si="228"/>
        <v>5.4610734271449794E-3</v>
      </c>
      <c r="AD411" s="90">
        <f t="shared" si="229"/>
        <v>4.8892668892983448E-3</v>
      </c>
      <c r="AE411" s="90">
        <f t="shared" si="230"/>
        <v>2.3904930714789114E-6</v>
      </c>
      <c r="AF411" s="83">
        <f t="shared" si="231"/>
        <v>5.4610734271449794E-3</v>
      </c>
      <c r="AG411" s="147"/>
      <c r="AH411" s="83">
        <f t="shared" si="232"/>
        <v>5.7180653784663486E-4</v>
      </c>
      <c r="AI411" s="83">
        <f t="shared" si="233"/>
        <v>0.66463002178594266</v>
      </c>
      <c r="AJ411" s="83">
        <f t="shared" si="234"/>
        <v>0.27437786604923214</v>
      </c>
      <c r="AK411" s="83">
        <f t="shared" si="235"/>
        <v>8.4083925580171234E-2</v>
      </c>
      <c r="AL411" s="83">
        <f t="shared" si="236"/>
        <v>2.8959365574831768</v>
      </c>
      <c r="AM411" s="83">
        <f t="shared" si="237"/>
        <v>8.1004790087259249</v>
      </c>
      <c r="AN411" s="90">
        <f t="shared" ref="AN411:AT420" si="239">$AU411+$AB$7*SIN(AO411)</f>
        <v>59.339789346455284</v>
      </c>
      <c r="AO411" s="90">
        <f t="shared" si="239"/>
        <v>59.339608485584463</v>
      </c>
      <c r="AP411" s="90">
        <f t="shared" si="239"/>
        <v>59.340165419432438</v>
      </c>
      <c r="AQ411" s="90">
        <f t="shared" si="239"/>
        <v>59.338450061844917</v>
      </c>
      <c r="AR411" s="90">
        <f t="shared" si="239"/>
        <v>59.343729936087698</v>
      </c>
      <c r="AS411" s="90">
        <f t="shared" si="239"/>
        <v>59.327445441891861</v>
      </c>
      <c r="AT411" s="90">
        <f t="shared" si="239"/>
        <v>59.377371754474034</v>
      </c>
      <c r="AU411" s="90">
        <f t="shared" si="238"/>
        <v>59.221020681819994</v>
      </c>
    </row>
    <row r="412" spans="1:64" ht="12.95" customHeight="1">
      <c r="A412" s="149" t="s">
        <v>922</v>
      </c>
      <c r="B412" s="150" t="s">
        <v>197</v>
      </c>
      <c r="C412" s="49">
        <v>51989.661</v>
      </c>
      <c r="D412" s="149" t="s">
        <v>56</v>
      </c>
      <c r="E412" s="53">
        <f t="shared" si="220"/>
        <v>56442.466654474403</v>
      </c>
      <c r="F412" s="83">
        <f t="shared" si="221"/>
        <v>56442.5</v>
      </c>
      <c r="G412" s="83">
        <f t="shared" si="218"/>
        <v>-7.3589000021456741E-3</v>
      </c>
      <c r="I412" s="83">
        <f>G412</f>
        <v>-7.3589000021456741E-3</v>
      </c>
      <c r="P412" s="83">
        <f t="shared" si="222"/>
        <v>-1.0902628777115281E-2</v>
      </c>
      <c r="Q412" s="146">
        <f t="shared" si="223"/>
        <v>36971.161</v>
      </c>
      <c r="R412" s="83">
        <f t="shared" si="219"/>
        <v>1.2558013630547592E-5</v>
      </c>
      <c r="S412" s="85">
        <v>0.1</v>
      </c>
      <c r="T412" s="83">
        <f t="shared" si="224"/>
        <v>1.2558013630547593E-6</v>
      </c>
      <c r="Z412" s="83">
        <f t="shared" si="225"/>
        <v>56442.5</v>
      </c>
      <c r="AA412" s="90">
        <f t="shared" si="226"/>
        <v>-1.0317783332267341E-2</v>
      </c>
      <c r="AB412" s="90">
        <f t="shared" si="227"/>
        <v>-7.9437454469936143E-3</v>
      </c>
      <c r="AC412" s="90">
        <f t="shared" si="228"/>
        <v>3.543728774969607E-3</v>
      </c>
      <c r="AD412" s="90">
        <f t="shared" si="229"/>
        <v>2.9588833301216668E-3</v>
      </c>
      <c r="AE412" s="90">
        <f t="shared" si="230"/>
        <v>8.7549905612718844E-7</v>
      </c>
      <c r="AF412" s="83">
        <f t="shared" si="231"/>
        <v>3.543728774969607E-3</v>
      </c>
      <c r="AG412" s="147"/>
      <c r="AH412" s="83">
        <f t="shared" si="232"/>
        <v>5.8484544484794035E-4</v>
      </c>
      <c r="AI412" s="83">
        <f t="shared" si="233"/>
        <v>0.66435488149100896</v>
      </c>
      <c r="AJ412" s="83">
        <f t="shared" si="234"/>
        <v>0.27754381322011423</v>
      </c>
      <c r="AK412" s="83">
        <f t="shared" si="235"/>
        <v>8.29788120507539E-2</v>
      </c>
      <c r="AL412" s="83">
        <f t="shared" si="236"/>
        <v>2.8992304104401558</v>
      </c>
      <c r="AM412" s="83">
        <f t="shared" si="237"/>
        <v>8.2116771449030654</v>
      </c>
      <c r="AN412" s="90">
        <f t="shared" si="239"/>
        <v>59.344440582754316</v>
      </c>
      <c r="AO412" s="90">
        <f t="shared" si="239"/>
        <v>59.344260035408908</v>
      </c>
      <c r="AP412" s="90">
        <f t="shared" si="239"/>
        <v>59.344815066494107</v>
      </c>
      <c r="AQ412" s="90">
        <f t="shared" si="239"/>
        <v>59.343108458779248</v>
      </c>
      <c r="AR412" s="90">
        <f t="shared" si="239"/>
        <v>59.348352597003071</v>
      </c>
      <c r="AS412" s="90">
        <f t="shared" si="239"/>
        <v>59.332206201394079</v>
      </c>
      <c r="AT412" s="90">
        <f t="shared" si="239"/>
        <v>59.381631206595713</v>
      </c>
      <c r="AU412" s="90">
        <f t="shared" si="238"/>
        <v>59.227183606239727</v>
      </c>
    </row>
    <row r="413" spans="1:64" ht="12.95" customHeight="1">
      <c r="A413" s="149" t="s">
        <v>922</v>
      </c>
      <c r="B413" s="150" t="s">
        <v>197</v>
      </c>
      <c r="C413" s="49">
        <v>51996.61</v>
      </c>
      <c r="D413" s="149" t="s">
        <v>56</v>
      </c>
      <c r="E413" s="53">
        <f t="shared" si="220"/>
        <v>56473.954792296106</v>
      </c>
      <c r="F413" s="83">
        <f t="shared" si="221"/>
        <v>56474</v>
      </c>
      <c r="G413" s="83">
        <f t="shared" si="218"/>
        <v>-9.9767200008500367E-3</v>
      </c>
      <c r="I413" s="83">
        <f>G413</f>
        <v>-9.9767200008500367E-3</v>
      </c>
      <c r="P413" s="83">
        <f t="shared" si="222"/>
        <v>-1.091303597157001E-2</v>
      </c>
      <c r="Q413" s="146">
        <f t="shared" si="223"/>
        <v>36978.11</v>
      </c>
      <c r="R413" s="83">
        <f t="shared" si="219"/>
        <v>8.7668759702528575E-7</v>
      </c>
      <c r="S413" s="85">
        <v>0.1</v>
      </c>
      <c r="T413" s="83">
        <f t="shared" si="224"/>
        <v>8.7668759702528585E-8</v>
      </c>
      <c r="Z413" s="83">
        <f t="shared" si="225"/>
        <v>56474</v>
      </c>
      <c r="AA413" s="90">
        <f t="shared" si="226"/>
        <v>-1.0296671491184389E-2</v>
      </c>
      <c r="AB413" s="90">
        <f t="shared" si="227"/>
        <v>-1.0593084481235658E-2</v>
      </c>
      <c r="AC413" s="90">
        <f t="shared" si="228"/>
        <v>9.3631597071997322E-4</v>
      </c>
      <c r="AD413" s="90">
        <f t="shared" si="229"/>
        <v>3.1995149033435186E-4</v>
      </c>
      <c r="AE413" s="90">
        <f t="shared" si="230"/>
        <v>1.0236895616717286E-8</v>
      </c>
      <c r="AF413" s="83">
        <f t="shared" si="231"/>
        <v>9.3631597071997322E-4</v>
      </c>
      <c r="AG413" s="147"/>
      <c r="AH413" s="83">
        <f t="shared" si="232"/>
        <v>6.1636448038562114E-4</v>
      </c>
      <c r="AI413" s="83">
        <f t="shared" si="233"/>
        <v>0.66370420294920751</v>
      </c>
      <c r="AJ413" s="83">
        <f t="shared" si="234"/>
        <v>0.28519185459011576</v>
      </c>
      <c r="AK413" s="83">
        <f t="shared" si="235"/>
        <v>8.0301094103636964E-2</v>
      </c>
      <c r="AL413" s="83">
        <f t="shared" si="236"/>
        <v>2.9072004676598837</v>
      </c>
      <c r="AM413" s="83">
        <f t="shared" si="237"/>
        <v>8.4936064767677202</v>
      </c>
      <c r="AN413" s="90">
        <f t="shared" si="239"/>
        <v>59.35570293949084</v>
      </c>
      <c r="AO413" s="90">
        <f t="shared" si="239"/>
        <v>59.355523410243535</v>
      </c>
      <c r="AP413" s="90">
        <f t="shared" si="239"/>
        <v>59.356073116831787</v>
      </c>
      <c r="AQ413" s="90">
        <f t="shared" si="239"/>
        <v>59.35438961979294</v>
      </c>
      <c r="AR413" s="90">
        <f t="shared" si="239"/>
        <v>59.359542293731252</v>
      </c>
      <c r="AS413" s="90">
        <f t="shared" si="239"/>
        <v>59.3437420286281</v>
      </c>
      <c r="AT413" s="90">
        <f t="shared" si="239"/>
        <v>59.391928001394987</v>
      </c>
      <c r="AU413" s="90">
        <f t="shared" si="238"/>
        <v>59.242116846179854</v>
      </c>
    </row>
    <row r="414" spans="1:64" ht="12.95" customHeight="1">
      <c r="A414" s="153" t="s">
        <v>196</v>
      </c>
      <c r="B414" s="52" t="s">
        <v>195</v>
      </c>
      <c r="C414" s="51">
        <v>52002.348400000003</v>
      </c>
      <c r="D414" s="51">
        <v>2.8E-3</v>
      </c>
      <c r="E414" s="83">
        <f t="shared" si="220"/>
        <v>56499.957314972198</v>
      </c>
      <c r="F414" s="83">
        <f t="shared" si="221"/>
        <v>56500</v>
      </c>
      <c r="G414" s="83">
        <f t="shared" si="218"/>
        <v>-9.4199999948614277E-3</v>
      </c>
      <c r="K414" s="83">
        <f>G414</f>
        <v>-9.4199999948614277E-3</v>
      </c>
      <c r="P414" s="83">
        <f t="shared" si="222"/>
        <v>-1.0921625213829174E-2</v>
      </c>
      <c r="Q414" s="146">
        <f t="shared" si="223"/>
        <v>36983.848400000003</v>
      </c>
      <c r="R414" s="83">
        <f t="shared" si="219"/>
        <v>2.2548782982399319E-6</v>
      </c>
      <c r="S414" s="85">
        <v>1</v>
      </c>
      <c r="T414" s="83">
        <f t="shared" si="224"/>
        <v>2.2548782982399319E-6</v>
      </c>
      <c r="Z414" s="83">
        <f t="shared" si="225"/>
        <v>56500</v>
      </c>
      <c r="AA414" s="90">
        <f t="shared" si="226"/>
        <v>-1.0279326784220418E-2</v>
      </c>
      <c r="AB414" s="90">
        <f t="shared" si="227"/>
        <v>-1.0062298424470184E-2</v>
      </c>
      <c r="AC414" s="90">
        <f t="shared" si="228"/>
        <v>1.5016252189677462E-3</v>
      </c>
      <c r="AD414" s="90">
        <f t="shared" si="229"/>
        <v>8.5932678935899016E-4</v>
      </c>
      <c r="AE414" s="90">
        <f t="shared" si="230"/>
        <v>7.3844253091003029E-7</v>
      </c>
      <c r="AF414" s="83">
        <f t="shared" si="231"/>
        <v>1.5016252189677462E-3</v>
      </c>
      <c r="AG414" s="147"/>
      <c r="AH414" s="83">
        <f t="shared" si="232"/>
        <v>6.4229842960875669E-4</v>
      </c>
      <c r="AI414" s="83">
        <f t="shared" si="233"/>
        <v>0.66318413449539682</v>
      </c>
      <c r="AJ414" s="83">
        <f t="shared" si="234"/>
        <v>0.29147976863202557</v>
      </c>
      <c r="AK414" s="83">
        <f t="shared" si="235"/>
        <v>7.8090982659037605E-2</v>
      </c>
      <c r="AL414" s="83">
        <f t="shared" si="236"/>
        <v>2.9137672934193621</v>
      </c>
      <c r="AM414" s="83">
        <f t="shared" si="237"/>
        <v>8.7406501772967609</v>
      </c>
      <c r="AN414" s="90">
        <f t="shared" si="239"/>
        <v>59.364990592238129</v>
      </c>
      <c r="AO414" s="90">
        <f t="shared" si="239"/>
        <v>59.364812181280286</v>
      </c>
      <c r="AP414" s="90">
        <f t="shared" si="239"/>
        <v>59.365356729920606</v>
      </c>
      <c r="AQ414" s="90">
        <f t="shared" si="239"/>
        <v>59.363694336587344</v>
      </c>
      <c r="AR414" s="90">
        <f t="shared" si="239"/>
        <v>59.368766368034073</v>
      </c>
      <c r="AS414" s="90">
        <f t="shared" si="239"/>
        <v>59.353263884733991</v>
      </c>
      <c r="AT414" s="90">
        <f t="shared" si="239"/>
        <v>59.400401730406756</v>
      </c>
      <c r="AU414" s="90">
        <f t="shared" si="238"/>
        <v>59.254442695019321</v>
      </c>
      <c r="AV414" s="90"/>
    </row>
    <row r="415" spans="1:64" ht="12.95" customHeight="1">
      <c r="A415" s="153" t="s">
        <v>196</v>
      </c>
      <c r="B415" s="52" t="s">
        <v>197</v>
      </c>
      <c r="C415" s="51">
        <v>52002.459199999998</v>
      </c>
      <c r="D415" s="51">
        <v>1.6000000000000001E-3</v>
      </c>
      <c r="E415" s="83">
        <f t="shared" si="220"/>
        <v>56500.459385150716</v>
      </c>
      <c r="F415" s="83">
        <f t="shared" si="221"/>
        <v>56500.5</v>
      </c>
      <c r="G415" s="83">
        <f t="shared" si="218"/>
        <v>-8.9631400041980669E-3</v>
      </c>
      <c r="K415" s="83">
        <f>G415</f>
        <v>-8.9631400041980669E-3</v>
      </c>
      <c r="P415" s="83">
        <f t="shared" si="222"/>
        <v>-1.0921790384270737E-2</v>
      </c>
      <c r="Q415" s="146">
        <f t="shared" si="223"/>
        <v>36983.959199999998</v>
      </c>
      <c r="R415" s="83">
        <f t="shared" si="219"/>
        <v>3.8363113113588168E-6</v>
      </c>
      <c r="S415" s="85">
        <v>1</v>
      </c>
      <c r="T415" s="83">
        <f t="shared" si="224"/>
        <v>3.8363113113588168E-6</v>
      </c>
      <c r="Z415" s="83">
        <f t="shared" si="225"/>
        <v>56500.5</v>
      </c>
      <c r="AA415" s="90">
        <f t="shared" si="226"/>
        <v>-1.027899396055219E-2</v>
      </c>
      <c r="AB415" s="90">
        <f t="shared" si="227"/>
        <v>-9.6059364279166143E-3</v>
      </c>
      <c r="AC415" s="90">
        <f t="shared" si="228"/>
        <v>1.9586503800726705E-3</v>
      </c>
      <c r="AD415" s="90">
        <f t="shared" si="229"/>
        <v>1.3158539563541231E-3</v>
      </c>
      <c r="AE415" s="90">
        <f t="shared" si="230"/>
        <v>1.7314716344527987E-6</v>
      </c>
      <c r="AF415" s="83">
        <f t="shared" si="231"/>
        <v>1.9586503800726705E-3</v>
      </c>
      <c r="AG415" s="147"/>
      <c r="AH415" s="83">
        <f t="shared" si="232"/>
        <v>6.4279642371854783E-4</v>
      </c>
      <c r="AI415" s="83">
        <f t="shared" si="233"/>
        <v>0.66317428332326844</v>
      </c>
      <c r="AJ415" s="83">
        <f t="shared" si="234"/>
        <v>0.29160047128059685</v>
      </c>
      <c r="AK415" s="83">
        <f t="shared" si="235"/>
        <v>7.8048481173404086E-2</v>
      </c>
      <c r="AL415" s="83">
        <f t="shared" si="236"/>
        <v>2.9138934776891618</v>
      </c>
      <c r="AM415" s="83">
        <f t="shared" si="237"/>
        <v>8.7455361377194798</v>
      </c>
      <c r="AN415" s="90">
        <f t="shared" si="239"/>
        <v>59.365169129290521</v>
      </c>
      <c r="AO415" s="90">
        <f t="shared" si="239"/>
        <v>59.36499074231628</v>
      </c>
      <c r="AP415" s="90">
        <f t="shared" si="239"/>
        <v>59.365535184996027</v>
      </c>
      <c r="AQ415" s="90">
        <f t="shared" si="239"/>
        <v>59.363873215407843</v>
      </c>
      <c r="AR415" s="90">
        <f t="shared" si="239"/>
        <v>59.368943650796524</v>
      </c>
      <c r="AS415" s="90">
        <f t="shared" si="239"/>
        <v>59.353446999795665</v>
      </c>
      <c r="AT415" s="90">
        <f t="shared" si="239"/>
        <v>59.400564467534025</v>
      </c>
      <c r="AU415" s="90">
        <f t="shared" si="238"/>
        <v>59.254679730573926</v>
      </c>
    </row>
    <row r="416" spans="1:64" ht="12.95" customHeight="1">
      <c r="A416" s="149" t="s">
        <v>922</v>
      </c>
      <c r="B416" s="150" t="s">
        <v>197</v>
      </c>
      <c r="C416" s="49">
        <v>52013.608999999997</v>
      </c>
      <c r="D416" s="149" t="s">
        <v>56</v>
      </c>
      <c r="E416" s="53">
        <f t="shared" si="220"/>
        <v>56550.982689091492</v>
      </c>
      <c r="F416" s="83">
        <f t="shared" si="221"/>
        <v>56551</v>
      </c>
      <c r="G416" s="83">
        <f t="shared" si="218"/>
        <v>-3.8202800060389563E-3</v>
      </c>
      <c r="I416" s="83">
        <f>G416</f>
        <v>-3.8202800060389563E-3</v>
      </c>
      <c r="P416" s="83">
        <f t="shared" si="222"/>
        <v>-1.0938471181042639E-2</v>
      </c>
      <c r="Q416" s="146">
        <f t="shared" si="223"/>
        <v>36995.108999999997</v>
      </c>
      <c r="R416" s="83">
        <f t="shared" si="219"/>
        <v>5.0668645603900313E-5</v>
      </c>
      <c r="S416" s="85">
        <v>0.1</v>
      </c>
      <c r="T416" s="83">
        <f t="shared" si="224"/>
        <v>5.0668645603900315E-6</v>
      </c>
      <c r="Z416" s="83">
        <f t="shared" si="225"/>
        <v>56551</v>
      </c>
      <c r="AA416" s="90">
        <f t="shared" si="226"/>
        <v>-1.0245523183524646E-2</v>
      </c>
      <c r="AB416" s="90">
        <f t="shared" si="227"/>
        <v>-4.5132280035569501E-3</v>
      </c>
      <c r="AC416" s="90">
        <f t="shared" si="228"/>
        <v>7.1181911750036828E-3</v>
      </c>
      <c r="AD416" s="90">
        <f t="shared" si="229"/>
        <v>6.42524317748569E-3</v>
      </c>
      <c r="AE416" s="90">
        <f t="shared" si="230"/>
        <v>4.1283749889826409E-6</v>
      </c>
      <c r="AF416" s="83">
        <f t="shared" si="231"/>
        <v>7.1181911750036828E-3</v>
      </c>
      <c r="AG416" s="147"/>
      <c r="AH416" s="83">
        <f t="shared" si="232"/>
        <v>6.9294799751799363E-4</v>
      </c>
      <c r="AI416" s="83">
        <f t="shared" si="233"/>
        <v>0.66220836951080808</v>
      </c>
      <c r="AJ416" s="83">
        <f t="shared" si="234"/>
        <v>0.30374907269825074</v>
      </c>
      <c r="AK416" s="83">
        <f t="shared" si="235"/>
        <v>7.3755970603892496E-2</v>
      </c>
      <c r="AL416" s="83">
        <f t="shared" si="236"/>
        <v>2.9266190699369985</v>
      </c>
      <c r="AM416" s="83">
        <f t="shared" si="237"/>
        <v>9.2676121107476916</v>
      </c>
      <c r="AN416" s="90">
        <f t="shared" si="239"/>
        <v>59.383187844481306</v>
      </c>
      <c r="AO416" s="90">
        <f t="shared" si="239"/>
        <v>59.383012364214409</v>
      </c>
      <c r="AP416" s="90">
        <f t="shared" si="239"/>
        <v>59.383544790137591</v>
      </c>
      <c r="AQ416" s="90">
        <f t="shared" si="239"/>
        <v>59.381929075048809</v>
      </c>
      <c r="AR416" s="90">
        <f t="shared" si="239"/>
        <v>59.386829625445152</v>
      </c>
      <c r="AS416" s="90">
        <f t="shared" si="239"/>
        <v>59.371942209990806</v>
      </c>
      <c r="AT416" s="90">
        <f t="shared" si="239"/>
        <v>59.416959415180962</v>
      </c>
      <c r="AU416" s="90">
        <f t="shared" si="238"/>
        <v>59.278620321589045</v>
      </c>
    </row>
    <row r="417" spans="1:47" ht="12.95" customHeight="1">
      <c r="A417" s="149" t="s">
        <v>922</v>
      </c>
      <c r="B417" s="150" t="s">
        <v>197</v>
      </c>
      <c r="C417" s="49">
        <v>52019.561800000003</v>
      </c>
      <c r="D417" s="149" t="s">
        <v>55</v>
      </c>
      <c r="E417" s="53">
        <f t="shared" si="220"/>
        <v>56577.956726625707</v>
      </c>
      <c r="F417" s="83">
        <f t="shared" si="221"/>
        <v>56578</v>
      </c>
      <c r="G417" s="83">
        <f t="shared" si="218"/>
        <v>-9.5498399969073944E-3</v>
      </c>
      <c r="K417" s="83">
        <f>G417</f>
        <v>-9.5498399969073944E-3</v>
      </c>
      <c r="P417" s="83">
        <f t="shared" si="222"/>
        <v>-1.0947388474909652E-2</v>
      </c>
      <c r="Q417" s="146">
        <f t="shared" si="223"/>
        <v>37001.061800000003</v>
      </c>
      <c r="R417" s="83">
        <f t="shared" si="219"/>
        <v>1.9531417483664271E-6</v>
      </c>
      <c r="S417" s="85">
        <v>1</v>
      </c>
      <c r="T417" s="83">
        <f t="shared" si="224"/>
        <v>1.9531417483664271E-6</v>
      </c>
      <c r="Z417" s="83">
        <f t="shared" si="225"/>
        <v>56578</v>
      </c>
      <c r="AA417" s="90">
        <f t="shared" si="226"/>
        <v>-1.0227747565683393E-2</v>
      </c>
      <c r="AB417" s="90">
        <f t="shared" si="227"/>
        <v>-1.0269480906133653E-2</v>
      </c>
      <c r="AC417" s="90">
        <f t="shared" si="228"/>
        <v>1.3975484780022578E-3</v>
      </c>
      <c r="AD417" s="90">
        <f t="shared" si="229"/>
        <v>6.7790756877599868E-4</v>
      </c>
      <c r="AE417" s="90">
        <f t="shared" si="230"/>
        <v>4.5955867180378537E-7</v>
      </c>
      <c r="AF417" s="83">
        <f t="shared" si="231"/>
        <v>1.3975484780022578E-3</v>
      </c>
      <c r="AG417" s="147"/>
      <c r="AH417" s="83">
        <f t="shared" si="232"/>
        <v>7.1964090922625853E-4</v>
      </c>
      <c r="AI417" s="83">
        <f t="shared" si="233"/>
        <v>0.66171544240654412</v>
      </c>
      <c r="AJ417" s="83">
        <f t="shared" si="234"/>
        <v>0.31021007235980486</v>
      </c>
      <c r="AK417" s="83">
        <f t="shared" si="235"/>
        <v>7.1461086768036711E-2</v>
      </c>
      <c r="AL417" s="83">
        <f t="shared" si="236"/>
        <v>2.9334078758805866</v>
      </c>
      <c r="AM417" s="83">
        <f t="shared" si="237"/>
        <v>9.5721277754035548</v>
      </c>
      <c r="AN417" s="90">
        <f t="shared" si="239"/>
        <v>59.392810951426441</v>
      </c>
      <c r="AO417" s="90">
        <f t="shared" si="239"/>
        <v>59.392637420124004</v>
      </c>
      <c r="AP417" s="90">
        <f t="shared" si="239"/>
        <v>59.393162355955802</v>
      </c>
      <c r="AQ417" s="90">
        <f t="shared" si="239"/>
        <v>59.391574154929671</v>
      </c>
      <c r="AR417" s="90">
        <f t="shared" si="239"/>
        <v>59.396376920575086</v>
      </c>
      <c r="AS417" s="90">
        <f t="shared" si="239"/>
        <v>59.381831301539286</v>
      </c>
      <c r="AT417" s="90">
        <f t="shared" si="239"/>
        <v>59.425692226493275</v>
      </c>
      <c r="AU417" s="90">
        <f t="shared" si="238"/>
        <v>59.291420241537722</v>
      </c>
    </row>
    <row r="418" spans="1:47" ht="12.95" customHeight="1">
      <c r="A418" s="149" t="s">
        <v>922</v>
      </c>
      <c r="B418" s="150" t="s">
        <v>197</v>
      </c>
      <c r="C418" s="49">
        <v>52038.648000000001</v>
      </c>
      <c r="D418" s="149" t="s">
        <v>56</v>
      </c>
      <c r="E418" s="53">
        <f t="shared" si="220"/>
        <v>56664.44239306586</v>
      </c>
      <c r="F418" s="83">
        <f t="shared" si="221"/>
        <v>56664.5</v>
      </c>
      <c r="G418" s="83">
        <f t="shared" si="218"/>
        <v>-1.2713060001260601E-2</v>
      </c>
      <c r="I418" s="83">
        <f>G418</f>
        <v>-1.2713060001260601E-2</v>
      </c>
      <c r="P418" s="83">
        <f t="shared" si="222"/>
        <v>-1.0975951437577389E-2</v>
      </c>
      <c r="Q418" s="146">
        <f t="shared" si="223"/>
        <v>37020.148000000001</v>
      </c>
      <c r="R418" s="83">
        <f t="shared" si="219"/>
        <v>3.017546162021553E-6</v>
      </c>
      <c r="S418" s="85">
        <v>0.1</v>
      </c>
      <c r="T418" s="83">
        <f t="shared" si="224"/>
        <v>3.0175461620215535E-7</v>
      </c>
      <c r="Z418" s="83">
        <f t="shared" si="225"/>
        <v>56664.5</v>
      </c>
      <c r="AA418" s="90">
        <f t="shared" si="226"/>
        <v>-1.0171383828756391E-2</v>
      </c>
      <c r="AB418" s="90">
        <f t="shared" si="227"/>
        <v>-1.3517627610081599E-2</v>
      </c>
      <c r="AC418" s="90">
        <f t="shared" si="228"/>
        <v>-1.7371085636832123E-3</v>
      </c>
      <c r="AD418" s="90">
        <f t="shared" si="229"/>
        <v>-2.5416761725042102E-3</v>
      </c>
      <c r="AE418" s="90">
        <f t="shared" si="230"/>
        <v>6.4601177658756524E-7</v>
      </c>
      <c r="AF418" s="83">
        <f t="shared" si="231"/>
        <v>-1.7371085636832123E-3</v>
      </c>
      <c r="AG418" s="147"/>
      <c r="AH418" s="83">
        <f t="shared" si="232"/>
        <v>8.0456760882099813E-4</v>
      </c>
      <c r="AI418" s="83">
        <f t="shared" si="233"/>
        <v>0.66024554705068883</v>
      </c>
      <c r="AJ418" s="83">
        <f t="shared" si="234"/>
        <v>0.33074954282819369</v>
      </c>
      <c r="AK418" s="83">
        <f t="shared" si="235"/>
        <v>6.4109597794583917E-2</v>
      </c>
      <c r="AL418" s="83">
        <f t="shared" si="236"/>
        <v>2.9550915867328245</v>
      </c>
      <c r="AM418" s="83">
        <f t="shared" si="237"/>
        <v>10.692697699729067</v>
      </c>
      <c r="AN418" s="90">
        <f t="shared" si="239"/>
        <v>59.42359373681262</v>
      </c>
      <c r="AO418" s="90">
        <f t="shared" si="239"/>
        <v>59.423428301941264</v>
      </c>
      <c r="AP418" s="90">
        <f t="shared" si="239"/>
        <v>59.423924303568427</v>
      </c>
      <c r="AQ418" s="90">
        <f t="shared" si="239"/>
        <v>59.42243700547705</v>
      </c>
      <c r="AR418" s="90">
        <f t="shared" si="239"/>
        <v>59.4268949768108</v>
      </c>
      <c r="AS418" s="90">
        <f t="shared" si="239"/>
        <v>59.413516367404853</v>
      </c>
      <c r="AT418" s="90">
        <f t="shared" si="239"/>
        <v>59.453524753566448</v>
      </c>
      <c r="AU418" s="90">
        <f t="shared" si="238"/>
        <v>59.332427392484412</v>
      </c>
    </row>
    <row r="419" spans="1:47" ht="12.95" customHeight="1">
      <c r="A419" s="153" t="s">
        <v>196</v>
      </c>
      <c r="B419" s="52" t="s">
        <v>195</v>
      </c>
      <c r="C419" s="51">
        <v>52039.423799999997</v>
      </c>
      <c r="D419" s="51">
        <v>2.5999999999999999E-3</v>
      </c>
      <c r="E419" s="83">
        <f t="shared" si="220"/>
        <v>56667.95779057945</v>
      </c>
      <c r="F419" s="83">
        <f t="shared" si="221"/>
        <v>56668</v>
      </c>
      <c r="G419" s="83">
        <f t="shared" si="218"/>
        <v>-9.3150399989099242E-3</v>
      </c>
      <c r="K419" s="83">
        <f>G419</f>
        <v>-9.3150399989099242E-3</v>
      </c>
      <c r="P419" s="83">
        <f t="shared" si="222"/>
        <v>-1.0977106990981441E-2</v>
      </c>
      <c r="Q419" s="146">
        <f t="shared" si="223"/>
        <v>37020.923799999997</v>
      </c>
      <c r="R419" s="83">
        <f t="shared" si="219"/>
        <v>2.7624666861336608E-6</v>
      </c>
      <c r="S419" s="85">
        <v>1</v>
      </c>
      <c r="T419" s="83">
        <f t="shared" si="224"/>
        <v>2.7624666861336608E-6</v>
      </c>
      <c r="Z419" s="83">
        <f t="shared" si="225"/>
        <v>56668</v>
      </c>
      <c r="AA419" s="90">
        <f t="shared" si="226"/>
        <v>-1.0169122470703916E-2</v>
      </c>
      <c r="AB419" s="90">
        <f t="shared" si="227"/>
        <v>-1.012302451918745E-2</v>
      </c>
      <c r="AC419" s="90">
        <f t="shared" si="228"/>
        <v>1.6620669920715172E-3</v>
      </c>
      <c r="AD419" s="90">
        <f t="shared" si="229"/>
        <v>8.5408247179399183E-4</v>
      </c>
      <c r="AE419" s="90">
        <f t="shared" si="230"/>
        <v>7.2945686862573489E-7</v>
      </c>
      <c r="AF419" s="83">
        <f t="shared" si="231"/>
        <v>1.6620669920715172E-3</v>
      </c>
      <c r="AG419" s="147"/>
      <c r="AH419" s="83">
        <f t="shared" si="232"/>
        <v>8.0798452027752482E-4</v>
      </c>
      <c r="AI419" s="83">
        <f t="shared" si="233"/>
        <v>0.66018955722881034</v>
      </c>
      <c r="AJ419" s="83">
        <f t="shared" si="234"/>
        <v>0.33157552458322515</v>
      </c>
      <c r="AK419" s="83">
        <f t="shared" si="235"/>
        <v>6.3812160376506971E-2</v>
      </c>
      <c r="AL419" s="83">
        <f t="shared" si="236"/>
        <v>2.9559669627298972</v>
      </c>
      <c r="AM419" s="83">
        <f t="shared" si="237"/>
        <v>10.743415277677647</v>
      </c>
      <c r="AN419" s="90">
        <f t="shared" si="239"/>
        <v>59.424837854963101</v>
      </c>
      <c r="AO419" s="90">
        <f t="shared" si="239"/>
        <v>59.424672806805951</v>
      </c>
      <c r="AP419" s="90">
        <f t="shared" si="239"/>
        <v>59.425167481353704</v>
      </c>
      <c r="AQ419" s="90">
        <f t="shared" si="239"/>
        <v>59.42368466675547</v>
      </c>
      <c r="AR419" s="90">
        <f t="shared" si="239"/>
        <v>59.42812770393099</v>
      </c>
      <c r="AS419" s="90">
        <f t="shared" si="239"/>
        <v>59.414798542591008</v>
      </c>
      <c r="AT419" s="90">
        <f t="shared" si="239"/>
        <v>59.454646488925455</v>
      </c>
      <c r="AU419" s="90">
        <f t="shared" si="238"/>
        <v>59.334086641366646</v>
      </c>
    </row>
    <row r="420" spans="1:47" ht="12.95" customHeight="1">
      <c r="A420" s="149" t="s">
        <v>922</v>
      </c>
      <c r="B420" s="150" t="s">
        <v>197</v>
      </c>
      <c r="C420" s="49">
        <v>52042.732000000004</v>
      </c>
      <c r="D420" s="149" t="s">
        <v>56</v>
      </c>
      <c r="E420" s="53">
        <f t="shared" si="220"/>
        <v>56682.948301090597</v>
      </c>
      <c r="F420" s="83">
        <f t="shared" si="221"/>
        <v>56683</v>
      </c>
      <c r="G420" s="83">
        <f t="shared" si="218"/>
        <v>-1.1409239996282849E-2</v>
      </c>
      <c r="I420" s="83">
        <f>G420</f>
        <v>-1.1409239996282849E-2</v>
      </c>
      <c r="P420" s="83">
        <f t="shared" si="222"/>
        <v>-1.0982059209947943E-2</v>
      </c>
      <c r="Q420" s="146">
        <f t="shared" si="223"/>
        <v>37024.232000000004</v>
      </c>
      <c r="R420" s="83">
        <f t="shared" si="219"/>
        <v>1.8248342421370873E-7</v>
      </c>
      <c r="S420" s="85">
        <v>0.1</v>
      </c>
      <c r="T420" s="83">
        <f t="shared" si="224"/>
        <v>1.8248342421370875E-8</v>
      </c>
      <c r="Z420" s="83">
        <f t="shared" si="225"/>
        <v>56683</v>
      </c>
      <c r="AA420" s="90">
        <f t="shared" si="226"/>
        <v>-1.0159448304827585E-2</v>
      </c>
      <c r="AB420" s="90">
        <f t="shared" si="227"/>
        <v>-1.2231850901403208E-2</v>
      </c>
      <c r="AC420" s="90">
        <f t="shared" si="228"/>
        <v>-4.2718078633490614E-4</v>
      </c>
      <c r="AD420" s="90">
        <f t="shared" si="229"/>
        <v>-1.2497916914552647E-3</v>
      </c>
      <c r="AE420" s="90">
        <f t="shared" si="230"/>
        <v>1.5619792720306117E-7</v>
      </c>
      <c r="AF420" s="83">
        <f t="shared" si="231"/>
        <v>-4.2718078633490614E-4</v>
      </c>
      <c r="AG420" s="147"/>
      <c r="AH420" s="83">
        <f t="shared" si="232"/>
        <v>8.2261090512035853E-4</v>
      </c>
      <c r="AI420" s="83">
        <f t="shared" si="233"/>
        <v>0.65995265568303851</v>
      </c>
      <c r="AJ420" s="83">
        <f t="shared" si="234"/>
        <v>0.33511097909014415</v>
      </c>
      <c r="AK420" s="83">
        <f t="shared" si="235"/>
        <v>6.2537448390951003E-2</v>
      </c>
      <c r="AL420" s="83">
        <f t="shared" si="236"/>
        <v>2.9597168954835271</v>
      </c>
      <c r="AM420" s="83">
        <f t="shared" si="237"/>
        <v>10.966188386022921</v>
      </c>
      <c r="AN420" s="90">
        <f t="shared" si="239"/>
        <v>59.4301685896422</v>
      </c>
      <c r="AO420" s="90">
        <f t="shared" si="239"/>
        <v>59.430005250449987</v>
      </c>
      <c r="AP420" s="90">
        <f t="shared" si="239"/>
        <v>59.430494101916217</v>
      </c>
      <c r="AQ420" s="90">
        <f t="shared" si="239"/>
        <v>59.429030847579199</v>
      </c>
      <c r="AR420" s="90">
        <f t="shared" si="239"/>
        <v>59.43340903953392</v>
      </c>
      <c r="AS420" s="90">
        <f t="shared" si="239"/>
        <v>59.420293693851605</v>
      </c>
      <c r="AT420" s="90">
        <f t="shared" si="239"/>
        <v>59.459450185118961</v>
      </c>
      <c r="AU420" s="90">
        <f t="shared" si="238"/>
        <v>59.341197708004806</v>
      </c>
    </row>
    <row r="421" spans="1:47" ht="12.95" customHeight="1">
      <c r="A421" s="149" t="s">
        <v>922</v>
      </c>
      <c r="B421" s="150" t="s">
        <v>197</v>
      </c>
      <c r="C421" s="49">
        <v>52042.733</v>
      </c>
      <c r="D421" s="149" t="s">
        <v>56</v>
      </c>
      <c r="E421" s="53">
        <f t="shared" si="220"/>
        <v>56682.952832409886</v>
      </c>
      <c r="F421" s="83">
        <f t="shared" si="221"/>
        <v>56683</v>
      </c>
      <c r="G421" s="83">
        <f t="shared" si="218"/>
        <v>-1.0409239999717101E-2</v>
      </c>
      <c r="I421" s="83">
        <f>G421</f>
        <v>-1.0409239999717101E-2</v>
      </c>
      <c r="P421" s="83">
        <f t="shared" si="222"/>
        <v>-1.0982059209947943E-2</v>
      </c>
      <c r="Q421" s="146">
        <f t="shared" si="223"/>
        <v>37024.233</v>
      </c>
      <c r="R421" s="83">
        <f t="shared" si="219"/>
        <v>3.281218476094854E-7</v>
      </c>
      <c r="S421" s="85">
        <v>0.1</v>
      </c>
      <c r="T421" s="83">
        <f t="shared" si="224"/>
        <v>3.2812184760948541E-8</v>
      </c>
      <c r="Z421" s="83">
        <f t="shared" si="225"/>
        <v>56683</v>
      </c>
      <c r="AA421" s="90">
        <f t="shared" si="226"/>
        <v>-1.0159448304827585E-2</v>
      </c>
      <c r="AB421" s="90">
        <f t="shared" si="227"/>
        <v>-1.123185090483746E-2</v>
      </c>
      <c r="AC421" s="90">
        <f t="shared" si="228"/>
        <v>5.7281921023084187E-4</v>
      </c>
      <c r="AD421" s="90">
        <f t="shared" si="229"/>
        <v>-2.4979169488951666E-4</v>
      </c>
      <c r="AE421" s="90">
        <f t="shared" si="230"/>
        <v>6.239589083577739E-9</v>
      </c>
      <c r="AF421" s="83">
        <f t="shared" si="231"/>
        <v>5.7281921023084187E-4</v>
      </c>
      <c r="AG421" s="147"/>
      <c r="AH421" s="83">
        <f t="shared" si="232"/>
        <v>8.2261090512035853E-4</v>
      </c>
      <c r="AI421" s="83">
        <f t="shared" si="233"/>
        <v>0.65995265568303851</v>
      </c>
      <c r="AJ421" s="83">
        <f t="shared" si="234"/>
        <v>0.33511097909014415</v>
      </c>
      <c r="AK421" s="83">
        <f t="shared" si="235"/>
        <v>6.2537448390951003E-2</v>
      </c>
      <c r="AL421" s="83">
        <f t="shared" si="236"/>
        <v>2.9597168954835271</v>
      </c>
      <c r="AM421" s="83">
        <f t="shared" si="237"/>
        <v>10.966188386022921</v>
      </c>
      <c r="AN421" s="90">
        <f t="shared" ref="AN421:AT430" si="240">$AU421+$AB$7*SIN(AO421)</f>
        <v>59.4301685896422</v>
      </c>
      <c r="AO421" s="90">
        <f t="shared" si="240"/>
        <v>59.430005250449987</v>
      </c>
      <c r="AP421" s="90">
        <f t="shared" si="240"/>
        <v>59.430494101916217</v>
      </c>
      <c r="AQ421" s="90">
        <f t="shared" si="240"/>
        <v>59.429030847579199</v>
      </c>
      <c r="AR421" s="90">
        <f t="shared" si="240"/>
        <v>59.43340903953392</v>
      </c>
      <c r="AS421" s="90">
        <f t="shared" si="240"/>
        <v>59.420293693851605</v>
      </c>
      <c r="AT421" s="90">
        <f t="shared" si="240"/>
        <v>59.459450185118961</v>
      </c>
      <c r="AU421" s="90">
        <f t="shared" si="238"/>
        <v>59.341197708004806</v>
      </c>
    </row>
    <row r="422" spans="1:47" ht="12.95" customHeight="1">
      <c r="A422" s="149" t="s">
        <v>922</v>
      </c>
      <c r="B422" s="150" t="s">
        <v>197</v>
      </c>
      <c r="C422" s="49">
        <v>52042.735000000001</v>
      </c>
      <c r="D422" s="149" t="s">
        <v>56</v>
      </c>
      <c r="E422" s="53">
        <f t="shared" si="220"/>
        <v>56682.961895048487</v>
      </c>
      <c r="F422" s="83">
        <f t="shared" si="221"/>
        <v>56683</v>
      </c>
      <c r="G422" s="83">
        <f t="shared" si="218"/>
        <v>-8.4092399993096478E-3</v>
      </c>
      <c r="I422" s="83">
        <f>G422</f>
        <v>-8.4092399993096478E-3</v>
      </c>
      <c r="P422" s="83">
        <f t="shared" si="222"/>
        <v>-1.0982059209947943E-2</v>
      </c>
      <c r="Q422" s="146">
        <f t="shared" si="223"/>
        <v>37024.235000000001</v>
      </c>
      <c r="R422" s="83">
        <f t="shared" si="219"/>
        <v>6.6193986906294622E-6</v>
      </c>
      <c r="S422" s="85">
        <v>0.1</v>
      </c>
      <c r="T422" s="83">
        <f t="shared" si="224"/>
        <v>6.6193986906294626E-7</v>
      </c>
      <c r="Z422" s="83">
        <f t="shared" si="225"/>
        <v>56683</v>
      </c>
      <c r="AA422" s="90">
        <f t="shared" si="226"/>
        <v>-1.0159448304827585E-2</v>
      </c>
      <c r="AB422" s="90">
        <f t="shared" si="227"/>
        <v>-9.2318509044300064E-3</v>
      </c>
      <c r="AC422" s="90">
        <f t="shared" si="228"/>
        <v>2.5728192106382955E-3</v>
      </c>
      <c r="AD422" s="90">
        <f t="shared" si="229"/>
        <v>1.750208305517937E-3</v>
      </c>
      <c r="AE422" s="90">
        <f t="shared" si="230"/>
        <v>3.0632291127039682E-7</v>
      </c>
      <c r="AF422" s="83">
        <f t="shared" si="231"/>
        <v>2.5728192106382955E-3</v>
      </c>
      <c r="AG422" s="147"/>
      <c r="AH422" s="83">
        <f t="shared" si="232"/>
        <v>8.2261090512035853E-4</v>
      </c>
      <c r="AI422" s="83">
        <f t="shared" si="233"/>
        <v>0.65995265568303851</v>
      </c>
      <c r="AJ422" s="83">
        <f t="shared" si="234"/>
        <v>0.33511097909014415</v>
      </c>
      <c r="AK422" s="83">
        <f t="shared" si="235"/>
        <v>6.2537448390951003E-2</v>
      </c>
      <c r="AL422" s="83">
        <f t="shared" si="236"/>
        <v>2.9597168954835271</v>
      </c>
      <c r="AM422" s="83">
        <f t="shared" si="237"/>
        <v>10.966188386022921</v>
      </c>
      <c r="AN422" s="90">
        <f t="shared" si="240"/>
        <v>59.4301685896422</v>
      </c>
      <c r="AO422" s="90">
        <f t="shared" si="240"/>
        <v>59.430005250449987</v>
      </c>
      <c r="AP422" s="90">
        <f t="shared" si="240"/>
        <v>59.430494101916217</v>
      </c>
      <c r="AQ422" s="90">
        <f t="shared" si="240"/>
        <v>59.429030847579199</v>
      </c>
      <c r="AR422" s="90">
        <f t="shared" si="240"/>
        <v>59.43340903953392</v>
      </c>
      <c r="AS422" s="90">
        <f t="shared" si="240"/>
        <v>59.420293693851605</v>
      </c>
      <c r="AT422" s="90">
        <f t="shared" si="240"/>
        <v>59.459450185118961</v>
      </c>
      <c r="AU422" s="90">
        <f t="shared" si="238"/>
        <v>59.341197708004806</v>
      </c>
    </row>
    <row r="423" spans="1:47" ht="12.95" customHeight="1">
      <c r="A423" s="149" t="s">
        <v>922</v>
      </c>
      <c r="B423" s="150" t="s">
        <v>197</v>
      </c>
      <c r="C423" s="49">
        <v>52077.72</v>
      </c>
      <c r="D423" s="149" t="s">
        <v>56</v>
      </c>
      <c r="E423" s="53">
        <f t="shared" si="220"/>
        <v>56841.49010078924</v>
      </c>
      <c r="F423" s="83">
        <f t="shared" si="221"/>
        <v>56841.5</v>
      </c>
      <c r="G423" s="83">
        <f t="shared" si="218"/>
        <v>-2.184619996114634E-3</v>
      </c>
      <c r="I423" s="83">
        <f>G423</f>
        <v>-2.184619996114634E-3</v>
      </c>
      <c r="P423" s="83">
        <f t="shared" si="222"/>
        <v>-1.103437251827589E-2</v>
      </c>
      <c r="Q423" s="146">
        <f t="shared" si="223"/>
        <v>37059.22</v>
      </c>
      <c r="R423" s="83">
        <f t="shared" si="219"/>
        <v>7.8318119703499504E-5</v>
      </c>
      <c r="S423" s="85">
        <v>0.1</v>
      </c>
      <c r="T423" s="83">
        <f t="shared" si="224"/>
        <v>7.8318119703499501E-6</v>
      </c>
      <c r="Z423" s="83">
        <f t="shared" si="225"/>
        <v>56841.5</v>
      </c>
      <c r="AA423" s="90">
        <f t="shared" si="226"/>
        <v>-1.0059012837428062E-2</v>
      </c>
      <c r="AB423" s="90">
        <f t="shared" si="227"/>
        <v>-3.1599796769624616E-3</v>
      </c>
      <c r="AC423" s="90">
        <f t="shared" si="228"/>
        <v>8.8497525221612559E-3</v>
      </c>
      <c r="AD423" s="90">
        <f t="shared" si="229"/>
        <v>7.8743928413134278E-3</v>
      </c>
      <c r="AE423" s="90">
        <f t="shared" si="230"/>
        <v>6.2006062619328155E-6</v>
      </c>
      <c r="AF423" s="83">
        <f t="shared" si="231"/>
        <v>8.8497525221612559E-3</v>
      </c>
      <c r="AG423" s="147"/>
      <c r="AH423" s="83">
        <f t="shared" si="232"/>
        <v>9.7535968084782774E-4</v>
      </c>
      <c r="AI423" s="83">
        <f t="shared" si="233"/>
        <v>0.6577497068101511</v>
      </c>
      <c r="AJ423" s="83">
        <f t="shared" si="234"/>
        <v>0.37202961046620731</v>
      </c>
      <c r="AK423" s="83">
        <f t="shared" si="235"/>
        <v>4.9070007537512027E-2</v>
      </c>
      <c r="AL423" s="83">
        <f t="shared" si="236"/>
        <v>2.9991885029941376</v>
      </c>
      <c r="AM423" s="83">
        <f t="shared" si="237"/>
        <v>14.020792407323206</v>
      </c>
      <c r="AN423" s="90">
        <f t="shared" si="240"/>
        <v>59.486387333208</v>
      </c>
      <c r="AO423" s="90">
        <f t="shared" si="240"/>
        <v>59.486247024347939</v>
      </c>
      <c r="AP423" s="90">
        <f t="shared" si="240"/>
        <v>59.486661410820645</v>
      </c>
      <c r="AQ423" s="90">
        <f t="shared" si="240"/>
        <v>59.485437464314948</v>
      </c>
      <c r="AR423" s="90">
        <f t="shared" si="240"/>
        <v>59.489051665674594</v>
      </c>
      <c r="AS423" s="90">
        <f t="shared" si="240"/>
        <v>59.478371382627117</v>
      </c>
      <c r="AT423" s="90">
        <f t="shared" si="240"/>
        <v>59.509866736310919</v>
      </c>
      <c r="AU423" s="90">
        <f t="shared" si="238"/>
        <v>59.416337978814632</v>
      </c>
    </row>
    <row r="424" spans="1:47" ht="12.95" customHeight="1">
      <c r="A424" s="149" t="s">
        <v>922</v>
      </c>
      <c r="B424" s="150" t="s">
        <v>197</v>
      </c>
      <c r="C424" s="49">
        <v>52244.882700000002</v>
      </c>
      <c r="D424" s="149" t="s">
        <v>55</v>
      </c>
      <c r="E424" s="53">
        <f t="shared" si="220"/>
        <v>57598.95766968387</v>
      </c>
      <c r="F424" s="83">
        <f t="shared" si="221"/>
        <v>57599</v>
      </c>
      <c r="G424" s="83">
        <f t="shared" si="218"/>
        <v>-9.3417199968826026E-3</v>
      </c>
      <c r="K424" s="83">
        <f>G424</f>
        <v>-9.3417199968826026E-3</v>
      </c>
      <c r="P424" s="83">
        <f t="shared" si="222"/>
        <v>-1.1284005246325739E-2</v>
      </c>
      <c r="Q424" s="146">
        <f t="shared" si="223"/>
        <v>37226.382700000002</v>
      </c>
      <c r="R424" s="83">
        <f t="shared" si="219"/>
        <v>3.7724719902043871E-6</v>
      </c>
      <c r="S424" s="85">
        <v>1</v>
      </c>
      <c r="T424" s="83">
        <f t="shared" si="224"/>
        <v>3.7724719902043871E-6</v>
      </c>
      <c r="Z424" s="83">
        <f t="shared" si="225"/>
        <v>57599</v>
      </c>
      <c r="AA424" s="90">
        <f t="shared" si="226"/>
        <v>-9.6328005085672529E-3</v>
      </c>
      <c r="AB424" s="90">
        <f t="shared" si="227"/>
        <v>-1.0992924734641089E-2</v>
      </c>
      <c r="AC424" s="90">
        <f t="shared" si="228"/>
        <v>1.9422852494431365E-3</v>
      </c>
      <c r="AD424" s="90">
        <f t="shared" si="229"/>
        <v>2.9108051168465036E-4</v>
      </c>
      <c r="AE424" s="90">
        <f t="shared" si="230"/>
        <v>8.4727864282597878E-8</v>
      </c>
      <c r="AF424" s="83">
        <f t="shared" si="231"/>
        <v>1.9422852494431365E-3</v>
      </c>
      <c r="AG424" s="147"/>
      <c r="AH424" s="83">
        <f t="shared" si="232"/>
        <v>1.6512047377584865E-3</v>
      </c>
      <c r="AI424" s="83">
        <f t="shared" si="233"/>
        <v>0.65458670741130787</v>
      </c>
      <c r="AJ424" s="83">
        <f t="shared" si="234"/>
        <v>0.53772908299815858</v>
      </c>
      <c r="AK424" s="83">
        <f t="shared" si="235"/>
        <v>-1.5257330412218526E-2</v>
      </c>
      <c r="AL424" s="83">
        <f t="shared" si="236"/>
        <v>-3.0974501162520118</v>
      </c>
      <c r="AM424" s="83">
        <f t="shared" si="237"/>
        <v>-45.300414281818149</v>
      </c>
      <c r="AN424" s="90">
        <f t="shared" si="240"/>
        <v>59.753558880052225</v>
      </c>
      <c r="AO424" s="90">
        <f t="shared" si="240"/>
        <v>59.753608513943206</v>
      </c>
      <c r="AP424" s="90">
        <f t="shared" si="240"/>
        <v>59.753464671839971</v>
      </c>
      <c r="AQ424" s="90">
        <f t="shared" si="240"/>
        <v>59.753881538814198</v>
      </c>
      <c r="AR424" s="90">
        <f t="shared" si="240"/>
        <v>59.752673452113953</v>
      </c>
      <c r="AS424" s="90">
        <f t="shared" si="240"/>
        <v>59.756174762568442</v>
      </c>
      <c r="AT424" s="90">
        <f t="shared" si="240"/>
        <v>59.746029238539009</v>
      </c>
      <c r="AU424" s="90">
        <f t="shared" si="238"/>
        <v>59.775446844041433</v>
      </c>
    </row>
    <row r="425" spans="1:47" ht="12.95" customHeight="1">
      <c r="A425" s="149" t="s">
        <v>922</v>
      </c>
      <c r="B425" s="150" t="s">
        <v>197</v>
      </c>
      <c r="C425" s="49">
        <v>52279.860999999997</v>
      </c>
      <c r="D425" s="149" t="s">
        <v>55</v>
      </c>
      <c r="E425" s="53">
        <f t="shared" si="220"/>
        <v>57757.455515585279</v>
      </c>
      <c r="F425" s="83">
        <f t="shared" si="221"/>
        <v>57757.5</v>
      </c>
      <c r="K425" s="83">
        <f>G425</f>
        <v>0</v>
      </c>
      <c r="P425" s="83">
        <f t="shared" si="222"/>
        <v>-1.1336158703399508E-2</v>
      </c>
      <c r="Q425" s="146">
        <f t="shared" si="223"/>
        <v>37261.360999999997</v>
      </c>
      <c r="R425" s="83">
        <f t="shared" si="219"/>
        <v>1.2850849414866041E-4</v>
      </c>
      <c r="T425" s="83">
        <f t="shared" si="224"/>
        <v>0</v>
      </c>
      <c r="U425" s="148">
        <v>-4.4714280003972817E-2</v>
      </c>
      <c r="Z425" s="83">
        <f t="shared" si="225"/>
        <v>57757.5</v>
      </c>
      <c r="AA425" s="90">
        <f t="shared" si="226"/>
        <v>-9.556932862181778E-3</v>
      </c>
      <c r="AB425" s="90">
        <f t="shared" si="227"/>
        <v>-9999</v>
      </c>
      <c r="AC425" s="90">
        <f t="shared" si="228"/>
        <v>1.1336158703399508E-2</v>
      </c>
      <c r="AD425" s="90">
        <f t="shared" si="229"/>
        <v>-9999</v>
      </c>
      <c r="AE425" s="90">
        <f t="shared" si="230"/>
        <v>0</v>
      </c>
      <c r="AF425" s="83">
        <f t="shared" si="231"/>
        <v>-9999</v>
      </c>
      <c r="AG425" s="147"/>
      <c r="AH425" s="83">
        <f t="shared" si="232"/>
        <v>1.7792258412177293E-3</v>
      </c>
      <c r="AI425" s="83">
        <f t="shared" si="233"/>
        <v>0.65544453248859569</v>
      </c>
      <c r="AJ425" s="83">
        <f t="shared" si="234"/>
        <v>0.57020164340015655</v>
      </c>
      <c r="AK425" s="83">
        <f t="shared" si="235"/>
        <v>-2.8716870238009048E-2</v>
      </c>
      <c r="AL425" s="83">
        <f t="shared" si="236"/>
        <v>-3.0584401387253286</v>
      </c>
      <c r="AM425" s="83">
        <f t="shared" si="237"/>
        <v>-24.038328609958455</v>
      </c>
      <c r="AN425" s="90">
        <f t="shared" si="240"/>
        <v>59.809445412214941</v>
      </c>
      <c r="AO425" s="90">
        <f t="shared" si="240"/>
        <v>59.809535629419976</v>
      </c>
      <c r="AP425" s="90">
        <f t="shared" si="240"/>
        <v>59.809272834576205</v>
      </c>
      <c r="AQ425" s="90">
        <f t="shared" si="240"/>
        <v>59.810038356094296</v>
      </c>
      <c r="AR425" s="90">
        <f t="shared" si="240"/>
        <v>59.807808586344741</v>
      </c>
      <c r="AS425" s="90">
        <f t="shared" si="240"/>
        <v>59.814305016466975</v>
      </c>
      <c r="AT425" s="90">
        <f t="shared" si="240"/>
        <v>59.795391319925116</v>
      </c>
      <c r="AU425" s="90">
        <f t="shared" si="238"/>
        <v>59.850587114851265</v>
      </c>
    </row>
    <row r="426" spans="1:47" ht="12.95" customHeight="1">
      <c r="A426" s="149" t="s">
        <v>922</v>
      </c>
      <c r="B426" s="150" t="s">
        <v>197</v>
      </c>
      <c r="C426" s="49">
        <v>52307.778100000003</v>
      </c>
      <c r="D426" s="149" t="s">
        <v>56</v>
      </c>
      <c r="E426" s="53">
        <f t="shared" si="220"/>
        <v>57883.956809639472</v>
      </c>
      <c r="F426" s="83">
        <f t="shared" si="221"/>
        <v>57884</v>
      </c>
      <c r="G426" s="83">
        <f t="shared" ref="G426:G434" si="241">+C426-(C$7+F426*C$8)</f>
        <v>-9.531519994197879E-3</v>
      </c>
      <c r="I426" s="83">
        <f>G426</f>
        <v>-9.531519994197879E-3</v>
      </c>
      <c r="P426" s="83">
        <f t="shared" si="222"/>
        <v>-1.1377762908807022E-2</v>
      </c>
      <c r="Q426" s="146">
        <f t="shared" si="223"/>
        <v>37289.278100000003</v>
      </c>
      <c r="R426" s="83">
        <f t="shared" si="219"/>
        <v>3.4086128997444646E-6</v>
      </c>
      <c r="S426" s="85">
        <v>0.1</v>
      </c>
      <c r="T426" s="83">
        <f t="shared" si="224"/>
        <v>3.4086128997444646E-7</v>
      </c>
      <c r="Z426" s="83">
        <f t="shared" si="225"/>
        <v>57884</v>
      </c>
      <c r="AA426" s="90">
        <f t="shared" si="226"/>
        <v>-9.5001839561046266E-3</v>
      </c>
      <c r="AB426" s="90">
        <f t="shared" si="227"/>
        <v>-1.1409098946900275E-2</v>
      </c>
      <c r="AC426" s="90">
        <f t="shared" si="228"/>
        <v>1.8462429146091433E-3</v>
      </c>
      <c r="AD426" s="90">
        <f t="shared" si="229"/>
        <v>-3.1336038093252375E-5</v>
      </c>
      <c r="AE426" s="90">
        <f t="shared" si="230"/>
        <v>9.8194728338176393E-11</v>
      </c>
      <c r="AF426" s="83">
        <f t="shared" si="231"/>
        <v>1.8462429146091433E-3</v>
      </c>
      <c r="AG426" s="147"/>
      <c r="AH426" s="83">
        <f t="shared" si="232"/>
        <v>1.8775789527023952E-3</v>
      </c>
      <c r="AI426" s="83">
        <f t="shared" si="233"/>
        <v>0.65650914231403257</v>
      </c>
      <c r="AJ426" s="83">
        <f t="shared" si="234"/>
        <v>0.59557333159034664</v>
      </c>
      <c r="AK426" s="83">
        <f t="shared" si="235"/>
        <v>-3.9460860538355444E-2</v>
      </c>
      <c r="AL426" s="83">
        <f t="shared" si="236"/>
        <v>-3.0272122496097111</v>
      </c>
      <c r="AM426" s="83">
        <f t="shared" si="237"/>
        <v>-17.466445085135113</v>
      </c>
      <c r="AN426" s="90">
        <f t="shared" si="240"/>
        <v>59.854116525329083</v>
      </c>
      <c r="AO426" s="90">
        <f t="shared" si="240"/>
        <v>59.854235230616105</v>
      </c>
      <c r="AP426" s="90">
        <f t="shared" si="240"/>
        <v>59.853887245866666</v>
      </c>
      <c r="AQ426" s="90">
        <f t="shared" si="240"/>
        <v>59.854907420515275</v>
      </c>
      <c r="AR426" s="90">
        <f t="shared" si="240"/>
        <v>59.851917095836214</v>
      </c>
      <c r="AS426" s="90">
        <f t="shared" si="240"/>
        <v>59.860686535294001</v>
      </c>
      <c r="AT426" s="90">
        <f t="shared" si="240"/>
        <v>59.835004091572699</v>
      </c>
      <c r="AU426" s="90">
        <f t="shared" si="238"/>
        <v>59.910557110166366</v>
      </c>
    </row>
    <row r="427" spans="1:47" ht="12.95" customHeight="1">
      <c r="A427" s="149" t="s">
        <v>922</v>
      </c>
      <c r="B427" s="150" t="s">
        <v>197</v>
      </c>
      <c r="C427" s="49">
        <v>52345.6253</v>
      </c>
      <c r="D427" s="149" t="s">
        <v>56</v>
      </c>
      <c r="E427" s="53">
        <f t="shared" si="220"/>
        <v>58055.454557483143</v>
      </c>
      <c r="F427" s="83">
        <f t="shared" si="221"/>
        <v>58055.5</v>
      </c>
      <c r="G427" s="83">
        <f t="shared" si="241"/>
        <v>-1.0028539996710606E-2</v>
      </c>
      <c r="K427" s="83">
        <f>G427</f>
        <v>-1.0028539996710606E-2</v>
      </c>
      <c r="P427" s="83">
        <f t="shared" si="222"/>
        <v>-1.1434138894519731E-2</v>
      </c>
      <c r="Q427" s="146">
        <f t="shared" si="223"/>
        <v>37327.1253</v>
      </c>
      <c r="R427" s="83">
        <f t="shared" si="219"/>
        <v>1.9757082615222265E-6</v>
      </c>
      <c r="S427" s="85">
        <v>1</v>
      </c>
      <c r="T427" s="83">
        <f t="shared" si="224"/>
        <v>1.9757082615222265E-6</v>
      </c>
      <c r="Z427" s="83">
        <f t="shared" si="225"/>
        <v>58055.5</v>
      </c>
      <c r="AA427" s="90">
        <f t="shared" si="226"/>
        <v>-9.428949834706447E-3</v>
      </c>
      <c r="AB427" s="90">
        <f t="shared" si="227"/>
        <v>-1.203372905652389E-2</v>
      </c>
      <c r="AC427" s="90">
        <f t="shared" si="228"/>
        <v>1.4055988978091249E-3</v>
      </c>
      <c r="AD427" s="90">
        <f t="shared" si="229"/>
        <v>-5.9959016200415889E-4</v>
      </c>
      <c r="AE427" s="90">
        <f t="shared" si="230"/>
        <v>3.5950836237217353E-7</v>
      </c>
      <c r="AF427" s="83">
        <f t="shared" si="231"/>
        <v>1.4055988978091249E-3</v>
      </c>
      <c r="AG427" s="147"/>
      <c r="AH427" s="83">
        <f t="shared" si="232"/>
        <v>2.0051890598132838E-3</v>
      </c>
      <c r="AI427" s="83">
        <f t="shared" si="233"/>
        <v>0.65849763715644016</v>
      </c>
      <c r="AJ427" s="83">
        <f t="shared" si="234"/>
        <v>0.62919064869187868</v>
      </c>
      <c r="AK427" s="83">
        <f t="shared" si="235"/>
        <v>-5.4030223028733067E-2</v>
      </c>
      <c r="AL427" s="83">
        <f t="shared" si="236"/>
        <v>-2.9846799568479123</v>
      </c>
      <c r="AM427" s="83">
        <f t="shared" si="237"/>
        <v>-12.719778306254135</v>
      </c>
      <c r="AN427" s="90">
        <f t="shared" si="240"/>
        <v>59.914819403687687</v>
      </c>
      <c r="AO427" s="90">
        <f t="shared" si="240"/>
        <v>59.914969228612634</v>
      </c>
      <c r="AP427" s="90">
        <f t="shared" si="240"/>
        <v>59.914524742810237</v>
      </c>
      <c r="AQ427" s="90">
        <f t="shared" si="240"/>
        <v>59.915843531274497</v>
      </c>
      <c r="AR427" s="90">
        <f t="shared" si="240"/>
        <v>59.911931843396609</v>
      </c>
      <c r="AS427" s="90">
        <f t="shared" si="240"/>
        <v>59.923544701803827</v>
      </c>
      <c r="AT427" s="90">
        <f t="shared" si="240"/>
        <v>59.88915584155874</v>
      </c>
      <c r="AU427" s="90">
        <f t="shared" si="238"/>
        <v>59.991860305395932</v>
      </c>
    </row>
    <row r="428" spans="1:47" ht="12.95" customHeight="1">
      <c r="A428" s="149" t="s">
        <v>922</v>
      </c>
      <c r="B428" s="150" t="s">
        <v>197</v>
      </c>
      <c r="C428" s="49">
        <v>52370.678</v>
      </c>
      <c r="D428" s="149" t="s">
        <v>56</v>
      </c>
      <c r="E428" s="53">
        <f t="shared" si="220"/>
        <v>58168.97634053191</v>
      </c>
      <c r="F428" s="83">
        <f t="shared" si="221"/>
        <v>58169</v>
      </c>
      <c r="G428" s="83">
        <f t="shared" si="241"/>
        <v>-5.221319996053353E-3</v>
      </c>
      <c r="I428" s="83">
        <f>G428</f>
        <v>-5.221319996053353E-3</v>
      </c>
      <c r="P428" s="83">
        <f t="shared" si="222"/>
        <v>-1.147143114174193E-2</v>
      </c>
      <c r="Q428" s="146">
        <f t="shared" si="223"/>
        <v>37352.178</v>
      </c>
      <c r="R428" s="83">
        <f t="shared" si="219"/>
        <v>3.9063889333460575E-5</v>
      </c>
      <c r="S428" s="85">
        <v>0.1</v>
      </c>
      <c r="T428" s="83">
        <f t="shared" si="224"/>
        <v>3.9063889333460578E-6</v>
      </c>
      <c r="Z428" s="83">
        <f t="shared" si="225"/>
        <v>58169</v>
      </c>
      <c r="AA428" s="90">
        <f t="shared" si="226"/>
        <v>-9.3855970716158251E-3</v>
      </c>
      <c r="AB428" s="90">
        <f t="shared" si="227"/>
        <v>-7.3071540661794575E-3</v>
      </c>
      <c r="AC428" s="90">
        <f t="shared" si="228"/>
        <v>6.2501111456885767E-3</v>
      </c>
      <c r="AD428" s="90">
        <f t="shared" si="229"/>
        <v>4.1642770755624722E-3</v>
      </c>
      <c r="AE428" s="90">
        <f t="shared" si="230"/>
        <v>1.7341203562055137E-6</v>
      </c>
      <c r="AF428" s="83">
        <f t="shared" si="231"/>
        <v>6.2501111456885767E-3</v>
      </c>
      <c r="AG428" s="147"/>
      <c r="AH428" s="83">
        <f t="shared" si="232"/>
        <v>2.085834070126105E-3</v>
      </c>
      <c r="AI428" s="83">
        <f t="shared" si="233"/>
        <v>0.66016377282047656</v>
      </c>
      <c r="AJ428" s="83">
        <f t="shared" si="234"/>
        <v>0.65093842267993862</v>
      </c>
      <c r="AK428" s="83">
        <f t="shared" si="235"/>
        <v>-6.3674700821098329E-2</v>
      </c>
      <c r="AL428" s="83">
        <f t="shared" si="236"/>
        <v>-2.9563714657153803</v>
      </c>
      <c r="AM428" s="83">
        <f t="shared" si="237"/>
        <v>-10.767012867875934</v>
      </c>
      <c r="AN428" s="90">
        <f t="shared" si="240"/>
        <v>59.955108050604863</v>
      </c>
      <c r="AO428" s="90">
        <f t="shared" si="240"/>
        <v>59.955272918500746</v>
      </c>
      <c r="AP428" s="90">
        <f t="shared" si="240"/>
        <v>59.954778861314345</v>
      </c>
      <c r="AQ428" s="90">
        <f t="shared" si="240"/>
        <v>59.95625959354296</v>
      </c>
      <c r="AR428" s="90">
        <f t="shared" si="240"/>
        <v>59.951823483364443</v>
      </c>
      <c r="AS428" s="90">
        <f t="shared" si="240"/>
        <v>59.965129735572525</v>
      </c>
      <c r="AT428" s="90">
        <f t="shared" si="240"/>
        <v>59.925356051829247</v>
      </c>
      <c r="AU428" s="90">
        <f t="shared" si="238"/>
        <v>60.045667376291298</v>
      </c>
    </row>
    <row r="429" spans="1:47" ht="12.95" customHeight="1">
      <c r="A429" s="149" t="s">
        <v>922</v>
      </c>
      <c r="B429" s="150" t="s">
        <v>197</v>
      </c>
      <c r="C429" s="49">
        <v>52370.786</v>
      </c>
      <c r="D429" s="149" t="s">
        <v>56</v>
      </c>
      <c r="E429" s="53">
        <f t="shared" si="220"/>
        <v>58169.465723016401</v>
      </c>
      <c r="F429" s="83">
        <f t="shared" si="221"/>
        <v>58169.5</v>
      </c>
      <c r="G429" s="83">
        <f t="shared" si="241"/>
        <v>-7.5644600001396611E-3</v>
      </c>
      <c r="I429" s="83">
        <f>G429</f>
        <v>-7.5644600001396611E-3</v>
      </c>
      <c r="P429" s="83">
        <f t="shared" si="222"/>
        <v>-1.1471595393390549E-2</v>
      </c>
      <c r="Q429" s="146">
        <f t="shared" si="223"/>
        <v>37352.286</v>
      </c>
      <c r="R429" s="83">
        <f t="shared" si="219"/>
        <v>1.5265706981193769E-5</v>
      </c>
      <c r="S429" s="85">
        <v>0.1</v>
      </c>
      <c r="T429" s="83">
        <f t="shared" si="224"/>
        <v>1.5265706981193769E-6</v>
      </c>
      <c r="Z429" s="83">
        <f t="shared" si="225"/>
        <v>58169.5</v>
      </c>
      <c r="AA429" s="90">
        <f t="shared" si="226"/>
        <v>-9.3854129943381215E-3</v>
      </c>
      <c r="AB429" s="90">
        <f t="shared" si="227"/>
        <v>-9.6506423991920883E-3</v>
      </c>
      <c r="AC429" s="90">
        <f t="shared" si="228"/>
        <v>3.9071353932508875E-3</v>
      </c>
      <c r="AD429" s="90">
        <f t="shared" si="229"/>
        <v>1.8209529941984604E-3</v>
      </c>
      <c r="AE429" s="90">
        <f t="shared" si="230"/>
        <v>3.3158698070803381E-7</v>
      </c>
      <c r="AF429" s="83">
        <f t="shared" si="231"/>
        <v>3.9071353932508875E-3</v>
      </c>
      <c r="AG429" s="147"/>
      <c r="AH429" s="83">
        <f t="shared" si="232"/>
        <v>2.0861823990524272E-3</v>
      </c>
      <c r="AI429" s="83">
        <f t="shared" si="233"/>
        <v>0.66017173702684828</v>
      </c>
      <c r="AJ429" s="83">
        <f t="shared" si="234"/>
        <v>0.65103333528392193</v>
      </c>
      <c r="AK429" s="83">
        <f t="shared" si="235"/>
        <v>-6.3717191659076355E-2</v>
      </c>
      <c r="AL429" s="83">
        <f t="shared" si="236"/>
        <v>-2.9562464309709195</v>
      </c>
      <c r="AM429" s="83">
        <f t="shared" si="237"/>
        <v>-10.759707718456625</v>
      </c>
      <c r="AN429" s="90">
        <f t="shared" si="240"/>
        <v>59.955285768207773</v>
      </c>
      <c r="AO429" s="90">
        <f t="shared" si="240"/>
        <v>59.955450691929236</v>
      </c>
      <c r="AP429" s="90">
        <f t="shared" si="240"/>
        <v>59.954956443633435</v>
      </c>
      <c r="AQ429" s="90">
        <f t="shared" si="240"/>
        <v>59.956437820251431</v>
      </c>
      <c r="AR429" s="90">
        <f t="shared" si="240"/>
        <v>59.951999567131772</v>
      </c>
      <c r="AS429" s="90">
        <f t="shared" si="240"/>
        <v>59.965312904735455</v>
      </c>
      <c r="AT429" s="90">
        <f t="shared" si="240"/>
        <v>59.925516257484126</v>
      </c>
      <c r="AU429" s="90">
        <f t="shared" si="238"/>
        <v>60.045904411845903</v>
      </c>
    </row>
    <row r="430" spans="1:47" ht="12.95" customHeight="1">
      <c r="A430" s="149" t="s">
        <v>1000</v>
      </c>
      <c r="B430" s="150" t="s">
        <v>197</v>
      </c>
      <c r="C430" s="49">
        <v>52380.604399999997</v>
      </c>
      <c r="D430" s="149" t="s">
        <v>55</v>
      </c>
      <c r="E430" s="53">
        <f t="shared" si="220"/>
        <v>58213.956028439999</v>
      </c>
      <c r="F430" s="83">
        <f t="shared" si="221"/>
        <v>58214</v>
      </c>
      <c r="G430" s="83">
        <f t="shared" si="241"/>
        <v>-9.703920004540123E-3</v>
      </c>
      <c r="K430" s="83">
        <f>G430</f>
        <v>-9.703920004540123E-3</v>
      </c>
      <c r="P430" s="83">
        <f t="shared" si="222"/>
        <v>-1.1486212687731564E-2</v>
      </c>
      <c r="Q430" s="146">
        <f t="shared" si="223"/>
        <v>37362.104399999997</v>
      </c>
      <c r="R430" s="83">
        <f t="shared" si="219"/>
        <v>3.1765672085577444E-6</v>
      </c>
      <c r="S430" s="85">
        <v>1</v>
      </c>
      <c r="T430" s="83">
        <f t="shared" si="224"/>
        <v>3.1765672085577444E-6</v>
      </c>
      <c r="Z430" s="83">
        <f t="shared" si="225"/>
        <v>58214</v>
      </c>
      <c r="AA430" s="90">
        <f t="shared" si="226"/>
        <v>-9.3692771014352166E-3</v>
      </c>
      <c r="AB430" s="90">
        <f t="shared" si="227"/>
        <v>-1.1820855590836472E-2</v>
      </c>
      <c r="AC430" s="90">
        <f t="shared" si="228"/>
        <v>1.7822926831914405E-3</v>
      </c>
      <c r="AD430" s="90">
        <f t="shared" si="229"/>
        <v>-3.3464290310490641E-4</v>
      </c>
      <c r="AE430" s="90">
        <f t="shared" si="230"/>
        <v>1.1198587259847978E-7</v>
      </c>
      <c r="AF430" s="83">
        <f t="shared" si="231"/>
        <v>1.7822926831914405E-3</v>
      </c>
      <c r="AG430" s="147"/>
      <c r="AH430" s="83">
        <f t="shared" si="232"/>
        <v>2.1169355862963478E-3</v>
      </c>
      <c r="AI430" s="83">
        <f t="shared" si="233"/>
        <v>0.6609026518125739</v>
      </c>
      <c r="AJ430" s="83">
        <f t="shared" si="234"/>
        <v>0.65944894922107855</v>
      </c>
      <c r="AK430" s="83">
        <f t="shared" si="235"/>
        <v>-6.7499016885614951E-2</v>
      </c>
      <c r="AL430" s="83">
        <f t="shared" si="236"/>
        <v>-2.9451059288289625</v>
      </c>
      <c r="AM430" s="83">
        <f t="shared" si="237"/>
        <v>-10.146035834379239</v>
      </c>
      <c r="AN430" s="90">
        <f t="shared" si="240"/>
        <v>59.971111503062851</v>
      </c>
      <c r="AO430" s="90">
        <f t="shared" si="240"/>
        <v>59.971281020871096</v>
      </c>
      <c r="AP430" s="90">
        <f t="shared" si="240"/>
        <v>59.97077075054279</v>
      </c>
      <c r="AQ430" s="90">
        <f t="shared" si="240"/>
        <v>59.97230695721727</v>
      </c>
      <c r="AR430" s="90">
        <f t="shared" si="240"/>
        <v>59.967684145306293</v>
      </c>
      <c r="AS430" s="90">
        <f t="shared" si="240"/>
        <v>59.981614160712624</v>
      </c>
      <c r="AT430" s="90">
        <f t="shared" si="240"/>
        <v>59.939802157139368</v>
      </c>
      <c r="AU430" s="90">
        <f t="shared" si="238"/>
        <v>60.067000576205764</v>
      </c>
    </row>
    <row r="431" spans="1:47" ht="12.95" customHeight="1">
      <c r="A431" s="149" t="s">
        <v>922</v>
      </c>
      <c r="B431" s="150" t="s">
        <v>197</v>
      </c>
      <c r="C431" s="49">
        <v>52380.608</v>
      </c>
      <c r="D431" s="149" t="s">
        <v>56</v>
      </c>
      <c r="E431" s="53">
        <f t="shared" si="220"/>
        <v>58213.972341189496</v>
      </c>
      <c r="F431" s="83">
        <f t="shared" si="221"/>
        <v>58214</v>
      </c>
      <c r="G431" s="83">
        <f t="shared" si="241"/>
        <v>-6.1039200008963235E-3</v>
      </c>
      <c r="I431" s="83">
        <f>G431</f>
        <v>-6.1039200008963235E-3</v>
      </c>
      <c r="P431" s="83">
        <f t="shared" si="222"/>
        <v>-1.1486212687731564E-2</v>
      </c>
      <c r="Q431" s="146">
        <f t="shared" si="223"/>
        <v>37362.108</v>
      </c>
      <c r="R431" s="83">
        <f t="shared" si="219"/>
        <v>2.8969074566760108E-5</v>
      </c>
      <c r="S431" s="85">
        <v>0.1</v>
      </c>
      <c r="T431" s="83">
        <f t="shared" si="224"/>
        <v>2.8969074566760112E-6</v>
      </c>
      <c r="Z431" s="83">
        <f t="shared" si="225"/>
        <v>58214</v>
      </c>
      <c r="AA431" s="90">
        <f t="shared" si="226"/>
        <v>-9.3692771014352166E-3</v>
      </c>
      <c r="AB431" s="90">
        <f t="shared" si="227"/>
        <v>-8.2208555871926721E-3</v>
      </c>
      <c r="AC431" s="90">
        <f t="shared" si="228"/>
        <v>5.3822926868352401E-3</v>
      </c>
      <c r="AD431" s="90">
        <f t="shared" si="229"/>
        <v>3.2653571005388932E-3</v>
      </c>
      <c r="AE431" s="90">
        <f t="shared" si="230"/>
        <v>1.0662556994039767E-6</v>
      </c>
      <c r="AF431" s="83">
        <f t="shared" si="231"/>
        <v>5.3822926868352401E-3</v>
      </c>
      <c r="AG431" s="147"/>
      <c r="AH431" s="83">
        <f t="shared" si="232"/>
        <v>2.1169355862963478E-3</v>
      </c>
      <c r="AI431" s="83">
        <f t="shared" si="233"/>
        <v>0.6609026518125739</v>
      </c>
      <c r="AJ431" s="83">
        <f t="shared" si="234"/>
        <v>0.65944894922107855</v>
      </c>
      <c r="AK431" s="83">
        <f t="shared" si="235"/>
        <v>-6.7499016885614951E-2</v>
      </c>
      <c r="AL431" s="83">
        <f t="shared" si="236"/>
        <v>-2.9451059288289625</v>
      </c>
      <c r="AM431" s="83">
        <f t="shared" si="237"/>
        <v>-10.146035834379239</v>
      </c>
      <c r="AN431" s="90">
        <f t="shared" ref="AN431:AT440" si="242">$AU431+$AB$7*SIN(AO431)</f>
        <v>59.971111503062851</v>
      </c>
      <c r="AO431" s="90">
        <f t="shared" si="242"/>
        <v>59.971281020871096</v>
      </c>
      <c r="AP431" s="90">
        <f t="shared" si="242"/>
        <v>59.97077075054279</v>
      </c>
      <c r="AQ431" s="90">
        <f t="shared" si="242"/>
        <v>59.97230695721727</v>
      </c>
      <c r="AR431" s="90">
        <f t="shared" si="242"/>
        <v>59.967684145306293</v>
      </c>
      <c r="AS431" s="90">
        <f t="shared" si="242"/>
        <v>59.981614160712624</v>
      </c>
      <c r="AT431" s="90">
        <f t="shared" si="242"/>
        <v>59.939802157139368</v>
      </c>
      <c r="AU431" s="90">
        <f t="shared" si="238"/>
        <v>60.067000576205764</v>
      </c>
    </row>
    <row r="432" spans="1:47" ht="12.95" customHeight="1">
      <c r="A432" s="149" t="s">
        <v>1000</v>
      </c>
      <c r="B432" s="150" t="s">
        <v>197</v>
      </c>
      <c r="C432" s="49">
        <v>52405.654999999999</v>
      </c>
      <c r="D432" s="149" t="s">
        <v>56</v>
      </c>
      <c r="E432" s="53">
        <f t="shared" si="220"/>
        <v>58327.468295718245</v>
      </c>
      <c r="F432" s="83">
        <f t="shared" si="221"/>
        <v>58327.5</v>
      </c>
      <c r="G432" s="83">
        <f t="shared" si="241"/>
        <v>-6.9967000017641112E-3</v>
      </c>
      <c r="I432" s="83">
        <f>G432</f>
        <v>-6.9967000017641112E-3</v>
      </c>
      <c r="P432" s="83">
        <f t="shared" si="222"/>
        <v>-1.1523485128057093E-2</v>
      </c>
      <c r="Q432" s="146">
        <f t="shared" si="223"/>
        <v>37387.154999999999</v>
      </c>
      <c r="R432" s="83">
        <f t="shared" si="219"/>
        <v>2.0491783579627366E-5</v>
      </c>
      <c r="S432" s="85">
        <v>0.1</v>
      </c>
      <c r="T432" s="83">
        <f t="shared" si="224"/>
        <v>2.0491783579627368E-6</v>
      </c>
      <c r="Z432" s="83">
        <f t="shared" si="225"/>
        <v>58327.5</v>
      </c>
      <c r="AA432" s="90">
        <f t="shared" si="226"/>
        <v>-9.3303734615639011E-3</v>
      </c>
      <c r="AB432" s="90">
        <f t="shared" si="227"/>
        <v>-9.1898116682573028E-3</v>
      </c>
      <c r="AC432" s="90">
        <f t="shared" si="228"/>
        <v>4.5267851262929815E-3</v>
      </c>
      <c r="AD432" s="90">
        <f t="shared" si="229"/>
        <v>2.3336734597997899E-3</v>
      </c>
      <c r="AE432" s="90">
        <f t="shared" si="230"/>
        <v>5.4460318169739213E-7</v>
      </c>
      <c r="AF432" s="83">
        <f t="shared" si="231"/>
        <v>4.5267851262929815E-3</v>
      </c>
      <c r="AG432" s="147"/>
      <c r="AH432" s="83">
        <f t="shared" si="232"/>
        <v>2.1931116664931911E-3</v>
      </c>
      <c r="AI432" s="83">
        <f t="shared" si="233"/>
        <v>0.66296642800427819</v>
      </c>
      <c r="AJ432" s="83">
        <f t="shared" si="234"/>
        <v>0.680627874657728</v>
      </c>
      <c r="AK432" s="83">
        <f t="shared" si="235"/>
        <v>-7.7145966687012277E-2</v>
      </c>
      <c r="AL432" s="83">
        <f t="shared" si="236"/>
        <v>-2.916572119838718</v>
      </c>
      <c r="AM432" s="83">
        <f t="shared" si="237"/>
        <v>-8.8505426432107033</v>
      </c>
      <c r="AN432" s="90">
        <f t="shared" si="242"/>
        <v>60.011561095713098</v>
      </c>
      <c r="AO432" s="90">
        <f t="shared" si="242"/>
        <v>60.011738951250301</v>
      </c>
      <c r="AP432" s="90">
        <f t="shared" si="242"/>
        <v>60.011196818950197</v>
      </c>
      <c r="AQ432" s="90">
        <f t="shared" si="242"/>
        <v>60.012849631274086</v>
      </c>
      <c r="AR432" s="90">
        <f t="shared" si="242"/>
        <v>60.007813488917861</v>
      </c>
      <c r="AS432" s="90">
        <f t="shared" si="242"/>
        <v>60.023185357150261</v>
      </c>
      <c r="AT432" s="90">
        <f t="shared" si="242"/>
        <v>59.976502568406502</v>
      </c>
      <c r="AU432" s="90">
        <f t="shared" si="238"/>
        <v>60.120807647101131</v>
      </c>
    </row>
    <row r="433" spans="1:47" ht="12.95" customHeight="1">
      <c r="A433" s="149" t="s">
        <v>922</v>
      </c>
      <c r="B433" s="150" t="s">
        <v>197</v>
      </c>
      <c r="C433" s="49">
        <v>52405.654999999999</v>
      </c>
      <c r="D433" s="149" t="s">
        <v>56</v>
      </c>
      <c r="E433" s="53">
        <f t="shared" si="220"/>
        <v>58327.468295718245</v>
      </c>
      <c r="F433" s="83">
        <f t="shared" si="221"/>
        <v>58327.5</v>
      </c>
      <c r="G433" s="83">
        <f t="shared" si="241"/>
        <v>-6.9967000017641112E-3</v>
      </c>
      <c r="I433" s="83">
        <f>G433</f>
        <v>-6.9967000017641112E-3</v>
      </c>
      <c r="P433" s="83">
        <f t="shared" si="222"/>
        <v>-1.1523485128057093E-2</v>
      </c>
      <c r="Q433" s="146">
        <f t="shared" si="223"/>
        <v>37387.154999999999</v>
      </c>
      <c r="R433" s="83">
        <f t="shared" si="219"/>
        <v>2.0491783579627366E-5</v>
      </c>
      <c r="S433" s="85">
        <v>0.1</v>
      </c>
      <c r="T433" s="83">
        <f t="shared" si="224"/>
        <v>2.0491783579627368E-6</v>
      </c>
      <c r="Z433" s="83">
        <f t="shared" si="225"/>
        <v>58327.5</v>
      </c>
      <c r="AA433" s="90">
        <f t="shared" si="226"/>
        <v>-9.3303734615639011E-3</v>
      </c>
      <c r="AB433" s="90">
        <f t="shared" si="227"/>
        <v>-9.1898116682573028E-3</v>
      </c>
      <c r="AC433" s="90">
        <f t="shared" si="228"/>
        <v>4.5267851262929815E-3</v>
      </c>
      <c r="AD433" s="90">
        <f t="shared" si="229"/>
        <v>2.3336734597997899E-3</v>
      </c>
      <c r="AE433" s="90">
        <f t="shared" si="230"/>
        <v>5.4460318169739213E-7</v>
      </c>
      <c r="AF433" s="83">
        <f t="shared" si="231"/>
        <v>4.5267851262929815E-3</v>
      </c>
      <c r="AG433" s="147"/>
      <c r="AH433" s="83">
        <f t="shared" si="232"/>
        <v>2.1931116664931911E-3</v>
      </c>
      <c r="AI433" s="83">
        <f t="shared" si="233"/>
        <v>0.66296642800427819</v>
      </c>
      <c r="AJ433" s="83">
        <f t="shared" si="234"/>
        <v>0.680627874657728</v>
      </c>
      <c r="AK433" s="83">
        <f t="shared" si="235"/>
        <v>-7.7145966687012277E-2</v>
      </c>
      <c r="AL433" s="83">
        <f t="shared" si="236"/>
        <v>-2.916572119838718</v>
      </c>
      <c r="AM433" s="83">
        <f t="shared" si="237"/>
        <v>-8.8505426432107033</v>
      </c>
      <c r="AN433" s="90">
        <f t="shared" si="242"/>
        <v>60.011561095713098</v>
      </c>
      <c r="AO433" s="90">
        <f t="shared" si="242"/>
        <v>60.011738951250301</v>
      </c>
      <c r="AP433" s="90">
        <f t="shared" si="242"/>
        <v>60.011196818950197</v>
      </c>
      <c r="AQ433" s="90">
        <f t="shared" si="242"/>
        <v>60.012849631274086</v>
      </c>
      <c r="AR433" s="90">
        <f t="shared" si="242"/>
        <v>60.007813488917861</v>
      </c>
      <c r="AS433" s="90">
        <f t="shared" si="242"/>
        <v>60.023185357150261</v>
      </c>
      <c r="AT433" s="90">
        <f t="shared" si="242"/>
        <v>59.976502568406502</v>
      </c>
      <c r="AU433" s="90">
        <f t="shared" si="238"/>
        <v>60.120807647101131</v>
      </c>
    </row>
    <row r="434" spans="1:47" ht="12.95" customHeight="1">
      <c r="A434" s="151" t="s">
        <v>937</v>
      </c>
      <c r="B434" s="150" t="s">
        <v>197</v>
      </c>
      <c r="C434" s="49">
        <v>52412.480000000003</v>
      </c>
      <c r="D434" s="149" t="s">
        <v>56</v>
      </c>
      <c r="E434" s="53">
        <f t="shared" si="220"/>
        <v>58358.394549946664</v>
      </c>
      <c r="F434" s="83">
        <f t="shared" si="221"/>
        <v>58358.5</v>
      </c>
      <c r="G434" s="83">
        <f t="shared" si="241"/>
        <v>-2.3271379999641795E-2</v>
      </c>
      <c r="I434" s="83">
        <f>G434</f>
        <v>-2.3271379999641795E-2</v>
      </c>
      <c r="P434" s="83">
        <f t="shared" si="222"/>
        <v>-1.1533662799955963E-2</v>
      </c>
      <c r="Q434" s="146">
        <f t="shared" si="223"/>
        <v>37393.980000000003</v>
      </c>
      <c r="R434" s="83">
        <f t="shared" si="219"/>
        <v>1.377740050598006E-4</v>
      </c>
      <c r="S434" s="85">
        <v>0.1</v>
      </c>
      <c r="T434" s="83">
        <f t="shared" si="224"/>
        <v>1.377740050598006E-5</v>
      </c>
      <c r="Z434" s="83">
        <f t="shared" si="225"/>
        <v>58358.5</v>
      </c>
      <c r="AA434" s="90">
        <f t="shared" si="226"/>
        <v>-9.3203223589391274E-3</v>
      </c>
      <c r="AB434" s="90">
        <f t="shared" si="227"/>
        <v>-2.548472044065863E-2</v>
      </c>
      <c r="AC434" s="90">
        <f t="shared" si="228"/>
        <v>-1.1737717199685832E-2</v>
      </c>
      <c r="AD434" s="90">
        <f t="shared" si="229"/>
        <v>-1.3951057640702667E-2</v>
      </c>
      <c r="AE434" s="90">
        <f t="shared" si="230"/>
        <v>1.946320092942083E-5</v>
      </c>
      <c r="AF434" s="83">
        <f t="shared" si="231"/>
        <v>-1.1737717199685832E-2</v>
      </c>
      <c r="AG434" s="147"/>
      <c r="AH434" s="83">
        <f t="shared" si="232"/>
        <v>2.2133404410168344E-3</v>
      </c>
      <c r="AI434" s="83">
        <f t="shared" si="233"/>
        <v>0.66358045652903286</v>
      </c>
      <c r="AJ434" s="83">
        <f t="shared" si="234"/>
        <v>0.68634025106920704</v>
      </c>
      <c r="AK434" s="83">
        <f t="shared" si="235"/>
        <v>-7.9781072937477354E-2</v>
      </c>
      <c r="AL434" s="83">
        <f t="shared" si="236"/>
        <v>-2.9087465036464439</v>
      </c>
      <c r="AM434" s="83">
        <f t="shared" si="237"/>
        <v>-8.5505197445133501</v>
      </c>
      <c r="AN434" s="90">
        <f t="shared" si="242"/>
        <v>60.022631950021569</v>
      </c>
      <c r="AO434" s="90">
        <f t="shared" si="242"/>
        <v>60.022811238852817</v>
      </c>
      <c r="AP434" s="90">
        <f t="shared" si="242"/>
        <v>60.022262683741445</v>
      </c>
      <c r="AQ434" s="90">
        <f t="shared" si="242"/>
        <v>60.02394137992065</v>
      </c>
      <c r="AR434" s="90">
        <f t="shared" si="242"/>
        <v>60.01880726369312</v>
      </c>
      <c r="AS434" s="90">
        <f t="shared" si="242"/>
        <v>60.034538439082183</v>
      </c>
      <c r="AT434" s="90">
        <f t="shared" si="242"/>
        <v>59.98659703238976</v>
      </c>
      <c r="AU434" s="90">
        <f t="shared" si="238"/>
        <v>60.135503851486654</v>
      </c>
    </row>
    <row r="435" spans="1:47" ht="12.95" customHeight="1">
      <c r="A435" s="49" t="s">
        <v>217</v>
      </c>
      <c r="B435" s="50" t="s">
        <v>197</v>
      </c>
      <c r="C435" s="49">
        <v>52412.480900000002</v>
      </c>
      <c r="D435" s="49" t="s">
        <v>218</v>
      </c>
      <c r="E435" s="83">
        <f t="shared" si="220"/>
        <v>58358.398628134033</v>
      </c>
      <c r="F435" s="83">
        <f t="shared" si="221"/>
        <v>58358.5</v>
      </c>
      <c r="P435" s="83">
        <f t="shared" si="222"/>
        <v>-1.1533662799955963E-2</v>
      </c>
      <c r="Q435" s="146">
        <f t="shared" si="223"/>
        <v>37393.980900000002</v>
      </c>
      <c r="R435" s="83">
        <f t="shared" si="219"/>
        <v>1.3302537758308803E-4</v>
      </c>
      <c r="T435" s="83">
        <f t="shared" si="224"/>
        <v>0</v>
      </c>
      <c r="U435" s="148">
        <f>+C435-(C$7+F435*C$8)</f>
        <v>-2.2371380000549834E-2</v>
      </c>
      <c r="Z435" s="83">
        <f t="shared" si="225"/>
        <v>58358.5</v>
      </c>
      <c r="AA435" s="90">
        <f t="shared" si="226"/>
        <v>-9.3203223589391274E-3</v>
      </c>
      <c r="AB435" s="90">
        <f t="shared" si="227"/>
        <v>-9999</v>
      </c>
      <c r="AC435" s="90">
        <f t="shared" si="228"/>
        <v>1.1533662799955963E-2</v>
      </c>
      <c r="AD435" s="90">
        <f t="shared" si="229"/>
        <v>-9999</v>
      </c>
      <c r="AE435" s="90">
        <f t="shared" si="230"/>
        <v>0</v>
      </c>
      <c r="AF435" s="83">
        <f t="shared" si="231"/>
        <v>-9999</v>
      </c>
      <c r="AG435" s="147"/>
      <c r="AH435" s="83">
        <f t="shared" si="232"/>
        <v>2.2133404410168344E-3</v>
      </c>
      <c r="AI435" s="83">
        <f t="shared" si="233"/>
        <v>0.66358045652903286</v>
      </c>
      <c r="AJ435" s="83">
        <f t="shared" si="234"/>
        <v>0.68634025106920704</v>
      </c>
      <c r="AK435" s="83">
        <f t="shared" si="235"/>
        <v>-7.9781072937477354E-2</v>
      </c>
      <c r="AL435" s="83">
        <f t="shared" si="236"/>
        <v>-2.9087465036464439</v>
      </c>
      <c r="AM435" s="83">
        <f t="shared" si="237"/>
        <v>-8.5505197445133501</v>
      </c>
      <c r="AN435" s="90">
        <f t="shared" si="242"/>
        <v>60.022631950021569</v>
      </c>
      <c r="AO435" s="90">
        <f t="shared" si="242"/>
        <v>60.022811238852817</v>
      </c>
      <c r="AP435" s="90">
        <f t="shared" si="242"/>
        <v>60.022262683741445</v>
      </c>
      <c r="AQ435" s="90">
        <f t="shared" si="242"/>
        <v>60.02394137992065</v>
      </c>
      <c r="AR435" s="90">
        <f t="shared" si="242"/>
        <v>60.01880726369312</v>
      </c>
      <c r="AS435" s="90">
        <f t="shared" si="242"/>
        <v>60.034538439082183</v>
      </c>
      <c r="AT435" s="90">
        <f t="shared" si="242"/>
        <v>59.98659703238976</v>
      </c>
      <c r="AU435" s="90">
        <f t="shared" si="238"/>
        <v>60.135503851486654</v>
      </c>
    </row>
    <row r="436" spans="1:47" ht="12.95" customHeight="1">
      <c r="A436" s="149" t="s">
        <v>922</v>
      </c>
      <c r="B436" s="150" t="s">
        <v>197</v>
      </c>
      <c r="C436" s="49">
        <v>52416.576000000001</v>
      </c>
      <c r="D436" s="149" t="s">
        <v>55</v>
      </c>
      <c r="E436" s="53">
        <f t="shared" si="220"/>
        <v>58376.954833802993</v>
      </c>
      <c r="F436" s="83">
        <f t="shared" si="221"/>
        <v>58377</v>
      </c>
      <c r="G436" s="83">
        <f t="shared" ref="G436:G447" si="243">+C436-(C$7+F436*C$8)</f>
        <v>-9.967559999495279E-3</v>
      </c>
      <c r="K436" s="83">
        <f>G436</f>
        <v>-9.967559999495279E-3</v>
      </c>
      <c r="P436" s="83">
        <f t="shared" si="222"/>
        <v>-1.1539736067770603E-2</v>
      </c>
      <c r="Q436" s="146">
        <f t="shared" si="223"/>
        <v>37398.076000000001</v>
      </c>
      <c r="R436" s="83">
        <f t="shared" si="219"/>
        <v>2.4717375896576574E-6</v>
      </c>
      <c r="S436" s="85">
        <v>1</v>
      </c>
      <c r="T436" s="83">
        <f t="shared" si="224"/>
        <v>2.4717375896576574E-6</v>
      </c>
      <c r="Z436" s="83">
        <f t="shared" si="225"/>
        <v>58377</v>
      </c>
      <c r="AA436" s="90">
        <f t="shared" si="226"/>
        <v>-9.3144437204006215E-3</v>
      </c>
      <c r="AB436" s="90">
        <f t="shared" si="227"/>
        <v>-1.2192852346865261E-2</v>
      </c>
      <c r="AC436" s="90">
        <f t="shared" si="228"/>
        <v>1.5721760682753244E-3</v>
      </c>
      <c r="AD436" s="90">
        <f t="shared" si="229"/>
        <v>-6.5311627909465757E-4</v>
      </c>
      <c r="AE436" s="90">
        <f t="shared" si="230"/>
        <v>4.2656087401845062E-7</v>
      </c>
      <c r="AF436" s="83">
        <f t="shared" si="231"/>
        <v>1.5721760682753244E-3</v>
      </c>
      <c r="AG436" s="147"/>
      <c r="AH436" s="83">
        <f t="shared" si="232"/>
        <v>2.2252923473699824E-3</v>
      </c>
      <c r="AI436" s="83">
        <f t="shared" si="233"/>
        <v>0.663957283225029</v>
      </c>
      <c r="AJ436" s="83">
        <f t="shared" si="234"/>
        <v>0.68973433472814372</v>
      </c>
      <c r="AK436" s="83">
        <f t="shared" si="235"/>
        <v>-8.1353680499198291E-2</v>
      </c>
      <c r="AL436" s="83">
        <f t="shared" si="236"/>
        <v>-2.904069349885245</v>
      </c>
      <c r="AM436" s="83">
        <f t="shared" si="237"/>
        <v>-8.3806019409420855</v>
      </c>
      <c r="AN436" s="90">
        <f t="shared" si="242"/>
        <v>60.029243742639295</v>
      </c>
      <c r="AO436" s="90">
        <f t="shared" si="242"/>
        <v>60.029423715918085</v>
      </c>
      <c r="AP436" s="90">
        <f t="shared" si="242"/>
        <v>60.028871795573309</v>
      </c>
      <c r="AQ436" s="90">
        <f t="shared" si="242"/>
        <v>60.030564699201612</v>
      </c>
      <c r="AR436" s="90">
        <f t="shared" si="242"/>
        <v>60.025375251577898</v>
      </c>
      <c r="AS436" s="90">
        <f t="shared" si="242"/>
        <v>60.04131350882956</v>
      </c>
      <c r="AT436" s="90">
        <f t="shared" si="242"/>
        <v>59.992636407522212</v>
      </c>
      <c r="AU436" s="90">
        <f t="shared" si="238"/>
        <v>60.14427416700704</v>
      </c>
    </row>
    <row r="437" spans="1:47" ht="12.95" customHeight="1">
      <c r="A437" s="149" t="s">
        <v>1000</v>
      </c>
      <c r="B437" s="150" t="s">
        <v>197</v>
      </c>
      <c r="C437" s="49">
        <v>52624.905400000003</v>
      </c>
      <c r="D437" s="149" t="s">
        <v>55</v>
      </c>
      <c r="E437" s="53">
        <f t="shared" si="220"/>
        <v>59320.96186496054</v>
      </c>
      <c r="F437" s="83">
        <f t="shared" si="221"/>
        <v>59321</v>
      </c>
      <c r="G437" s="83">
        <f t="shared" si="243"/>
        <v>-8.4158799945726059E-3</v>
      </c>
      <c r="K437" s="83">
        <f>G437</f>
        <v>-8.4158799945726059E-3</v>
      </c>
      <c r="P437" s="83">
        <f t="shared" si="222"/>
        <v>-1.1849136679796654E-2</v>
      </c>
      <c r="Q437" s="146">
        <f t="shared" si="223"/>
        <v>37606.405400000003</v>
      </c>
      <c r="R437" s="83">
        <f t="shared" si="219"/>
        <v>1.1787251466635622E-5</v>
      </c>
      <c r="S437" s="85">
        <v>1</v>
      </c>
      <c r="T437" s="83">
        <f t="shared" si="224"/>
        <v>1.1787251466635622E-5</v>
      </c>
      <c r="Z437" s="83">
        <f t="shared" si="225"/>
        <v>59321</v>
      </c>
      <c r="AA437" s="90">
        <f t="shared" si="226"/>
        <v>-9.1468092888146064E-3</v>
      </c>
      <c r="AB437" s="90">
        <f t="shared" si="227"/>
        <v>-1.1118207385554656E-2</v>
      </c>
      <c r="AC437" s="90">
        <f t="shared" si="228"/>
        <v>3.4332566852240485E-3</v>
      </c>
      <c r="AD437" s="90">
        <f t="shared" si="229"/>
        <v>7.3092929424200051E-4</v>
      </c>
      <c r="AE437" s="90">
        <f t="shared" si="230"/>
        <v>5.3425763318110894E-7</v>
      </c>
      <c r="AF437" s="83">
        <f t="shared" si="231"/>
        <v>3.4332566852240485E-3</v>
      </c>
      <c r="AG437" s="147"/>
      <c r="AH437" s="83">
        <f t="shared" si="232"/>
        <v>2.7023273909820488E-3</v>
      </c>
      <c r="AI437" s="83">
        <f t="shared" si="233"/>
        <v>0.69428959838292292</v>
      </c>
      <c r="AJ437" s="83">
        <f t="shared" si="234"/>
        <v>0.84663387651728095</v>
      </c>
      <c r="AK437" s="83">
        <f t="shared" si="235"/>
        <v>-0.16150628214219548</v>
      </c>
      <c r="AL437" s="83">
        <f t="shared" si="236"/>
        <v>-2.6555635369024286</v>
      </c>
      <c r="AM437" s="83">
        <f t="shared" si="237"/>
        <v>-4.0336542262975374</v>
      </c>
      <c r="AN437" s="90">
        <f t="shared" si="242"/>
        <v>60.373497563229932</v>
      </c>
      <c r="AO437" s="90">
        <f t="shared" si="242"/>
        <v>60.373592032763959</v>
      </c>
      <c r="AP437" s="90">
        <f t="shared" si="242"/>
        <v>60.37323974283715</v>
      </c>
      <c r="AQ437" s="90">
        <f t="shared" si="242"/>
        <v>60.374553995308496</v>
      </c>
      <c r="AR437" s="90">
        <f t="shared" si="242"/>
        <v>60.369658176574212</v>
      </c>
      <c r="AS437" s="90">
        <f t="shared" si="242"/>
        <v>60.387996654133616</v>
      </c>
      <c r="AT437" s="90">
        <f t="shared" si="242"/>
        <v>60.320631951956841</v>
      </c>
      <c r="AU437" s="90">
        <f t="shared" si="238"/>
        <v>60.591797294101561</v>
      </c>
    </row>
    <row r="438" spans="1:47" ht="12.95" customHeight="1">
      <c r="A438" s="151" t="s">
        <v>1017</v>
      </c>
      <c r="B438" s="150" t="s">
        <v>197</v>
      </c>
      <c r="C438" s="49">
        <v>52644.323400000001</v>
      </c>
      <c r="D438" s="149" t="s">
        <v>57</v>
      </c>
      <c r="E438" s="53">
        <f t="shared" si="220"/>
        <v>59408.95102314472</v>
      </c>
      <c r="F438" s="83">
        <f t="shared" si="221"/>
        <v>59409</v>
      </c>
      <c r="G438" s="83">
        <f t="shared" si="243"/>
        <v>-1.080851999722654E-2</v>
      </c>
      <c r="J438" s="83">
        <f>G438</f>
        <v>-1.080851999722654E-2</v>
      </c>
      <c r="P438" s="83">
        <f t="shared" si="222"/>
        <v>-1.1877929115064099E-2</v>
      </c>
      <c r="Q438" s="146">
        <f t="shared" si="223"/>
        <v>37625.823400000001</v>
      </c>
      <c r="R438" s="83">
        <f t="shared" si="219"/>
        <v>1.1436358613141072E-6</v>
      </c>
      <c r="S438" s="85">
        <v>1</v>
      </c>
      <c r="T438" s="83">
        <f t="shared" si="224"/>
        <v>1.1436358613141072E-6</v>
      </c>
      <c r="Z438" s="83">
        <f t="shared" si="225"/>
        <v>59409</v>
      </c>
      <c r="AA438" s="90">
        <f t="shared" si="226"/>
        <v>-9.1459416208635423E-3</v>
      </c>
      <c r="AB438" s="90">
        <f t="shared" si="227"/>
        <v>-1.3540507491427097E-2</v>
      </c>
      <c r="AC438" s="90">
        <f t="shared" si="228"/>
        <v>1.0694091178375595E-3</v>
      </c>
      <c r="AD438" s="90">
        <f t="shared" si="229"/>
        <v>-1.6625783763629977E-3</v>
      </c>
      <c r="AE438" s="90">
        <f t="shared" si="230"/>
        <v>2.7641668575498215E-6</v>
      </c>
      <c r="AF438" s="83">
        <f t="shared" si="231"/>
        <v>1.0694091178375595E-3</v>
      </c>
      <c r="AG438" s="147"/>
      <c r="AH438" s="83">
        <f t="shared" si="232"/>
        <v>2.7319874942005572E-3</v>
      </c>
      <c r="AI438" s="83">
        <f t="shared" si="233"/>
        <v>0.69833523498930006</v>
      </c>
      <c r="AJ438" s="83">
        <f t="shared" si="234"/>
        <v>0.85940887237007235</v>
      </c>
      <c r="AK438" s="83">
        <f t="shared" si="235"/>
        <v>-0.16894229304501648</v>
      </c>
      <c r="AL438" s="83">
        <f t="shared" si="236"/>
        <v>-2.6310790343326529</v>
      </c>
      <c r="AM438" s="83">
        <f t="shared" si="237"/>
        <v>-3.832165701442098</v>
      </c>
      <c r="AN438" s="90">
        <f t="shared" si="242"/>
        <v>60.406492847489055</v>
      </c>
      <c r="AO438" s="90">
        <f t="shared" si="242"/>
        <v>60.406574666104589</v>
      </c>
      <c r="AP438" s="90">
        <f t="shared" si="242"/>
        <v>60.40626095768323</v>
      </c>
      <c r="AQ438" s="90">
        <f t="shared" si="242"/>
        <v>60.407464242513377</v>
      </c>
      <c r="AR438" s="90">
        <f t="shared" si="242"/>
        <v>60.402855652737358</v>
      </c>
      <c r="AS438" s="90">
        <f t="shared" si="242"/>
        <v>60.420608466798313</v>
      </c>
      <c r="AT438" s="90">
        <f t="shared" si="242"/>
        <v>60.353639957028662</v>
      </c>
      <c r="AU438" s="90">
        <f t="shared" si="238"/>
        <v>60.633515551712065</v>
      </c>
    </row>
    <row r="439" spans="1:47" ht="12.95" customHeight="1">
      <c r="A439" s="154" t="s">
        <v>194</v>
      </c>
      <c r="B439" s="50"/>
      <c r="C439" s="49">
        <v>52648.957999999999</v>
      </c>
      <c r="D439" s="49">
        <v>1E-4</v>
      </c>
      <c r="E439" s="83">
        <f t="shared" si="220"/>
        <v>59429.951875576495</v>
      </c>
      <c r="F439" s="83">
        <f t="shared" si="221"/>
        <v>59430</v>
      </c>
      <c r="G439" s="83">
        <f t="shared" si="243"/>
        <v>-1.0620400003972463E-2</v>
      </c>
      <c r="L439" s="83">
        <f>G439</f>
        <v>-1.0620400003972463E-2</v>
      </c>
      <c r="P439" s="83">
        <f t="shared" si="222"/>
        <v>-1.1884798777010487E-2</v>
      </c>
      <c r="Q439" s="146">
        <f t="shared" si="223"/>
        <v>37630.457999999999</v>
      </c>
      <c r="R439" s="83">
        <f t="shared" si="219"/>
        <v>1.5987042572600608E-6</v>
      </c>
      <c r="S439" s="85">
        <v>1</v>
      </c>
      <c r="T439" s="83">
        <f t="shared" si="224"/>
        <v>1.5987042572600608E-6</v>
      </c>
      <c r="Z439" s="83">
        <f t="shared" si="225"/>
        <v>59430</v>
      </c>
      <c r="AA439" s="90">
        <f t="shared" si="226"/>
        <v>-9.1461478080033607E-3</v>
      </c>
      <c r="AB439" s="90">
        <f t="shared" si="227"/>
        <v>-1.335905097297959E-2</v>
      </c>
      <c r="AC439" s="90">
        <f t="shared" si="228"/>
        <v>1.2643987730380241E-3</v>
      </c>
      <c r="AD439" s="90">
        <f t="shared" si="229"/>
        <v>-1.4742521959691026E-3</v>
      </c>
      <c r="AE439" s="90">
        <f t="shared" si="230"/>
        <v>2.1734195373197213E-6</v>
      </c>
      <c r="AF439" s="83">
        <f t="shared" si="231"/>
        <v>1.2643987730380241E-3</v>
      </c>
      <c r="AG439" s="147"/>
      <c r="AH439" s="83">
        <f t="shared" si="232"/>
        <v>2.7386509690071267E-3</v>
      </c>
      <c r="AI439" s="83">
        <f t="shared" si="233"/>
        <v>0.69933477539383659</v>
      </c>
      <c r="AJ439" s="83">
        <f t="shared" si="234"/>
        <v>0.86240319595646475</v>
      </c>
      <c r="AK439" s="83">
        <f t="shared" si="235"/>
        <v>-0.17071482519334505</v>
      </c>
      <c r="AL439" s="83">
        <f t="shared" si="236"/>
        <v>-2.6251934664141205</v>
      </c>
      <c r="AM439" s="83">
        <f t="shared" si="237"/>
        <v>-3.7865212924152942</v>
      </c>
      <c r="AN439" s="90">
        <f t="shared" si="242"/>
        <v>60.414395418055804</v>
      </c>
      <c r="AO439" s="90">
        <f t="shared" si="242"/>
        <v>60.414474289734798</v>
      </c>
      <c r="AP439" s="90">
        <f t="shared" si="242"/>
        <v>60.414169776205426</v>
      </c>
      <c r="AQ439" s="90">
        <f t="shared" si="242"/>
        <v>60.415345917681925</v>
      </c>
      <c r="AR439" s="90">
        <f t="shared" si="242"/>
        <v>60.410809967627713</v>
      </c>
      <c r="AS439" s="90">
        <f t="shared" si="242"/>
        <v>60.428405406620229</v>
      </c>
      <c r="AT439" s="90">
        <f t="shared" si="242"/>
        <v>60.361588295252432</v>
      </c>
      <c r="AU439" s="90">
        <f t="shared" si="238"/>
        <v>60.643471045005484</v>
      </c>
    </row>
    <row r="440" spans="1:47" ht="12.95" customHeight="1">
      <c r="A440" s="149" t="s">
        <v>1000</v>
      </c>
      <c r="B440" s="150" t="s">
        <v>197</v>
      </c>
      <c r="C440" s="49">
        <v>52683.936300000001</v>
      </c>
      <c r="D440" s="149" t="s">
        <v>55</v>
      </c>
      <c r="E440" s="53">
        <f t="shared" si="220"/>
        <v>59588.449721477933</v>
      </c>
      <c r="F440" s="83">
        <f t="shared" si="221"/>
        <v>59588.5</v>
      </c>
      <c r="G440" s="83">
        <f t="shared" si="243"/>
        <v>-1.1095779998868238E-2</v>
      </c>
      <c r="K440" s="83">
        <f>G440</f>
        <v>-1.1095779998868238E-2</v>
      </c>
      <c r="P440" s="83">
        <f t="shared" si="222"/>
        <v>-1.1936632706086001E-2</v>
      </c>
      <c r="Q440" s="146">
        <f t="shared" si="223"/>
        <v>37665.436300000001</v>
      </c>
      <c r="R440" s="83">
        <f t="shared" si="219"/>
        <v>7.0703327523544125E-7</v>
      </c>
      <c r="S440" s="85">
        <v>1</v>
      </c>
      <c r="T440" s="83">
        <f t="shared" si="224"/>
        <v>7.0703327523544125E-7</v>
      </c>
      <c r="Z440" s="83">
        <f t="shared" si="225"/>
        <v>59588.5</v>
      </c>
      <c r="AA440" s="90">
        <f t="shared" si="226"/>
        <v>-9.1529810738542518E-3</v>
      </c>
      <c r="AB440" s="90">
        <f t="shared" si="227"/>
        <v>-1.3879431631099988E-2</v>
      </c>
      <c r="AC440" s="90">
        <f t="shared" si="228"/>
        <v>8.4085270721776309E-4</v>
      </c>
      <c r="AD440" s="90">
        <f t="shared" si="229"/>
        <v>-1.9427989250139863E-3</v>
      </c>
      <c r="AE440" s="90">
        <f t="shared" si="230"/>
        <v>3.774467663035501E-6</v>
      </c>
      <c r="AF440" s="83">
        <f t="shared" si="231"/>
        <v>8.4085270721776309E-4</v>
      </c>
      <c r="AG440" s="147"/>
      <c r="AH440" s="83">
        <f t="shared" si="232"/>
        <v>2.7836516322317499E-3</v>
      </c>
      <c r="AI440" s="83">
        <f t="shared" si="233"/>
        <v>0.70731626495407052</v>
      </c>
      <c r="AJ440" s="83">
        <f t="shared" si="234"/>
        <v>0.88429622983304701</v>
      </c>
      <c r="AK440" s="83">
        <f t="shared" si="235"/>
        <v>-0.18406346749921124</v>
      </c>
      <c r="AL440" s="83">
        <f t="shared" si="236"/>
        <v>-2.5802068164309446</v>
      </c>
      <c r="AM440" s="83">
        <f t="shared" si="237"/>
        <v>-3.468552666313633</v>
      </c>
      <c r="AN440" s="90">
        <f t="shared" si="242"/>
        <v>60.474418305812804</v>
      </c>
      <c r="AO440" s="90">
        <f t="shared" si="242"/>
        <v>60.474476260100403</v>
      </c>
      <c r="AP440" s="90">
        <f t="shared" si="242"/>
        <v>60.474239518754729</v>
      </c>
      <c r="AQ440" s="90">
        <f t="shared" si="242"/>
        <v>60.475206951941608</v>
      </c>
      <c r="AR440" s="90">
        <f t="shared" si="242"/>
        <v>60.471259442553965</v>
      </c>
      <c r="AS440" s="90">
        <f t="shared" si="242"/>
        <v>60.48746616934887</v>
      </c>
      <c r="AT440" s="90">
        <f t="shared" si="242"/>
        <v>60.422494049013544</v>
      </c>
      <c r="AU440" s="90">
        <f t="shared" si="238"/>
        <v>60.718611315815316</v>
      </c>
    </row>
    <row r="441" spans="1:47" ht="12.95" customHeight="1">
      <c r="A441" s="149" t="s">
        <v>1000</v>
      </c>
      <c r="B441" s="150" t="s">
        <v>197</v>
      </c>
      <c r="C441" s="49">
        <v>52707.770799999998</v>
      </c>
      <c r="D441" s="149" t="s">
        <v>55</v>
      </c>
      <c r="E441" s="53">
        <f t="shared" si="220"/>
        <v>59696.451451354376</v>
      </c>
      <c r="F441" s="83">
        <f t="shared" si="221"/>
        <v>59696.5</v>
      </c>
      <c r="G441" s="83">
        <f t="shared" si="243"/>
        <v>-1.071401999797672E-2</v>
      </c>
      <c r="K441" s="83">
        <f>G441</f>
        <v>-1.071401999797672E-2</v>
      </c>
      <c r="P441" s="83">
        <f t="shared" si="222"/>
        <v>-1.1971935879368439E-2</v>
      </c>
      <c r="Q441" s="146">
        <f t="shared" si="223"/>
        <v>37689.270799999998</v>
      </c>
      <c r="R441" s="83">
        <f t="shared" si="219"/>
        <v>1.5823523646575037E-6</v>
      </c>
      <c r="S441" s="85">
        <v>1</v>
      </c>
      <c r="T441" s="83">
        <f t="shared" si="224"/>
        <v>1.5823523646575037E-6</v>
      </c>
      <c r="Z441" s="83">
        <f t="shared" si="225"/>
        <v>59696.5</v>
      </c>
      <c r="AA441" s="90">
        <f t="shared" si="226"/>
        <v>-9.1631327216842289E-3</v>
      </c>
      <c r="AB441" s="90">
        <f t="shared" si="227"/>
        <v>-1.352282315566093E-2</v>
      </c>
      <c r="AC441" s="90">
        <f t="shared" si="228"/>
        <v>1.2579158813917184E-3</v>
      </c>
      <c r="AD441" s="90">
        <f t="shared" si="229"/>
        <v>-1.5508872762924914E-3</v>
      </c>
      <c r="AE441" s="90">
        <f t="shared" si="230"/>
        <v>2.4052513437659425E-6</v>
      </c>
      <c r="AF441" s="83">
        <f t="shared" si="231"/>
        <v>1.2579158813917184E-3</v>
      </c>
      <c r="AG441" s="147"/>
      <c r="AH441" s="83">
        <f t="shared" si="232"/>
        <v>2.8088031576842098E-3</v>
      </c>
      <c r="AI441" s="83">
        <f t="shared" si="233"/>
        <v>0.71321284009636976</v>
      </c>
      <c r="AJ441" s="83">
        <f t="shared" si="234"/>
        <v>0.89845952591133771</v>
      </c>
      <c r="AK441" s="83">
        <f t="shared" si="235"/>
        <v>-0.19312238022217579</v>
      </c>
      <c r="AL441" s="83">
        <f t="shared" si="236"/>
        <v>-2.5489432105049357</v>
      </c>
      <c r="AM441" s="83">
        <f t="shared" si="237"/>
        <v>-3.2753182468822417</v>
      </c>
      <c r="AN441" s="90">
        <f t="shared" ref="AN441:AT450" si="244">$AU441+$AB$7*SIN(AO441)</f>
        <v>60.515722095136731</v>
      </c>
      <c r="AO441" s="90">
        <f t="shared" si="244"/>
        <v>60.515767499682141</v>
      </c>
      <c r="AP441" s="90">
        <f t="shared" si="244"/>
        <v>60.515573882599803</v>
      </c>
      <c r="AQ441" s="90">
        <f t="shared" si="244"/>
        <v>60.516399800395632</v>
      </c>
      <c r="AR441" s="90">
        <f t="shared" si="244"/>
        <v>60.512881788507435</v>
      </c>
      <c r="AS441" s="90">
        <f t="shared" si="244"/>
        <v>60.527961458694612</v>
      </c>
      <c r="AT441" s="90">
        <f t="shared" si="244"/>
        <v>60.464947268803328</v>
      </c>
      <c r="AU441" s="90">
        <f t="shared" si="238"/>
        <v>60.76981099561003</v>
      </c>
    </row>
    <row r="442" spans="1:47" ht="12.95" customHeight="1">
      <c r="A442" s="53" t="s">
        <v>193</v>
      </c>
      <c r="B442" s="50"/>
      <c r="C442" s="49">
        <v>52721.342900000003</v>
      </c>
      <c r="D442" s="49">
        <v>2.9999999999999997E-4</v>
      </c>
      <c r="E442" s="83">
        <f t="shared" si="220"/>
        <v>59757.950970037666</v>
      </c>
      <c r="F442" s="83">
        <f t="shared" si="221"/>
        <v>59758</v>
      </c>
      <c r="G442" s="83">
        <f t="shared" si="243"/>
        <v>-1.0820240000612102E-2</v>
      </c>
      <c r="J442" s="83">
        <f>G442</f>
        <v>-1.0820240000612102E-2</v>
      </c>
      <c r="P442" s="83">
        <f t="shared" si="222"/>
        <v>-1.1992033336663047E-2</v>
      </c>
      <c r="Q442" s="146">
        <f t="shared" si="223"/>
        <v>37702.842900000003</v>
      </c>
      <c r="R442" s="83">
        <f t="shared" si="219"/>
        <v>1.3730996224134026E-6</v>
      </c>
      <c r="S442" s="85">
        <v>1</v>
      </c>
      <c r="T442" s="83">
        <f t="shared" si="224"/>
        <v>1.3730996224134026E-6</v>
      </c>
      <c r="Z442" s="83">
        <f t="shared" si="225"/>
        <v>59758</v>
      </c>
      <c r="AA442" s="90">
        <f t="shared" si="226"/>
        <v>-9.170970431596339E-3</v>
      </c>
      <c r="AB442" s="90">
        <f t="shared" si="227"/>
        <v>-1.3641302905678811E-2</v>
      </c>
      <c r="AC442" s="90">
        <f t="shared" si="228"/>
        <v>1.1717933360509449E-3</v>
      </c>
      <c r="AD442" s="90">
        <f t="shared" si="229"/>
        <v>-1.6492695690157634E-3</v>
      </c>
      <c r="AE442" s="90">
        <f t="shared" si="230"/>
        <v>2.7200901112814422E-6</v>
      </c>
      <c r="AF442" s="83">
        <f t="shared" si="231"/>
        <v>1.1717933360509449E-3</v>
      </c>
      <c r="AG442" s="147"/>
      <c r="AH442" s="83">
        <f t="shared" si="232"/>
        <v>2.8210629050667083E-3</v>
      </c>
      <c r="AI442" s="83">
        <f t="shared" si="233"/>
        <v>0.71674340334692743</v>
      </c>
      <c r="AJ442" s="83">
        <f t="shared" si="234"/>
        <v>0.9062338189387531</v>
      </c>
      <c r="AK442" s="83">
        <f t="shared" si="235"/>
        <v>-0.19826454368037569</v>
      </c>
      <c r="AL442" s="83">
        <f t="shared" si="236"/>
        <v>-2.5309024059887841</v>
      </c>
      <c r="AM442" s="83">
        <f t="shared" si="237"/>
        <v>-3.1725626826473481</v>
      </c>
      <c r="AN442" s="90">
        <f t="shared" si="244"/>
        <v>60.539398882288964</v>
      </c>
      <c r="AO442" s="90">
        <f t="shared" si="244"/>
        <v>60.539437865169752</v>
      </c>
      <c r="AP442" s="90">
        <f t="shared" si="244"/>
        <v>60.539267205714424</v>
      </c>
      <c r="AQ442" s="90">
        <f t="shared" si="244"/>
        <v>60.540014564462957</v>
      </c>
      <c r="AR442" s="90">
        <f t="shared" si="244"/>
        <v>60.536746380239279</v>
      </c>
      <c r="AS442" s="90">
        <f t="shared" si="244"/>
        <v>60.551129060715461</v>
      </c>
      <c r="AT442" s="90">
        <f t="shared" si="244"/>
        <v>60.48947767101005</v>
      </c>
      <c r="AU442" s="90">
        <f t="shared" si="238"/>
        <v>60.798966368826463</v>
      </c>
    </row>
    <row r="443" spans="1:47" ht="12.95" customHeight="1">
      <c r="A443" s="49" t="s">
        <v>217</v>
      </c>
      <c r="B443" s="50" t="s">
        <v>195</v>
      </c>
      <c r="C443" s="49">
        <v>52723.329570000002</v>
      </c>
      <c r="D443" s="49">
        <v>1.1000000000000001E-3</v>
      </c>
      <c r="E443" s="83">
        <f t="shared" si="220"/>
        <v>59766.953206153106</v>
      </c>
      <c r="F443" s="83">
        <f t="shared" si="221"/>
        <v>59767</v>
      </c>
      <c r="G443" s="83">
        <f t="shared" si="243"/>
        <v>-1.0326759998861235E-2</v>
      </c>
      <c r="K443" s="83">
        <f>G443</f>
        <v>-1.0326759998861235E-2</v>
      </c>
      <c r="P443" s="83">
        <f t="shared" si="222"/>
        <v>-1.1994974078678998E-2</v>
      </c>
      <c r="Q443" s="146">
        <f t="shared" si="223"/>
        <v>37704.829570000002</v>
      </c>
      <c r="R443" s="83">
        <f t="shared" si="219"/>
        <v>2.7829382161022257E-6</v>
      </c>
      <c r="S443" s="85">
        <v>1</v>
      </c>
      <c r="T443" s="83">
        <f t="shared" si="224"/>
        <v>2.7829382161022257E-6</v>
      </c>
      <c r="Z443" s="83">
        <f t="shared" si="225"/>
        <v>59767</v>
      </c>
      <c r="AA443" s="90">
        <f t="shared" si="226"/>
        <v>-9.1722448713075361E-3</v>
      </c>
      <c r="AB443" s="90">
        <f t="shared" si="227"/>
        <v>-1.3149489206232696E-2</v>
      </c>
      <c r="AC443" s="90">
        <f t="shared" si="228"/>
        <v>1.668214079817763E-3</v>
      </c>
      <c r="AD443" s="90">
        <f t="shared" si="229"/>
        <v>-1.1545151275536986E-3</v>
      </c>
      <c r="AE443" s="90">
        <f t="shared" si="230"/>
        <v>1.3329051797503329E-6</v>
      </c>
      <c r="AF443" s="83">
        <f t="shared" si="231"/>
        <v>1.668214079817763E-3</v>
      </c>
      <c r="AG443" s="147"/>
      <c r="AH443" s="83">
        <f t="shared" si="232"/>
        <v>2.822729207371462E-3</v>
      </c>
      <c r="AI443" s="83">
        <f t="shared" si="233"/>
        <v>0.71727083028397964</v>
      </c>
      <c r="AJ443" s="83">
        <f t="shared" si="234"/>
        <v>0.90735317396635562</v>
      </c>
      <c r="AK443" s="83">
        <f t="shared" si="235"/>
        <v>-0.19901594262761665</v>
      </c>
      <c r="AL443" s="83">
        <f t="shared" si="236"/>
        <v>-2.5282472208218008</v>
      </c>
      <c r="AM443" s="83">
        <f t="shared" si="237"/>
        <v>-3.1579342706798874</v>
      </c>
      <c r="AN443" s="90">
        <f t="shared" si="244"/>
        <v>60.542873647867616</v>
      </c>
      <c r="AO443" s="90">
        <f t="shared" si="244"/>
        <v>60.54291173732593</v>
      </c>
      <c r="AP443" s="90">
        <f t="shared" si="244"/>
        <v>60.542744326981015</v>
      </c>
      <c r="AQ443" s="90">
        <f t="shared" si="244"/>
        <v>60.54348036648296</v>
      </c>
      <c r="AR443" s="90">
        <f t="shared" si="244"/>
        <v>60.540248893578436</v>
      </c>
      <c r="AS443" s="90">
        <f t="shared" si="244"/>
        <v>60.554526587308565</v>
      </c>
      <c r="AT443" s="90">
        <f t="shared" si="244"/>
        <v>60.493089459922224</v>
      </c>
      <c r="AU443" s="90">
        <f t="shared" si="238"/>
        <v>60.80323300880935</v>
      </c>
    </row>
    <row r="444" spans="1:47" ht="12.95" customHeight="1">
      <c r="A444" s="149" t="s">
        <v>1000</v>
      </c>
      <c r="B444" s="150" t="s">
        <v>197</v>
      </c>
      <c r="C444" s="49">
        <v>52739.769800000002</v>
      </c>
      <c r="D444" s="149" t="s">
        <v>55</v>
      </c>
      <c r="E444" s="53">
        <f t="shared" si="220"/>
        <v>59841.449137662763</v>
      </c>
      <c r="F444" s="83">
        <f t="shared" si="221"/>
        <v>59841.5</v>
      </c>
      <c r="G444" s="83">
        <f t="shared" si="243"/>
        <v>-1.1224619993299711E-2</v>
      </c>
      <c r="K444" s="83">
        <f>G444</f>
        <v>-1.1224619993299711E-2</v>
      </c>
      <c r="P444" s="83">
        <f t="shared" si="222"/>
        <v>-1.2019313463034462E-2</v>
      </c>
      <c r="Q444" s="146">
        <f t="shared" si="223"/>
        <v>37721.269800000002</v>
      </c>
      <c r="R444" s="83">
        <f t="shared" si="219"/>
        <v>6.3153771083905634E-7</v>
      </c>
      <c r="S444" s="85">
        <v>1</v>
      </c>
      <c r="T444" s="83">
        <f t="shared" si="224"/>
        <v>6.3153771083905634E-7</v>
      </c>
      <c r="Z444" s="83">
        <f t="shared" si="225"/>
        <v>59841.5</v>
      </c>
      <c r="AA444" s="90">
        <f t="shared" si="226"/>
        <v>-9.184062342062857E-3</v>
      </c>
      <c r="AB444" s="90">
        <f t="shared" si="227"/>
        <v>-1.4059871114271316E-2</v>
      </c>
      <c r="AC444" s="90">
        <f t="shared" si="228"/>
        <v>7.9469346973475019E-4</v>
      </c>
      <c r="AD444" s="90">
        <f t="shared" si="229"/>
        <v>-2.0405576512368545E-3</v>
      </c>
      <c r="AE444" s="90">
        <f t="shared" si="230"/>
        <v>4.1638755280212684E-6</v>
      </c>
      <c r="AF444" s="83">
        <f t="shared" si="231"/>
        <v>7.9469346973475019E-4</v>
      </c>
      <c r="AG444" s="147"/>
      <c r="AH444" s="83">
        <f t="shared" si="232"/>
        <v>2.8352511209716038E-3</v>
      </c>
      <c r="AI444" s="83">
        <f t="shared" si="233"/>
        <v>0.72174424854860642</v>
      </c>
      <c r="AJ444" s="83">
        <f t="shared" si="234"/>
        <v>0.91643364702927044</v>
      </c>
      <c r="AK444" s="83">
        <f t="shared" si="235"/>
        <v>-0.20522394015438183</v>
      </c>
      <c r="AL444" s="83">
        <f t="shared" si="236"/>
        <v>-2.506115630838067</v>
      </c>
      <c r="AM444" s="83">
        <f t="shared" si="237"/>
        <v>-3.0406094284193705</v>
      </c>
      <c r="AN444" s="90">
        <f t="shared" si="244"/>
        <v>60.571736524974597</v>
      </c>
      <c r="AO444" s="90">
        <f t="shared" si="244"/>
        <v>60.571767682957784</v>
      </c>
      <c r="AP444" s="90">
        <f t="shared" si="244"/>
        <v>60.571625999126326</v>
      </c>
      <c r="AQ444" s="90">
        <f t="shared" si="244"/>
        <v>60.572270470667959</v>
      </c>
      <c r="AR444" s="90">
        <f t="shared" si="244"/>
        <v>60.569343042132317</v>
      </c>
      <c r="AS444" s="90">
        <f t="shared" si="244"/>
        <v>60.582725502891606</v>
      </c>
      <c r="AT444" s="90">
        <f t="shared" si="244"/>
        <v>60.523204933025362</v>
      </c>
      <c r="AU444" s="90">
        <f t="shared" si="238"/>
        <v>60.838551306445517</v>
      </c>
    </row>
    <row r="445" spans="1:47" ht="12.95" customHeight="1">
      <c r="A445" s="53" t="s">
        <v>204</v>
      </c>
      <c r="B445" s="52" t="s">
        <v>195</v>
      </c>
      <c r="C445" s="51">
        <v>52800.016490000002</v>
      </c>
      <c r="D445" s="49">
        <v>5.0000000000000002E-5</v>
      </c>
      <c r="E445" s="83">
        <f t="shared" si="220"/>
        <v>60114.446126872965</v>
      </c>
      <c r="F445" s="83">
        <f t="shared" si="221"/>
        <v>60114.5</v>
      </c>
      <c r="G445" s="83">
        <f t="shared" si="243"/>
        <v>-1.1889059998793527E-2</v>
      </c>
      <c r="K445" s="83">
        <f>G445</f>
        <v>-1.1889059998793527E-2</v>
      </c>
      <c r="P445" s="83">
        <f t="shared" si="222"/>
        <v>-1.210845119677513E-2</v>
      </c>
      <c r="Q445" s="146">
        <f t="shared" si="223"/>
        <v>37781.516490000002</v>
      </c>
      <c r="R445" s="83">
        <f t="shared" si="219"/>
        <v>4.813249775180278E-8</v>
      </c>
      <c r="S445" s="85">
        <v>1</v>
      </c>
      <c r="T445" s="83">
        <f t="shared" si="224"/>
        <v>4.813249775180278E-8</v>
      </c>
      <c r="Z445" s="83">
        <f t="shared" si="225"/>
        <v>60114.5</v>
      </c>
      <c r="AA445" s="90">
        <f t="shared" si="226"/>
        <v>-9.2474117948846447E-3</v>
      </c>
      <c r="AB445" s="90">
        <f t="shared" si="227"/>
        <v>-1.4750099400684013E-2</v>
      </c>
      <c r="AC445" s="90">
        <f t="shared" si="228"/>
        <v>2.1939119798160267E-4</v>
      </c>
      <c r="AD445" s="90">
        <f t="shared" si="229"/>
        <v>-2.6416482039088827E-3</v>
      </c>
      <c r="AE445" s="90">
        <f t="shared" si="230"/>
        <v>6.9783052332150265E-6</v>
      </c>
      <c r="AF445" s="83">
        <f t="shared" si="231"/>
        <v>2.1939119798160267E-4</v>
      </c>
      <c r="AG445" s="147"/>
      <c r="AH445" s="83">
        <f t="shared" si="232"/>
        <v>2.8610394018904854E-3</v>
      </c>
      <c r="AI445" s="83">
        <f t="shared" si="233"/>
        <v>0.73985704314182232</v>
      </c>
      <c r="AJ445" s="83">
        <f t="shared" si="234"/>
        <v>0.94665572670873688</v>
      </c>
      <c r="AK445" s="83">
        <f t="shared" si="235"/>
        <v>-0.22774716425315458</v>
      </c>
      <c r="AL445" s="83">
        <f t="shared" si="236"/>
        <v>-2.4224969351469223</v>
      </c>
      <c r="AM445" s="83">
        <f t="shared" si="237"/>
        <v>-2.6603758372336248</v>
      </c>
      <c r="AN445" s="90">
        <f t="shared" si="244"/>
        <v>60.679129048223338</v>
      </c>
      <c r="AO445" s="90">
        <f t="shared" si="244"/>
        <v>60.679141811208581</v>
      </c>
      <c r="AP445" s="90">
        <f t="shared" si="244"/>
        <v>60.679074652621637</v>
      </c>
      <c r="AQ445" s="90">
        <f t="shared" si="244"/>
        <v>60.679428116745036</v>
      </c>
      <c r="AR445" s="90">
        <f t="shared" si="244"/>
        <v>60.677569915148666</v>
      </c>
      <c r="AS445" s="90">
        <f t="shared" si="244"/>
        <v>60.687398259481064</v>
      </c>
      <c r="AT445" s="90">
        <f t="shared" si="244"/>
        <v>60.636966293982304</v>
      </c>
      <c r="AU445" s="90">
        <f t="shared" si="238"/>
        <v>60.967972719259933</v>
      </c>
    </row>
    <row r="446" spans="1:47" ht="12.95" customHeight="1">
      <c r="A446" s="53" t="s">
        <v>204</v>
      </c>
      <c r="B446" s="52" t="s">
        <v>195</v>
      </c>
      <c r="C446" s="51">
        <v>52800.016490000002</v>
      </c>
      <c r="D446" s="51">
        <v>5.0000000000000002E-5</v>
      </c>
      <c r="E446" s="83">
        <f t="shared" si="220"/>
        <v>60114.446126872965</v>
      </c>
      <c r="F446" s="83">
        <f t="shared" si="221"/>
        <v>60114.5</v>
      </c>
      <c r="G446" s="83">
        <f t="shared" si="243"/>
        <v>-1.1889059998793527E-2</v>
      </c>
      <c r="K446" s="83">
        <f>G446</f>
        <v>-1.1889059998793527E-2</v>
      </c>
      <c r="P446" s="83">
        <f t="shared" si="222"/>
        <v>-1.210845119677513E-2</v>
      </c>
      <c r="Q446" s="146">
        <f t="shared" si="223"/>
        <v>37781.516490000002</v>
      </c>
      <c r="R446" s="83">
        <f t="shared" si="219"/>
        <v>4.813249775180278E-8</v>
      </c>
      <c r="S446" s="85">
        <v>1</v>
      </c>
      <c r="T446" s="83">
        <f t="shared" si="224"/>
        <v>4.813249775180278E-8</v>
      </c>
      <c r="Z446" s="83">
        <f t="shared" si="225"/>
        <v>60114.5</v>
      </c>
      <c r="AA446" s="90">
        <f t="shared" si="226"/>
        <v>-9.2474117948846447E-3</v>
      </c>
      <c r="AB446" s="90">
        <f t="shared" si="227"/>
        <v>-1.4750099400684013E-2</v>
      </c>
      <c r="AC446" s="90">
        <f t="shared" si="228"/>
        <v>2.1939119798160267E-4</v>
      </c>
      <c r="AD446" s="90">
        <f t="shared" si="229"/>
        <v>-2.6416482039088827E-3</v>
      </c>
      <c r="AE446" s="90">
        <f t="shared" si="230"/>
        <v>6.9783052332150265E-6</v>
      </c>
      <c r="AF446" s="83">
        <f t="shared" si="231"/>
        <v>2.1939119798160267E-4</v>
      </c>
      <c r="AG446" s="147"/>
      <c r="AH446" s="83">
        <f t="shared" si="232"/>
        <v>2.8610394018904854E-3</v>
      </c>
      <c r="AI446" s="83">
        <f t="shared" si="233"/>
        <v>0.73985704314182232</v>
      </c>
      <c r="AJ446" s="83">
        <f t="shared" si="234"/>
        <v>0.94665572670873688</v>
      </c>
      <c r="AK446" s="83">
        <f t="shared" si="235"/>
        <v>-0.22774716425315458</v>
      </c>
      <c r="AL446" s="83">
        <f t="shared" si="236"/>
        <v>-2.4224969351469223</v>
      </c>
      <c r="AM446" s="83">
        <f t="shared" si="237"/>
        <v>-2.6603758372336248</v>
      </c>
      <c r="AN446" s="90">
        <f t="shared" si="244"/>
        <v>60.679129048223338</v>
      </c>
      <c r="AO446" s="90">
        <f t="shared" si="244"/>
        <v>60.679141811208581</v>
      </c>
      <c r="AP446" s="90">
        <f t="shared" si="244"/>
        <v>60.679074652621637</v>
      </c>
      <c r="AQ446" s="90">
        <f t="shared" si="244"/>
        <v>60.679428116745036</v>
      </c>
      <c r="AR446" s="90">
        <f t="shared" si="244"/>
        <v>60.677569915148666</v>
      </c>
      <c r="AS446" s="90">
        <f t="shared" si="244"/>
        <v>60.687398259481064</v>
      </c>
      <c r="AT446" s="90">
        <f t="shared" si="244"/>
        <v>60.636966293982304</v>
      </c>
      <c r="AU446" s="90">
        <f t="shared" si="238"/>
        <v>60.967972719259933</v>
      </c>
    </row>
    <row r="447" spans="1:47" ht="12.95" customHeight="1">
      <c r="A447" s="53" t="s">
        <v>204</v>
      </c>
      <c r="B447" s="150" t="s">
        <v>197</v>
      </c>
      <c r="C447" s="49">
        <v>52800.016499999998</v>
      </c>
      <c r="D447" s="149" t="s">
        <v>57</v>
      </c>
      <c r="E447" s="53">
        <f t="shared" si="220"/>
        <v>60114.446172186137</v>
      </c>
      <c r="F447" s="83">
        <f t="shared" si="221"/>
        <v>60114.5</v>
      </c>
      <c r="G447" s="83">
        <f t="shared" si="243"/>
        <v>-1.1879060002684128E-2</v>
      </c>
      <c r="K447" s="83">
        <f>G447</f>
        <v>-1.1879060002684128E-2</v>
      </c>
      <c r="P447" s="83">
        <f t="shared" si="222"/>
        <v>-1.210845119677513E-2</v>
      </c>
      <c r="Q447" s="146">
        <f t="shared" si="223"/>
        <v>37781.516499999998</v>
      </c>
      <c r="R447" s="83">
        <f t="shared" si="219"/>
        <v>5.2620319926496036E-8</v>
      </c>
      <c r="S447" s="85">
        <v>1</v>
      </c>
      <c r="T447" s="83">
        <f t="shared" si="224"/>
        <v>5.2620319926496036E-8</v>
      </c>
      <c r="Z447" s="83">
        <f t="shared" si="225"/>
        <v>60114.5</v>
      </c>
      <c r="AA447" s="90">
        <f t="shared" si="226"/>
        <v>-9.2474117948846447E-3</v>
      </c>
      <c r="AB447" s="90">
        <f t="shared" si="227"/>
        <v>-1.4740099404574613E-2</v>
      </c>
      <c r="AC447" s="90">
        <f t="shared" si="228"/>
        <v>2.2939119409100261E-4</v>
      </c>
      <c r="AD447" s="90">
        <f t="shared" si="229"/>
        <v>-2.6316482077994828E-3</v>
      </c>
      <c r="AE447" s="90">
        <f t="shared" si="230"/>
        <v>6.9255722896142302E-6</v>
      </c>
      <c r="AF447" s="83">
        <f t="shared" si="231"/>
        <v>2.2939119409100261E-4</v>
      </c>
      <c r="AG447" s="147"/>
      <c r="AH447" s="83">
        <f t="shared" si="232"/>
        <v>2.8610394018904854E-3</v>
      </c>
      <c r="AI447" s="83">
        <f t="shared" si="233"/>
        <v>0.73985704314182232</v>
      </c>
      <c r="AJ447" s="83">
        <f t="shared" si="234"/>
        <v>0.94665572670873688</v>
      </c>
      <c r="AK447" s="83">
        <f t="shared" si="235"/>
        <v>-0.22774716425315458</v>
      </c>
      <c r="AL447" s="83">
        <f t="shared" si="236"/>
        <v>-2.4224969351469223</v>
      </c>
      <c r="AM447" s="83">
        <f t="shared" si="237"/>
        <v>-2.6603758372336248</v>
      </c>
      <c r="AN447" s="90">
        <f t="shared" si="244"/>
        <v>60.679129048223338</v>
      </c>
      <c r="AO447" s="90">
        <f t="shared" si="244"/>
        <v>60.679141811208581</v>
      </c>
      <c r="AP447" s="90">
        <f t="shared" si="244"/>
        <v>60.679074652621637</v>
      </c>
      <c r="AQ447" s="90">
        <f t="shared" si="244"/>
        <v>60.679428116745036</v>
      </c>
      <c r="AR447" s="90">
        <f t="shared" si="244"/>
        <v>60.677569915148666</v>
      </c>
      <c r="AS447" s="90">
        <f t="shared" si="244"/>
        <v>60.687398259481064</v>
      </c>
      <c r="AT447" s="90">
        <f t="shared" si="244"/>
        <v>60.636966293982304</v>
      </c>
      <c r="AU447" s="90">
        <f t="shared" si="238"/>
        <v>60.967972719259933</v>
      </c>
    </row>
    <row r="448" spans="1:47" ht="12.95" customHeight="1">
      <c r="A448" s="49" t="s">
        <v>217</v>
      </c>
      <c r="B448" s="50" t="s">
        <v>195</v>
      </c>
      <c r="C448" s="49">
        <v>52848.502439999997</v>
      </c>
      <c r="D448" s="49" t="s">
        <v>218</v>
      </c>
      <c r="E448" s="83">
        <f t="shared" si="220"/>
        <v>60334.151447928693</v>
      </c>
      <c r="F448" s="83">
        <f t="shared" si="221"/>
        <v>60334</v>
      </c>
      <c r="P448" s="83">
        <f t="shared" si="222"/>
        <v>-1.2180061035136422E-2</v>
      </c>
      <c r="Q448" s="146">
        <f t="shared" si="223"/>
        <v>37830.002439999997</v>
      </c>
      <c r="R448" s="83">
        <f t="shared" si="219"/>
        <v>1.4835388681964853E-4</v>
      </c>
      <c r="S448" s="85">
        <v>1</v>
      </c>
      <c r="T448" s="83">
        <f t="shared" si="224"/>
        <v>1.4835388681964853E-4</v>
      </c>
      <c r="Z448" s="83">
        <f t="shared" si="225"/>
        <v>60334</v>
      </c>
      <c r="AA448" s="90">
        <f t="shared" si="226"/>
        <v>-9.3225300194510197E-3</v>
      </c>
      <c r="AB448" s="90">
        <f t="shared" si="227"/>
        <v>-2.8575310156854022E-3</v>
      </c>
      <c r="AC448" s="90">
        <f t="shared" si="228"/>
        <v>1.2180061035136422E-2</v>
      </c>
      <c r="AD448" s="90">
        <f t="shared" si="229"/>
        <v>9.3225300194510197E-3</v>
      </c>
      <c r="AE448" s="90">
        <f t="shared" si="230"/>
        <v>8.6909565963565433E-5</v>
      </c>
      <c r="AF448" s="83">
        <f t="shared" si="231"/>
        <v>1.2180061035136422E-2</v>
      </c>
      <c r="AG448" s="147"/>
      <c r="AH448" s="83">
        <f t="shared" si="232"/>
        <v>2.8575310156854022E-3</v>
      </c>
      <c r="AI448" s="83">
        <f t="shared" si="233"/>
        <v>0.75654188508814268</v>
      </c>
      <c r="AJ448" s="83">
        <f t="shared" si="234"/>
        <v>0.96699930416416457</v>
      </c>
      <c r="AK448" s="83">
        <f t="shared" si="235"/>
        <v>-0.24550208779526483</v>
      </c>
      <c r="AL448" s="83">
        <f t="shared" si="236"/>
        <v>-2.3520142706847933</v>
      </c>
      <c r="AM448" s="83">
        <f t="shared" si="237"/>
        <v>-2.4000130350118107</v>
      </c>
      <c r="AN448" s="90">
        <f t="shared" si="244"/>
        <v>60.76753825840759</v>
      </c>
      <c r="AO448" s="90">
        <f t="shared" si="244"/>
        <v>60.76754320617534</v>
      </c>
      <c r="AP448" s="90">
        <f t="shared" si="244"/>
        <v>60.767512998990654</v>
      </c>
      <c r="AQ448" s="90">
        <f t="shared" si="244"/>
        <v>60.767697446784638</v>
      </c>
      <c r="AR448" s="90">
        <f t="shared" si="244"/>
        <v>60.766572175952781</v>
      </c>
      <c r="AS448" s="90">
        <f t="shared" si="244"/>
        <v>60.773474245395327</v>
      </c>
      <c r="AT448" s="90">
        <f t="shared" si="244"/>
        <v>60.73243979221575</v>
      </c>
      <c r="AU448" s="90">
        <f t="shared" si="238"/>
        <v>61.072031327731587</v>
      </c>
    </row>
    <row r="449" spans="1:47" ht="12.95" customHeight="1">
      <c r="A449" s="49" t="s">
        <v>217</v>
      </c>
      <c r="B449" s="50" t="s">
        <v>195</v>
      </c>
      <c r="C449" s="49">
        <v>52848.508070000003</v>
      </c>
      <c r="D449" s="49" t="s">
        <v>218</v>
      </c>
      <c r="E449" s="83">
        <f t="shared" si="220"/>
        <v>60334.176959256387</v>
      </c>
      <c r="F449" s="83">
        <f t="shared" si="221"/>
        <v>60334</v>
      </c>
      <c r="P449" s="83">
        <f t="shared" si="222"/>
        <v>-1.2180061035136422E-2</v>
      </c>
      <c r="Q449" s="146">
        <f t="shared" si="223"/>
        <v>37830.008070000003</v>
      </c>
      <c r="R449" s="83">
        <f t="shared" si="219"/>
        <v>1.4835388681964853E-4</v>
      </c>
      <c r="T449" s="83">
        <f t="shared" si="224"/>
        <v>0</v>
      </c>
      <c r="U449" s="148">
        <v>-5.3857999992033001E-2</v>
      </c>
      <c r="Z449" s="83">
        <f t="shared" si="225"/>
        <v>60334</v>
      </c>
      <c r="AA449" s="90">
        <f t="shared" si="226"/>
        <v>-9.3225300194510197E-3</v>
      </c>
      <c r="AB449" s="90">
        <f t="shared" si="227"/>
        <v>-9999</v>
      </c>
      <c r="AC449" s="90">
        <f t="shared" si="228"/>
        <v>1.2180061035136422E-2</v>
      </c>
      <c r="AD449" s="90">
        <f t="shared" si="229"/>
        <v>-9999</v>
      </c>
      <c r="AE449" s="90">
        <f t="shared" si="230"/>
        <v>0</v>
      </c>
      <c r="AF449" s="83">
        <f t="shared" si="231"/>
        <v>-9999</v>
      </c>
      <c r="AG449" s="147"/>
      <c r="AH449" s="83">
        <f t="shared" si="232"/>
        <v>2.8575310156854022E-3</v>
      </c>
      <c r="AI449" s="83">
        <f t="shared" si="233"/>
        <v>0.75654188508814268</v>
      </c>
      <c r="AJ449" s="83">
        <f t="shared" si="234"/>
        <v>0.96699930416416457</v>
      </c>
      <c r="AK449" s="83">
        <f t="shared" si="235"/>
        <v>-0.24550208779526483</v>
      </c>
      <c r="AL449" s="83">
        <f t="shared" si="236"/>
        <v>-2.3520142706847933</v>
      </c>
      <c r="AM449" s="83">
        <f t="shared" si="237"/>
        <v>-2.4000130350118107</v>
      </c>
      <c r="AN449" s="90">
        <f t="shared" si="244"/>
        <v>60.76753825840759</v>
      </c>
      <c r="AO449" s="90">
        <f t="shared" si="244"/>
        <v>60.76754320617534</v>
      </c>
      <c r="AP449" s="90">
        <f t="shared" si="244"/>
        <v>60.767512998990654</v>
      </c>
      <c r="AQ449" s="90">
        <f t="shared" si="244"/>
        <v>60.767697446784638</v>
      </c>
      <c r="AR449" s="90">
        <f t="shared" si="244"/>
        <v>60.766572175952781</v>
      </c>
      <c r="AS449" s="90">
        <f t="shared" si="244"/>
        <v>60.773474245395327</v>
      </c>
      <c r="AT449" s="90">
        <f t="shared" si="244"/>
        <v>60.73243979221575</v>
      </c>
      <c r="AU449" s="90">
        <f t="shared" si="238"/>
        <v>61.072031327731587</v>
      </c>
    </row>
    <row r="450" spans="1:47" ht="12.95" customHeight="1">
      <c r="A450" s="149" t="s">
        <v>1000</v>
      </c>
      <c r="B450" s="150" t="s">
        <v>197</v>
      </c>
      <c r="C450" s="49">
        <v>53064.950700000001</v>
      </c>
      <c r="D450" s="149" t="s">
        <v>55</v>
      </c>
      <c r="E450" s="53">
        <f t="shared" si="220"/>
        <v>61314.947626105262</v>
      </c>
      <c r="F450" s="83">
        <f t="shared" si="221"/>
        <v>61315</v>
      </c>
      <c r="G450" s="83">
        <f t="shared" ref="G450:G492" si="245">+C450-(C$7+F450*C$8)</f>
        <v>-1.1558199999853969E-2</v>
      </c>
      <c r="K450" s="83">
        <f>G450</f>
        <v>-1.1558199999853969E-2</v>
      </c>
      <c r="P450" s="83">
        <f t="shared" si="222"/>
        <v>-1.2499454858317464E-2</v>
      </c>
      <c r="Q450" s="146">
        <f t="shared" si="223"/>
        <v>38046.450700000001</v>
      </c>
      <c r="R450" s="83">
        <f t="shared" si="219"/>
        <v>8.8596070858113485E-7</v>
      </c>
      <c r="S450" s="85">
        <v>1</v>
      </c>
      <c r="T450" s="83">
        <f t="shared" si="224"/>
        <v>8.8596070858113485E-7</v>
      </c>
      <c r="Z450" s="83">
        <f t="shared" si="225"/>
        <v>61315</v>
      </c>
      <c r="AA450" s="90">
        <f t="shared" si="226"/>
        <v>-9.9641378480852128E-3</v>
      </c>
      <c r="AB450" s="90">
        <f t="shared" si="227"/>
        <v>-1.409351701008622E-2</v>
      </c>
      <c r="AC450" s="90">
        <f t="shared" si="228"/>
        <v>9.4125485846349548E-4</v>
      </c>
      <c r="AD450" s="90">
        <f t="shared" si="229"/>
        <v>-1.5940621517687558E-3</v>
      </c>
      <c r="AE450" s="90">
        <f t="shared" si="230"/>
        <v>2.5410341437016357E-6</v>
      </c>
      <c r="AF450" s="83">
        <f t="shared" si="231"/>
        <v>9.4125485846349548E-4</v>
      </c>
      <c r="AG450" s="147"/>
      <c r="AH450" s="83">
        <f t="shared" si="232"/>
        <v>2.5353170102322508E-3</v>
      </c>
      <c r="AI450" s="83">
        <f t="shared" si="233"/>
        <v>0.85998875830456956</v>
      </c>
      <c r="AJ450" s="83">
        <f t="shared" si="234"/>
        <v>0.99431556768664964</v>
      </c>
      <c r="AK450" s="83">
        <f t="shared" si="235"/>
        <v>-0.31613285344483383</v>
      </c>
      <c r="AL450" s="83">
        <f t="shared" si="236"/>
        <v>-1.9877196511063246</v>
      </c>
      <c r="AM450" s="83">
        <f t="shared" si="237"/>
        <v>-1.5365734131128186</v>
      </c>
      <c r="AN450" s="90">
        <f t="shared" si="244"/>
        <v>61.192165139688562</v>
      </c>
      <c r="AO450" s="90">
        <f t="shared" si="244"/>
        <v>61.192165139601002</v>
      </c>
      <c r="AP450" s="90">
        <f t="shared" si="244"/>
        <v>61.192165143280036</v>
      </c>
      <c r="AQ450" s="90">
        <f t="shared" si="244"/>
        <v>61.192164988701691</v>
      </c>
      <c r="AR450" s="90">
        <f t="shared" si="244"/>
        <v>61.192171483760795</v>
      </c>
      <c r="AS450" s="90">
        <f t="shared" si="244"/>
        <v>61.191899099767724</v>
      </c>
      <c r="AT450" s="90">
        <f t="shared" si="244"/>
        <v>61.204434147939217</v>
      </c>
      <c r="AU450" s="90">
        <f t="shared" si="238"/>
        <v>61.537095085866888</v>
      </c>
    </row>
    <row r="451" spans="1:47" ht="12.95" customHeight="1">
      <c r="A451" s="53" t="s">
        <v>199</v>
      </c>
      <c r="B451" s="50" t="s">
        <v>197</v>
      </c>
      <c r="C451" s="49">
        <v>53068.592100000002</v>
      </c>
      <c r="D451" s="49">
        <v>1.8E-3</v>
      </c>
      <c r="E451" s="83">
        <f t="shared" si="220"/>
        <v>61331.447972207432</v>
      </c>
      <c r="F451" s="83">
        <f t="shared" si="221"/>
        <v>61331.5</v>
      </c>
      <c r="G451" s="83">
        <f t="shared" si="245"/>
        <v>-1.1481820001790766E-2</v>
      </c>
      <c r="J451" s="83">
        <f>G451</f>
        <v>-1.1481820001790766E-2</v>
      </c>
      <c r="P451" s="83">
        <f t="shared" si="222"/>
        <v>-1.2504817865054741E-2</v>
      </c>
      <c r="Q451" s="146">
        <f t="shared" si="223"/>
        <v>38050.092100000002</v>
      </c>
      <c r="R451" s="83">
        <f t="shared" si="219"/>
        <v>1.0465246282426593E-6</v>
      </c>
      <c r="S451" s="85">
        <v>1</v>
      </c>
      <c r="T451" s="83">
        <f t="shared" si="224"/>
        <v>1.0465246282426593E-6</v>
      </c>
      <c r="Z451" s="83">
        <f t="shared" si="225"/>
        <v>61331.5</v>
      </c>
      <c r="AA451" s="90">
        <f t="shared" si="226"/>
        <v>-9.979739200742339E-3</v>
      </c>
      <c r="AB451" s="90">
        <f t="shared" si="227"/>
        <v>-1.4006898666103168E-2</v>
      </c>
      <c r="AC451" s="90">
        <f t="shared" si="228"/>
        <v>1.0229978632639754E-3</v>
      </c>
      <c r="AD451" s="90">
        <f t="shared" si="229"/>
        <v>-1.5020808010484266E-3</v>
      </c>
      <c r="AE451" s="90">
        <f t="shared" si="230"/>
        <v>2.2562467328782832E-6</v>
      </c>
      <c r="AF451" s="83">
        <f t="shared" si="231"/>
        <v>1.0229978632639754E-3</v>
      </c>
      <c r="AG451" s="147"/>
      <c r="AH451" s="83">
        <f t="shared" si="232"/>
        <v>2.5250786643124016E-3</v>
      </c>
      <c r="AI451" s="83">
        <f t="shared" si="233"/>
        <v>0.86221161821610182</v>
      </c>
      <c r="AJ451" s="83">
        <f t="shared" si="234"/>
        <v>0.99354356878332895</v>
      </c>
      <c r="AK451" s="83">
        <f t="shared" si="235"/>
        <v>-0.31710801105245473</v>
      </c>
      <c r="AL451" s="83">
        <f t="shared" si="236"/>
        <v>-1.9806990972978453</v>
      </c>
      <c r="AM451" s="83">
        <f t="shared" si="237"/>
        <v>-1.5248384173533402</v>
      </c>
      <c r="AN451" s="90">
        <f t="shared" ref="AN451:AT460" si="246">$AU451+$AB$7*SIN(AO451)</f>
        <v>61.199815330378392</v>
      </c>
      <c r="AO451" s="90">
        <f t="shared" si="246"/>
        <v>61.199815330327297</v>
      </c>
      <c r="AP451" s="90">
        <f t="shared" si="246"/>
        <v>61.199815332741998</v>
      </c>
      <c r="AQ451" s="90">
        <f t="shared" si="246"/>
        <v>61.199815218630896</v>
      </c>
      <c r="AR451" s="90">
        <f t="shared" si="246"/>
        <v>61.199820611379664</v>
      </c>
      <c r="AS451" s="90">
        <f t="shared" si="246"/>
        <v>61.199566273093588</v>
      </c>
      <c r="AT451" s="90">
        <f t="shared" si="246"/>
        <v>61.213003596483979</v>
      </c>
      <c r="AU451" s="90">
        <f t="shared" si="238"/>
        <v>61.544917259168862</v>
      </c>
    </row>
    <row r="452" spans="1:47" ht="12.95" customHeight="1">
      <c r="A452" s="151" t="s">
        <v>1055</v>
      </c>
      <c r="B452" s="150" t="s">
        <v>197</v>
      </c>
      <c r="C452" s="49">
        <v>53078.080800000003</v>
      </c>
      <c r="D452" s="149" t="s">
        <v>57</v>
      </c>
      <c r="E452" s="53">
        <f t="shared" si="220"/>
        <v>61374.444301657553</v>
      </c>
      <c r="F452" s="83">
        <f t="shared" si="221"/>
        <v>61374.5</v>
      </c>
      <c r="G452" s="83">
        <f t="shared" si="245"/>
        <v>-1.2291859995457344E-2</v>
      </c>
      <c r="J452" s="83">
        <f>G452</f>
        <v>-1.2291859995457344E-2</v>
      </c>
      <c r="P452" s="83">
        <f t="shared" si="222"/>
        <v>-1.2518792777175615E-2</v>
      </c>
      <c r="Q452" s="146">
        <f t="shared" si="223"/>
        <v>38059.580800000003</v>
      </c>
      <c r="R452" s="83">
        <f t="shared" si="219"/>
        <v>5.1498487418392363E-8</v>
      </c>
      <c r="S452" s="85">
        <v>1</v>
      </c>
      <c r="T452" s="83">
        <f t="shared" si="224"/>
        <v>5.1498487418392363E-8</v>
      </c>
      <c r="Z452" s="83">
        <f t="shared" si="225"/>
        <v>61374.5</v>
      </c>
      <c r="AA452" s="90">
        <f t="shared" si="226"/>
        <v>-1.0021219577172004E-2</v>
      </c>
      <c r="AB452" s="90">
        <f t="shared" si="227"/>
        <v>-1.4789433195460954E-2</v>
      </c>
      <c r="AC452" s="90">
        <f t="shared" si="228"/>
        <v>2.2693278171827085E-4</v>
      </c>
      <c r="AD452" s="90">
        <f t="shared" si="229"/>
        <v>-2.2706404182853395E-3</v>
      </c>
      <c r="AE452" s="90">
        <f t="shared" si="230"/>
        <v>5.1558079091510214E-6</v>
      </c>
      <c r="AF452" s="83">
        <f t="shared" si="231"/>
        <v>2.2693278171827085E-4</v>
      </c>
      <c r="AG452" s="147"/>
      <c r="AH452" s="83">
        <f t="shared" si="232"/>
        <v>2.4975732000036108E-3</v>
      </c>
      <c r="AI452" s="83">
        <f t="shared" si="233"/>
        <v>0.8680912053385067</v>
      </c>
      <c r="AJ452" s="83">
        <f t="shared" si="234"/>
        <v>0.99127901343484826</v>
      </c>
      <c r="AK452" s="83">
        <f t="shared" si="235"/>
        <v>-0.31959849611539326</v>
      </c>
      <c r="AL452" s="83">
        <f t="shared" si="236"/>
        <v>-1.9622308707599991</v>
      </c>
      <c r="AM452" s="83">
        <f t="shared" si="237"/>
        <v>-1.4945592560248582</v>
      </c>
      <c r="AN452" s="90">
        <f t="shared" si="246"/>
        <v>61.219845780623679</v>
      </c>
      <c r="AO452" s="90">
        <f t="shared" si="246"/>
        <v>61.219845780616147</v>
      </c>
      <c r="AP452" s="90">
        <f t="shared" si="246"/>
        <v>61.219845781145096</v>
      </c>
      <c r="AQ452" s="90">
        <f t="shared" si="246"/>
        <v>61.219845744011728</v>
      </c>
      <c r="AR452" s="90">
        <f t="shared" si="246"/>
        <v>61.219848350918745</v>
      </c>
      <c r="AS452" s="90">
        <f t="shared" si="246"/>
        <v>61.219665734518237</v>
      </c>
      <c r="AT452" s="90">
        <f t="shared" si="246"/>
        <v>61.235431405829317</v>
      </c>
      <c r="AU452" s="90">
        <f t="shared" si="238"/>
        <v>61.565302316864901</v>
      </c>
    </row>
    <row r="453" spans="1:47" ht="12.95" customHeight="1">
      <c r="A453" s="151" t="s">
        <v>1055</v>
      </c>
      <c r="B453" s="150" t="s">
        <v>197</v>
      </c>
      <c r="C453" s="49">
        <v>53078.191599999998</v>
      </c>
      <c r="D453" s="149" t="s">
        <v>57</v>
      </c>
      <c r="E453" s="53">
        <f t="shared" si="220"/>
        <v>61374.946371836071</v>
      </c>
      <c r="F453" s="83">
        <f t="shared" si="221"/>
        <v>61375</v>
      </c>
      <c r="G453" s="83">
        <f t="shared" si="245"/>
        <v>-1.1835000004793983E-2</v>
      </c>
      <c r="J453" s="83">
        <f>G453</f>
        <v>-1.1835000004793983E-2</v>
      </c>
      <c r="P453" s="83">
        <f t="shared" si="222"/>
        <v>-1.251895526418028E-2</v>
      </c>
      <c r="Q453" s="146">
        <f t="shared" si="223"/>
        <v>38059.691599999998</v>
      </c>
      <c r="R453" s="83">
        <f t="shared" si="219"/>
        <v>4.6779479684217703E-7</v>
      </c>
      <c r="S453" s="85">
        <v>1</v>
      </c>
      <c r="T453" s="83">
        <f t="shared" si="224"/>
        <v>4.6779479684217703E-7</v>
      </c>
      <c r="Z453" s="83">
        <f t="shared" si="225"/>
        <v>61375</v>
      </c>
      <c r="AA453" s="90">
        <f t="shared" si="226"/>
        <v>-1.0021708934589188E-2</v>
      </c>
      <c r="AB453" s="90">
        <f t="shared" si="227"/>
        <v>-1.4332246334385075E-2</v>
      </c>
      <c r="AC453" s="90">
        <f t="shared" si="228"/>
        <v>6.8395525938629714E-4</v>
      </c>
      <c r="AD453" s="90">
        <f t="shared" si="229"/>
        <v>-1.813291070204795E-3</v>
      </c>
      <c r="AE453" s="90">
        <f t="shared" si="230"/>
        <v>3.2880245052844506E-6</v>
      </c>
      <c r="AF453" s="83">
        <f t="shared" si="231"/>
        <v>6.8395525938629714E-4</v>
      </c>
      <c r="AG453" s="147"/>
      <c r="AH453" s="83">
        <f t="shared" si="232"/>
        <v>2.4972463295910925E-3</v>
      </c>
      <c r="AI453" s="83">
        <f t="shared" si="233"/>
        <v>0.86816031531598281</v>
      </c>
      <c r="AJ453" s="83">
        <f t="shared" si="234"/>
        <v>0.99125049546754573</v>
      </c>
      <c r="AK453" s="83">
        <f t="shared" si="235"/>
        <v>-0.31962701132834181</v>
      </c>
      <c r="AL453" s="83">
        <f t="shared" si="236"/>
        <v>-1.9620146404112349</v>
      </c>
      <c r="AM453" s="83">
        <f t="shared" si="237"/>
        <v>-1.4942096996702137</v>
      </c>
      <c r="AN453" s="90">
        <f t="shared" si="246"/>
        <v>61.220079496410861</v>
      </c>
      <c r="AO453" s="90">
        <f t="shared" si="246"/>
        <v>61.220079496403535</v>
      </c>
      <c r="AP453" s="90">
        <f t="shared" si="246"/>
        <v>61.220079496920576</v>
      </c>
      <c r="AQ453" s="90">
        <f t="shared" si="246"/>
        <v>61.220079460416649</v>
      </c>
      <c r="AR453" s="90">
        <f t="shared" si="246"/>
        <v>61.220082037742515</v>
      </c>
      <c r="AS453" s="90">
        <f t="shared" si="246"/>
        <v>61.219900464418515</v>
      </c>
      <c r="AT453" s="90">
        <f t="shared" si="246"/>
        <v>61.235693002215044</v>
      </c>
      <c r="AU453" s="90">
        <f t="shared" si="238"/>
        <v>61.565539352419506</v>
      </c>
    </row>
    <row r="454" spans="1:47" ht="12.95" customHeight="1">
      <c r="A454" s="53" t="s">
        <v>199</v>
      </c>
      <c r="B454" s="153"/>
      <c r="C454" s="49">
        <v>53093.419500000004</v>
      </c>
      <c r="D454" s="49">
        <v>1.6999999999999999E-3</v>
      </c>
      <c r="E454" s="83">
        <f t="shared" si="220"/>
        <v>61443.948849017732</v>
      </c>
      <c r="F454" s="83">
        <f t="shared" si="221"/>
        <v>61444</v>
      </c>
      <c r="G454" s="83">
        <f t="shared" si="245"/>
        <v>-1.1288319998129737E-2</v>
      </c>
      <c r="J454" s="83">
        <f>G454</f>
        <v>-1.1288319998129737E-2</v>
      </c>
      <c r="P454" s="83">
        <f t="shared" si="222"/>
        <v>-1.2541375830877012E-2</v>
      </c>
      <c r="Q454" s="146">
        <f t="shared" si="223"/>
        <v>38074.919500000004</v>
      </c>
      <c r="R454" s="83">
        <f t="shared" si="219"/>
        <v>1.5701489199819671E-6</v>
      </c>
      <c r="S454" s="85">
        <v>1</v>
      </c>
      <c r="T454" s="83">
        <f t="shared" si="224"/>
        <v>1.5701489199819671E-6</v>
      </c>
      <c r="Z454" s="83">
        <f t="shared" si="225"/>
        <v>61444</v>
      </c>
      <c r="AA454" s="90">
        <f t="shared" si="226"/>
        <v>-1.0090804918252285E-2</v>
      </c>
      <c r="AB454" s="90">
        <f t="shared" si="227"/>
        <v>-1.3738890910754465E-2</v>
      </c>
      <c r="AC454" s="90">
        <f t="shared" si="228"/>
        <v>1.2530558327472751E-3</v>
      </c>
      <c r="AD454" s="90">
        <f t="shared" si="229"/>
        <v>-1.1975150798774516E-3</v>
      </c>
      <c r="AE454" s="90">
        <f t="shared" si="230"/>
        <v>1.4340423665338992E-6</v>
      </c>
      <c r="AF454" s="83">
        <f t="shared" si="231"/>
        <v>1.2530558327472751E-3</v>
      </c>
      <c r="AG454" s="147"/>
      <c r="AH454" s="83">
        <f t="shared" si="232"/>
        <v>2.4505709126247275E-3</v>
      </c>
      <c r="AI454" s="83">
        <f t="shared" si="233"/>
        <v>0.87786362704408571</v>
      </c>
      <c r="AJ454" s="83">
        <f t="shared" si="234"/>
        <v>0.98681692233207075</v>
      </c>
      <c r="AK454" s="83">
        <f t="shared" si="235"/>
        <v>-0.32345917088473908</v>
      </c>
      <c r="AL454" s="83">
        <f t="shared" si="236"/>
        <v>-1.9318396009847165</v>
      </c>
      <c r="AM454" s="83">
        <f t="shared" si="237"/>
        <v>-1.4465085889991123</v>
      </c>
      <c r="AN454" s="90">
        <f t="shared" si="246"/>
        <v>61.252512782714888</v>
      </c>
      <c r="AO454" s="90">
        <f t="shared" si="246"/>
        <v>61.252512782714888</v>
      </c>
      <c r="AP454" s="90">
        <f t="shared" si="246"/>
        <v>61.252512782714682</v>
      </c>
      <c r="AQ454" s="90">
        <f t="shared" si="246"/>
        <v>61.252512782784407</v>
      </c>
      <c r="AR454" s="90">
        <f t="shared" si="246"/>
        <v>61.25251275917919</v>
      </c>
      <c r="AS454" s="90">
        <f t="shared" si="246"/>
        <v>61.252520753723225</v>
      </c>
      <c r="AT454" s="90">
        <f t="shared" si="246"/>
        <v>61.271970430218822</v>
      </c>
      <c r="AU454" s="90">
        <f t="shared" si="238"/>
        <v>61.598250258955019</v>
      </c>
    </row>
    <row r="455" spans="1:47" ht="12.95" customHeight="1">
      <c r="A455" s="53" t="s">
        <v>199</v>
      </c>
      <c r="B455" s="50" t="s">
        <v>197</v>
      </c>
      <c r="C455" s="49">
        <v>53093.529799999997</v>
      </c>
      <c r="D455" s="49">
        <v>1.1000000000000001E-3</v>
      </c>
      <c r="E455" s="83">
        <f t="shared" si="220"/>
        <v>61444.44865353658</v>
      </c>
      <c r="F455" s="83">
        <f t="shared" si="221"/>
        <v>61444.5</v>
      </c>
      <c r="G455" s="83">
        <f t="shared" si="245"/>
        <v>-1.1331460002111271E-2</v>
      </c>
      <c r="J455" s="83">
        <f>G455</f>
        <v>-1.1331460002111271E-2</v>
      </c>
      <c r="P455" s="83">
        <f t="shared" si="222"/>
        <v>-1.2541538279621576E-2</v>
      </c>
      <c r="Q455" s="146">
        <f t="shared" si="223"/>
        <v>38075.029799999997</v>
      </c>
      <c r="R455" s="83">
        <f t="shared" si="219"/>
        <v>1.4642894377023055E-6</v>
      </c>
      <c r="S455" s="85">
        <v>1</v>
      </c>
      <c r="T455" s="83">
        <f t="shared" si="224"/>
        <v>1.4642894377023055E-6</v>
      </c>
      <c r="Z455" s="83">
        <f t="shared" si="225"/>
        <v>61444.5</v>
      </c>
      <c r="AA455" s="90">
        <f t="shared" si="226"/>
        <v>-1.0091317020270336E-2</v>
      </c>
      <c r="AB455" s="90">
        <f t="shared" si="227"/>
        <v>-1.3781681261462508E-2</v>
      </c>
      <c r="AC455" s="90">
        <f t="shared" si="228"/>
        <v>1.2100782775103045E-3</v>
      </c>
      <c r="AD455" s="90">
        <f t="shared" si="229"/>
        <v>-1.2401429818409346E-3</v>
      </c>
      <c r="AE455" s="90">
        <f t="shared" si="230"/>
        <v>1.5379546154093246E-6</v>
      </c>
      <c r="AF455" s="83">
        <f t="shared" si="231"/>
        <v>1.2100782775103045E-3</v>
      </c>
      <c r="AG455" s="147"/>
      <c r="AH455" s="83">
        <f t="shared" si="232"/>
        <v>2.4502212593512382E-3</v>
      </c>
      <c r="AI455" s="83">
        <f t="shared" si="233"/>
        <v>0.87793515543472034</v>
      </c>
      <c r="AJ455" s="83">
        <f t="shared" si="234"/>
        <v>0.98678111096765075</v>
      </c>
      <c r="AK455" s="83">
        <f t="shared" si="235"/>
        <v>-0.32348617056919626</v>
      </c>
      <c r="AL455" s="83">
        <f t="shared" si="236"/>
        <v>-1.9316184744512681</v>
      </c>
      <c r="AM455" s="83">
        <f t="shared" si="237"/>
        <v>-1.446166739250458</v>
      </c>
      <c r="AN455" s="90">
        <f t="shared" si="246"/>
        <v>61.252749129747379</v>
      </c>
      <c r="AO455" s="90">
        <f t="shared" si="246"/>
        <v>61.252749129747379</v>
      </c>
      <c r="AP455" s="90">
        <f t="shared" si="246"/>
        <v>61.252749129747151</v>
      </c>
      <c r="AQ455" s="90">
        <f t="shared" si="246"/>
        <v>61.252749129827102</v>
      </c>
      <c r="AR455" s="90">
        <f t="shared" si="246"/>
        <v>61.252749101992883</v>
      </c>
      <c r="AS455" s="90">
        <f t="shared" si="246"/>
        <v>61.252758798099094</v>
      </c>
      <c r="AT455" s="90">
        <f t="shared" si="246"/>
        <v>61.272234588949544</v>
      </c>
      <c r="AU455" s="90">
        <f t="shared" si="238"/>
        <v>61.598487294509624</v>
      </c>
    </row>
    <row r="456" spans="1:47" ht="12.95" customHeight="1">
      <c r="A456" s="49" t="s">
        <v>217</v>
      </c>
      <c r="B456" s="50" t="s">
        <v>197</v>
      </c>
      <c r="C456" s="49">
        <v>53105.444389999997</v>
      </c>
      <c r="D456" s="49">
        <v>2E-3</v>
      </c>
      <c r="E456" s="83">
        <f t="shared" si="220"/>
        <v>61498.437465165473</v>
      </c>
      <c r="F456" s="83">
        <f t="shared" si="221"/>
        <v>61498.5</v>
      </c>
      <c r="G456" s="83">
        <f t="shared" si="245"/>
        <v>-1.3800580003589857E-2</v>
      </c>
      <c r="K456" s="83">
        <f>G456</f>
        <v>-1.3800580003589857E-2</v>
      </c>
      <c r="P456" s="83">
        <f t="shared" si="222"/>
        <v>-1.255908112389803E-2</v>
      </c>
      <c r="Q456" s="146">
        <f t="shared" si="223"/>
        <v>38086.944389999997</v>
      </c>
      <c r="R456" s="83">
        <f t="shared" si="219"/>
        <v>1.5413194682760614E-6</v>
      </c>
      <c r="S456" s="85">
        <v>1</v>
      </c>
      <c r="T456" s="83">
        <f t="shared" si="224"/>
        <v>1.5413194682760614E-6</v>
      </c>
      <c r="Z456" s="83">
        <f t="shared" si="225"/>
        <v>61498.5</v>
      </c>
      <c r="AA456" s="90">
        <f t="shared" si="226"/>
        <v>-1.0147600216908538E-2</v>
      </c>
      <c r="AB456" s="90">
        <f t="shared" si="227"/>
        <v>-1.6212060910579348E-2</v>
      </c>
      <c r="AC456" s="90">
        <f t="shared" si="228"/>
        <v>-1.2414988796918269E-3</v>
      </c>
      <c r="AD456" s="90">
        <f t="shared" si="229"/>
        <v>-3.6529797866813197E-3</v>
      </c>
      <c r="AE456" s="90">
        <f t="shared" si="230"/>
        <v>1.33442613219023E-5</v>
      </c>
      <c r="AF456" s="83">
        <f t="shared" si="231"/>
        <v>-1.2414988796918269E-3</v>
      </c>
      <c r="AG456" s="147"/>
      <c r="AH456" s="83">
        <f t="shared" si="232"/>
        <v>2.4114809069894928E-3</v>
      </c>
      <c r="AI456" s="83">
        <f t="shared" si="233"/>
        <v>0.8857646550003021</v>
      </c>
      <c r="AJ456" s="83">
        <f t="shared" si="234"/>
        <v>0.98259000913465644</v>
      </c>
      <c r="AK456" s="83">
        <f t="shared" si="235"/>
        <v>-0.32633328788382748</v>
      </c>
      <c r="AL456" s="83">
        <f t="shared" si="236"/>
        <v>-1.9075221793272221</v>
      </c>
      <c r="AM456" s="83">
        <f t="shared" si="237"/>
        <v>-1.4095572164946961</v>
      </c>
      <c r="AN456" s="90">
        <f t="shared" si="246"/>
        <v>61.278388969892589</v>
      </c>
      <c r="AO456" s="90">
        <f t="shared" si="246"/>
        <v>61.278388969892873</v>
      </c>
      <c r="AP456" s="90">
        <f t="shared" si="246"/>
        <v>61.278388969940679</v>
      </c>
      <c r="AQ456" s="90">
        <f t="shared" si="246"/>
        <v>61.278388977918169</v>
      </c>
      <c r="AR456" s="90">
        <f t="shared" si="246"/>
        <v>61.278390309153401</v>
      </c>
      <c r="AS456" s="90">
        <f t="shared" si="246"/>
        <v>61.278611043619478</v>
      </c>
      <c r="AT456" s="90">
        <f t="shared" si="246"/>
        <v>61.300871301017246</v>
      </c>
      <c r="AU456" s="90">
        <f t="shared" si="238"/>
        <v>61.624087134406977</v>
      </c>
    </row>
    <row r="457" spans="1:47" ht="12.95" customHeight="1">
      <c r="A457" s="53" t="s">
        <v>202</v>
      </c>
      <c r="B457" s="52"/>
      <c r="C457" s="49">
        <v>53106.443599999999</v>
      </c>
      <c r="D457" s="49">
        <v>2.8E-3</v>
      </c>
      <c r="E457" s="83">
        <f t="shared" si="220"/>
        <v>61502.965204724096</v>
      </c>
      <c r="F457" s="83">
        <f t="shared" si="221"/>
        <v>61503</v>
      </c>
      <c r="G457" s="83">
        <f t="shared" si="245"/>
        <v>-7.6788400037912652E-3</v>
      </c>
      <c r="J457" s="83">
        <f>G457</f>
        <v>-7.6788400037912652E-3</v>
      </c>
      <c r="P457" s="83">
        <f t="shared" si="222"/>
        <v>-1.2560542882667282E-2</v>
      </c>
      <c r="Q457" s="146">
        <f t="shared" si="223"/>
        <v>38087.943599999999</v>
      </c>
      <c r="R457" s="83">
        <f t="shared" si="219"/>
        <v>2.3831022997626392E-5</v>
      </c>
      <c r="S457" s="85">
        <v>1</v>
      </c>
      <c r="T457" s="83">
        <f t="shared" si="224"/>
        <v>2.3831022997626392E-5</v>
      </c>
      <c r="Z457" s="83">
        <f t="shared" si="225"/>
        <v>61503</v>
      </c>
      <c r="AA457" s="90">
        <f t="shared" si="226"/>
        <v>-1.0152378232979233E-2</v>
      </c>
      <c r="AB457" s="90">
        <f t="shared" si="227"/>
        <v>-1.0087004653479314E-2</v>
      </c>
      <c r="AC457" s="90">
        <f t="shared" si="228"/>
        <v>4.881702878876017E-3</v>
      </c>
      <c r="AD457" s="90">
        <f t="shared" si="229"/>
        <v>2.473538229187968E-3</v>
      </c>
      <c r="AE457" s="90">
        <f t="shared" si="230"/>
        <v>6.1183913712543486E-6</v>
      </c>
      <c r="AF457" s="83">
        <f t="shared" si="231"/>
        <v>4.881702878876017E-3</v>
      </c>
      <c r="AG457" s="147"/>
      <c r="AH457" s="83">
        <f t="shared" si="232"/>
        <v>2.4081646496880494E-3</v>
      </c>
      <c r="AI457" s="83">
        <f t="shared" si="233"/>
        <v>0.88642652102779185</v>
      </c>
      <c r="AJ457" s="83">
        <f t="shared" si="234"/>
        <v>0.9822113115125124</v>
      </c>
      <c r="AK457" s="83">
        <f t="shared" si="235"/>
        <v>-0.32656422599914159</v>
      </c>
      <c r="AL457" s="83">
        <f t="shared" si="236"/>
        <v>-1.9054947070618469</v>
      </c>
      <c r="AM457" s="83">
        <f t="shared" si="237"/>
        <v>-1.4065336565457354</v>
      </c>
      <c r="AN457" s="90">
        <f t="shared" si="246"/>
        <v>61.28053595202779</v>
      </c>
      <c r="AO457" s="90">
        <f t="shared" si="246"/>
        <v>61.280535952028295</v>
      </c>
      <c r="AP457" s="90">
        <f t="shared" si="246"/>
        <v>61.280535952102284</v>
      </c>
      <c r="AQ457" s="90">
        <f t="shared" si="246"/>
        <v>61.280535963089335</v>
      </c>
      <c r="AR457" s="90">
        <f t="shared" si="246"/>
        <v>61.280537594474445</v>
      </c>
      <c r="AS457" s="90">
        <f t="shared" si="246"/>
        <v>61.280778329323248</v>
      </c>
      <c r="AT457" s="90">
        <f t="shared" si="246"/>
        <v>61.3032672829397</v>
      </c>
      <c r="AU457" s="90">
        <f t="shared" si="238"/>
        <v>61.626220454398421</v>
      </c>
    </row>
    <row r="458" spans="1:47" ht="12.95" customHeight="1">
      <c r="A458" s="151" t="s">
        <v>1055</v>
      </c>
      <c r="B458" s="150" t="s">
        <v>197</v>
      </c>
      <c r="C458" s="49">
        <v>53112.172899999998</v>
      </c>
      <c r="D458" s="149" t="s">
        <v>57</v>
      </c>
      <c r="E458" s="53">
        <f t="shared" si="220"/>
        <v>61528.926492394537</v>
      </c>
      <c r="F458" s="83">
        <f t="shared" si="221"/>
        <v>61529</v>
      </c>
      <c r="G458" s="83">
        <f t="shared" si="245"/>
        <v>-1.6222120000747964E-2</v>
      </c>
      <c r="J458" s="83">
        <f>G458</f>
        <v>-1.6222120000747964E-2</v>
      </c>
      <c r="P458" s="83">
        <f t="shared" si="222"/>
        <v>-1.256898816345021E-2</v>
      </c>
      <c r="Q458" s="146">
        <f t="shared" si="223"/>
        <v>38093.672899999998</v>
      </c>
      <c r="R458" s="83">
        <f t="shared" si="219"/>
        <v>1.3345372220678466E-5</v>
      </c>
      <c r="S458" s="85">
        <v>1</v>
      </c>
      <c r="T458" s="83">
        <f t="shared" si="224"/>
        <v>1.3345372220678466E-5</v>
      </c>
      <c r="Z458" s="83">
        <f t="shared" si="225"/>
        <v>61529</v>
      </c>
      <c r="AA458" s="90">
        <f t="shared" si="226"/>
        <v>-1.0180250729321806E-2</v>
      </c>
      <c r="AB458" s="90">
        <f t="shared" si="227"/>
        <v>-1.8610857434876366E-2</v>
      </c>
      <c r="AC458" s="90">
        <f t="shared" si="228"/>
        <v>-3.6531318372977541E-3</v>
      </c>
      <c r="AD458" s="90">
        <f t="shared" si="229"/>
        <v>-6.0418692714261577E-3</v>
      </c>
      <c r="AE458" s="90">
        <f t="shared" si="230"/>
        <v>3.650418429300365E-5</v>
      </c>
      <c r="AF458" s="83">
        <f t="shared" si="231"/>
        <v>-3.6531318372977541E-3</v>
      </c>
      <c r="AG458" s="147"/>
      <c r="AH458" s="83">
        <f t="shared" si="232"/>
        <v>2.3887374341284035E-3</v>
      </c>
      <c r="AI458" s="83">
        <f t="shared" si="233"/>
        <v>0.89027925734685265</v>
      </c>
      <c r="AJ458" s="83">
        <f t="shared" si="234"/>
        <v>0.97993238190148924</v>
      </c>
      <c r="AK458" s="83">
        <f t="shared" si="235"/>
        <v>-0.32787876945589328</v>
      </c>
      <c r="AL458" s="83">
        <f t="shared" si="236"/>
        <v>-1.8937207501603526</v>
      </c>
      <c r="AM458" s="83">
        <f t="shared" si="237"/>
        <v>-1.3891440404280593</v>
      </c>
      <c r="AN458" s="90">
        <f t="shared" si="246"/>
        <v>61.292972283168261</v>
      </c>
      <c r="AO458" s="90">
        <f t="shared" si="246"/>
        <v>61.292972283173683</v>
      </c>
      <c r="AP458" s="90">
        <f t="shared" si="246"/>
        <v>61.292972283664653</v>
      </c>
      <c r="AQ458" s="90">
        <f t="shared" si="246"/>
        <v>61.292972328165213</v>
      </c>
      <c r="AR458" s="90">
        <f t="shared" si="246"/>
        <v>61.292976361336919</v>
      </c>
      <c r="AS458" s="90">
        <f t="shared" si="246"/>
        <v>61.293339803967612</v>
      </c>
      <c r="AT458" s="90">
        <f t="shared" si="246"/>
        <v>61.317139474958843</v>
      </c>
      <c r="AU458" s="90">
        <f t="shared" si="238"/>
        <v>61.638546303237895</v>
      </c>
    </row>
    <row r="459" spans="1:47" ht="12.95" customHeight="1">
      <c r="A459" s="53" t="s">
        <v>202</v>
      </c>
      <c r="B459" s="50" t="s">
        <v>197</v>
      </c>
      <c r="C459" s="49">
        <v>53116.481899999999</v>
      </c>
      <c r="D459" s="49">
        <v>1.2999999999999999E-3</v>
      </c>
      <c r="E459" s="83">
        <f t="shared" si="220"/>
        <v>61548.451947261965</v>
      </c>
      <c r="F459" s="83">
        <f t="shared" si="221"/>
        <v>61548.5</v>
      </c>
      <c r="G459" s="83">
        <f t="shared" si="245"/>
        <v>-1.0604579998471308E-2</v>
      </c>
      <c r="J459" s="83">
        <f>G459</f>
        <v>-1.0604579998471308E-2</v>
      </c>
      <c r="P459" s="83">
        <f t="shared" si="222"/>
        <v>-1.2575321635601792E-2</v>
      </c>
      <c r="Q459" s="146">
        <f t="shared" si="223"/>
        <v>38097.981899999999</v>
      </c>
      <c r="R459" s="83">
        <f t="shared" si="219"/>
        <v>3.8838226003197386E-6</v>
      </c>
      <c r="S459" s="85">
        <v>1</v>
      </c>
      <c r="T459" s="83">
        <f t="shared" si="224"/>
        <v>3.8838226003197386E-6</v>
      </c>
      <c r="Z459" s="83">
        <f t="shared" si="225"/>
        <v>61548.5</v>
      </c>
      <c r="AA459" s="90">
        <f t="shared" si="226"/>
        <v>-1.0201454133863742E-2</v>
      </c>
      <c r="AB459" s="90">
        <f t="shared" si="227"/>
        <v>-1.2978447500209359E-2</v>
      </c>
      <c r="AC459" s="90">
        <f t="shared" si="228"/>
        <v>1.9707416371304836E-3</v>
      </c>
      <c r="AD459" s="90">
        <f t="shared" si="229"/>
        <v>-4.031258646075668E-4</v>
      </c>
      <c r="AE459" s="90">
        <f t="shared" si="230"/>
        <v>1.6251046271559829E-7</v>
      </c>
      <c r="AF459" s="83">
        <f t="shared" si="231"/>
        <v>1.9707416371304836E-3</v>
      </c>
      <c r="AG459" s="147"/>
      <c r="AH459" s="83">
        <f t="shared" si="232"/>
        <v>2.3738675017380504E-3</v>
      </c>
      <c r="AI459" s="83">
        <f t="shared" si="233"/>
        <v>0.89320101644005134</v>
      </c>
      <c r="AJ459" s="83">
        <f t="shared" si="234"/>
        <v>0.97811997979046239</v>
      </c>
      <c r="AK459" s="83">
        <f t="shared" si="235"/>
        <v>-0.32884206838364038</v>
      </c>
      <c r="AL459" s="83">
        <f t="shared" si="236"/>
        <v>-1.8848227842436476</v>
      </c>
      <c r="AM459" s="83">
        <f t="shared" si="237"/>
        <v>-1.376189736622685</v>
      </c>
      <c r="AN459" s="90">
        <f t="shared" si="246"/>
        <v>61.302335114575477</v>
      </c>
      <c r="AO459" s="90">
        <f t="shared" si="246"/>
        <v>61.30233511459479</v>
      </c>
      <c r="AP459" s="90">
        <f t="shared" si="246"/>
        <v>61.302335115948615</v>
      </c>
      <c r="AQ459" s="90">
        <f t="shared" si="246"/>
        <v>61.30233521083403</v>
      </c>
      <c r="AR459" s="90">
        <f t="shared" si="246"/>
        <v>61.302341860532934</v>
      </c>
      <c r="AS459" s="90">
        <f t="shared" si="246"/>
        <v>61.30280524395959</v>
      </c>
      <c r="AT459" s="90">
        <f t="shared" si="246"/>
        <v>61.327575676533073</v>
      </c>
      <c r="AU459" s="90">
        <f t="shared" si="238"/>
        <v>61.647790689867492</v>
      </c>
    </row>
    <row r="460" spans="1:47" ht="12.95" customHeight="1">
      <c r="A460" s="53" t="s">
        <v>199</v>
      </c>
      <c r="B460" s="153"/>
      <c r="C460" s="49">
        <v>53122.328000000001</v>
      </c>
      <c r="D460" s="49">
        <v>1E-4</v>
      </c>
      <c r="E460" s="83">
        <f t="shared" si="220"/>
        <v>61574.942493026763</v>
      </c>
      <c r="F460" s="83">
        <f t="shared" si="221"/>
        <v>61575</v>
      </c>
      <c r="G460" s="83">
        <f t="shared" si="245"/>
        <v>-1.2690999996266328E-2</v>
      </c>
      <c r="J460" s="83">
        <f>G460</f>
        <v>-1.2690999996266328E-2</v>
      </c>
      <c r="P460" s="83">
        <f t="shared" si="222"/>
        <v>-1.2583927990793413E-2</v>
      </c>
      <c r="Q460" s="146">
        <f t="shared" si="223"/>
        <v>38103.828000000001</v>
      </c>
      <c r="R460" s="83">
        <f t="shared" si="219"/>
        <v>1.1464414355991992E-8</v>
      </c>
      <c r="S460" s="85">
        <v>1</v>
      </c>
      <c r="T460" s="83">
        <f t="shared" si="224"/>
        <v>1.1464414355991992E-8</v>
      </c>
      <c r="Z460" s="83">
        <f t="shared" si="225"/>
        <v>61575</v>
      </c>
      <c r="AA460" s="90">
        <f t="shared" si="226"/>
        <v>-1.0230682247734787E-2</v>
      </c>
      <c r="AB460" s="90">
        <f t="shared" si="227"/>
        <v>-1.5044245739324953E-2</v>
      </c>
      <c r="AC460" s="90">
        <f t="shared" si="228"/>
        <v>-1.0707200547291525E-4</v>
      </c>
      <c r="AD460" s="90">
        <f t="shared" si="229"/>
        <v>-2.4603177485315406E-3</v>
      </c>
      <c r="AE460" s="90">
        <f t="shared" si="230"/>
        <v>6.0531634237393089E-6</v>
      </c>
      <c r="AF460" s="83">
        <f t="shared" si="231"/>
        <v>-1.0707200547291525E-4</v>
      </c>
      <c r="AG460" s="147"/>
      <c r="AH460" s="83">
        <f t="shared" si="232"/>
        <v>2.3532457430586254E-3</v>
      </c>
      <c r="AI460" s="83">
        <f t="shared" si="233"/>
        <v>0.89721621941155716</v>
      </c>
      <c r="AJ460" s="83">
        <f t="shared" si="234"/>
        <v>0.9755121551788819</v>
      </c>
      <c r="AK460" s="83">
        <f t="shared" si="235"/>
        <v>-0.33011910468225836</v>
      </c>
      <c r="AL460" s="83">
        <f t="shared" si="236"/>
        <v>-1.8726364720744826</v>
      </c>
      <c r="AM460" s="83">
        <f t="shared" si="237"/>
        <v>-1.3587031775684471</v>
      </c>
      <c r="AN460" s="90">
        <f t="shared" si="246"/>
        <v>61.315108424370237</v>
      </c>
      <c r="AO460" s="90">
        <f t="shared" si="246"/>
        <v>61.315108424444929</v>
      </c>
      <c r="AP460" s="90">
        <f t="shared" si="246"/>
        <v>61.315108428443502</v>
      </c>
      <c r="AQ460" s="90">
        <f t="shared" si="246"/>
        <v>61.315108642507468</v>
      </c>
      <c r="AR460" s="90">
        <f t="shared" si="246"/>
        <v>61.315120101220167</v>
      </c>
      <c r="AS460" s="90">
        <f t="shared" si="246"/>
        <v>61.315729977575614</v>
      </c>
      <c r="AT460" s="90">
        <f t="shared" si="246"/>
        <v>61.341802050062292</v>
      </c>
      <c r="AU460" s="90">
        <f t="shared" si="238"/>
        <v>61.660353574261563</v>
      </c>
    </row>
    <row r="461" spans="1:47" ht="12.95" customHeight="1">
      <c r="A461" s="214" t="s">
        <v>1428</v>
      </c>
      <c r="B461" s="215" t="s">
        <v>197</v>
      </c>
      <c r="C461" s="216">
        <v>53128.397799999919</v>
      </c>
      <c r="D461" s="216">
        <v>2.0000000000000001E-4</v>
      </c>
      <c r="E461" s="53">
        <f t="shared" si="220"/>
        <v>61602.446694918777</v>
      </c>
      <c r="F461" s="83">
        <f t="shared" si="221"/>
        <v>61602.5</v>
      </c>
      <c r="G461" s="83">
        <f t="shared" si="245"/>
        <v>-1.1763700080337003E-2</v>
      </c>
      <c r="M461" s="83">
        <f t="shared" ref="M461:M480" si="247">G461</f>
        <v>-1.1763700080337003E-2</v>
      </c>
      <c r="O461" s="83">
        <f t="shared" ref="O461:O480" ca="1" si="248">+C$11+C$12*F461</f>
        <v>-6.2710469799501165E-3</v>
      </c>
      <c r="P461" s="83">
        <f t="shared" si="222"/>
        <v>-1.2592858296605461E-2</v>
      </c>
      <c r="Q461" s="146">
        <f t="shared" si="223"/>
        <v>38109.897799999919</v>
      </c>
      <c r="R461" s="83">
        <f t="shared" si="219"/>
        <v>6.8750334760549097E-7</v>
      </c>
      <c r="S461" s="85">
        <v>1</v>
      </c>
      <c r="T461" s="83">
        <f t="shared" si="224"/>
        <v>6.8750334760549097E-7</v>
      </c>
      <c r="Z461" s="83">
        <f t="shared" si="225"/>
        <v>61602.5</v>
      </c>
      <c r="AA461" s="90">
        <f t="shared" si="226"/>
        <v>-1.0261519654133603E-2</v>
      </c>
      <c r="AB461" s="90">
        <f t="shared" si="227"/>
        <v>-1.409503872280886E-2</v>
      </c>
      <c r="AC461" s="90">
        <f t="shared" si="228"/>
        <v>8.2915821626845798E-4</v>
      </c>
      <c r="AD461" s="90">
        <f t="shared" si="229"/>
        <v>-1.5021804262033995E-3</v>
      </c>
      <c r="AE461" s="90">
        <f t="shared" si="230"/>
        <v>2.2565460328686268E-6</v>
      </c>
      <c r="AF461" s="83">
        <f t="shared" si="231"/>
        <v>8.2915821626845798E-4</v>
      </c>
      <c r="AG461" s="147"/>
      <c r="AH461" s="83">
        <f t="shared" si="232"/>
        <v>2.3313386424718575E-3</v>
      </c>
      <c r="AI461" s="83">
        <f t="shared" si="233"/>
        <v>0.90143771640732684</v>
      </c>
      <c r="AJ461" s="83">
        <f t="shared" si="234"/>
        <v>0.97262566421635488</v>
      </c>
      <c r="AK461" s="83">
        <f t="shared" si="235"/>
        <v>-0.3314039907443278</v>
      </c>
      <c r="AL461" s="83">
        <f t="shared" si="236"/>
        <v>-1.8598736835280893</v>
      </c>
      <c r="AM461" s="83">
        <f t="shared" si="237"/>
        <v>-1.3406971307561728</v>
      </c>
      <c r="AN461" s="90">
        <f t="shared" ref="AN461:AT470" si="249">$AU461+$AB$7*SIN(AO461)</f>
        <v>61.328424720918349</v>
      </c>
      <c r="AO461" s="90">
        <f t="shared" si="249"/>
        <v>61.328424721147073</v>
      </c>
      <c r="AP461" s="90">
        <f t="shared" si="249"/>
        <v>61.328424730974284</v>
      </c>
      <c r="AQ461" s="90">
        <f t="shared" si="249"/>
        <v>61.328425153197045</v>
      </c>
      <c r="AR461" s="90">
        <f t="shared" si="249"/>
        <v>61.328443291356997</v>
      </c>
      <c r="AS461" s="90">
        <f t="shared" si="249"/>
        <v>61.329217933614885</v>
      </c>
      <c r="AT461" s="90">
        <f t="shared" si="249"/>
        <v>61.356618420930381</v>
      </c>
      <c r="AU461" s="90">
        <f t="shared" si="238"/>
        <v>61.673390529764852</v>
      </c>
    </row>
    <row r="462" spans="1:47" ht="12.95" customHeight="1">
      <c r="A462" s="214" t="s">
        <v>1428</v>
      </c>
      <c r="B462" s="215" t="s">
        <v>195</v>
      </c>
      <c r="C462" s="216">
        <v>53128.50820000004</v>
      </c>
      <c r="D462" s="216">
        <v>1E-4</v>
      </c>
      <c r="E462" s="53">
        <f t="shared" si="220"/>
        <v>61602.946952570142</v>
      </c>
      <c r="F462" s="83">
        <f t="shared" si="221"/>
        <v>61603</v>
      </c>
      <c r="G462" s="83">
        <f t="shared" si="245"/>
        <v>-1.1706839955877513E-2</v>
      </c>
      <c r="M462" s="83">
        <f t="shared" si="247"/>
        <v>-1.1706839955877513E-2</v>
      </c>
      <c r="O462" s="83">
        <f t="shared" ca="1" si="248"/>
        <v>-6.2715487366470299E-3</v>
      </c>
      <c r="P462" s="83">
        <f t="shared" si="222"/>
        <v>-1.2593020658094969E-2</v>
      </c>
      <c r="Q462" s="146">
        <f t="shared" si="223"/>
        <v>38110.00820000004</v>
      </c>
      <c r="R462" s="83">
        <f t="shared" si="219"/>
        <v>7.8531623698262402E-7</v>
      </c>
      <c r="S462" s="85">
        <v>1</v>
      </c>
      <c r="T462" s="83">
        <f t="shared" si="224"/>
        <v>7.8531623698262402E-7</v>
      </c>
      <c r="Z462" s="83">
        <f t="shared" si="225"/>
        <v>61603</v>
      </c>
      <c r="AA462" s="90">
        <f t="shared" si="226"/>
        <v>-1.026208512828513E-2</v>
      </c>
      <c r="AB462" s="90">
        <f t="shared" si="227"/>
        <v>-1.4037775485687352E-2</v>
      </c>
      <c r="AC462" s="90">
        <f t="shared" si="228"/>
        <v>8.8618070221745636E-4</v>
      </c>
      <c r="AD462" s="90">
        <f t="shared" si="229"/>
        <v>-1.444754827592383E-3</v>
      </c>
      <c r="AE462" s="90">
        <f t="shared" si="230"/>
        <v>2.0873165118514962E-6</v>
      </c>
      <c r="AF462" s="83">
        <f t="shared" si="231"/>
        <v>8.8618070221745636E-4</v>
      </c>
      <c r="AG462" s="147"/>
      <c r="AH462" s="83">
        <f t="shared" si="232"/>
        <v>2.3309355298098389E-3</v>
      </c>
      <c r="AI462" s="83">
        <f t="shared" si="233"/>
        <v>0.90151499030672999</v>
      </c>
      <c r="AJ462" s="83">
        <f t="shared" si="234"/>
        <v>0.97257145588529748</v>
      </c>
      <c r="AK462" s="83">
        <f t="shared" si="235"/>
        <v>-0.33142696283492917</v>
      </c>
      <c r="AL462" s="83">
        <f t="shared" si="236"/>
        <v>-1.8596405203101203</v>
      </c>
      <c r="AM462" s="83">
        <f t="shared" si="237"/>
        <v>-1.3403710483082167</v>
      </c>
      <c r="AN462" s="90">
        <f t="shared" si="249"/>
        <v>61.328667415312722</v>
      </c>
      <c r="AO462" s="90">
        <f t="shared" si="249"/>
        <v>61.328667415545688</v>
      </c>
      <c r="AP462" s="90">
        <f t="shared" si="249"/>
        <v>61.328667425519299</v>
      </c>
      <c r="AQ462" s="90">
        <f t="shared" si="249"/>
        <v>61.328667852496253</v>
      </c>
      <c r="AR462" s="90">
        <f t="shared" si="249"/>
        <v>61.328686129137822</v>
      </c>
      <c r="AS462" s="90">
        <f t="shared" si="249"/>
        <v>61.329463885355914</v>
      </c>
      <c r="AT462" s="90">
        <f t="shared" si="249"/>
        <v>61.356888308761853</v>
      </c>
      <c r="AU462" s="90">
        <f t="shared" si="238"/>
        <v>61.673627565319457</v>
      </c>
    </row>
    <row r="463" spans="1:47" ht="12.95" customHeight="1">
      <c r="A463" s="214" t="s">
        <v>1428</v>
      </c>
      <c r="B463" s="215" t="s">
        <v>197</v>
      </c>
      <c r="C463" s="216">
        <v>53129.501800000202</v>
      </c>
      <c r="D463" s="216">
        <v>1E-4</v>
      </c>
      <c r="E463" s="53">
        <f t="shared" si="220"/>
        <v>61607.44927142821</v>
      </c>
      <c r="F463" s="83">
        <f t="shared" si="221"/>
        <v>61607.5</v>
      </c>
      <c r="G463" s="83">
        <f t="shared" si="245"/>
        <v>-1.1195099796168506E-2</v>
      </c>
      <c r="M463" s="83">
        <f t="shared" si="247"/>
        <v>-1.1195099796168506E-2</v>
      </c>
      <c r="O463" s="83">
        <f t="shared" ca="1" si="248"/>
        <v>-6.2760645469192716E-3</v>
      </c>
      <c r="P463" s="83">
        <f t="shared" si="222"/>
        <v>-1.2594481899114215E-2</v>
      </c>
      <c r="Q463" s="146">
        <f t="shared" si="223"/>
        <v>38111.001800000202</v>
      </c>
      <c r="R463" s="83">
        <f t="shared" si="219"/>
        <v>1.9582702700447537E-6</v>
      </c>
      <c r="S463" s="85">
        <v>1</v>
      </c>
      <c r="T463" s="83">
        <f t="shared" si="224"/>
        <v>1.9582702700447537E-6</v>
      </c>
      <c r="Z463" s="83">
        <f t="shared" si="225"/>
        <v>61607.5</v>
      </c>
      <c r="AA463" s="90">
        <f t="shared" si="226"/>
        <v>-1.0267182119786899E-2</v>
      </c>
      <c r="AB463" s="90">
        <f t="shared" si="227"/>
        <v>-1.3522399575495822E-2</v>
      </c>
      <c r="AC463" s="90">
        <f t="shared" si="228"/>
        <v>1.3993821029457086E-3</v>
      </c>
      <c r="AD463" s="90">
        <f t="shared" si="229"/>
        <v>-9.279176763816073E-4</v>
      </c>
      <c r="AE463" s="90">
        <f t="shared" si="230"/>
        <v>8.610312141414413E-7</v>
      </c>
      <c r="AF463" s="83">
        <f t="shared" si="231"/>
        <v>1.3993821029457086E-3</v>
      </c>
      <c r="AG463" s="147"/>
      <c r="AH463" s="83">
        <f t="shared" si="232"/>
        <v>2.327299779327315E-3</v>
      </c>
      <c r="AI463" s="83">
        <f t="shared" si="233"/>
        <v>0.90221129298980207</v>
      </c>
      <c r="AJ463" s="83">
        <f t="shared" si="234"/>
        <v>0.97208077941811466</v>
      </c>
      <c r="AK463" s="83">
        <f t="shared" si="235"/>
        <v>-0.33163307677242138</v>
      </c>
      <c r="AL463" s="83">
        <f t="shared" si="236"/>
        <v>-1.8575402506949357</v>
      </c>
      <c r="AM463" s="83">
        <f t="shared" si="237"/>
        <v>-1.3374383738988818</v>
      </c>
      <c r="AN463" s="90">
        <f t="shared" si="249"/>
        <v>61.330852601737597</v>
      </c>
      <c r="AO463" s="90">
        <f t="shared" si="249"/>
        <v>61.330852602011731</v>
      </c>
      <c r="AP463" s="90">
        <f t="shared" si="249"/>
        <v>61.330852613380721</v>
      </c>
      <c r="AQ463" s="90">
        <f t="shared" si="249"/>
        <v>61.330853084880026</v>
      </c>
      <c r="AR463" s="90">
        <f t="shared" si="249"/>
        <v>61.330872636288269</v>
      </c>
      <c r="AS463" s="90">
        <f t="shared" si="249"/>
        <v>61.331678606193705</v>
      </c>
      <c r="AT463" s="90">
        <f t="shared" si="249"/>
        <v>61.35931809985518</v>
      </c>
      <c r="AU463" s="90">
        <f t="shared" si="238"/>
        <v>61.675760885310901</v>
      </c>
    </row>
    <row r="464" spans="1:47" ht="12.95" customHeight="1">
      <c r="A464" s="214" t="s">
        <v>1428</v>
      </c>
      <c r="B464" s="215" t="s">
        <v>197</v>
      </c>
      <c r="C464" s="216">
        <v>53130.383899999782</v>
      </c>
      <c r="D464" s="216">
        <v>2.0000000000000001E-4</v>
      </c>
      <c r="E464" s="53">
        <f t="shared" si="220"/>
        <v>61611.446348181606</v>
      </c>
      <c r="F464" s="83">
        <f t="shared" si="221"/>
        <v>61611.5</v>
      </c>
      <c r="G464" s="83">
        <f t="shared" si="245"/>
        <v>-1.1840220220619813E-2</v>
      </c>
      <c r="M464" s="83">
        <f t="shared" si="247"/>
        <v>-1.1840220220619813E-2</v>
      </c>
      <c r="O464" s="83">
        <f t="shared" ca="1" si="248"/>
        <v>-6.2800786004945999E-3</v>
      </c>
      <c r="P464" s="83">
        <f t="shared" si="222"/>
        <v>-1.2595780761303035E-2</v>
      </c>
      <c r="Q464" s="146">
        <f t="shared" si="223"/>
        <v>38111.883899999782</v>
      </c>
      <c r="R464" s="83">
        <f t="shared" si="219"/>
        <v>5.7087173063752396E-7</v>
      </c>
      <c r="S464" s="85">
        <v>1</v>
      </c>
      <c r="T464" s="83">
        <f t="shared" si="224"/>
        <v>5.7087173063752396E-7</v>
      </c>
      <c r="Z464" s="83">
        <f t="shared" si="225"/>
        <v>61611.5</v>
      </c>
      <c r="AA464" s="90">
        <f t="shared" si="226"/>
        <v>-1.0271724459030438E-2</v>
      </c>
      <c r="AB464" s="90">
        <f t="shared" si="227"/>
        <v>-1.416427652289241E-2</v>
      </c>
      <c r="AC464" s="90">
        <f t="shared" si="228"/>
        <v>7.5556054068322276E-4</v>
      </c>
      <c r="AD464" s="90">
        <f t="shared" si="229"/>
        <v>-1.5684957615893745E-3</v>
      </c>
      <c r="AE464" s="90">
        <f t="shared" si="230"/>
        <v>2.4601789541238318E-6</v>
      </c>
      <c r="AF464" s="83">
        <f t="shared" si="231"/>
        <v>7.5556054068322276E-4</v>
      </c>
      <c r="AG464" s="147"/>
      <c r="AH464" s="83">
        <f t="shared" si="232"/>
        <v>2.3240563022725977E-3</v>
      </c>
      <c r="AI464" s="83">
        <f t="shared" si="233"/>
        <v>0.90283149556734288</v>
      </c>
      <c r="AJ464" s="83">
        <f t="shared" si="234"/>
        <v>0.97164037803659842</v>
      </c>
      <c r="AK464" s="83">
        <f t="shared" si="235"/>
        <v>-0.33181532600919705</v>
      </c>
      <c r="AL464" s="83">
        <f t="shared" si="236"/>
        <v>-1.8556706180474556</v>
      </c>
      <c r="AM464" s="83">
        <f t="shared" si="237"/>
        <v>-1.3348346674613005</v>
      </c>
      <c r="AN464" s="90">
        <f t="shared" si="249"/>
        <v>61.332796407439467</v>
      </c>
      <c r="AO464" s="90">
        <f t="shared" si="249"/>
        <v>61.332796407755019</v>
      </c>
      <c r="AP464" s="90">
        <f t="shared" si="249"/>
        <v>61.332796420487753</v>
      </c>
      <c r="AQ464" s="90">
        <f t="shared" si="249"/>
        <v>61.332796934260266</v>
      </c>
      <c r="AR464" s="90">
        <f t="shared" si="249"/>
        <v>61.33281766219374</v>
      </c>
      <c r="AS464" s="90">
        <f t="shared" si="249"/>
        <v>61.333648994253075</v>
      </c>
      <c r="AT464" s="90">
        <f t="shared" si="249"/>
        <v>61.361479123215361</v>
      </c>
      <c r="AU464" s="90">
        <f t="shared" si="238"/>
        <v>61.677657169747739</v>
      </c>
    </row>
    <row r="465" spans="1:50" ht="12.95" customHeight="1">
      <c r="A465" s="214" t="s">
        <v>1428</v>
      </c>
      <c r="B465" s="215" t="s">
        <v>195</v>
      </c>
      <c r="C465" s="216">
        <v>53130.494700000156</v>
      </c>
      <c r="D465" s="216">
        <v>2.0000000000000001E-4</v>
      </c>
      <c r="E465" s="53">
        <f t="shared" si="220"/>
        <v>61611.948418361833</v>
      </c>
      <c r="F465" s="83">
        <f t="shared" si="221"/>
        <v>61612</v>
      </c>
      <c r="G465" s="83">
        <f t="shared" si="245"/>
        <v>-1.1383359844330698E-2</v>
      </c>
      <c r="M465" s="83">
        <f t="shared" si="247"/>
        <v>-1.1383359844330698E-2</v>
      </c>
      <c r="O465" s="83">
        <f t="shared" ca="1" si="248"/>
        <v>-6.2805803571915134E-3</v>
      </c>
      <c r="P465" s="83">
        <f t="shared" si="222"/>
        <v>-1.2595943117838002E-2</v>
      </c>
      <c r="Q465" s="146">
        <f t="shared" si="223"/>
        <v>38111.994700000156</v>
      </c>
      <c r="R465" s="83">
        <f t="shared" si="219"/>
        <v>1.4703581951896875E-6</v>
      </c>
      <c r="S465" s="85">
        <v>1</v>
      </c>
      <c r="T465" s="83">
        <f t="shared" si="224"/>
        <v>1.4703581951896875E-6</v>
      </c>
      <c r="Z465" s="83">
        <f t="shared" si="225"/>
        <v>61612</v>
      </c>
      <c r="AA465" s="90">
        <f t="shared" si="226"/>
        <v>-1.027229302492114E-2</v>
      </c>
      <c r="AB465" s="90">
        <f t="shared" si="227"/>
        <v>-1.370700993724756E-2</v>
      </c>
      <c r="AC465" s="90">
        <f t="shared" si="228"/>
        <v>1.2125832735073033E-3</v>
      </c>
      <c r="AD465" s="90">
        <f t="shared" si="229"/>
        <v>-1.1110668194095584E-3</v>
      </c>
      <c r="AE465" s="90">
        <f t="shared" si="230"/>
        <v>1.2344694771928723E-6</v>
      </c>
      <c r="AF465" s="83">
        <f t="shared" si="231"/>
        <v>1.2125832735073033E-3</v>
      </c>
      <c r="AG465" s="147"/>
      <c r="AH465" s="83">
        <f t="shared" si="232"/>
        <v>2.3236500929168626E-3</v>
      </c>
      <c r="AI465" s="83">
        <f t="shared" si="233"/>
        <v>0.90290910480302566</v>
      </c>
      <c r="AJ465" s="83">
        <f t="shared" si="234"/>
        <v>0.97158504623625341</v>
      </c>
      <c r="AK465" s="83">
        <f t="shared" si="235"/>
        <v>-0.33183804317485838</v>
      </c>
      <c r="AL465" s="83">
        <f t="shared" si="236"/>
        <v>-1.8554367331945107</v>
      </c>
      <c r="AM465" s="83">
        <f t="shared" si="237"/>
        <v>-1.334509409709292</v>
      </c>
      <c r="AN465" s="90">
        <f t="shared" si="249"/>
        <v>61.333039477110596</v>
      </c>
      <c r="AO465" s="90">
        <f t="shared" si="249"/>
        <v>61.333039477431669</v>
      </c>
      <c r="AP465" s="90">
        <f t="shared" si="249"/>
        <v>61.333039490343431</v>
      </c>
      <c r="AQ465" s="90">
        <f t="shared" si="249"/>
        <v>61.333040009583748</v>
      </c>
      <c r="AR465" s="90">
        <f t="shared" si="249"/>
        <v>61.333060887483597</v>
      </c>
      <c r="AS465" s="90">
        <f t="shared" si="249"/>
        <v>61.333895408505562</v>
      </c>
      <c r="AT465" s="90">
        <f t="shared" si="249"/>
        <v>61.361749331096227</v>
      </c>
      <c r="AU465" s="90">
        <f t="shared" si="238"/>
        <v>61.677894205302344</v>
      </c>
    </row>
    <row r="466" spans="1:50" ht="12.95" customHeight="1">
      <c r="A466" s="214" t="s">
        <v>1428</v>
      </c>
      <c r="B466" s="215" t="s">
        <v>195</v>
      </c>
      <c r="C466" s="216">
        <v>53132.480899999849</v>
      </c>
      <c r="D466" s="216">
        <v>1E-4</v>
      </c>
      <c r="E466" s="53">
        <f t="shared" si="220"/>
        <v>61620.948524755819</v>
      </c>
      <c r="F466" s="83">
        <f t="shared" si="221"/>
        <v>61621</v>
      </c>
      <c r="G466" s="83">
        <f t="shared" si="245"/>
        <v>-1.1359880154486746E-2</v>
      </c>
      <c r="M466" s="83">
        <f t="shared" si="247"/>
        <v>-1.1359880154486746E-2</v>
      </c>
      <c r="O466" s="83">
        <f t="shared" ca="1" si="248"/>
        <v>-6.2896119777360038E-3</v>
      </c>
      <c r="P466" s="83">
        <f t="shared" si="222"/>
        <v>-1.2598865488399216E-2</v>
      </c>
      <c r="Q466" s="146">
        <f t="shared" si="223"/>
        <v>38113.980899999849</v>
      </c>
      <c r="R466" s="83">
        <f t="shared" si="219"/>
        <v>1.5350846576501957E-6</v>
      </c>
      <c r="S466" s="85">
        <v>1</v>
      </c>
      <c r="T466" s="83">
        <f t="shared" si="224"/>
        <v>1.5350846576501957E-6</v>
      </c>
      <c r="Z466" s="83">
        <f t="shared" si="225"/>
        <v>61621</v>
      </c>
      <c r="AA466" s="90">
        <f t="shared" si="226"/>
        <v>-1.028255663384664E-2</v>
      </c>
      <c r="AB466" s="90">
        <f t="shared" si="227"/>
        <v>-1.3676189009039323E-2</v>
      </c>
      <c r="AC466" s="90">
        <f t="shared" si="228"/>
        <v>1.2389853339124703E-3</v>
      </c>
      <c r="AD466" s="90">
        <f t="shared" si="229"/>
        <v>-1.0773235206401055E-3</v>
      </c>
      <c r="AE466" s="90">
        <f t="shared" si="230"/>
        <v>1.1606259681243918E-6</v>
      </c>
      <c r="AF466" s="83">
        <f t="shared" si="231"/>
        <v>1.2389853339124703E-3</v>
      </c>
      <c r="AG466" s="147"/>
      <c r="AH466" s="83">
        <f t="shared" si="232"/>
        <v>2.3163088545525767E-3</v>
      </c>
      <c r="AI466" s="83">
        <f t="shared" si="233"/>
        <v>0.90430926413600021</v>
      </c>
      <c r="AJ466" s="83">
        <f t="shared" si="234"/>
        <v>0.97057832962868407</v>
      </c>
      <c r="AK466" s="83">
        <f t="shared" si="235"/>
        <v>-0.33224450619698026</v>
      </c>
      <c r="AL466" s="83">
        <f t="shared" si="236"/>
        <v>-1.8512199162956215</v>
      </c>
      <c r="AM466" s="83">
        <f t="shared" si="237"/>
        <v>-1.3286625468584028</v>
      </c>
      <c r="AN466" s="90">
        <f t="shared" si="249"/>
        <v>61.337418309342524</v>
      </c>
      <c r="AO466" s="90">
        <f t="shared" si="249"/>
        <v>61.337418309777298</v>
      </c>
      <c r="AP466" s="90">
        <f t="shared" si="249"/>
        <v>61.337418326260902</v>
      </c>
      <c r="AQ466" s="90">
        <f t="shared" si="249"/>
        <v>61.337418951196582</v>
      </c>
      <c r="AR466" s="90">
        <f t="shared" si="249"/>
        <v>61.33744264034636</v>
      </c>
      <c r="AS466" s="90">
        <f t="shared" si="249"/>
        <v>61.338335269823368</v>
      </c>
      <c r="AT466" s="90">
        <f t="shared" si="249"/>
        <v>61.366616108591693</v>
      </c>
      <c r="AU466" s="90">
        <f t="shared" si="238"/>
        <v>61.682160845285239</v>
      </c>
    </row>
    <row r="467" spans="1:50" ht="12.95" customHeight="1">
      <c r="A467" s="214" t="s">
        <v>1428</v>
      </c>
      <c r="B467" s="215" t="s">
        <v>197</v>
      </c>
      <c r="C467" s="216">
        <v>53135.459199999925</v>
      </c>
      <c r="D467" s="216">
        <v>2.9999999999999997E-4</v>
      </c>
      <c r="E467" s="53">
        <f t="shared" si="220"/>
        <v>61634.44415302993</v>
      </c>
      <c r="F467" s="83">
        <f t="shared" si="221"/>
        <v>61634.5</v>
      </c>
      <c r="G467" s="83">
        <f t="shared" si="245"/>
        <v>-1.2324660070589744E-2</v>
      </c>
      <c r="M467" s="83">
        <f t="shared" si="247"/>
        <v>-1.2324660070589744E-2</v>
      </c>
      <c r="O467" s="83">
        <f t="shared" ca="1" si="248"/>
        <v>-6.303159408552729E-3</v>
      </c>
      <c r="P467" s="83">
        <f t="shared" si="222"/>
        <v>-1.2603248877025124E-2</v>
      </c>
      <c r="Q467" s="146">
        <f t="shared" si="223"/>
        <v>38116.959199999925</v>
      </c>
      <c r="R467" s="83">
        <f t="shared" si="219"/>
        <v>7.7611723071089644E-8</v>
      </c>
      <c r="S467" s="85">
        <v>1</v>
      </c>
      <c r="T467" s="83">
        <f t="shared" si="224"/>
        <v>7.7611723071089644E-8</v>
      </c>
      <c r="Z467" s="83">
        <f t="shared" si="225"/>
        <v>61634.5</v>
      </c>
      <c r="AA467" s="90">
        <f t="shared" si="226"/>
        <v>-1.029805675963389E-2</v>
      </c>
      <c r="AB467" s="90">
        <f t="shared" si="227"/>
        <v>-1.4629852187980977E-2</v>
      </c>
      <c r="AC467" s="90">
        <f t="shared" si="228"/>
        <v>2.7858880643538003E-4</v>
      </c>
      <c r="AD467" s="90">
        <f t="shared" si="229"/>
        <v>-2.0266033109558532E-3</v>
      </c>
      <c r="AE467" s="90">
        <f t="shared" si="230"/>
        <v>4.1071209799772262E-6</v>
      </c>
      <c r="AF467" s="83">
        <f t="shared" si="231"/>
        <v>2.7858880643538003E-4</v>
      </c>
      <c r="AG467" s="147"/>
      <c r="AH467" s="83">
        <f t="shared" si="232"/>
        <v>2.3051921173912323E-3</v>
      </c>
      <c r="AI467" s="83">
        <f t="shared" si="233"/>
        <v>0.90642087329141807</v>
      </c>
      <c r="AJ467" s="83">
        <f t="shared" si="234"/>
        <v>0.969029826741995</v>
      </c>
      <c r="AK467" s="83">
        <f t="shared" si="235"/>
        <v>-0.33284542339159207</v>
      </c>
      <c r="AL467" s="83">
        <f t="shared" si="236"/>
        <v>-1.8448700921096937</v>
      </c>
      <c r="AM467" s="83">
        <f t="shared" si="237"/>
        <v>-1.3199196736771839</v>
      </c>
      <c r="AN467" s="90">
        <f t="shared" si="249"/>
        <v>61.343999316442606</v>
      </c>
      <c r="AO467" s="90">
        <f t="shared" si="249"/>
        <v>61.343999317108178</v>
      </c>
      <c r="AP467" s="90">
        <f t="shared" si="249"/>
        <v>61.343999340343707</v>
      </c>
      <c r="AQ467" s="90">
        <f t="shared" si="249"/>
        <v>61.344000151507466</v>
      </c>
      <c r="AR467" s="90">
        <f t="shared" si="249"/>
        <v>61.344028464677287</v>
      </c>
      <c r="AS467" s="90">
        <f t="shared" si="249"/>
        <v>61.345010749121016</v>
      </c>
      <c r="AT467" s="90">
        <f t="shared" si="249"/>
        <v>61.37392704183484</v>
      </c>
      <c r="AU467" s="90">
        <f t="shared" si="238"/>
        <v>61.688560805259577</v>
      </c>
    </row>
    <row r="468" spans="1:50" ht="12.95" customHeight="1">
      <c r="A468" s="214" t="s">
        <v>1428</v>
      </c>
      <c r="B468" s="215" t="s">
        <v>197</v>
      </c>
      <c r="C468" s="216">
        <v>53137.44579999987</v>
      </c>
      <c r="D468" s="216">
        <v>2.9999999999999997E-4</v>
      </c>
      <c r="E468" s="53">
        <f t="shared" si="220"/>
        <v>61643.446071952778</v>
      </c>
      <c r="F468" s="83">
        <f t="shared" si="221"/>
        <v>61643.5</v>
      </c>
      <c r="G468" s="83">
        <f t="shared" si="245"/>
        <v>-1.1901180128916167E-2</v>
      </c>
      <c r="M468" s="83">
        <f t="shared" si="247"/>
        <v>-1.1901180128916167E-2</v>
      </c>
      <c r="O468" s="83">
        <f t="shared" ca="1" si="248"/>
        <v>-6.3121910290972125E-3</v>
      </c>
      <c r="P468" s="83">
        <f t="shared" si="222"/>
        <v>-1.2606171024631789E-2</v>
      </c>
      <c r="Q468" s="146">
        <f t="shared" si="223"/>
        <v>38118.94579999987</v>
      </c>
      <c r="R468" s="83">
        <f t="shared" ref="R468:R531" si="250">+(P468-G468)^2</f>
        <v>4.9701216304191546E-7</v>
      </c>
      <c r="S468" s="85">
        <v>1</v>
      </c>
      <c r="T468" s="83">
        <f t="shared" si="224"/>
        <v>4.9701216304191546E-7</v>
      </c>
      <c r="Z468" s="83">
        <f t="shared" si="225"/>
        <v>61643.5</v>
      </c>
      <c r="AA468" s="90">
        <f t="shared" si="226"/>
        <v>-1.0308460152130147E-2</v>
      </c>
      <c r="AB468" s="90">
        <f t="shared" si="227"/>
        <v>-1.4198891001417809E-2</v>
      </c>
      <c r="AC468" s="90">
        <f t="shared" si="228"/>
        <v>7.0499089571562229E-4</v>
      </c>
      <c r="AD468" s="90">
        <f t="shared" si="229"/>
        <v>-1.5927199767860195E-3</v>
      </c>
      <c r="AE468" s="90">
        <f t="shared" si="230"/>
        <v>2.5367569244532584E-6</v>
      </c>
      <c r="AF468" s="83">
        <f t="shared" si="231"/>
        <v>7.0499089571562229E-4</v>
      </c>
      <c r="AG468" s="147"/>
      <c r="AH468" s="83">
        <f t="shared" si="232"/>
        <v>2.2977108725016427E-3</v>
      </c>
      <c r="AI468" s="83">
        <f t="shared" si="233"/>
        <v>0.90783621658601288</v>
      </c>
      <c r="AJ468" s="83">
        <f t="shared" si="234"/>
        <v>0.9679716358861884</v>
      </c>
      <c r="AK468" s="83">
        <f t="shared" si="235"/>
        <v>-0.33324010241129248</v>
      </c>
      <c r="AL468" s="83">
        <f t="shared" si="236"/>
        <v>-1.8406203640803258</v>
      </c>
      <c r="AM468" s="83">
        <f t="shared" si="237"/>
        <v>-1.3141091848330315</v>
      </c>
      <c r="AN468" s="90">
        <f t="shared" si="249"/>
        <v>61.348395203266797</v>
      </c>
      <c r="AO468" s="90">
        <f t="shared" si="249"/>
        <v>61.34839520413589</v>
      </c>
      <c r="AP468" s="90">
        <f t="shared" si="249"/>
        <v>61.348395232952889</v>
      </c>
      <c r="AQ468" s="90">
        <f t="shared" si="249"/>
        <v>61.348396188452895</v>
      </c>
      <c r="AR468" s="90">
        <f t="shared" si="249"/>
        <v>61.348427864552733</v>
      </c>
      <c r="AS468" s="90">
        <f t="shared" si="249"/>
        <v>61.349471561932369</v>
      </c>
      <c r="AT468" s="90">
        <f t="shared" si="249"/>
        <v>61.378808159207367</v>
      </c>
      <c r="AU468" s="90">
        <f t="shared" si="238"/>
        <v>61.692827445242472</v>
      </c>
    </row>
    <row r="469" spans="1:50" ht="12.95" customHeight="1">
      <c r="A469" s="214" t="s">
        <v>1428</v>
      </c>
      <c r="B469" s="215" t="s">
        <v>195</v>
      </c>
      <c r="C469" s="216">
        <v>53137.556599999778</v>
      </c>
      <c r="D469" s="216">
        <v>2.9999999999999997E-4</v>
      </c>
      <c r="E469" s="53">
        <f t="shared" ref="E469:E532" si="251">+(C469-C$7)/C$8</f>
        <v>61643.948142130896</v>
      </c>
      <c r="F469" s="83">
        <f t="shared" ref="F469:F532" si="252">ROUND(2*E469,0)/2</f>
        <v>61644</v>
      </c>
      <c r="G469" s="83">
        <f t="shared" si="245"/>
        <v>-1.144432021828834E-2</v>
      </c>
      <c r="M469" s="83">
        <f t="shared" si="247"/>
        <v>-1.144432021828834E-2</v>
      </c>
      <c r="O469" s="83">
        <f t="shared" ca="1" si="248"/>
        <v>-6.3126927857941328E-3</v>
      </c>
      <c r="P469" s="83">
        <f t="shared" ref="P469:P532" si="253">+D$11+D$12*F469+D$13*F469^2</f>
        <v>-1.2606333363550591E-2</v>
      </c>
      <c r="Q469" s="146">
        <f t="shared" ref="Q469:Q532" si="254">+C469-15018.5</f>
        <v>38119.056599999778</v>
      </c>
      <c r="R469" s="83">
        <f t="shared" si="250"/>
        <v>1.3502745497622711E-6</v>
      </c>
      <c r="S469" s="85">
        <v>1</v>
      </c>
      <c r="T469" s="83">
        <f t="shared" ref="T469:T532" si="255">+S469*R469</f>
        <v>1.3502745497622711E-6</v>
      </c>
      <c r="Z469" s="83">
        <f t="shared" ref="Z469:Z532" si="256">F469</f>
        <v>61644</v>
      </c>
      <c r="AA469" s="90">
        <f t="shared" ref="AA469:AA532" si="257">AB$3+AB$4*Z469+AB$5*Z469^2+AH469</f>
        <v>-1.0309039762624806E-2</v>
      </c>
      <c r="AB469" s="90">
        <f t="shared" ref="AB469:AB532" si="258">IF(S469&lt;&gt;0,G469-AH469, -9999)</f>
        <v>-1.3741613819214125E-2</v>
      </c>
      <c r="AC469" s="90">
        <f t="shared" ref="AC469:AC532" si="259">+G469-P469</f>
        <v>1.1620131452622518E-3</v>
      </c>
      <c r="AD469" s="90">
        <f t="shared" ref="AD469:AD532" si="260">IF(S469&lt;&gt;0,G469-AA469, -9999)</f>
        <v>-1.1352804556635336E-3</v>
      </c>
      <c r="AE469" s="90">
        <f t="shared" ref="AE469:AE532" si="261">+(G469-AA469)^2*S469</f>
        <v>1.2888617130116005E-6</v>
      </c>
      <c r="AF469" s="83">
        <f t="shared" ref="AF469:AF532" si="262">IF(S469&lt;&gt;0,G469-P469, -9999)</f>
        <v>1.1620131452622518E-3</v>
      </c>
      <c r="AG469" s="147"/>
      <c r="AH469" s="83">
        <f t="shared" ref="AH469:AH532" si="263">$AB$6*($AB$11/AI469*AJ469+$AB$12)</f>
        <v>2.2972936009257859E-3</v>
      </c>
      <c r="AI469" s="83">
        <f t="shared" ref="AI469:AI532" si="264">1+$AB$7*COS(AL469)</f>
        <v>0.90791502553371595</v>
      </c>
      <c r="AJ469" s="83">
        <f t="shared" ref="AJ469:AJ532" si="265">SIN(AL469+RADIANS($AB$9))</f>
        <v>0.96791223693065498</v>
      </c>
      <c r="AK469" s="83">
        <f t="shared" ref="AK469:AK532" si="266">$AB$7*SIN(AL469)</f>
        <v>-0.33326188846883292</v>
      </c>
      <c r="AL469" s="83">
        <f t="shared" ref="AL469:AL532" si="267">2*ATAN(AM469)</f>
        <v>-1.840383878823225</v>
      </c>
      <c r="AM469" s="83">
        <f t="shared" ref="AM469:AM532" si="268">SQRT((1+$AB$7)/(1-$AB$7))*TAN(AN469/2)</f>
        <v>-1.313786801116994</v>
      </c>
      <c r="AN469" s="90">
        <f t="shared" si="249"/>
        <v>61.34863962046478</v>
      </c>
      <c r="AO469" s="90">
        <f t="shared" si="249"/>
        <v>61.348639621346521</v>
      </c>
      <c r="AP469" s="90">
        <f t="shared" si="249"/>
        <v>61.34863965050171</v>
      </c>
      <c r="AQ469" s="90">
        <f t="shared" si="249"/>
        <v>61.34864061452425</v>
      </c>
      <c r="AR469" s="90">
        <f t="shared" si="249"/>
        <v>61.348672484176667</v>
      </c>
      <c r="AS469" s="90">
        <f t="shared" si="249"/>
        <v>61.349719631599569</v>
      </c>
      <c r="AT469" s="90">
        <f t="shared" si="249"/>
        <v>61.379079500110919</v>
      </c>
      <c r="AU469" s="90">
        <f t="shared" ref="AU469:AU532" si="269">RADIANS($AB$9)+$AB$18*(F469-AB$15)</f>
        <v>61.693064480797076</v>
      </c>
    </row>
    <row r="470" spans="1:50" ht="12.95" customHeight="1">
      <c r="A470" s="214" t="s">
        <v>1428</v>
      </c>
      <c r="B470" s="215" t="s">
        <v>195</v>
      </c>
      <c r="C470" s="216">
        <v>53138.43899999978</v>
      </c>
      <c r="D470" s="216">
        <v>2.0000000000000001E-4</v>
      </c>
      <c r="E470" s="53">
        <f t="shared" si="251"/>
        <v>61647.94657828199</v>
      </c>
      <c r="F470" s="83">
        <f t="shared" si="252"/>
        <v>61648</v>
      </c>
      <c r="G470" s="83">
        <f t="shared" si="245"/>
        <v>-1.1789440221036784E-2</v>
      </c>
      <c r="M470" s="83">
        <f t="shared" si="247"/>
        <v>-1.1789440221036784E-2</v>
      </c>
      <c r="O470" s="83">
        <f t="shared" ca="1" si="248"/>
        <v>-6.3167068393694542E-3</v>
      </c>
      <c r="P470" s="83">
        <f t="shared" si="253"/>
        <v>-1.2607632064991939E-2</v>
      </c>
      <c r="Q470" s="146">
        <f t="shared" si="254"/>
        <v>38119.93899999978</v>
      </c>
      <c r="R470" s="83">
        <f t="shared" si="250"/>
        <v>6.6943789351473686E-7</v>
      </c>
      <c r="S470" s="85">
        <v>1</v>
      </c>
      <c r="T470" s="83">
        <f t="shared" si="255"/>
        <v>6.6943789351473686E-7</v>
      </c>
      <c r="Z470" s="83">
        <f t="shared" si="256"/>
        <v>61648</v>
      </c>
      <c r="AA470" s="90">
        <f t="shared" si="257"/>
        <v>-1.0313682883717874E-2</v>
      </c>
      <c r="AB470" s="90">
        <f t="shared" si="258"/>
        <v>-1.408338940231085E-2</v>
      </c>
      <c r="AC470" s="90">
        <f t="shared" si="259"/>
        <v>8.1819184395515512E-4</v>
      </c>
      <c r="AD470" s="90">
        <f t="shared" si="260"/>
        <v>-1.4757573373189101E-3</v>
      </c>
      <c r="AE470" s="90">
        <f t="shared" si="261"/>
        <v>2.1778597186505994E-6</v>
      </c>
      <c r="AF470" s="83">
        <f t="shared" si="262"/>
        <v>8.1819184395515512E-4</v>
      </c>
      <c r="AG470" s="147"/>
      <c r="AH470" s="83">
        <f t="shared" si="263"/>
        <v>2.2939491812740652E-3</v>
      </c>
      <c r="AI470" s="83">
        <f t="shared" si="264"/>
        <v>0.90854617542653826</v>
      </c>
      <c r="AJ470" s="83">
        <f t="shared" si="265"/>
        <v>0.96743472239212003</v>
      </c>
      <c r="AK470" s="83">
        <f t="shared" si="266"/>
        <v>-0.3334356411650613</v>
      </c>
      <c r="AL470" s="83">
        <f t="shared" si="267"/>
        <v>-1.8384905173625263</v>
      </c>
      <c r="AM470" s="83">
        <f t="shared" si="268"/>
        <v>-1.3112093205309872</v>
      </c>
      <c r="AN470" s="90">
        <f t="shared" si="249"/>
        <v>61.350595722372859</v>
      </c>
      <c r="AO470" s="90">
        <f t="shared" si="249"/>
        <v>61.350595723361387</v>
      </c>
      <c r="AP470" s="90">
        <f t="shared" si="249"/>
        <v>61.350595755335114</v>
      </c>
      <c r="AQ470" s="90">
        <f t="shared" si="249"/>
        <v>61.350596789516381</v>
      </c>
      <c r="AR470" s="90">
        <f t="shared" si="249"/>
        <v>61.350630233395485</v>
      </c>
      <c r="AS470" s="90">
        <f t="shared" si="249"/>
        <v>61.351705125237423</v>
      </c>
      <c r="AT470" s="90">
        <f t="shared" si="249"/>
        <v>61.381250862271756</v>
      </c>
      <c r="AU470" s="90">
        <f t="shared" si="269"/>
        <v>61.694960765233915</v>
      </c>
    </row>
    <row r="471" spans="1:50" ht="12.95" customHeight="1">
      <c r="A471" s="214" t="s">
        <v>1428</v>
      </c>
      <c r="B471" s="215" t="s">
        <v>197</v>
      </c>
      <c r="C471" s="216">
        <v>53138.549500000197</v>
      </c>
      <c r="D471" s="216">
        <v>2.0000000000000001E-4</v>
      </c>
      <c r="E471" s="53">
        <f t="shared" si="251"/>
        <v>61648.447289066622</v>
      </c>
      <c r="F471" s="83">
        <f t="shared" si="252"/>
        <v>61648.5</v>
      </c>
      <c r="G471" s="83">
        <f t="shared" si="245"/>
        <v>-1.1632579800789244E-2</v>
      </c>
      <c r="M471" s="83">
        <f t="shared" si="247"/>
        <v>-1.1632579800789244E-2</v>
      </c>
      <c r="O471" s="83">
        <f t="shared" ca="1" si="248"/>
        <v>-6.3172085960663746E-3</v>
      </c>
      <c r="P471" s="83">
        <f t="shared" si="253"/>
        <v>-1.2607794401433472E-2</v>
      </c>
      <c r="Q471" s="146">
        <f t="shared" si="254"/>
        <v>38120.049500000197</v>
      </c>
      <c r="R471" s="83">
        <f t="shared" si="250"/>
        <v>9.5104351730967988E-7</v>
      </c>
      <c r="S471" s="85">
        <v>1</v>
      </c>
      <c r="T471" s="83">
        <f t="shared" si="255"/>
        <v>9.5104351730967988E-7</v>
      </c>
      <c r="Z471" s="83">
        <f t="shared" si="256"/>
        <v>61648.5</v>
      </c>
      <c r="AA471" s="90">
        <f t="shared" si="257"/>
        <v>-1.0314264053788203E-2</v>
      </c>
      <c r="AB471" s="90">
        <f t="shared" si="258"/>
        <v>-1.3926110148434513E-2</v>
      </c>
      <c r="AC471" s="90">
        <f t="shared" si="259"/>
        <v>9.7521460064422735E-4</v>
      </c>
      <c r="AD471" s="90">
        <f t="shared" si="260"/>
        <v>-1.3183157470010413E-3</v>
      </c>
      <c r="AE471" s="90">
        <f t="shared" si="261"/>
        <v>1.7379564087909136E-6</v>
      </c>
      <c r="AF471" s="83">
        <f t="shared" si="262"/>
        <v>9.7521460064422735E-4</v>
      </c>
      <c r="AG471" s="147"/>
      <c r="AH471" s="83">
        <f t="shared" si="263"/>
        <v>2.2935303476452696E-3</v>
      </c>
      <c r="AI471" s="83">
        <f t="shared" si="264"/>
        <v>0.9086251539929161</v>
      </c>
      <c r="AJ471" s="83">
        <f t="shared" si="265"/>
        <v>0.96737474228875264</v>
      </c>
      <c r="AK471" s="83">
        <f t="shared" si="266"/>
        <v>-0.33345729313579381</v>
      </c>
      <c r="AL471" s="83">
        <f t="shared" si="267"/>
        <v>-1.8382536620535361</v>
      </c>
      <c r="AM471" s="83">
        <f t="shared" si="268"/>
        <v>-1.3108873337746008</v>
      </c>
      <c r="AN471" s="90">
        <f t="shared" ref="AN471:AT480" si="270">$AU471+$AB$7*SIN(AO471)</f>
        <v>61.350840330728012</v>
      </c>
      <c r="AO471" s="90">
        <f t="shared" si="270"/>
        <v>61.350840331730602</v>
      </c>
      <c r="AP471" s="90">
        <f t="shared" si="270"/>
        <v>61.35084036407109</v>
      </c>
      <c r="AQ471" s="90">
        <f t="shared" si="270"/>
        <v>61.350841407272739</v>
      </c>
      <c r="AR471" s="90">
        <f t="shared" si="270"/>
        <v>61.350875051171087</v>
      </c>
      <c r="AS471" s="90">
        <f t="shared" si="270"/>
        <v>61.351953429040108</v>
      </c>
      <c r="AT471" s="90">
        <f t="shared" si="270"/>
        <v>61.381522361879426</v>
      </c>
      <c r="AU471" s="90">
        <f t="shared" si="269"/>
        <v>61.69519780078852</v>
      </c>
    </row>
    <row r="472" spans="1:50" ht="12.95" customHeight="1">
      <c r="A472" s="214" t="s">
        <v>1428</v>
      </c>
      <c r="B472" s="215" t="s">
        <v>197</v>
      </c>
      <c r="C472" s="216">
        <v>53139.432200000156</v>
      </c>
      <c r="D472" s="216">
        <v>4.0000000000000002E-4</v>
      </c>
      <c r="E472" s="53">
        <f t="shared" si="251"/>
        <v>61652.447084613312</v>
      </c>
      <c r="F472" s="83">
        <f t="shared" si="252"/>
        <v>61652.5</v>
      </c>
      <c r="G472" s="83">
        <f t="shared" si="245"/>
        <v>-1.1677699847496115E-2</v>
      </c>
      <c r="M472" s="83">
        <f t="shared" si="247"/>
        <v>-1.1677699847496115E-2</v>
      </c>
      <c r="O472" s="83">
        <f t="shared" ca="1" si="248"/>
        <v>-6.3212226496416959E-3</v>
      </c>
      <c r="P472" s="83">
        <f t="shared" si="253"/>
        <v>-1.2609093083056633E-2</v>
      </c>
      <c r="Q472" s="146">
        <f t="shared" si="254"/>
        <v>38120.932200000156</v>
      </c>
      <c r="R472" s="83">
        <f t="shared" si="250"/>
        <v>8.6749335924789076E-7</v>
      </c>
      <c r="S472" s="85">
        <v>1</v>
      </c>
      <c r="T472" s="83">
        <f t="shared" si="255"/>
        <v>8.6749335924789076E-7</v>
      </c>
      <c r="Z472" s="83">
        <f t="shared" si="256"/>
        <v>61652.5</v>
      </c>
      <c r="AA472" s="90">
        <f t="shared" si="257"/>
        <v>-1.0318919657782536E-2</v>
      </c>
      <c r="AB472" s="90">
        <f t="shared" si="258"/>
        <v>-1.3967873272770211E-2</v>
      </c>
      <c r="AC472" s="90">
        <f t="shared" si="259"/>
        <v>9.3139323556051812E-4</v>
      </c>
      <c r="AD472" s="90">
        <f t="shared" si="260"/>
        <v>-1.3587801897135786E-3</v>
      </c>
      <c r="AE472" s="90">
        <f t="shared" si="261"/>
        <v>1.8462836039580685E-6</v>
      </c>
      <c r="AF472" s="83">
        <f t="shared" si="262"/>
        <v>9.3139323556051812E-4</v>
      </c>
      <c r="AG472" s="147"/>
      <c r="AH472" s="83">
        <f t="shared" si="263"/>
        <v>2.2901734252740963E-3</v>
      </c>
      <c r="AI472" s="83">
        <f t="shared" si="264"/>
        <v>0.90925766171621458</v>
      </c>
      <c r="AJ472" s="83">
        <f t="shared" si="265"/>
        <v>0.96689256939269885</v>
      </c>
      <c r="AK472" s="83">
        <f t="shared" si="266"/>
        <v>-0.33362996998330363</v>
      </c>
      <c r="AL472" s="83">
        <f t="shared" si="267"/>
        <v>-1.8363573358343943</v>
      </c>
      <c r="AM472" s="83">
        <f t="shared" si="268"/>
        <v>-1.3083130218338055</v>
      </c>
      <c r="AN472" s="90">
        <f t="shared" si="270"/>
        <v>61.352797963538123</v>
      </c>
      <c r="AO472" s="90">
        <f t="shared" si="270"/>
        <v>61.352797964659246</v>
      </c>
      <c r="AP472" s="90">
        <f t="shared" si="270"/>
        <v>61.35279800005361</v>
      </c>
      <c r="AQ472" s="90">
        <f t="shared" si="270"/>
        <v>61.352799117466972</v>
      </c>
      <c r="AR472" s="90">
        <f t="shared" si="270"/>
        <v>61.352834387651825</v>
      </c>
      <c r="AS472" s="90">
        <f t="shared" si="270"/>
        <v>61.353940797064666</v>
      </c>
      <c r="AT472" s="90">
        <f t="shared" si="270"/>
        <v>61.383694993046369</v>
      </c>
      <c r="AU472" s="90">
        <f t="shared" si="269"/>
        <v>61.697094085225366</v>
      </c>
      <c r="AX472" s="90"/>
    </row>
    <row r="473" spans="1:50" ht="12.95" customHeight="1">
      <c r="A473" s="214" t="s">
        <v>1428</v>
      </c>
      <c r="B473" s="215" t="s">
        <v>195</v>
      </c>
      <c r="C473" s="216">
        <v>53139.543300000019</v>
      </c>
      <c r="D473" s="216">
        <v>4.0000000000000002E-4</v>
      </c>
      <c r="E473" s="53">
        <f t="shared" si="251"/>
        <v>61652.950514187018</v>
      </c>
      <c r="F473" s="83">
        <f t="shared" si="252"/>
        <v>61653</v>
      </c>
      <c r="G473" s="83">
        <f t="shared" si="245"/>
        <v>-1.0920839980826713E-2</v>
      </c>
      <c r="M473" s="83">
        <f t="shared" si="247"/>
        <v>-1.0920839980826713E-2</v>
      </c>
      <c r="O473" s="83">
        <f t="shared" ca="1" si="248"/>
        <v>-6.3217244063386163E-3</v>
      </c>
      <c r="P473" s="83">
        <f t="shared" si="253"/>
        <v>-1.2609255417020893E-2</v>
      </c>
      <c r="Q473" s="146">
        <f t="shared" si="254"/>
        <v>38121.043300000019</v>
      </c>
      <c r="R473" s="83">
        <f t="shared" si="250"/>
        <v>2.8507466851787836E-6</v>
      </c>
      <c r="S473" s="85">
        <v>1</v>
      </c>
      <c r="T473" s="83">
        <f t="shared" si="255"/>
        <v>2.8507466851787836E-6</v>
      </c>
      <c r="Z473" s="83">
        <f t="shared" si="256"/>
        <v>61653</v>
      </c>
      <c r="AA473" s="90">
        <f t="shared" si="257"/>
        <v>-1.0319502389001763E-2</v>
      </c>
      <c r="AB473" s="90">
        <f t="shared" si="258"/>
        <v>-1.3210593008845844E-2</v>
      </c>
      <c r="AC473" s="90">
        <f t="shared" si="259"/>
        <v>1.6884154361941801E-3</v>
      </c>
      <c r="AD473" s="90">
        <f t="shared" si="260"/>
        <v>-6.0133759182495056E-4</v>
      </c>
      <c r="AE473" s="90">
        <f t="shared" si="261"/>
        <v>3.6160689934183083E-7</v>
      </c>
      <c r="AF473" s="83">
        <f t="shared" si="262"/>
        <v>1.6884154361941801E-3</v>
      </c>
      <c r="AG473" s="147"/>
      <c r="AH473" s="83">
        <f t="shared" si="263"/>
        <v>2.2897530280191298E-3</v>
      </c>
      <c r="AI473" s="83">
        <f t="shared" si="264"/>
        <v>0.90933681012127121</v>
      </c>
      <c r="AJ473" s="83">
        <f t="shared" si="265"/>
        <v>0.96683200584621176</v>
      </c>
      <c r="AK473" s="83">
        <f t="shared" si="266"/>
        <v>-0.33365148707788284</v>
      </c>
      <c r="AL473" s="83">
        <f t="shared" si="267"/>
        <v>-1.8361201093871495</v>
      </c>
      <c r="AM473" s="83">
        <f t="shared" si="268"/>
        <v>-1.3079914302802167</v>
      </c>
      <c r="AN473" s="90">
        <f t="shared" si="270"/>
        <v>61.353042763461708</v>
      </c>
      <c r="AO473" s="90">
        <f t="shared" si="270"/>
        <v>61.35304276459842</v>
      </c>
      <c r="AP473" s="90">
        <f t="shared" si="270"/>
        <v>61.353042800389815</v>
      </c>
      <c r="AQ473" s="90">
        <f t="shared" si="270"/>
        <v>61.353043927339009</v>
      </c>
      <c r="AR473" s="90">
        <f t="shared" si="270"/>
        <v>61.353079404091289</v>
      </c>
      <c r="AS473" s="90">
        <f t="shared" si="270"/>
        <v>61.354189335328186</v>
      </c>
      <c r="AT473" s="90">
        <f t="shared" si="270"/>
        <v>61.38396665120132</v>
      </c>
      <c r="AU473" s="90">
        <f t="shared" si="269"/>
        <v>61.697331120779971</v>
      </c>
    </row>
    <row r="474" spans="1:50" ht="12.95" customHeight="1">
      <c r="A474" s="214" t="s">
        <v>1428</v>
      </c>
      <c r="B474" s="215" t="s">
        <v>197</v>
      </c>
      <c r="C474" s="216">
        <v>53141.418000000063</v>
      </c>
      <c r="D474" s="216">
        <v>2.0000000000000001E-4</v>
      </c>
      <c r="E474" s="53">
        <f t="shared" si="251"/>
        <v>61661.445378480545</v>
      </c>
      <c r="F474" s="83">
        <f t="shared" si="252"/>
        <v>61661.5</v>
      </c>
      <c r="G474" s="83">
        <f t="shared" si="245"/>
        <v>-1.2054219936544541E-2</v>
      </c>
      <c r="M474" s="83">
        <f t="shared" si="247"/>
        <v>-1.2054219936544541E-2</v>
      </c>
      <c r="O474" s="83">
        <f t="shared" ca="1" si="248"/>
        <v>-6.3302542701861864E-3</v>
      </c>
      <c r="P474" s="83">
        <f t="shared" si="253"/>
        <v>-1.2612015052299662E-2</v>
      </c>
      <c r="Q474" s="146">
        <f t="shared" si="254"/>
        <v>38122.918000000063</v>
      </c>
      <c r="R474" s="83">
        <f t="shared" si="250"/>
        <v>3.1113539116026835E-7</v>
      </c>
      <c r="S474" s="85">
        <v>1</v>
      </c>
      <c r="T474" s="83">
        <f t="shared" si="255"/>
        <v>3.1113539116026835E-7</v>
      </c>
      <c r="Z474" s="83">
        <f t="shared" si="256"/>
        <v>61661.5</v>
      </c>
      <c r="AA474" s="90">
        <f t="shared" si="257"/>
        <v>-1.0329435389876964E-2</v>
      </c>
      <c r="AB474" s="90">
        <f t="shared" si="258"/>
        <v>-1.4336799598967239E-2</v>
      </c>
      <c r="AC474" s="90">
        <f t="shared" si="259"/>
        <v>5.5779511575512059E-4</v>
      </c>
      <c r="AD474" s="90">
        <f t="shared" si="260"/>
        <v>-1.7247845466675776E-3</v>
      </c>
      <c r="AE474" s="90">
        <f t="shared" si="261"/>
        <v>2.9748817324232809E-6</v>
      </c>
      <c r="AF474" s="83">
        <f t="shared" si="262"/>
        <v>5.5779511575512059E-4</v>
      </c>
      <c r="AG474" s="147"/>
      <c r="AH474" s="83">
        <f t="shared" si="263"/>
        <v>2.2825796624226981E-3</v>
      </c>
      <c r="AI474" s="83">
        <f t="shared" si="264"/>
        <v>0.91068522452709244</v>
      </c>
      <c r="AJ474" s="83">
        <f t="shared" si="265"/>
        <v>0.96579246203483959</v>
      </c>
      <c r="AK474" s="83">
        <f t="shared" si="266"/>
        <v>-0.33401496929103813</v>
      </c>
      <c r="AL474" s="83">
        <f t="shared" si="267"/>
        <v>-1.8320809291657112</v>
      </c>
      <c r="AM474" s="83">
        <f t="shared" si="268"/>
        <v>-1.30253105816109</v>
      </c>
      <c r="AN474" s="90">
        <f t="shared" si="270"/>
        <v>61.357207626864707</v>
      </c>
      <c r="AO474" s="90">
        <f t="shared" si="270"/>
        <v>61.357207628295008</v>
      </c>
      <c r="AP474" s="90">
        <f t="shared" si="270"/>
        <v>61.357207671385424</v>
      </c>
      <c r="AQ474" s="90">
        <f t="shared" si="270"/>
        <v>61.357208969554989</v>
      </c>
      <c r="AR474" s="90">
        <f t="shared" si="270"/>
        <v>61.357248070850943</v>
      </c>
      <c r="AS474" s="90">
        <f t="shared" si="270"/>
        <v>61.35841847794994</v>
      </c>
      <c r="AT474" s="90">
        <f t="shared" si="270"/>
        <v>61.388587532061713</v>
      </c>
      <c r="AU474" s="90">
        <f t="shared" si="269"/>
        <v>61.701360725208254</v>
      </c>
    </row>
    <row r="475" spans="1:50" ht="12.95" customHeight="1">
      <c r="A475" s="214" t="s">
        <v>1428</v>
      </c>
      <c r="B475" s="215" t="s">
        <v>195</v>
      </c>
      <c r="C475" s="216">
        <v>53141.528899999801</v>
      </c>
      <c r="D475" s="216">
        <v>2.0000000000000001E-4</v>
      </c>
      <c r="E475" s="53">
        <f t="shared" si="251"/>
        <v>61661.947901789827</v>
      </c>
      <c r="F475" s="83">
        <f t="shared" si="252"/>
        <v>61662</v>
      </c>
      <c r="G475" s="83">
        <f t="shared" si="245"/>
        <v>-1.1497360195789952E-2</v>
      </c>
      <c r="M475" s="83">
        <f t="shared" si="247"/>
        <v>-1.1497360195789952E-2</v>
      </c>
      <c r="O475" s="83">
        <f t="shared" ca="1" si="248"/>
        <v>-6.3307560268830998E-3</v>
      </c>
      <c r="P475" s="83">
        <f t="shared" si="253"/>
        <v>-1.2612177381309375E-2</v>
      </c>
      <c r="Q475" s="146">
        <f t="shared" si="254"/>
        <v>38123.028899999801</v>
      </c>
      <c r="R475" s="83">
        <f t="shared" si="250"/>
        <v>1.2428173571294484E-6</v>
      </c>
      <c r="S475" s="85">
        <v>1</v>
      </c>
      <c r="T475" s="83">
        <f t="shared" si="255"/>
        <v>1.2428173571294484E-6</v>
      </c>
      <c r="Z475" s="83">
        <f t="shared" si="256"/>
        <v>61662</v>
      </c>
      <c r="AA475" s="90">
        <f t="shared" si="257"/>
        <v>-1.0330021248097327E-2</v>
      </c>
      <c r="AB475" s="90">
        <f t="shared" si="258"/>
        <v>-1.3779516329002E-2</v>
      </c>
      <c r="AC475" s="90">
        <f t="shared" si="259"/>
        <v>1.1148171855194233E-3</v>
      </c>
      <c r="AD475" s="90">
        <f t="shared" si="260"/>
        <v>-1.1673389476926244E-3</v>
      </c>
      <c r="AE475" s="90">
        <f t="shared" si="261"/>
        <v>1.3626802188001238E-6</v>
      </c>
      <c r="AF475" s="83">
        <f t="shared" si="262"/>
        <v>1.1148171855194233E-3</v>
      </c>
      <c r="AG475" s="147"/>
      <c r="AH475" s="83">
        <f t="shared" si="263"/>
        <v>2.2821561332120482E-3</v>
      </c>
      <c r="AI475" s="83">
        <f t="shared" si="264"/>
        <v>0.91076471326373198</v>
      </c>
      <c r="AJ475" s="83">
        <f t="shared" si="265"/>
        <v>0.96573072468221666</v>
      </c>
      <c r="AK475" s="83">
        <f t="shared" si="266"/>
        <v>-0.33403621424834323</v>
      </c>
      <c r="AL475" s="83">
        <f t="shared" si="267"/>
        <v>-1.8318429571712804</v>
      </c>
      <c r="AM475" s="83">
        <f t="shared" si="268"/>
        <v>-1.3022102517670895</v>
      </c>
      <c r="AN475" s="90">
        <f t="shared" si="270"/>
        <v>61.357452811161039</v>
      </c>
      <c r="AO475" s="90">
        <f t="shared" si="270"/>
        <v>61.357452812610376</v>
      </c>
      <c r="AP475" s="90">
        <f t="shared" si="270"/>
        <v>61.357452856163768</v>
      </c>
      <c r="AQ475" s="90">
        <f t="shared" si="270"/>
        <v>61.357454164953793</v>
      </c>
      <c r="AR475" s="90">
        <f t="shared" si="270"/>
        <v>61.357493486155768</v>
      </c>
      <c r="AS475" s="90">
        <f t="shared" si="270"/>
        <v>61.358667486103442</v>
      </c>
      <c r="AT475" s="90">
        <f t="shared" si="270"/>
        <v>61.388859506837775</v>
      </c>
      <c r="AU475" s="90">
        <f t="shared" si="269"/>
        <v>61.701597760762859</v>
      </c>
    </row>
    <row r="476" spans="1:50" ht="12.95" customHeight="1">
      <c r="A476" s="214" t="s">
        <v>1428</v>
      </c>
      <c r="B476" s="215" t="s">
        <v>195</v>
      </c>
      <c r="C476" s="216">
        <v>53142.411499999929</v>
      </c>
      <c r="D476" s="216">
        <v>2.0000000000000001E-4</v>
      </c>
      <c r="E476" s="53">
        <f t="shared" si="251"/>
        <v>61665.947244205345</v>
      </c>
      <c r="F476" s="83">
        <f t="shared" si="252"/>
        <v>61666</v>
      </c>
      <c r="G476" s="83">
        <f t="shared" si="245"/>
        <v>-1.1642480072623584E-2</v>
      </c>
      <c r="M476" s="83">
        <f t="shared" si="247"/>
        <v>-1.1642480072623584E-2</v>
      </c>
      <c r="O476" s="83">
        <f t="shared" ca="1" si="248"/>
        <v>-6.3347700804584281E-3</v>
      </c>
      <c r="P476" s="83">
        <f t="shared" si="253"/>
        <v>-1.2613476003477991E-2</v>
      </c>
      <c r="Q476" s="146">
        <f t="shared" si="254"/>
        <v>38123.911499999929</v>
      </c>
      <c r="R476" s="83">
        <f t="shared" si="250"/>
        <v>9.4283309773581486E-7</v>
      </c>
      <c r="S476" s="85">
        <v>1</v>
      </c>
      <c r="T476" s="83">
        <f t="shared" si="255"/>
        <v>9.4283309773581486E-7</v>
      </c>
      <c r="Z476" s="83">
        <f t="shared" si="256"/>
        <v>61666</v>
      </c>
      <c r="AA476" s="90">
        <f t="shared" si="257"/>
        <v>-1.0334714376081314E-2</v>
      </c>
      <c r="AB476" s="90">
        <f t="shared" si="258"/>
        <v>-1.3921241700020261E-2</v>
      </c>
      <c r="AC476" s="90">
        <f t="shared" si="259"/>
        <v>9.7099593085440625E-4</v>
      </c>
      <c r="AD476" s="90">
        <f t="shared" si="260"/>
        <v>-1.3077656965422707E-3</v>
      </c>
      <c r="AE476" s="90">
        <f t="shared" si="261"/>
        <v>1.7102511170526905E-6</v>
      </c>
      <c r="AF476" s="83">
        <f t="shared" si="262"/>
        <v>9.7099593085440625E-4</v>
      </c>
      <c r="AG476" s="147"/>
      <c r="AH476" s="83">
        <f t="shared" si="263"/>
        <v>2.278761627396677E-3</v>
      </c>
      <c r="AI476" s="83">
        <f t="shared" si="264"/>
        <v>0.91140130495750293</v>
      </c>
      <c r="AJ476" s="83">
        <f t="shared" si="265"/>
        <v>0.96523446606328489</v>
      </c>
      <c r="AK476" s="83">
        <f t="shared" si="266"/>
        <v>-0.33420562542398302</v>
      </c>
      <c r="AL476" s="83">
        <f t="shared" si="267"/>
        <v>-1.8299376843691142</v>
      </c>
      <c r="AM476" s="83">
        <f t="shared" si="268"/>
        <v>-1.2996453617764867</v>
      </c>
      <c r="AN476" s="90">
        <f t="shared" si="270"/>
        <v>61.359415056447176</v>
      </c>
      <c r="AO476" s="90">
        <f t="shared" si="270"/>
        <v>61.359415058056491</v>
      </c>
      <c r="AP476" s="90">
        <f t="shared" si="270"/>
        <v>61.359415105455305</v>
      </c>
      <c r="AQ476" s="90">
        <f t="shared" si="270"/>
        <v>61.359416501474144</v>
      </c>
      <c r="AR476" s="90">
        <f t="shared" si="270"/>
        <v>61.359457609022357</v>
      </c>
      <c r="AS476" s="90">
        <f t="shared" si="270"/>
        <v>61.36066049279659</v>
      </c>
      <c r="AT476" s="90">
        <f t="shared" si="270"/>
        <v>61.39103593745395</v>
      </c>
      <c r="AU476" s="90">
        <f t="shared" si="269"/>
        <v>61.703494045199704</v>
      </c>
    </row>
    <row r="477" spans="1:50" ht="12.95" customHeight="1">
      <c r="A477" s="214" t="s">
        <v>1428</v>
      </c>
      <c r="B477" s="215" t="s">
        <v>197</v>
      </c>
      <c r="C477" s="216">
        <v>53142.521699999925</v>
      </c>
      <c r="D477" s="216">
        <v>2.0000000000000001E-4</v>
      </c>
      <c r="E477" s="53">
        <f t="shared" si="251"/>
        <v>61666.446595592286</v>
      </c>
      <c r="F477" s="83">
        <f t="shared" si="252"/>
        <v>61666.5</v>
      </c>
      <c r="G477" s="83">
        <f t="shared" si="245"/>
        <v>-1.1785620074078906E-2</v>
      </c>
      <c r="M477" s="83">
        <f t="shared" si="247"/>
        <v>-1.1785620074078906E-2</v>
      </c>
      <c r="O477" s="83">
        <f t="shared" ca="1" si="248"/>
        <v>-6.3352718371553415E-3</v>
      </c>
      <c r="P477" s="83">
        <f t="shared" si="253"/>
        <v>-1.2613638330010432E-2</v>
      </c>
      <c r="Q477" s="146">
        <f t="shared" si="254"/>
        <v>38124.021699999925</v>
      </c>
      <c r="R477" s="83">
        <f t="shared" si="250"/>
        <v>6.8561423215588573E-7</v>
      </c>
      <c r="S477" s="85">
        <v>1</v>
      </c>
      <c r="T477" s="83">
        <f t="shared" si="255"/>
        <v>6.8561423215588573E-7</v>
      </c>
      <c r="Z477" s="83">
        <f t="shared" si="256"/>
        <v>61666.5</v>
      </c>
      <c r="AA477" s="90">
        <f t="shared" si="257"/>
        <v>-1.0335301800145608E-2</v>
      </c>
      <c r="AB477" s="90">
        <f t="shared" si="258"/>
        <v>-1.4063956603943731E-2</v>
      </c>
      <c r="AC477" s="90">
        <f t="shared" si="259"/>
        <v>8.2801825593152578E-4</v>
      </c>
      <c r="AD477" s="90">
        <f t="shared" si="260"/>
        <v>-1.4503182739332987E-3</v>
      </c>
      <c r="AE477" s="90">
        <f t="shared" si="261"/>
        <v>2.1034230957048628E-6</v>
      </c>
      <c r="AF477" s="83">
        <f t="shared" si="262"/>
        <v>8.2801825593152578E-4</v>
      </c>
      <c r="AG477" s="147"/>
      <c r="AH477" s="83">
        <f t="shared" si="263"/>
        <v>2.2783365298648241E-3</v>
      </c>
      <c r="AI477" s="83">
        <f t="shared" si="264"/>
        <v>0.9114809641840963</v>
      </c>
      <c r="AJ477" s="83">
        <f t="shared" si="265"/>
        <v>0.96517213833059901</v>
      </c>
      <c r="AK477" s="83">
        <f t="shared" si="266"/>
        <v>-0.33422673311165846</v>
      </c>
      <c r="AL477" s="83">
        <f t="shared" si="267"/>
        <v>-1.8296993379599404</v>
      </c>
      <c r="AM477" s="83">
        <f t="shared" si="268"/>
        <v>-1.2993249453514402</v>
      </c>
      <c r="AN477" s="90">
        <f t="shared" si="270"/>
        <v>61.359660433548882</v>
      </c>
      <c r="AO477" s="90">
        <f t="shared" si="270"/>
        <v>61.359660435179173</v>
      </c>
      <c r="AP477" s="90">
        <f t="shared" si="270"/>
        <v>61.35966048307673</v>
      </c>
      <c r="AQ477" s="90">
        <f t="shared" si="270"/>
        <v>61.359661890285722</v>
      </c>
      <c r="AR477" s="90">
        <f t="shared" si="270"/>
        <v>61.359703224529184</v>
      </c>
      <c r="AS477" s="90">
        <f t="shared" si="270"/>
        <v>61.360909736375369</v>
      </c>
      <c r="AT477" s="90">
        <f t="shared" si="270"/>
        <v>61.391308070302415</v>
      </c>
      <c r="AU477" s="90">
        <f t="shared" si="269"/>
        <v>61.703731080754309</v>
      </c>
    </row>
    <row r="478" spans="1:50" ht="12.95" customHeight="1">
      <c r="A478" s="214" t="s">
        <v>1428</v>
      </c>
      <c r="B478" s="215" t="s">
        <v>197</v>
      </c>
      <c r="C478" s="216">
        <v>53143.404699999839</v>
      </c>
      <c r="D478" s="216">
        <v>2.9999999999999997E-4</v>
      </c>
      <c r="E478" s="53">
        <f t="shared" si="251"/>
        <v>61670.447750534557</v>
      </c>
      <c r="F478" s="83">
        <f t="shared" si="252"/>
        <v>61670.5</v>
      </c>
      <c r="G478" s="83">
        <f t="shared" si="245"/>
        <v>-1.1530740157468244E-2</v>
      </c>
      <c r="M478" s="83">
        <f t="shared" si="247"/>
        <v>-1.1530740157468244E-2</v>
      </c>
      <c r="O478" s="83">
        <f t="shared" ca="1" si="248"/>
        <v>-6.3392858907306698E-3</v>
      </c>
      <c r="P478" s="83">
        <f t="shared" si="253"/>
        <v>-1.2614936932360869E-2</v>
      </c>
      <c r="Q478" s="146">
        <f t="shared" si="254"/>
        <v>38124.904699999839</v>
      </c>
      <c r="R478" s="83">
        <f t="shared" si="250"/>
        <v>1.175482646687569E-6</v>
      </c>
      <c r="S478" s="85">
        <v>1</v>
      </c>
      <c r="T478" s="83">
        <f t="shared" si="255"/>
        <v>1.175482646687569E-6</v>
      </c>
      <c r="Z478" s="83">
        <f t="shared" si="256"/>
        <v>61670.5</v>
      </c>
      <c r="AA478" s="90">
        <f t="shared" si="257"/>
        <v>-1.0340007461110544E-2</v>
      </c>
      <c r="AB478" s="90">
        <f t="shared" si="258"/>
        <v>-1.380566962871857E-2</v>
      </c>
      <c r="AC478" s="90">
        <f t="shared" si="259"/>
        <v>1.0841967748926248E-3</v>
      </c>
      <c r="AD478" s="90">
        <f t="shared" si="260"/>
        <v>-1.1907326963577006E-3</v>
      </c>
      <c r="AE478" s="90">
        <f t="shared" si="261"/>
        <v>1.4178443541752799E-6</v>
      </c>
      <c r="AF478" s="83">
        <f t="shared" si="262"/>
        <v>1.0841967748926248E-3</v>
      </c>
      <c r="AG478" s="147"/>
      <c r="AH478" s="83">
        <f t="shared" si="263"/>
        <v>2.2749294712503263E-3</v>
      </c>
      <c r="AI478" s="83">
        <f t="shared" si="264"/>
        <v>0.91211892065501698</v>
      </c>
      <c r="AJ478" s="83">
        <f t="shared" si="265"/>
        <v>0.96467114735999804</v>
      </c>
      <c r="AK478" s="83">
        <f t="shared" si="266"/>
        <v>-0.33439504290798006</v>
      </c>
      <c r="AL478" s="83">
        <f t="shared" si="267"/>
        <v>-1.8277910654501068</v>
      </c>
      <c r="AM478" s="83">
        <f t="shared" si="268"/>
        <v>-1.2967631681780147</v>
      </c>
      <c r="AN478" s="90">
        <f t="shared" si="270"/>
        <v>61.361624222931063</v>
      </c>
      <c r="AO478" s="90">
        <f t="shared" si="270"/>
        <v>61.361624224737405</v>
      </c>
      <c r="AP478" s="90">
        <f t="shared" si="270"/>
        <v>61.361624276774457</v>
      </c>
      <c r="AQ478" s="90">
        <f t="shared" si="270"/>
        <v>61.361625775843741</v>
      </c>
      <c r="AR478" s="90">
        <f t="shared" si="270"/>
        <v>61.361668951064324</v>
      </c>
      <c r="AS478" s="90">
        <f t="shared" si="270"/>
        <v>61.362904627742445</v>
      </c>
      <c r="AT478" s="90">
        <f t="shared" si="270"/>
        <v>61.39348576485942</v>
      </c>
      <c r="AU478" s="90">
        <f t="shared" si="269"/>
        <v>61.705627365191148</v>
      </c>
      <c r="AV478" s="90"/>
    </row>
    <row r="479" spans="1:50" ht="12.95" customHeight="1">
      <c r="A479" s="214" t="s">
        <v>1428</v>
      </c>
      <c r="B479" s="215" t="s">
        <v>195</v>
      </c>
      <c r="C479" s="216">
        <v>53143.515199999791</v>
      </c>
      <c r="D479" s="216">
        <v>2.0000000000000001E-4</v>
      </c>
      <c r="E479" s="53">
        <f t="shared" si="251"/>
        <v>61670.948461317086</v>
      </c>
      <c r="F479" s="83">
        <f t="shared" si="252"/>
        <v>61671</v>
      </c>
      <c r="G479" s="83">
        <f t="shared" si="245"/>
        <v>-1.1373880210157949E-2</v>
      </c>
      <c r="M479" s="83">
        <f t="shared" si="247"/>
        <v>-1.1373880210157949E-2</v>
      </c>
      <c r="O479" s="83">
        <f t="shared" ca="1" si="248"/>
        <v>-6.3397876474275833E-3</v>
      </c>
      <c r="P479" s="83">
        <f t="shared" si="253"/>
        <v>-1.2615099256416039E-2</v>
      </c>
      <c r="Q479" s="146">
        <f t="shared" si="254"/>
        <v>38125.015199999791</v>
      </c>
      <c r="R479" s="83">
        <f t="shared" si="250"/>
        <v>1.540624720793841E-6</v>
      </c>
      <c r="S479" s="85">
        <v>1</v>
      </c>
      <c r="T479" s="83">
        <f t="shared" si="255"/>
        <v>1.540624720793841E-6</v>
      </c>
      <c r="Z479" s="83">
        <f t="shared" si="256"/>
        <v>61671</v>
      </c>
      <c r="AA479" s="90">
        <f t="shared" si="257"/>
        <v>-1.0340596452575344E-2</v>
      </c>
      <c r="AB479" s="90">
        <f t="shared" si="258"/>
        <v>-1.3648383013998644E-2</v>
      </c>
      <c r="AC479" s="90">
        <f t="shared" si="259"/>
        <v>1.2412190462580894E-3</v>
      </c>
      <c r="AD479" s="90">
        <f t="shared" si="260"/>
        <v>-1.0332837575826054E-3</v>
      </c>
      <c r="AE479" s="90">
        <f t="shared" si="261"/>
        <v>1.0676753236840286E-6</v>
      </c>
      <c r="AF479" s="83">
        <f t="shared" si="262"/>
        <v>1.2412190462580894E-3</v>
      </c>
      <c r="AG479" s="147"/>
      <c r="AH479" s="83">
        <f t="shared" si="263"/>
        <v>2.2745028038406944E-3</v>
      </c>
      <c r="AI479" s="83">
        <f t="shared" si="264"/>
        <v>0.91219875058566025</v>
      </c>
      <c r="AJ479" s="83">
        <f t="shared" si="265"/>
        <v>0.96460822691787707</v>
      </c>
      <c r="AK479" s="83">
        <f t="shared" si="266"/>
        <v>-0.3344160125196608</v>
      </c>
      <c r="AL479" s="83">
        <f t="shared" si="267"/>
        <v>-1.8275523435282237</v>
      </c>
      <c r="AM479" s="83">
        <f t="shared" si="268"/>
        <v>-1.2964431399894256</v>
      </c>
      <c r="AN479" s="90">
        <f t="shared" si="270"/>
        <v>61.3618697932515</v>
      </c>
      <c r="AO479" s="90">
        <f t="shared" si="270"/>
        <v>61.361869795080906</v>
      </c>
      <c r="AP479" s="90">
        <f t="shared" si="270"/>
        <v>61.361869847654461</v>
      </c>
      <c r="AQ479" s="90">
        <f t="shared" si="270"/>
        <v>61.361871358502128</v>
      </c>
      <c r="AR479" s="90">
        <f t="shared" si="270"/>
        <v>61.361914767286336</v>
      </c>
      <c r="AS479" s="90">
        <f t="shared" si="270"/>
        <v>61.363154107064069</v>
      </c>
      <c r="AT479" s="90">
        <f t="shared" si="270"/>
        <v>61.393758055620559</v>
      </c>
      <c r="AU479" s="90">
        <f t="shared" si="269"/>
        <v>61.705864400745753</v>
      </c>
    </row>
    <row r="480" spans="1:50" ht="12.95" customHeight="1">
      <c r="A480" s="214" t="s">
        <v>1428</v>
      </c>
      <c r="B480" s="215" t="s">
        <v>195</v>
      </c>
      <c r="C480" s="216">
        <v>53146.384000000078</v>
      </c>
      <c r="D480" s="216">
        <v>2.0000000000000001E-4</v>
      </c>
      <c r="E480" s="53">
        <f t="shared" si="251"/>
        <v>61683.947910128707</v>
      </c>
      <c r="F480" s="83">
        <f t="shared" si="252"/>
        <v>61684</v>
      </c>
      <c r="G480" s="83">
        <f t="shared" si="245"/>
        <v>-1.1495519924210384E-2</v>
      </c>
      <c r="M480" s="83">
        <f t="shared" si="247"/>
        <v>-1.1495519924210384E-2</v>
      </c>
      <c r="O480" s="83">
        <f t="shared" ca="1" si="248"/>
        <v>-6.3528333215473951E-3</v>
      </c>
      <c r="P480" s="83">
        <f t="shared" si="253"/>
        <v>-1.2619319585236769E-2</v>
      </c>
      <c r="Q480" s="146">
        <f t="shared" si="254"/>
        <v>38127.884000000078</v>
      </c>
      <c r="R480" s="83">
        <f t="shared" si="250"/>
        <v>1.2629256781230171E-6</v>
      </c>
      <c r="S480" s="85">
        <v>1</v>
      </c>
      <c r="T480" s="83">
        <f t="shared" si="255"/>
        <v>1.2629256781230171E-6</v>
      </c>
      <c r="Z480" s="83">
        <f t="shared" si="256"/>
        <v>61684</v>
      </c>
      <c r="AA480" s="90">
        <f t="shared" si="257"/>
        <v>-1.0355971448870366E-2</v>
      </c>
      <c r="AB480" s="90">
        <f t="shared" si="258"/>
        <v>-1.3758868060576787E-2</v>
      </c>
      <c r="AC480" s="90">
        <f t="shared" si="259"/>
        <v>1.1237996610263846E-3</v>
      </c>
      <c r="AD480" s="90">
        <f t="shared" si="260"/>
        <v>-1.139548475340018E-3</v>
      </c>
      <c r="AE480" s="90">
        <f t="shared" si="261"/>
        <v>1.2985707276497596E-6</v>
      </c>
      <c r="AF480" s="83">
        <f t="shared" si="262"/>
        <v>1.1237996610263846E-3</v>
      </c>
      <c r="AG480" s="147"/>
      <c r="AH480" s="83">
        <f t="shared" si="263"/>
        <v>2.2633481363664035E-3</v>
      </c>
      <c r="AI480" s="83">
        <f t="shared" si="264"/>
        <v>0.91428099848742028</v>
      </c>
      <c r="AJ480" s="83">
        <f t="shared" si="265"/>
        <v>0.96294904448990615</v>
      </c>
      <c r="AK480" s="83">
        <f t="shared" si="266"/>
        <v>-0.33495579052757901</v>
      </c>
      <c r="AL480" s="83">
        <f t="shared" si="267"/>
        <v>-1.8213308648945323</v>
      </c>
      <c r="AM480" s="83">
        <f t="shared" si="268"/>
        <v>-1.2881374486835344</v>
      </c>
      <c r="AN480" s="90">
        <f t="shared" si="270"/>
        <v>61.368262181037707</v>
      </c>
      <c r="AO480" s="90">
        <f t="shared" si="270"/>
        <v>61.368262183557583</v>
      </c>
      <c r="AP480" s="90">
        <f t="shared" si="270"/>
        <v>61.368262251670963</v>
      </c>
      <c r="AQ480" s="90">
        <f t="shared" si="270"/>
        <v>61.368264092788458</v>
      </c>
      <c r="AR480" s="90">
        <f t="shared" si="270"/>
        <v>61.368313846617156</v>
      </c>
      <c r="AS480" s="90">
        <f t="shared" si="270"/>
        <v>61.369649781589793</v>
      </c>
      <c r="AT480" s="90">
        <f t="shared" si="270"/>
        <v>61.400843764718545</v>
      </c>
      <c r="AU480" s="90">
        <f t="shared" si="269"/>
        <v>61.712027325165487</v>
      </c>
    </row>
    <row r="481" spans="1:64" ht="12.95" customHeight="1">
      <c r="A481" s="49" t="s">
        <v>217</v>
      </c>
      <c r="B481" s="50" t="s">
        <v>195</v>
      </c>
      <c r="C481" s="49">
        <v>53146.384789999996</v>
      </c>
      <c r="D481" s="49">
        <v>8.0000000000000004E-4</v>
      </c>
      <c r="E481" s="83">
        <f t="shared" si="251"/>
        <v>61683.951489870582</v>
      </c>
      <c r="F481" s="83">
        <f t="shared" si="252"/>
        <v>61684</v>
      </c>
      <c r="G481" s="83">
        <f t="shared" si="245"/>
        <v>-1.0705520006013103E-2</v>
      </c>
      <c r="K481" s="83">
        <f>G481</f>
        <v>-1.0705520006013103E-2</v>
      </c>
      <c r="P481" s="83">
        <f t="shared" si="253"/>
        <v>-1.2619319585236769E-2</v>
      </c>
      <c r="Q481" s="146">
        <f t="shared" si="254"/>
        <v>38127.884789999996</v>
      </c>
      <c r="R481" s="83">
        <f t="shared" si="250"/>
        <v>3.6626288294366821E-6</v>
      </c>
      <c r="S481" s="85">
        <v>1</v>
      </c>
      <c r="T481" s="83">
        <f t="shared" si="255"/>
        <v>3.6626288294366821E-6</v>
      </c>
      <c r="Z481" s="83">
        <f t="shared" si="256"/>
        <v>61684</v>
      </c>
      <c r="AA481" s="90">
        <f t="shared" si="257"/>
        <v>-1.0355971448870366E-2</v>
      </c>
      <c r="AB481" s="90">
        <f t="shared" si="258"/>
        <v>-1.2968868142379505E-2</v>
      </c>
      <c r="AC481" s="90">
        <f t="shared" si="259"/>
        <v>1.9137995792236663E-3</v>
      </c>
      <c r="AD481" s="90">
        <f t="shared" si="260"/>
        <v>-3.4954855714273633E-4</v>
      </c>
      <c r="AE481" s="90">
        <f t="shared" si="261"/>
        <v>1.2218419380056881E-7</v>
      </c>
      <c r="AF481" s="83">
        <f t="shared" si="262"/>
        <v>1.9137995792236663E-3</v>
      </c>
      <c r="AG481" s="147"/>
      <c r="AH481" s="83">
        <f t="shared" si="263"/>
        <v>2.2633481363664035E-3</v>
      </c>
      <c r="AI481" s="83">
        <f t="shared" si="264"/>
        <v>0.91428099848742028</v>
      </c>
      <c r="AJ481" s="83">
        <f t="shared" si="265"/>
        <v>0.96294904448990615</v>
      </c>
      <c r="AK481" s="83">
        <f t="shared" si="266"/>
        <v>-0.33495579052757901</v>
      </c>
      <c r="AL481" s="83">
        <f t="shared" si="267"/>
        <v>-1.8213308648945323</v>
      </c>
      <c r="AM481" s="83">
        <f t="shared" si="268"/>
        <v>-1.2881374486835344</v>
      </c>
      <c r="AN481" s="90">
        <f t="shared" ref="AN481:AT490" si="271">$AU481+$AB$7*SIN(AO481)</f>
        <v>61.368262181037707</v>
      </c>
      <c r="AO481" s="90">
        <f t="shared" si="271"/>
        <v>61.368262183557583</v>
      </c>
      <c r="AP481" s="90">
        <f t="shared" si="271"/>
        <v>61.368262251670963</v>
      </c>
      <c r="AQ481" s="90">
        <f t="shared" si="271"/>
        <v>61.368264092788458</v>
      </c>
      <c r="AR481" s="90">
        <f t="shared" si="271"/>
        <v>61.368313846617156</v>
      </c>
      <c r="AS481" s="90">
        <f t="shared" si="271"/>
        <v>61.369649781589793</v>
      </c>
      <c r="AT481" s="90">
        <f t="shared" si="271"/>
        <v>61.400843764718545</v>
      </c>
      <c r="AU481" s="90">
        <f t="shared" si="269"/>
        <v>61.712027325165487</v>
      </c>
    </row>
    <row r="482" spans="1:64" ht="12.95" customHeight="1">
      <c r="A482" s="214" t="s">
        <v>1428</v>
      </c>
      <c r="B482" s="215" t="s">
        <v>197</v>
      </c>
      <c r="C482" s="216">
        <v>53146.494200000074</v>
      </c>
      <c r="D482" s="216">
        <v>4.0000000000000002E-4</v>
      </c>
      <c r="E482" s="53">
        <f t="shared" si="251"/>
        <v>61684.447261515641</v>
      </c>
      <c r="F482" s="83">
        <f t="shared" si="252"/>
        <v>61684.5</v>
      </c>
      <c r="G482" s="83">
        <f t="shared" si="245"/>
        <v>-1.1638659925665706E-2</v>
      </c>
      <c r="M482" s="83">
        <f>G482</f>
        <v>-1.1638659925665706E-2</v>
      </c>
      <c r="O482" s="83">
        <f ca="1">+C$11+C$12*F482</f>
        <v>-6.3533350782443085E-3</v>
      </c>
      <c r="P482" s="83">
        <f t="shared" si="253"/>
        <v>-1.2619481901860121E-2</v>
      </c>
      <c r="Q482" s="146">
        <f t="shared" si="254"/>
        <v>38127.994200000074</v>
      </c>
      <c r="R482" s="83">
        <f t="shared" si="250"/>
        <v>9.6201174898591767E-7</v>
      </c>
      <c r="S482" s="85">
        <v>1</v>
      </c>
      <c r="T482" s="83">
        <f t="shared" si="255"/>
        <v>9.6201174898591767E-7</v>
      </c>
      <c r="Z482" s="83">
        <f t="shared" si="256"/>
        <v>61684.5</v>
      </c>
      <c r="AA482" s="90">
        <f t="shared" si="257"/>
        <v>-1.0356565151832557E-2</v>
      </c>
      <c r="AB482" s="90">
        <f t="shared" si="258"/>
        <v>-1.3901576675693271E-2</v>
      </c>
      <c r="AC482" s="90">
        <f t="shared" si="259"/>
        <v>9.8082197619441501E-4</v>
      </c>
      <c r="AD482" s="90">
        <f t="shared" si="260"/>
        <v>-1.2820947738331496E-3</v>
      </c>
      <c r="AE482" s="90">
        <f t="shared" si="261"/>
        <v>1.643767009090275E-6</v>
      </c>
      <c r="AF482" s="83">
        <f t="shared" si="262"/>
        <v>9.8082197619441501E-4</v>
      </c>
      <c r="AG482" s="147"/>
      <c r="AH482" s="83">
        <f t="shared" si="263"/>
        <v>2.2629167500275646E-3</v>
      </c>
      <c r="AI482" s="83">
        <f t="shared" si="264"/>
        <v>0.91436134179926298</v>
      </c>
      <c r="AJ482" s="83">
        <f t="shared" si="265"/>
        <v>0.96288433185777988</v>
      </c>
      <c r="AK482" s="83">
        <f t="shared" si="266"/>
        <v>-0.33497634102999924</v>
      </c>
      <c r="AL482" s="83">
        <f t="shared" si="267"/>
        <v>-1.8210910098176587</v>
      </c>
      <c r="AM482" s="83">
        <f t="shared" si="268"/>
        <v>-1.2878185748691304</v>
      </c>
      <c r="AN482" s="90">
        <f t="shared" si="271"/>
        <v>61.368508333499676</v>
      </c>
      <c r="AO482" s="90">
        <f t="shared" si="271"/>
        <v>61.368508336049871</v>
      </c>
      <c r="AP482" s="90">
        <f t="shared" si="271"/>
        <v>61.368508404825441</v>
      </c>
      <c r="AQ482" s="90">
        <f t="shared" si="271"/>
        <v>61.368510259599695</v>
      </c>
      <c r="AR482" s="90">
        <f t="shared" si="271"/>
        <v>61.368560268065785</v>
      </c>
      <c r="AS482" s="90">
        <f t="shared" si="271"/>
        <v>61.369899970025699</v>
      </c>
      <c r="AT482" s="90">
        <f t="shared" si="271"/>
        <v>61.401116528252146</v>
      </c>
      <c r="AU482" s="90">
        <f t="shared" si="269"/>
        <v>61.712264360720091</v>
      </c>
    </row>
    <row r="483" spans="1:64" ht="12.95" customHeight="1">
      <c r="A483" s="149" t="s">
        <v>1000</v>
      </c>
      <c r="B483" s="150" t="s">
        <v>197</v>
      </c>
      <c r="C483" s="49">
        <v>53149.701999999997</v>
      </c>
      <c r="D483" s="149" t="s">
        <v>56</v>
      </c>
      <c r="E483" s="53">
        <f t="shared" si="251"/>
        <v>61698.982827568609</v>
      </c>
      <c r="F483" s="83">
        <f t="shared" si="252"/>
        <v>61699</v>
      </c>
      <c r="G483" s="83">
        <f t="shared" si="245"/>
        <v>-3.789720001805108E-3</v>
      </c>
      <c r="I483" s="83">
        <f>G483</f>
        <v>-3.789720001805108E-3</v>
      </c>
      <c r="P483" s="83">
        <f t="shared" si="253"/>
        <v>-1.2624188964202414E-2</v>
      </c>
      <c r="Q483" s="146">
        <f t="shared" si="254"/>
        <v>38131.201999999997</v>
      </c>
      <c r="R483" s="83">
        <f t="shared" si="250"/>
        <v>7.8047841847561327E-5</v>
      </c>
      <c r="S483" s="85">
        <v>0.1</v>
      </c>
      <c r="T483" s="83">
        <f t="shared" si="255"/>
        <v>7.8047841847561324E-6</v>
      </c>
      <c r="Z483" s="83">
        <f t="shared" si="256"/>
        <v>61699</v>
      </c>
      <c r="AA483" s="90">
        <f t="shared" si="257"/>
        <v>-1.0373858638154002E-2</v>
      </c>
      <c r="AB483" s="90">
        <f t="shared" si="258"/>
        <v>-6.0400503278535203E-3</v>
      </c>
      <c r="AC483" s="90">
        <f t="shared" si="259"/>
        <v>8.8344689623973058E-3</v>
      </c>
      <c r="AD483" s="90">
        <f t="shared" si="260"/>
        <v>6.5841386363488935E-3</v>
      </c>
      <c r="AE483" s="90">
        <f t="shared" si="261"/>
        <v>4.3350881582662274E-6</v>
      </c>
      <c r="AF483" s="83">
        <f t="shared" si="262"/>
        <v>8.8344689623973058E-3</v>
      </c>
      <c r="AG483" s="147"/>
      <c r="AH483" s="83">
        <f t="shared" si="263"/>
        <v>2.2503303260484123E-3</v>
      </c>
      <c r="AI483" s="83">
        <f t="shared" si="264"/>
        <v>0.91669959506628462</v>
      </c>
      <c r="AJ483" s="83">
        <f t="shared" si="265"/>
        <v>0.96097849542631542</v>
      </c>
      <c r="AK483" s="83">
        <f t="shared" si="266"/>
        <v>-0.3355654501973469</v>
      </c>
      <c r="AL483" s="83">
        <f t="shared" si="267"/>
        <v>-1.8141168172467868</v>
      </c>
      <c r="AM483" s="83">
        <f t="shared" si="268"/>
        <v>-1.2785896182124292</v>
      </c>
      <c r="AN483" s="90">
        <f t="shared" si="271"/>
        <v>61.37565618588323</v>
      </c>
      <c r="AO483" s="90">
        <f t="shared" si="271"/>
        <v>61.375656189452641</v>
      </c>
      <c r="AP483" s="90">
        <f t="shared" si="271"/>
        <v>61.375656279734947</v>
      </c>
      <c r="AQ483" s="90">
        <f t="shared" si="271"/>
        <v>61.375658563251577</v>
      </c>
      <c r="AR483" s="90">
        <f t="shared" si="271"/>
        <v>61.375716305341832</v>
      </c>
      <c r="AS483" s="90">
        <f t="shared" si="271"/>
        <v>61.377166898143827</v>
      </c>
      <c r="AT483" s="90">
        <f t="shared" si="271"/>
        <v>61.40903426726193</v>
      </c>
      <c r="AU483" s="90">
        <f t="shared" si="269"/>
        <v>61.719138391803639</v>
      </c>
    </row>
    <row r="484" spans="1:64" ht="12.95" customHeight="1">
      <c r="A484" s="214" t="s">
        <v>1428</v>
      </c>
      <c r="B484" s="215" t="s">
        <v>195</v>
      </c>
      <c r="C484" s="216">
        <v>53168.452200000174</v>
      </c>
      <c r="D484" s="216">
        <v>2.9999999999999997E-4</v>
      </c>
      <c r="E484" s="53">
        <f t="shared" si="251"/>
        <v>61783.945970724482</v>
      </c>
      <c r="F484" s="83">
        <f t="shared" si="252"/>
        <v>61784</v>
      </c>
      <c r="G484" s="83">
        <f t="shared" si="245"/>
        <v>-1.1923519821721129E-2</v>
      </c>
      <c r="M484" s="83">
        <f t="shared" ref="M484:M490" si="272">G484</f>
        <v>-1.1923519821721129E-2</v>
      </c>
      <c r="O484" s="83">
        <f t="shared" ref="O484:O490" ca="1" si="273">+C$11+C$12*F484</f>
        <v>-6.453184660930561E-3</v>
      </c>
      <c r="P484" s="83">
        <f t="shared" si="253"/>
        <v>-1.2651777432381424E-2</v>
      </c>
      <c r="Q484" s="146">
        <f t="shared" si="254"/>
        <v>38149.952200000174</v>
      </c>
      <c r="R484" s="83">
        <f t="shared" si="250"/>
        <v>5.3035914748464099E-7</v>
      </c>
      <c r="S484" s="85">
        <v>1</v>
      </c>
      <c r="T484" s="83">
        <f t="shared" si="255"/>
        <v>5.3035914748464099E-7</v>
      </c>
      <c r="Z484" s="83">
        <f t="shared" si="256"/>
        <v>61784</v>
      </c>
      <c r="AA484" s="90">
        <f t="shared" si="257"/>
        <v>-1.0478214406173822E-2</v>
      </c>
      <c r="AB484" s="90">
        <f t="shared" si="258"/>
        <v>-1.4097082847928731E-2</v>
      </c>
      <c r="AC484" s="90">
        <f t="shared" si="259"/>
        <v>7.2825761066029442E-4</v>
      </c>
      <c r="AD484" s="90">
        <f t="shared" si="260"/>
        <v>-1.4453054155473075E-3</v>
      </c>
      <c r="AE484" s="90">
        <f t="shared" si="261"/>
        <v>2.0889077442103752E-6</v>
      </c>
      <c r="AF484" s="83">
        <f t="shared" si="262"/>
        <v>7.2825761066029442E-4</v>
      </c>
      <c r="AG484" s="147"/>
      <c r="AH484" s="83">
        <f t="shared" si="263"/>
        <v>2.1735630262076015E-3</v>
      </c>
      <c r="AI484" s="83">
        <f t="shared" si="264"/>
        <v>0.93073197170154243</v>
      </c>
      <c r="AJ484" s="83">
        <f t="shared" si="265"/>
        <v>0.94863840421155654</v>
      </c>
      <c r="AK484" s="83">
        <f t="shared" si="266"/>
        <v>-0.33874041548642098</v>
      </c>
      <c r="AL484" s="83">
        <f t="shared" si="267"/>
        <v>-1.772502611431046</v>
      </c>
      <c r="AM484" s="83">
        <f t="shared" si="268"/>
        <v>-1.225180419117974</v>
      </c>
      <c r="AN484" s="90">
        <f t="shared" si="271"/>
        <v>61.417929940236313</v>
      </c>
      <c r="AO484" s="90">
        <f t="shared" si="271"/>
        <v>61.417929958788498</v>
      </c>
      <c r="AP484" s="90">
        <f t="shared" si="271"/>
        <v>61.417930302240734</v>
      </c>
      <c r="AQ484" s="90">
        <f t="shared" si="271"/>
        <v>61.41793666035467</v>
      </c>
      <c r="AR484" s="90">
        <f t="shared" si="271"/>
        <v>61.418054317972711</v>
      </c>
      <c r="AS484" s="90">
        <f t="shared" si="271"/>
        <v>61.420216018307968</v>
      </c>
      <c r="AT484" s="90">
        <f t="shared" si="271"/>
        <v>61.455741664303659</v>
      </c>
      <c r="AU484" s="90">
        <f t="shared" si="269"/>
        <v>61.759434436086515</v>
      </c>
    </row>
    <row r="485" spans="1:64" ht="12.95" customHeight="1">
      <c r="A485" s="214" t="s">
        <v>1428</v>
      </c>
      <c r="B485" s="215" t="s">
        <v>197</v>
      </c>
      <c r="C485" s="216">
        <v>53169.445299999788</v>
      </c>
      <c r="D485" s="216">
        <v>2.0000000000000001E-4</v>
      </c>
      <c r="E485" s="53">
        <f t="shared" si="251"/>
        <v>61788.44602392042</v>
      </c>
      <c r="F485" s="83">
        <f t="shared" si="252"/>
        <v>61788.5</v>
      </c>
      <c r="G485" s="83">
        <f t="shared" si="245"/>
        <v>-1.1911780209629796E-2</v>
      </c>
      <c r="M485" s="83">
        <f t="shared" si="272"/>
        <v>-1.1911780209629796E-2</v>
      </c>
      <c r="O485" s="83">
        <f t="shared" ca="1" si="273"/>
        <v>-6.4577004712028027E-3</v>
      </c>
      <c r="P485" s="83">
        <f t="shared" si="253"/>
        <v>-1.2653237776627932E-2</v>
      </c>
      <c r="Q485" s="146">
        <f t="shared" si="254"/>
        <v>38150.945299999788</v>
      </c>
      <c r="R485" s="83">
        <f t="shared" si="250"/>
        <v>5.4975932365879401E-7</v>
      </c>
      <c r="S485" s="85">
        <v>1</v>
      </c>
      <c r="T485" s="83">
        <f t="shared" si="255"/>
        <v>5.4975932365879401E-7</v>
      </c>
      <c r="Z485" s="83">
        <f t="shared" si="256"/>
        <v>61788.5</v>
      </c>
      <c r="AA485" s="90">
        <f t="shared" si="257"/>
        <v>-1.0483882058109193E-2</v>
      </c>
      <c r="AB485" s="90">
        <f t="shared" si="258"/>
        <v>-1.4081135928148535E-2</v>
      </c>
      <c r="AC485" s="90">
        <f t="shared" si="259"/>
        <v>7.4145756699813513E-4</v>
      </c>
      <c r="AD485" s="90">
        <f t="shared" si="260"/>
        <v>-1.4278981515206037E-3</v>
      </c>
      <c r="AE485" s="90">
        <f t="shared" si="261"/>
        <v>2.0388931311159569E-6</v>
      </c>
      <c r="AF485" s="83">
        <f t="shared" si="262"/>
        <v>7.4145756699813513E-4</v>
      </c>
      <c r="AG485" s="147"/>
      <c r="AH485" s="83">
        <f t="shared" si="263"/>
        <v>2.1693557185187388E-3</v>
      </c>
      <c r="AI485" s="83">
        <f t="shared" si="264"/>
        <v>0.9314904845978319</v>
      </c>
      <c r="AJ485" s="83">
        <f t="shared" si="265"/>
        <v>0.94792778540551004</v>
      </c>
      <c r="AK485" s="83">
        <f t="shared" si="266"/>
        <v>-0.33889463720694829</v>
      </c>
      <c r="AL485" s="83">
        <f t="shared" si="267"/>
        <v>-1.7702639061678469</v>
      </c>
      <c r="AM485" s="83">
        <f t="shared" si="268"/>
        <v>-1.2223846760625781</v>
      </c>
      <c r="AN485" s="90">
        <f t="shared" si="271"/>
        <v>61.420185993960757</v>
      </c>
      <c r="AO485" s="90">
        <f t="shared" si="271"/>
        <v>61.420186013961981</v>
      </c>
      <c r="AP485" s="90">
        <f t="shared" si="271"/>
        <v>61.420186379033609</v>
      </c>
      <c r="AQ485" s="90">
        <f t="shared" si="271"/>
        <v>61.420193042345289</v>
      </c>
      <c r="AR485" s="90">
        <f t="shared" si="271"/>
        <v>61.420314612985919</v>
      </c>
      <c r="AS485" s="90">
        <f t="shared" si="271"/>
        <v>61.422516709159353</v>
      </c>
      <c r="AT485" s="90">
        <f t="shared" si="271"/>
        <v>61.458228246665243</v>
      </c>
      <c r="AU485" s="90">
        <f t="shared" si="269"/>
        <v>61.761567756077966</v>
      </c>
      <c r="AW485" s="90"/>
      <c r="AX485" s="90"/>
      <c r="AY485" s="90"/>
      <c r="AZ485" s="90"/>
      <c r="BA485" s="90"/>
      <c r="BB485" s="90"/>
      <c r="BC485" s="90"/>
      <c r="BD485" s="90"/>
      <c r="BE485" s="90"/>
      <c r="BF485" s="90"/>
      <c r="BG485" s="90"/>
      <c r="BH485" s="90"/>
      <c r="BI485" s="90"/>
      <c r="BJ485" s="90"/>
      <c r="BK485" s="90"/>
      <c r="BL485" s="90"/>
    </row>
    <row r="486" spans="1:64" ht="12.95" customHeight="1">
      <c r="A486" s="214" t="s">
        <v>1428</v>
      </c>
      <c r="B486" s="215" t="s">
        <v>195</v>
      </c>
      <c r="C486" s="216">
        <v>53170.438699999824</v>
      </c>
      <c r="D486" s="216">
        <v>4.0000000000000002E-4</v>
      </c>
      <c r="E486" s="53">
        <f t="shared" si="251"/>
        <v>61792.947436514063</v>
      </c>
      <c r="F486" s="83">
        <f t="shared" si="252"/>
        <v>61793</v>
      </c>
      <c r="G486" s="83">
        <f t="shared" si="245"/>
        <v>-1.1600040175835602E-2</v>
      </c>
      <c r="M486" s="83">
        <f t="shared" si="272"/>
        <v>-1.1600040175835602E-2</v>
      </c>
      <c r="O486" s="83">
        <f t="shared" ca="1" si="273"/>
        <v>-6.4622162814750445E-3</v>
      </c>
      <c r="P486" s="83">
        <f t="shared" si="253"/>
        <v>-1.2654698098578982E-2</v>
      </c>
      <c r="Q486" s="146">
        <f t="shared" si="254"/>
        <v>38151.938699999824</v>
      </c>
      <c r="R486" s="83">
        <f t="shared" si="250"/>
        <v>1.1123033340053822E-6</v>
      </c>
      <c r="S486" s="85">
        <v>1</v>
      </c>
      <c r="T486" s="83">
        <f t="shared" si="255"/>
        <v>1.1123033340053822E-6</v>
      </c>
      <c r="Z486" s="83">
        <f t="shared" si="256"/>
        <v>61793</v>
      </c>
      <c r="AA486" s="90">
        <f t="shared" si="257"/>
        <v>-1.0489564173783668E-2</v>
      </c>
      <c r="AB486" s="90">
        <f t="shared" si="258"/>
        <v>-1.3765174100630917E-2</v>
      </c>
      <c r="AC486" s="90">
        <f t="shared" si="259"/>
        <v>1.0546579227433805E-3</v>
      </c>
      <c r="AD486" s="90">
        <f t="shared" si="260"/>
        <v>-1.1104760020519341E-3</v>
      </c>
      <c r="AE486" s="90">
        <f t="shared" si="261"/>
        <v>1.2331569511332473E-6</v>
      </c>
      <c r="AF486" s="83">
        <f t="shared" si="262"/>
        <v>1.0546579227433805E-3</v>
      </c>
      <c r="AG486" s="147"/>
      <c r="AH486" s="83">
        <f t="shared" si="263"/>
        <v>2.1651339247953142E-3</v>
      </c>
      <c r="AI486" s="83">
        <f t="shared" si="264"/>
        <v>0.93225057930207678</v>
      </c>
      <c r="AJ486" s="83">
        <f t="shared" si="265"/>
        <v>0.94721124467621898</v>
      </c>
      <c r="AK486" s="83">
        <f t="shared" si="266"/>
        <v>-0.33904740792898691</v>
      </c>
      <c r="AL486" s="83">
        <f t="shared" si="267"/>
        <v>-1.7680215481633306</v>
      </c>
      <c r="AM486" s="83">
        <f t="shared" si="268"/>
        <v>-1.2195920303390808</v>
      </c>
      <c r="AN486" s="90">
        <f t="shared" si="271"/>
        <v>61.422443887462585</v>
      </c>
      <c r="AO486" s="90">
        <f t="shared" si="271"/>
        <v>61.42244390900477</v>
      </c>
      <c r="AP486" s="90">
        <f t="shared" si="271"/>
        <v>61.422444296748566</v>
      </c>
      <c r="AQ486" s="90">
        <f t="shared" si="271"/>
        <v>61.422451275699068</v>
      </c>
      <c r="AR486" s="90">
        <f t="shared" si="271"/>
        <v>61.422576837817012</v>
      </c>
      <c r="AS486" s="90">
        <f t="shared" si="271"/>
        <v>61.424819591061215</v>
      </c>
      <c r="AT486" s="90">
        <f t="shared" si="271"/>
        <v>61.460716209540834</v>
      </c>
      <c r="AU486" s="90">
        <f t="shared" si="269"/>
        <v>61.76370107606941</v>
      </c>
    </row>
    <row r="487" spans="1:64" ht="12.95" customHeight="1">
      <c r="A487" s="214" t="s">
        <v>1428</v>
      </c>
      <c r="B487" s="215" t="s">
        <v>197</v>
      </c>
      <c r="C487" s="216">
        <v>53171.430900000036</v>
      </c>
      <c r="D487" s="216">
        <v>4.0000000000000002E-4</v>
      </c>
      <c r="E487" s="53">
        <f t="shared" si="251"/>
        <v>61797.443411525339</v>
      </c>
      <c r="F487" s="83">
        <f t="shared" si="252"/>
        <v>61797.5</v>
      </c>
      <c r="G487" s="83">
        <f t="shared" si="245"/>
        <v>-1.2488299966207705E-2</v>
      </c>
      <c r="M487" s="83">
        <f t="shared" si="272"/>
        <v>-1.2488299966207705E-2</v>
      </c>
      <c r="O487" s="83">
        <f t="shared" ca="1" si="273"/>
        <v>-6.4667320917472862E-3</v>
      </c>
      <c r="P487" s="83">
        <f t="shared" si="253"/>
        <v>-1.2656158398234581E-2</v>
      </c>
      <c r="Q487" s="146">
        <f t="shared" si="254"/>
        <v>38152.930900000036</v>
      </c>
      <c r="R487" s="83">
        <f t="shared" si="250"/>
        <v>2.8176453202521342E-8</v>
      </c>
      <c r="S487" s="85">
        <v>1</v>
      </c>
      <c r="T487" s="83">
        <f t="shared" si="255"/>
        <v>2.8176453202521342E-8</v>
      </c>
      <c r="Z487" s="83">
        <f t="shared" si="256"/>
        <v>61797.5</v>
      </c>
      <c r="AA487" s="90">
        <f t="shared" si="257"/>
        <v>-1.0495260765881139E-2</v>
      </c>
      <c r="AB487" s="90">
        <f t="shared" si="258"/>
        <v>-1.4649197598561148E-2</v>
      </c>
      <c r="AC487" s="90">
        <f t="shared" si="259"/>
        <v>1.6785843202687598E-4</v>
      </c>
      <c r="AD487" s="90">
        <f t="shared" si="260"/>
        <v>-1.9930392003265664E-3</v>
      </c>
      <c r="AE487" s="90">
        <f t="shared" si="261"/>
        <v>3.9722052540383592E-6</v>
      </c>
      <c r="AF487" s="83">
        <f t="shared" si="262"/>
        <v>1.6785843202687598E-4</v>
      </c>
      <c r="AG487" s="147"/>
      <c r="AH487" s="83">
        <f t="shared" si="263"/>
        <v>2.1608976323534423E-3</v>
      </c>
      <c r="AI487" s="83">
        <f t="shared" si="264"/>
        <v>0.9330122572620918</v>
      </c>
      <c r="AJ487" s="83">
        <f t="shared" si="265"/>
        <v>0.94648875892156981</v>
      </c>
      <c r="AK487" s="83">
        <f t="shared" si="266"/>
        <v>-0.3391987192651954</v>
      </c>
      <c r="AL487" s="83">
        <f t="shared" si="267"/>
        <v>-1.7657755268171609</v>
      </c>
      <c r="AM487" s="83">
        <f t="shared" si="268"/>
        <v>-1.2168024677434297</v>
      </c>
      <c r="AN487" s="90">
        <f t="shared" si="271"/>
        <v>61.424703624576722</v>
      </c>
      <c r="AO487" s="90">
        <f t="shared" si="271"/>
        <v>61.424703647756324</v>
      </c>
      <c r="AP487" s="90">
        <f t="shared" si="271"/>
        <v>61.424704059261629</v>
      </c>
      <c r="AQ487" s="90">
        <f t="shared" si="271"/>
        <v>61.424711364507068</v>
      </c>
      <c r="AR487" s="90">
        <f t="shared" si="271"/>
        <v>61.424840997080238</v>
      </c>
      <c r="AS487" s="90">
        <f t="shared" si="271"/>
        <v>61.427124666344632</v>
      </c>
      <c r="AT487" s="90">
        <f t="shared" si="271"/>
        <v>61.463205551316456</v>
      </c>
      <c r="AU487" s="90">
        <f t="shared" si="269"/>
        <v>61.765834396060853</v>
      </c>
    </row>
    <row r="488" spans="1:64" ht="12.95" customHeight="1">
      <c r="A488" s="214" t="s">
        <v>1428</v>
      </c>
      <c r="B488" s="215" t="s">
        <v>195</v>
      </c>
      <c r="C488" s="216">
        <v>53172.424500000197</v>
      </c>
      <c r="D488" s="216">
        <v>2.0000000000000001E-4</v>
      </c>
      <c r="E488" s="53">
        <f t="shared" si="251"/>
        <v>61801.945730383413</v>
      </c>
      <c r="F488" s="83">
        <f t="shared" si="252"/>
        <v>61802</v>
      </c>
      <c r="G488" s="83">
        <f t="shared" si="245"/>
        <v>-1.1976559806498699E-2</v>
      </c>
      <c r="M488" s="83">
        <f t="shared" si="272"/>
        <v>-1.1976559806498699E-2</v>
      </c>
      <c r="O488" s="83">
        <f t="shared" ca="1" si="273"/>
        <v>-6.4712479020195279E-3</v>
      </c>
      <c r="P488" s="83">
        <f t="shared" si="253"/>
        <v>-1.2657618675594723E-2</v>
      </c>
      <c r="Q488" s="146">
        <f t="shared" si="254"/>
        <v>38153.924500000197</v>
      </c>
      <c r="R488" s="83">
        <f t="shared" si="250"/>
        <v>4.638411831743556E-7</v>
      </c>
      <c r="S488" s="85">
        <v>1</v>
      </c>
      <c r="T488" s="83">
        <f t="shared" si="255"/>
        <v>4.638411831743556E-7</v>
      </c>
      <c r="Z488" s="83">
        <f t="shared" si="256"/>
        <v>61802</v>
      </c>
      <c r="AA488" s="90">
        <f t="shared" si="257"/>
        <v>-1.0500971847027214E-2</v>
      </c>
      <c r="AB488" s="90">
        <f t="shared" si="258"/>
        <v>-1.413320663506621E-2</v>
      </c>
      <c r="AC488" s="90">
        <f t="shared" si="259"/>
        <v>6.8105886909602432E-4</v>
      </c>
      <c r="AD488" s="90">
        <f t="shared" si="260"/>
        <v>-1.4755879594714853E-3</v>
      </c>
      <c r="AE488" s="90">
        <f t="shared" si="261"/>
        <v>2.1773598261372217E-6</v>
      </c>
      <c r="AF488" s="83">
        <f t="shared" si="262"/>
        <v>6.8105886909602432E-4</v>
      </c>
      <c r="AG488" s="147"/>
      <c r="AH488" s="83">
        <f t="shared" si="263"/>
        <v>2.1566468285675105E-3</v>
      </c>
      <c r="AI488" s="83">
        <f t="shared" si="264"/>
        <v>0.93377551990431629</v>
      </c>
      <c r="AJ488" s="83">
        <f t="shared" si="265"/>
        <v>0.94576030496236907</v>
      </c>
      <c r="AK488" s="83">
        <f t="shared" si="266"/>
        <v>-0.33934856278511838</v>
      </c>
      <c r="AL488" s="83">
        <f t="shared" si="267"/>
        <v>-1.7635258315033604</v>
      </c>
      <c r="AM488" s="83">
        <f t="shared" si="268"/>
        <v>-1.2140159741178742</v>
      </c>
      <c r="AN488" s="90">
        <f t="shared" si="271"/>
        <v>61.426965209141635</v>
      </c>
      <c r="AO488" s="90">
        <f t="shared" si="271"/>
        <v>61.426965234059772</v>
      </c>
      <c r="AP488" s="90">
        <f t="shared" si="271"/>
        <v>61.426965670453242</v>
      </c>
      <c r="AQ488" s="90">
        <f t="shared" si="271"/>
        <v>61.426973312866011</v>
      </c>
      <c r="AR488" s="90">
        <f t="shared" si="271"/>
        <v>61.427107095387385</v>
      </c>
      <c r="AS488" s="90">
        <f t="shared" si="271"/>
        <v>61.429431937320238</v>
      </c>
      <c r="AT488" s="90">
        <f t="shared" si="271"/>
        <v>61.465696270371829</v>
      </c>
      <c r="AU488" s="90">
        <f t="shared" si="269"/>
        <v>61.767967716052304</v>
      </c>
    </row>
    <row r="489" spans="1:64" ht="12.95" customHeight="1">
      <c r="A489" s="214" t="s">
        <v>1428</v>
      </c>
      <c r="B489" s="215" t="s">
        <v>197</v>
      </c>
      <c r="C489" s="216">
        <v>53173.417499999981</v>
      </c>
      <c r="D489" s="216">
        <v>2.9999999999999997E-4</v>
      </c>
      <c r="E489" s="53">
        <f t="shared" si="251"/>
        <v>61806.445330448194</v>
      </c>
      <c r="F489" s="83">
        <f t="shared" si="252"/>
        <v>61806.5</v>
      </c>
      <c r="G489" s="83">
        <f t="shared" si="245"/>
        <v>-1.2064820017258171E-2</v>
      </c>
      <c r="M489" s="83">
        <f t="shared" si="272"/>
        <v>-1.2064820017258171E-2</v>
      </c>
      <c r="O489" s="83">
        <f t="shared" ca="1" si="273"/>
        <v>-6.4757637122917766E-3</v>
      </c>
      <c r="P489" s="83">
        <f t="shared" si="253"/>
        <v>-1.265907893065941E-2</v>
      </c>
      <c r="Q489" s="146">
        <f t="shared" si="254"/>
        <v>38154.917499999981</v>
      </c>
      <c r="R489" s="83">
        <f t="shared" si="250"/>
        <v>3.5314365615682082E-7</v>
      </c>
      <c r="S489" s="85">
        <v>1</v>
      </c>
      <c r="T489" s="83">
        <f t="shared" si="255"/>
        <v>3.5314365615682082E-7</v>
      </c>
      <c r="Z489" s="83">
        <f t="shared" si="256"/>
        <v>61806.5</v>
      </c>
      <c r="AA489" s="90">
        <f t="shared" si="257"/>
        <v>-1.0506697429788317E-2</v>
      </c>
      <c r="AB489" s="90">
        <f t="shared" si="258"/>
        <v>-1.4217201518129264E-2</v>
      </c>
      <c r="AC489" s="90">
        <f t="shared" si="259"/>
        <v>5.9425891340123861E-4</v>
      </c>
      <c r="AD489" s="90">
        <f t="shared" si="260"/>
        <v>-1.5581225874698543E-3</v>
      </c>
      <c r="AE489" s="90">
        <f t="shared" si="261"/>
        <v>2.4277459975837539E-6</v>
      </c>
      <c r="AF489" s="83">
        <f t="shared" si="262"/>
        <v>5.9425891340123861E-4</v>
      </c>
      <c r="AG489" s="147"/>
      <c r="AH489" s="83">
        <f t="shared" si="263"/>
        <v>2.1523815008710925E-3</v>
      </c>
      <c r="AI489" s="83">
        <f t="shared" si="264"/>
        <v>0.93454036863348033</v>
      </c>
      <c r="AJ489" s="83">
        <f t="shared" si="265"/>
        <v>0.94502585954242946</v>
      </c>
      <c r="AK489" s="83">
        <f t="shared" si="266"/>
        <v>-0.33949693001502734</v>
      </c>
      <c r="AL489" s="83">
        <f t="shared" si="267"/>
        <v>-1.7612724515704148</v>
      </c>
      <c r="AM489" s="83">
        <f t="shared" si="268"/>
        <v>-1.2112325353507924</v>
      </c>
      <c r="AN489" s="90">
        <f t="shared" si="271"/>
        <v>61.429228644999213</v>
      </c>
      <c r="AO489" s="90">
        <f t="shared" si="271"/>
        <v>61.429228671761841</v>
      </c>
      <c r="AP489" s="90">
        <f t="shared" si="271"/>
        <v>61.429229134208207</v>
      </c>
      <c r="AQ489" s="90">
        <f t="shared" si="271"/>
        <v>61.429237124878213</v>
      </c>
      <c r="AR489" s="90">
        <f t="shared" si="271"/>
        <v>61.429375137347527</v>
      </c>
      <c r="AS489" s="90">
        <f t="shared" si="271"/>
        <v>61.431741406278057</v>
      </c>
      <c r="AT489" s="90">
        <f t="shared" si="271"/>
        <v>61.468188365080401</v>
      </c>
      <c r="AU489" s="90">
        <f t="shared" si="269"/>
        <v>61.770101036043748</v>
      </c>
    </row>
    <row r="490" spans="1:64" ht="12.95" customHeight="1">
      <c r="A490" s="214" t="s">
        <v>1428</v>
      </c>
      <c r="B490" s="215" t="s">
        <v>195</v>
      </c>
      <c r="C490" s="216">
        <v>53174.410800000187</v>
      </c>
      <c r="D490" s="216">
        <v>1E-4</v>
      </c>
      <c r="E490" s="53">
        <f t="shared" si="251"/>
        <v>61810.946289910673</v>
      </c>
      <c r="F490" s="83">
        <f t="shared" si="252"/>
        <v>61811</v>
      </c>
      <c r="G490" s="83">
        <f t="shared" si="245"/>
        <v>-1.1853079813590739E-2</v>
      </c>
      <c r="M490" s="83">
        <f t="shared" si="272"/>
        <v>-1.1853079813590739E-2</v>
      </c>
      <c r="O490" s="83">
        <f t="shared" ca="1" si="273"/>
        <v>-6.4802795225640183E-3</v>
      </c>
      <c r="P490" s="83">
        <f t="shared" si="253"/>
        <v>-1.2660539163428644E-2</v>
      </c>
      <c r="Q490" s="146">
        <f t="shared" si="254"/>
        <v>38155.910800000187</v>
      </c>
      <c r="R490" s="83">
        <f t="shared" si="250"/>
        <v>6.5199060164065248E-7</v>
      </c>
      <c r="S490" s="85">
        <v>1</v>
      </c>
      <c r="T490" s="83">
        <f t="shared" si="255"/>
        <v>6.5199060164065248E-7</v>
      </c>
      <c r="Z490" s="83">
        <f t="shared" si="256"/>
        <v>61811</v>
      </c>
      <c r="AA490" s="90">
        <f t="shared" si="257"/>
        <v>-1.051243752667101E-2</v>
      </c>
      <c r="AB490" s="90">
        <f t="shared" si="258"/>
        <v>-1.4001181450348373E-2</v>
      </c>
      <c r="AC490" s="90">
        <f t="shared" si="259"/>
        <v>8.0745934983790513E-4</v>
      </c>
      <c r="AD490" s="90">
        <f t="shared" si="260"/>
        <v>-1.3406422869197288E-3</v>
      </c>
      <c r="AE490" s="90">
        <f t="shared" si="261"/>
        <v>1.7973217414773606E-6</v>
      </c>
      <c r="AF490" s="83">
        <f t="shared" si="262"/>
        <v>8.0745934983790513E-4</v>
      </c>
      <c r="AG490" s="147"/>
      <c r="AH490" s="83">
        <f t="shared" si="263"/>
        <v>2.1481016367576335E-3</v>
      </c>
      <c r="AI490" s="83">
        <f t="shared" si="264"/>
        <v>0.93530680483230866</v>
      </c>
      <c r="AJ490" s="83">
        <f t="shared" si="265"/>
        <v>0.94428539932862199</v>
      </c>
      <c r="AK490" s="83">
        <f t="shared" si="266"/>
        <v>-0.33964381243777136</v>
      </c>
      <c r="AL490" s="83">
        <f t="shared" si="267"/>
        <v>-1.7590153763412562</v>
      </c>
      <c r="AM490" s="83">
        <f t="shared" si="268"/>
        <v>-1.2084521373763701</v>
      </c>
      <c r="AN490" s="90">
        <f t="shared" si="271"/>
        <v>61.43149393599478</v>
      </c>
      <c r="AO490" s="90">
        <f t="shared" si="271"/>
        <v>61.431493964712857</v>
      </c>
      <c r="AP490" s="90">
        <f t="shared" si="271"/>
        <v>61.43149445441567</v>
      </c>
      <c r="AQ490" s="90">
        <f t="shared" si="271"/>
        <v>61.431502804651537</v>
      </c>
      <c r="AR490" s="90">
        <f t="shared" si="271"/>
        <v>61.431645127566952</v>
      </c>
      <c r="AS490" s="90">
        <f t="shared" si="271"/>
        <v>61.434053075487519</v>
      </c>
      <c r="AT490" s="90">
        <f t="shared" si="271"/>
        <v>61.470681833809387</v>
      </c>
      <c r="AU490" s="90">
        <f t="shared" si="269"/>
        <v>61.772234356035199</v>
      </c>
    </row>
    <row r="491" spans="1:64" ht="12.95" customHeight="1">
      <c r="A491" s="149" t="s">
        <v>1000</v>
      </c>
      <c r="B491" s="150" t="s">
        <v>197</v>
      </c>
      <c r="C491" s="49">
        <v>53189.638200000001</v>
      </c>
      <c r="D491" s="149" t="s">
        <v>55</v>
      </c>
      <c r="E491" s="53">
        <f t="shared" si="251"/>
        <v>61879.946501431812</v>
      </c>
      <c r="F491" s="83">
        <f t="shared" si="252"/>
        <v>61880</v>
      </c>
      <c r="G491" s="83">
        <f t="shared" si="245"/>
        <v>-1.1806399998022243E-2</v>
      </c>
      <c r="K491" s="83">
        <f>G491</f>
        <v>-1.1806399998022243E-2</v>
      </c>
      <c r="P491" s="83">
        <f t="shared" si="253"/>
        <v>-1.2682926607337155E-2</v>
      </c>
      <c r="Q491" s="146">
        <f t="shared" si="254"/>
        <v>38171.138200000001</v>
      </c>
      <c r="R491" s="83">
        <f t="shared" si="250"/>
        <v>7.6829889683709591E-7</v>
      </c>
      <c r="S491" s="85">
        <v>1</v>
      </c>
      <c r="T491" s="83">
        <f t="shared" si="255"/>
        <v>7.6829889683709591E-7</v>
      </c>
      <c r="Z491" s="83">
        <f t="shared" si="256"/>
        <v>61880</v>
      </c>
      <c r="AA491" s="90">
        <f t="shared" si="257"/>
        <v>-1.0602278675393755E-2</v>
      </c>
      <c r="AB491" s="90">
        <f t="shared" si="258"/>
        <v>-1.3887047929965644E-2</v>
      </c>
      <c r="AC491" s="90">
        <f t="shared" si="259"/>
        <v>8.7652660931491176E-4</v>
      </c>
      <c r="AD491" s="90">
        <f t="shared" si="260"/>
        <v>-1.2041213226284889E-3</v>
      </c>
      <c r="AE491" s="90">
        <f t="shared" si="261"/>
        <v>1.4499081596085815E-6</v>
      </c>
      <c r="AF491" s="83">
        <f t="shared" si="262"/>
        <v>8.7652660931491176E-4</v>
      </c>
      <c r="AG491" s="147"/>
      <c r="AH491" s="83">
        <f t="shared" si="263"/>
        <v>2.0806479319434006E-3</v>
      </c>
      <c r="AI491" s="83">
        <f t="shared" si="264"/>
        <v>0.94725853624921186</v>
      </c>
      <c r="AJ491" s="83">
        <f t="shared" si="265"/>
        <v>0.93216135460781513</v>
      </c>
      <c r="AK491" s="83">
        <f t="shared" si="266"/>
        <v>-0.3417037705816155</v>
      </c>
      <c r="AL491" s="83">
        <f t="shared" si="267"/>
        <v>-1.7239363473668536</v>
      </c>
      <c r="AM491" s="83">
        <f t="shared" si="268"/>
        <v>-1.166190115467284</v>
      </c>
      <c r="AN491" s="90">
        <f t="shared" ref="AN491:AT500" si="274">$AU491+$AB$7*SIN(AO491)</f>
        <v>61.466463495121936</v>
      </c>
      <c r="AO491" s="90">
        <f t="shared" si="274"/>
        <v>61.466463571918595</v>
      </c>
      <c r="AP491" s="90">
        <f t="shared" si="274"/>
        <v>61.466464660904549</v>
      </c>
      <c r="AQ491" s="90">
        <f t="shared" si="274"/>
        <v>61.466480102244802</v>
      </c>
      <c r="AR491" s="90">
        <f t="shared" si="274"/>
        <v>61.466698930614939</v>
      </c>
      <c r="AS491" s="90">
        <f t="shared" si="274"/>
        <v>61.469775762615477</v>
      </c>
      <c r="AT491" s="90">
        <f t="shared" si="274"/>
        <v>61.509085876868014</v>
      </c>
      <c r="AU491" s="90">
        <f t="shared" si="269"/>
        <v>61.804945262570705</v>
      </c>
    </row>
    <row r="492" spans="1:64" ht="12.95" customHeight="1">
      <c r="A492" s="217" t="s">
        <v>1428</v>
      </c>
      <c r="B492" s="215" t="s">
        <v>197</v>
      </c>
      <c r="C492" s="216">
        <v>53192.396800000221</v>
      </c>
      <c r="D492" s="220">
        <v>1E-4</v>
      </c>
      <c r="E492" s="53">
        <f t="shared" si="251"/>
        <v>61892.446598856171</v>
      </c>
      <c r="F492" s="83">
        <f t="shared" si="252"/>
        <v>61892.5</v>
      </c>
      <c r="G492" s="83">
        <f t="shared" si="245"/>
        <v>-1.1784899776102975E-2</v>
      </c>
      <c r="M492" s="83">
        <f>G492</f>
        <v>-1.1784899776102975E-2</v>
      </c>
      <c r="O492" s="83">
        <f ca="1">+C$11+C$12*F492</f>
        <v>-6.5620658641612969E-3</v>
      </c>
      <c r="P492" s="83">
        <f t="shared" si="253"/>
        <v>-1.2686981742870368E-2</v>
      </c>
      <c r="Q492" s="146">
        <f t="shared" si="254"/>
        <v>38173.896800000221</v>
      </c>
      <c r="R492" s="83">
        <f t="shared" si="250"/>
        <v>8.137518747669272E-7</v>
      </c>
      <c r="S492" s="85">
        <v>1</v>
      </c>
      <c r="T492" s="83">
        <f t="shared" si="255"/>
        <v>8.137518747669272E-7</v>
      </c>
      <c r="Z492" s="83">
        <f t="shared" si="256"/>
        <v>61892.5</v>
      </c>
      <c r="AA492" s="90">
        <f t="shared" si="257"/>
        <v>-1.0618923018307476E-2</v>
      </c>
      <c r="AB492" s="90">
        <f t="shared" si="258"/>
        <v>-1.3852958500665868E-2</v>
      </c>
      <c r="AC492" s="90">
        <f t="shared" si="259"/>
        <v>9.0208196676739259E-4</v>
      </c>
      <c r="AD492" s="90">
        <f t="shared" si="260"/>
        <v>-1.1659767577954991E-3</v>
      </c>
      <c r="AE492" s="90">
        <f t="shared" si="261"/>
        <v>1.3595017997193039E-6</v>
      </c>
      <c r="AF492" s="83">
        <f t="shared" si="262"/>
        <v>9.0208196676739259E-4</v>
      </c>
      <c r="AG492" s="147"/>
      <c r="AH492" s="83">
        <f t="shared" si="263"/>
        <v>2.0680587245628925E-3</v>
      </c>
      <c r="AI492" s="83">
        <f t="shared" si="264"/>
        <v>0.94946400673355569</v>
      </c>
      <c r="AJ492" s="83">
        <f t="shared" si="265"/>
        <v>0.92980637299342406</v>
      </c>
      <c r="AK492" s="83">
        <f t="shared" si="266"/>
        <v>-0.34203690182909052</v>
      </c>
      <c r="AL492" s="83">
        <f t="shared" si="267"/>
        <v>-1.7174851797693387</v>
      </c>
      <c r="AM492" s="83">
        <f t="shared" si="268"/>
        <v>-1.1586062412173685</v>
      </c>
      <c r="AN492" s="90">
        <f t="shared" si="274"/>
        <v>61.472846406811051</v>
      </c>
      <c r="AO492" s="90">
        <f t="shared" si="274"/>
        <v>61.472846497035626</v>
      </c>
      <c r="AP492" s="90">
        <f t="shared" si="274"/>
        <v>61.47284773842474</v>
      </c>
      <c r="AQ492" s="90">
        <f t="shared" si="274"/>
        <v>61.472864817820394</v>
      </c>
      <c r="AR492" s="90">
        <f t="shared" si="274"/>
        <v>61.473099663585558</v>
      </c>
      <c r="AS492" s="90">
        <f t="shared" si="274"/>
        <v>61.476303256499691</v>
      </c>
      <c r="AT492" s="90">
        <f t="shared" si="274"/>
        <v>61.516077180923716</v>
      </c>
      <c r="AU492" s="90">
        <f t="shared" si="269"/>
        <v>61.810871151435833</v>
      </c>
    </row>
    <row r="493" spans="1:64" ht="12.95" customHeight="1">
      <c r="A493" s="66" t="s">
        <v>217</v>
      </c>
      <c r="B493" s="50" t="s">
        <v>195</v>
      </c>
      <c r="C493" s="49">
        <v>53236.43995</v>
      </c>
      <c r="D493" s="66" t="s">
        <v>218</v>
      </c>
      <c r="E493" s="83">
        <f t="shared" si="251"/>
        <v>62092.020174521043</v>
      </c>
      <c r="F493" s="83">
        <f t="shared" si="252"/>
        <v>62092</v>
      </c>
      <c r="P493" s="83">
        <f t="shared" si="253"/>
        <v>-1.2751678422919578E-2</v>
      </c>
      <c r="Q493" s="146">
        <f t="shared" si="254"/>
        <v>38217.93995</v>
      </c>
      <c r="R493" s="83">
        <f t="shared" si="250"/>
        <v>1.6260530260155275E-4</v>
      </c>
      <c r="S493" s="85">
        <v>1</v>
      </c>
      <c r="T493" s="83">
        <f t="shared" si="255"/>
        <v>1.6260530260155275E-4</v>
      </c>
      <c r="Z493" s="83">
        <f t="shared" si="256"/>
        <v>62092</v>
      </c>
      <c r="AA493" s="90">
        <f t="shared" si="257"/>
        <v>-1.0900107685166169E-2</v>
      </c>
      <c r="AB493" s="90">
        <f t="shared" si="258"/>
        <v>-1.8515707377534099E-3</v>
      </c>
      <c r="AC493" s="90">
        <f t="shared" si="259"/>
        <v>1.2751678422919578E-2</v>
      </c>
      <c r="AD493" s="90">
        <f t="shared" si="260"/>
        <v>1.0900107685166169E-2</v>
      </c>
      <c r="AE493" s="90">
        <f t="shared" si="261"/>
        <v>1.1881234754821858E-4</v>
      </c>
      <c r="AF493" s="83">
        <f t="shared" si="262"/>
        <v>1.2751678422919578E-2</v>
      </c>
      <c r="AG493" s="147"/>
      <c r="AH493" s="83">
        <f t="shared" si="263"/>
        <v>1.8515707377534099E-3</v>
      </c>
      <c r="AI493" s="83">
        <f t="shared" si="264"/>
        <v>0.9863513189672406</v>
      </c>
      <c r="AJ493" s="83">
        <f t="shared" si="265"/>
        <v>0.88508815161976861</v>
      </c>
      <c r="AK493" s="83">
        <f t="shared" si="266"/>
        <v>-0.34548059617630483</v>
      </c>
      <c r="AL493" s="83">
        <f t="shared" si="267"/>
        <v>-1.6102821534607217</v>
      </c>
      <c r="AM493" s="83">
        <f t="shared" si="268"/>
        <v>-1.0402864326676808</v>
      </c>
      <c r="AN493" s="90">
        <f t="shared" si="274"/>
        <v>61.576789003369697</v>
      </c>
      <c r="AO493" s="90">
        <f t="shared" si="274"/>
        <v>61.576789728863098</v>
      </c>
      <c r="AP493" s="90">
        <f t="shared" si="274"/>
        <v>61.576796486369219</v>
      </c>
      <c r="AQ493" s="90">
        <f t="shared" si="274"/>
        <v>61.576859421495229</v>
      </c>
      <c r="AR493" s="90">
        <f t="shared" si="274"/>
        <v>61.57744497822754</v>
      </c>
      <c r="AS493" s="90">
        <f t="shared" si="274"/>
        <v>61.582843715517193</v>
      </c>
      <c r="AT493" s="90">
        <f t="shared" si="274"/>
        <v>61.629033101572304</v>
      </c>
      <c r="AU493" s="90">
        <f t="shared" si="269"/>
        <v>61.905448337723286</v>
      </c>
    </row>
    <row r="494" spans="1:64" ht="12.95" customHeight="1">
      <c r="A494" s="66" t="s">
        <v>217</v>
      </c>
      <c r="B494" s="50" t="s">
        <v>195</v>
      </c>
      <c r="C494" s="49">
        <v>53236.447590000003</v>
      </c>
      <c r="D494" s="66" t="s">
        <v>218</v>
      </c>
      <c r="E494" s="83">
        <f t="shared" si="251"/>
        <v>62092.054793800518</v>
      </c>
      <c r="F494" s="83">
        <f t="shared" si="252"/>
        <v>62092</v>
      </c>
      <c r="P494" s="83">
        <f t="shared" si="253"/>
        <v>-1.2751678422919578E-2</v>
      </c>
      <c r="Q494" s="146">
        <f t="shared" si="254"/>
        <v>38217.947590000003</v>
      </c>
      <c r="R494" s="83">
        <f t="shared" si="250"/>
        <v>1.6260530260155275E-4</v>
      </c>
      <c r="S494" s="85">
        <v>1</v>
      </c>
      <c r="T494" s="83">
        <f t="shared" si="255"/>
        <v>1.6260530260155275E-4</v>
      </c>
      <c r="Z494" s="83">
        <f t="shared" si="256"/>
        <v>62092</v>
      </c>
      <c r="AA494" s="90">
        <f t="shared" si="257"/>
        <v>-1.0900107685166169E-2</v>
      </c>
      <c r="AB494" s="90">
        <f t="shared" si="258"/>
        <v>-1.8515707377534099E-3</v>
      </c>
      <c r="AC494" s="90">
        <f t="shared" si="259"/>
        <v>1.2751678422919578E-2</v>
      </c>
      <c r="AD494" s="90">
        <f t="shared" si="260"/>
        <v>1.0900107685166169E-2</v>
      </c>
      <c r="AE494" s="90">
        <f t="shared" si="261"/>
        <v>1.1881234754821858E-4</v>
      </c>
      <c r="AF494" s="83">
        <f t="shared" si="262"/>
        <v>1.2751678422919578E-2</v>
      </c>
      <c r="AG494" s="147"/>
      <c r="AH494" s="83">
        <f t="shared" si="263"/>
        <v>1.8515707377534099E-3</v>
      </c>
      <c r="AI494" s="83">
        <f t="shared" si="264"/>
        <v>0.9863513189672406</v>
      </c>
      <c r="AJ494" s="83">
        <f t="shared" si="265"/>
        <v>0.88508815161976861</v>
      </c>
      <c r="AK494" s="83">
        <f t="shared" si="266"/>
        <v>-0.34548059617630483</v>
      </c>
      <c r="AL494" s="83">
        <f t="shared" si="267"/>
        <v>-1.6102821534607217</v>
      </c>
      <c r="AM494" s="83">
        <f t="shared" si="268"/>
        <v>-1.0402864326676808</v>
      </c>
      <c r="AN494" s="90">
        <f t="shared" si="274"/>
        <v>61.576789003369697</v>
      </c>
      <c r="AO494" s="90">
        <f t="shared" si="274"/>
        <v>61.576789728863098</v>
      </c>
      <c r="AP494" s="90">
        <f t="shared" si="274"/>
        <v>61.576796486369219</v>
      </c>
      <c r="AQ494" s="90">
        <f t="shared" si="274"/>
        <v>61.576859421495229</v>
      </c>
      <c r="AR494" s="90">
        <f t="shared" si="274"/>
        <v>61.57744497822754</v>
      </c>
      <c r="AS494" s="90">
        <f t="shared" si="274"/>
        <v>61.582843715517193</v>
      </c>
      <c r="AT494" s="90">
        <f t="shared" si="274"/>
        <v>61.629033101572304</v>
      </c>
      <c r="AU494" s="90">
        <f t="shared" si="269"/>
        <v>61.905448337723286</v>
      </c>
    </row>
    <row r="495" spans="1:64" ht="12.95" customHeight="1">
      <c r="A495" s="155" t="s">
        <v>1000</v>
      </c>
      <c r="B495" s="150" t="s">
        <v>197</v>
      </c>
      <c r="C495" s="49">
        <v>53339.925600000002</v>
      </c>
      <c r="D495" s="155" t="s">
        <v>55</v>
      </c>
      <c r="E495" s="53">
        <f t="shared" si="251"/>
        <v>62560.94669772857</v>
      </c>
      <c r="F495" s="83">
        <f t="shared" si="252"/>
        <v>62561</v>
      </c>
      <c r="G495" s="83">
        <f t="shared" ref="G495:G519" si="275">+C495-(C$7+F495*C$8)</f>
        <v>-1.1763079994125292E-2</v>
      </c>
      <c r="K495" s="83">
        <f>G495</f>
        <v>-1.1763079994125292E-2</v>
      </c>
      <c r="P495" s="83">
        <f t="shared" si="253"/>
        <v>-1.2903599774585451E-2</v>
      </c>
      <c r="Q495" s="146">
        <f t="shared" si="254"/>
        <v>38321.425600000002</v>
      </c>
      <c r="R495" s="83">
        <f t="shared" si="250"/>
        <v>1.3007853696208907E-6</v>
      </c>
      <c r="S495" s="85">
        <v>1</v>
      </c>
      <c r="T495" s="83">
        <f t="shared" si="255"/>
        <v>1.3007853696208907E-6</v>
      </c>
      <c r="Z495" s="83">
        <f t="shared" si="256"/>
        <v>62561</v>
      </c>
      <c r="AA495" s="90">
        <f t="shared" si="257"/>
        <v>-1.1678573874090017E-2</v>
      </c>
      <c r="AB495" s="90">
        <f t="shared" si="258"/>
        <v>-1.2988105894620728E-2</v>
      </c>
      <c r="AC495" s="90">
        <f t="shared" si="259"/>
        <v>1.1405197804601596E-3</v>
      </c>
      <c r="AD495" s="90">
        <f t="shared" si="260"/>
        <v>-8.450612003527494E-5</v>
      </c>
      <c r="AE495" s="90">
        <f t="shared" si="261"/>
        <v>7.1412843234162967E-9</v>
      </c>
      <c r="AF495" s="83">
        <f t="shared" si="262"/>
        <v>1.1405197804601596E-3</v>
      </c>
      <c r="AG495" s="147"/>
      <c r="AH495" s="83">
        <f t="shared" si="263"/>
        <v>1.2250259004954354E-3</v>
      </c>
      <c r="AI495" s="83">
        <f t="shared" si="264"/>
        <v>1.0851033879547478</v>
      </c>
      <c r="AJ495" s="83">
        <f t="shared" si="265"/>
        <v>0.71631055709507585</v>
      </c>
      <c r="AK495" s="83">
        <f t="shared" si="266"/>
        <v>-0.33511273056524232</v>
      </c>
      <c r="AL495" s="83">
        <f t="shared" si="267"/>
        <v>-1.3220992526716946</v>
      </c>
      <c r="AM495" s="83">
        <f t="shared" si="268"/>
        <v>-0.77778814169490285</v>
      </c>
      <c r="AN495" s="90">
        <f t="shared" si="274"/>
        <v>61.838006616783957</v>
      </c>
      <c r="AO495" s="90">
        <f t="shared" si="274"/>
        <v>61.838020192446429</v>
      </c>
      <c r="AP495" s="90">
        <f t="shared" si="274"/>
        <v>61.838092169608856</v>
      </c>
      <c r="AQ495" s="90">
        <f t="shared" si="274"/>
        <v>61.838473654347546</v>
      </c>
      <c r="AR495" s="90">
        <f t="shared" si="274"/>
        <v>61.840491837437781</v>
      </c>
      <c r="AS495" s="90">
        <f t="shared" si="274"/>
        <v>61.851066980823425</v>
      </c>
      <c r="AT495" s="90">
        <f t="shared" si="274"/>
        <v>61.903976136959955</v>
      </c>
      <c r="AU495" s="90">
        <f t="shared" si="269"/>
        <v>62.12778768794292</v>
      </c>
    </row>
    <row r="496" spans="1:64" ht="12.95" customHeight="1">
      <c r="A496" s="160" t="s">
        <v>1095</v>
      </c>
      <c r="B496" s="150" t="s">
        <v>197</v>
      </c>
      <c r="C496" s="49">
        <v>53438.130700000002</v>
      </c>
      <c r="D496" s="155" t="s">
        <v>57</v>
      </c>
      <c r="E496" s="53">
        <f t="shared" si="251"/>
        <v>63005.945362801904</v>
      </c>
      <c r="F496" s="83">
        <f t="shared" si="252"/>
        <v>63006</v>
      </c>
      <c r="G496" s="83">
        <f t="shared" si="275"/>
        <v>-1.2057679996360093E-2</v>
      </c>
      <c r="J496" s="83">
        <f>G496</f>
        <v>-1.2057679996360093E-2</v>
      </c>
      <c r="P496" s="83">
        <f t="shared" si="253"/>
        <v>-1.3047522992378895E-2</v>
      </c>
      <c r="Q496" s="146">
        <f t="shared" si="254"/>
        <v>38419.630700000002</v>
      </c>
      <c r="R496" s="83">
        <f t="shared" si="250"/>
        <v>9.7978915676747725E-7</v>
      </c>
      <c r="S496" s="85">
        <v>1</v>
      </c>
      <c r="T496" s="83">
        <f t="shared" si="255"/>
        <v>9.7978915676747725E-7</v>
      </c>
      <c r="Z496" s="83">
        <f t="shared" si="256"/>
        <v>63006</v>
      </c>
      <c r="AA496" s="90">
        <f t="shared" si="257"/>
        <v>-1.2563672885845045E-2</v>
      </c>
      <c r="AB496" s="90">
        <f t="shared" si="258"/>
        <v>-1.2541530102893944E-2</v>
      </c>
      <c r="AC496" s="90">
        <f t="shared" si="259"/>
        <v>9.8984299601880162E-4</v>
      </c>
      <c r="AD496" s="90">
        <f t="shared" si="260"/>
        <v>5.0599288948495122E-4</v>
      </c>
      <c r="AE496" s="90">
        <f t="shared" si="261"/>
        <v>2.5602880420933006E-7</v>
      </c>
      <c r="AF496" s="83">
        <f t="shared" si="262"/>
        <v>9.8984299601880162E-4</v>
      </c>
      <c r="AG496" s="147"/>
      <c r="AH496" s="83">
        <f t="shared" si="263"/>
        <v>4.838501065338504E-4</v>
      </c>
      <c r="AI496" s="83">
        <f t="shared" si="264"/>
        <v>1.1891747561812256</v>
      </c>
      <c r="AJ496" s="83">
        <f t="shared" si="265"/>
        <v>0.45132563199869297</v>
      </c>
      <c r="AK496" s="83">
        <f t="shared" si="266"/>
        <v>-0.28940635869317538</v>
      </c>
      <c r="AL496" s="83">
        <f t="shared" si="267"/>
        <v>-0.99184909364228302</v>
      </c>
      <c r="AM496" s="83">
        <f t="shared" si="268"/>
        <v>-0.54102245868124077</v>
      </c>
      <c r="AN496" s="90">
        <f t="shared" si="274"/>
        <v>62.110406449700875</v>
      </c>
      <c r="AO496" s="90">
        <f t="shared" si="274"/>
        <v>62.110465088889327</v>
      </c>
      <c r="AP496" s="90">
        <f t="shared" si="274"/>
        <v>62.110690931723497</v>
      </c>
      <c r="AQ496" s="90">
        <f t="shared" si="274"/>
        <v>62.1115603238039</v>
      </c>
      <c r="AR496" s="90">
        <f t="shared" si="274"/>
        <v>62.114900919776744</v>
      </c>
      <c r="AS496" s="90">
        <f t="shared" si="274"/>
        <v>62.127647809925847</v>
      </c>
      <c r="AT496" s="90">
        <f t="shared" si="274"/>
        <v>62.175084323130619</v>
      </c>
      <c r="AU496" s="90">
        <f t="shared" si="269"/>
        <v>62.3387493315415</v>
      </c>
    </row>
    <row r="497" spans="1:48" ht="12.95" customHeight="1">
      <c r="A497" s="160" t="s">
        <v>1095</v>
      </c>
      <c r="B497" s="150" t="s">
        <v>197</v>
      </c>
      <c r="C497" s="49">
        <v>53438.241600000001</v>
      </c>
      <c r="D497" s="155" t="s">
        <v>57</v>
      </c>
      <c r="E497" s="53">
        <f t="shared" si="251"/>
        <v>63006.447886112364</v>
      </c>
      <c r="F497" s="83">
        <f t="shared" si="252"/>
        <v>63006.5</v>
      </c>
      <c r="G497" s="83">
        <f t="shared" si="275"/>
        <v>-1.1500820000946987E-2</v>
      </c>
      <c r="J497" s="83">
        <f>G497</f>
        <v>-1.1500820000946987E-2</v>
      </c>
      <c r="P497" s="83">
        <f t="shared" si="253"/>
        <v>-1.3047684581234561E-2</v>
      </c>
      <c r="Q497" s="146">
        <f t="shared" si="254"/>
        <v>38419.741600000001</v>
      </c>
      <c r="R497" s="83">
        <f t="shared" si="250"/>
        <v>2.3927900297482506E-6</v>
      </c>
      <c r="S497" s="85">
        <v>1</v>
      </c>
      <c r="T497" s="83">
        <f t="shared" si="255"/>
        <v>2.3927900297482506E-6</v>
      </c>
      <c r="Z497" s="83">
        <f t="shared" si="256"/>
        <v>63006.5</v>
      </c>
      <c r="AA497" s="90">
        <f t="shared" si="257"/>
        <v>-1.2564737816041734E-2</v>
      </c>
      <c r="AB497" s="90">
        <f t="shared" si="258"/>
        <v>-1.1983766766139815E-2</v>
      </c>
      <c r="AC497" s="90">
        <f t="shared" si="259"/>
        <v>1.5468645802875734E-3</v>
      </c>
      <c r="AD497" s="90">
        <f t="shared" si="260"/>
        <v>1.0639178150947462E-3</v>
      </c>
      <c r="AE497" s="90">
        <f t="shared" si="261"/>
        <v>1.1319211172759785E-6</v>
      </c>
      <c r="AF497" s="83">
        <f t="shared" si="262"/>
        <v>1.5468645802875734E-3</v>
      </c>
      <c r="AG497" s="147"/>
      <c r="AH497" s="83">
        <f t="shared" si="263"/>
        <v>4.8294676519282663E-4</v>
      </c>
      <c r="AI497" s="83">
        <f t="shared" si="264"/>
        <v>1.1892921850796729</v>
      </c>
      <c r="AJ497" s="83">
        <f t="shared" si="265"/>
        <v>0.45096346501308804</v>
      </c>
      <c r="AK497" s="83">
        <f t="shared" si="266"/>
        <v>-0.28932956554080658</v>
      </c>
      <c r="AL497" s="83">
        <f t="shared" si="267"/>
        <v>-0.99144328196922593</v>
      </c>
      <c r="AM497" s="83">
        <f t="shared" si="268"/>
        <v>-0.54076019001816422</v>
      </c>
      <c r="AN497" s="90">
        <f t="shared" si="274"/>
        <v>62.110726642421568</v>
      </c>
      <c r="AO497" s="90">
        <f t="shared" si="274"/>
        <v>62.110785346912422</v>
      </c>
      <c r="AP497" s="90">
        <f t="shared" si="274"/>
        <v>62.111011377592249</v>
      </c>
      <c r="AQ497" s="90">
        <f t="shared" si="274"/>
        <v>62.111881247816576</v>
      </c>
      <c r="AR497" s="90">
        <f t="shared" si="274"/>
        <v>62.115222741967543</v>
      </c>
      <c r="AS497" s="90">
        <f t="shared" si="274"/>
        <v>62.127969530470985</v>
      </c>
      <c r="AT497" s="90">
        <f t="shared" si="274"/>
        <v>62.175393554869899</v>
      </c>
      <c r="AU497" s="90">
        <f t="shared" si="269"/>
        <v>62.338986367096105</v>
      </c>
    </row>
    <row r="498" spans="1:48" ht="12.95" customHeight="1">
      <c r="A498" s="155" t="s">
        <v>1000</v>
      </c>
      <c r="B498" s="150" t="s">
        <v>197</v>
      </c>
      <c r="C498" s="49">
        <v>53442.875500000002</v>
      </c>
      <c r="D498" s="155" t="s">
        <v>55</v>
      </c>
      <c r="E498" s="53">
        <f t="shared" si="251"/>
        <v>63027.445566620649</v>
      </c>
      <c r="F498" s="83">
        <f t="shared" si="252"/>
        <v>63027.5</v>
      </c>
      <c r="G498" s="83">
        <f t="shared" si="275"/>
        <v>-1.2012699997285381E-2</v>
      </c>
      <c r="K498" s="83">
        <f>G498</f>
        <v>-1.2012699997285381E-2</v>
      </c>
      <c r="P498" s="83">
        <f t="shared" si="253"/>
        <v>-1.3054471064619481E-2</v>
      </c>
      <c r="Q498" s="146">
        <f t="shared" si="254"/>
        <v>38424.375500000002</v>
      </c>
      <c r="R498" s="83">
        <f t="shared" si="250"/>
        <v>1.0852869567344308E-6</v>
      </c>
      <c r="S498" s="85">
        <v>1</v>
      </c>
      <c r="T498" s="83">
        <f t="shared" si="255"/>
        <v>1.0852869567344308E-6</v>
      </c>
      <c r="Z498" s="83">
        <f t="shared" si="256"/>
        <v>63027.5</v>
      </c>
      <c r="AA498" s="90">
        <f t="shared" si="257"/>
        <v>-1.2609588881328434E-2</v>
      </c>
      <c r="AB498" s="90">
        <f t="shared" si="258"/>
        <v>-1.2457582180576429E-2</v>
      </c>
      <c r="AC498" s="90">
        <f t="shared" si="259"/>
        <v>1.0417710673341005E-3</v>
      </c>
      <c r="AD498" s="90">
        <f t="shared" si="260"/>
        <v>5.9688888404305258E-4</v>
      </c>
      <c r="AE498" s="90">
        <f t="shared" si="261"/>
        <v>3.5627633989416066E-7</v>
      </c>
      <c r="AF498" s="83">
        <f t="shared" si="262"/>
        <v>1.0417710673341005E-3</v>
      </c>
      <c r="AG498" s="147"/>
      <c r="AH498" s="83">
        <f t="shared" si="263"/>
        <v>4.4488218329104728E-4</v>
      </c>
      <c r="AI498" s="83">
        <f t="shared" si="264"/>
        <v>1.1942165250245613</v>
      </c>
      <c r="AJ498" s="83">
        <f t="shared" si="265"/>
        <v>0.43562094853381106</v>
      </c>
      <c r="AK498" s="83">
        <f t="shared" si="266"/>
        <v>-0.28604732167187474</v>
      </c>
      <c r="AL498" s="83">
        <f t="shared" si="267"/>
        <v>-0.9743267803224519</v>
      </c>
      <c r="AM498" s="83">
        <f t="shared" si="268"/>
        <v>-0.52975000782791959</v>
      </c>
      <c r="AN498" s="90">
        <f t="shared" si="274"/>
        <v>62.124203269595036</v>
      </c>
      <c r="AO498" s="90">
        <f t="shared" si="274"/>
        <v>62.124264720859024</v>
      </c>
      <c r="AP498" s="90">
        <f t="shared" si="274"/>
        <v>62.124498577949069</v>
      </c>
      <c r="AQ498" s="90">
        <f t="shared" si="274"/>
        <v>62.12538811038781</v>
      </c>
      <c r="AR498" s="90">
        <f t="shared" si="274"/>
        <v>62.128765518204375</v>
      </c>
      <c r="AS498" s="90">
        <f t="shared" si="274"/>
        <v>62.141502196177889</v>
      </c>
      <c r="AT498" s="90">
        <f t="shared" si="274"/>
        <v>62.188389537806195</v>
      </c>
      <c r="AU498" s="90">
        <f t="shared" si="269"/>
        <v>62.348941860389516</v>
      </c>
    </row>
    <row r="499" spans="1:48" ht="12.95" customHeight="1">
      <c r="A499" s="156" t="s">
        <v>207</v>
      </c>
      <c r="B499" s="50" t="s">
        <v>197</v>
      </c>
      <c r="C499" s="49">
        <v>53446.406000000003</v>
      </c>
      <c r="D499" s="66">
        <v>1E-4</v>
      </c>
      <c r="E499" s="83">
        <f t="shared" si="251"/>
        <v>63043.44338941235</v>
      </c>
      <c r="F499" s="83">
        <f t="shared" si="252"/>
        <v>63043.5</v>
      </c>
      <c r="G499" s="83">
        <f t="shared" si="275"/>
        <v>-1.2493179994635284E-2</v>
      </c>
      <c r="J499" s="83">
        <f>G499</f>
        <v>-1.2493179994635284E-2</v>
      </c>
      <c r="P499" s="83">
        <f t="shared" si="253"/>
        <v>-1.3059641392728045E-2</v>
      </c>
      <c r="Q499" s="146">
        <f t="shared" si="254"/>
        <v>38427.906000000003</v>
      </c>
      <c r="R499" s="83">
        <f t="shared" si="250"/>
        <v>3.2087851552920534E-7</v>
      </c>
      <c r="S499" s="85">
        <v>1</v>
      </c>
      <c r="T499" s="83">
        <f t="shared" si="255"/>
        <v>3.2087851552920534E-7</v>
      </c>
      <c r="Z499" s="83">
        <f t="shared" si="256"/>
        <v>63043.5</v>
      </c>
      <c r="AA499" s="90">
        <f t="shared" si="257"/>
        <v>-1.2643921137521674E-2</v>
      </c>
      <c r="AB499" s="90">
        <f t="shared" si="258"/>
        <v>-1.2908900249841655E-2</v>
      </c>
      <c r="AC499" s="90">
        <f t="shared" si="259"/>
        <v>5.6646139809276089E-4</v>
      </c>
      <c r="AD499" s="90">
        <f t="shared" si="260"/>
        <v>1.507411428863896E-4</v>
      </c>
      <c r="AE499" s="90">
        <f t="shared" si="261"/>
        <v>2.2722892158694924E-8</v>
      </c>
      <c r="AF499" s="83">
        <f t="shared" si="262"/>
        <v>5.6646139809276089E-4</v>
      </c>
      <c r="AG499" s="147"/>
      <c r="AH499" s="83">
        <f t="shared" si="263"/>
        <v>4.1572025520637167E-4</v>
      </c>
      <c r="AI499" s="83">
        <f t="shared" si="264"/>
        <v>1.1979572170063235</v>
      </c>
      <c r="AJ499" s="83">
        <f t="shared" si="265"/>
        <v>0.42375947104275702</v>
      </c>
      <c r="AK499" s="83">
        <f t="shared" si="266"/>
        <v>-0.28347146075642321</v>
      </c>
      <c r="AL499" s="83">
        <f t="shared" si="267"/>
        <v>-0.96119064396850562</v>
      </c>
      <c r="AM499" s="83">
        <f t="shared" si="268"/>
        <v>-0.5213677543365185</v>
      </c>
      <c r="AN499" s="90">
        <f t="shared" si="274"/>
        <v>62.134508514046445</v>
      </c>
      <c r="AO499" s="90">
        <f t="shared" si="274"/>
        <v>62.134572059200593</v>
      </c>
      <c r="AP499" s="90">
        <f t="shared" si="274"/>
        <v>62.134811783924242</v>
      </c>
      <c r="AQ499" s="90">
        <f t="shared" si="274"/>
        <v>62.135715715125293</v>
      </c>
      <c r="AR499" s="90">
        <f t="shared" si="274"/>
        <v>62.13911805463443</v>
      </c>
      <c r="AS499" s="90">
        <f t="shared" si="274"/>
        <v>62.151839327282907</v>
      </c>
      <c r="AT499" s="90">
        <f t="shared" si="274"/>
        <v>62.19830193570472</v>
      </c>
      <c r="AU499" s="90">
        <f t="shared" si="269"/>
        <v>62.356526998136886</v>
      </c>
    </row>
    <row r="500" spans="1:48" ht="12.95" customHeight="1">
      <c r="A500" s="66" t="s">
        <v>217</v>
      </c>
      <c r="B500" s="50" t="s">
        <v>195</v>
      </c>
      <c r="C500" s="49">
        <v>53449.385889999998</v>
      </c>
      <c r="D500" s="66">
        <v>1.4E-3</v>
      </c>
      <c r="E500" s="83">
        <f t="shared" si="251"/>
        <v>63056.946222483784</v>
      </c>
      <c r="F500" s="83">
        <f t="shared" si="252"/>
        <v>63057</v>
      </c>
      <c r="G500" s="83">
        <f t="shared" si="275"/>
        <v>-1.1867960005474743E-2</v>
      </c>
      <c r="K500" s="83">
        <f t="shared" ref="K500:K505" si="276">G500</f>
        <v>-1.1867960005474743E-2</v>
      </c>
      <c r="P500" s="83">
        <f t="shared" si="253"/>
        <v>-1.306400363783101E-2</v>
      </c>
      <c r="Q500" s="146">
        <f t="shared" si="254"/>
        <v>38430.885889999998</v>
      </c>
      <c r="R500" s="83">
        <f t="shared" si="250"/>
        <v>1.4305203704999734E-6</v>
      </c>
      <c r="S500" s="85">
        <v>1</v>
      </c>
      <c r="T500" s="83">
        <f t="shared" si="255"/>
        <v>1.4305203704999734E-6</v>
      </c>
      <c r="Z500" s="83">
        <f t="shared" si="256"/>
        <v>63057</v>
      </c>
      <c r="AA500" s="90">
        <f t="shared" si="257"/>
        <v>-1.2672994237515851E-2</v>
      </c>
      <c r="AB500" s="90">
        <f t="shared" si="258"/>
        <v>-1.2258969405789901E-2</v>
      </c>
      <c r="AC500" s="90">
        <f t="shared" si="259"/>
        <v>1.1960436323562671E-3</v>
      </c>
      <c r="AD500" s="90">
        <f t="shared" si="260"/>
        <v>8.0503423204110816E-4</v>
      </c>
      <c r="AE500" s="90">
        <f t="shared" si="261"/>
        <v>6.4808011475801673E-7</v>
      </c>
      <c r="AF500" s="83">
        <f t="shared" si="262"/>
        <v>1.1960436323562671E-3</v>
      </c>
      <c r="AG500" s="147"/>
      <c r="AH500" s="83">
        <f t="shared" si="263"/>
        <v>3.9100940031515922E-4</v>
      </c>
      <c r="AI500" s="83">
        <f t="shared" si="264"/>
        <v>1.2011048617948192</v>
      </c>
      <c r="AJ500" s="83">
        <f t="shared" si="265"/>
        <v>0.4136361886884985</v>
      </c>
      <c r="AK500" s="83">
        <f t="shared" si="266"/>
        <v>-0.28124715712475334</v>
      </c>
      <c r="AL500" s="83">
        <f t="shared" si="267"/>
        <v>-0.95004310219147059</v>
      </c>
      <c r="AM500" s="83">
        <f t="shared" si="268"/>
        <v>-0.5142993643146857</v>
      </c>
      <c r="AN500" s="90">
        <f t="shared" si="274"/>
        <v>62.143228607973043</v>
      </c>
      <c r="AO500" s="90">
        <f t="shared" si="274"/>
        <v>62.143293916630249</v>
      </c>
      <c r="AP500" s="90">
        <f t="shared" si="274"/>
        <v>62.143538516438653</v>
      </c>
      <c r="AQ500" s="90">
        <f t="shared" si="274"/>
        <v>62.144454176616897</v>
      </c>
      <c r="AR500" s="90">
        <f t="shared" si="274"/>
        <v>62.147875865335941</v>
      </c>
      <c r="AS500" s="90">
        <f t="shared" si="274"/>
        <v>62.160578922740967</v>
      </c>
      <c r="AT500" s="90">
        <f t="shared" si="274"/>
        <v>62.206672607730397</v>
      </c>
      <c r="AU500" s="90">
        <f t="shared" si="269"/>
        <v>62.362926958111224</v>
      </c>
    </row>
    <row r="501" spans="1:48" ht="12.95" customHeight="1">
      <c r="A501" s="66" t="s">
        <v>217</v>
      </c>
      <c r="B501" s="50" t="s">
        <v>195</v>
      </c>
      <c r="C501" s="49">
        <v>53451.370589999999</v>
      </c>
      <c r="D501" s="66">
        <v>1.9E-3</v>
      </c>
      <c r="E501" s="83">
        <f t="shared" si="251"/>
        <v>63065.939531900214</v>
      </c>
      <c r="F501" s="83">
        <f t="shared" si="252"/>
        <v>63066</v>
      </c>
      <c r="G501" s="83">
        <f t="shared" si="275"/>
        <v>-1.3344480001251213E-2</v>
      </c>
      <c r="K501" s="83">
        <f t="shared" si="276"/>
        <v>-1.3344480001251213E-2</v>
      </c>
      <c r="P501" s="83">
        <f t="shared" si="253"/>
        <v>-1.3066911689755708E-2</v>
      </c>
      <c r="Q501" s="146">
        <f t="shared" si="254"/>
        <v>38432.870589999999</v>
      </c>
      <c r="R501" s="83">
        <f t="shared" si="250"/>
        <v>7.7044167546465882E-8</v>
      </c>
      <c r="S501" s="85">
        <v>1</v>
      </c>
      <c r="T501" s="83">
        <f t="shared" si="255"/>
        <v>7.7044167546465882E-8</v>
      </c>
      <c r="Z501" s="83">
        <f t="shared" si="256"/>
        <v>63066</v>
      </c>
      <c r="AA501" s="90">
        <f t="shared" si="257"/>
        <v>-1.2692428872249348E-2</v>
      </c>
      <c r="AB501" s="90">
        <f t="shared" si="258"/>
        <v>-1.3718962818757573E-2</v>
      </c>
      <c r="AC501" s="90">
        <f t="shared" si="259"/>
        <v>-2.7756831149550534E-4</v>
      </c>
      <c r="AD501" s="90">
        <f t="shared" si="260"/>
        <v>-6.5205112900186546E-4</v>
      </c>
      <c r="AE501" s="90">
        <f t="shared" si="261"/>
        <v>4.2517067483260739E-7</v>
      </c>
      <c r="AF501" s="83">
        <f t="shared" si="262"/>
        <v>-2.7756831149550534E-4</v>
      </c>
      <c r="AG501" s="147"/>
      <c r="AH501" s="83">
        <f t="shared" si="263"/>
        <v>3.7448281750636033E-4</v>
      </c>
      <c r="AI501" s="83">
        <f t="shared" si="264"/>
        <v>1.2031985250787018</v>
      </c>
      <c r="AJ501" s="83">
        <f t="shared" si="265"/>
        <v>0.40682900626540097</v>
      </c>
      <c r="AK501" s="83">
        <f t="shared" si="266"/>
        <v>-0.27973824950140297</v>
      </c>
      <c r="AL501" s="83">
        <f t="shared" si="267"/>
        <v>-0.94257890245092091</v>
      </c>
      <c r="AM501" s="83">
        <f t="shared" si="268"/>
        <v>-0.50958912874721307</v>
      </c>
      <c r="AN501" s="90">
        <f t="shared" ref="AN501:AT510" si="277">$AU501+$AB$7*SIN(AO501)</f>
        <v>62.149054706089316</v>
      </c>
      <c r="AO501" s="90">
        <f t="shared" si="277"/>
        <v>62.149121187184839</v>
      </c>
      <c r="AP501" s="90">
        <f t="shared" si="277"/>
        <v>62.149368993977227</v>
      </c>
      <c r="AQ501" s="90">
        <f t="shared" si="277"/>
        <v>62.150292248931819</v>
      </c>
      <c r="AR501" s="90">
        <f t="shared" si="277"/>
        <v>62.153725959986311</v>
      </c>
      <c r="AS501" s="90">
        <f t="shared" si="277"/>
        <v>62.166414208811332</v>
      </c>
      <c r="AT501" s="90">
        <f t="shared" si="277"/>
        <v>62.212256616338941</v>
      </c>
      <c r="AU501" s="90">
        <f t="shared" si="269"/>
        <v>62.367193598094119</v>
      </c>
      <c r="AV501" s="90"/>
    </row>
    <row r="502" spans="1:48" ht="12.95" customHeight="1">
      <c r="A502" s="156" t="s">
        <v>204</v>
      </c>
      <c r="B502" s="52" t="s">
        <v>195</v>
      </c>
      <c r="C502" s="51">
        <v>53460.1993</v>
      </c>
      <c r="D502" s="66">
        <v>1E-4</v>
      </c>
      <c r="E502" s="83">
        <f t="shared" si="251"/>
        <v>63105.945235924955</v>
      </c>
      <c r="F502" s="83">
        <f t="shared" si="252"/>
        <v>63106</v>
      </c>
      <c r="G502" s="83">
        <f t="shared" si="275"/>
        <v>-1.2085679998563137E-2</v>
      </c>
      <c r="K502" s="83">
        <f t="shared" si="276"/>
        <v>-1.2085679998563137E-2</v>
      </c>
      <c r="P502" s="83">
        <f t="shared" si="253"/>
        <v>-1.3079835285986692E-2</v>
      </c>
      <c r="Q502" s="146">
        <f t="shared" si="254"/>
        <v>38441.6993</v>
      </c>
      <c r="R502" s="83">
        <f t="shared" si="250"/>
        <v>9.8834473551221214E-7</v>
      </c>
      <c r="S502" s="85">
        <v>1</v>
      </c>
      <c r="T502" s="83">
        <f t="shared" si="255"/>
        <v>9.8834473551221214E-7</v>
      </c>
      <c r="Z502" s="83">
        <f t="shared" si="256"/>
        <v>63106</v>
      </c>
      <c r="AA502" s="90">
        <f t="shared" si="257"/>
        <v>-1.2779298265277236E-2</v>
      </c>
      <c r="AB502" s="90">
        <f t="shared" si="258"/>
        <v>-1.2386217019272594E-2</v>
      </c>
      <c r="AC502" s="90">
        <f t="shared" si="259"/>
        <v>9.9415528742355548E-4</v>
      </c>
      <c r="AD502" s="90">
        <f t="shared" si="260"/>
        <v>6.9361826671409874E-4</v>
      </c>
      <c r="AE502" s="90">
        <f t="shared" si="261"/>
        <v>4.8110629991947059E-7</v>
      </c>
      <c r="AF502" s="83">
        <f t="shared" si="262"/>
        <v>9.9415528742355548E-4</v>
      </c>
      <c r="AG502" s="147"/>
      <c r="AH502" s="83">
        <f t="shared" si="263"/>
        <v>3.0053702070945723E-4</v>
      </c>
      <c r="AI502" s="83">
        <f t="shared" si="264"/>
        <v>1.2124508975060082</v>
      </c>
      <c r="AJ502" s="83">
        <f t="shared" si="265"/>
        <v>0.37601459506531842</v>
      </c>
      <c r="AK502" s="83">
        <f t="shared" si="266"/>
        <v>-0.27277783080221274</v>
      </c>
      <c r="AL502" s="83">
        <f t="shared" si="267"/>
        <v>-0.90909025646285047</v>
      </c>
      <c r="AM502" s="83">
        <f t="shared" si="268"/>
        <v>-0.48867313748101987</v>
      </c>
      <c r="AN502" s="90">
        <f t="shared" si="277"/>
        <v>62.175070846067875</v>
      </c>
      <c r="AO502" s="90">
        <f t="shared" si="277"/>
        <v>62.175142480547649</v>
      </c>
      <c r="AP502" s="90">
        <f t="shared" si="277"/>
        <v>62.175404050733917</v>
      </c>
      <c r="AQ502" s="90">
        <f t="shared" si="277"/>
        <v>62.176358715705504</v>
      </c>
      <c r="AR502" s="90">
        <f t="shared" si="277"/>
        <v>62.179837077351152</v>
      </c>
      <c r="AS502" s="90">
        <f t="shared" si="277"/>
        <v>62.192433551113012</v>
      </c>
      <c r="AT502" s="90">
        <f t="shared" si="277"/>
        <v>62.237108222693138</v>
      </c>
      <c r="AU502" s="90">
        <f t="shared" si="269"/>
        <v>62.386156442462529</v>
      </c>
    </row>
    <row r="503" spans="1:48" ht="12.95" customHeight="1">
      <c r="A503" s="156" t="s">
        <v>204</v>
      </c>
      <c r="B503" s="52" t="s">
        <v>195</v>
      </c>
      <c r="C503" s="51">
        <v>53460.1993</v>
      </c>
      <c r="D503" s="67">
        <v>1E-4</v>
      </c>
      <c r="E503" s="83">
        <f t="shared" si="251"/>
        <v>63105.945235924955</v>
      </c>
      <c r="F503" s="83">
        <f t="shared" si="252"/>
        <v>63106</v>
      </c>
      <c r="G503" s="83">
        <f t="shared" si="275"/>
        <v>-1.2085679998563137E-2</v>
      </c>
      <c r="K503" s="83">
        <f t="shared" si="276"/>
        <v>-1.2085679998563137E-2</v>
      </c>
      <c r="P503" s="83">
        <f t="shared" si="253"/>
        <v>-1.3079835285986692E-2</v>
      </c>
      <c r="Q503" s="146">
        <f t="shared" si="254"/>
        <v>38441.6993</v>
      </c>
      <c r="R503" s="83">
        <f t="shared" si="250"/>
        <v>9.8834473551221214E-7</v>
      </c>
      <c r="S503" s="85">
        <v>1</v>
      </c>
      <c r="T503" s="83">
        <f t="shared" si="255"/>
        <v>9.8834473551221214E-7</v>
      </c>
      <c r="Z503" s="83">
        <f t="shared" si="256"/>
        <v>63106</v>
      </c>
      <c r="AA503" s="90">
        <f t="shared" si="257"/>
        <v>-1.2779298265277236E-2</v>
      </c>
      <c r="AB503" s="90">
        <f t="shared" si="258"/>
        <v>-1.2386217019272594E-2</v>
      </c>
      <c r="AC503" s="90">
        <f t="shared" si="259"/>
        <v>9.9415528742355548E-4</v>
      </c>
      <c r="AD503" s="90">
        <f t="shared" si="260"/>
        <v>6.9361826671409874E-4</v>
      </c>
      <c r="AE503" s="90">
        <f t="shared" si="261"/>
        <v>4.8110629991947059E-7</v>
      </c>
      <c r="AF503" s="83">
        <f t="shared" si="262"/>
        <v>9.9415528742355548E-4</v>
      </c>
      <c r="AG503" s="147"/>
      <c r="AH503" s="83">
        <f t="shared" si="263"/>
        <v>3.0053702070945723E-4</v>
      </c>
      <c r="AI503" s="83">
        <f t="shared" si="264"/>
        <v>1.2124508975060082</v>
      </c>
      <c r="AJ503" s="83">
        <f t="shared" si="265"/>
        <v>0.37601459506531842</v>
      </c>
      <c r="AK503" s="83">
        <f t="shared" si="266"/>
        <v>-0.27277783080221274</v>
      </c>
      <c r="AL503" s="83">
        <f t="shared" si="267"/>
        <v>-0.90909025646285047</v>
      </c>
      <c r="AM503" s="83">
        <f t="shared" si="268"/>
        <v>-0.48867313748101987</v>
      </c>
      <c r="AN503" s="90">
        <f t="shared" si="277"/>
        <v>62.175070846067875</v>
      </c>
      <c r="AO503" s="90">
        <f t="shared" si="277"/>
        <v>62.175142480547649</v>
      </c>
      <c r="AP503" s="90">
        <f t="shared" si="277"/>
        <v>62.175404050733917</v>
      </c>
      <c r="AQ503" s="90">
        <f t="shared" si="277"/>
        <v>62.176358715705504</v>
      </c>
      <c r="AR503" s="90">
        <f t="shared" si="277"/>
        <v>62.179837077351152</v>
      </c>
      <c r="AS503" s="90">
        <f t="shared" si="277"/>
        <v>62.192433551113012</v>
      </c>
      <c r="AT503" s="90">
        <f t="shared" si="277"/>
        <v>62.237108222693138</v>
      </c>
      <c r="AU503" s="90">
        <f t="shared" si="269"/>
        <v>62.386156442462529</v>
      </c>
    </row>
    <row r="504" spans="1:48" ht="12.95" customHeight="1">
      <c r="A504" s="156" t="s">
        <v>204</v>
      </c>
      <c r="B504" s="52" t="s">
        <v>197</v>
      </c>
      <c r="C504" s="51">
        <v>53460.310100000002</v>
      </c>
      <c r="D504" s="66">
        <v>1E-4</v>
      </c>
      <c r="E504" s="83">
        <f t="shared" si="251"/>
        <v>63106.447306103502</v>
      </c>
      <c r="F504" s="83">
        <f t="shared" si="252"/>
        <v>63106.5</v>
      </c>
      <c r="G504" s="83">
        <f t="shared" si="275"/>
        <v>-1.1628819993347861E-2</v>
      </c>
      <c r="K504" s="83">
        <f t="shared" si="276"/>
        <v>-1.1628819993347861E-2</v>
      </c>
      <c r="P504" s="83">
        <f t="shared" si="253"/>
        <v>-1.3079996819791854E-2</v>
      </c>
      <c r="Q504" s="146">
        <f t="shared" si="254"/>
        <v>38441.810100000002</v>
      </c>
      <c r="R504" s="83">
        <f t="shared" si="250"/>
        <v>2.1059141816080597E-6</v>
      </c>
      <c r="S504" s="85">
        <v>1</v>
      </c>
      <c r="T504" s="83">
        <f t="shared" si="255"/>
        <v>2.1059141816080597E-6</v>
      </c>
      <c r="Z504" s="83">
        <f t="shared" si="256"/>
        <v>63106.5</v>
      </c>
      <c r="AA504" s="90">
        <f t="shared" si="257"/>
        <v>-1.278038909736162E-2</v>
      </c>
      <c r="AB504" s="90">
        <f t="shared" si="258"/>
        <v>-1.1928427715778095E-2</v>
      </c>
      <c r="AC504" s="90">
        <f t="shared" si="259"/>
        <v>1.4511768264439933E-3</v>
      </c>
      <c r="AD504" s="90">
        <f t="shared" si="260"/>
        <v>1.1515691040137593E-3</v>
      </c>
      <c r="AE504" s="90">
        <f t="shared" si="261"/>
        <v>1.3261114013190524E-6</v>
      </c>
      <c r="AF504" s="83">
        <f t="shared" si="262"/>
        <v>1.4511768264439933E-3</v>
      </c>
      <c r="AG504" s="147"/>
      <c r="AH504" s="83">
        <f t="shared" si="263"/>
        <v>2.9960772243023344E-4</v>
      </c>
      <c r="AI504" s="83">
        <f t="shared" si="264"/>
        <v>1.2125659509334228</v>
      </c>
      <c r="AJ504" s="83">
        <f t="shared" si="265"/>
        <v>0.37562366619236126</v>
      </c>
      <c r="AK504" s="83">
        <f t="shared" si="266"/>
        <v>-0.27268818333774331</v>
      </c>
      <c r="AL504" s="83">
        <f t="shared" si="267"/>
        <v>-0.90866840277178329</v>
      </c>
      <c r="AM504" s="83">
        <f t="shared" si="268"/>
        <v>-0.4884118679283278</v>
      </c>
      <c r="AN504" s="90">
        <f t="shared" si="277"/>
        <v>62.175397306936219</v>
      </c>
      <c r="AO504" s="90">
        <f t="shared" si="277"/>
        <v>62.175469005018492</v>
      </c>
      <c r="AP504" s="90">
        <f t="shared" si="277"/>
        <v>62.175730741582264</v>
      </c>
      <c r="AQ504" s="90">
        <f t="shared" si="277"/>
        <v>62.176685773568508</v>
      </c>
      <c r="AR504" s="90">
        <f t="shared" si="277"/>
        <v>62.180164600309752</v>
      </c>
      <c r="AS504" s="90">
        <f t="shared" si="277"/>
        <v>62.192759657546247</v>
      </c>
      <c r="AT504" s="90">
        <f t="shared" si="277"/>
        <v>62.237419211356894</v>
      </c>
      <c r="AU504" s="90">
        <f t="shared" si="269"/>
        <v>62.386393478017133</v>
      </c>
    </row>
    <row r="505" spans="1:48" ht="12.95" customHeight="1">
      <c r="A505" s="156" t="s">
        <v>204</v>
      </c>
      <c r="B505" s="52" t="s">
        <v>197</v>
      </c>
      <c r="C505" s="51">
        <v>53460.310100000002</v>
      </c>
      <c r="D505" s="67">
        <v>1E-4</v>
      </c>
      <c r="E505" s="83">
        <f t="shared" si="251"/>
        <v>63106.447306103502</v>
      </c>
      <c r="F505" s="83">
        <f t="shared" si="252"/>
        <v>63106.5</v>
      </c>
      <c r="G505" s="83">
        <f t="shared" si="275"/>
        <v>-1.1628819993347861E-2</v>
      </c>
      <c r="K505" s="83">
        <f t="shared" si="276"/>
        <v>-1.1628819993347861E-2</v>
      </c>
      <c r="P505" s="83">
        <f t="shared" si="253"/>
        <v>-1.3079996819791854E-2</v>
      </c>
      <c r="Q505" s="146">
        <f t="shared" si="254"/>
        <v>38441.810100000002</v>
      </c>
      <c r="R505" s="83">
        <f t="shared" si="250"/>
        <v>2.1059141816080597E-6</v>
      </c>
      <c r="S505" s="85">
        <v>1</v>
      </c>
      <c r="T505" s="83">
        <f t="shared" si="255"/>
        <v>2.1059141816080597E-6</v>
      </c>
      <c r="Z505" s="83">
        <f t="shared" si="256"/>
        <v>63106.5</v>
      </c>
      <c r="AA505" s="90">
        <f t="shared" si="257"/>
        <v>-1.278038909736162E-2</v>
      </c>
      <c r="AB505" s="90">
        <f t="shared" si="258"/>
        <v>-1.1928427715778095E-2</v>
      </c>
      <c r="AC505" s="90">
        <f t="shared" si="259"/>
        <v>1.4511768264439933E-3</v>
      </c>
      <c r="AD505" s="90">
        <f t="shared" si="260"/>
        <v>1.1515691040137593E-3</v>
      </c>
      <c r="AE505" s="90">
        <f t="shared" si="261"/>
        <v>1.3261114013190524E-6</v>
      </c>
      <c r="AF505" s="83">
        <f t="shared" si="262"/>
        <v>1.4511768264439933E-3</v>
      </c>
      <c r="AG505" s="147"/>
      <c r="AH505" s="83">
        <f t="shared" si="263"/>
        <v>2.9960772243023344E-4</v>
      </c>
      <c r="AI505" s="83">
        <f t="shared" si="264"/>
        <v>1.2125659509334228</v>
      </c>
      <c r="AJ505" s="83">
        <f t="shared" si="265"/>
        <v>0.37562366619236126</v>
      </c>
      <c r="AK505" s="83">
        <f t="shared" si="266"/>
        <v>-0.27268818333774331</v>
      </c>
      <c r="AL505" s="83">
        <f t="shared" si="267"/>
        <v>-0.90866840277178329</v>
      </c>
      <c r="AM505" s="83">
        <f t="shared" si="268"/>
        <v>-0.4884118679283278</v>
      </c>
      <c r="AN505" s="90">
        <f t="shared" si="277"/>
        <v>62.175397306936219</v>
      </c>
      <c r="AO505" s="90">
        <f t="shared" si="277"/>
        <v>62.175469005018492</v>
      </c>
      <c r="AP505" s="90">
        <f t="shared" si="277"/>
        <v>62.175730741582264</v>
      </c>
      <c r="AQ505" s="90">
        <f t="shared" si="277"/>
        <v>62.176685773568508</v>
      </c>
      <c r="AR505" s="90">
        <f t="shared" si="277"/>
        <v>62.180164600309752</v>
      </c>
      <c r="AS505" s="90">
        <f t="shared" si="277"/>
        <v>62.192759657546247</v>
      </c>
      <c r="AT505" s="90">
        <f t="shared" si="277"/>
        <v>62.237419211356894</v>
      </c>
      <c r="AU505" s="90">
        <f t="shared" si="269"/>
        <v>62.386393478017133</v>
      </c>
    </row>
    <row r="506" spans="1:48" ht="12.95" customHeight="1">
      <c r="A506" s="156" t="s">
        <v>202</v>
      </c>
      <c r="B506" s="50" t="s">
        <v>197</v>
      </c>
      <c r="C506" s="49">
        <v>53460.531199999998</v>
      </c>
      <c r="D506" s="66">
        <v>2.0999999999999999E-3</v>
      </c>
      <c r="E506" s="83">
        <f t="shared" si="251"/>
        <v>63107.449180800897</v>
      </c>
      <c r="F506" s="83">
        <f t="shared" si="252"/>
        <v>63107.5</v>
      </c>
      <c r="G506" s="83">
        <f t="shared" si="275"/>
        <v>-1.1215099999390077E-2</v>
      </c>
      <c r="J506" s="83">
        <f>G506</f>
        <v>-1.1215099999390077E-2</v>
      </c>
      <c r="P506" s="83">
        <f t="shared" si="253"/>
        <v>-1.3080319886576415E-2</v>
      </c>
      <c r="Q506" s="146">
        <f t="shared" si="254"/>
        <v>38442.031199999998</v>
      </c>
      <c r="R506" s="83">
        <f t="shared" si="250"/>
        <v>3.4790452275554147E-6</v>
      </c>
      <c r="S506" s="85">
        <v>1</v>
      </c>
      <c r="T506" s="83">
        <f t="shared" si="255"/>
        <v>3.4790452275554147E-6</v>
      </c>
      <c r="Z506" s="83">
        <f t="shared" si="256"/>
        <v>63107.5</v>
      </c>
      <c r="AA506" s="90">
        <f t="shared" si="257"/>
        <v>-1.2782571120935074E-2</v>
      </c>
      <c r="AB506" s="90">
        <f t="shared" si="258"/>
        <v>-1.1512848765031418E-2</v>
      </c>
      <c r="AC506" s="90">
        <f t="shared" si="259"/>
        <v>1.8652198871863378E-3</v>
      </c>
      <c r="AD506" s="90">
        <f t="shared" si="260"/>
        <v>1.5674711215449971E-3</v>
      </c>
      <c r="AE506" s="90">
        <f t="shared" si="261"/>
        <v>2.4569657168775313E-6</v>
      </c>
      <c r="AF506" s="83">
        <f t="shared" si="262"/>
        <v>1.8652198871863378E-3</v>
      </c>
      <c r="AG506" s="147"/>
      <c r="AH506" s="83">
        <f t="shared" si="263"/>
        <v>2.9774876564134088E-4</v>
      </c>
      <c r="AI506" s="83">
        <f t="shared" si="264"/>
        <v>1.2127960097306076</v>
      </c>
      <c r="AJ506" s="83">
        <f t="shared" si="265"/>
        <v>0.37484138532037098</v>
      </c>
      <c r="AK506" s="83">
        <f t="shared" si="266"/>
        <v>-0.27250869173477776</v>
      </c>
      <c r="AL506" s="83">
        <f t="shared" si="267"/>
        <v>-0.90782445522164634</v>
      </c>
      <c r="AM506" s="83">
        <f t="shared" si="268"/>
        <v>-0.48788934159275843</v>
      </c>
      <c r="AN506" s="90">
        <f t="shared" si="277"/>
        <v>62.176050321595937</v>
      </c>
      <c r="AO506" s="90">
        <f t="shared" si="277"/>
        <v>62.176122146808787</v>
      </c>
      <c r="AP506" s="90">
        <f t="shared" si="277"/>
        <v>62.176384215670168</v>
      </c>
      <c r="AQ506" s="90">
        <f t="shared" si="277"/>
        <v>62.17733997970327</v>
      </c>
      <c r="AR506" s="90">
        <f t="shared" si="277"/>
        <v>62.180819729605481</v>
      </c>
      <c r="AS506" s="90">
        <f t="shared" si="277"/>
        <v>62.193411933779984</v>
      </c>
      <c r="AT506" s="90">
        <f t="shared" si="277"/>
        <v>62.238041213790993</v>
      </c>
      <c r="AU506" s="90">
        <f t="shared" si="269"/>
        <v>62.386867549126343</v>
      </c>
    </row>
    <row r="507" spans="1:48" ht="12.95" customHeight="1">
      <c r="A507" s="156" t="s">
        <v>202</v>
      </c>
      <c r="B507" s="52"/>
      <c r="C507" s="49">
        <v>53462.406300000002</v>
      </c>
      <c r="D507" s="66">
        <v>8.9999999999999998E-4</v>
      </c>
      <c r="E507" s="83">
        <f t="shared" si="251"/>
        <v>63115.945857621969</v>
      </c>
      <c r="F507" s="83">
        <f t="shared" si="252"/>
        <v>63116</v>
      </c>
      <c r="G507" s="83">
        <f t="shared" si="275"/>
        <v>-1.1948479994316585E-2</v>
      </c>
      <c r="J507" s="83">
        <f>G507</f>
        <v>-1.1948479994316585E-2</v>
      </c>
      <c r="P507" s="83">
        <f t="shared" si="253"/>
        <v>-1.308306590979191E-2</v>
      </c>
      <c r="Q507" s="146">
        <f t="shared" si="254"/>
        <v>38443.906300000002</v>
      </c>
      <c r="R507" s="83">
        <f t="shared" si="250"/>
        <v>1.2872851995949802E-6</v>
      </c>
      <c r="S507" s="85">
        <v>1</v>
      </c>
      <c r="T507" s="83">
        <f t="shared" si="255"/>
        <v>1.2872851995949802E-6</v>
      </c>
      <c r="Z507" s="83">
        <f t="shared" si="256"/>
        <v>63116</v>
      </c>
      <c r="AA507" s="90">
        <f t="shared" si="257"/>
        <v>-1.2801137558438784E-2</v>
      </c>
      <c r="AB507" s="90">
        <f t="shared" si="258"/>
        <v>-1.2230408345669712E-2</v>
      </c>
      <c r="AC507" s="90">
        <f t="shared" si="259"/>
        <v>1.1345859154753245E-3</v>
      </c>
      <c r="AD507" s="90">
        <f t="shared" si="260"/>
        <v>8.5265756412219833E-4</v>
      </c>
      <c r="AE507" s="90">
        <f t="shared" si="261"/>
        <v>7.270249216548008E-7</v>
      </c>
      <c r="AF507" s="83">
        <f t="shared" si="262"/>
        <v>1.1345859154753245E-3</v>
      </c>
      <c r="AG507" s="147"/>
      <c r="AH507" s="83">
        <f t="shared" si="263"/>
        <v>2.8192835135312642E-4</v>
      </c>
      <c r="AI507" s="83">
        <f t="shared" si="264"/>
        <v>1.2147488759433607</v>
      </c>
      <c r="AJ507" s="83">
        <f t="shared" si="265"/>
        <v>0.36816925784287269</v>
      </c>
      <c r="AK507" s="83">
        <f t="shared" si="266"/>
        <v>-0.27097241392682786</v>
      </c>
      <c r="AL507" s="83">
        <f t="shared" si="267"/>
        <v>-0.90063797610516627</v>
      </c>
      <c r="AM507" s="83">
        <f t="shared" si="268"/>
        <v>-0.48344854768650625</v>
      </c>
      <c r="AN507" s="90">
        <f t="shared" si="277"/>
        <v>62.181605943771494</v>
      </c>
      <c r="AO507" s="90">
        <f t="shared" si="277"/>
        <v>62.1816788454015</v>
      </c>
      <c r="AP507" s="90">
        <f t="shared" si="277"/>
        <v>62.181943713676858</v>
      </c>
      <c r="AQ507" s="90">
        <f t="shared" si="277"/>
        <v>62.182905592290176</v>
      </c>
      <c r="AR507" s="90">
        <f t="shared" si="277"/>
        <v>62.186392808862166</v>
      </c>
      <c r="AS507" s="90">
        <f t="shared" si="277"/>
        <v>62.198959684084947</v>
      </c>
      <c r="AT507" s="90">
        <f t="shared" si="277"/>
        <v>62.243329581575416</v>
      </c>
      <c r="AU507" s="90">
        <f t="shared" si="269"/>
        <v>62.390897153554633</v>
      </c>
    </row>
    <row r="508" spans="1:48" ht="12.95" customHeight="1">
      <c r="A508" s="66" t="s">
        <v>217</v>
      </c>
      <c r="B508" s="50" t="s">
        <v>195</v>
      </c>
      <c r="C508" s="49">
        <v>53462.406479999998</v>
      </c>
      <c r="D508" s="66">
        <v>8.0000000000000004E-4</v>
      </c>
      <c r="E508" s="83">
        <f t="shared" si="251"/>
        <v>63115.94667325943</v>
      </c>
      <c r="F508" s="83">
        <f t="shared" si="252"/>
        <v>63116</v>
      </c>
      <c r="G508" s="83">
        <f t="shared" si="275"/>
        <v>-1.1768479998863768E-2</v>
      </c>
      <c r="K508" s="83">
        <f>G508</f>
        <v>-1.1768479998863768E-2</v>
      </c>
      <c r="P508" s="83">
        <f t="shared" si="253"/>
        <v>-1.308306590979191E-2</v>
      </c>
      <c r="Q508" s="146">
        <f t="shared" si="254"/>
        <v>38443.906479999998</v>
      </c>
      <c r="R508" s="83">
        <f t="shared" si="250"/>
        <v>1.728136117210773E-6</v>
      </c>
      <c r="S508" s="85">
        <v>1</v>
      </c>
      <c r="T508" s="83">
        <f t="shared" si="255"/>
        <v>1.728136117210773E-6</v>
      </c>
      <c r="Z508" s="83">
        <f t="shared" si="256"/>
        <v>63116</v>
      </c>
      <c r="AA508" s="90">
        <f t="shared" si="257"/>
        <v>-1.2801137558438784E-2</v>
      </c>
      <c r="AB508" s="90">
        <f t="shared" si="258"/>
        <v>-1.2050408350216894E-2</v>
      </c>
      <c r="AC508" s="90">
        <f t="shared" si="259"/>
        <v>1.314585910928142E-3</v>
      </c>
      <c r="AD508" s="90">
        <f t="shared" si="260"/>
        <v>1.0326575595750159E-3</v>
      </c>
      <c r="AE508" s="90">
        <f t="shared" si="261"/>
        <v>1.0663816353474273E-6</v>
      </c>
      <c r="AF508" s="83">
        <f t="shared" si="262"/>
        <v>1.314585910928142E-3</v>
      </c>
      <c r="AG508" s="147"/>
      <c r="AH508" s="83">
        <f t="shared" si="263"/>
        <v>2.8192835135312642E-4</v>
      </c>
      <c r="AI508" s="83">
        <f t="shared" si="264"/>
        <v>1.2147488759433607</v>
      </c>
      <c r="AJ508" s="83">
        <f t="shared" si="265"/>
        <v>0.36816925784287269</v>
      </c>
      <c r="AK508" s="83">
        <f t="shared" si="266"/>
        <v>-0.27097241392682786</v>
      </c>
      <c r="AL508" s="83">
        <f t="shared" si="267"/>
        <v>-0.90063797610516627</v>
      </c>
      <c r="AM508" s="83">
        <f t="shared" si="268"/>
        <v>-0.48344854768650625</v>
      </c>
      <c r="AN508" s="90">
        <f t="shared" si="277"/>
        <v>62.181605943771494</v>
      </c>
      <c r="AO508" s="90">
        <f t="shared" si="277"/>
        <v>62.1816788454015</v>
      </c>
      <c r="AP508" s="90">
        <f t="shared" si="277"/>
        <v>62.181943713676858</v>
      </c>
      <c r="AQ508" s="90">
        <f t="shared" si="277"/>
        <v>62.182905592290176</v>
      </c>
      <c r="AR508" s="90">
        <f t="shared" si="277"/>
        <v>62.186392808862166</v>
      </c>
      <c r="AS508" s="90">
        <f t="shared" si="277"/>
        <v>62.198959684084947</v>
      </c>
      <c r="AT508" s="90">
        <f t="shared" si="277"/>
        <v>62.243329581575416</v>
      </c>
      <c r="AU508" s="90">
        <f t="shared" si="269"/>
        <v>62.390897153554633</v>
      </c>
    </row>
    <row r="509" spans="1:48" ht="12.95" customHeight="1">
      <c r="A509" s="156" t="s">
        <v>202</v>
      </c>
      <c r="B509" s="50" t="s">
        <v>197</v>
      </c>
      <c r="C509" s="49">
        <v>53462.516900000002</v>
      </c>
      <c r="D509" s="66">
        <v>2.0999999999999999E-3</v>
      </c>
      <c r="E509" s="83">
        <f t="shared" si="251"/>
        <v>63116.447021536645</v>
      </c>
      <c r="F509" s="83">
        <f t="shared" si="252"/>
        <v>63116.5</v>
      </c>
      <c r="G509" s="83">
        <f t="shared" si="275"/>
        <v>-1.16916199986008E-2</v>
      </c>
      <c r="J509" s="83">
        <f>G509</f>
        <v>-1.16916199986008E-2</v>
      </c>
      <c r="P509" s="83">
        <f t="shared" si="253"/>
        <v>-1.308322743809202E-2</v>
      </c>
      <c r="Q509" s="146">
        <f t="shared" si="254"/>
        <v>38444.016900000002</v>
      </c>
      <c r="R509" s="83">
        <f t="shared" si="250"/>
        <v>1.9365712656473115E-6</v>
      </c>
      <c r="S509" s="85">
        <v>1</v>
      </c>
      <c r="T509" s="83">
        <f t="shared" si="255"/>
        <v>1.9365712656473115E-6</v>
      </c>
      <c r="Z509" s="83">
        <f t="shared" si="256"/>
        <v>63116.5</v>
      </c>
      <c r="AA509" s="90">
        <f t="shared" si="257"/>
        <v>-1.2802230767653956E-2</v>
      </c>
      <c r="AB509" s="90">
        <f t="shared" si="258"/>
        <v>-1.1972616669038864E-2</v>
      </c>
      <c r="AC509" s="90">
        <f t="shared" si="259"/>
        <v>1.3916074394912208E-3</v>
      </c>
      <c r="AD509" s="90">
        <f t="shared" si="260"/>
        <v>1.1106107690531559E-3</v>
      </c>
      <c r="AE509" s="90">
        <f t="shared" si="261"/>
        <v>1.2334562803368425E-6</v>
      </c>
      <c r="AF509" s="83">
        <f t="shared" si="262"/>
        <v>1.3916074394912208E-3</v>
      </c>
      <c r="AG509" s="147"/>
      <c r="AH509" s="83">
        <f t="shared" si="263"/>
        <v>2.8099667043806405E-4</v>
      </c>
      <c r="AI509" s="83">
        <f t="shared" si="264"/>
        <v>1.2148636010663876</v>
      </c>
      <c r="AJ509" s="83">
        <f t="shared" si="265"/>
        <v>0.36777551467484998</v>
      </c>
      <c r="AK509" s="83">
        <f t="shared" si="266"/>
        <v>-0.27088145334269981</v>
      </c>
      <c r="AL509" s="83">
        <f t="shared" si="267"/>
        <v>-0.9002145220034512</v>
      </c>
      <c r="AM509" s="83">
        <f t="shared" si="268"/>
        <v>-0.48318736199121209</v>
      </c>
      <c r="AN509" s="90">
        <f t="shared" si="277"/>
        <v>62.181933023307607</v>
      </c>
      <c r="AO509" s="90">
        <f t="shared" si="277"/>
        <v>62.182005988012186</v>
      </c>
      <c r="AP509" s="90">
        <f t="shared" si="277"/>
        <v>62.182271019531832</v>
      </c>
      <c r="AQ509" s="90">
        <f t="shared" si="277"/>
        <v>62.183233251756995</v>
      </c>
      <c r="AR509" s="90">
        <f t="shared" si="277"/>
        <v>62.186720886261185</v>
      </c>
      <c r="AS509" s="90">
        <f t="shared" si="277"/>
        <v>62.199286211440786</v>
      </c>
      <c r="AT509" s="90">
        <f t="shared" si="277"/>
        <v>62.243640736854005</v>
      </c>
      <c r="AU509" s="90">
        <f t="shared" si="269"/>
        <v>62.391134189109238</v>
      </c>
    </row>
    <row r="510" spans="1:48" ht="12.95" customHeight="1">
      <c r="A510" s="156" t="s">
        <v>202</v>
      </c>
      <c r="B510" s="50" t="s">
        <v>197</v>
      </c>
      <c r="C510" s="49">
        <v>53464.502999999997</v>
      </c>
      <c r="D510" s="66">
        <v>2.3999999999999998E-3</v>
      </c>
      <c r="E510" s="83">
        <f t="shared" si="251"/>
        <v>63125.44667480007</v>
      </c>
      <c r="F510" s="83">
        <f t="shared" si="252"/>
        <v>63125.5</v>
      </c>
      <c r="G510" s="83">
        <f t="shared" si="275"/>
        <v>-1.1768140000640415E-2</v>
      </c>
      <c r="J510" s="83">
        <f>G510</f>
        <v>-1.1768140000640415E-2</v>
      </c>
      <c r="P510" s="83">
        <f t="shared" si="253"/>
        <v>-1.3086134900425804E-2</v>
      </c>
      <c r="Q510" s="146">
        <f t="shared" si="254"/>
        <v>38446.002999999997</v>
      </c>
      <c r="R510" s="83">
        <f t="shared" si="250"/>
        <v>1.7371105558602995E-6</v>
      </c>
      <c r="S510" s="85">
        <v>1</v>
      </c>
      <c r="T510" s="83">
        <f t="shared" si="255"/>
        <v>1.7371105558602995E-6</v>
      </c>
      <c r="Z510" s="83">
        <f t="shared" si="256"/>
        <v>63125.5</v>
      </c>
      <c r="AA510" s="90">
        <f t="shared" si="257"/>
        <v>-1.2821928570277955E-2</v>
      </c>
      <c r="AB510" s="90">
        <f t="shared" si="258"/>
        <v>-1.2032346330788264E-2</v>
      </c>
      <c r="AC510" s="90">
        <f t="shared" si="259"/>
        <v>1.3179948997853897E-3</v>
      </c>
      <c r="AD510" s="90">
        <f t="shared" si="260"/>
        <v>1.0537885696375402E-3</v>
      </c>
      <c r="AE510" s="90">
        <f t="shared" si="261"/>
        <v>1.1104703494987329E-6</v>
      </c>
      <c r="AF510" s="83">
        <f t="shared" si="262"/>
        <v>1.3179948997853897E-3</v>
      </c>
      <c r="AG510" s="147"/>
      <c r="AH510" s="83">
        <f t="shared" si="263"/>
        <v>2.642063301478501E-4</v>
      </c>
      <c r="AI510" s="83">
        <f t="shared" si="264"/>
        <v>1.2169257260368973</v>
      </c>
      <c r="AJ510" s="83">
        <f t="shared" si="265"/>
        <v>0.36066417753734409</v>
      </c>
      <c r="AK510" s="83">
        <f t="shared" si="266"/>
        <v>-0.26923290699993196</v>
      </c>
      <c r="AL510" s="83">
        <f t="shared" si="267"/>
        <v>-0.89257867632941168</v>
      </c>
      <c r="AM510" s="83">
        <f t="shared" si="268"/>
        <v>-0.47848671738528464</v>
      </c>
      <c r="AN510" s="90">
        <f t="shared" si="277"/>
        <v>62.187825731875286</v>
      </c>
      <c r="AO510" s="90">
        <f t="shared" si="277"/>
        <v>62.187899826925324</v>
      </c>
      <c r="AP510" s="90">
        <f t="shared" si="277"/>
        <v>62.188167768785476</v>
      </c>
      <c r="AQ510" s="90">
        <f t="shared" si="277"/>
        <v>62.189136248632998</v>
      </c>
      <c r="AR510" s="90">
        <f t="shared" si="277"/>
        <v>62.192630998284095</v>
      </c>
      <c r="AS510" s="90">
        <f t="shared" si="277"/>
        <v>62.205167279602989</v>
      </c>
      <c r="AT510" s="90">
        <f t="shared" si="277"/>
        <v>62.249242944915707</v>
      </c>
      <c r="AU510" s="90">
        <f t="shared" si="269"/>
        <v>62.395400829092125</v>
      </c>
    </row>
    <row r="511" spans="1:48" ht="12.95" customHeight="1">
      <c r="A511" s="155" t="s">
        <v>1000</v>
      </c>
      <c r="B511" s="150" t="s">
        <v>197</v>
      </c>
      <c r="C511" s="49">
        <v>53470.792000000001</v>
      </c>
      <c r="D511" s="155" t="s">
        <v>55</v>
      </c>
      <c r="E511" s="53">
        <f t="shared" si="251"/>
        <v>63153.944141883228</v>
      </c>
      <c r="F511" s="83">
        <f t="shared" si="252"/>
        <v>63154</v>
      </c>
      <c r="G511" s="83">
        <f t="shared" si="275"/>
        <v>-1.2327119999099523E-2</v>
      </c>
      <c r="K511" s="83">
        <f>G511</f>
        <v>-1.2327119999099523E-2</v>
      </c>
      <c r="P511" s="83">
        <f t="shared" si="253"/>
        <v>-1.3095341276130516E-2</v>
      </c>
      <c r="Q511" s="146">
        <f t="shared" si="254"/>
        <v>38452.292000000001</v>
      </c>
      <c r="R511" s="83">
        <f t="shared" si="250"/>
        <v>5.9016393048312991E-7</v>
      </c>
      <c r="S511" s="85">
        <v>1</v>
      </c>
      <c r="T511" s="83">
        <f t="shared" si="255"/>
        <v>5.9016393048312991E-7</v>
      </c>
      <c r="Z511" s="83">
        <f t="shared" si="256"/>
        <v>63154</v>
      </c>
      <c r="AA511" s="90">
        <f t="shared" si="257"/>
        <v>-1.2884549636410439E-2</v>
      </c>
      <c r="AB511" s="90">
        <f t="shared" si="258"/>
        <v>-1.25379116388196E-2</v>
      </c>
      <c r="AC511" s="90">
        <f t="shared" si="259"/>
        <v>7.6822127703099312E-4</v>
      </c>
      <c r="AD511" s="90">
        <f t="shared" si="260"/>
        <v>5.5742963731091576E-4</v>
      </c>
      <c r="AE511" s="90">
        <f t="shared" si="261"/>
        <v>3.1072780055257909E-7</v>
      </c>
      <c r="AF511" s="83">
        <f t="shared" si="262"/>
        <v>7.6822127703099312E-4</v>
      </c>
      <c r="AG511" s="147"/>
      <c r="AH511" s="83">
        <f t="shared" si="263"/>
        <v>2.1079163972007758E-4</v>
      </c>
      <c r="AI511" s="83">
        <f t="shared" si="264"/>
        <v>1.2234168035385979</v>
      </c>
      <c r="AJ511" s="83">
        <f t="shared" si="265"/>
        <v>0.3378476103551018</v>
      </c>
      <c r="AK511" s="83">
        <f t="shared" si="266"/>
        <v>-0.26387129575773216</v>
      </c>
      <c r="AL511" s="83">
        <f t="shared" si="267"/>
        <v>-0.86822787692320047</v>
      </c>
      <c r="AM511" s="83">
        <f t="shared" si="268"/>
        <v>-0.46360970043938449</v>
      </c>
      <c r="AN511" s="90">
        <f t="shared" ref="AN511:AT520" si="278">$AU511+$AB$7*SIN(AO511)</f>
        <v>62.20655167178041</v>
      </c>
      <c r="AO511" s="90">
        <f t="shared" si="278"/>
        <v>62.206629274155141</v>
      </c>
      <c r="AP511" s="90">
        <f t="shared" si="278"/>
        <v>62.206906056486339</v>
      </c>
      <c r="AQ511" s="90">
        <f t="shared" si="278"/>
        <v>62.207892799073072</v>
      </c>
      <c r="AR511" s="90">
        <f t="shared" si="278"/>
        <v>62.211404902035383</v>
      </c>
      <c r="AS511" s="90">
        <f t="shared" si="278"/>
        <v>62.223834900036437</v>
      </c>
      <c r="AT511" s="90">
        <f t="shared" si="278"/>
        <v>62.267000707439408</v>
      </c>
      <c r="AU511" s="90">
        <f t="shared" si="269"/>
        <v>62.408911855704623</v>
      </c>
    </row>
    <row r="512" spans="1:48" ht="12.95" customHeight="1">
      <c r="A512" s="156" t="s">
        <v>202</v>
      </c>
      <c r="B512" s="50" t="s">
        <v>197</v>
      </c>
      <c r="C512" s="49">
        <v>53472.447099999998</v>
      </c>
      <c r="D512" s="66">
        <v>2.0999999999999999E-3</v>
      </c>
      <c r="E512" s="83">
        <f t="shared" si="251"/>
        <v>63161.443928458073</v>
      </c>
      <c r="F512" s="83">
        <f t="shared" si="252"/>
        <v>63161.5</v>
      </c>
      <c r="G512" s="83">
        <f t="shared" si="275"/>
        <v>-1.2374220001220237E-2</v>
      </c>
      <c r="J512" s="83">
        <f>G512</f>
        <v>-1.2374220001220237E-2</v>
      </c>
      <c r="P512" s="83">
        <f t="shared" si="253"/>
        <v>-1.3097763857942757E-2</v>
      </c>
      <c r="Q512" s="146">
        <f t="shared" si="254"/>
        <v>38453.947099999998</v>
      </c>
      <c r="R512" s="83">
        <f t="shared" si="250"/>
        <v>5.2351571260089775E-7</v>
      </c>
      <c r="S512" s="85">
        <v>1</v>
      </c>
      <c r="T512" s="83">
        <f t="shared" si="255"/>
        <v>5.2351571260089775E-7</v>
      </c>
      <c r="Z512" s="83">
        <f t="shared" si="256"/>
        <v>63161.5</v>
      </c>
      <c r="AA512" s="90">
        <f t="shared" si="257"/>
        <v>-1.2901088920358005E-2</v>
      </c>
      <c r="AB512" s="90">
        <f t="shared" si="258"/>
        <v>-1.2570894938804989E-2</v>
      </c>
      <c r="AC512" s="90">
        <f t="shared" si="259"/>
        <v>7.2354385672251942E-4</v>
      </c>
      <c r="AD512" s="90">
        <f t="shared" si="260"/>
        <v>5.2686891913776741E-4</v>
      </c>
      <c r="AE512" s="90">
        <f t="shared" si="261"/>
        <v>2.7759085795339929E-7</v>
      </c>
      <c r="AF512" s="83">
        <f t="shared" si="262"/>
        <v>7.2354385672251942E-4</v>
      </c>
      <c r="AG512" s="147"/>
      <c r="AH512" s="83">
        <f t="shared" si="263"/>
        <v>1.9667493758475244E-4</v>
      </c>
      <c r="AI512" s="83">
        <f t="shared" si="264"/>
        <v>1.2251144065538797</v>
      </c>
      <c r="AJ512" s="83">
        <f t="shared" si="265"/>
        <v>0.33176882877646768</v>
      </c>
      <c r="AK512" s="83">
        <f t="shared" si="266"/>
        <v>-0.26242452779830538</v>
      </c>
      <c r="AL512" s="83">
        <f t="shared" si="267"/>
        <v>-0.86177676311273066</v>
      </c>
      <c r="AM512" s="83">
        <f t="shared" si="268"/>
        <v>-0.45969669976211586</v>
      </c>
      <c r="AN512" s="90">
        <f t="shared" si="278"/>
        <v>62.211496063751866</v>
      </c>
      <c r="AO512" s="90">
        <f t="shared" si="278"/>
        <v>62.211574567964341</v>
      </c>
      <c r="AP512" s="90">
        <f t="shared" si="278"/>
        <v>62.211853574388812</v>
      </c>
      <c r="AQ512" s="90">
        <f t="shared" si="278"/>
        <v>62.21284472267164</v>
      </c>
      <c r="AR512" s="90">
        <f t="shared" si="278"/>
        <v>62.216360060369013</v>
      </c>
      <c r="AS512" s="90">
        <f t="shared" si="278"/>
        <v>62.228758468736579</v>
      </c>
      <c r="AT512" s="90">
        <f t="shared" si="278"/>
        <v>62.271678140167012</v>
      </c>
      <c r="AU512" s="90">
        <f t="shared" si="269"/>
        <v>62.412467389023696</v>
      </c>
    </row>
    <row r="513" spans="1:64" ht="12.95" customHeight="1">
      <c r="A513" s="156" t="s">
        <v>202</v>
      </c>
      <c r="B513" s="50" t="s">
        <v>197</v>
      </c>
      <c r="C513" s="49">
        <v>53485.467700000001</v>
      </c>
      <c r="D513" s="66">
        <v>2.5999999999999999E-3</v>
      </c>
      <c r="E513" s="83">
        <f t="shared" si="251"/>
        <v>63220.444424546928</v>
      </c>
      <c r="F513" s="83">
        <f t="shared" si="252"/>
        <v>63220.5</v>
      </c>
      <c r="G513" s="83">
        <f t="shared" si="275"/>
        <v>-1.2264739998499863E-2</v>
      </c>
      <c r="J513" s="83">
        <f>G513</f>
        <v>-1.2264739998499863E-2</v>
      </c>
      <c r="P513" s="83">
        <f t="shared" si="253"/>
        <v>-1.3116819341625813E-2</v>
      </c>
      <c r="Q513" s="146">
        <f t="shared" si="254"/>
        <v>38466.967700000001</v>
      </c>
      <c r="R513" s="83">
        <f t="shared" si="250"/>
        <v>7.260392069819503E-7</v>
      </c>
      <c r="S513" s="85">
        <v>1</v>
      </c>
      <c r="T513" s="83">
        <f t="shared" si="255"/>
        <v>7.260392069819503E-7</v>
      </c>
      <c r="Z513" s="83">
        <f t="shared" si="256"/>
        <v>63220.5</v>
      </c>
      <c r="AA513" s="90">
        <f t="shared" si="257"/>
        <v>-1.3032014173722312E-2</v>
      </c>
      <c r="AB513" s="90">
        <f t="shared" si="258"/>
        <v>-1.2349545166403363E-2</v>
      </c>
      <c r="AC513" s="90">
        <f t="shared" si="259"/>
        <v>8.5207934312594991E-4</v>
      </c>
      <c r="AD513" s="90">
        <f t="shared" si="260"/>
        <v>7.6727417522244948E-4</v>
      </c>
      <c r="AE513" s="90">
        <f t="shared" si="261"/>
        <v>5.8870965996329009E-7</v>
      </c>
      <c r="AF513" s="83">
        <f t="shared" si="262"/>
        <v>8.5207934312594991E-4</v>
      </c>
      <c r="AG513" s="147"/>
      <c r="AH513" s="83">
        <f t="shared" si="263"/>
        <v>8.4805167903500455E-5</v>
      </c>
      <c r="AI513" s="83">
        <f t="shared" si="264"/>
        <v>1.2382922344887408</v>
      </c>
      <c r="AJ513" s="83">
        <f t="shared" si="265"/>
        <v>0.28289217170515846</v>
      </c>
      <c r="AK513" s="83">
        <f t="shared" si="266"/>
        <v>-0.25051934019279237</v>
      </c>
      <c r="AL513" s="83">
        <f t="shared" si="267"/>
        <v>-0.81040689301429225</v>
      </c>
      <c r="AM513" s="83">
        <f t="shared" si="268"/>
        <v>-0.42894038180028421</v>
      </c>
      <c r="AN513" s="90">
        <f t="shared" si="278"/>
        <v>62.250629012286034</v>
      </c>
      <c r="AO513" s="90">
        <f t="shared" si="278"/>
        <v>62.250714211495946</v>
      </c>
      <c r="AP513" s="90">
        <f t="shared" si="278"/>
        <v>62.251008999033587</v>
      </c>
      <c r="AQ513" s="90">
        <f t="shared" si="278"/>
        <v>62.252028518293208</v>
      </c>
      <c r="AR513" s="90">
        <f t="shared" si="278"/>
        <v>62.255549284157283</v>
      </c>
      <c r="AS513" s="90">
        <f t="shared" si="278"/>
        <v>62.267646558151313</v>
      </c>
      <c r="AT513" s="90">
        <f t="shared" si="278"/>
        <v>62.308534880301877</v>
      </c>
      <c r="AU513" s="90">
        <f t="shared" si="269"/>
        <v>62.440437584467105</v>
      </c>
    </row>
    <row r="514" spans="1:64" ht="12.95" customHeight="1">
      <c r="A514" s="156" t="s">
        <v>203</v>
      </c>
      <c r="B514" s="52" t="s">
        <v>197</v>
      </c>
      <c r="C514" s="51">
        <v>53504.336499999998</v>
      </c>
      <c r="D514" s="67">
        <v>1E-4</v>
      </c>
      <c r="E514" s="83">
        <f t="shared" si="251"/>
        <v>63305.944982171066</v>
      </c>
      <c r="F514" s="83">
        <f t="shared" si="252"/>
        <v>63306</v>
      </c>
      <c r="G514" s="83">
        <f t="shared" si="275"/>
        <v>-1.2141680002969224E-2</v>
      </c>
      <c r="K514" s="83">
        <f>G514</f>
        <v>-1.2141680002969224E-2</v>
      </c>
      <c r="P514" s="83">
        <f t="shared" si="253"/>
        <v>-1.3144426842898913E-2</v>
      </c>
      <c r="Q514" s="146">
        <f t="shared" si="254"/>
        <v>38485.836499999998</v>
      </c>
      <c r="R514" s="83">
        <f t="shared" si="250"/>
        <v>1.005501224988977E-6</v>
      </c>
      <c r="S514" s="85">
        <v>1</v>
      </c>
      <c r="T514" s="83">
        <f t="shared" si="255"/>
        <v>1.005501224988977E-6</v>
      </c>
      <c r="Z514" s="83">
        <f t="shared" si="256"/>
        <v>63306</v>
      </c>
      <c r="AA514" s="90">
        <f t="shared" si="257"/>
        <v>-1.3224008761554317E-2</v>
      </c>
      <c r="AB514" s="90">
        <f t="shared" si="258"/>
        <v>-1.206209808431382E-2</v>
      </c>
      <c r="AC514" s="90">
        <f t="shared" si="259"/>
        <v>1.0027468399296888E-3</v>
      </c>
      <c r="AD514" s="90">
        <f t="shared" si="260"/>
        <v>1.0823287585850928E-3</v>
      </c>
      <c r="AE514" s="90">
        <f t="shared" si="261"/>
        <v>1.1714355416603479E-6</v>
      </c>
      <c r="AF514" s="83">
        <f t="shared" si="262"/>
        <v>1.0027468399296888E-3</v>
      </c>
      <c r="AG514" s="147"/>
      <c r="AH514" s="83">
        <f t="shared" si="263"/>
        <v>-7.9581918655403737E-5</v>
      </c>
      <c r="AI514" s="83">
        <f t="shared" si="264"/>
        <v>1.2567113277355597</v>
      </c>
      <c r="AJ514" s="83">
        <f t="shared" si="265"/>
        <v>0.2088879885620738</v>
      </c>
      <c r="AK514" s="83">
        <f t="shared" si="266"/>
        <v>-0.231608339747331</v>
      </c>
      <c r="AL514" s="83">
        <f t="shared" si="267"/>
        <v>-0.73403650071925397</v>
      </c>
      <c r="AM514" s="83">
        <f t="shared" si="268"/>
        <v>-0.38443679653749935</v>
      </c>
      <c r="AN514" s="90">
        <f t="shared" si="278"/>
        <v>62.308067616973602</v>
      </c>
      <c r="AO514" s="90">
        <f t="shared" si="278"/>
        <v>62.308160784258412</v>
      </c>
      <c r="AP514" s="90">
        <f t="shared" si="278"/>
        <v>62.308471923608714</v>
      </c>
      <c r="AQ514" s="90">
        <f t="shared" si="278"/>
        <v>62.309510593135933</v>
      </c>
      <c r="AR514" s="90">
        <f t="shared" si="278"/>
        <v>62.312973478397758</v>
      </c>
      <c r="AS514" s="90">
        <f t="shared" si="278"/>
        <v>62.324469685538624</v>
      </c>
      <c r="AT514" s="90">
        <f t="shared" si="278"/>
        <v>62.362127165134595</v>
      </c>
      <c r="AU514" s="90">
        <f t="shared" si="269"/>
        <v>62.480970664304586</v>
      </c>
      <c r="AV514" s="90"/>
    </row>
    <row r="515" spans="1:64" ht="12.95" customHeight="1">
      <c r="A515" s="156" t="s">
        <v>203</v>
      </c>
      <c r="B515" s="52" t="s">
        <v>197</v>
      </c>
      <c r="C515" s="51">
        <v>53504.446499999998</v>
      </c>
      <c r="D515" s="67">
        <v>1E-4</v>
      </c>
      <c r="E515" s="83">
        <f t="shared" si="251"/>
        <v>63306.443427294158</v>
      </c>
      <c r="F515" s="83">
        <f t="shared" si="252"/>
        <v>63306.5</v>
      </c>
      <c r="G515" s="83">
        <f t="shared" si="275"/>
        <v>-1.2484819999372121E-2</v>
      </c>
      <c r="K515" s="83">
        <f>G515</f>
        <v>-1.2484819999372121E-2</v>
      </c>
      <c r="P515" s="83">
        <f t="shared" si="253"/>
        <v>-1.3144588266603061E-2</v>
      </c>
      <c r="Q515" s="146">
        <f t="shared" si="254"/>
        <v>38485.946499999998</v>
      </c>
      <c r="R515" s="83">
        <f t="shared" si="250"/>
        <v>4.3529416644491745E-7</v>
      </c>
      <c r="S515" s="85">
        <v>1</v>
      </c>
      <c r="T515" s="83">
        <f t="shared" si="255"/>
        <v>4.3529416644491745E-7</v>
      </c>
      <c r="Z515" s="83">
        <f t="shared" si="256"/>
        <v>63306.5</v>
      </c>
      <c r="AA515" s="90">
        <f t="shared" si="257"/>
        <v>-1.3225138338642162E-2</v>
      </c>
      <c r="AB515" s="90">
        <f t="shared" si="258"/>
        <v>-1.240426992733302E-2</v>
      </c>
      <c r="AC515" s="90">
        <f t="shared" si="259"/>
        <v>6.5976826723094031E-4</v>
      </c>
      <c r="AD515" s="90">
        <f t="shared" si="260"/>
        <v>7.4031833927004111E-4</v>
      </c>
      <c r="AE515" s="90">
        <f t="shared" si="261"/>
        <v>5.4807124345955166E-7</v>
      </c>
      <c r="AF515" s="83">
        <f t="shared" si="262"/>
        <v>6.5976826723094031E-4</v>
      </c>
      <c r="AG515" s="147"/>
      <c r="AH515" s="83">
        <f t="shared" si="263"/>
        <v>-8.0550072039101307E-5</v>
      </c>
      <c r="AI515" s="83">
        <f t="shared" si="264"/>
        <v>1.2568162663066362</v>
      </c>
      <c r="AJ515" s="83">
        <f t="shared" si="265"/>
        <v>0.20844476475007828</v>
      </c>
      <c r="AK515" s="83">
        <f t="shared" si="266"/>
        <v>-0.23149197435027397</v>
      </c>
      <c r="AL515" s="83">
        <f t="shared" si="267"/>
        <v>-0.73358330055468501</v>
      </c>
      <c r="AM515" s="83">
        <f t="shared" si="268"/>
        <v>-0.38417672950591791</v>
      </c>
      <c r="AN515" s="90">
        <f t="shared" si="278"/>
        <v>62.308405985873549</v>
      </c>
      <c r="AO515" s="90">
        <f t="shared" si="278"/>
        <v>62.308499192135983</v>
      </c>
      <c r="AP515" s="90">
        <f t="shared" si="278"/>
        <v>62.308810400871437</v>
      </c>
      <c r="AQ515" s="90">
        <f t="shared" si="278"/>
        <v>62.309849099439276</v>
      </c>
      <c r="AR515" s="90">
        <f t="shared" si="278"/>
        <v>62.313311410287334</v>
      </c>
      <c r="AS515" s="90">
        <f t="shared" si="278"/>
        <v>62.324803535992324</v>
      </c>
      <c r="AT515" s="90">
        <f t="shared" si="278"/>
        <v>62.362441165552006</v>
      </c>
      <c r="AU515" s="90">
        <f t="shared" si="269"/>
        <v>62.481207699859191</v>
      </c>
    </row>
    <row r="516" spans="1:64" ht="12.95" customHeight="1">
      <c r="A516" s="155" t="s">
        <v>1000</v>
      </c>
      <c r="B516" s="150" t="s">
        <v>197</v>
      </c>
      <c r="C516" s="49">
        <v>53509.411200000002</v>
      </c>
      <c r="D516" s="155" t="s">
        <v>55</v>
      </c>
      <c r="E516" s="53">
        <f t="shared" si="251"/>
        <v>63328.940068227181</v>
      </c>
      <c r="F516" s="83">
        <f t="shared" si="252"/>
        <v>63329</v>
      </c>
      <c r="G516" s="83">
        <f t="shared" si="275"/>
        <v>-1.3226119997852948E-2</v>
      </c>
      <c r="K516" s="83">
        <f>G516</f>
        <v>-1.3226119997852948E-2</v>
      </c>
      <c r="P516" s="83">
        <f t="shared" si="253"/>
        <v>-1.3151852048403382E-2</v>
      </c>
      <c r="Q516" s="146">
        <f t="shared" si="254"/>
        <v>38490.911200000002</v>
      </c>
      <c r="R516" s="83">
        <f t="shared" si="250"/>
        <v>5.5157283154431765E-9</v>
      </c>
      <c r="S516" s="85">
        <v>1</v>
      </c>
      <c r="T516" s="83">
        <f t="shared" si="255"/>
        <v>5.5157283154431765E-9</v>
      </c>
      <c r="Z516" s="83">
        <f t="shared" si="256"/>
        <v>63329</v>
      </c>
      <c r="AA516" s="90">
        <f t="shared" si="257"/>
        <v>-1.327604086204108E-2</v>
      </c>
      <c r="AB516" s="90">
        <f t="shared" si="258"/>
        <v>-1.310193118421525E-2</v>
      </c>
      <c r="AC516" s="90">
        <f t="shared" si="259"/>
        <v>-7.4267949449565232E-5</v>
      </c>
      <c r="AD516" s="90">
        <f t="shared" si="260"/>
        <v>4.9920864188132685E-5</v>
      </c>
      <c r="AE516" s="90">
        <f t="shared" si="261"/>
        <v>2.4920926812899883E-9</v>
      </c>
      <c r="AF516" s="83">
        <f t="shared" si="262"/>
        <v>-7.4267949449565232E-5</v>
      </c>
      <c r="AG516" s="147"/>
      <c r="AH516" s="83">
        <f t="shared" si="263"/>
        <v>-1.2418881363769876E-4</v>
      </c>
      <c r="AI516" s="83">
        <f t="shared" si="264"/>
        <v>1.2615012188877561</v>
      </c>
      <c r="AJ516" s="83">
        <f t="shared" si="265"/>
        <v>0.18838019504992298</v>
      </c>
      <c r="AK516" s="83">
        <f t="shared" si="266"/>
        <v>-0.22618629787961717</v>
      </c>
      <c r="AL516" s="83">
        <f t="shared" si="267"/>
        <v>-0.71311132606263106</v>
      </c>
      <c r="AM516" s="83">
        <f t="shared" si="268"/>
        <v>-0.37247560007580988</v>
      </c>
      <c r="AN516" s="90">
        <f t="shared" si="278"/>
        <v>62.323661634213011</v>
      </c>
      <c r="AO516" s="90">
        <f t="shared" si="278"/>
        <v>62.323756488767359</v>
      </c>
      <c r="AP516" s="90">
        <f t="shared" si="278"/>
        <v>62.324070474155221</v>
      </c>
      <c r="AQ516" s="90">
        <f t="shared" si="278"/>
        <v>62.325109430491665</v>
      </c>
      <c r="AR516" s="90">
        <f t="shared" si="278"/>
        <v>62.328543009179903</v>
      </c>
      <c r="AS516" s="90">
        <f t="shared" si="278"/>
        <v>62.339844746130659</v>
      </c>
      <c r="AT516" s="90">
        <f t="shared" si="278"/>
        <v>62.37657802517969</v>
      </c>
      <c r="AU516" s="90">
        <f t="shared" si="269"/>
        <v>62.491874299816423</v>
      </c>
    </row>
    <row r="517" spans="1:64" ht="12.95" customHeight="1">
      <c r="A517" s="158" t="s">
        <v>201</v>
      </c>
      <c r="B517" s="52"/>
      <c r="C517" s="49">
        <v>53517.798300000002</v>
      </c>
      <c r="D517" s="66">
        <v>1E-4</v>
      </c>
      <c r="E517" s="83">
        <f t="shared" si="251"/>
        <v>63366.944696335464</v>
      </c>
      <c r="F517" s="83">
        <f t="shared" si="252"/>
        <v>63367</v>
      </c>
      <c r="G517" s="83">
        <f t="shared" si="275"/>
        <v>-1.2204759994347114E-2</v>
      </c>
      <c r="L517" s="83">
        <f>G517</f>
        <v>-1.2204759994347114E-2</v>
      </c>
      <c r="P517" s="83">
        <f t="shared" si="253"/>
        <v>-1.316411850316614E-2</v>
      </c>
      <c r="Q517" s="146">
        <f t="shared" si="254"/>
        <v>38499.298300000002</v>
      </c>
      <c r="R517" s="83">
        <f t="shared" si="250"/>
        <v>9.2036874844346435E-7</v>
      </c>
      <c r="S517" s="85">
        <v>1</v>
      </c>
      <c r="T517" s="83">
        <f t="shared" si="255"/>
        <v>9.2036874844346435E-7</v>
      </c>
      <c r="Z517" s="83">
        <f t="shared" si="256"/>
        <v>63367</v>
      </c>
      <c r="AA517" s="90">
        <f t="shared" si="257"/>
        <v>-1.3362300429165924E-2</v>
      </c>
      <c r="AB517" s="90">
        <f t="shared" si="258"/>
        <v>-1.200657806834733E-2</v>
      </c>
      <c r="AC517" s="90">
        <f t="shared" si="259"/>
        <v>9.5935850881902554E-4</v>
      </c>
      <c r="AD517" s="90">
        <f t="shared" si="260"/>
        <v>1.1575404348188097E-3</v>
      </c>
      <c r="AE517" s="90">
        <f t="shared" si="261"/>
        <v>1.339899858240519E-6</v>
      </c>
      <c r="AF517" s="83">
        <f t="shared" si="262"/>
        <v>9.5935850881902554E-4</v>
      </c>
      <c r="AG517" s="147"/>
      <c r="AH517" s="83">
        <f t="shared" si="263"/>
        <v>-1.9818192599978349E-4</v>
      </c>
      <c r="AI517" s="83">
        <f t="shared" si="264"/>
        <v>1.2692380339607681</v>
      </c>
      <c r="AJ517" s="83">
        <f t="shared" si="265"/>
        <v>0.15398017899348146</v>
      </c>
      <c r="AK517" s="83">
        <f t="shared" si="266"/>
        <v>-0.21691936266089601</v>
      </c>
      <c r="AL517" s="83">
        <f t="shared" si="267"/>
        <v>-0.67819401548161873</v>
      </c>
      <c r="AM517" s="83">
        <f t="shared" si="268"/>
        <v>-0.35272121870574308</v>
      </c>
      <c r="AN517" s="90">
        <f t="shared" si="278"/>
        <v>62.349553868143218</v>
      </c>
      <c r="AO517" s="90">
        <f t="shared" si="278"/>
        <v>62.349651003307187</v>
      </c>
      <c r="AP517" s="90">
        <f t="shared" si="278"/>
        <v>62.349968074093248</v>
      </c>
      <c r="AQ517" s="90">
        <f t="shared" si="278"/>
        <v>62.351002698105503</v>
      </c>
      <c r="AR517" s="90">
        <f t="shared" si="278"/>
        <v>62.354374876603984</v>
      </c>
      <c r="AS517" s="90">
        <f t="shared" si="278"/>
        <v>62.365325497629428</v>
      </c>
      <c r="AT517" s="90">
        <f t="shared" si="278"/>
        <v>62.40048318939705</v>
      </c>
      <c r="AU517" s="90">
        <f t="shared" si="269"/>
        <v>62.509889001966414</v>
      </c>
    </row>
    <row r="518" spans="1:64" ht="12.95" customHeight="1">
      <c r="A518" s="155" t="s">
        <v>1000</v>
      </c>
      <c r="B518" s="150" t="s">
        <v>197</v>
      </c>
      <c r="C518" s="49">
        <v>53530.819000000003</v>
      </c>
      <c r="D518" s="155" t="s">
        <v>56</v>
      </c>
      <c r="E518" s="53">
        <f t="shared" si="251"/>
        <v>63425.945645556232</v>
      </c>
      <c r="F518" s="83">
        <f t="shared" si="252"/>
        <v>63426</v>
      </c>
      <c r="G518" s="83">
        <f t="shared" si="275"/>
        <v>-1.1995279994152952E-2</v>
      </c>
      <c r="I518" s="83">
        <f>G518</f>
        <v>-1.1995279994152952E-2</v>
      </c>
      <c r="P518" s="83">
        <f t="shared" si="253"/>
        <v>-1.3183160637652087E-2</v>
      </c>
      <c r="Q518" s="146">
        <f t="shared" si="254"/>
        <v>38512.319000000003</v>
      </c>
      <c r="R518" s="83">
        <f t="shared" si="250"/>
        <v>1.4110604231999184E-6</v>
      </c>
      <c r="S518" s="85">
        <v>0.1</v>
      </c>
      <c r="T518" s="83">
        <f t="shared" si="255"/>
        <v>1.4110604231999186E-7</v>
      </c>
      <c r="Z518" s="83">
        <f t="shared" si="256"/>
        <v>63426</v>
      </c>
      <c r="AA518" s="90">
        <f t="shared" si="257"/>
        <v>-1.3496817036519075E-2</v>
      </c>
      <c r="AB518" s="90">
        <f t="shared" si="258"/>
        <v>-1.1681623595285963E-2</v>
      </c>
      <c r="AC518" s="90">
        <f t="shared" si="259"/>
        <v>1.1878806434991347E-3</v>
      </c>
      <c r="AD518" s="90">
        <f t="shared" si="260"/>
        <v>1.5015370423661235E-3</v>
      </c>
      <c r="AE518" s="90">
        <f t="shared" si="261"/>
        <v>2.2546134895976057E-7</v>
      </c>
      <c r="AF518" s="83">
        <f t="shared" si="262"/>
        <v>1.1878806434991347E-3</v>
      </c>
      <c r="AG518" s="147"/>
      <c r="AH518" s="83">
        <f t="shared" si="263"/>
        <v>-3.1365639886698902E-4</v>
      </c>
      <c r="AI518" s="83">
        <f t="shared" si="264"/>
        <v>1.2807644149859452</v>
      </c>
      <c r="AJ518" s="83">
        <f t="shared" si="265"/>
        <v>9.9386535707104859E-2</v>
      </c>
      <c r="AK518" s="83">
        <f t="shared" si="266"/>
        <v>-0.20177827461317271</v>
      </c>
      <c r="AL518" s="83">
        <f t="shared" si="267"/>
        <v>-0.62314966100969238</v>
      </c>
      <c r="AM518" s="83">
        <f t="shared" si="268"/>
        <v>-0.32206480632283419</v>
      </c>
      <c r="AN518" s="90">
        <f t="shared" si="278"/>
        <v>62.390061376024995</v>
      </c>
      <c r="AO518" s="90">
        <f t="shared" si="278"/>
        <v>62.390160644601842</v>
      </c>
      <c r="AP518" s="90">
        <f t="shared" si="278"/>
        <v>62.390478210812752</v>
      </c>
      <c r="AQ518" s="90">
        <f t="shared" si="278"/>
        <v>62.391493804712546</v>
      </c>
      <c r="AR518" s="90">
        <f t="shared" si="278"/>
        <v>62.394738476361034</v>
      </c>
      <c r="AS518" s="90">
        <f t="shared" si="278"/>
        <v>62.405072080262066</v>
      </c>
      <c r="AT518" s="90">
        <f t="shared" si="278"/>
        <v>62.437668758039131</v>
      </c>
      <c r="AU518" s="90">
        <f t="shared" si="269"/>
        <v>62.537859197409823</v>
      </c>
    </row>
    <row r="519" spans="1:64" ht="12.95" customHeight="1">
      <c r="A519" s="66" t="s">
        <v>210</v>
      </c>
      <c r="B519" s="50" t="s">
        <v>197</v>
      </c>
      <c r="C519" s="49">
        <v>53765.517999999996</v>
      </c>
      <c r="D519" s="66">
        <v>2.0000000000000001E-4</v>
      </c>
      <c r="E519" s="83">
        <f t="shared" si="251"/>
        <v>64489.441754149811</v>
      </c>
      <c r="F519" s="83">
        <f t="shared" si="252"/>
        <v>64489.5</v>
      </c>
      <c r="G519" s="83">
        <f t="shared" si="275"/>
        <v>-1.2854060005338397E-2</v>
      </c>
      <c r="J519" s="83">
        <f>G519</f>
        <v>-1.2854060005338397E-2</v>
      </c>
      <c r="P519" s="83">
        <f t="shared" si="253"/>
        <v>-1.3525745999224466E-2</v>
      </c>
      <c r="Q519" s="146">
        <f t="shared" si="254"/>
        <v>38747.017999999996</v>
      </c>
      <c r="R519" s="83">
        <f t="shared" si="250"/>
        <v>4.511620743827162E-7</v>
      </c>
      <c r="S519" s="85">
        <v>1</v>
      </c>
      <c r="T519" s="83">
        <f t="shared" si="255"/>
        <v>4.511620743827162E-7</v>
      </c>
      <c r="Z519" s="83">
        <f t="shared" si="256"/>
        <v>64489.5</v>
      </c>
      <c r="AA519" s="90">
        <f t="shared" si="257"/>
        <v>-1.5713475182816572E-2</v>
      </c>
      <c r="AB519" s="90">
        <f t="shared" si="258"/>
        <v>-1.0666330821746291E-2</v>
      </c>
      <c r="AC519" s="90">
        <f t="shared" si="259"/>
        <v>6.7168599388606892E-4</v>
      </c>
      <c r="AD519" s="90">
        <f t="shared" si="260"/>
        <v>2.8594151774781751E-3</v>
      </c>
      <c r="AE519" s="90">
        <f t="shared" si="261"/>
        <v>8.176255157192544E-6</v>
      </c>
      <c r="AF519" s="83">
        <f t="shared" si="262"/>
        <v>6.7168599388606892E-4</v>
      </c>
      <c r="AG519" s="147"/>
      <c r="AH519" s="83">
        <f t="shared" si="263"/>
        <v>-2.187729183592107E-3</v>
      </c>
      <c r="AI519" s="83">
        <f t="shared" si="264"/>
        <v>1.3109333740718387</v>
      </c>
      <c r="AJ519" s="83">
        <f t="shared" si="265"/>
        <v>-0.82838969255661321</v>
      </c>
      <c r="AK519" s="83">
        <f t="shared" si="266"/>
        <v>0.15120702932261793</v>
      </c>
      <c r="AL519" s="83">
        <f t="shared" si="267"/>
        <v>0.45262800022143085</v>
      </c>
      <c r="AM519" s="83">
        <f t="shared" si="268"/>
        <v>0.23025861961263777</v>
      </c>
      <c r="AN519" s="90">
        <f t="shared" si="278"/>
        <v>63.150232595116222</v>
      </c>
      <c r="AO519" s="90">
        <f t="shared" si="278"/>
        <v>63.150139211318788</v>
      </c>
      <c r="AP519" s="90">
        <f t="shared" si="278"/>
        <v>63.149854850997855</v>
      </c>
      <c r="AQ519" s="90">
        <f t="shared" si="278"/>
        <v>63.148989117333272</v>
      </c>
      <c r="AR519" s="90">
        <f t="shared" si="278"/>
        <v>63.146354905744879</v>
      </c>
      <c r="AS519" s="90">
        <f t="shared" si="278"/>
        <v>63.138353428353831</v>
      </c>
      <c r="AT519" s="90">
        <f t="shared" si="278"/>
        <v>63.114169972718592</v>
      </c>
      <c r="AU519" s="90">
        <f t="shared" si="269"/>
        <v>63.042033822054968</v>
      </c>
      <c r="AW519" s="90"/>
      <c r="AX519" s="90"/>
      <c r="AY519" s="90"/>
      <c r="AZ519" s="90"/>
      <c r="BA519" s="90"/>
      <c r="BB519" s="90"/>
      <c r="BC519" s="90"/>
      <c r="BD519" s="90"/>
      <c r="BE519" s="90"/>
      <c r="BF519" s="90"/>
      <c r="BG519" s="90"/>
      <c r="BH519" s="90"/>
      <c r="BI519" s="90"/>
      <c r="BJ519" s="90"/>
      <c r="BK519" s="90"/>
      <c r="BL519" s="90"/>
    </row>
    <row r="520" spans="1:64" ht="12.95" customHeight="1">
      <c r="A520" s="66" t="s">
        <v>217</v>
      </c>
      <c r="B520" s="50" t="s">
        <v>195</v>
      </c>
      <c r="C520" s="49">
        <v>53766.35153</v>
      </c>
      <c r="D520" s="66">
        <v>2.0000000000000001E-4</v>
      </c>
      <c r="E520" s="83">
        <f t="shared" si="251"/>
        <v>64493.218744726677</v>
      </c>
      <c r="F520" s="83">
        <f t="shared" si="252"/>
        <v>64493</v>
      </c>
      <c r="P520" s="83">
        <f t="shared" si="253"/>
        <v>-1.3526871398714066E-2</v>
      </c>
      <c r="Q520" s="146">
        <f t="shared" si="254"/>
        <v>38747.85153</v>
      </c>
      <c r="R520" s="83">
        <f t="shared" si="250"/>
        <v>1.8297624983734865E-4</v>
      </c>
      <c r="S520" s="85">
        <v>1</v>
      </c>
      <c r="T520" s="83">
        <f t="shared" si="255"/>
        <v>1.8297624983734865E-4</v>
      </c>
      <c r="Z520" s="83">
        <f t="shared" si="256"/>
        <v>64493</v>
      </c>
      <c r="AA520" s="90">
        <f t="shared" si="257"/>
        <v>-1.5719152788216832E-2</v>
      </c>
      <c r="AB520" s="90">
        <f t="shared" si="258"/>
        <v>2.192281389502765E-3</v>
      </c>
      <c r="AC520" s="90">
        <f t="shared" si="259"/>
        <v>1.3526871398714066E-2</v>
      </c>
      <c r="AD520" s="90">
        <f t="shared" si="260"/>
        <v>1.5719152788216832E-2</v>
      </c>
      <c r="AE520" s="90">
        <f t="shared" si="261"/>
        <v>2.4709176437930503E-4</v>
      </c>
      <c r="AF520" s="83">
        <f t="shared" si="262"/>
        <v>1.3526871398714066E-2</v>
      </c>
      <c r="AG520" s="147"/>
      <c r="AH520" s="83">
        <f t="shared" si="263"/>
        <v>-2.192281389502765E-3</v>
      </c>
      <c r="AI520" s="83">
        <f t="shared" si="264"/>
        <v>1.3104098627541907</v>
      </c>
      <c r="AJ520" s="83">
        <f t="shared" si="265"/>
        <v>-0.83031727539615896</v>
      </c>
      <c r="AK520" s="83">
        <f t="shared" si="266"/>
        <v>0.15227884269718323</v>
      </c>
      <c r="AL520" s="83">
        <f t="shared" si="267"/>
        <v>0.45607798486098294</v>
      </c>
      <c r="AM520" s="83">
        <f t="shared" si="268"/>
        <v>0.23207579292862135</v>
      </c>
      <c r="AN520" s="90">
        <f t="shared" si="278"/>
        <v>63.152702482850877</v>
      </c>
      <c r="AO520" s="90">
        <f t="shared" si="278"/>
        <v>63.152608787276669</v>
      </c>
      <c r="AP520" s="90">
        <f t="shared" si="278"/>
        <v>63.152323244524695</v>
      </c>
      <c r="AQ520" s="90">
        <f t="shared" si="278"/>
        <v>63.151453203021063</v>
      </c>
      <c r="AR520" s="90">
        <f t="shared" si="278"/>
        <v>63.148803749132675</v>
      </c>
      <c r="AS520" s="90">
        <f t="shared" si="278"/>
        <v>63.140749688186219</v>
      </c>
      <c r="AT520" s="90">
        <f t="shared" si="278"/>
        <v>63.116390182534381</v>
      </c>
      <c r="AU520" s="90">
        <f t="shared" si="269"/>
        <v>63.043693070937209</v>
      </c>
    </row>
    <row r="521" spans="1:64" ht="12.95" customHeight="1">
      <c r="A521" s="155" t="s">
        <v>1155</v>
      </c>
      <c r="B521" s="150" t="s">
        <v>197</v>
      </c>
      <c r="C521" s="49">
        <v>53799.724000000002</v>
      </c>
      <c r="D521" s="155" t="s">
        <v>55</v>
      </c>
      <c r="E521" s="53">
        <f t="shared" si="251"/>
        <v>64644.440062155212</v>
      </c>
      <c r="F521" s="83">
        <f t="shared" si="252"/>
        <v>64644.5</v>
      </c>
      <c r="G521" s="83">
        <f t="shared" ref="G521:G534" si="279">+C521-(C$7+F521*C$8)</f>
        <v>-1.3227459996414836E-2</v>
      </c>
      <c r="K521" s="83">
        <f>G521</f>
        <v>-1.3227459996414836E-2</v>
      </c>
      <c r="P521" s="83">
        <f t="shared" si="253"/>
        <v>-1.3575572192243179E-2</v>
      </c>
      <c r="Q521" s="146">
        <f t="shared" si="254"/>
        <v>38781.224000000002</v>
      </c>
      <c r="R521" s="83">
        <f t="shared" si="250"/>
        <v>1.2118210088443027E-7</v>
      </c>
      <c r="S521" s="85">
        <v>1</v>
      </c>
      <c r="T521" s="83">
        <f t="shared" si="255"/>
        <v>1.2118210088443027E-7</v>
      </c>
      <c r="Z521" s="83">
        <f t="shared" si="256"/>
        <v>64644.5</v>
      </c>
      <c r="AA521" s="90">
        <f t="shared" si="257"/>
        <v>-1.5950084733232839E-2</v>
      </c>
      <c r="AB521" s="90">
        <f t="shared" si="258"/>
        <v>-1.0852947455425175E-2</v>
      </c>
      <c r="AC521" s="90">
        <f t="shared" si="259"/>
        <v>3.481121958283425E-4</v>
      </c>
      <c r="AD521" s="90">
        <f t="shared" si="260"/>
        <v>2.7226247368180023E-3</v>
      </c>
      <c r="AE521" s="90">
        <f t="shared" si="261"/>
        <v>7.4126854575332965E-6</v>
      </c>
      <c r="AF521" s="83">
        <f t="shared" si="262"/>
        <v>3.481121958283425E-4</v>
      </c>
      <c r="AG521" s="147"/>
      <c r="AH521" s="83">
        <f t="shared" si="263"/>
        <v>-2.3745125409896607E-3</v>
      </c>
      <c r="AI521" s="83">
        <f t="shared" si="264"/>
        <v>1.2848575000070275</v>
      </c>
      <c r="AJ521" s="83">
        <f t="shared" si="265"/>
        <v>-0.9027702622058883</v>
      </c>
      <c r="AK521" s="83">
        <f t="shared" si="266"/>
        <v>0.19595747885195755</v>
      </c>
      <c r="AL521" s="83">
        <f t="shared" si="267"/>
        <v>0.60256845600974873</v>
      </c>
      <c r="AM521" s="83">
        <f t="shared" si="268"/>
        <v>0.31074392398346906</v>
      </c>
      <c r="AN521" s="90">
        <f t="shared" ref="AN521:AT530" si="280">$AU521+$AB$7*SIN(AO521)</f>
        <v>63.258590515978462</v>
      </c>
      <c r="AO521" s="90">
        <f t="shared" si="280"/>
        <v>63.258490935767249</v>
      </c>
      <c r="AP521" s="90">
        <f t="shared" si="280"/>
        <v>63.258174587611634</v>
      </c>
      <c r="AQ521" s="90">
        <f t="shared" si="280"/>
        <v>63.257169908523892</v>
      </c>
      <c r="AR521" s="90">
        <f t="shared" si="280"/>
        <v>63.253982205756976</v>
      </c>
      <c r="AS521" s="90">
        <f t="shared" si="280"/>
        <v>63.243898004060235</v>
      </c>
      <c r="AT521" s="90">
        <f t="shared" si="280"/>
        <v>63.212280944675996</v>
      </c>
      <c r="AU521" s="90">
        <f t="shared" si="269"/>
        <v>63.115514843982567</v>
      </c>
    </row>
    <row r="522" spans="1:64" ht="12.95" customHeight="1">
      <c r="A522" s="156" t="s">
        <v>207</v>
      </c>
      <c r="B522" s="153"/>
      <c r="C522" s="49">
        <v>53818.371700000003</v>
      </c>
      <c r="D522" s="66">
        <v>4.0000000000000002E-4</v>
      </c>
      <c r="E522" s="83">
        <f t="shared" si="251"/>
        <v>64728.938745081949</v>
      </c>
      <c r="F522" s="83">
        <f t="shared" si="252"/>
        <v>64729</v>
      </c>
      <c r="G522" s="83">
        <f t="shared" si="279"/>
        <v>-1.3518119994841982E-2</v>
      </c>
      <c r="J522" s="83">
        <f>G522</f>
        <v>-1.3518119994841982E-2</v>
      </c>
      <c r="P522" s="83">
        <f t="shared" si="253"/>
        <v>-1.3602724362937416E-2</v>
      </c>
      <c r="Q522" s="146">
        <f t="shared" si="254"/>
        <v>38799.871700000003</v>
      </c>
      <c r="R522" s="83">
        <f t="shared" si="250"/>
        <v>7.1578991008277948E-9</v>
      </c>
      <c r="S522" s="85">
        <v>1</v>
      </c>
      <c r="T522" s="83">
        <f t="shared" si="255"/>
        <v>7.1578991008277948E-9</v>
      </c>
      <c r="Z522" s="83">
        <f t="shared" si="256"/>
        <v>64729</v>
      </c>
      <c r="AA522" s="90">
        <f t="shared" si="257"/>
        <v>-1.6066033784751403E-2</v>
      </c>
      <c r="AB522" s="90">
        <f t="shared" si="258"/>
        <v>-1.1054810573027995E-2</v>
      </c>
      <c r="AC522" s="90">
        <f t="shared" si="259"/>
        <v>8.4604368095434618E-5</v>
      </c>
      <c r="AD522" s="90">
        <f t="shared" si="260"/>
        <v>2.5479137899094215E-3</v>
      </c>
      <c r="AE522" s="90">
        <f t="shared" si="261"/>
        <v>6.4918646808105913E-6</v>
      </c>
      <c r="AF522" s="83">
        <f t="shared" si="262"/>
        <v>8.4604368095434618E-5</v>
      </c>
      <c r="AG522" s="147"/>
      <c r="AH522" s="83">
        <f t="shared" si="263"/>
        <v>-2.463309421813986E-3</v>
      </c>
      <c r="AI522" s="83">
        <f t="shared" si="264"/>
        <v>1.2684937932475806</v>
      </c>
      <c r="AJ522" s="83">
        <f t="shared" si="265"/>
        <v>-0.9339166278917872</v>
      </c>
      <c r="AK522" s="83">
        <f t="shared" si="266"/>
        <v>0.21783987655109066</v>
      </c>
      <c r="AL522" s="83">
        <f t="shared" si="267"/>
        <v>0.68161770344077255</v>
      </c>
      <c r="AM522" s="83">
        <f t="shared" si="268"/>
        <v>0.35464720185742726</v>
      </c>
      <c r="AN522" s="90">
        <f t="shared" si="280"/>
        <v>63.316684093026446</v>
      </c>
      <c r="AO522" s="90">
        <f t="shared" si="280"/>
        <v>63.316587150753911</v>
      </c>
      <c r="AP522" s="90">
        <f t="shared" si="280"/>
        <v>63.316270288804716</v>
      </c>
      <c r="AQ522" s="90">
        <f t="shared" si="280"/>
        <v>63.315234973694139</v>
      </c>
      <c r="AR522" s="90">
        <f t="shared" si="280"/>
        <v>63.311856093679523</v>
      </c>
      <c r="AS522" s="90">
        <f t="shared" si="280"/>
        <v>63.300869615807933</v>
      </c>
      <c r="AT522" s="90">
        <f t="shared" si="280"/>
        <v>63.265555669278129</v>
      </c>
      <c r="AU522" s="90">
        <f t="shared" si="269"/>
        <v>63.155573852710837</v>
      </c>
    </row>
    <row r="523" spans="1:64" ht="12.95" customHeight="1">
      <c r="A523" s="66" t="s">
        <v>208</v>
      </c>
      <c r="B523" s="52" t="s">
        <v>197</v>
      </c>
      <c r="C523" s="51">
        <v>53823.784899999999</v>
      </c>
      <c r="D523" s="67">
        <v>2.9999999999999997E-4</v>
      </c>
      <c r="E523" s="83">
        <f t="shared" si="251"/>
        <v>64753.46768272137</v>
      </c>
      <c r="F523" s="83">
        <f t="shared" si="252"/>
        <v>64753.5</v>
      </c>
      <c r="G523" s="83">
        <f t="shared" si="279"/>
        <v>-7.1319800044875592E-3</v>
      </c>
      <c r="K523" s="83">
        <f>G523</f>
        <v>-7.1319800044875592E-3</v>
      </c>
      <c r="P523" s="83">
        <f t="shared" si="253"/>
        <v>-1.3610595415677676E-2</v>
      </c>
      <c r="Q523" s="146">
        <f t="shared" si="254"/>
        <v>38805.284899999999</v>
      </c>
      <c r="R523" s="83">
        <f t="shared" si="250"/>
        <v>4.1972457646110085E-5</v>
      </c>
      <c r="S523" s="85">
        <v>1</v>
      </c>
      <c r="T523" s="83">
        <f t="shared" si="255"/>
        <v>4.1972457646110085E-5</v>
      </c>
      <c r="Z523" s="83">
        <f t="shared" si="256"/>
        <v>64753.5</v>
      </c>
      <c r="AA523" s="90">
        <f t="shared" si="257"/>
        <v>-1.6097908231608633E-2</v>
      </c>
      <c r="AB523" s="90">
        <f t="shared" si="258"/>
        <v>-4.6446671885566025E-3</v>
      </c>
      <c r="AC523" s="90">
        <f t="shared" si="259"/>
        <v>6.4786154111901167E-3</v>
      </c>
      <c r="AD523" s="90">
        <f t="shared" si="260"/>
        <v>8.9659282271210734E-3</v>
      </c>
      <c r="AE523" s="90">
        <f t="shared" si="261"/>
        <v>8.0387868973886433E-5</v>
      </c>
      <c r="AF523" s="83">
        <f t="shared" si="262"/>
        <v>6.4786154111901167E-3</v>
      </c>
      <c r="AG523" s="147"/>
      <c r="AH523" s="83">
        <f t="shared" si="263"/>
        <v>-2.4873128159309562E-3</v>
      </c>
      <c r="AI523" s="83">
        <f t="shared" si="264"/>
        <v>1.2635170940037768</v>
      </c>
      <c r="AJ523" s="83">
        <f t="shared" si="265"/>
        <v>-0.94173476212096452</v>
      </c>
      <c r="AK523" s="83">
        <f t="shared" si="266"/>
        <v>0.22383447008017715</v>
      </c>
      <c r="AL523" s="83">
        <f t="shared" si="267"/>
        <v>0.70415235449443347</v>
      </c>
      <c r="AM523" s="83">
        <f t="shared" si="268"/>
        <v>0.36738310183485096</v>
      </c>
      <c r="AN523" s="90">
        <f t="shared" si="280"/>
        <v>63.333385997887319</v>
      </c>
      <c r="AO523" s="90">
        <f t="shared" si="280"/>
        <v>63.333290492937053</v>
      </c>
      <c r="AP523" s="90">
        <f t="shared" si="280"/>
        <v>63.332975515297356</v>
      </c>
      <c r="AQ523" s="90">
        <f t="shared" si="280"/>
        <v>63.331937096184213</v>
      </c>
      <c r="AR523" s="90">
        <f t="shared" si="280"/>
        <v>63.328517792729393</v>
      </c>
      <c r="AS523" s="90">
        <f t="shared" si="280"/>
        <v>63.317303021988003</v>
      </c>
      <c r="AT523" s="90">
        <f t="shared" si="280"/>
        <v>63.280970118845055</v>
      </c>
      <c r="AU523" s="90">
        <f t="shared" si="269"/>
        <v>63.16718859488649</v>
      </c>
    </row>
    <row r="524" spans="1:64" ht="12.95" customHeight="1">
      <c r="A524" s="66" t="s">
        <v>208</v>
      </c>
      <c r="B524" s="52" t="s">
        <v>195</v>
      </c>
      <c r="C524" s="51">
        <v>53824.775800000003</v>
      </c>
      <c r="D524" s="67">
        <v>2.0000000000000001E-4</v>
      </c>
      <c r="E524" s="83">
        <f t="shared" si="251"/>
        <v>64757.957767016618</v>
      </c>
      <c r="F524" s="83">
        <f t="shared" si="252"/>
        <v>64758</v>
      </c>
      <c r="G524" s="83">
        <f t="shared" si="279"/>
        <v>-9.320239994849544E-3</v>
      </c>
      <c r="K524" s="83">
        <f>G524</f>
        <v>-9.320239994849544E-3</v>
      </c>
      <c r="P524" s="83">
        <f t="shared" si="253"/>
        <v>-1.3612041047401298E-2</v>
      </c>
      <c r="Q524" s="146">
        <f t="shared" si="254"/>
        <v>38806.275800000003</v>
      </c>
      <c r="R524" s="83">
        <f t="shared" si="250"/>
        <v>1.8419556274684347E-5</v>
      </c>
      <c r="S524" s="85">
        <v>1</v>
      </c>
      <c r="T524" s="83">
        <f t="shared" si="255"/>
        <v>1.8419556274684347E-5</v>
      </c>
      <c r="Z524" s="83">
        <f t="shared" si="256"/>
        <v>64758</v>
      </c>
      <c r="AA524" s="90">
        <f t="shared" si="257"/>
        <v>-1.6103677341589694E-2</v>
      </c>
      <c r="AB524" s="90">
        <f t="shared" si="258"/>
        <v>-6.8286037006611471E-3</v>
      </c>
      <c r="AC524" s="90">
        <f t="shared" si="259"/>
        <v>4.2918010525517542E-3</v>
      </c>
      <c r="AD524" s="90">
        <f t="shared" si="260"/>
        <v>6.7834373467401503E-3</v>
      </c>
      <c r="AE524" s="90">
        <f t="shared" si="261"/>
        <v>4.6015022237149052E-5</v>
      </c>
      <c r="AF524" s="83">
        <f t="shared" si="262"/>
        <v>4.2918010525517542E-3</v>
      </c>
      <c r="AG524" s="147"/>
      <c r="AH524" s="83">
        <f t="shared" si="263"/>
        <v>-2.4916362941883969E-3</v>
      </c>
      <c r="AI524" s="83">
        <f t="shared" si="264"/>
        <v>1.2625927275239055</v>
      </c>
      <c r="AJ524" s="83">
        <f t="shared" si="265"/>
        <v>-0.94311245720602821</v>
      </c>
      <c r="AK524" s="83">
        <f t="shared" si="266"/>
        <v>0.22491818130116764</v>
      </c>
      <c r="AL524" s="83">
        <f t="shared" si="267"/>
        <v>0.70827206351303407</v>
      </c>
      <c r="AM524" s="83">
        <f t="shared" si="268"/>
        <v>0.36972274946567474</v>
      </c>
      <c r="AN524" s="90">
        <f t="shared" si="280"/>
        <v>63.336446539195087</v>
      </c>
      <c r="AO524" s="90">
        <f t="shared" si="280"/>
        <v>63.336351327852114</v>
      </c>
      <c r="AP524" s="90">
        <f t="shared" si="280"/>
        <v>63.336036789471834</v>
      </c>
      <c r="AQ524" s="90">
        <f t="shared" si="280"/>
        <v>63.33499807411053</v>
      </c>
      <c r="AR524" s="90">
        <f t="shared" si="280"/>
        <v>63.331572078494538</v>
      </c>
      <c r="AS524" s="90">
        <f t="shared" si="280"/>
        <v>63.320317044977607</v>
      </c>
      <c r="AT524" s="90">
        <f t="shared" si="280"/>
        <v>63.283799690873337</v>
      </c>
      <c r="AU524" s="90">
        <f t="shared" si="269"/>
        <v>63.169321914877933</v>
      </c>
    </row>
    <row r="525" spans="1:64" ht="12.95" customHeight="1">
      <c r="A525" s="217" t="s">
        <v>1428</v>
      </c>
      <c r="B525" s="215" t="s">
        <v>197</v>
      </c>
      <c r="C525" s="216">
        <v>53830.398599999957</v>
      </c>
      <c r="D525" s="220">
        <v>5.9999999999999995E-4</v>
      </c>
      <c r="E525" s="53">
        <f t="shared" si="251"/>
        <v>64783.43646918131</v>
      </c>
      <c r="F525" s="83">
        <f t="shared" si="252"/>
        <v>64783.5</v>
      </c>
      <c r="G525" s="83">
        <f t="shared" si="279"/>
        <v>-1.4020380040165037E-2</v>
      </c>
      <c r="M525" s="83">
        <f>G525</f>
        <v>-1.4020380040165037E-2</v>
      </c>
      <c r="O525" s="83">
        <f ca="1">+C$11+C$12*F525</f>
        <v>-9.4632230857286184E-3</v>
      </c>
      <c r="P525" s="83">
        <f t="shared" si="253"/>
        <v>-1.3620232539365489E-2</v>
      </c>
      <c r="Q525" s="146">
        <f t="shared" si="254"/>
        <v>38811.898599999957</v>
      </c>
      <c r="R525" s="83">
        <f t="shared" si="250"/>
        <v>1.6011802239612399E-7</v>
      </c>
      <c r="S525" s="85">
        <v>1</v>
      </c>
      <c r="T525" s="83">
        <f t="shared" si="255"/>
        <v>1.6011802239612399E-7</v>
      </c>
      <c r="Z525" s="83">
        <f t="shared" si="256"/>
        <v>64783.5</v>
      </c>
      <c r="AA525" s="90">
        <f t="shared" si="257"/>
        <v>-1.6135868449786515E-2</v>
      </c>
      <c r="AB525" s="90">
        <f t="shared" si="258"/>
        <v>-1.1504744129744011E-2</v>
      </c>
      <c r="AC525" s="90">
        <f t="shared" si="259"/>
        <v>-4.0014750079954767E-4</v>
      </c>
      <c r="AD525" s="90">
        <f t="shared" si="260"/>
        <v>2.1154884096214778E-3</v>
      </c>
      <c r="AE525" s="90">
        <f t="shared" si="261"/>
        <v>4.4752912112428093E-6</v>
      </c>
      <c r="AF525" s="83">
        <f t="shared" si="262"/>
        <v>-4.0014750079954767E-4</v>
      </c>
      <c r="AG525" s="147"/>
      <c r="AH525" s="83">
        <f t="shared" si="263"/>
        <v>-2.515635910421025E-3</v>
      </c>
      <c r="AI525" s="83">
        <f t="shared" si="264"/>
        <v>1.2572973586102525</v>
      </c>
      <c r="AJ525" s="83">
        <f t="shared" si="265"/>
        <v>-0.95058086473822645</v>
      </c>
      <c r="AK525" s="83">
        <f t="shared" si="266"/>
        <v>0.23095713472516083</v>
      </c>
      <c r="AL525" s="83">
        <f t="shared" si="267"/>
        <v>0.73150267321377083</v>
      </c>
      <c r="AM525" s="83">
        <f t="shared" si="268"/>
        <v>0.3829833506308371</v>
      </c>
      <c r="AN525" s="90">
        <f t="shared" si="280"/>
        <v>63.353747079202662</v>
      </c>
      <c r="AO525" s="90">
        <f t="shared" si="280"/>
        <v>63.35365369535652</v>
      </c>
      <c r="AP525" s="90">
        <f t="shared" si="280"/>
        <v>63.35334217244155</v>
      </c>
      <c r="AQ525" s="90">
        <f t="shared" si="280"/>
        <v>63.352303353501917</v>
      </c>
      <c r="AR525" s="90">
        <f t="shared" si="280"/>
        <v>63.348843714189023</v>
      </c>
      <c r="AS525" s="90">
        <f t="shared" si="280"/>
        <v>63.337370401055828</v>
      </c>
      <c r="AT525" s="90">
        <f t="shared" si="280"/>
        <v>63.299823998392029</v>
      </c>
      <c r="AU525" s="90">
        <f t="shared" si="269"/>
        <v>63.181410728162795</v>
      </c>
    </row>
    <row r="526" spans="1:64" ht="12.95" customHeight="1">
      <c r="A526" s="217" t="s">
        <v>1428</v>
      </c>
      <c r="B526" s="215" t="s">
        <v>195</v>
      </c>
      <c r="C526" s="216">
        <v>53831.391600000206</v>
      </c>
      <c r="D526" s="220">
        <v>4.0000000000000002E-4</v>
      </c>
      <c r="E526" s="53">
        <f t="shared" si="251"/>
        <v>64787.936069248193</v>
      </c>
      <c r="F526" s="83">
        <f t="shared" si="252"/>
        <v>64788</v>
      </c>
      <c r="G526" s="83">
        <f t="shared" si="279"/>
        <v>-1.4108639792539179E-2</v>
      </c>
      <c r="M526" s="83">
        <f>G526</f>
        <v>-1.4108639792539179E-2</v>
      </c>
      <c r="O526" s="83">
        <f ca="1">+C$11+C$12*F526</f>
        <v>-9.4677388960008532E-3</v>
      </c>
      <c r="P526" s="83">
        <f t="shared" si="253"/>
        <v>-1.3621678022452753E-2</v>
      </c>
      <c r="Q526" s="146">
        <f t="shared" si="254"/>
        <v>38812.891600000206</v>
      </c>
      <c r="R526" s="83">
        <f t="shared" si="250"/>
        <v>2.3713176552570542E-7</v>
      </c>
      <c r="S526" s="85">
        <v>1</v>
      </c>
      <c r="T526" s="83">
        <f t="shared" si="255"/>
        <v>2.3713176552570542E-7</v>
      </c>
      <c r="Z526" s="83">
        <f t="shared" si="256"/>
        <v>64788</v>
      </c>
      <c r="AA526" s="90">
        <f t="shared" si="257"/>
        <v>-1.6141460926296442E-2</v>
      </c>
      <c r="AB526" s="90">
        <f t="shared" si="258"/>
        <v>-1.158885688869549E-2</v>
      </c>
      <c r="AC526" s="90">
        <f t="shared" si="259"/>
        <v>-4.8696177008642622E-4</v>
      </c>
      <c r="AD526" s="90">
        <f t="shared" si="260"/>
        <v>2.0328211337572628E-3</v>
      </c>
      <c r="AE526" s="90">
        <f t="shared" si="261"/>
        <v>4.1323617618501637E-6</v>
      </c>
      <c r="AF526" s="83">
        <f t="shared" si="262"/>
        <v>-4.8696177008642622E-4</v>
      </c>
      <c r="AG526" s="147"/>
      <c r="AH526" s="83">
        <f t="shared" si="263"/>
        <v>-2.5197829038436899E-3</v>
      </c>
      <c r="AI526" s="83">
        <f t="shared" si="264"/>
        <v>1.2563530997965435</v>
      </c>
      <c r="AJ526" s="83">
        <f t="shared" si="265"/>
        <v>-0.9518394510975251</v>
      </c>
      <c r="AK526" s="83">
        <f t="shared" si="266"/>
        <v>0.23200477808220341</v>
      </c>
      <c r="AL526" s="83">
        <f t="shared" si="267"/>
        <v>0.73558187488554383</v>
      </c>
      <c r="AM526" s="83">
        <f t="shared" si="268"/>
        <v>0.38532394402314407</v>
      </c>
      <c r="AN526" s="90">
        <f t="shared" si="280"/>
        <v>63.356792548515855</v>
      </c>
      <c r="AO526" s="90">
        <f t="shared" si="280"/>
        <v>63.356699514935983</v>
      </c>
      <c r="AP526" s="90">
        <f t="shared" si="280"/>
        <v>63.356388614735856</v>
      </c>
      <c r="AQ526" s="90">
        <f t="shared" si="280"/>
        <v>63.355350051820118</v>
      </c>
      <c r="AR526" s="90">
        <f t="shared" si="280"/>
        <v>63.351885228039606</v>
      </c>
      <c r="AS526" s="90">
        <f t="shared" si="280"/>
        <v>63.340375147481268</v>
      </c>
      <c r="AT526" s="90">
        <f t="shared" si="280"/>
        <v>63.302650037386989</v>
      </c>
      <c r="AU526" s="90">
        <f t="shared" si="269"/>
        <v>63.183544048154246</v>
      </c>
    </row>
    <row r="527" spans="1:64" ht="12.95" customHeight="1">
      <c r="A527" s="217" t="s">
        <v>1428</v>
      </c>
      <c r="B527" s="215" t="s">
        <v>197</v>
      </c>
      <c r="C527" s="216">
        <v>53832.384399999864</v>
      </c>
      <c r="D527" s="220">
        <v>2.0000000000000001E-4</v>
      </c>
      <c r="E527" s="53">
        <f t="shared" si="251"/>
        <v>64792.434763048543</v>
      </c>
      <c r="F527" s="83">
        <f t="shared" si="252"/>
        <v>64792.5</v>
      </c>
      <c r="G527" s="83">
        <f t="shared" si="279"/>
        <v>-1.4396900136489421E-2</v>
      </c>
      <c r="M527" s="83">
        <f>G527</f>
        <v>-1.4396900136489421E-2</v>
      </c>
      <c r="O527" s="83">
        <f ca="1">+C$11+C$12*F527</f>
        <v>-9.4722547062731019E-3</v>
      </c>
      <c r="P527" s="83">
        <f t="shared" si="253"/>
        <v>-1.3623123483244556E-2</v>
      </c>
      <c r="Q527" s="146">
        <f t="shared" si="254"/>
        <v>38813.884399999864</v>
      </c>
      <c r="R527" s="83">
        <f t="shared" si="250"/>
        <v>5.9873030910682369E-7</v>
      </c>
      <c r="S527" s="85">
        <v>1</v>
      </c>
      <c r="T527" s="83">
        <f t="shared" si="255"/>
        <v>5.9873030910682369E-7</v>
      </c>
      <c r="Z527" s="83">
        <f t="shared" si="256"/>
        <v>64792.5</v>
      </c>
      <c r="AA527" s="90">
        <f t="shared" si="257"/>
        <v>-1.6147026920180402E-2</v>
      </c>
      <c r="AB527" s="90">
        <f t="shared" si="258"/>
        <v>-1.1872996699553575E-2</v>
      </c>
      <c r="AC527" s="90">
        <f t="shared" si="259"/>
        <v>-7.7377665324486478E-4</v>
      </c>
      <c r="AD527" s="90">
        <f t="shared" si="260"/>
        <v>1.7501267836909813E-3</v>
      </c>
      <c r="AE527" s="90">
        <f t="shared" si="261"/>
        <v>3.0629437589925389E-6</v>
      </c>
      <c r="AF527" s="83">
        <f t="shared" si="262"/>
        <v>-7.7377665324486478E-4</v>
      </c>
      <c r="AG527" s="147"/>
      <c r="AH527" s="83">
        <f t="shared" si="263"/>
        <v>-2.5239034369358457E-3</v>
      </c>
      <c r="AI527" s="83">
        <f t="shared" si="264"/>
        <v>1.2554060043724899</v>
      </c>
      <c r="AJ527" s="83">
        <f t="shared" si="265"/>
        <v>-0.9530803427054898</v>
      </c>
      <c r="AK527" s="83">
        <f t="shared" si="266"/>
        <v>0.2330469947430103</v>
      </c>
      <c r="AL527" s="83">
        <f t="shared" si="267"/>
        <v>0.73965494446637059</v>
      </c>
      <c r="AM527" s="83">
        <f t="shared" si="268"/>
        <v>0.38766469246483209</v>
      </c>
      <c r="AN527" s="90">
        <f t="shared" si="280"/>
        <v>63.359835729500944</v>
      </c>
      <c r="AO527" s="90">
        <f t="shared" si="280"/>
        <v>63.359743054175532</v>
      </c>
      <c r="AP527" s="90">
        <f t="shared" si="280"/>
        <v>63.359432803152281</v>
      </c>
      <c r="AQ527" s="90">
        <f t="shared" si="280"/>
        <v>63.358394577397171</v>
      </c>
      <c r="AR527" s="90">
        <f t="shared" si="280"/>
        <v>63.354924794108115</v>
      </c>
      <c r="AS527" s="90">
        <f t="shared" si="280"/>
        <v>63.34337847459053</v>
      </c>
      <c r="AT527" s="90">
        <f t="shared" si="280"/>
        <v>63.305475534324344</v>
      </c>
      <c r="AU527" s="90">
        <f t="shared" si="269"/>
        <v>63.18567736814569</v>
      </c>
    </row>
    <row r="528" spans="1:64" ht="12.95" customHeight="1">
      <c r="A528" s="217" t="s">
        <v>1428</v>
      </c>
      <c r="B528" s="215" t="s">
        <v>195</v>
      </c>
      <c r="C528" s="216">
        <v>53832.493300000206</v>
      </c>
      <c r="D528" s="220">
        <v>2.9999999999999997E-4</v>
      </c>
      <c r="E528" s="53">
        <f t="shared" si="251"/>
        <v>64792.928223721952</v>
      </c>
      <c r="F528" s="83">
        <f t="shared" si="252"/>
        <v>64793</v>
      </c>
      <c r="G528" s="83">
        <f t="shared" si="279"/>
        <v>-1.5840039792237803E-2</v>
      </c>
      <c r="M528" s="83">
        <f>G528</f>
        <v>-1.5840039792237803E-2</v>
      </c>
      <c r="O528" s="83">
        <f ca="1">+C$11+C$12*F528</f>
        <v>-9.4727564629700153E-3</v>
      </c>
      <c r="P528" s="83">
        <f t="shared" si="253"/>
        <v>-1.362328408862294E-2</v>
      </c>
      <c r="Q528" s="146">
        <f t="shared" si="254"/>
        <v>38813.993300000206</v>
      </c>
      <c r="R528" s="83">
        <f t="shared" si="250"/>
        <v>4.9140058495090281E-6</v>
      </c>
      <c r="S528" s="85">
        <v>1</v>
      </c>
      <c r="T528" s="83">
        <f t="shared" si="255"/>
        <v>4.9140058495090281E-6</v>
      </c>
      <c r="Z528" s="83">
        <f t="shared" si="256"/>
        <v>64793</v>
      </c>
      <c r="AA528" s="90">
        <f t="shared" si="257"/>
        <v>-1.6147643729436462E-2</v>
      </c>
      <c r="AB528" s="90">
        <f t="shared" si="258"/>
        <v>-1.3315680151424281E-2</v>
      </c>
      <c r="AC528" s="90">
        <f t="shared" si="259"/>
        <v>-2.2167557036148634E-3</v>
      </c>
      <c r="AD528" s="90">
        <f t="shared" si="260"/>
        <v>3.07603937198659E-4</v>
      </c>
      <c r="AE528" s="90">
        <f t="shared" si="261"/>
        <v>9.4620182180116548E-8</v>
      </c>
      <c r="AF528" s="83">
        <f t="shared" si="262"/>
        <v>-2.2167557036148634E-3</v>
      </c>
      <c r="AG528" s="147"/>
      <c r="AH528" s="83">
        <f t="shared" si="263"/>
        <v>-2.5243596408135228E-3</v>
      </c>
      <c r="AI528" s="83">
        <f t="shared" si="264"/>
        <v>1.2553005981045688</v>
      </c>
      <c r="AJ528" s="83">
        <f t="shared" si="265"/>
        <v>-0.95321712930319147</v>
      </c>
      <c r="AK528" s="83">
        <f t="shared" si="266"/>
        <v>0.23316246146350078</v>
      </c>
      <c r="AL528" s="83">
        <f t="shared" si="267"/>
        <v>0.74010712862832562</v>
      </c>
      <c r="AM528" s="83">
        <f t="shared" si="268"/>
        <v>0.38792478534964581</v>
      </c>
      <c r="AN528" s="90">
        <f t="shared" si="280"/>
        <v>63.360173719165509</v>
      </c>
      <c r="AO528" s="90">
        <f t="shared" si="280"/>
        <v>63.360081084133377</v>
      </c>
      <c r="AP528" s="90">
        <f t="shared" si="280"/>
        <v>63.359770906862018</v>
      </c>
      <c r="AQ528" s="90">
        <f t="shared" si="280"/>
        <v>63.358732723557218</v>
      </c>
      <c r="AR528" s="90">
        <f t="shared" si="280"/>
        <v>63.35526240308193</v>
      </c>
      <c r="AS528" s="90">
        <f t="shared" si="280"/>
        <v>63.343712089677965</v>
      </c>
      <c r="AT528" s="90">
        <f t="shared" si="280"/>
        <v>63.305789444831284</v>
      </c>
      <c r="AU528" s="90">
        <f t="shared" si="269"/>
        <v>63.185914403700295</v>
      </c>
      <c r="AX528" s="90"/>
    </row>
    <row r="529" spans="1:64" ht="12.95" customHeight="1">
      <c r="A529" s="217" t="s">
        <v>1428</v>
      </c>
      <c r="B529" s="215" t="s">
        <v>195</v>
      </c>
      <c r="C529" s="216">
        <v>53833.37630000012</v>
      </c>
      <c r="D529" s="220">
        <v>2.0000000000000001E-4</v>
      </c>
      <c r="E529" s="53">
        <f t="shared" si="251"/>
        <v>64796.92937866423</v>
      </c>
      <c r="F529" s="83">
        <f t="shared" si="252"/>
        <v>64797</v>
      </c>
      <c r="G529" s="83">
        <f t="shared" si="279"/>
        <v>-1.5585159882903099E-2</v>
      </c>
      <c r="M529" s="83">
        <f>G529</f>
        <v>-1.5585159882903099E-2</v>
      </c>
      <c r="O529" s="83">
        <f ca="1">+C$11+C$12*F529</f>
        <v>-9.4767705165453367E-3</v>
      </c>
      <c r="P529" s="83">
        <f t="shared" si="253"/>
        <v>-1.3624568921740911E-2</v>
      </c>
      <c r="Q529" s="146">
        <f t="shared" si="254"/>
        <v>38814.87630000012</v>
      </c>
      <c r="R529" s="83">
        <f t="shared" si="250"/>
        <v>3.8439169169908715E-6</v>
      </c>
      <c r="S529" s="85">
        <v>1</v>
      </c>
      <c r="T529" s="83">
        <f t="shared" si="255"/>
        <v>3.8439169169908715E-6</v>
      </c>
      <c r="Z529" s="83">
        <f t="shared" si="256"/>
        <v>64797</v>
      </c>
      <c r="AA529" s="90">
        <f t="shared" si="257"/>
        <v>-1.6152566436682413E-2</v>
      </c>
      <c r="AB529" s="90">
        <f t="shared" si="258"/>
        <v>-1.3057162367961598E-2</v>
      </c>
      <c r="AC529" s="90">
        <f t="shared" si="259"/>
        <v>-1.9605909611621879E-3</v>
      </c>
      <c r="AD529" s="90">
        <f t="shared" si="260"/>
        <v>5.6740655377931354E-4</v>
      </c>
      <c r="AE529" s="90">
        <f t="shared" si="261"/>
        <v>3.2195019727171702E-7</v>
      </c>
      <c r="AF529" s="83">
        <f t="shared" si="262"/>
        <v>-1.9605909611621879E-3</v>
      </c>
      <c r="AG529" s="147"/>
      <c r="AH529" s="83">
        <f t="shared" si="263"/>
        <v>-2.527997514941501E-3</v>
      </c>
      <c r="AI529" s="83">
        <f t="shared" si="264"/>
        <v>1.254456110445048</v>
      </c>
      <c r="AJ529" s="83">
        <f t="shared" si="265"/>
        <v>-0.9543035862294752</v>
      </c>
      <c r="AK529" s="83">
        <f t="shared" si="266"/>
        <v>0.23408378133789312</v>
      </c>
      <c r="AL529" s="83">
        <f t="shared" si="267"/>
        <v>0.74372186819231667</v>
      </c>
      <c r="AM529" s="83">
        <f t="shared" si="268"/>
        <v>0.39000559950184743</v>
      </c>
      <c r="AN529" s="90">
        <f t="shared" si="280"/>
        <v>63.362876615245</v>
      </c>
      <c r="AO529" s="90">
        <f t="shared" si="280"/>
        <v>63.362784306026974</v>
      </c>
      <c r="AP529" s="90">
        <f t="shared" si="280"/>
        <v>63.362474730358123</v>
      </c>
      <c r="AQ529" s="90">
        <f t="shared" si="280"/>
        <v>63.361436922428268</v>
      </c>
      <c r="AR529" s="90">
        <f t="shared" si="280"/>
        <v>63.357962404214433</v>
      </c>
      <c r="AS529" s="90">
        <f t="shared" si="280"/>
        <v>63.346380375192716</v>
      </c>
      <c r="AT529" s="90">
        <f t="shared" si="280"/>
        <v>63.308300486053952</v>
      </c>
      <c r="AU529" s="90">
        <f t="shared" si="269"/>
        <v>63.187810688137134</v>
      </c>
    </row>
    <row r="530" spans="1:64" ht="12.95" customHeight="1">
      <c r="A530" s="156" t="s">
        <v>207</v>
      </c>
      <c r="B530" s="50" t="s">
        <v>197</v>
      </c>
      <c r="C530" s="49">
        <v>53847.392099999997</v>
      </c>
      <c r="D530" s="66">
        <v>1E-4</v>
      </c>
      <c r="E530" s="83">
        <f t="shared" si="251"/>
        <v>64860.43944372073</v>
      </c>
      <c r="F530" s="83">
        <f t="shared" si="252"/>
        <v>64860.5</v>
      </c>
      <c r="G530" s="83">
        <f t="shared" si="279"/>
        <v>-1.3363940000999719E-2</v>
      </c>
      <c r="J530" s="83">
        <f>G530</f>
        <v>-1.3363940000999719E-2</v>
      </c>
      <c r="P530" s="83">
        <f t="shared" si="253"/>
        <v>-1.3644963287886384E-2</v>
      </c>
      <c r="Q530" s="146">
        <f t="shared" si="254"/>
        <v>38828.892099999997</v>
      </c>
      <c r="R530" s="83">
        <f t="shared" si="250"/>
        <v>7.8974087772585105E-8</v>
      </c>
      <c r="S530" s="85">
        <v>1</v>
      </c>
      <c r="T530" s="83">
        <f t="shared" si="255"/>
        <v>7.8974087772585105E-8</v>
      </c>
      <c r="Z530" s="83">
        <f t="shared" si="256"/>
        <v>64860.5</v>
      </c>
      <c r="AA530" s="90">
        <f t="shared" si="257"/>
        <v>-1.6227916868200583E-2</v>
      </c>
      <c r="AB530" s="90">
        <f t="shared" si="258"/>
        <v>-1.0780986420685519E-2</v>
      </c>
      <c r="AC530" s="90">
        <f t="shared" si="259"/>
        <v>2.810232868866655E-4</v>
      </c>
      <c r="AD530" s="90">
        <f t="shared" si="260"/>
        <v>2.8639768672008639E-3</v>
      </c>
      <c r="AE530" s="90">
        <f t="shared" si="261"/>
        <v>8.2023634958616746E-6</v>
      </c>
      <c r="AF530" s="83">
        <f t="shared" si="262"/>
        <v>2.810232868866655E-4</v>
      </c>
      <c r="AG530" s="147"/>
      <c r="AH530" s="83">
        <f t="shared" si="263"/>
        <v>-2.5829535803141997E-3</v>
      </c>
      <c r="AI530" s="83">
        <f t="shared" si="264"/>
        <v>1.2407752115006725</v>
      </c>
      <c r="AJ530" s="83">
        <f t="shared" si="265"/>
        <v>-0.96971153507152263</v>
      </c>
      <c r="AK530" s="83">
        <f t="shared" si="266"/>
        <v>0.24813388796187313</v>
      </c>
      <c r="AL530" s="83">
        <f t="shared" si="267"/>
        <v>0.80044824299060358</v>
      </c>
      <c r="AM530" s="83">
        <f t="shared" si="268"/>
        <v>0.42305742791105438</v>
      </c>
      <c r="AN530" s="90">
        <f t="shared" si="280"/>
        <v>63.405538445928762</v>
      </c>
      <c r="AO530" s="90">
        <f t="shared" si="280"/>
        <v>63.405452061506189</v>
      </c>
      <c r="AP530" s="90">
        <f t="shared" si="280"/>
        <v>63.405154637364134</v>
      </c>
      <c r="AQ530" s="90">
        <f t="shared" si="280"/>
        <v>63.40413103357271</v>
      </c>
      <c r="AR530" s="90">
        <f t="shared" si="280"/>
        <v>63.400613377452814</v>
      </c>
      <c r="AS530" s="90">
        <f t="shared" si="280"/>
        <v>63.388584380724765</v>
      </c>
      <c r="AT530" s="90">
        <f t="shared" si="280"/>
        <v>63.34810376770956</v>
      </c>
      <c r="AU530" s="90">
        <f t="shared" si="269"/>
        <v>63.217914203571993</v>
      </c>
    </row>
    <row r="531" spans="1:64" ht="12.95" customHeight="1">
      <c r="A531" s="155" t="s">
        <v>1155</v>
      </c>
      <c r="B531" s="150" t="s">
        <v>197</v>
      </c>
      <c r="C531" s="49">
        <v>53847.722999999998</v>
      </c>
      <c r="D531" s="155" t="s">
        <v>56</v>
      </c>
      <c r="E531" s="53">
        <f t="shared" si="251"/>
        <v>64861.93885727739</v>
      </c>
      <c r="F531" s="83">
        <f t="shared" si="252"/>
        <v>64862</v>
      </c>
      <c r="G531" s="83">
        <f t="shared" si="279"/>
        <v>-1.3493360005668364E-2</v>
      </c>
      <c r="I531" s="83">
        <f>G531</f>
        <v>-1.3493360005668364E-2</v>
      </c>
      <c r="P531" s="83">
        <f t="shared" si="253"/>
        <v>-1.3645444990892746E-2</v>
      </c>
      <c r="Q531" s="146">
        <f t="shared" si="254"/>
        <v>38829.222999999998</v>
      </c>
      <c r="R531" s="83">
        <f t="shared" si="250"/>
        <v>2.3129842730700336E-8</v>
      </c>
      <c r="S531" s="85">
        <v>0.1</v>
      </c>
      <c r="T531" s="83">
        <f t="shared" si="255"/>
        <v>2.3129842730700339E-9</v>
      </c>
      <c r="Z531" s="83">
        <f t="shared" si="256"/>
        <v>64862</v>
      </c>
      <c r="AA531" s="90">
        <f t="shared" si="257"/>
        <v>-1.6229633296506896E-2</v>
      </c>
      <c r="AB531" s="90">
        <f t="shared" si="258"/>
        <v>-1.0909171700054213E-2</v>
      </c>
      <c r="AC531" s="90">
        <f t="shared" si="259"/>
        <v>1.5208498522438149E-4</v>
      </c>
      <c r="AD531" s="90">
        <f t="shared" si="260"/>
        <v>2.7362732908385312E-3</v>
      </c>
      <c r="AE531" s="90">
        <f t="shared" si="261"/>
        <v>7.4871915221563261E-7</v>
      </c>
      <c r="AF531" s="83">
        <f t="shared" si="262"/>
        <v>1.5208498522438149E-4</v>
      </c>
      <c r="AG531" s="147"/>
      <c r="AH531" s="83">
        <f t="shared" si="263"/>
        <v>-2.584188305614151E-3</v>
      </c>
      <c r="AI531" s="83">
        <f t="shared" si="264"/>
        <v>1.2404462491514558</v>
      </c>
      <c r="AJ531" s="83">
        <f t="shared" si="265"/>
        <v>-0.9700342932754229</v>
      </c>
      <c r="AK531" s="83">
        <f t="shared" si="266"/>
        <v>0.24845267174507316</v>
      </c>
      <c r="AL531" s="83">
        <f t="shared" si="267"/>
        <v>0.8017731370887875</v>
      </c>
      <c r="AM531" s="83">
        <f t="shared" si="268"/>
        <v>0.42383865719095359</v>
      </c>
      <c r="AN531" s="90">
        <f t="shared" ref="AN531:AT540" si="281">$AU531+$AB$7*SIN(AO531)</f>
        <v>63.406540519633708</v>
      </c>
      <c r="AO531" s="90">
        <f t="shared" si="281"/>
        <v>63.406454290576619</v>
      </c>
      <c r="AP531" s="90">
        <f t="shared" si="281"/>
        <v>63.406157208883414</v>
      </c>
      <c r="AQ531" s="90">
        <f t="shared" si="281"/>
        <v>63.40513412146894</v>
      </c>
      <c r="AR531" s="90">
        <f t="shared" si="281"/>
        <v>63.401615974114108</v>
      </c>
      <c r="AS531" s="90">
        <f t="shared" si="281"/>
        <v>63.389577713397536</v>
      </c>
      <c r="AT531" s="90">
        <f t="shared" si="281"/>
        <v>63.349042610807047</v>
      </c>
      <c r="AU531" s="90">
        <f t="shared" si="269"/>
        <v>63.218625310235808</v>
      </c>
    </row>
    <row r="532" spans="1:64" ht="12.95" customHeight="1">
      <c r="A532" s="156" t="s">
        <v>205</v>
      </c>
      <c r="B532" s="150" t="s">
        <v>197</v>
      </c>
      <c r="C532" s="49">
        <v>53850.369500000001</v>
      </c>
      <c r="D532" s="155" t="s">
        <v>57</v>
      </c>
      <c r="E532" s="53">
        <f t="shared" si="251"/>
        <v>64873.930993807138</v>
      </c>
      <c r="F532" s="83">
        <f t="shared" si="252"/>
        <v>64874</v>
      </c>
      <c r="G532" s="83">
        <f t="shared" si="279"/>
        <v>-1.5228719996230211E-2</v>
      </c>
      <c r="K532" s="83">
        <f>G532</f>
        <v>-1.5228719996230211E-2</v>
      </c>
      <c r="P532" s="83">
        <f t="shared" si="253"/>
        <v>-1.3649298525761794E-2</v>
      </c>
      <c r="Q532" s="146">
        <f t="shared" si="254"/>
        <v>38831.869500000001</v>
      </c>
      <c r="R532" s="83">
        <f t="shared" ref="R532:R595" si="282">+(P532-G532)^2</f>
        <v>2.4945721813766167E-6</v>
      </c>
      <c r="S532" s="85">
        <v>1</v>
      </c>
      <c r="T532" s="83">
        <f t="shared" si="255"/>
        <v>2.4945721813766167E-6</v>
      </c>
      <c r="Z532" s="83">
        <f t="shared" si="256"/>
        <v>64874</v>
      </c>
      <c r="AA532" s="90">
        <f t="shared" si="257"/>
        <v>-1.6243259521757272E-2</v>
      </c>
      <c r="AB532" s="90">
        <f t="shared" si="258"/>
        <v>-1.2634759000234733E-2</v>
      </c>
      <c r="AC532" s="90">
        <f t="shared" si="259"/>
        <v>-1.579421470468417E-3</v>
      </c>
      <c r="AD532" s="90">
        <f t="shared" si="260"/>
        <v>1.0145395255270612E-3</v>
      </c>
      <c r="AE532" s="90">
        <f t="shared" si="261"/>
        <v>1.0292904488566744E-6</v>
      </c>
      <c r="AF532" s="83">
        <f t="shared" si="262"/>
        <v>-1.579421470468417E-3</v>
      </c>
      <c r="AG532" s="147"/>
      <c r="AH532" s="83">
        <f t="shared" si="263"/>
        <v>-2.5939609959954781E-3</v>
      </c>
      <c r="AI532" s="83">
        <f t="shared" si="264"/>
        <v>1.23780575937198</v>
      </c>
      <c r="AJ532" s="83">
        <f t="shared" si="265"/>
        <v>-0.97254912174635166</v>
      </c>
      <c r="AK532" s="83">
        <f t="shared" si="266"/>
        <v>0.25098117387123864</v>
      </c>
      <c r="AL532" s="83">
        <f t="shared" si="267"/>
        <v>0.81234697064345085</v>
      </c>
      <c r="AM532" s="83">
        <f t="shared" si="268"/>
        <v>0.4300893763561372</v>
      </c>
      <c r="AN532" s="90">
        <f t="shared" si="281"/>
        <v>63.414547530642622</v>
      </c>
      <c r="AO532" s="90">
        <f t="shared" si="281"/>
        <v>63.414462566928371</v>
      </c>
      <c r="AP532" s="90">
        <f t="shared" si="281"/>
        <v>63.414168309697047</v>
      </c>
      <c r="AQ532" s="90">
        <f t="shared" si="281"/>
        <v>63.413149640537483</v>
      </c>
      <c r="AR532" s="90">
        <f t="shared" si="281"/>
        <v>63.409628425476804</v>
      </c>
      <c r="AS532" s="90">
        <f t="shared" si="281"/>
        <v>63.397518216034918</v>
      </c>
      <c r="AT532" s="90">
        <f t="shared" si="281"/>
        <v>63.356550971775832</v>
      </c>
      <c r="AU532" s="90">
        <f t="shared" si="269"/>
        <v>63.224314163546332</v>
      </c>
    </row>
    <row r="533" spans="1:64" ht="12.95" customHeight="1">
      <c r="A533" s="156" t="s">
        <v>205</v>
      </c>
      <c r="B533" s="52" t="s">
        <v>195</v>
      </c>
      <c r="C533" s="51">
        <v>53850.36952</v>
      </c>
      <c r="D533" s="67">
        <v>5.0000000000000002E-5</v>
      </c>
      <c r="E533" s="83">
        <f t="shared" ref="E533:E596" si="283">+(C533-C$7)/C$8</f>
        <v>64873.931084433527</v>
      </c>
      <c r="F533" s="83">
        <f t="shared" ref="F533:F596" si="284">ROUND(2*E533,0)/2</f>
        <v>64874</v>
      </c>
      <c r="G533" s="83">
        <f t="shared" si="279"/>
        <v>-1.5208719996735454E-2</v>
      </c>
      <c r="K533" s="83">
        <f>G533</f>
        <v>-1.5208719996735454E-2</v>
      </c>
      <c r="P533" s="83">
        <f t="shared" ref="P533:P596" si="285">+D$11+D$12*F533+D$13*F533^2</f>
        <v>-1.3649298525761794E-2</v>
      </c>
      <c r="Q533" s="146">
        <f t="shared" ref="Q533:Q596" si="286">+C533-15018.5</f>
        <v>38831.86952</v>
      </c>
      <c r="R533" s="83">
        <f t="shared" si="282"/>
        <v>2.4317953241336518E-6</v>
      </c>
      <c r="S533" s="85">
        <v>1</v>
      </c>
      <c r="T533" s="83">
        <f t="shared" ref="T533:T596" si="287">+S533*R533</f>
        <v>2.4317953241336518E-6</v>
      </c>
      <c r="Z533" s="83">
        <f t="shared" ref="Z533:Z596" si="288">F533</f>
        <v>64874</v>
      </c>
      <c r="AA533" s="90">
        <f t="shared" ref="AA533:AA596" si="289">AB$3+AB$4*Z533+AB$5*Z533^2+AH533</f>
        <v>-1.6243259521757272E-2</v>
      </c>
      <c r="AB533" s="90">
        <f t="shared" ref="AB533:AB596" si="290">IF(S533&lt;&gt;0,G533-AH533, -9999)</f>
        <v>-1.2614759000739975E-2</v>
      </c>
      <c r="AC533" s="90">
        <f t="shared" ref="AC533:AC596" si="291">+G533-P533</f>
        <v>-1.5594214709736594E-3</v>
      </c>
      <c r="AD533" s="90">
        <f t="shared" ref="AD533:AD596" si="292">IF(S533&lt;&gt;0,G533-AA533, -9999)</f>
        <v>1.0345395250218187E-3</v>
      </c>
      <c r="AE533" s="90">
        <f t="shared" ref="AE533:AE596" si="293">+(G533-AA533)^2*S533</f>
        <v>1.0702720288323703E-6</v>
      </c>
      <c r="AF533" s="83">
        <f t="shared" ref="AF533:AF596" si="294">IF(S533&lt;&gt;0,G533-P533, -9999)</f>
        <v>-1.5594214709736594E-3</v>
      </c>
      <c r="AG533" s="147"/>
      <c r="AH533" s="83">
        <f t="shared" ref="AH533:AH596" si="295">$AB$6*($AB$11/AI533*AJ533+$AB$12)</f>
        <v>-2.5939609959954781E-3</v>
      </c>
      <c r="AI533" s="83">
        <f t="shared" ref="AI533:AI596" si="296">1+$AB$7*COS(AL533)</f>
        <v>1.23780575937198</v>
      </c>
      <c r="AJ533" s="83">
        <f t="shared" ref="AJ533:AJ596" si="297">SIN(AL533+RADIANS($AB$9))</f>
        <v>-0.97254912174635166</v>
      </c>
      <c r="AK533" s="83">
        <f t="shared" ref="AK533:AK596" si="298">$AB$7*SIN(AL533)</f>
        <v>0.25098117387123864</v>
      </c>
      <c r="AL533" s="83">
        <f t="shared" ref="AL533:AL596" si="299">2*ATAN(AM533)</f>
        <v>0.81234697064345085</v>
      </c>
      <c r="AM533" s="83">
        <f t="shared" ref="AM533:AM596" si="300">SQRT((1+$AB$7)/(1-$AB$7))*TAN(AN533/2)</f>
        <v>0.4300893763561372</v>
      </c>
      <c r="AN533" s="90">
        <f t="shared" si="281"/>
        <v>63.414547530642622</v>
      </c>
      <c r="AO533" s="90">
        <f t="shared" si="281"/>
        <v>63.414462566928371</v>
      </c>
      <c r="AP533" s="90">
        <f t="shared" si="281"/>
        <v>63.414168309697047</v>
      </c>
      <c r="AQ533" s="90">
        <f t="shared" si="281"/>
        <v>63.413149640537483</v>
      </c>
      <c r="AR533" s="90">
        <f t="shared" si="281"/>
        <v>63.409628425476804</v>
      </c>
      <c r="AS533" s="90">
        <f t="shared" si="281"/>
        <v>63.397518216034918</v>
      </c>
      <c r="AT533" s="90">
        <f t="shared" si="281"/>
        <v>63.356550971775832</v>
      </c>
      <c r="AU533" s="90">
        <f t="shared" ref="AU533:AU596" si="301">RADIANS($AB$9)+$AB$18*(F533-AB$15)</f>
        <v>63.224314163546332</v>
      </c>
    </row>
    <row r="534" spans="1:64" ht="12.95" customHeight="1">
      <c r="A534" s="66" t="s">
        <v>217</v>
      </c>
      <c r="B534" s="50" t="s">
        <v>195</v>
      </c>
      <c r="C534" s="49">
        <v>53867.362589999997</v>
      </c>
      <c r="D534" s="66">
        <v>1.5E-3</v>
      </c>
      <c r="E534" s="83">
        <f t="shared" si="283"/>
        <v>64950.932110505455</v>
      </c>
      <c r="F534" s="83">
        <f t="shared" si="284"/>
        <v>64951</v>
      </c>
      <c r="G534" s="83">
        <f t="shared" si="279"/>
        <v>-1.4982280001277104E-2</v>
      </c>
      <c r="K534" s="83">
        <f>G534</f>
        <v>-1.4982280001277104E-2</v>
      </c>
      <c r="P534" s="83">
        <f t="shared" si="285"/>
        <v>-1.3674021601893727E-2</v>
      </c>
      <c r="Q534" s="146">
        <f t="shared" si="286"/>
        <v>38848.862589999997</v>
      </c>
      <c r="R534" s="83">
        <f t="shared" si="282"/>
        <v>1.7115400395571549E-6</v>
      </c>
      <c r="S534" s="85">
        <v>1</v>
      </c>
      <c r="T534" s="83">
        <f t="shared" si="287"/>
        <v>1.7115400395571549E-6</v>
      </c>
      <c r="Z534" s="83">
        <f t="shared" si="288"/>
        <v>64951</v>
      </c>
      <c r="AA534" s="90">
        <f t="shared" si="289"/>
        <v>-1.6326265481393709E-2</v>
      </c>
      <c r="AB534" s="90">
        <f t="shared" si="290"/>
        <v>-1.2330036121777122E-2</v>
      </c>
      <c r="AC534" s="90">
        <f t="shared" si="291"/>
        <v>-1.3082583993833767E-3</v>
      </c>
      <c r="AD534" s="90">
        <f t="shared" si="292"/>
        <v>1.3439854801166051E-3</v>
      </c>
      <c r="AE534" s="90">
        <f t="shared" si="293"/>
        <v>1.8062969707642615E-6</v>
      </c>
      <c r="AF534" s="83">
        <f t="shared" si="294"/>
        <v>-1.3082583993833767E-3</v>
      </c>
      <c r="AG534" s="147"/>
      <c r="AH534" s="83">
        <f t="shared" si="295"/>
        <v>-2.6522438794999814E-3</v>
      </c>
      <c r="AI534" s="83">
        <f t="shared" si="296"/>
        <v>1.2205306319298614</v>
      </c>
      <c r="AJ534" s="83">
        <f t="shared" si="297"/>
        <v>-0.98590747181029048</v>
      </c>
      <c r="AK534" s="83">
        <f t="shared" si="298"/>
        <v>0.26628813193397305</v>
      </c>
      <c r="AL534" s="83">
        <f t="shared" si="299"/>
        <v>0.87911570781404003</v>
      </c>
      <c r="AM534" s="83">
        <f t="shared" si="300"/>
        <v>0.47024049881644575</v>
      </c>
      <c r="AN534" s="90">
        <f t="shared" si="281"/>
        <v>63.465514985604635</v>
      </c>
      <c r="AO534" s="90">
        <f t="shared" si="281"/>
        <v>63.465438932100561</v>
      </c>
      <c r="AP534" s="90">
        <f t="shared" si="281"/>
        <v>63.46516601735982</v>
      </c>
      <c r="AQ534" s="90">
        <f t="shared" si="281"/>
        <v>63.464187124246941</v>
      </c>
      <c r="AR534" s="90">
        <f t="shared" si="281"/>
        <v>63.460681775389233</v>
      </c>
      <c r="AS534" s="90">
        <f t="shared" si="281"/>
        <v>63.448201705707298</v>
      </c>
      <c r="AT534" s="90">
        <f t="shared" si="281"/>
        <v>63.404625271024621</v>
      </c>
      <c r="AU534" s="90">
        <f t="shared" si="301"/>
        <v>63.260817638955523</v>
      </c>
      <c r="AW534" s="90"/>
      <c r="AX534" s="90"/>
      <c r="AY534" s="90"/>
      <c r="AZ534" s="90"/>
      <c r="BA534" s="90"/>
      <c r="BB534" s="90"/>
      <c r="BC534" s="90"/>
      <c r="BD534" s="90"/>
      <c r="BE534" s="90"/>
      <c r="BF534" s="90"/>
      <c r="BG534" s="90"/>
      <c r="BH534" s="90"/>
      <c r="BI534" s="90"/>
      <c r="BJ534" s="90"/>
      <c r="BK534" s="90"/>
      <c r="BL534" s="90"/>
    </row>
    <row r="535" spans="1:64" ht="12.95" customHeight="1">
      <c r="A535" s="66" t="s">
        <v>217</v>
      </c>
      <c r="B535" s="50" t="s">
        <v>195</v>
      </c>
      <c r="C535" s="49">
        <v>53933.483789999998</v>
      </c>
      <c r="D535" s="66" t="s">
        <v>219</v>
      </c>
      <c r="E535" s="83">
        <f t="shared" si="283"/>
        <v>65250.548380261789</v>
      </c>
      <c r="F535" s="83">
        <f t="shared" si="284"/>
        <v>65250.5</v>
      </c>
      <c r="P535" s="83">
        <f t="shared" si="285"/>
        <v>-1.377012265976609E-2</v>
      </c>
      <c r="Q535" s="146">
        <f t="shared" si="286"/>
        <v>38914.983789999998</v>
      </c>
      <c r="R535" s="83">
        <f t="shared" si="282"/>
        <v>1.8961627806500354E-4</v>
      </c>
      <c r="S535" s="85">
        <v>1</v>
      </c>
      <c r="T535" s="83">
        <f t="shared" si="287"/>
        <v>1.8961627806500354E-4</v>
      </c>
      <c r="Z535" s="83">
        <f t="shared" si="288"/>
        <v>65250.5</v>
      </c>
      <c r="AA535" s="90">
        <f t="shared" si="289"/>
        <v>-1.6578606008986793E-2</v>
      </c>
      <c r="AB535" s="90">
        <f t="shared" si="290"/>
        <v>2.8084833492207036E-3</v>
      </c>
      <c r="AC535" s="90">
        <f t="shared" si="291"/>
        <v>1.377012265976609E-2</v>
      </c>
      <c r="AD535" s="90">
        <f t="shared" si="292"/>
        <v>1.6578606008986793E-2</v>
      </c>
      <c r="AE535" s="90">
        <f t="shared" si="293"/>
        <v>2.74850177201213E-4</v>
      </c>
      <c r="AF535" s="83">
        <f t="shared" si="294"/>
        <v>1.377012265976609E-2</v>
      </c>
      <c r="AG535" s="147"/>
      <c r="AH535" s="83">
        <f t="shared" si="295"/>
        <v>-2.8084833492207036E-3</v>
      </c>
      <c r="AI535" s="83">
        <f t="shared" si="296"/>
        <v>1.1503842312997592</v>
      </c>
      <c r="AJ535" s="83">
        <f t="shared" si="297"/>
        <v>-0.99729161741210082</v>
      </c>
      <c r="AK535" s="83">
        <f t="shared" si="298"/>
        <v>0.31133215671473707</v>
      </c>
      <c r="AL535" s="83">
        <f t="shared" si="299"/>
        <v>1.1208128488959508</v>
      </c>
      <c r="AM535" s="83">
        <f t="shared" si="300"/>
        <v>0.62751585535264931</v>
      </c>
      <c r="AN535" s="90">
        <f t="shared" si="281"/>
        <v>63.656735292647731</v>
      </c>
      <c r="AO535" s="90">
        <f t="shared" si="281"/>
        <v>63.656697040864628</v>
      </c>
      <c r="AP535" s="90">
        <f t="shared" si="281"/>
        <v>63.656534039433083</v>
      </c>
      <c r="AQ535" s="90">
        <f t="shared" si="281"/>
        <v>63.655839767148834</v>
      </c>
      <c r="AR535" s="90">
        <f t="shared" si="281"/>
        <v>63.652888461791164</v>
      </c>
      <c r="AS535" s="90">
        <f t="shared" si="281"/>
        <v>63.640445376275622</v>
      </c>
      <c r="AT535" s="90">
        <f t="shared" si="281"/>
        <v>63.589655887149142</v>
      </c>
      <c r="AU535" s="90">
        <f t="shared" si="301"/>
        <v>63.402801936164003</v>
      </c>
    </row>
    <row r="536" spans="1:64" ht="12.95" customHeight="1">
      <c r="A536" s="66" t="s">
        <v>217</v>
      </c>
      <c r="B536" s="50" t="s">
        <v>195</v>
      </c>
      <c r="C536" s="49">
        <v>54027.546920000001</v>
      </c>
      <c r="D536" s="66" t="s">
        <v>219</v>
      </c>
      <c r="E536" s="83">
        <f t="shared" si="283"/>
        <v>65676.778456730521</v>
      </c>
      <c r="F536" s="83">
        <f t="shared" si="284"/>
        <v>65677</v>
      </c>
      <c r="P536" s="83">
        <f t="shared" si="285"/>
        <v>-1.3906803958800987E-2</v>
      </c>
      <c r="Q536" s="146">
        <f t="shared" si="286"/>
        <v>39009.046920000001</v>
      </c>
      <c r="R536" s="83">
        <f t="shared" si="282"/>
        <v>1.933991963485228E-4</v>
      </c>
      <c r="S536" s="85">
        <v>1</v>
      </c>
      <c r="T536" s="83">
        <f t="shared" si="287"/>
        <v>1.933991963485228E-4</v>
      </c>
      <c r="Z536" s="83">
        <f t="shared" si="288"/>
        <v>65677</v>
      </c>
      <c r="AA536" s="90">
        <f t="shared" si="289"/>
        <v>-1.6764264488007406E-2</v>
      </c>
      <c r="AB536" s="90">
        <f t="shared" si="290"/>
        <v>2.8574605292064174E-3</v>
      </c>
      <c r="AC536" s="90">
        <f t="shared" si="291"/>
        <v>1.3906803958800987E-2</v>
      </c>
      <c r="AD536" s="90">
        <f t="shared" si="292"/>
        <v>1.6764264488007406E-2</v>
      </c>
      <c r="AE536" s="90">
        <f t="shared" si="293"/>
        <v>2.8104056382386621E-4</v>
      </c>
      <c r="AF536" s="83">
        <f t="shared" si="294"/>
        <v>1.3906803958800987E-2</v>
      </c>
      <c r="AG536" s="147"/>
      <c r="AH536" s="83">
        <f t="shared" si="295"/>
        <v>-2.8574605292064174E-3</v>
      </c>
      <c r="AI536" s="83">
        <f t="shared" si="296"/>
        <v>1.0527531639481871</v>
      </c>
      <c r="AJ536" s="83">
        <f t="shared" si="297"/>
        <v>-0.93217375072578401</v>
      </c>
      <c r="AK536" s="83">
        <f t="shared" si="298"/>
        <v>0.34170196446863565</v>
      </c>
      <c r="AL536" s="83">
        <f t="shared" si="299"/>
        <v>1.4176220653706972</v>
      </c>
      <c r="AM536" s="83">
        <f t="shared" si="300"/>
        <v>0.85746341091960332</v>
      </c>
      <c r="AN536" s="90">
        <f t="shared" si="281"/>
        <v>63.909553650965798</v>
      </c>
      <c r="AO536" s="90">
        <f t="shared" si="281"/>
        <v>63.909547015633315</v>
      </c>
      <c r="AP536" s="90">
        <f t="shared" si="281"/>
        <v>63.909506474903061</v>
      </c>
      <c r="AQ536" s="90">
        <f t="shared" si="281"/>
        <v>63.909258844464532</v>
      </c>
      <c r="AR536" s="90">
        <f t="shared" si="281"/>
        <v>63.907748739002663</v>
      </c>
      <c r="AS536" s="90">
        <f t="shared" si="281"/>
        <v>63.898629582281359</v>
      </c>
      <c r="AT536" s="90">
        <f t="shared" si="281"/>
        <v>63.846460353090052</v>
      </c>
      <c r="AU536" s="90">
        <f t="shared" si="301"/>
        <v>63.604993264242196</v>
      </c>
    </row>
    <row r="537" spans="1:64" ht="12.95" customHeight="1">
      <c r="A537" s="217" t="s">
        <v>1428</v>
      </c>
      <c r="B537" s="215" t="s">
        <v>197</v>
      </c>
      <c r="C537" s="216">
        <v>54100.73779999977</v>
      </c>
      <c r="D537" s="220">
        <v>4.0000000000000002E-4</v>
      </c>
      <c r="E537" s="53">
        <f t="shared" si="283"/>
        <v>66008.429703920745</v>
      </c>
      <c r="F537" s="83">
        <f t="shared" si="284"/>
        <v>66008.5</v>
      </c>
      <c r="G537" s="83">
        <f t="shared" ref="G537:G568" si="302">+C537-(C$7+F537*C$8)</f>
        <v>-1.5513380232732743E-2</v>
      </c>
      <c r="M537" s="83">
        <f t="shared" ref="M537:M563" si="303">G537</f>
        <v>-1.5513380232732743E-2</v>
      </c>
      <c r="O537" s="83">
        <f t="shared" ref="O537:O563" ca="1" si="304">+C$11+C$12*F537</f>
        <v>-1.0692526993172392E-2</v>
      </c>
      <c r="P537" s="83">
        <f t="shared" si="285"/>
        <v>-1.4012902090573801E-2</v>
      </c>
      <c r="Q537" s="146">
        <f t="shared" si="286"/>
        <v>39082.23779999977</v>
      </c>
      <c r="R537" s="83">
        <f t="shared" si="282"/>
        <v>2.2514346550967504E-6</v>
      </c>
      <c r="S537" s="85">
        <v>1</v>
      </c>
      <c r="T537" s="83">
        <f t="shared" si="287"/>
        <v>2.2514346550967504E-6</v>
      </c>
      <c r="Z537" s="83">
        <f t="shared" si="288"/>
        <v>66008.5</v>
      </c>
      <c r="AA537" s="90">
        <f t="shared" si="289"/>
        <v>-1.6793071758439578E-2</v>
      </c>
      <c r="AB537" s="90">
        <f t="shared" si="290"/>
        <v>-1.2733210564866964E-2</v>
      </c>
      <c r="AC537" s="90">
        <f t="shared" si="291"/>
        <v>-1.5004781421589421E-3</v>
      </c>
      <c r="AD537" s="90">
        <f t="shared" si="292"/>
        <v>1.2796915257068352E-3</v>
      </c>
      <c r="AE537" s="90">
        <f t="shared" si="293"/>
        <v>1.6376104009658876E-6</v>
      </c>
      <c r="AF537" s="83">
        <f t="shared" si="294"/>
        <v>-1.5004781421589421E-3</v>
      </c>
      <c r="AG537" s="147"/>
      <c r="AH537" s="83">
        <f t="shared" si="295"/>
        <v>-2.7801696678657786E-3</v>
      </c>
      <c r="AI537" s="83">
        <f t="shared" si="296"/>
        <v>0.98477137537711212</v>
      </c>
      <c r="AJ537" s="83">
        <f t="shared" si="297"/>
        <v>-0.84316237182599318</v>
      </c>
      <c r="AK537" s="83">
        <f t="shared" si="298"/>
        <v>0.34541455936362064</v>
      </c>
      <c r="AL537" s="83">
        <f t="shared" si="299"/>
        <v>1.6148557586550023</v>
      </c>
      <c r="AM537" s="83">
        <f t="shared" si="300"/>
        <v>1.0450593663664163</v>
      </c>
      <c r="AN537" s="90">
        <f t="shared" si="281"/>
        <v>64.091271548606628</v>
      </c>
      <c r="AO537" s="90">
        <f t="shared" si="281"/>
        <v>64.091270873203683</v>
      </c>
      <c r="AP537" s="90">
        <f t="shared" si="281"/>
        <v>64.091264497201564</v>
      </c>
      <c r="AQ537" s="90">
        <f t="shared" si="281"/>
        <v>64.091204312092344</v>
      </c>
      <c r="AR537" s="90">
        <f t="shared" si="281"/>
        <v>64.090636759107809</v>
      </c>
      <c r="AS537" s="90">
        <f t="shared" si="281"/>
        <v>64.085332955128862</v>
      </c>
      <c r="AT537" s="90">
        <f t="shared" si="281"/>
        <v>64.039368924652621</v>
      </c>
      <c r="AU537" s="90">
        <f t="shared" si="301"/>
        <v>63.76214783694541</v>
      </c>
    </row>
    <row r="538" spans="1:64" ht="12.95" customHeight="1">
      <c r="A538" s="217" t="s">
        <v>1428</v>
      </c>
      <c r="B538" s="215" t="s">
        <v>195</v>
      </c>
      <c r="C538" s="216">
        <v>54101.730800000019</v>
      </c>
      <c r="D538" s="220">
        <v>2.0000000000000001E-4</v>
      </c>
      <c r="E538" s="53">
        <f t="shared" si="283"/>
        <v>66012.929303987636</v>
      </c>
      <c r="F538" s="83">
        <f t="shared" si="284"/>
        <v>66013</v>
      </c>
      <c r="G538" s="83">
        <f t="shared" si="302"/>
        <v>-1.5601639977830928E-2</v>
      </c>
      <c r="M538" s="83">
        <f t="shared" si="303"/>
        <v>-1.5601639977830928E-2</v>
      </c>
      <c r="O538" s="83">
        <f t="shared" ca="1" si="304"/>
        <v>-1.0697042803444627E-2</v>
      </c>
      <c r="P538" s="83">
        <f t="shared" si="285"/>
        <v>-1.4014341504342814E-2</v>
      </c>
      <c r="Q538" s="146">
        <f t="shared" si="286"/>
        <v>39083.230800000019</v>
      </c>
      <c r="R538" s="83">
        <f t="shared" si="282"/>
        <v>2.5195164439376975E-6</v>
      </c>
      <c r="S538" s="85">
        <v>1</v>
      </c>
      <c r="T538" s="83">
        <f t="shared" si="287"/>
        <v>2.5195164439376975E-6</v>
      </c>
      <c r="Z538" s="83">
        <f t="shared" si="288"/>
        <v>66013</v>
      </c>
      <c r="AA538" s="90">
        <f t="shared" si="289"/>
        <v>-1.6792879098795264E-2</v>
      </c>
      <c r="AB538" s="90">
        <f t="shared" si="290"/>
        <v>-1.2823102383378478E-2</v>
      </c>
      <c r="AC538" s="90">
        <f t="shared" si="291"/>
        <v>-1.5872984734881142E-3</v>
      </c>
      <c r="AD538" s="90">
        <f t="shared" si="292"/>
        <v>1.191239120964336E-3</v>
      </c>
      <c r="AE538" s="90">
        <f t="shared" si="293"/>
        <v>1.4190506433158839E-6</v>
      </c>
      <c r="AF538" s="83">
        <f t="shared" si="294"/>
        <v>-1.5872984734881142E-3</v>
      </c>
      <c r="AG538" s="147"/>
      <c r="AH538" s="83">
        <f t="shared" si="295"/>
        <v>-2.778537594452451E-3</v>
      </c>
      <c r="AI538" s="83">
        <f t="shared" si="296"/>
        <v>0.98390720311109658</v>
      </c>
      <c r="AJ538" s="83">
        <f t="shared" si="297"/>
        <v>-0.84181452127251488</v>
      </c>
      <c r="AK538" s="83">
        <f t="shared" si="298"/>
        <v>0.34537537653480965</v>
      </c>
      <c r="AL538" s="83">
        <f t="shared" si="299"/>
        <v>1.6173577401411339</v>
      </c>
      <c r="AM538" s="83">
        <f t="shared" si="300"/>
        <v>1.0476800530446222</v>
      </c>
      <c r="AN538" s="90">
        <f t="shared" si="281"/>
        <v>64.093656575863932</v>
      </c>
      <c r="AO538" s="90">
        <f t="shared" si="281"/>
        <v>64.093655926719322</v>
      </c>
      <c r="AP538" s="90">
        <f t="shared" si="281"/>
        <v>64.093649752833073</v>
      </c>
      <c r="AQ538" s="90">
        <f t="shared" si="281"/>
        <v>64.093591040186624</v>
      </c>
      <c r="AR538" s="90">
        <f t="shared" si="281"/>
        <v>64.093033231103533</v>
      </c>
      <c r="AS538" s="90">
        <f t="shared" si="281"/>
        <v>64.087781380878809</v>
      </c>
      <c r="AT538" s="90">
        <f t="shared" si="281"/>
        <v>64.041942398890413</v>
      </c>
      <c r="AU538" s="90">
        <f t="shared" si="301"/>
        <v>63.764281156936853</v>
      </c>
    </row>
    <row r="539" spans="1:64" ht="12.95" customHeight="1">
      <c r="A539" s="217" t="s">
        <v>1428</v>
      </c>
      <c r="B539" s="215" t="s">
        <v>195</v>
      </c>
      <c r="C539" s="216">
        <v>54103.716700000223</v>
      </c>
      <c r="D539" s="220">
        <v>2.0000000000000001E-4</v>
      </c>
      <c r="E539" s="53">
        <f t="shared" si="283"/>
        <v>66021.928050988136</v>
      </c>
      <c r="F539" s="83">
        <f t="shared" si="284"/>
        <v>66022</v>
      </c>
      <c r="G539" s="83">
        <f t="shared" si="302"/>
        <v>-1.5878159778367262E-2</v>
      </c>
      <c r="M539" s="83">
        <f t="shared" si="303"/>
        <v>-1.5878159778367262E-2</v>
      </c>
      <c r="O539" s="83">
        <f t="shared" ca="1" si="304"/>
        <v>-1.0706074423989125E-2</v>
      </c>
      <c r="P539" s="83">
        <f t="shared" si="285"/>
        <v>-1.4017220264994489E-2</v>
      </c>
      <c r="Q539" s="146">
        <f t="shared" si="286"/>
        <v>39085.216700000223</v>
      </c>
      <c r="R539" s="83">
        <f t="shared" si="282"/>
        <v>3.4630958724320963E-6</v>
      </c>
      <c r="S539" s="85">
        <v>1</v>
      </c>
      <c r="T539" s="83">
        <f t="shared" si="287"/>
        <v>3.4630958724320963E-6</v>
      </c>
      <c r="Z539" s="83">
        <f t="shared" si="288"/>
        <v>66022</v>
      </c>
      <c r="AA539" s="90">
        <f t="shared" si="289"/>
        <v>-1.6792450701993838E-2</v>
      </c>
      <c r="AB539" s="90">
        <f t="shared" si="290"/>
        <v>-1.3102929341367914E-2</v>
      </c>
      <c r="AC539" s="90">
        <f t="shared" si="291"/>
        <v>-1.8609395133727738E-3</v>
      </c>
      <c r="AD539" s="90">
        <f t="shared" si="292"/>
        <v>9.1429092362657616E-4</v>
      </c>
      <c r="AE539" s="90">
        <f t="shared" si="293"/>
        <v>8.3592789302593771E-7</v>
      </c>
      <c r="AF539" s="83">
        <f t="shared" si="294"/>
        <v>-1.8609395133727738E-3</v>
      </c>
      <c r="AG539" s="147"/>
      <c r="AH539" s="83">
        <f t="shared" si="295"/>
        <v>-2.7752304369993482E-3</v>
      </c>
      <c r="AI539" s="83">
        <f t="shared" si="296"/>
        <v>0.98218370662528998</v>
      </c>
      <c r="AJ539" s="83">
        <f t="shared" si="297"/>
        <v>-0.83911017251663567</v>
      </c>
      <c r="AK539" s="83">
        <f t="shared" si="298"/>
        <v>0.34529075938787485</v>
      </c>
      <c r="AL539" s="83">
        <f t="shared" si="299"/>
        <v>1.6223485535565538</v>
      </c>
      <c r="AM539" s="83">
        <f t="shared" si="300"/>
        <v>1.0529282334071908</v>
      </c>
      <c r="AN539" s="90">
        <f t="shared" si="281"/>
        <v>64.0984203581434</v>
      </c>
      <c r="AO539" s="90">
        <f t="shared" si="281"/>
        <v>64.098419759038151</v>
      </c>
      <c r="AP539" s="90">
        <f t="shared" si="281"/>
        <v>64.098413974675964</v>
      </c>
      <c r="AQ539" s="90">
        <f t="shared" si="281"/>
        <v>64.098358132128539</v>
      </c>
      <c r="AR539" s="90">
        <f t="shared" si="281"/>
        <v>64.09781953489815</v>
      </c>
      <c r="AS539" s="90">
        <f t="shared" si="281"/>
        <v>64.092671346381792</v>
      </c>
      <c r="AT539" s="90">
        <f t="shared" si="281"/>
        <v>64.047085554415972</v>
      </c>
      <c r="AU539" s="90">
        <f t="shared" si="301"/>
        <v>63.768547796919748</v>
      </c>
    </row>
    <row r="540" spans="1:64" ht="12.95" customHeight="1">
      <c r="A540" s="217" t="s">
        <v>1428</v>
      </c>
      <c r="B540" s="215" t="s">
        <v>195</v>
      </c>
      <c r="C540" s="216">
        <v>54111.661400000099</v>
      </c>
      <c r="D540" s="220">
        <v>2.9999999999999997E-4</v>
      </c>
      <c r="E540" s="53">
        <f t="shared" si="283"/>
        <v>66057.928023437154</v>
      </c>
      <c r="F540" s="83">
        <f t="shared" si="284"/>
        <v>66058</v>
      </c>
      <c r="G540" s="83">
        <f t="shared" si="302"/>
        <v>-1.5884239895967767E-2</v>
      </c>
      <c r="M540" s="83">
        <f t="shared" si="303"/>
        <v>-1.5884239895967767E-2</v>
      </c>
      <c r="O540" s="83">
        <f t="shared" ca="1" si="304"/>
        <v>-1.0742200906167058E-2</v>
      </c>
      <c r="P540" s="83">
        <f t="shared" si="285"/>
        <v>-1.4028734415782979E-2</v>
      </c>
      <c r="Q540" s="146">
        <f t="shared" si="286"/>
        <v>39093.161400000099</v>
      </c>
      <c r="R540" s="83">
        <f t="shared" si="282"/>
        <v>3.4429005869957812E-6</v>
      </c>
      <c r="S540" s="85">
        <v>1</v>
      </c>
      <c r="T540" s="83">
        <f t="shared" si="287"/>
        <v>3.4429005869957812E-6</v>
      </c>
      <c r="Z540" s="83">
        <f t="shared" si="288"/>
        <v>66058</v>
      </c>
      <c r="AA540" s="90">
        <f t="shared" si="289"/>
        <v>-1.6790169775562986E-2</v>
      </c>
      <c r="AB540" s="90">
        <f t="shared" si="290"/>
        <v>-1.3122804536187759E-2</v>
      </c>
      <c r="AC540" s="90">
        <f t="shared" si="291"/>
        <v>-1.8555054801847881E-3</v>
      </c>
      <c r="AD540" s="90">
        <f t="shared" si="292"/>
        <v>9.0592987959521934E-4</v>
      </c>
      <c r="AE540" s="90">
        <f t="shared" si="293"/>
        <v>8.2070894674340861E-7</v>
      </c>
      <c r="AF540" s="83">
        <f t="shared" si="294"/>
        <v>-1.8555054801847881E-3</v>
      </c>
      <c r="AG540" s="147"/>
      <c r="AH540" s="83">
        <f t="shared" si="295"/>
        <v>-2.7614353597800083E-3</v>
      </c>
      <c r="AI540" s="83">
        <f t="shared" si="296"/>
        <v>0.9753544447314626</v>
      </c>
      <c r="AJ540" s="83">
        <f t="shared" si="297"/>
        <v>-0.82818174078830786</v>
      </c>
      <c r="AK540" s="83">
        <f t="shared" si="298"/>
        <v>0.34487059230061134</v>
      </c>
      <c r="AL540" s="83">
        <f t="shared" si="299"/>
        <v>1.6421382418548307</v>
      </c>
      <c r="AM540" s="83">
        <f t="shared" si="300"/>
        <v>1.074013439989308</v>
      </c>
      <c r="AN540" s="90">
        <f t="shared" si="281"/>
        <v>64.117392432909341</v>
      </c>
      <c r="AO540" s="90">
        <f t="shared" si="281"/>
        <v>64.117392003756422</v>
      </c>
      <c r="AP540" s="90">
        <f t="shared" si="281"/>
        <v>64.117387592975007</v>
      </c>
      <c r="AQ540" s="90">
        <f t="shared" si="281"/>
        <v>64.117342263345989</v>
      </c>
      <c r="AR540" s="90">
        <f t="shared" si="281"/>
        <v>64.116876815743808</v>
      </c>
      <c r="AS540" s="90">
        <f t="shared" si="281"/>
        <v>64.112139527730264</v>
      </c>
      <c r="AT540" s="90">
        <f t="shared" si="281"/>
        <v>64.067607312801755</v>
      </c>
      <c r="AU540" s="90">
        <f t="shared" si="301"/>
        <v>63.785614356851319</v>
      </c>
    </row>
    <row r="541" spans="1:64" ht="12.95" customHeight="1">
      <c r="A541" s="217" t="s">
        <v>1428</v>
      </c>
      <c r="B541" s="215" t="s">
        <v>197</v>
      </c>
      <c r="C541" s="216">
        <v>54114.640800000168</v>
      </c>
      <c r="D541" s="220">
        <v>1E-4</v>
      </c>
      <c r="E541" s="53">
        <f t="shared" si="283"/>
        <v>66071.428636162469</v>
      </c>
      <c r="F541" s="83">
        <f t="shared" si="284"/>
        <v>66071.5</v>
      </c>
      <c r="G541" s="83">
        <f t="shared" si="302"/>
        <v>-1.5749019832583144E-2</v>
      </c>
      <c r="M541" s="83">
        <f t="shared" si="303"/>
        <v>-1.5749019832583144E-2</v>
      </c>
      <c r="O541" s="83">
        <f t="shared" ca="1" si="304"/>
        <v>-1.0755748336983791E-2</v>
      </c>
      <c r="P541" s="83">
        <f t="shared" si="285"/>
        <v>-1.4033051854453658E-2</v>
      </c>
      <c r="Q541" s="146">
        <f t="shared" si="286"/>
        <v>39096.140800000168</v>
      </c>
      <c r="R541" s="83">
        <f t="shared" si="282"/>
        <v>2.944546101965796E-6</v>
      </c>
      <c r="S541" s="85">
        <v>1</v>
      </c>
      <c r="T541" s="83">
        <f t="shared" si="287"/>
        <v>2.944546101965796E-6</v>
      </c>
      <c r="Z541" s="83">
        <f t="shared" si="288"/>
        <v>66071.5</v>
      </c>
      <c r="AA541" s="90">
        <f t="shared" si="289"/>
        <v>-1.6789083801114543E-2</v>
      </c>
      <c r="AB541" s="90">
        <f t="shared" si="290"/>
        <v>-1.2992987885922258E-2</v>
      </c>
      <c r="AC541" s="90">
        <f t="shared" si="291"/>
        <v>-1.7159679781294859E-3</v>
      </c>
      <c r="AD541" s="90">
        <f t="shared" si="292"/>
        <v>1.0400639685313982E-3</v>
      </c>
      <c r="AE541" s="90">
        <f t="shared" si="293"/>
        <v>1.0817330586372813E-6</v>
      </c>
      <c r="AF541" s="83">
        <f t="shared" si="294"/>
        <v>-1.7159679781294859E-3</v>
      </c>
      <c r="AG541" s="147"/>
      <c r="AH541" s="83">
        <f t="shared" si="295"/>
        <v>-2.7560319466608855E-3</v>
      </c>
      <c r="AI541" s="83">
        <f t="shared" si="296"/>
        <v>0.9728201994265695</v>
      </c>
      <c r="AJ541" s="83">
        <f t="shared" si="297"/>
        <v>-0.82403980756940864</v>
      </c>
      <c r="AK541" s="83">
        <f t="shared" si="298"/>
        <v>0.34468012311280377</v>
      </c>
      <c r="AL541" s="83">
        <f t="shared" si="299"/>
        <v>1.6494886334595791</v>
      </c>
      <c r="AM541" s="83">
        <f t="shared" si="300"/>
        <v>1.0819593921601733</v>
      </c>
      <c r="AN541" s="90">
        <f t="shared" ref="AN541:AT550" si="305">$AU541+$AB$7*SIN(AO541)</f>
        <v>64.12447298181867</v>
      </c>
      <c r="AO541" s="90">
        <f t="shared" si="305"/>
        <v>64.124472605242289</v>
      </c>
      <c r="AP541" s="90">
        <f t="shared" si="305"/>
        <v>64.124468638970185</v>
      </c>
      <c r="AQ541" s="90">
        <f t="shared" si="305"/>
        <v>64.124426867751538</v>
      </c>
      <c r="AR541" s="90">
        <f t="shared" si="305"/>
        <v>64.123987320051612</v>
      </c>
      <c r="AS541" s="90">
        <f t="shared" si="305"/>
        <v>64.11940234855777</v>
      </c>
      <c r="AT541" s="90">
        <f t="shared" si="305"/>
        <v>64.075281850476998</v>
      </c>
      <c r="AU541" s="90">
        <f t="shared" si="301"/>
        <v>63.792014316825657</v>
      </c>
    </row>
    <row r="542" spans="1:64" ht="12.95" customHeight="1">
      <c r="A542" s="217" t="s">
        <v>1428</v>
      </c>
      <c r="B542" s="215" t="s">
        <v>197</v>
      </c>
      <c r="C542" s="216">
        <v>54115.744700000156</v>
      </c>
      <c r="D542" s="220">
        <v>5.0000000000000001E-4</v>
      </c>
      <c r="E542" s="53">
        <f t="shared" si="283"/>
        <v>66076.430759538634</v>
      </c>
      <c r="F542" s="83">
        <f t="shared" si="284"/>
        <v>66076.5</v>
      </c>
      <c r="G542" s="83">
        <f t="shared" si="302"/>
        <v>-1.5280419844202697E-2</v>
      </c>
      <c r="M542" s="83">
        <f t="shared" si="303"/>
        <v>-1.5280419844202697E-2</v>
      </c>
      <c r="O542" s="83">
        <f t="shared" ca="1" si="304"/>
        <v>-1.0760765903952939E-2</v>
      </c>
      <c r="P542" s="83">
        <f t="shared" si="285"/>
        <v>-1.4034650854891455E-2</v>
      </c>
      <c r="Q542" s="146">
        <f t="shared" si="286"/>
        <v>39097.244700000156</v>
      </c>
      <c r="R542" s="83">
        <f t="shared" si="282"/>
        <v>1.5519403747295529E-6</v>
      </c>
      <c r="S542" s="85">
        <v>1</v>
      </c>
      <c r="T542" s="83">
        <f t="shared" si="287"/>
        <v>1.5519403747295529E-6</v>
      </c>
      <c r="Z542" s="83">
        <f t="shared" si="288"/>
        <v>66076.5</v>
      </c>
      <c r="AA542" s="90">
        <f t="shared" si="289"/>
        <v>-1.6788650099826354E-2</v>
      </c>
      <c r="AB542" s="90">
        <f t="shared" si="290"/>
        <v>-1.25264205992678E-2</v>
      </c>
      <c r="AC542" s="90">
        <f t="shared" si="291"/>
        <v>-1.2457689893112418E-3</v>
      </c>
      <c r="AD542" s="90">
        <f t="shared" si="292"/>
        <v>1.508230255623657E-3</v>
      </c>
      <c r="AE542" s="90">
        <f t="shared" si="293"/>
        <v>2.2747585039786015E-6</v>
      </c>
      <c r="AF542" s="83">
        <f t="shared" si="294"/>
        <v>-1.2457689893112418E-3</v>
      </c>
      <c r="AG542" s="147"/>
      <c r="AH542" s="83">
        <f t="shared" si="295"/>
        <v>-2.7539992449348975E-3</v>
      </c>
      <c r="AI542" s="83">
        <f t="shared" si="296"/>
        <v>0.97188529209895069</v>
      </c>
      <c r="AJ542" s="83">
        <f t="shared" si="297"/>
        <v>-0.82249995515162022</v>
      </c>
      <c r="AK542" s="83">
        <f t="shared" si="298"/>
        <v>0.34460512478474215</v>
      </c>
      <c r="AL542" s="83">
        <f t="shared" si="299"/>
        <v>1.6522013181054933</v>
      </c>
      <c r="AM542" s="83">
        <f t="shared" si="300"/>
        <v>1.0849078464923485</v>
      </c>
      <c r="AN542" s="90">
        <f t="shared" si="305"/>
        <v>64.127090740140602</v>
      </c>
      <c r="AO542" s="90">
        <f t="shared" si="305"/>
        <v>64.127090381651513</v>
      </c>
      <c r="AP542" s="90">
        <f t="shared" si="305"/>
        <v>64.127086570938459</v>
      </c>
      <c r="AQ542" s="90">
        <f t="shared" si="305"/>
        <v>64.127046066507873</v>
      </c>
      <c r="AR542" s="90">
        <f t="shared" si="305"/>
        <v>64.126615899055835</v>
      </c>
      <c r="AS542" s="90">
        <f t="shared" si="305"/>
        <v>64.122087067183259</v>
      </c>
      <c r="AT542" s="90">
        <f t="shared" si="305"/>
        <v>64.078121330222558</v>
      </c>
      <c r="AU542" s="90">
        <f t="shared" si="301"/>
        <v>63.794384672371706</v>
      </c>
    </row>
    <row r="543" spans="1:64" ht="12.95" customHeight="1">
      <c r="A543" s="217" t="s">
        <v>1428</v>
      </c>
      <c r="B543" s="215" t="s">
        <v>195</v>
      </c>
      <c r="C543" s="216">
        <v>54118.723300000187</v>
      </c>
      <c r="D543" s="220">
        <v>4.0000000000000002E-4</v>
      </c>
      <c r="E543" s="53">
        <f t="shared" si="283"/>
        <v>66089.927747208334</v>
      </c>
      <c r="F543" s="83">
        <f t="shared" si="284"/>
        <v>66090</v>
      </c>
      <c r="G543" s="83">
        <f t="shared" si="302"/>
        <v>-1.5945199811540078E-2</v>
      </c>
      <c r="M543" s="83">
        <f t="shared" si="303"/>
        <v>-1.5945199811540078E-2</v>
      </c>
      <c r="O543" s="83">
        <f t="shared" ca="1" si="304"/>
        <v>-1.0774313334769671E-2</v>
      </c>
      <c r="P543" s="83">
        <f t="shared" si="285"/>
        <v>-1.403896801858486E-2</v>
      </c>
      <c r="Q543" s="146">
        <f t="shared" si="286"/>
        <v>39100.223300000187</v>
      </c>
      <c r="R543" s="83">
        <f t="shared" si="282"/>
        <v>3.6337196484732667E-6</v>
      </c>
      <c r="S543" s="85">
        <v>1</v>
      </c>
      <c r="T543" s="83">
        <f t="shared" si="287"/>
        <v>3.6337196484732667E-6</v>
      </c>
      <c r="Z543" s="83">
        <f t="shared" si="288"/>
        <v>66090</v>
      </c>
      <c r="AA543" s="90">
        <f t="shared" si="289"/>
        <v>-1.6787394771442254E-2</v>
      </c>
      <c r="AB543" s="90">
        <f t="shared" si="290"/>
        <v>-1.3196773058682682E-2</v>
      </c>
      <c r="AC543" s="90">
        <f t="shared" si="291"/>
        <v>-1.9062317929552184E-3</v>
      </c>
      <c r="AD543" s="90">
        <f t="shared" si="292"/>
        <v>8.4219495990217608E-4</v>
      </c>
      <c r="AE543" s="90">
        <f t="shared" si="293"/>
        <v>7.0929235048462802E-7</v>
      </c>
      <c r="AF543" s="83">
        <f t="shared" si="294"/>
        <v>-1.9062317929552184E-3</v>
      </c>
      <c r="AG543" s="147"/>
      <c r="AH543" s="83">
        <f t="shared" si="295"/>
        <v>-2.7484267528573953E-3</v>
      </c>
      <c r="AI543" s="83">
        <f t="shared" si="296"/>
        <v>0.96937103919477086</v>
      </c>
      <c r="AJ543" s="83">
        <f t="shared" si="297"/>
        <v>-0.81832708058218895</v>
      </c>
      <c r="AK543" s="83">
        <f t="shared" si="298"/>
        <v>0.34439076002160796</v>
      </c>
      <c r="AL543" s="83">
        <f t="shared" si="299"/>
        <v>1.6594995960763861</v>
      </c>
      <c r="AM543" s="83">
        <f t="shared" si="300"/>
        <v>1.0928837251644226</v>
      </c>
      <c r="AN543" s="90">
        <f t="shared" si="305"/>
        <v>64.13414614363117</v>
      </c>
      <c r="AO543" s="90">
        <f t="shared" si="305"/>
        <v>64.134145830472619</v>
      </c>
      <c r="AP543" s="90">
        <f t="shared" si="305"/>
        <v>64.134142416341817</v>
      </c>
      <c r="AQ543" s="90">
        <f t="shared" si="305"/>
        <v>64.134105197404153</v>
      </c>
      <c r="AR543" s="90">
        <f t="shared" si="305"/>
        <v>64.133699783493</v>
      </c>
      <c r="AS543" s="90">
        <f t="shared" si="305"/>
        <v>64.129321744174092</v>
      </c>
      <c r="AT543" s="90">
        <f t="shared" si="305"/>
        <v>64.085779955086181</v>
      </c>
      <c r="AU543" s="90">
        <f t="shared" si="301"/>
        <v>63.800784632346051</v>
      </c>
    </row>
    <row r="544" spans="1:64" ht="12.95" customHeight="1">
      <c r="A544" s="217" t="s">
        <v>1428</v>
      </c>
      <c r="B544" s="215" t="s">
        <v>197</v>
      </c>
      <c r="C544" s="216">
        <v>54120.599799999967</v>
      </c>
      <c r="D544" s="220">
        <v>2.0000000000000001E-4</v>
      </c>
      <c r="E544" s="53">
        <f t="shared" si="283"/>
        <v>66098.430767875412</v>
      </c>
      <c r="F544" s="83">
        <f t="shared" si="284"/>
        <v>66098.5</v>
      </c>
      <c r="G544" s="83">
        <f t="shared" si="302"/>
        <v>-1.527858003100846E-2</v>
      </c>
      <c r="M544" s="83">
        <f t="shared" si="303"/>
        <v>-1.527858003100846E-2</v>
      </c>
      <c r="O544" s="83">
        <f t="shared" ca="1" si="304"/>
        <v>-1.0782843198617241E-2</v>
      </c>
      <c r="P544" s="83">
        <f t="shared" si="285"/>
        <v>-1.4041686129817741E-2</v>
      </c>
      <c r="Q544" s="146">
        <f t="shared" si="286"/>
        <v>39102.099799999967</v>
      </c>
      <c r="R544" s="83">
        <f t="shared" si="282"/>
        <v>1.5299065228027951E-6</v>
      </c>
      <c r="S544" s="85">
        <v>1</v>
      </c>
      <c r="T544" s="83">
        <f t="shared" si="287"/>
        <v>1.5299065228027951E-6</v>
      </c>
      <c r="Z544" s="83">
        <f t="shared" si="288"/>
        <v>66098.5</v>
      </c>
      <c r="AA544" s="90">
        <f t="shared" si="289"/>
        <v>-1.6786541663868077E-2</v>
      </c>
      <c r="AB544" s="90">
        <f t="shared" si="290"/>
        <v>-1.2533724496958124E-2</v>
      </c>
      <c r="AC544" s="90">
        <f t="shared" si="291"/>
        <v>-1.2368939011907186E-3</v>
      </c>
      <c r="AD544" s="90">
        <f t="shared" si="292"/>
        <v>1.5079616328596175E-3</v>
      </c>
      <c r="AE544" s="90">
        <f t="shared" si="293"/>
        <v>2.273948286176644E-6</v>
      </c>
      <c r="AF544" s="83">
        <f t="shared" si="294"/>
        <v>-1.2368939011907186E-3</v>
      </c>
      <c r="AG544" s="147"/>
      <c r="AH544" s="83">
        <f t="shared" si="295"/>
        <v>-2.7448555340503352E-3</v>
      </c>
      <c r="AI544" s="83">
        <f t="shared" si="296"/>
        <v>0.96779547623504547</v>
      </c>
      <c r="AJ544" s="83">
        <f t="shared" si="297"/>
        <v>-0.81568852535896497</v>
      </c>
      <c r="AK544" s="83">
        <f t="shared" si="298"/>
        <v>0.3442470006802405</v>
      </c>
      <c r="AL544" s="83">
        <f t="shared" si="299"/>
        <v>1.664075471232987</v>
      </c>
      <c r="AM544" s="83">
        <f t="shared" si="300"/>
        <v>1.0979169577004284</v>
      </c>
      <c r="AN544" s="90">
        <f t="shared" si="305"/>
        <v>64.138579078731667</v>
      </c>
      <c r="AO544" s="90">
        <f t="shared" si="305"/>
        <v>64.13857879163298</v>
      </c>
      <c r="AP544" s="90">
        <f t="shared" si="305"/>
        <v>64.138575610326441</v>
      </c>
      <c r="AQ544" s="90">
        <f t="shared" si="305"/>
        <v>64.138540361149893</v>
      </c>
      <c r="AR544" s="90">
        <f t="shared" si="305"/>
        <v>64.138150103986547</v>
      </c>
      <c r="AS544" s="90">
        <f t="shared" si="305"/>
        <v>64.13386639270135</v>
      </c>
      <c r="AT544" s="90">
        <f t="shared" si="305"/>
        <v>64.090596066736481</v>
      </c>
      <c r="AU544" s="90">
        <f t="shared" si="301"/>
        <v>63.804814236774334</v>
      </c>
    </row>
    <row r="545" spans="1:48" ht="12.95" customHeight="1">
      <c r="A545" s="217" t="s">
        <v>1428</v>
      </c>
      <c r="B545" s="215" t="s">
        <v>195</v>
      </c>
      <c r="C545" s="216">
        <v>54120.709499999881</v>
      </c>
      <c r="D545" s="220">
        <v>2.0000000000000001E-4</v>
      </c>
      <c r="E545" s="53">
        <f t="shared" si="283"/>
        <v>66098.927853602319</v>
      </c>
      <c r="F545" s="83">
        <f t="shared" si="284"/>
        <v>66099</v>
      </c>
      <c r="G545" s="83">
        <f t="shared" si="302"/>
        <v>-1.5921720114420168E-2</v>
      </c>
      <c r="M545" s="83">
        <f t="shared" si="303"/>
        <v>-1.5921720114420168E-2</v>
      </c>
      <c r="O545" s="83">
        <f t="shared" ca="1" si="304"/>
        <v>-1.0783344955314154E-2</v>
      </c>
      <c r="P545" s="83">
        <f t="shared" si="285"/>
        <v>-1.4041846016236521E-2</v>
      </c>
      <c r="Q545" s="146">
        <f t="shared" si="286"/>
        <v>39102.209499999881</v>
      </c>
      <c r="R545" s="83">
        <f t="shared" si="282"/>
        <v>3.5339266250217807E-6</v>
      </c>
      <c r="S545" s="85">
        <v>1</v>
      </c>
      <c r="T545" s="83">
        <f t="shared" si="287"/>
        <v>3.5339266250217807E-6</v>
      </c>
      <c r="Z545" s="83">
        <f t="shared" si="288"/>
        <v>66099</v>
      </c>
      <c r="AA545" s="90">
        <f t="shared" si="289"/>
        <v>-1.6786489980463812E-2</v>
      </c>
      <c r="AB545" s="90">
        <f t="shared" si="290"/>
        <v>-1.3177076150192877E-2</v>
      </c>
      <c r="AC545" s="90">
        <f t="shared" si="291"/>
        <v>-1.8798740981836471E-3</v>
      </c>
      <c r="AD545" s="90">
        <f t="shared" si="292"/>
        <v>8.6476986604364439E-4</v>
      </c>
      <c r="AE545" s="90">
        <f t="shared" si="293"/>
        <v>7.4782692121714271E-7</v>
      </c>
      <c r="AF545" s="83">
        <f t="shared" si="294"/>
        <v>-1.8798740981836471E-3</v>
      </c>
      <c r="AG545" s="147"/>
      <c r="AH545" s="83">
        <f t="shared" si="295"/>
        <v>-2.7446439642272911E-3</v>
      </c>
      <c r="AI545" s="83">
        <f t="shared" si="296"/>
        <v>0.96770297617424061</v>
      </c>
      <c r="AJ545" s="83">
        <f t="shared" si="297"/>
        <v>-0.81553305183632352</v>
      </c>
      <c r="AK545" s="83">
        <f t="shared" si="298"/>
        <v>0.34423833470470333</v>
      </c>
      <c r="AL545" s="83">
        <f t="shared" si="299"/>
        <v>1.6643441772038894</v>
      </c>
      <c r="AM545" s="83">
        <f t="shared" si="300"/>
        <v>1.0982133063984594</v>
      </c>
      <c r="AN545" s="90">
        <f t="shared" si="305"/>
        <v>64.138839615203821</v>
      </c>
      <c r="AO545" s="90">
        <f t="shared" si="305"/>
        <v>64.138839329581131</v>
      </c>
      <c r="AP545" s="90">
        <f t="shared" si="305"/>
        <v>64.138836161577217</v>
      </c>
      <c r="AQ545" s="90">
        <f t="shared" si="305"/>
        <v>64.138801025931329</v>
      </c>
      <c r="AR545" s="90">
        <f t="shared" si="305"/>
        <v>64.138411650031955</v>
      </c>
      <c r="AS545" s="90">
        <f t="shared" si="305"/>
        <v>64.134133472085296</v>
      </c>
      <c r="AT545" s="90">
        <f t="shared" si="305"/>
        <v>64.090879223034321</v>
      </c>
      <c r="AU545" s="90">
        <f t="shared" si="301"/>
        <v>63.805051272328939</v>
      </c>
    </row>
    <row r="546" spans="1:48" ht="12.95" customHeight="1">
      <c r="A546" s="217" t="s">
        <v>1428</v>
      </c>
      <c r="B546" s="215" t="s">
        <v>197</v>
      </c>
      <c r="C546" s="216">
        <v>54121.702599999961</v>
      </c>
      <c r="D546" s="220">
        <v>5.0000000000000001E-4</v>
      </c>
      <c r="E546" s="53">
        <f t="shared" si="283"/>
        <v>66103.427906800367</v>
      </c>
      <c r="F546" s="83">
        <f t="shared" si="284"/>
        <v>66103.5</v>
      </c>
      <c r="G546" s="83">
        <f t="shared" si="302"/>
        <v>-1.5909980036667548E-2</v>
      </c>
      <c r="M546" s="83">
        <f t="shared" si="303"/>
        <v>-1.5909980036667548E-2</v>
      </c>
      <c r="O546" s="83">
        <f t="shared" ca="1" si="304"/>
        <v>-1.0787860765586403E-2</v>
      </c>
      <c r="P546" s="83">
        <f t="shared" si="285"/>
        <v>-1.4043284981619173E-2</v>
      </c>
      <c r="Q546" s="146">
        <f t="shared" si="286"/>
        <v>39103.202599999961</v>
      </c>
      <c r="R546" s="83">
        <f t="shared" si="282"/>
        <v>3.4845504285420573E-6</v>
      </c>
      <c r="S546" s="85">
        <v>1</v>
      </c>
      <c r="T546" s="83">
        <f t="shared" si="287"/>
        <v>3.4845504285420573E-6</v>
      </c>
      <c r="Z546" s="83">
        <f t="shared" si="288"/>
        <v>66103.5</v>
      </c>
      <c r="AA546" s="90">
        <f t="shared" si="289"/>
        <v>-1.6786017352490329E-2</v>
      </c>
      <c r="AB546" s="90">
        <f t="shared" si="290"/>
        <v>-1.3167247665796392E-2</v>
      </c>
      <c r="AC546" s="90">
        <f t="shared" si="291"/>
        <v>-1.8666950550483754E-3</v>
      </c>
      <c r="AD546" s="90">
        <f t="shared" si="292"/>
        <v>8.7603731582278077E-4</v>
      </c>
      <c r="AE546" s="90">
        <f t="shared" si="293"/>
        <v>7.6744137871398251E-7</v>
      </c>
      <c r="AF546" s="83">
        <f t="shared" si="294"/>
        <v>-1.8666950550483754E-3</v>
      </c>
      <c r="AG546" s="147"/>
      <c r="AH546" s="83">
        <f t="shared" si="295"/>
        <v>-2.7427323708711557E-3</v>
      </c>
      <c r="AI546" s="83">
        <f t="shared" si="296"/>
        <v>0.96687137612786067</v>
      </c>
      <c r="AJ546" s="83">
        <f t="shared" si="297"/>
        <v>-0.81413248266433424</v>
      </c>
      <c r="AK546" s="83">
        <f t="shared" si="298"/>
        <v>0.34415929902968967</v>
      </c>
      <c r="AL546" s="83">
        <f t="shared" si="299"/>
        <v>1.6667602216558315</v>
      </c>
      <c r="AM546" s="83">
        <f t="shared" si="300"/>
        <v>1.100881832511075</v>
      </c>
      <c r="AN546" s="90">
        <f t="shared" si="305"/>
        <v>64.141183323556263</v>
      </c>
      <c r="AO546" s="90">
        <f t="shared" si="305"/>
        <v>64.141183050941081</v>
      </c>
      <c r="AP546" s="90">
        <f t="shared" si="305"/>
        <v>64.141180000735019</v>
      </c>
      <c r="AQ546" s="90">
        <f t="shared" si="305"/>
        <v>64.141145875303422</v>
      </c>
      <c r="AR546" s="90">
        <f t="shared" si="305"/>
        <v>64.140764379271388</v>
      </c>
      <c r="AS546" s="90">
        <f t="shared" si="305"/>
        <v>64.136535922856822</v>
      </c>
      <c r="AT546" s="90">
        <f t="shared" si="305"/>
        <v>64.093426906727245</v>
      </c>
      <c r="AU546" s="90">
        <f t="shared" si="301"/>
        <v>63.80718459232039</v>
      </c>
    </row>
    <row r="547" spans="1:48" ht="12.95" customHeight="1">
      <c r="A547" s="217" t="s">
        <v>1428</v>
      </c>
      <c r="B547" s="215" t="s">
        <v>195</v>
      </c>
      <c r="C547" s="216">
        <v>54122.695499999914</v>
      </c>
      <c r="D547" s="220">
        <v>1E-4</v>
      </c>
      <c r="E547" s="53">
        <f t="shared" si="283"/>
        <v>66107.927053733991</v>
      </c>
      <c r="F547" s="83">
        <f t="shared" si="284"/>
        <v>66108</v>
      </c>
      <c r="G547" s="83">
        <f t="shared" si="302"/>
        <v>-1.609824008482974E-2</v>
      </c>
      <c r="M547" s="83">
        <f t="shared" si="303"/>
        <v>-1.609824008482974E-2</v>
      </c>
      <c r="O547" s="83">
        <f t="shared" ca="1" si="304"/>
        <v>-1.0792376575858638E-2</v>
      </c>
      <c r="P547" s="83">
        <f t="shared" si="285"/>
        <v>-1.4044723924706362E-2</v>
      </c>
      <c r="Q547" s="146">
        <f t="shared" si="286"/>
        <v>39104.195499999914</v>
      </c>
      <c r="R547" s="83">
        <f t="shared" si="282"/>
        <v>4.2169286198878633E-6</v>
      </c>
      <c r="S547" s="85">
        <v>1</v>
      </c>
      <c r="T547" s="83">
        <f t="shared" si="287"/>
        <v>4.2169286198878633E-6</v>
      </c>
      <c r="Z547" s="83">
        <f t="shared" si="288"/>
        <v>66108</v>
      </c>
      <c r="AA547" s="90">
        <f t="shared" si="289"/>
        <v>-1.6785531297784949E-2</v>
      </c>
      <c r="AB547" s="90">
        <f t="shared" si="290"/>
        <v>-1.3357432711751153E-2</v>
      </c>
      <c r="AC547" s="90">
        <f t="shared" si="291"/>
        <v>-2.0535161601233781E-3</v>
      </c>
      <c r="AD547" s="90">
        <f t="shared" si="292"/>
        <v>6.8729121295520862E-4</v>
      </c>
      <c r="AE547" s="90">
        <f t="shared" si="293"/>
        <v>4.7236921140544194E-7</v>
      </c>
      <c r="AF547" s="83">
        <f t="shared" si="294"/>
        <v>-2.0535161601233781E-3</v>
      </c>
      <c r="AG547" s="147"/>
      <c r="AH547" s="83">
        <f t="shared" si="295"/>
        <v>-2.7408073730785867E-3</v>
      </c>
      <c r="AI547" s="83">
        <f t="shared" si="296"/>
        <v>0.96604139687284407</v>
      </c>
      <c r="AJ547" s="83">
        <f t="shared" si="297"/>
        <v>-0.81272957827943437</v>
      </c>
      <c r="AK547" s="83">
        <f t="shared" si="298"/>
        <v>0.34407839528502998</v>
      </c>
      <c r="AL547" s="83">
        <f t="shared" si="299"/>
        <v>1.6691721176026053</v>
      </c>
      <c r="AM547" s="83">
        <f t="shared" si="300"/>
        <v>1.1035528654218543</v>
      </c>
      <c r="AN547" s="90">
        <f t="shared" si="305"/>
        <v>64.143525018859762</v>
      </c>
      <c r="AO547" s="90">
        <f t="shared" si="305"/>
        <v>64.143524758764414</v>
      </c>
      <c r="AP547" s="90">
        <f t="shared" si="305"/>
        <v>64.143521822938936</v>
      </c>
      <c r="AQ547" s="90">
        <f t="shared" si="305"/>
        <v>64.143488687071311</v>
      </c>
      <c r="AR547" s="90">
        <f t="shared" si="305"/>
        <v>64.143114978248775</v>
      </c>
      <c r="AS547" s="90">
        <f t="shared" si="305"/>
        <v>64.138936099936743</v>
      </c>
      <c r="AT547" s="90">
        <f t="shared" si="305"/>
        <v>64.095973287716376</v>
      </c>
      <c r="AU547" s="90">
        <f t="shared" si="301"/>
        <v>63.809317912311833</v>
      </c>
    </row>
    <row r="548" spans="1:48" ht="12.95" customHeight="1">
      <c r="A548" s="217" t="s">
        <v>1428</v>
      </c>
      <c r="B548" s="215" t="s">
        <v>197</v>
      </c>
      <c r="C548" s="216">
        <v>54123.68880000012</v>
      </c>
      <c r="D548" s="220">
        <v>4.0000000000000002E-4</v>
      </c>
      <c r="E548" s="53">
        <f t="shared" si="283"/>
        <v>66112.428013196477</v>
      </c>
      <c r="F548" s="83">
        <f t="shared" si="284"/>
        <v>66112.5</v>
      </c>
      <c r="G548" s="83">
        <f t="shared" si="302"/>
        <v>-1.5886499881162308E-2</v>
      </c>
      <c r="M548" s="83">
        <f t="shared" si="303"/>
        <v>-1.5886499881162308E-2</v>
      </c>
      <c r="O548" s="83">
        <f t="shared" ca="1" si="304"/>
        <v>-1.0796892386130887E-2</v>
      </c>
      <c r="P548" s="83">
        <f t="shared" si="285"/>
        <v>-1.4046162845498103E-2</v>
      </c>
      <c r="Q548" s="146">
        <f t="shared" si="286"/>
        <v>39105.18880000012</v>
      </c>
      <c r="R548" s="83">
        <f t="shared" si="282"/>
        <v>3.386840404837314E-6</v>
      </c>
      <c r="S548" s="85">
        <v>1</v>
      </c>
      <c r="T548" s="83">
        <f t="shared" si="287"/>
        <v>3.386840404837314E-6</v>
      </c>
      <c r="Z548" s="83">
        <f t="shared" si="288"/>
        <v>66112.5</v>
      </c>
      <c r="AA548" s="90">
        <f t="shared" si="289"/>
        <v>-1.6785031862408924E-2</v>
      </c>
      <c r="AB548" s="90">
        <f t="shared" si="290"/>
        <v>-1.3147630864251487E-2</v>
      </c>
      <c r="AC548" s="90">
        <f t="shared" si="291"/>
        <v>-1.8403370356642051E-3</v>
      </c>
      <c r="AD548" s="90">
        <f t="shared" si="292"/>
        <v>8.9853198124661623E-4</v>
      </c>
      <c r="AE548" s="90">
        <f t="shared" si="293"/>
        <v>8.0735972132296953E-7</v>
      </c>
      <c r="AF548" s="83">
        <f t="shared" si="294"/>
        <v>-1.8403370356642051E-3</v>
      </c>
      <c r="AG548" s="147"/>
      <c r="AH548" s="83">
        <f t="shared" si="295"/>
        <v>-2.7388690169108214E-3</v>
      </c>
      <c r="AI548" s="83">
        <f t="shared" si="296"/>
        <v>0.96521303822302118</v>
      </c>
      <c r="AJ548" s="83">
        <f t="shared" si="297"/>
        <v>-0.81132436444919953</v>
      </c>
      <c r="AK548" s="83">
        <f t="shared" si="298"/>
        <v>0.34399563386560017</v>
      </c>
      <c r="AL548" s="83">
        <f t="shared" si="299"/>
        <v>1.6715798766940455</v>
      </c>
      <c r="AM548" s="83">
        <f t="shared" si="300"/>
        <v>1.1062264175278687</v>
      </c>
      <c r="AN548" s="90">
        <f t="shared" si="305"/>
        <v>64.145864705043977</v>
      </c>
      <c r="AO548" s="90">
        <f t="shared" si="305"/>
        <v>64.145864456994957</v>
      </c>
      <c r="AP548" s="90">
        <f t="shared" si="305"/>
        <v>64.145861632201772</v>
      </c>
      <c r="AQ548" s="90">
        <f t="shared" si="305"/>
        <v>64.145829465476908</v>
      </c>
      <c r="AR548" s="90">
        <f t="shared" si="305"/>
        <v>64.145463451296408</v>
      </c>
      <c r="AS548" s="90">
        <f t="shared" si="305"/>
        <v>64.141334004678953</v>
      </c>
      <c r="AT548" s="90">
        <f t="shared" si="305"/>
        <v>64.098518364121858</v>
      </c>
      <c r="AU548" s="90">
        <f t="shared" si="301"/>
        <v>63.811451232303277</v>
      </c>
    </row>
    <row r="549" spans="1:48" ht="12.95" customHeight="1">
      <c r="A549" s="217" t="s">
        <v>1428</v>
      </c>
      <c r="B549" s="215" t="s">
        <v>197</v>
      </c>
      <c r="C549" s="216">
        <v>54140.681700000074</v>
      </c>
      <c r="D549" s="220">
        <v>1E-4</v>
      </c>
      <c r="E549" s="53">
        <f t="shared" si="283"/>
        <v>66189.428268943928</v>
      </c>
      <c r="F549" s="83">
        <f t="shared" si="284"/>
        <v>66189.5</v>
      </c>
      <c r="G549" s="83">
        <f t="shared" si="302"/>
        <v>-1.5830059928703122E-2</v>
      </c>
      <c r="M549" s="83">
        <f t="shared" si="303"/>
        <v>-1.5830059928703122E-2</v>
      </c>
      <c r="O549" s="83">
        <f t="shared" ca="1" si="304"/>
        <v>-1.0874162917455917E-2</v>
      </c>
      <c r="P549" s="83">
        <f t="shared" si="285"/>
        <v>-1.4070780924351173E-2</v>
      </c>
      <c r="Q549" s="146">
        <f t="shared" si="286"/>
        <v>39122.181700000074</v>
      </c>
      <c r="R549" s="83">
        <f t="shared" si="282"/>
        <v>3.0950626151535826E-6</v>
      </c>
      <c r="S549" s="85">
        <v>1</v>
      </c>
      <c r="T549" s="83">
        <f t="shared" si="287"/>
        <v>3.0950626151535826E-6</v>
      </c>
      <c r="Z549" s="83">
        <f t="shared" si="288"/>
        <v>66189.5</v>
      </c>
      <c r="AA549" s="90">
        <f t="shared" si="289"/>
        <v>-1.6774457564518917E-2</v>
      </c>
      <c r="AB549" s="90">
        <f t="shared" si="290"/>
        <v>-1.3126383288535376E-2</v>
      </c>
      <c r="AC549" s="90">
        <f t="shared" si="291"/>
        <v>-1.7592790043519484E-3</v>
      </c>
      <c r="AD549" s="90">
        <f t="shared" si="292"/>
        <v>9.4439763581579544E-4</v>
      </c>
      <c r="AE549" s="90">
        <f t="shared" si="293"/>
        <v>8.918868945344638E-7</v>
      </c>
      <c r="AF549" s="83">
        <f t="shared" si="294"/>
        <v>-1.7592790043519484E-3</v>
      </c>
      <c r="AG549" s="147"/>
      <c r="AH549" s="83">
        <f t="shared" si="295"/>
        <v>-2.7036766401677451E-3</v>
      </c>
      <c r="AI549" s="83">
        <f t="shared" si="296"/>
        <v>0.95128965169715929</v>
      </c>
      <c r="AJ549" s="83">
        <f t="shared" si="297"/>
        <v>-0.78694631726765696</v>
      </c>
      <c r="AK549" s="83">
        <f t="shared" si="298"/>
        <v>0.34230166636533477</v>
      </c>
      <c r="AL549" s="83">
        <f t="shared" si="299"/>
        <v>1.7121496902397513</v>
      </c>
      <c r="AM549" s="83">
        <f t="shared" si="300"/>
        <v>1.1523766402037603</v>
      </c>
      <c r="AN549" s="90">
        <f t="shared" si="305"/>
        <v>64.185591895715703</v>
      </c>
      <c r="AO549" s="90">
        <f t="shared" si="305"/>
        <v>64.185591793036622</v>
      </c>
      <c r="AP549" s="90">
        <f t="shared" si="305"/>
        <v>64.185590414053749</v>
      </c>
      <c r="AQ549" s="90">
        <f t="shared" si="305"/>
        <v>64.185571895110428</v>
      </c>
      <c r="AR549" s="90">
        <f t="shared" si="305"/>
        <v>64.185323346887557</v>
      </c>
      <c r="AS549" s="90">
        <f t="shared" si="305"/>
        <v>64.182014175053382</v>
      </c>
      <c r="AT549" s="90">
        <f t="shared" si="305"/>
        <v>64.141863477242836</v>
      </c>
      <c r="AU549" s="90">
        <f t="shared" si="301"/>
        <v>63.847954707712475</v>
      </c>
    </row>
    <row r="550" spans="1:48" ht="12.95" customHeight="1">
      <c r="A550" s="217" t="s">
        <v>1428</v>
      </c>
      <c r="B550" s="215" t="s">
        <v>195</v>
      </c>
      <c r="C550" s="216">
        <v>54141.674699999858</v>
      </c>
      <c r="D550" s="220">
        <v>1E-4</v>
      </c>
      <c r="E550" s="53">
        <f t="shared" si="283"/>
        <v>66193.927869008709</v>
      </c>
      <c r="F550" s="83">
        <f t="shared" si="284"/>
        <v>66194</v>
      </c>
      <c r="G550" s="83">
        <f t="shared" si="302"/>
        <v>-1.5918320139462594E-2</v>
      </c>
      <c r="M550" s="83">
        <f t="shared" si="303"/>
        <v>-1.5918320139462594E-2</v>
      </c>
      <c r="O550" s="83">
        <f t="shared" ca="1" si="304"/>
        <v>-1.0878678727728165E-2</v>
      </c>
      <c r="P550" s="83">
        <f t="shared" si="285"/>
        <v>-1.407221944134745E-2</v>
      </c>
      <c r="Q550" s="146">
        <f t="shared" si="286"/>
        <v>39123.174699999858</v>
      </c>
      <c r="R550" s="83">
        <f t="shared" si="282"/>
        <v>3.4080877875812208E-6</v>
      </c>
      <c r="S550" s="85">
        <v>1</v>
      </c>
      <c r="T550" s="83">
        <f t="shared" si="287"/>
        <v>3.4080877875812208E-6</v>
      </c>
      <c r="Z550" s="83">
        <f t="shared" si="288"/>
        <v>66194</v>
      </c>
      <c r="AA550" s="90">
        <f t="shared" si="289"/>
        <v>-1.6773723638371471E-2</v>
      </c>
      <c r="AB550" s="90">
        <f t="shared" si="290"/>
        <v>-1.3216815942438575E-2</v>
      </c>
      <c r="AC550" s="90">
        <f t="shared" si="291"/>
        <v>-1.8461006981151436E-3</v>
      </c>
      <c r="AD550" s="90">
        <f t="shared" si="292"/>
        <v>8.5540349890887712E-4</v>
      </c>
      <c r="AE550" s="90">
        <f t="shared" si="293"/>
        <v>7.3171514594554935E-7</v>
      </c>
      <c r="AF550" s="83">
        <f t="shared" si="294"/>
        <v>-1.8461006981151436E-3</v>
      </c>
      <c r="AG550" s="147"/>
      <c r="AH550" s="83">
        <f t="shared" si="295"/>
        <v>-2.7015041970240195E-3</v>
      </c>
      <c r="AI550" s="83">
        <f t="shared" si="296"/>
        <v>0.95049057033199436</v>
      </c>
      <c r="AJ550" s="83">
        <f t="shared" si="297"/>
        <v>-0.7855035357678537</v>
      </c>
      <c r="AK550" s="83">
        <f t="shared" si="298"/>
        <v>0.3421870032631541</v>
      </c>
      <c r="AL550" s="83">
        <f t="shared" si="299"/>
        <v>1.7144845163299727</v>
      </c>
      <c r="AM550" s="83">
        <f t="shared" si="300"/>
        <v>1.1550980072829631</v>
      </c>
      <c r="AN550" s="90">
        <f t="shared" si="305"/>
        <v>64.187895873494043</v>
      </c>
      <c r="AO550" s="90">
        <f t="shared" si="305"/>
        <v>64.187895776422067</v>
      </c>
      <c r="AP550" s="90">
        <f t="shared" si="305"/>
        <v>64.187894458975308</v>
      </c>
      <c r="AQ550" s="90">
        <f t="shared" si="305"/>
        <v>64.187876579564474</v>
      </c>
      <c r="AR550" s="90">
        <f t="shared" si="305"/>
        <v>64.187634078188935</v>
      </c>
      <c r="AS550" s="90">
        <f t="shared" si="305"/>
        <v>64.184371187393239</v>
      </c>
      <c r="AT550" s="90">
        <f t="shared" si="305"/>
        <v>64.144384607786634</v>
      </c>
      <c r="AU550" s="90">
        <f t="shared" si="301"/>
        <v>63.850088027703919</v>
      </c>
    </row>
    <row r="551" spans="1:48" ht="12.95" customHeight="1">
      <c r="A551" s="217" t="s">
        <v>1428</v>
      </c>
      <c r="B551" s="215" t="s">
        <v>197</v>
      </c>
      <c r="C551" s="216">
        <v>54141.785699999891</v>
      </c>
      <c r="D551" s="220">
        <v>2.0000000000000001E-4</v>
      </c>
      <c r="E551" s="53">
        <f t="shared" si="283"/>
        <v>66194.43084545125</v>
      </c>
      <c r="F551" s="83">
        <f t="shared" si="284"/>
        <v>66194.5</v>
      </c>
      <c r="G551" s="83">
        <f t="shared" si="302"/>
        <v>-1.5261460110195912E-2</v>
      </c>
      <c r="M551" s="83">
        <f t="shared" si="303"/>
        <v>-1.5261460110195912E-2</v>
      </c>
      <c r="O551" s="83">
        <f t="shared" ca="1" si="304"/>
        <v>-1.0879180484425079E-2</v>
      </c>
      <c r="P551" s="83">
        <f t="shared" si="285"/>
        <v>-1.4072379275192998E-2</v>
      </c>
      <c r="Q551" s="146">
        <f t="shared" si="286"/>
        <v>39123.285699999891</v>
      </c>
      <c r="R551" s="83">
        <f t="shared" si="282"/>
        <v>1.413913232171228E-6</v>
      </c>
      <c r="S551" s="85">
        <v>1</v>
      </c>
      <c r="T551" s="83">
        <f t="shared" si="287"/>
        <v>1.413913232171228E-6</v>
      </c>
      <c r="Z551" s="83">
        <f t="shared" si="288"/>
        <v>66194.5</v>
      </c>
      <c r="AA551" s="90">
        <f t="shared" si="289"/>
        <v>-1.6773641317324648E-2</v>
      </c>
      <c r="AB551" s="90">
        <f t="shared" si="290"/>
        <v>-1.2560198068064264E-2</v>
      </c>
      <c r="AC551" s="90">
        <f t="shared" si="291"/>
        <v>-1.1890808350029144E-3</v>
      </c>
      <c r="AD551" s="90">
        <f t="shared" si="292"/>
        <v>1.5121812071287356E-3</v>
      </c>
      <c r="AE551" s="90">
        <f t="shared" si="293"/>
        <v>2.28669200319332E-6</v>
      </c>
      <c r="AF551" s="83">
        <f t="shared" si="294"/>
        <v>-1.1890808350029144E-3</v>
      </c>
      <c r="AG551" s="147"/>
      <c r="AH551" s="83">
        <f t="shared" si="295"/>
        <v>-2.7012620421316487E-3</v>
      </c>
      <c r="AI551" s="83">
        <f t="shared" si="296"/>
        <v>0.95040188293196237</v>
      </c>
      <c r="AJ551" s="83">
        <f t="shared" si="297"/>
        <v>-0.785343112110791</v>
      </c>
      <c r="AK551" s="83">
        <f t="shared" si="298"/>
        <v>0.34217415976600901</v>
      </c>
      <c r="AL551" s="83">
        <f t="shared" si="299"/>
        <v>1.714743699358837</v>
      </c>
      <c r="AM551" s="83">
        <f t="shared" si="300"/>
        <v>1.1554005517476345</v>
      </c>
      <c r="AN551" s="90">
        <f t="shared" ref="AN551:AT560" si="306">$AU551+$AB$7*SIN(AO551)</f>
        <v>64.188151751556759</v>
      </c>
      <c r="AO551" s="90">
        <f t="shared" si="306"/>
        <v>64.188151655091971</v>
      </c>
      <c r="AP551" s="90">
        <f t="shared" si="306"/>
        <v>64.188150344347989</v>
      </c>
      <c r="AQ551" s="90">
        <f t="shared" si="306"/>
        <v>64.188132535006687</v>
      </c>
      <c r="AR551" s="90">
        <f t="shared" si="306"/>
        <v>64.18789070002218</v>
      </c>
      <c r="AS551" s="90">
        <f t="shared" si="306"/>
        <v>64.184632939232344</v>
      </c>
      <c r="AT551" s="90">
        <f t="shared" si="306"/>
        <v>64.144664650758344</v>
      </c>
      <c r="AU551" s="90">
        <f t="shared" si="301"/>
        <v>63.850325063258524</v>
      </c>
    </row>
    <row r="552" spans="1:48" ht="12.95" customHeight="1">
      <c r="A552" s="217" t="s">
        <v>1428</v>
      </c>
      <c r="B552" s="215" t="s">
        <v>195</v>
      </c>
      <c r="C552" s="216">
        <v>54146.529600000009</v>
      </c>
      <c r="D552" s="220">
        <v>1E-4</v>
      </c>
      <c r="E552" s="53">
        <f t="shared" si="283"/>
        <v>66215.926971083158</v>
      </c>
      <c r="F552" s="83">
        <f t="shared" si="284"/>
        <v>66216</v>
      </c>
      <c r="G552" s="83">
        <f t="shared" si="302"/>
        <v>-1.6116479993797839E-2</v>
      </c>
      <c r="M552" s="83">
        <f t="shared" si="303"/>
        <v>-1.6116479993797839E-2</v>
      </c>
      <c r="O552" s="83">
        <f t="shared" ca="1" si="304"/>
        <v>-1.0900756022392454E-2</v>
      </c>
      <c r="P552" s="83">
        <f t="shared" si="285"/>
        <v>-1.4079251870162603E-2</v>
      </c>
      <c r="Q552" s="146">
        <f t="shared" si="286"/>
        <v>39128.029600000009</v>
      </c>
      <c r="R552" s="83">
        <f t="shared" si="282"/>
        <v>4.1502984277303442E-6</v>
      </c>
      <c r="S552" s="85">
        <v>1</v>
      </c>
      <c r="T552" s="83">
        <f t="shared" si="287"/>
        <v>4.1502984277303442E-6</v>
      </c>
      <c r="Z552" s="83">
        <f t="shared" si="288"/>
        <v>66216</v>
      </c>
      <c r="AA552" s="90">
        <f t="shared" si="289"/>
        <v>-1.6769956134263835E-2</v>
      </c>
      <c r="AB552" s="90">
        <f t="shared" si="290"/>
        <v>-1.3425775729696606E-2</v>
      </c>
      <c r="AC552" s="90">
        <f t="shared" si="291"/>
        <v>-2.037228123635236E-3</v>
      </c>
      <c r="AD552" s="90">
        <f t="shared" si="292"/>
        <v>6.5347614046599653E-4</v>
      </c>
      <c r="AE552" s="90">
        <f t="shared" si="293"/>
        <v>4.2703106615833485E-7</v>
      </c>
      <c r="AF552" s="83">
        <f t="shared" si="294"/>
        <v>-2.037228123635236E-3</v>
      </c>
      <c r="AG552" s="147"/>
      <c r="AH552" s="83">
        <f t="shared" si="295"/>
        <v>-2.6907042641012334E-3</v>
      </c>
      <c r="AI552" s="83">
        <f t="shared" si="296"/>
        <v>0.94660711463850078</v>
      </c>
      <c r="AJ552" s="83">
        <f t="shared" si="297"/>
        <v>-0.77842372374382862</v>
      </c>
      <c r="AK552" s="83">
        <f t="shared" si="298"/>
        <v>0.34160258872122562</v>
      </c>
      <c r="AL552" s="83">
        <f t="shared" si="299"/>
        <v>1.7258430218899099</v>
      </c>
      <c r="AM552" s="83">
        <f t="shared" si="300"/>
        <v>1.1684424956352524</v>
      </c>
      <c r="AN552" s="90">
        <f t="shared" si="306"/>
        <v>64.199131994302249</v>
      </c>
      <c r="AO552" s="90">
        <f t="shared" si="306"/>
        <v>64.199131921154105</v>
      </c>
      <c r="AP552" s="90">
        <f t="shared" si="306"/>
        <v>64.1991308744105</v>
      </c>
      <c r="AQ552" s="90">
        <f t="shared" si="306"/>
        <v>64.199115896179691</v>
      </c>
      <c r="AR552" s="90">
        <f t="shared" si="306"/>
        <v>64.198901686225241</v>
      </c>
      <c r="AS552" s="90">
        <f t="shared" si="306"/>
        <v>64.19586212123167</v>
      </c>
      <c r="AT552" s="90">
        <f t="shared" si="306"/>
        <v>64.156690821993351</v>
      </c>
      <c r="AU552" s="90">
        <f t="shared" si="301"/>
        <v>63.860517592106547</v>
      </c>
    </row>
    <row r="553" spans="1:48" ht="12.95" customHeight="1">
      <c r="A553" s="217" t="s">
        <v>1428</v>
      </c>
      <c r="B553" s="215" t="s">
        <v>197</v>
      </c>
      <c r="C553" s="216">
        <v>54146.640399999917</v>
      </c>
      <c r="D553" s="220">
        <v>2.0000000000000001E-4</v>
      </c>
      <c r="E553" s="53">
        <f t="shared" si="283"/>
        <v>66216.429041261275</v>
      </c>
      <c r="F553" s="83">
        <f t="shared" si="284"/>
        <v>66216.5</v>
      </c>
      <c r="G553" s="83">
        <f t="shared" si="302"/>
        <v>-1.5659620083170012E-2</v>
      </c>
      <c r="M553" s="83">
        <f t="shared" si="303"/>
        <v>-1.5659620083170012E-2</v>
      </c>
      <c r="O553" s="83">
        <f t="shared" ca="1" si="304"/>
        <v>-1.0901257779089381E-2</v>
      </c>
      <c r="P553" s="83">
        <f t="shared" si="285"/>
        <v>-1.4079411691897038E-2</v>
      </c>
      <c r="Q553" s="146">
        <f t="shared" si="286"/>
        <v>39128.140399999917</v>
      </c>
      <c r="R553" s="83">
        <f t="shared" si="282"/>
        <v>2.4970585598495197E-6</v>
      </c>
      <c r="S553" s="85">
        <v>1</v>
      </c>
      <c r="T553" s="83">
        <f t="shared" si="287"/>
        <v>2.4970585598495197E-6</v>
      </c>
      <c r="Z553" s="83">
        <f t="shared" si="288"/>
        <v>66216.5</v>
      </c>
      <c r="AA553" s="90">
        <f t="shared" si="289"/>
        <v>-1.6769867071227233E-2</v>
      </c>
      <c r="AB553" s="90">
        <f t="shared" si="290"/>
        <v>-1.2969164703839815E-2</v>
      </c>
      <c r="AC553" s="90">
        <f t="shared" si="291"/>
        <v>-1.5802083912729737E-3</v>
      </c>
      <c r="AD553" s="90">
        <f t="shared" si="292"/>
        <v>1.1102469880572216E-3</v>
      </c>
      <c r="AE553" s="90">
        <f t="shared" si="293"/>
        <v>1.2326483744901324E-6</v>
      </c>
      <c r="AF553" s="83">
        <f t="shared" si="294"/>
        <v>-1.5802083912729737E-3</v>
      </c>
      <c r="AG553" s="147"/>
      <c r="AH553" s="83">
        <f t="shared" si="295"/>
        <v>-2.6904553793301966E-3</v>
      </c>
      <c r="AI553" s="83">
        <f t="shared" si="296"/>
        <v>0.94651930077242907</v>
      </c>
      <c r="AJ553" s="83">
        <f t="shared" si="297"/>
        <v>-0.77826232537654394</v>
      </c>
      <c r="AK553" s="83">
        <f t="shared" si="298"/>
        <v>0.34158885174782727</v>
      </c>
      <c r="AL553" s="83">
        <f t="shared" si="299"/>
        <v>1.7261000914618818</v>
      </c>
      <c r="AM553" s="83">
        <f t="shared" si="300"/>
        <v>1.1687465592164272</v>
      </c>
      <c r="AN553" s="90">
        <f t="shared" si="306"/>
        <v>64.199386826968819</v>
      </c>
      <c r="AO553" s="90">
        <f t="shared" si="306"/>
        <v>64.199386754301884</v>
      </c>
      <c r="AP553" s="90">
        <f t="shared" si="306"/>
        <v>64.199385713158591</v>
      </c>
      <c r="AQ553" s="90">
        <f t="shared" si="306"/>
        <v>64.199370796643336</v>
      </c>
      <c r="AR553" s="90">
        <f t="shared" si="306"/>
        <v>64.199157205332</v>
      </c>
      <c r="AS553" s="90">
        <f t="shared" si="306"/>
        <v>64.196122657774936</v>
      </c>
      <c r="AT553" s="90">
        <f t="shared" si="306"/>
        <v>64.156970135032608</v>
      </c>
      <c r="AU553" s="90">
        <f t="shared" si="301"/>
        <v>63.860754627661152</v>
      </c>
    </row>
    <row r="554" spans="1:48" ht="12.95" customHeight="1">
      <c r="A554" s="217" t="s">
        <v>1428</v>
      </c>
      <c r="B554" s="215" t="s">
        <v>197</v>
      </c>
      <c r="C554" s="216">
        <v>54149.729600000195</v>
      </c>
      <c r="D554" s="220">
        <v>2.0000000000000001E-4</v>
      </c>
      <c r="E554" s="53">
        <f t="shared" si="283"/>
        <v>66230.427192846764</v>
      </c>
      <c r="F554" s="83">
        <f t="shared" si="284"/>
        <v>66230.5</v>
      </c>
      <c r="G554" s="83">
        <f t="shared" si="302"/>
        <v>-1.6067539807409048E-2</v>
      </c>
      <c r="M554" s="83">
        <f t="shared" si="303"/>
        <v>-1.6067539807409048E-2</v>
      </c>
      <c r="O554" s="83">
        <f t="shared" ca="1" si="304"/>
        <v>-1.0915306966603013E-2</v>
      </c>
      <c r="P554" s="83">
        <f t="shared" si="285"/>
        <v>-1.4083886588708697E-2</v>
      </c>
      <c r="Q554" s="146">
        <f t="shared" si="286"/>
        <v>39131.229600000195</v>
      </c>
      <c r="R554" s="83">
        <f t="shared" si="282"/>
        <v>3.9348800920602643E-6</v>
      </c>
      <c r="S554" s="85">
        <v>1</v>
      </c>
      <c r="T554" s="83">
        <f t="shared" si="287"/>
        <v>3.9348800920602643E-6</v>
      </c>
      <c r="Z554" s="83">
        <f t="shared" si="288"/>
        <v>66230.5</v>
      </c>
      <c r="AA554" s="90">
        <f t="shared" si="289"/>
        <v>-1.6767311859660863E-2</v>
      </c>
      <c r="AB554" s="90">
        <f t="shared" si="290"/>
        <v>-1.3384114536456883E-2</v>
      </c>
      <c r="AC554" s="90">
        <f t="shared" si="291"/>
        <v>-1.9836532187003514E-3</v>
      </c>
      <c r="AD554" s="90">
        <f t="shared" si="292"/>
        <v>6.9977205225181527E-4</v>
      </c>
      <c r="AE554" s="90">
        <f t="shared" si="293"/>
        <v>4.8968092511271732E-7</v>
      </c>
      <c r="AF554" s="83">
        <f t="shared" si="294"/>
        <v>-1.9836532187003514E-3</v>
      </c>
      <c r="AG554" s="147"/>
      <c r="AH554" s="83">
        <f t="shared" si="295"/>
        <v>-2.6834252709521649E-3</v>
      </c>
      <c r="AI554" s="83">
        <f t="shared" si="296"/>
        <v>0.94406855600247663</v>
      </c>
      <c r="AJ554" s="83">
        <f t="shared" si="297"/>
        <v>-0.77373456021002318</v>
      </c>
      <c r="AK554" s="83">
        <f t="shared" si="298"/>
        <v>0.34119613479730532</v>
      </c>
      <c r="AL554" s="83">
        <f t="shared" si="299"/>
        <v>1.733278732743516</v>
      </c>
      <c r="AM554" s="83">
        <f t="shared" si="300"/>
        <v>1.1772745906267168</v>
      </c>
      <c r="AN554" s="90">
        <f t="shared" si="306"/>
        <v>64.206512563791776</v>
      </c>
      <c r="AO554" s="90">
        <f t="shared" si="306"/>
        <v>64.206512503580669</v>
      </c>
      <c r="AP554" s="90">
        <f t="shared" si="306"/>
        <v>64.206511609982797</v>
      </c>
      <c r="AQ554" s="90">
        <f t="shared" si="306"/>
        <v>64.206498348496993</v>
      </c>
      <c r="AR554" s="90">
        <f t="shared" si="306"/>
        <v>64.206301644653564</v>
      </c>
      <c r="AS554" s="90">
        <f t="shared" si="306"/>
        <v>64.203406500571177</v>
      </c>
      <c r="AT554" s="90">
        <f t="shared" si="306"/>
        <v>64.164784134370734</v>
      </c>
      <c r="AU554" s="90">
        <f t="shared" si="301"/>
        <v>63.867391623190095</v>
      </c>
    </row>
    <row r="555" spans="1:48" ht="12.95" customHeight="1">
      <c r="A555" s="217" t="s">
        <v>1428</v>
      </c>
      <c r="B555" s="215" t="s">
        <v>197</v>
      </c>
      <c r="C555" s="216">
        <v>54150.612999999896</v>
      </c>
      <c r="D555" s="220">
        <v>2.0000000000000001E-4</v>
      </c>
      <c r="E555" s="53">
        <f t="shared" si="283"/>
        <v>66234.430160315795</v>
      </c>
      <c r="F555" s="83">
        <f t="shared" si="284"/>
        <v>66234.5</v>
      </c>
      <c r="G555" s="83">
        <f t="shared" si="302"/>
        <v>-1.5412660104630049E-2</v>
      </c>
      <c r="M555" s="83">
        <f t="shared" si="303"/>
        <v>-1.5412660104630049E-2</v>
      </c>
      <c r="O555" s="83">
        <f t="shared" ca="1" si="304"/>
        <v>-1.0919321020178348E-2</v>
      </c>
      <c r="P555" s="83">
        <f t="shared" si="285"/>
        <v>-1.4085165091018514E-2</v>
      </c>
      <c r="Q555" s="146">
        <f t="shared" si="286"/>
        <v>39132.112999999896</v>
      </c>
      <c r="R555" s="83">
        <f t="shared" si="282"/>
        <v>1.7622430111634902E-6</v>
      </c>
      <c r="S555" s="85">
        <v>1</v>
      </c>
      <c r="T555" s="83">
        <f t="shared" si="287"/>
        <v>1.7622430111634902E-6</v>
      </c>
      <c r="Z555" s="83">
        <f t="shared" si="288"/>
        <v>66234.5</v>
      </c>
      <c r="AA555" s="90">
        <f t="shared" si="289"/>
        <v>-1.676656011070099E-2</v>
      </c>
      <c r="AB555" s="90">
        <f t="shared" si="290"/>
        <v>-1.2731265084947575E-2</v>
      </c>
      <c r="AC555" s="90">
        <f t="shared" si="291"/>
        <v>-1.3274950136115352E-3</v>
      </c>
      <c r="AD555" s="90">
        <f t="shared" si="292"/>
        <v>1.3539000060709405E-3</v>
      </c>
      <c r="AE555" s="90">
        <f t="shared" si="293"/>
        <v>1.8330452264388927E-6</v>
      </c>
      <c r="AF555" s="83">
        <f t="shared" si="294"/>
        <v>-1.3274950136115352E-3</v>
      </c>
      <c r="AG555" s="147"/>
      <c r="AH555" s="83">
        <f t="shared" si="295"/>
        <v>-2.6813950196824749E-3</v>
      </c>
      <c r="AI555" s="83">
        <f t="shared" si="296"/>
        <v>0.9433711935482314</v>
      </c>
      <c r="AJ555" s="83">
        <f t="shared" si="297"/>
        <v>-0.77243791108568904</v>
      </c>
      <c r="AK555" s="83">
        <f t="shared" si="298"/>
        <v>0.34108108582581526</v>
      </c>
      <c r="AL555" s="83">
        <f t="shared" si="299"/>
        <v>1.7353229522786824</v>
      </c>
      <c r="AM555" s="83">
        <f t="shared" si="300"/>
        <v>1.179716258369863</v>
      </c>
      <c r="AN555" s="90">
        <f t="shared" si="306"/>
        <v>64.20854510100223</v>
      </c>
      <c r="AO555" s="90">
        <f t="shared" si="306"/>
        <v>64.208545044007579</v>
      </c>
      <c r="AP555" s="90">
        <f t="shared" si="306"/>
        <v>64.208544189401181</v>
      </c>
      <c r="AQ555" s="90">
        <f t="shared" si="306"/>
        <v>64.208531375450264</v>
      </c>
      <c r="AR555" s="90">
        <f t="shared" si="306"/>
        <v>64.208339343378768</v>
      </c>
      <c r="AS555" s="90">
        <f t="shared" si="306"/>
        <v>64.205483637837105</v>
      </c>
      <c r="AT555" s="90">
        <f t="shared" si="306"/>
        <v>64.167014301739641</v>
      </c>
      <c r="AU555" s="90">
        <f t="shared" si="301"/>
        <v>63.869287907626934</v>
      </c>
    </row>
    <row r="556" spans="1:48" ht="12.95" customHeight="1">
      <c r="A556" s="217" t="s">
        <v>1428</v>
      </c>
      <c r="B556" s="215" t="s">
        <v>197</v>
      </c>
      <c r="C556" s="216">
        <v>54153.702300000004</v>
      </c>
      <c r="D556" s="220">
        <v>1E-4</v>
      </c>
      <c r="E556" s="53">
        <f t="shared" si="283"/>
        <v>66248.42876503244</v>
      </c>
      <c r="F556" s="83">
        <f t="shared" si="284"/>
        <v>66248.5</v>
      </c>
      <c r="G556" s="83">
        <f t="shared" si="302"/>
        <v>-1.5720579991466366E-2</v>
      </c>
      <c r="M556" s="83">
        <f t="shared" si="303"/>
        <v>-1.5720579991466366E-2</v>
      </c>
      <c r="O556" s="83">
        <f t="shared" ca="1" si="304"/>
        <v>-1.0933370207691993E-2</v>
      </c>
      <c r="P556" s="83">
        <f t="shared" si="285"/>
        <v>-1.4089639710375624E-2</v>
      </c>
      <c r="Q556" s="146">
        <f t="shared" si="286"/>
        <v>39135.202300000004</v>
      </c>
      <c r="R556" s="83">
        <f t="shared" si="282"/>
        <v>2.659966200484348E-6</v>
      </c>
      <c r="S556" s="85">
        <v>1</v>
      </c>
      <c r="T556" s="83">
        <f t="shared" si="287"/>
        <v>2.659966200484348E-6</v>
      </c>
      <c r="Z556" s="83">
        <f t="shared" si="288"/>
        <v>66248.5</v>
      </c>
      <c r="AA556" s="90">
        <f t="shared" si="289"/>
        <v>-1.6763853714378017E-2</v>
      </c>
      <c r="AB556" s="90">
        <f t="shared" si="290"/>
        <v>-1.3046365987463972E-2</v>
      </c>
      <c r="AC556" s="90">
        <f t="shared" si="291"/>
        <v>-1.6309402810907418E-3</v>
      </c>
      <c r="AD556" s="90">
        <f t="shared" si="292"/>
        <v>1.0432737229116515E-3</v>
      </c>
      <c r="AE556" s="90">
        <f t="shared" si="293"/>
        <v>1.0884200609179374E-6</v>
      </c>
      <c r="AF556" s="83">
        <f t="shared" si="294"/>
        <v>-1.6309402810907418E-3</v>
      </c>
      <c r="AG556" s="147"/>
      <c r="AH556" s="83">
        <f t="shared" si="295"/>
        <v>-2.6742140040023942E-3</v>
      </c>
      <c r="AI556" s="83">
        <f t="shared" si="296"/>
        <v>0.94094038515682454</v>
      </c>
      <c r="AJ556" s="83">
        <f t="shared" si="297"/>
        <v>-0.76788944417947624</v>
      </c>
      <c r="AK556" s="83">
        <f t="shared" si="298"/>
        <v>0.34066859368430896</v>
      </c>
      <c r="AL556" s="83">
        <f t="shared" si="299"/>
        <v>1.7424540098017103</v>
      </c>
      <c r="AM556" s="83">
        <f t="shared" si="300"/>
        <v>1.1882801005651176</v>
      </c>
      <c r="AN556" s="90">
        <f t="shared" si="306"/>
        <v>64.215647181918499</v>
      </c>
      <c r="AO556" s="90">
        <f t="shared" si="306"/>
        <v>64.21564713509062</v>
      </c>
      <c r="AP556" s="90">
        <f t="shared" si="306"/>
        <v>64.215646406592256</v>
      </c>
      <c r="AQ556" s="90">
        <f t="shared" si="306"/>
        <v>64.215635073748729</v>
      </c>
      <c r="AR556" s="90">
        <f t="shared" si="306"/>
        <v>64.215458862336391</v>
      </c>
      <c r="AS556" s="90">
        <f t="shared" si="306"/>
        <v>64.212739785495714</v>
      </c>
      <c r="AT556" s="90">
        <f t="shared" si="306"/>
        <v>64.174811448771194</v>
      </c>
      <c r="AU556" s="90">
        <f t="shared" si="301"/>
        <v>63.875924903155877</v>
      </c>
      <c r="AV556" s="90"/>
    </row>
    <row r="557" spans="1:48" ht="12.95" customHeight="1">
      <c r="A557" s="217" t="s">
        <v>1428</v>
      </c>
      <c r="B557" s="215" t="s">
        <v>195</v>
      </c>
      <c r="C557" s="216">
        <v>54154.694900000002</v>
      </c>
      <c r="D557" s="220">
        <v>2.0000000000000001E-4</v>
      </c>
      <c r="E557" s="53">
        <f t="shared" si="283"/>
        <v>66252.926552570469</v>
      </c>
      <c r="F557" s="83">
        <f t="shared" si="284"/>
        <v>66253</v>
      </c>
      <c r="G557" s="83">
        <f t="shared" si="302"/>
        <v>-1.6208839995670132E-2</v>
      </c>
      <c r="M557" s="83">
        <f t="shared" si="303"/>
        <v>-1.6208839995670132E-2</v>
      </c>
      <c r="O557" s="83">
        <f t="shared" ca="1" si="304"/>
        <v>-1.0937886017964228E-2</v>
      </c>
      <c r="P557" s="83">
        <f t="shared" si="285"/>
        <v>-1.4091077935053722E-2</v>
      </c>
      <c r="Q557" s="146">
        <f t="shared" si="286"/>
        <v>39136.194900000002</v>
      </c>
      <c r="R557" s="83">
        <f t="shared" si="282"/>
        <v>4.4849161453862627E-6</v>
      </c>
      <c r="S557" s="85">
        <v>1</v>
      </c>
      <c r="T557" s="83">
        <f t="shared" si="287"/>
        <v>4.4849161453862627E-6</v>
      </c>
      <c r="Z557" s="83">
        <f t="shared" si="288"/>
        <v>66253</v>
      </c>
      <c r="AA557" s="90">
        <f t="shared" si="289"/>
        <v>-1.6762959080362464E-2</v>
      </c>
      <c r="AB557" s="90">
        <f t="shared" si="290"/>
        <v>-1.3536958850361391E-2</v>
      </c>
      <c r="AC557" s="90">
        <f t="shared" si="291"/>
        <v>-2.1177620606164099E-3</v>
      </c>
      <c r="AD557" s="90">
        <f t="shared" si="292"/>
        <v>5.5411908469233176E-4</v>
      </c>
      <c r="AE557" s="90">
        <f t="shared" si="293"/>
        <v>3.0704796002026754E-7</v>
      </c>
      <c r="AF557" s="83">
        <f t="shared" si="294"/>
        <v>-2.1177620606164099E-3</v>
      </c>
      <c r="AG557" s="147"/>
      <c r="AH557" s="83">
        <f t="shared" si="295"/>
        <v>-2.6718811453087408E-3</v>
      </c>
      <c r="AI557" s="83">
        <f t="shared" si="296"/>
        <v>0.94016234041780156</v>
      </c>
      <c r="AJ557" s="83">
        <f t="shared" si="297"/>
        <v>-0.76642414035516582</v>
      </c>
      <c r="AK557" s="83">
        <f t="shared" si="298"/>
        <v>0.34053279331658204</v>
      </c>
      <c r="AL557" s="83">
        <f t="shared" si="299"/>
        <v>1.7447383398560514</v>
      </c>
      <c r="AM557" s="83">
        <f t="shared" si="300"/>
        <v>1.191038758856124</v>
      </c>
      <c r="AN557" s="90">
        <f t="shared" si="306"/>
        <v>64.217926108934805</v>
      </c>
      <c r="AO557" s="90">
        <f t="shared" si="306"/>
        <v>64.217926065038029</v>
      </c>
      <c r="AP557" s="90">
        <f t="shared" si="306"/>
        <v>64.217925373811411</v>
      </c>
      <c r="AQ557" s="90">
        <f t="shared" si="306"/>
        <v>64.217914489653523</v>
      </c>
      <c r="AR557" s="90">
        <f t="shared" si="306"/>
        <v>64.217743189579267</v>
      </c>
      <c r="AS557" s="90">
        <f t="shared" si="306"/>
        <v>64.215067555942056</v>
      </c>
      <c r="AT557" s="90">
        <f t="shared" si="306"/>
        <v>64.177314880984653</v>
      </c>
      <c r="AU557" s="90">
        <f t="shared" si="301"/>
        <v>63.878058223147328</v>
      </c>
      <c r="AV557" s="90"/>
    </row>
    <row r="558" spans="1:48" ht="12.95" customHeight="1">
      <c r="A558" s="217" t="s">
        <v>1428</v>
      </c>
      <c r="B558" s="215" t="s">
        <v>197</v>
      </c>
      <c r="C558" s="216">
        <v>54155.688399999868</v>
      </c>
      <c r="D558" s="220">
        <v>1E-4</v>
      </c>
      <c r="E558" s="53">
        <f t="shared" si="283"/>
        <v>66257.428418295283</v>
      </c>
      <c r="F558" s="83">
        <f t="shared" si="284"/>
        <v>66257.5</v>
      </c>
      <c r="G558" s="83">
        <f t="shared" si="302"/>
        <v>-1.5797100131749175E-2</v>
      </c>
      <c r="M558" s="83">
        <f t="shared" si="303"/>
        <v>-1.5797100131749175E-2</v>
      </c>
      <c r="O558" s="83">
        <f t="shared" ca="1" si="304"/>
        <v>-1.0942401828236477E-2</v>
      </c>
      <c r="P558" s="83">
        <f t="shared" si="285"/>
        <v>-1.4092516137436365E-2</v>
      </c>
      <c r="Q558" s="146">
        <f t="shared" si="286"/>
        <v>39137.188399999868</v>
      </c>
      <c r="R558" s="83">
        <f t="shared" si="282"/>
        <v>2.905606593667414E-6</v>
      </c>
      <c r="S558" s="85">
        <v>1</v>
      </c>
      <c r="T558" s="83">
        <f t="shared" si="287"/>
        <v>2.905606593667414E-6</v>
      </c>
      <c r="Z558" s="83">
        <f t="shared" si="288"/>
        <v>66257.5</v>
      </c>
      <c r="AA558" s="90">
        <f t="shared" si="289"/>
        <v>-1.6762052492640192E-2</v>
      </c>
      <c r="AB558" s="90">
        <f t="shared" si="290"/>
        <v>-1.3127563776545347E-2</v>
      </c>
      <c r="AC558" s="90">
        <f t="shared" si="291"/>
        <v>-1.70458399431281E-3</v>
      </c>
      <c r="AD558" s="90">
        <f t="shared" si="292"/>
        <v>9.6495236089101655E-4</v>
      </c>
      <c r="AE558" s="90">
        <f t="shared" si="293"/>
        <v>9.3113305878914664E-7</v>
      </c>
      <c r="AF558" s="83">
        <f t="shared" si="294"/>
        <v>-1.70458399431281E-3</v>
      </c>
      <c r="AG558" s="147"/>
      <c r="AH558" s="83">
        <f t="shared" si="295"/>
        <v>-2.6695363552038274E-3</v>
      </c>
      <c r="AI558" s="83">
        <f t="shared" si="296"/>
        <v>0.93938589253015736</v>
      </c>
      <c r="AJ558" s="83">
        <f t="shared" si="297"/>
        <v>-0.76495726789147522</v>
      </c>
      <c r="AK558" s="83">
        <f t="shared" si="298"/>
        <v>0.340395444746112</v>
      </c>
      <c r="AL558" s="83">
        <f t="shared" si="299"/>
        <v>1.7470188960372193</v>
      </c>
      <c r="AM558" s="83">
        <f t="shared" si="300"/>
        <v>1.1938003567948055</v>
      </c>
      <c r="AN558" s="90">
        <f t="shared" si="306"/>
        <v>64.220203152692108</v>
      </c>
      <c r="AO558" s="90">
        <f t="shared" si="306"/>
        <v>64.220203111573795</v>
      </c>
      <c r="AP558" s="90">
        <f t="shared" si="306"/>
        <v>64.220202456109234</v>
      </c>
      <c r="AQ558" s="90">
        <f t="shared" si="306"/>
        <v>64.220192007702252</v>
      </c>
      <c r="AR558" s="90">
        <f t="shared" si="306"/>
        <v>64.220025535096056</v>
      </c>
      <c r="AS558" s="90">
        <f t="shared" si="306"/>
        <v>64.217393110231058</v>
      </c>
      <c r="AT558" s="90">
        <f t="shared" si="306"/>
        <v>64.179816951265337</v>
      </c>
      <c r="AU558" s="90">
        <f t="shared" si="301"/>
        <v>63.880191543138771</v>
      </c>
    </row>
    <row r="559" spans="1:48" ht="12.95" customHeight="1">
      <c r="A559" s="217" t="s">
        <v>1428</v>
      </c>
      <c r="B559" s="215" t="s">
        <v>197</v>
      </c>
      <c r="C559" s="216">
        <v>54156.571299999952</v>
      </c>
      <c r="D559" s="220">
        <v>2.0000000000000001E-4</v>
      </c>
      <c r="E559" s="53">
        <f t="shared" si="283"/>
        <v>66261.42912010639</v>
      </c>
      <c r="F559" s="83">
        <f t="shared" si="284"/>
        <v>66261.5</v>
      </c>
      <c r="G559" s="83">
        <f t="shared" si="302"/>
        <v>-1.5642220045265276E-2</v>
      </c>
      <c r="M559" s="83">
        <f t="shared" si="303"/>
        <v>-1.5642220045265276E-2</v>
      </c>
      <c r="O559" s="83">
        <f t="shared" ca="1" si="304"/>
        <v>-1.0946415881811798E-2</v>
      </c>
      <c r="P559" s="83">
        <f t="shared" si="285"/>
        <v>-1.4093794520837092E-2</v>
      </c>
      <c r="Q559" s="146">
        <f t="shared" si="286"/>
        <v>39138.071299999952</v>
      </c>
      <c r="R559" s="83">
        <f t="shared" si="282"/>
        <v>2.3976216047006967E-6</v>
      </c>
      <c r="S559" s="85">
        <v>1</v>
      </c>
      <c r="T559" s="83">
        <f t="shared" si="287"/>
        <v>2.3976216047006967E-6</v>
      </c>
      <c r="Z559" s="83">
        <f t="shared" si="288"/>
        <v>66261.5</v>
      </c>
      <c r="AA559" s="90">
        <f t="shared" si="289"/>
        <v>-1.6761236636033901E-2</v>
      </c>
      <c r="AB559" s="90">
        <f t="shared" si="290"/>
        <v>-1.2974777930068467E-2</v>
      </c>
      <c r="AC559" s="90">
        <f t="shared" si="291"/>
        <v>-1.548425524428184E-3</v>
      </c>
      <c r="AD559" s="90">
        <f t="shared" si="292"/>
        <v>1.1190165907686254E-3</v>
      </c>
      <c r="AE559" s="90">
        <f t="shared" si="293"/>
        <v>1.2521981304154373E-6</v>
      </c>
      <c r="AF559" s="83">
        <f t="shared" si="294"/>
        <v>-1.548425524428184E-3</v>
      </c>
      <c r="AG559" s="147"/>
      <c r="AH559" s="83">
        <f t="shared" si="295"/>
        <v>-2.6674421151968103E-3</v>
      </c>
      <c r="AI559" s="83">
        <f t="shared" si="296"/>
        <v>0.93869705621699739</v>
      </c>
      <c r="AJ559" s="83">
        <f t="shared" si="297"/>
        <v>-0.76365208085687197</v>
      </c>
      <c r="AK559" s="83">
        <f t="shared" si="298"/>
        <v>0.34027206454807168</v>
      </c>
      <c r="AL559" s="83">
        <f t="shared" si="299"/>
        <v>1.7490428976785435</v>
      </c>
      <c r="AM559" s="83">
        <f t="shared" si="300"/>
        <v>1.1962575894762848</v>
      </c>
      <c r="AN559" s="90">
        <f t="shared" si="306"/>
        <v>64.222225613707323</v>
      </c>
      <c r="AO559" s="90">
        <f t="shared" si="306"/>
        <v>64.222225574935706</v>
      </c>
      <c r="AP559" s="90">
        <f t="shared" si="306"/>
        <v>64.222224950028192</v>
      </c>
      <c r="AQ559" s="90">
        <f t="shared" si="306"/>
        <v>64.222214878279416</v>
      </c>
      <c r="AR559" s="90">
        <f t="shared" si="306"/>
        <v>64.222052626697888</v>
      </c>
      <c r="AS559" s="90">
        <f t="shared" si="306"/>
        <v>64.219458410831393</v>
      </c>
      <c r="AT559" s="90">
        <f t="shared" si="306"/>
        <v>64.182039869029296</v>
      </c>
      <c r="AU559" s="90">
        <f t="shared" si="301"/>
        <v>63.88208782757561</v>
      </c>
    </row>
    <row r="560" spans="1:48" ht="12.95" customHeight="1">
      <c r="A560" s="217" t="s">
        <v>1428</v>
      </c>
      <c r="B560" s="215" t="s">
        <v>197</v>
      </c>
      <c r="C560" s="216">
        <v>54160.543500000145</v>
      </c>
      <c r="D560" s="220">
        <v>2.0000000000000001E-4</v>
      </c>
      <c r="E560" s="53">
        <f t="shared" si="283"/>
        <v>66279.428426634156</v>
      </c>
      <c r="F560" s="83">
        <f t="shared" si="284"/>
        <v>66279.5</v>
      </c>
      <c r="G560" s="83">
        <f t="shared" si="302"/>
        <v>-1.5795259852893651E-2</v>
      </c>
      <c r="M560" s="83">
        <f t="shared" si="303"/>
        <v>-1.5795259852893651E-2</v>
      </c>
      <c r="O560" s="83">
        <f t="shared" ca="1" si="304"/>
        <v>-1.0964479122900765E-2</v>
      </c>
      <c r="P560" s="83">
        <f t="shared" si="285"/>
        <v>-1.4099547028140383E-2</v>
      </c>
      <c r="Q560" s="146">
        <f t="shared" si="286"/>
        <v>39142.043500000145</v>
      </c>
      <c r="R560" s="83">
        <f t="shared" si="282"/>
        <v>2.8754419840327063E-6</v>
      </c>
      <c r="S560" s="85">
        <v>1</v>
      </c>
      <c r="T560" s="83">
        <f t="shared" si="287"/>
        <v>2.8754419840327063E-6</v>
      </c>
      <c r="Z560" s="83">
        <f t="shared" si="288"/>
        <v>66279.5</v>
      </c>
      <c r="AA560" s="90">
        <f t="shared" si="289"/>
        <v>-1.6757449612932424E-2</v>
      </c>
      <c r="AB560" s="90">
        <f t="shared" si="290"/>
        <v>-1.3137357268101609E-2</v>
      </c>
      <c r="AC560" s="90">
        <f t="shared" si="291"/>
        <v>-1.6957128247532677E-3</v>
      </c>
      <c r="AD560" s="90">
        <f t="shared" si="292"/>
        <v>9.6218976003877368E-4</v>
      </c>
      <c r="AE560" s="90">
        <f t="shared" si="293"/>
        <v>9.2580913432347287E-7</v>
      </c>
      <c r="AF560" s="83">
        <f t="shared" si="294"/>
        <v>-1.6957128247532677E-3</v>
      </c>
      <c r="AG560" s="147"/>
      <c r="AH560" s="83">
        <f t="shared" si="295"/>
        <v>-2.6579025847920414E-3</v>
      </c>
      <c r="AI560" s="83">
        <f t="shared" si="296"/>
        <v>0.93561287099706014</v>
      </c>
      <c r="AJ560" s="83">
        <f t="shared" si="297"/>
        <v>-0.75776397984837296</v>
      </c>
      <c r="AK560" s="83">
        <f t="shared" si="298"/>
        <v>0.33970196709325634</v>
      </c>
      <c r="AL560" s="83">
        <f t="shared" si="299"/>
        <v>1.7581143148987177</v>
      </c>
      <c r="AM560" s="83">
        <f t="shared" si="300"/>
        <v>1.2073442742524352</v>
      </c>
      <c r="AN560" s="90">
        <f t="shared" si="306"/>
        <v>64.23130838476331</v>
      </c>
      <c r="AO560" s="90">
        <f t="shared" si="306"/>
        <v>64.231308355233395</v>
      </c>
      <c r="AP560" s="90">
        <f t="shared" si="306"/>
        <v>64.231307854317379</v>
      </c>
      <c r="AQ560" s="90">
        <f t="shared" si="306"/>
        <v>64.231299357498685</v>
      </c>
      <c r="AR560" s="90">
        <f t="shared" si="306"/>
        <v>64.231155293196011</v>
      </c>
      <c r="AS560" s="90">
        <f t="shared" si="306"/>
        <v>64.228730655661352</v>
      </c>
      <c r="AT560" s="90">
        <f t="shared" si="306"/>
        <v>64.192029634479951</v>
      </c>
      <c r="AU560" s="90">
        <f t="shared" si="301"/>
        <v>63.890621107541399</v>
      </c>
    </row>
    <row r="561" spans="1:47" ht="12.95" customHeight="1">
      <c r="A561" s="217" t="s">
        <v>1428</v>
      </c>
      <c r="B561" s="215" t="s">
        <v>195</v>
      </c>
      <c r="C561" s="216">
        <v>54160.653299999889</v>
      </c>
      <c r="D561" s="220">
        <v>5.9999999999999995E-4</v>
      </c>
      <c r="E561" s="53">
        <f t="shared" si="283"/>
        <v>66279.925965492235</v>
      </c>
      <c r="F561" s="83">
        <f t="shared" si="284"/>
        <v>66280</v>
      </c>
      <c r="G561" s="83">
        <f t="shared" si="302"/>
        <v>-1.6338400106178597E-2</v>
      </c>
      <c r="M561" s="83">
        <f t="shared" si="303"/>
        <v>-1.6338400106178597E-2</v>
      </c>
      <c r="O561" s="83">
        <f t="shared" ca="1" si="304"/>
        <v>-1.0964980879597679E-2</v>
      </c>
      <c r="P561" s="83">
        <f t="shared" si="285"/>
        <v>-1.4099706814917748E-2</v>
      </c>
      <c r="Q561" s="146">
        <f t="shared" si="286"/>
        <v>39142.153299999889</v>
      </c>
      <c r="R561" s="83">
        <f t="shared" si="282"/>
        <v>5.0117476523363308E-6</v>
      </c>
      <c r="S561" s="85">
        <v>1</v>
      </c>
      <c r="T561" s="83">
        <f t="shared" si="287"/>
        <v>5.0117476523363308E-6</v>
      </c>
      <c r="Z561" s="83">
        <f t="shared" si="288"/>
        <v>66280</v>
      </c>
      <c r="AA561" s="90">
        <f t="shared" si="289"/>
        <v>-1.6757341732042311E-2</v>
      </c>
      <c r="AB561" s="90">
        <f t="shared" si="290"/>
        <v>-1.3680765189054036E-2</v>
      </c>
      <c r="AC561" s="90">
        <f t="shared" si="291"/>
        <v>-2.2386932912608487E-3</v>
      </c>
      <c r="AD561" s="90">
        <f t="shared" si="292"/>
        <v>4.1894162586371408E-4</v>
      </c>
      <c r="AE561" s="90">
        <f t="shared" si="293"/>
        <v>1.7551208588133218E-7</v>
      </c>
      <c r="AF561" s="83">
        <f t="shared" si="294"/>
        <v>-2.2386932912608487E-3</v>
      </c>
      <c r="AG561" s="147"/>
      <c r="AH561" s="83">
        <f t="shared" si="295"/>
        <v>-2.6576349171245611E-3</v>
      </c>
      <c r="AI561" s="83">
        <f t="shared" si="296"/>
        <v>0.93552756257915193</v>
      </c>
      <c r="AJ561" s="83">
        <f t="shared" si="297"/>
        <v>-0.75760008431161074</v>
      </c>
      <c r="AK561" s="83">
        <f t="shared" si="298"/>
        <v>0.3396857866341832</v>
      </c>
      <c r="AL561" s="83">
        <f t="shared" si="299"/>
        <v>1.7583654481197446</v>
      </c>
      <c r="AM561" s="83">
        <f t="shared" si="300"/>
        <v>1.2076529236179674</v>
      </c>
      <c r="AN561" s="90">
        <f t="shared" ref="AN561:AT570" si="307">$AU561+$AB$7*SIN(AO561)</f>
        <v>64.23156025788397</v>
      </c>
      <c r="AO561" s="90">
        <f t="shared" si="307"/>
        <v>64.23156022858214</v>
      </c>
      <c r="AP561" s="90">
        <f t="shared" si="307"/>
        <v>64.231559730810616</v>
      </c>
      <c r="AQ561" s="90">
        <f t="shared" si="307"/>
        <v>64.231551275021161</v>
      </c>
      <c r="AR561" s="90">
        <f t="shared" si="307"/>
        <v>64.231407697238879</v>
      </c>
      <c r="AS561" s="90">
        <f t="shared" si="307"/>
        <v>64.228987714119697</v>
      </c>
      <c r="AT561" s="90">
        <f t="shared" si="307"/>
        <v>64.192306815157906</v>
      </c>
      <c r="AU561" s="90">
        <f t="shared" si="301"/>
        <v>63.890858143096004</v>
      </c>
    </row>
    <row r="562" spans="1:47" ht="12.95" customHeight="1">
      <c r="A562" s="217" t="s">
        <v>1428</v>
      </c>
      <c r="B562" s="215" t="s">
        <v>195</v>
      </c>
      <c r="C562" s="216">
        <v>54161.536199999973</v>
      </c>
      <c r="D562" s="220">
        <v>1E-4</v>
      </c>
      <c r="E562" s="53">
        <f t="shared" si="283"/>
        <v>66283.926667303342</v>
      </c>
      <c r="F562" s="83">
        <f t="shared" si="284"/>
        <v>66284</v>
      </c>
      <c r="G562" s="83">
        <f t="shared" si="302"/>
        <v>-1.6183520026970655E-2</v>
      </c>
      <c r="M562" s="83">
        <f t="shared" si="303"/>
        <v>-1.6183520026970655E-2</v>
      </c>
      <c r="O562" s="83">
        <f t="shared" ca="1" si="304"/>
        <v>-1.0968994933173014E-2</v>
      </c>
      <c r="P562" s="83">
        <f t="shared" si="285"/>
        <v>-1.4100985099227571E-2</v>
      </c>
      <c r="Q562" s="146">
        <f t="shared" si="286"/>
        <v>39143.036199999973</v>
      </c>
      <c r="R562" s="83">
        <f t="shared" si="282"/>
        <v>4.3369517252698929E-6</v>
      </c>
      <c r="S562" s="85">
        <v>1</v>
      </c>
      <c r="T562" s="83">
        <f t="shared" si="287"/>
        <v>4.3369517252698929E-6</v>
      </c>
      <c r="Z562" s="83">
        <f t="shared" si="288"/>
        <v>66284</v>
      </c>
      <c r="AA562" s="90">
        <f t="shared" si="289"/>
        <v>-1.6756473489598456E-2</v>
      </c>
      <c r="AB562" s="90">
        <f t="shared" si="290"/>
        <v>-1.3528031636599769E-2</v>
      </c>
      <c r="AC562" s="90">
        <f t="shared" si="291"/>
        <v>-2.0825349277430842E-3</v>
      </c>
      <c r="AD562" s="90">
        <f t="shared" si="292"/>
        <v>5.729534626278017E-4</v>
      </c>
      <c r="AE562" s="90">
        <f t="shared" si="293"/>
        <v>3.2827567033718776E-7</v>
      </c>
      <c r="AF562" s="83">
        <f t="shared" si="294"/>
        <v>-2.0825349277430842E-3</v>
      </c>
      <c r="AG562" s="147"/>
      <c r="AH562" s="83">
        <f t="shared" si="295"/>
        <v>-2.6554883903708868E-3</v>
      </c>
      <c r="AI562" s="83">
        <f t="shared" si="296"/>
        <v>0.9348458014001656</v>
      </c>
      <c r="AJ562" s="83">
        <f t="shared" si="297"/>
        <v>-0.756288278489888</v>
      </c>
      <c r="AK562" s="83">
        <f t="shared" si="298"/>
        <v>0.33955567913536999</v>
      </c>
      <c r="AL562" s="83">
        <f t="shared" si="299"/>
        <v>1.760372866642909</v>
      </c>
      <c r="AM562" s="83">
        <f t="shared" si="300"/>
        <v>1.2101234635967091</v>
      </c>
      <c r="AN562" s="90">
        <f t="shared" si="307"/>
        <v>64.233574416584517</v>
      </c>
      <c r="AO562" s="90">
        <f t="shared" si="307"/>
        <v>64.233574389055718</v>
      </c>
      <c r="AP562" s="90">
        <f t="shared" si="307"/>
        <v>64.233573915887078</v>
      </c>
      <c r="AQ562" s="90">
        <f t="shared" si="307"/>
        <v>64.233565783204924</v>
      </c>
      <c r="AR562" s="90">
        <f t="shared" si="307"/>
        <v>64.233426061584808</v>
      </c>
      <c r="AS562" s="90">
        <f t="shared" si="307"/>
        <v>64.231043202868662</v>
      </c>
      <c r="AT562" s="90">
        <f t="shared" si="307"/>
        <v>64.19452365065483</v>
      </c>
      <c r="AU562" s="90">
        <f t="shared" si="301"/>
        <v>63.892754427532843</v>
      </c>
    </row>
    <row r="563" spans="1:47" ht="12.95" customHeight="1">
      <c r="A563" s="217" t="s">
        <v>1428</v>
      </c>
      <c r="B563" s="215" t="s">
        <v>197</v>
      </c>
      <c r="C563" s="216">
        <v>54161.646199999843</v>
      </c>
      <c r="D563" s="220">
        <v>5.0000000000000001E-4</v>
      </c>
      <c r="E563" s="53">
        <f t="shared" si="283"/>
        <v>66284.425112425859</v>
      </c>
      <c r="F563" s="83">
        <f t="shared" si="284"/>
        <v>66284.5</v>
      </c>
      <c r="G563" s="83">
        <f t="shared" si="302"/>
        <v>-1.6526660154340789E-2</v>
      </c>
      <c r="M563" s="83">
        <f t="shared" si="303"/>
        <v>-1.6526660154340789E-2</v>
      </c>
      <c r="O563" s="83">
        <f t="shared" ca="1" si="304"/>
        <v>-1.0969496689869927E-2</v>
      </c>
      <c r="P563" s="83">
        <f t="shared" si="285"/>
        <v>-1.4101144883527664E-2</v>
      </c>
      <c r="Q563" s="146">
        <f t="shared" si="286"/>
        <v>39143.146199999843</v>
      </c>
      <c r="R563" s="83">
        <f t="shared" si="282"/>
        <v>5.883124328947667E-6</v>
      </c>
      <c r="S563" s="85">
        <v>1</v>
      </c>
      <c r="T563" s="83">
        <f t="shared" si="287"/>
        <v>5.883124328947667E-6</v>
      </c>
      <c r="Z563" s="83">
        <f t="shared" si="288"/>
        <v>66284.5</v>
      </c>
      <c r="AA563" s="90">
        <f t="shared" si="289"/>
        <v>-1.6756364310738868E-2</v>
      </c>
      <c r="AB563" s="90">
        <f t="shared" si="290"/>
        <v>-1.3871440727129586E-2</v>
      </c>
      <c r="AC563" s="90">
        <f t="shared" si="291"/>
        <v>-2.425515270813125E-3</v>
      </c>
      <c r="AD563" s="90">
        <f t="shared" si="292"/>
        <v>2.2970415639807923E-4</v>
      </c>
      <c r="AE563" s="90">
        <f t="shared" si="293"/>
        <v>5.2763999466553243E-8</v>
      </c>
      <c r="AF563" s="83">
        <f t="shared" si="294"/>
        <v>-2.425515270813125E-3</v>
      </c>
      <c r="AG563" s="147"/>
      <c r="AH563" s="83">
        <f t="shared" si="295"/>
        <v>-2.6552194272112025E-3</v>
      </c>
      <c r="AI563" s="83">
        <f t="shared" si="296"/>
        <v>0.93476066949550007</v>
      </c>
      <c r="AJ563" s="83">
        <f t="shared" si="297"/>
        <v>-0.75612422297295956</v>
      </c>
      <c r="AK563" s="83">
        <f t="shared" si="298"/>
        <v>0.33953933289619576</v>
      </c>
      <c r="AL563" s="83">
        <f t="shared" si="299"/>
        <v>1.7606235882730528</v>
      </c>
      <c r="AM563" s="83">
        <f t="shared" si="300"/>
        <v>1.2104324495140018</v>
      </c>
      <c r="AN563" s="90">
        <f t="shared" si="307"/>
        <v>64.23382608321819</v>
      </c>
      <c r="AO563" s="90">
        <f t="shared" si="307"/>
        <v>64.233826055904686</v>
      </c>
      <c r="AP563" s="90">
        <f t="shared" si="307"/>
        <v>64.233825585743091</v>
      </c>
      <c r="AQ563" s="90">
        <f t="shared" si="307"/>
        <v>64.233817492813074</v>
      </c>
      <c r="AR563" s="90">
        <f t="shared" si="307"/>
        <v>64.233678248723109</v>
      </c>
      <c r="AS563" s="90">
        <f t="shared" si="307"/>
        <v>64.231300016643686</v>
      </c>
      <c r="AT563" s="90">
        <f t="shared" si="307"/>
        <v>64.19480067881733</v>
      </c>
      <c r="AU563" s="90">
        <f t="shared" si="301"/>
        <v>63.892991463087448</v>
      </c>
    </row>
    <row r="564" spans="1:47" ht="12.95" customHeight="1">
      <c r="A564" s="67" t="s">
        <v>216</v>
      </c>
      <c r="B564" s="52" t="s">
        <v>195</v>
      </c>
      <c r="C564" s="51">
        <v>54162.418899999997</v>
      </c>
      <c r="D564" s="67">
        <v>6.9999999999999999E-4</v>
      </c>
      <c r="E564" s="83">
        <f t="shared" si="283"/>
        <v>66287.92646285033</v>
      </c>
      <c r="F564" s="83">
        <f t="shared" si="284"/>
        <v>66288</v>
      </c>
      <c r="G564" s="83">
        <f t="shared" si="302"/>
        <v>-1.6228640000917949E-2</v>
      </c>
      <c r="K564" s="83">
        <f>G564</f>
        <v>-1.6228640000917949E-2</v>
      </c>
      <c r="P564" s="83">
        <f t="shared" si="285"/>
        <v>-1.4102263365921231E-2</v>
      </c>
      <c r="Q564" s="146">
        <f t="shared" si="286"/>
        <v>39143.918899999997</v>
      </c>
      <c r="R564" s="83">
        <f t="shared" si="282"/>
        <v>4.5214775938599639E-6</v>
      </c>
      <c r="S564" s="85">
        <v>1</v>
      </c>
      <c r="T564" s="83">
        <f t="shared" si="287"/>
        <v>4.5214775938599639E-6</v>
      </c>
      <c r="Z564" s="83">
        <f t="shared" si="288"/>
        <v>66288</v>
      </c>
      <c r="AA564" s="90">
        <f t="shared" si="289"/>
        <v>-1.6755596031837426E-2</v>
      </c>
      <c r="AB564" s="90">
        <f t="shared" si="290"/>
        <v>-1.3575307335001756E-2</v>
      </c>
      <c r="AC564" s="90">
        <f t="shared" si="291"/>
        <v>-2.1263766349967177E-3</v>
      </c>
      <c r="AD564" s="90">
        <f t="shared" si="292"/>
        <v>5.2695603091947735E-4</v>
      </c>
      <c r="AE564" s="90">
        <f t="shared" si="293"/>
        <v>2.7768265852240915E-7</v>
      </c>
      <c r="AF564" s="83">
        <f t="shared" si="294"/>
        <v>-2.1263766349967177E-3</v>
      </c>
      <c r="AG564" s="147"/>
      <c r="AH564" s="83">
        <f t="shared" si="295"/>
        <v>-2.6533326659161937E-3</v>
      </c>
      <c r="AI564" s="83">
        <f t="shared" si="296"/>
        <v>0.93416529494925427</v>
      </c>
      <c r="AJ564" s="83">
        <f t="shared" si="297"/>
        <v>-0.75497534187385384</v>
      </c>
      <c r="AK564" s="83">
        <f t="shared" si="298"/>
        <v>0.33942439576310707</v>
      </c>
      <c r="AL564" s="83">
        <f t="shared" si="299"/>
        <v>1.7623773620565828</v>
      </c>
      <c r="AM564" s="83">
        <f t="shared" si="300"/>
        <v>1.2125964017547919</v>
      </c>
      <c r="AN564" s="90">
        <f t="shared" si="307"/>
        <v>64.23558710828479</v>
      </c>
      <c r="AO564" s="90">
        <f t="shared" si="307"/>
        <v>64.235587082439764</v>
      </c>
      <c r="AP564" s="90">
        <f t="shared" si="307"/>
        <v>64.235586632910653</v>
      </c>
      <c r="AQ564" s="90">
        <f t="shared" si="307"/>
        <v>64.235578814331447</v>
      </c>
      <c r="AR564" s="90">
        <f t="shared" si="307"/>
        <v>64.235442885114708</v>
      </c>
      <c r="AS564" s="90">
        <f t="shared" si="307"/>
        <v>64.233096952436497</v>
      </c>
      <c r="AT564" s="90">
        <f t="shared" si="307"/>
        <v>64.196739401021745</v>
      </c>
      <c r="AU564" s="90">
        <f t="shared" si="301"/>
        <v>63.894650711969689</v>
      </c>
    </row>
    <row r="565" spans="1:47" ht="12.95" customHeight="1">
      <c r="A565" s="67" t="s">
        <v>216</v>
      </c>
      <c r="B565" s="52" t="s">
        <v>197</v>
      </c>
      <c r="C565" s="51">
        <v>54162.529399999999</v>
      </c>
      <c r="D565" s="67">
        <v>2.9999999999999997E-4</v>
      </c>
      <c r="E565" s="83">
        <f t="shared" si="283"/>
        <v>66288.427173633085</v>
      </c>
      <c r="F565" s="83">
        <f t="shared" si="284"/>
        <v>66288.5</v>
      </c>
      <c r="G565" s="83">
        <f t="shared" si="302"/>
        <v>-1.6071780002675951E-2</v>
      </c>
      <c r="K565" s="83">
        <f>G565</f>
        <v>-1.6071780002675951E-2</v>
      </c>
      <c r="P565" s="83">
        <f t="shared" si="285"/>
        <v>-1.4102423148019303E-2</v>
      </c>
      <c r="Q565" s="146">
        <f t="shared" si="286"/>
        <v>39144.029399999999</v>
      </c>
      <c r="R565" s="83">
        <f t="shared" si="282"/>
        <v>3.8783664209831246E-6</v>
      </c>
      <c r="S565" s="85">
        <v>1</v>
      </c>
      <c r="T565" s="83">
        <f t="shared" si="287"/>
        <v>3.8783664209831246E-6</v>
      </c>
      <c r="Z565" s="83">
        <f t="shared" si="288"/>
        <v>66288.5</v>
      </c>
      <c r="AA565" s="90">
        <f t="shared" si="289"/>
        <v>-1.675548570312679E-2</v>
      </c>
      <c r="AB565" s="90">
        <f t="shared" si="290"/>
        <v>-1.3418717447568463E-2</v>
      </c>
      <c r="AC565" s="90">
        <f t="shared" si="291"/>
        <v>-1.9693568546566478E-3</v>
      </c>
      <c r="AD565" s="90">
        <f t="shared" si="292"/>
        <v>6.8370570045083942E-4</v>
      </c>
      <c r="AE565" s="90">
        <f t="shared" si="293"/>
        <v>4.6745348482897294E-7</v>
      </c>
      <c r="AF565" s="83">
        <f t="shared" si="294"/>
        <v>-1.9693568546566478E-3</v>
      </c>
      <c r="AG565" s="147"/>
      <c r="AH565" s="83">
        <f t="shared" si="295"/>
        <v>-2.6530625551074872E-3</v>
      </c>
      <c r="AI565" s="83">
        <f t="shared" si="296"/>
        <v>0.9340803198180947</v>
      </c>
      <c r="AJ565" s="83">
        <f t="shared" si="297"/>
        <v>-0.75481114596736643</v>
      </c>
      <c r="AK565" s="83">
        <f t="shared" si="298"/>
        <v>0.339407902961885</v>
      </c>
      <c r="AL565" s="83">
        <f t="shared" si="299"/>
        <v>1.7626277188262158</v>
      </c>
      <c r="AM565" s="83">
        <f t="shared" si="300"/>
        <v>1.2129056881375195</v>
      </c>
      <c r="AN565" s="90">
        <f t="shared" si="307"/>
        <v>64.235838591733454</v>
      </c>
      <c r="AO565" s="90">
        <f t="shared" si="307"/>
        <v>64.235838566092795</v>
      </c>
      <c r="AP565" s="90">
        <f t="shared" si="307"/>
        <v>64.235838119452268</v>
      </c>
      <c r="AQ565" s="90">
        <f t="shared" si="307"/>
        <v>64.235830339510485</v>
      </c>
      <c r="AR565" s="90">
        <f t="shared" si="307"/>
        <v>64.23569487987838</v>
      </c>
      <c r="AS565" s="90">
        <f t="shared" si="307"/>
        <v>64.233353548925209</v>
      </c>
      <c r="AT565" s="90">
        <f t="shared" si="307"/>
        <v>64.197016293462156</v>
      </c>
      <c r="AU565" s="90">
        <f t="shared" si="301"/>
        <v>63.894887747524294</v>
      </c>
    </row>
    <row r="566" spans="1:47" ht="12.95" customHeight="1">
      <c r="A566" s="217" t="s">
        <v>1428</v>
      </c>
      <c r="B566" s="215" t="s">
        <v>197</v>
      </c>
      <c r="C566" s="216">
        <v>54165.620000000112</v>
      </c>
      <c r="D566" s="220">
        <v>2.9999999999999997E-4</v>
      </c>
      <c r="E566" s="53">
        <f t="shared" si="283"/>
        <v>66302.431669064841</v>
      </c>
      <c r="F566" s="83">
        <f t="shared" si="284"/>
        <v>66302.5</v>
      </c>
      <c r="G566" s="83">
        <f t="shared" si="302"/>
        <v>-1.5079699885973241E-2</v>
      </c>
      <c r="M566" s="83">
        <f t="shared" ref="M566:M571" si="308">G566</f>
        <v>-1.5079699885973241E-2</v>
      </c>
      <c r="O566" s="83">
        <f t="shared" ref="O566:O571" ca="1" si="309">+C$11+C$12*F566</f>
        <v>-1.0987559930958894E-2</v>
      </c>
      <c r="P566" s="83">
        <f t="shared" si="285"/>
        <v>-1.4106896935012761E-2</v>
      </c>
      <c r="Q566" s="146">
        <f t="shared" si="286"/>
        <v>39147.120000000112</v>
      </c>
      <c r="R566" s="83">
        <f t="shared" si="282"/>
        <v>9.4634558139741908E-7</v>
      </c>
      <c r="S566" s="85">
        <v>1</v>
      </c>
      <c r="T566" s="83">
        <f t="shared" si="287"/>
        <v>9.4634558139741908E-7</v>
      </c>
      <c r="Z566" s="83">
        <f t="shared" si="288"/>
        <v>66302.5</v>
      </c>
      <c r="AA566" s="90">
        <f t="shared" si="289"/>
        <v>-1.6752338457481711E-2</v>
      </c>
      <c r="AB566" s="90">
        <f t="shared" si="290"/>
        <v>-1.2434258363504289E-2</v>
      </c>
      <c r="AC566" s="90">
        <f t="shared" si="291"/>
        <v>-9.7280295096048054E-4</v>
      </c>
      <c r="AD566" s="90">
        <f t="shared" si="292"/>
        <v>1.6726385715084696E-3</v>
      </c>
      <c r="AE566" s="90">
        <f t="shared" si="293"/>
        <v>2.7977197908978938E-6</v>
      </c>
      <c r="AF566" s="83">
        <f t="shared" si="294"/>
        <v>-9.7280295096048054E-4</v>
      </c>
      <c r="AG566" s="147"/>
      <c r="AH566" s="83">
        <f t="shared" si="295"/>
        <v>-2.6454415224689515E-3</v>
      </c>
      <c r="AI566" s="83">
        <f t="shared" si="296"/>
        <v>0.93170896192013741</v>
      </c>
      <c r="AJ566" s="83">
        <f t="shared" si="297"/>
        <v>-0.75020668063448537</v>
      </c>
      <c r="AK566" s="83">
        <f t="shared" si="298"/>
        <v>0.33893873037208921</v>
      </c>
      <c r="AL566" s="83">
        <f t="shared" si="299"/>
        <v>1.7696192718810455</v>
      </c>
      <c r="AM566" s="83">
        <f t="shared" si="300"/>
        <v>1.2215810614051625</v>
      </c>
      <c r="AN566" s="90">
        <f t="shared" si="307"/>
        <v>64.242870860553921</v>
      </c>
      <c r="AO566" s="90">
        <f t="shared" si="307"/>
        <v>64.242870840119053</v>
      </c>
      <c r="AP566" s="90">
        <f t="shared" si="307"/>
        <v>64.242870468635289</v>
      </c>
      <c r="AQ566" s="90">
        <f t="shared" si="307"/>
        <v>64.24286371561</v>
      </c>
      <c r="AR566" s="90">
        <f t="shared" si="307"/>
        <v>64.242741004891442</v>
      </c>
      <c r="AS566" s="90">
        <f t="shared" si="307"/>
        <v>64.240527240471621</v>
      </c>
      <c r="AT566" s="90">
        <f t="shared" si="307"/>
        <v>64.204762381644628</v>
      </c>
      <c r="AU566" s="90">
        <f t="shared" si="301"/>
        <v>63.901524743053237</v>
      </c>
    </row>
    <row r="567" spans="1:47" ht="12.95" customHeight="1">
      <c r="A567" s="217" t="s">
        <v>1428</v>
      </c>
      <c r="B567" s="215" t="s">
        <v>195</v>
      </c>
      <c r="C567" s="216">
        <v>54166.611699999776</v>
      </c>
      <c r="D567" s="220">
        <v>4.0000000000000002E-4</v>
      </c>
      <c r="E567" s="53">
        <f t="shared" si="283"/>
        <v>66306.925378413987</v>
      </c>
      <c r="F567" s="83">
        <f t="shared" si="284"/>
        <v>66307</v>
      </c>
      <c r="G567" s="83">
        <f t="shared" si="302"/>
        <v>-1.6467960223963019E-2</v>
      </c>
      <c r="M567" s="83">
        <f t="shared" si="308"/>
        <v>-1.6467960223963019E-2</v>
      </c>
      <c r="O567" s="83">
        <f t="shared" ca="1" si="309"/>
        <v>-1.0992075741231143E-2</v>
      </c>
      <c r="P567" s="83">
        <f t="shared" si="285"/>
        <v>-1.4108334892145403E-2</v>
      </c>
      <c r="Q567" s="146">
        <f t="shared" si="286"/>
        <v>39148.111699999776</v>
      </c>
      <c r="R567" s="83">
        <f t="shared" si="282"/>
        <v>5.5678317065553926E-6</v>
      </c>
      <c r="S567" s="85">
        <v>1</v>
      </c>
      <c r="T567" s="83">
        <f t="shared" si="287"/>
        <v>5.5678317065553926E-6</v>
      </c>
      <c r="Z567" s="83">
        <f t="shared" si="288"/>
        <v>66307</v>
      </c>
      <c r="AA567" s="90">
        <f t="shared" si="289"/>
        <v>-1.6751303160062181E-2</v>
      </c>
      <c r="AB567" s="90">
        <f t="shared" si="290"/>
        <v>-1.3824991956046239E-2</v>
      </c>
      <c r="AC567" s="90">
        <f t="shared" si="291"/>
        <v>-2.3596253318176157E-3</v>
      </c>
      <c r="AD567" s="90">
        <f t="shared" si="292"/>
        <v>2.8334293609916239E-4</v>
      </c>
      <c r="AE567" s="90">
        <f t="shared" si="293"/>
        <v>8.0283219437294026E-8</v>
      </c>
      <c r="AF567" s="83">
        <f t="shared" si="294"/>
        <v>-2.3596253318176157E-3</v>
      </c>
      <c r="AG567" s="147"/>
      <c r="AH567" s="83">
        <f t="shared" si="295"/>
        <v>-2.6429682679167794E-3</v>
      </c>
      <c r="AI567" s="83">
        <f t="shared" si="296"/>
        <v>0.93094999417009894</v>
      </c>
      <c r="AJ567" s="83">
        <f t="shared" si="297"/>
        <v>-0.74872386662402857</v>
      </c>
      <c r="AK567" s="83">
        <f t="shared" si="298"/>
        <v>0.33878492517105846</v>
      </c>
      <c r="AL567" s="83">
        <f t="shared" si="299"/>
        <v>1.771859026762111</v>
      </c>
      <c r="AM567" s="83">
        <f t="shared" si="300"/>
        <v>1.2243759120623612</v>
      </c>
      <c r="AN567" s="90">
        <f t="shared" si="307"/>
        <v>64.245127443093281</v>
      </c>
      <c r="AO567" s="90">
        <f t="shared" si="307"/>
        <v>64.245127424133443</v>
      </c>
      <c r="AP567" s="90">
        <f t="shared" si="307"/>
        <v>64.245127074568202</v>
      </c>
      <c r="AQ567" s="90">
        <f t="shared" si="307"/>
        <v>64.245120629722052</v>
      </c>
      <c r="AR567" s="90">
        <f t="shared" si="307"/>
        <v>64.245001854539325</v>
      </c>
      <c r="AS567" s="90">
        <f t="shared" si="307"/>
        <v>64.242828561333482</v>
      </c>
      <c r="AT567" s="90">
        <f t="shared" si="307"/>
        <v>64.207249361272801</v>
      </c>
      <c r="AU567" s="90">
        <f t="shared" si="301"/>
        <v>63.903658063044681</v>
      </c>
    </row>
    <row r="568" spans="1:47" ht="12.95" customHeight="1">
      <c r="A568" s="217" t="s">
        <v>1428</v>
      </c>
      <c r="B568" s="215" t="s">
        <v>197</v>
      </c>
      <c r="C568" s="216">
        <v>54166.722300000023</v>
      </c>
      <c r="D568" s="220">
        <v>2.9999999999999997E-4</v>
      </c>
      <c r="E568" s="53">
        <f t="shared" si="283"/>
        <v>66307.426542329791</v>
      </c>
      <c r="F568" s="83">
        <f t="shared" si="284"/>
        <v>66307.5</v>
      </c>
      <c r="G568" s="83">
        <f t="shared" si="302"/>
        <v>-1.6211099980864674E-2</v>
      </c>
      <c r="M568" s="83">
        <f t="shared" si="308"/>
        <v>-1.6211099980864674E-2</v>
      </c>
      <c r="O568" s="83">
        <f t="shared" ca="1" si="309"/>
        <v>-1.0992577497928056E-2</v>
      </c>
      <c r="P568" s="83">
        <f t="shared" si="285"/>
        <v>-1.4108494663783878E-2</v>
      </c>
      <c r="Q568" s="146">
        <f t="shared" si="286"/>
        <v>39148.222300000023</v>
      </c>
      <c r="R568" s="83">
        <f t="shared" si="282"/>
        <v>4.4209491194164347E-6</v>
      </c>
      <c r="S568" s="85">
        <v>1</v>
      </c>
      <c r="T568" s="83">
        <f t="shared" si="287"/>
        <v>4.4209491194164347E-6</v>
      </c>
      <c r="Z568" s="83">
        <f t="shared" si="288"/>
        <v>66307.5</v>
      </c>
      <c r="AA568" s="90">
        <f t="shared" si="289"/>
        <v>-1.6751187419418022E-2</v>
      </c>
      <c r="AB568" s="90">
        <f t="shared" si="290"/>
        <v>-1.3568407225230528E-2</v>
      </c>
      <c r="AC568" s="90">
        <f t="shared" si="291"/>
        <v>-2.1026053170807961E-3</v>
      </c>
      <c r="AD568" s="90">
        <f t="shared" si="292"/>
        <v>5.4008743855334801E-4</v>
      </c>
      <c r="AE568" s="90">
        <f t="shared" si="293"/>
        <v>2.9169444128311648E-7</v>
      </c>
      <c r="AF568" s="83">
        <f t="shared" si="294"/>
        <v>-2.1026053170807961E-3</v>
      </c>
      <c r="AG568" s="147"/>
      <c r="AH568" s="83">
        <f t="shared" si="295"/>
        <v>-2.6426927556341458E-3</v>
      </c>
      <c r="AI568" s="83">
        <f t="shared" si="296"/>
        <v>0.93086576202505755</v>
      </c>
      <c r="AJ568" s="83">
        <f t="shared" si="297"/>
        <v>-0.74855902685226972</v>
      </c>
      <c r="AK568" s="83">
        <f t="shared" si="298"/>
        <v>0.33876774635123258</v>
      </c>
      <c r="AL568" s="83">
        <f t="shared" si="299"/>
        <v>1.772107663209572</v>
      </c>
      <c r="AM568" s="83">
        <f t="shared" si="300"/>
        <v>1.2246866425831018</v>
      </c>
      <c r="AN568" s="90">
        <f t="shared" si="307"/>
        <v>64.245378061018485</v>
      </c>
      <c r="AO568" s="90">
        <f t="shared" si="307"/>
        <v>64.24537804221697</v>
      </c>
      <c r="AP568" s="90">
        <f t="shared" si="307"/>
        <v>64.245377695023052</v>
      </c>
      <c r="AQ568" s="90">
        <f t="shared" si="307"/>
        <v>64.245371283780031</v>
      </c>
      <c r="AR568" s="90">
        <f t="shared" si="307"/>
        <v>64.245252941049728</v>
      </c>
      <c r="AS568" s="90">
        <f t="shared" si="307"/>
        <v>64.243084128461604</v>
      </c>
      <c r="AT568" s="90">
        <f t="shared" si="307"/>
        <v>64.207525607084321</v>
      </c>
      <c r="AU568" s="90">
        <f t="shared" si="301"/>
        <v>63.903895098599286</v>
      </c>
    </row>
    <row r="569" spans="1:47" ht="12.95" customHeight="1">
      <c r="A569" s="217" t="s">
        <v>1428</v>
      </c>
      <c r="B569" s="215" t="s">
        <v>195</v>
      </c>
      <c r="C569" s="216">
        <v>54167.494700000156</v>
      </c>
      <c r="D569" s="220">
        <v>2.0000000000000001E-4</v>
      </c>
      <c r="E569" s="53">
        <f t="shared" si="283"/>
        <v>66310.926533358375</v>
      </c>
      <c r="F569" s="83">
        <f t="shared" si="284"/>
        <v>66311</v>
      </c>
      <c r="G569" s="83">
        <f t="shared" ref="G569:G600" si="310">+C569-(C$7+F569*C$8)</f>
        <v>-1.6213079841691069E-2</v>
      </c>
      <c r="M569" s="83">
        <f t="shared" si="308"/>
        <v>-1.6213079841691069E-2</v>
      </c>
      <c r="O569" s="83">
        <f t="shared" ca="1" si="309"/>
        <v>-1.0996089794806464E-2</v>
      </c>
      <c r="P569" s="83">
        <f t="shared" si="285"/>
        <v>-1.4109613057546133E-2</v>
      </c>
      <c r="Q569" s="146">
        <f t="shared" si="286"/>
        <v>39148.994700000156</v>
      </c>
      <c r="R569" s="83">
        <f t="shared" si="282"/>
        <v>4.4245725120010412E-6</v>
      </c>
      <c r="S569" s="85">
        <v>1</v>
      </c>
      <c r="T569" s="83">
        <f t="shared" si="287"/>
        <v>4.4245725120010412E-6</v>
      </c>
      <c r="Z569" s="83">
        <f t="shared" si="288"/>
        <v>66311</v>
      </c>
      <c r="AA569" s="90">
        <f t="shared" si="289"/>
        <v>-1.6750373281342729E-2</v>
      </c>
      <c r="AB569" s="90">
        <f t="shared" si="290"/>
        <v>-1.3572319617894473E-2</v>
      </c>
      <c r="AC569" s="90">
        <f t="shared" si="291"/>
        <v>-2.1034667841449365E-3</v>
      </c>
      <c r="AD569" s="90">
        <f t="shared" si="292"/>
        <v>5.3729343965166002E-4</v>
      </c>
      <c r="AE569" s="90">
        <f t="shared" si="293"/>
        <v>2.8868424029271202E-7</v>
      </c>
      <c r="AF569" s="83">
        <f t="shared" si="294"/>
        <v>-2.1034667841449365E-3</v>
      </c>
      <c r="AG569" s="147"/>
      <c r="AH569" s="83">
        <f t="shared" si="295"/>
        <v>-2.6407602237965965E-3</v>
      </c>
      <c r="AI569" s="83">
        <f t="shared" si="296"/>
        <v>0.93027668327691748</v>
      </c>
      <c r="AJ569" s="83">
        <f t="shared" si="297"/>
        <v>-0.74740468963724227</v>
      </c>
      <c r="AK569" s="83">
        <f t="shared" si="298"/>
        <v>0.33864699604957632</v>
      </c>
      <c r="AL569" s="83">
        <f t="shared" si="299"/>
        <v>1.7738468594885457</v>
      </c>
      <c r="AM569" s="83">
        <f t="shared" si="300"/>
        <v>1.2268628320614174</v>
      </c>
      <c r="AN569" s="90">
        <f t="shared" si="307"/>
        <v>64.247131751907418</v>
      </c>
      <c r="AO569" s="90">
        <f t="shared" si="307"/>
        <v>64.247131734184009</v>
      </c>
      <c r="AP569" s="90">
        <f t="shared" si="307"/>
        <v>64.247131403238456</v>
      </c>
      <c r="AQ569" s="90">
        <f t="shared" si="307"/>
        <v>64.247125223685273</v>
      </c>
      <c r="AR569" s="90">
        <f t="shared" si="307"/>
        <v>64.24700988119379</v>
      </c>
      <c r="AS569" s="90">
        <f t="shared" si="307"/>
        <v>64.244872341808048</v>
      </c>
      <c r="AT569" s="90">
        <f t="shared" si="307"/>
        <v>64.209458849969039</v>
      </c>
      <c r="AU569" s="90">
        <f t="shared" si="301"/>
        <v>63.90555434748152</v>
      </c>
    </row>
    <row r="570" spans="1:47" ht="12.95" customHeight="1">
      <c r="A570" s="217" t="s">
        <v>1428</v>
      </c>
      <c r="B570" s="215" t="s">
        <v>195</v>
      </c>
      <c r="C570" s="216">
        <v>54167.715400000103</v>
      </c>
      <c r="D570" s="220">
        <v>2.0000000000000001E-4</v>
      </c>
      <c r="E570" s="53">
        <f t="shared" si="283"/>
        <v>66311.926595527839</v>
      </c>
      <c r="F570" s="83">
        <f t="shared" si="284"/>
        <v>66312</v>
      </c>
      <c r="G570" s="83">
        <f t="shared" si="310"/>
        <v>-1.6199359895836096E-2</v>
      </c>
      <c r="M570" s="83">
        <f t="shared" si="308"/>
        <v>-1.6199359895836096E-2</v>
      </c>
      <c r="O570" s="83">
        <f t="shared" ca="1" si="309"/>
        <v>-1.0997093308200305E-2</v>
      </c>
      <c r="P570" s="83">
        <f t="shared" si="285"/>
        <v>-1.4109932596143791E-2</v>
      </c>
      <c r="Q570" s="146">
        <f t="shared" si="286"/>
        <v>39149.215400000103</v>
      </c>
      <c r="R570" s="83">
        <f t="shared" si="282"/>
        <v>4.3657064406994782E-6</v>
      </c>
      <c r="S570" s="85">
        <v>1</v>
      </c>
      <c r="T570" s="83">
        <f t="shared" si="287"/>
        <v>4.3657064406994782E-6</v>
      </c>
      <c r="Z570" s="83">
        <f t="shared" si="288"/>
        <v>66312</v>
      </c>
      <c r="AA570" s="90">
        <f t="shared" si="289"/>
        <v>-1.6750139401370486E-2</v>
      </c>
      <c r="AB570" s="90">
        <f t="shared" si="290"/>
        <v>-1.3559153090609399E-2</v>
      </c>
      <c r="AC570" s="90">
        <f t="shared" si="291"/>
        <v>-2.0894272996923053E-3</v>
      </c>
      <c r="AD570" s="90">
        <f t="shared" si="292"/>
        <v>5.507795055343899E-4</v>
      </c>
      <c r="AE570" s="90">
        <f t="shared" si="293"/>
        <v>3.0335806371670703E-7</v>
      </c>
      <c r="AF570" s="83">
        <f t="shared" si="294"/>
        <v>-2.0894272996923053E-3</v>
      </c>
      <c r="AG570" s="147"/>
      <c r="AH570" s="83">
        <f t="shared" si="295"/>
        <v>-2.6402068052266965E-3</v>
      </c>
      <c r="AI570" s="83">
        <f t="shared" si="296"/>
        <v>0.93010855058794539</v>
      </c>
      <c r="AJ570" s="83">
        <f t="shared" si="297"/>
        <v>-0.74707473229736476</v>
      </c>
      <c r="AK570" s="83">
        <f t="shared" si="298"/>
        <v>0.33861233605312024</v>
      </c>
      <c r="AL570" s="83">
        <f t="shared" si="299"/>
        <v>1.7743433685141092</v>
      </c>
      <c r="AM570" s="83">
        <f t="shared" si="300"/>
        <v>1.2274849468751858</v>
      </c>
      <c r="AN570" s="90">
        <f t="shared" si="307"/>
        <v>64.247632602630134</v>
      </c>
      <c r="AO570" s="90">
        <f t="shared" si="307"/>
        <v>64.247632585205238</v>
      </c>
      <c r="AP570" s="90">
        <f t="shared" si="307"/>
        <v>64.247632258790716</v>
      </c>
      <c r="AQ570" s="90">
        <f t="shared" si="307"/>
        <v>64.2476261443081</v>
      </c>
      <c r="AR570" s="90">
        <f t="shared" si="307"/>
        <v>64.247511650394316</v>
      </c>
      <c r="AS570" s="90">
        <f t="shared" si="307"/>
        <v>64.245383016827489</v>
      </c>
      <c r="AT570" s="90">
        <f t="shared" si="307"/>
        <v>64.210011051435728</v>
      </c>
      <c r="AU570" s="90">
        <f t="shared" si="301"/>
        <v>63.906028418590736</v>
      </c>
    </row>
    <row r="571" spans="1:47" ht="12.95" customHeight="1">
      <c r="A571" s="217" t="s">
        <v>1428</v>
      </c>
      <c r="B571" s="215" t="s">
        <v>197</v>
      </c>
      <c r="C571" s="216">
        <v>54170.694999999832</v>
      </c>
      <c r="D571" s="220">
        <v>2.9999999999999997E-4</v>
      </c>
      <c r="E571" s="53">
        <f t="shared" si="283"/>
        <v>66325.428114515467</v>
      </c>
      <c r="F571" s="83">
        <f t="shared" si="284"/>
        <v>66325.5</v>
      </c>
      <c r="G571" s="83">
        <f t="shared" si="310"/>
        <v>-1.5864140164921992E-2</v>
      </c>
      <c r="M571" s="83">
        <f t="shared" si="308"/>
        <v>-1.5864140164921992E-2</v>
      </c>
      <c r="O571" s="83">
        <f t="shared" ca="1" si="309"/>
        <v>-1.1010640739017023E-2</v>
      </c>
      <c r="P571" s="83">
        <f t="shared" si="285"/>
        <v>-1.4114246259450796E-2</v>
      </c>
      <c r="Q571" s="146">
        <f t="shared" si="286"/>
        <v>39152.194999999832</v>
      </c>
      <c r="R571" s="83">
        <f t="shared" si="282"/>
        <v>3.0621286804052321E-6</v>
      </c>
      <c r="S571" s="85">
        <v>1</v>
      </c>
      <c r="T571" s="83">
        <f t="shared" si="287"/>
        <v>3.0621286804052321E-6</v>
      </c>
      <c r="Z571" s="83">
        <f t="shared" si="288"/>
        <v>66325.5</v>
      </c>
      <c r="AA571" s="90">
        <f t="shared" si="289"/>
        <v>-1.6746927080987524E-2</v>
      </c>
      <c r="AB571" s="90">
        <f t="shared" si="290"/>
        <v>-1.3231459343385266E-2</v>
      </c>
      <c r="AC571" s="90">
        <f t="shared" si="291"/>
        <v>-1.7498939054711952E-3</v>
      </c>
      <c r="AD571" s="90">
        <f t="shared" si="292"/>
        <v>8.8278691606553245E-4</v>
      </c>
      <c r="AE571" s="90">
        <f t="shared" si="293"/>
        <v>7.7931273917649344E-7</v>
      </c>
      <c r="AF571" s="83">
        <f t="shared" si="294"/>
        <v>-1.7498939054711952E-3</v>
      </c>
      <c r="AG571" s="147"/>
      <c r="AH571" s="83">
        <f t="shared" si="295"/>
        <v>-2.6326808215367259E-3</v>
      </c>
      <c r="AI571" s="83">
        <f t="shared" si="296"/>
        <v>0.92784638491344495</v>
      </c>
      <c r="AJ571" s="83">
        <f t="shared" si="297"/>
        <v>-0.74261404589867452</v>
      </c>
      <c r="AK571" s="83">
        <f t="shared" si="298"/>
        <v>0.33813752329224017</v>
      </c>
      <c r="AL571" s="83">
        <f t="shared" si="299"/>
        <v>1.7810287256451662</v>
      </c>
      <c r="AM571" s="83">
        <f t="shared" si="300"/>
        <v>1.2358986572595438</v>
      </c>
      <c r="AN571" s="90">
        <f t="shared" ref="AN571:AT580" si="311">$AU571+$AB$7*SIN(AO571)</f>
        <v>64.254385245998236</v>
      </c>
      <c r="AO571" s="90">
        <f t="shared" si="311"/>
        <v>64.254385232214815</v>
      </c>
      <c r="AP571" s="90">
        <f t="shared" si="311"/>
        <v>64.254384962347345</v>
      </c>
      <c r="AQ571" s="90">
        <f t="shared" si="311"/>
        <v>64.254379678675321</v>
      </c>
      <c r="AR571" s="90">
        <f t="shared" si="311"/>
        <v>64.25427626852229</v>
      </c>
      <c r="AS571" s="90">
        <f t="shared" si="311"/>
        <v>64.252266571013749</v>
      </c>
      <c r="AT571" s="90">
        <f t="shared" si="311"/>
        <v>64.217459077465804</v>
      </c>
      <c r="AU571" s="90">
        <f t="shared" si="301"/>
        <v>63.912428378565075</v>
      </c>
    </row>
    <row r="572" spans="1:47" ht="12.95" customHeight="1">
      <c r="A572" s="155" t="s">
        <v>1155</v>
      </c>
      <c r="B572" s="150" t="s">
        <v>197</v>
      </c>
      <c r="C572" s="49">
        <v>54170.916100000002</v>
      </c>
      <c r="D572" s="155" t="s">
        <v>55</v>
      </c>
      <c r="E572" s="53">
        <f t="shared" si="283"/>
        <v>66326.429989213662</v>
      </c>
      <c r="F572" s="83">
        <f t="shared" si="284"/>
        <v>66326.5</v>
      </c>
      <c r="G572" s="83">
        <f t="shared" si="310"/>
        <v>-1.5450419996341225E-2</v>
      </c>
      <c r="K572" s="83">
        <f>G572</f>
        <v>-1.5450419996341225E-2</v>
      </c>
      <c r="P572" s="83">
        <f t="shared" si="285"/>
        <v>-1.4114565782083803E-2</v>
      </c>
      <c r="Q572" s="146">
        <f t="shared" si="286"/>
        <v>39152.416100000002</v>
      </c>
      <c r="R572" s="83">
        <f t="shared" si="282"/>
        <v>1.7845064817493136E-6</v>
      </c>
      <c r="S572" s="85">
        <v>1</v>
      </c>
      <c r="T572" s="83">
        <f t="shared" si="287"/>
        <v>1.7845064817493136E-6</v>
      </c>
      <c r="Z572" s="83">
        <f t="shared" si="288"/>
        <v>66326.5</v>
      </c>
      <c r="AA572" s="90">
        <f t="shared" si="289"/>
        <v>-1.6746685078488657E-2</v>
      </c>
      <c r="AB572" s="90">
        <f t="shared" si="290"/>
        <v>-1.2818300699936371E-2</v>
      </c>
      <c r="AC572" s="90">
        <f t="shared" si="291"/>
        <v>-1.3358542142574217E-3</v>
      </c>
      <c r="AD572" s="90">
        <f t="shared" si="292"/>
        <v>1.2962650821474325E-3</v>
      </c>
      <c r="AE572" s="90">
        <f t="shared" si="293"/>
        <v>1.6803031631946901E-6</v>
      </c>
      <c r="AF572" s="83">
        <f t="shared" si="294"/>
        <v>-1.3358542142574217E-3</v>
      </c>
      <c r="AG572" s="147"/>
      <c r="AH572" s="83">
        <f t="shared" si="295"/>
        <v>-2.6321192964048538E-3</v>
      </c>
      <c r="AI572" s="83">
        <f t="shared" si="296"/>
        <v>0.92767938131935657</v>
      </c>
      <c r="AJ572" s="83">
        <f t="shared" si="297"/>
        <v>-0.74228316836913366</v>
      </c>
      <c r="AK572" s="83">
        <f t="shared" si="298"/>
        <v>0.3381018440380324</v>
      </c>
      <c r="AL572" s="83">
        <f t="shared" si="299"/>
        <v>1.7815226442153098</v>
      </c>
      <c r="AM572" s="83">
        <f t="shared" si="300"/>
        <v>1.2365230239708715</v>
      </c>
      <c r="AN572" s="90">
        <f t="shared" si="311"/>
        <v>64.254884788456309</v>
      </c>
      <c r="AO572" s="90">
        <f t="shared" si="311"/>
        <v>64.254884774915482</v>
      </c>
      <c r="AP572" s="90">
        <f t="shared" si="311"/>
        <v>64.254884508908191</v>
      </c>
      <c r="AQ572" s="90">
        <f t="shared" si="311"/>
        <v>64.254879283334901</v>
      </c>
      <c r="AR572" s="90">
        <f t="shared" si="311"/>
        <v>64.254776666870356</v>
      </c>
      <c r="AS572" s="90">
        <f t="shared" si="311"/>
        <v>64.252775682789704</v>
      </c>
      <c r="AT572" s="90">
        <f t="shared" si="311"/>
        <v>64.218010286609271</v>
      </c>
      <c r="AU572" s="90">
        <f t="shared" si="301"/>
        <v>63.912902449674284</v>
      </c>
    </row>
    <row r="573" spans="1:47" ht="12.95" customHeight="1">
      <c r="A573" s="217" t="s">
        <v>1428</v>
      </c>
      <c r="B573" s="215" t="s">
        <v>197</v>
      </c>
      <c r="C573" s="216">
        <v>54171.577200000174</v>
      </c>
      <c r="D573" s="220">
        <v>1E-4</v>
      </c>
      <c r="E573" s="53">
        <f t="shared" si="283"/>
        <v>66329.42564440424</v>
      </c>
      <c r="F573" s="83">
        <f t="shared" si="284"/>
        <v>66329.5</v>
      </c>
      <c r="G573" s="83">
        <f t="shared" si="310"/>
        <v>-1.6409259827923961E-2</v>
      </c>
      <c r="M573" s="83">
        <f>G573</f>
        <v>-1.6409259827923961E-2</v>
      </c>
      <c r="O573" s="83">
        <f ca="1">+C$11+C$12*F573</f>
        <v>-1.1014654792592359E-2</v>
      </c>
      <c r="P573" s="83">
        <f t="shared" si="285"/>
        <v>-1.4115524343376779E-2</v>
      </c>
      <c r="Q573" s="146">
        <f t="shared" si="286"/>
        <v>39153.077200000174</v>
      </c>
      <c r="R573" s="83">
        <f t="shared" si="282"/>
        <v>5.2612224730708943E-6</v>
      </c>
      <c r="S573" s="85">
        <v>1</v>
      </c>
      <c r="T573" s="83">
        <f t="shared" si="287"/>
        <v>5.2612224730708943E-6</v>
      </c>
      <c r="Z573" s="83">
        <f t="shared" si="288"/>
        <v>66329.5</v>
      </c>
      <c r="AA573" s="90">
        <f t="shared" si="289"/>
        <v>-1.6745955732613962E-2</v>
      </c>
      <c r="AB573" s="90">
        <f t="shared" si="290"/>
        <v>-1.377882843868678E-2</v>
      </c>
      <c r="AC573" s="90">
        <f t="shared" si="291"/>
        <v>-2.2937354845471818E-3</v>
      </c>
      <c r="AD573" s="90">
        <f t="shared" si="292"/>
        <v>3.3669590469000144E-4</v>
      </c>
      <c r="AE573" s="90">
        <f t="shared" si="293"/>
        <v>1.1336413223501853E-7</v>
      </c>
      <c r="AF573" s="83">
        <f t="shared" si="294"/>
        <v>-2.2937354845471818E-3</v>
      </c>
      <c r="AG573" s="147"/>
      <c r="AH573" s="83">
        <f t="shared" si="295"/>
        <v>-2.6304313892371815E-3</v>
      </c>
      <c r="AI573" s="83">
        <f t="shared" si="296"/>
        <v>0.92717883689481673</v>
      </c>
      <c r="AJ573" s="83">
        <f t="shared" si="297"/>
        <v>-0.74129016515124646</v>
      </c>
      <c r="AK573" s="83">
        <f t="shared" si="298"/>
        <v>0.33799438905442991</v>
      </c>
      <c r="AL573" s="83">
        <f t="shared" si="299"/>
        <v>1.7830033338230573</v>
      </c>
      <c r="AM573" s="83">
        <f t="shared" si="300"/>
        <v>1.2383970639144837</v>
      </c>
      <c r="AN573" s="90">
        <f t="shared" si="311"/>
        <v>64.256382876595737</v>
      </c>
      <c r="AO573" s="90">
        <f t="shared" si="311"/>
        <v>64.256382863761701</v>
      </c>
      <c r="AP573" s="90">
        <f t="shared" si="311"/>
        <v>64.256382609075715</v>
      </c>
      <c r="AQ573" s="90">
        <f t="shared" si="311"/>
        <v>64.256377555029474</v>
      </c>
      <c r="AR573" s="90">
        <f t="shared" si="311"/>
        <v>64.256277297227484</v>
      </c>
      <c r="AS573" s="90">
        <f t="shared" si="311"/>
        <v>64.25430237260079</v>
      </c>
      <c r="AT573" s="90">
        <f t="shared" si="311"/>
        <v>64.219663502544549</v>
      </c>
      <c r="AU573" s="90">
        <f t="shared" si="301"/>
        <v>63.914324663001914</v>
      </c>
    </row>
    <row r="574" spans="1:47" ht="12.95" customHeight="1">
      <c r="A574" s="217" t="s">
        <v>1428</v>
      </c>
      <c r="B574" s="215" t="s">
        <v>195</v>
      </c>
      <c r="C574" s="216">
        <v>54171.687200000044</v>
      </c>
      <c r="D574" s="220">
        <v>2.0000000000000001E-4</v>
      </c>
      <c r="E574" s="53">
        <f t="shared" si="283"/>
        <v>66329.924089526743</v>
      </c>
      <c r="F574" s="83">
        <f t="shared" si="284"/>
        <v>66330</v>
      </c>
      <c r="G574" s="83">
        <f t="shared" si="310"/>
        <v>-1.6752399955294095E-2</v>
      </c>
      <c r="M574" s="83">
        <f>G574</f>
        <v>-1.6752399955294095E-2</v>
      </c>
      <c r="O574" s="83">
        <f ca="1">+C$11+C$12*F574</f>
        <v>-1.1015156549289272E-2</v>
      </c>
      <c r="P574" s="83">
        <f t="shared" si="285"/>
        <v>-1.4115684102628884E-2</v>
      </c>
      <c r="Q574" s="146">
        <f t="shared" si="286"/>
        <v>39153.187200000044</v>
      </c>
      <c r="R574" s="83">
        <f t="shared" si="282"/>
        <v>6.9522704876960287E-6</v>
      </c>
      <c r="S574" s="85">
        <v>1</v>
      </c>
      <c r="T574" s="83">
        <f t="shared" si="287"/>
        <v>6.9522704876960287E-6</v>
      </c>
      <c r="Z574" s="83">
        <f t="shared" si="288"/>
        <v>66330</v>
      </c>
      <c r="AA574" s="90">
        <f t="shared" si="289"/>
        <v>-1.674583368870847E-2</v>
      </c>
      <c r="AB574" s="90">
        <f t="shared" si="290"/>
        <v>-1.4122250369214509E-2</v>
      </c>
      <c r="AC574" s="90">
        <f t="shared" si="291"/>
        <v>-2.6367158526652106E-3</v>
      </c>
      <c r="AD574" s="90">
        <f t="shared" si="292"/>
        <v>-6.5662665856246194E-6</v>
      </c>
      <c r="AE574" s="90">
        <f t="shared" si="293"/>
        <v>4.3115856873490398E-11</v>
      </c>
      <c r="AF574" s="83">
        <f t="shared" si="294"/>
        <v>-2.6367158526652106E-3</v>
      </c>
      <c r="AG574" s="147"/>
      <c r="AH574" s="83">
        <f t="shared" si="295"/>
        <v>-2.6301495860795851E-3</v>
      </c>
      <c r="AI574" s="83">
        <f t="shared" si="296"/>
        <v>0.92709548081199655</v>
      </c>
      <c r="AJ574" s="83">
        <f t="shared" si="297"/>
        <v>-0.74112461082579995</v>
      </c>
      <c r="AK574" s="83">
        <f t="shared" si="298"/>
        <v>0.33797641916298699</v>
      </c>
      <c r="AL574" s="83">
        <f t="shared" si="299"/>
        <v>1.7832499601015426</v>
      </c>
      <c r="AM574" s="83">
        <f t="shared" si="300"/>
        <v>1.2387095411692091</v>
      </c>
      <c r="AN574" s="90">
        <f t="shared" si="311"/>
        <v>64.256632479368818</v>
      </c>
      <c r="AO574" s="90">
        <f t="shared" si="311"/>
        <v>64.256632466649577</v>
      </c>
      <c r="AP574" s="90">
        <f t="shared" si="311"/>
        <v>64.256632213813148</v>
      </c>
      <c r="AQ574" s="90">
        <f t="shared" si="311"/>
        <v>64.256627187953882</v>
      </c>
      <c r="AR574" s="90">
        <f t="shared" si="311"/>
        <v>64.256527320003414</v>
      </c>
      <c r="AS574" s="90">
        <f t="shared" si="311"/>
        <v>64.254556726800047</v>
      </c>
      <c r="AT574" s="90">
        <f t="shared" si="311"/>
        <v>64.219938978501332</v>
      </c>
      <c r="AU574" s="90">
        <f t="shared" si="301"/>
        <v>63.914561698556518</v>
      </c>
    </row>
    <row r="575" spans="1:47" ht="12.95" customHeight="1">
      <c r="A575" s="66" t="s">
        <v>210</v>
      </c>
      <c r="B575" s="52"/>
      <c r="C575" s="49">
        <v>54175.439599999998</v>
      </c>
      <c r="D575" s="66">
        <v>2.0000000000000001E-4</v>
      </c>
      <c r="E575" s="83">
        <f t="shared" si="283"/>
        <v>66346.927412071105</v>
      </c>
      <c r="F575" s="83">
        <f t="shared" si="284"/>
        <v>66347</v>
      </c>
      <c r="G575" s="83">
        <f t="shared" si="310"/>
        <v>-1.6019160000723787E-2</v>
      </c>
      <c r="J575" s="83">
        <f>G575</f>
        <v>-1.6019160000723787E-2</v>
      </c>
      <c r="P575" s="83">
        <f t="shared" si="285"/>
        <v>-1.4121115753425412E-2</v>
      </c>
      <c r="Q575" s="146">
        <f t="shared" si="286"/>
        <v>39156.939599999998</v>
      </c>
      <c r="R575" s="83">
        <f t="shared" si="282"/>
        <v>3.602571964702452E-6</v>
      </c>
      <c r="S575" s="85">
        <v>1</v>
      </c>
      <c r="T575" s="83">
        <f t="shared" si="287"/>
        <v>3.602571964702452E-6</v>
      </c>
      <c r="Z575" s="83">
        <f t="shared" si="288"/>
        <v>66347</v>
      </c>
      <c r="AA575" s="90">
        <f t="shared" si="289"/>
        <v>-1.6741601985021004E-2</v>
      </c>
      <c r="AB575" s="90">
        <f t="shared" si="290"/>
        <v>-1.3398673769128195E-2</v>
      </c>
      <c r="AC575" s="90">
        <f t="shared" si="291"/>
        <v>-1.8980442472983743E-3</v>
      </c>
      <c r="AD575" s="90">
        <f t="shared" si="292"/>
        <v>7.224419842972174E-4</v>
      </c>
      <c r="AE575" s="90">
        <f t="shared" si="293"/>
        <v>5.2192242067530088E-7</v>
      </c>
      <c r="AF575" s="83">
        <f t="shared" si="294"/>
        <v>-1.8980442472983743E-3</v>
      </c>
      <c r="AG575" s="147"/>
      <c r="AH575" s="83">
        <f t="shared" si="295"/>
        <v>-2.6204862315955912E-3</v>
      </c>
      <c r="AI575" s="83">
        <f t="shared" si="296"/>
        <v>0.92427291421082503</v>
      </c>
      <c r="AJ575" s="83">
        <f t="shared" si="297"/>
        <v>-0.73548681993727805</v>
      </c>
      <c r="AK575" s="83">
        <f t="shared" si="298"/>
        <v>0.33735520939530184</v>
      </c>
      <c r="AL575" s="83">
        <f t="shared" si="299"/>
        <v>1.7916089649125193</v>
      </c>
      <c r="AM575" s="83">
        <f t="shared" si="300"/>
        <v>1.2493572648961055</v>
      </c>
      <c r="AN575" s="90">
        <f t="shared" si="311"/>
        <v>64.265105656947668</v>
      </c>
      <c r="AO575" s="90">
        <f t="shared" si="311"/>
        <v>64.265105647658501</v>
      </c>
      <c r="AP575" s="90">
        <f t="shared" si="311"/>
        <v>64.265105451709388</v>
      </c>
      <c r="AQ575" s="90">
        <f t="shared" si="311"/>
        <v>64.265101318349011</v>
      </c>
      <c r="AR575" s="90">
        <f t="shared" si="311"/>
        <v>64.265014157787192</v>
      </c>
      <c r="AS575" s="90">
        <f t="shared" si="311"/>
        <v>64.263188799714101</v>
      </c>
      <c r="AT575" s="90">
        <f t="shared" si="311"/>
        <v>64.229294938012615</v>
      </c>
      <c r="AU575" s="90">
        <f t="shared" si="301"/>
        <v>63.922620907413091</v>
      </c>
    </row>
    <row r="576" spans="1:47" ht="12.95" customHeight="1">
      <c r="A576" s="66" t="s">
        <v>210</v>
      </c>
      <c r="B576" s="50" t="s">
        <v>197</v>
      </c>
      <c r="C576" s="49">
        <v>54175.550499999998</v>
      </c>
      <c r="D576" s="66">
        <v>8.0000000000000004E-4</v>
      </c>
      <c r="E576" s="83">
        <f t="shared" si="283"/>
        <v>66347.429935381559</v>
      </c>
      <c r="F576" s="83">
        <f t="shared" si="284"/>
        <v>66347.5</v>
      </c>
      <c r="G576" s="83">
        <f t="shared" si="310"/>
        <v>-1.5462299998034723E-2</v>
      </c>
      <c r="J576" s="83">
        <f>G576</f>
        <v>-1.5462299998034723E-2</v>
      </c>
      <c r="P576" s="83">
        <f t="shared" si="285"/>
        <v>-1.4121275503043686E-2</v>
      </c>
      <c r="Q576" s="146">
        <f t="shared" si="286"/>
        <v>39157.050499999998</v>
      </c>
      <c r="R576" s="83">
        <f t="shared" si="282"/>
        <v>1.798346696165967E-6</v>
      </c>
      <c r="S576" s="85">
        <v>1</v>
      </c>
      <c r="T576" s="83">
        <f t="shared" si="287"/>
        <v>1.798346696165967E-6</v>
      </c>
      <c r="Z576" s="83">
        <f t="shared" si="288"/>
        <v>66347.5</v>
      </c>
      <c r="AA576" s="90">
        <f t="shared" si="289"/>
        <v>-1.6741475116849425E-2</v>
      </c>
      <c r="AB576" s="90">
        <f t="shared" si="290"/>
        <v>-1.2842100384228984E-2</v>
      </c>
      <c r="AC576" s="90">
        <f t="shared" si="291"/>
        <v>-1.3410244949910374E-3</v>
      </c>
      <c r="AD576" s="90">
        <f t="shared" si="292"/>
        <v>1.2791751188147016E-3</v>
      </c>
      <c r="AE576" s="90">
        <f t="shared" si="293"/>
        <v>1.6362889845946059E-6</v>
      </c>
      <c r="AF576" s="83">
        <f t="shared" si="294"/>
        <v>-1.3410244949910374E-3</v>
      </c>
      <c r="AG576" s="147"/>
      <c r="AH576" s="83">
        <f t="shared" si="295"/>
        <v>-2.620199613805739E-3</v>
      </c>
      <c r="AI576" s="83">
        <f t="shared" si="296"/>
        <v>0.92419023649982257</v>
      </c>
      <c r="AJ576" s="83">
        <f t="shared" si="297"/>
        <v>-0.73532074463367558</v>
      </c>
      <c r="AK576" s="83">
        <f t="shared" si="298"/>
        <v>0.33733663985152312</v>
      </c>
      <c r="AL576" s="83">
        <f t="shared" si="299"/>
        <v>1.7918540477920024</v>
      </c>
      <c r="AM576" s="83">
        <f t="shared" si="300"/>
        <v>1.2496711285353321</v>
      </c>
      <c r="AN576" s="90">
        <f t="shared" si="311"/>
        <v>64.265354477480983</v>
      </c>
      <c r="AO576" s="90">
        <f t="shared" si="311"/>
        <v>64.265354468279767</v>
      </c>
      <c r="AP576" s="90">
        <f t="shared" si="311"/>
        <v>64.265354273836195</v>
      </c>
      <c r="AQ576" s="90">
        <f t="shared" si="311"/>
        <v>64.26535016484732</v>
      </c>
      <c r="AR576" s="90">
        <f t="shared" si="311"/>
        <v>64.265263362096462</v>
      </c>
      <c r="AS576" s="90">
        <f t="shared" si="311"/>
        <v>64.263442215228636</v>
      </c>
      <c r="AT576" s="90">
        <f t="shared" si="311"/>
        <v>64.229569812165295</v>
      </c>
      <c r="AU576" s="90">
        <f t="shared" si="301"/>
        <v>63.922857942967696</v>
      </c>
    </row>
    <row r="577" spans="1:48" ht="12.95" customHeight="1">
      <c r="A577" s="66" t="s">
        <v>307</v>
      </c>
      <c r="B577" s="50" t="s">
        <v>197</v>
      </c>
      <c r="C577" s="49">
        <v>54192.322399999997</v>
      </c>
      <c r="D577" s="66">
        <v>2.0000000000000001E-4</v>
      </c>
      <c r="E577" s="83">
        <f t="shared" si="283"/>
        <v>66423.428769563732</v>
      </c>
      <c r="F577" s="83">
        <f t="shared" si="284"/>
        <v>66423.5</v>
      </c>
      <c r="G577" s="83">
        <f t="shared" si="310"/>
        <v>-1.5719580005679745E-2</v>
      </c>
      <c r="K577" s="83">
        <f>G577</f>
        <v>-1.5719580005679745E-2</v>
      </c>
      <c r="P577" s="83">
        <f t="shared" si="285"/>
        <v>-1.4145554244384751E-2</v>
      </c>
      <c r="Q577" s="146">
        <f t="shared" si="286"/>
        <v>39173.822399999997</v>
      </c>
      <c r="R577" s="83">
        <f t="shared" si="282"/>
        <v>2.4775570972202848E-6</v>
      </c>
      <c r="S577" s="85">
        <v>1</v>
      </c>
      <c r="T577" s="83">
        <f t="shared" si="287"/>
        <v>2.4775570972202848E-6</v>
      </c>
      <c r="Z577" s="83">
        <f t="shared" si="288"/>
        <v>66423.5</v>
      </c>
      <c r="AA577" s="90">
        <f t="shared" si="289"/>
        <v>-1.6720631996198904E-2</v>
      </c>
      <c r="AB577" s="90">
        <f t="shared" si="290"/>
        <v>-1.3144502253865592E-2</v>
      </c>
      <c r="AC577" s="90">
        <f t="shared" si="291"/>
        <v>-1.5740257612949938E-3</v>
      </c>
      <c r="AD577" s="90">
        <f t="shared" si="292"/>
        <v>1.0010519905191591E-3</v>
      </c>
      <c r="AE577" s="90">
        <f t="shared" si="293"/>
        <v>1.0021050877223705E-6</v>
      </c>
      <c r="AF577" s="83">
        <f t="shared" si="294"/>
        <v>-1.5740257612949938E-3</v>
      </c>
      <c r="AG577" s="147"/>
      <c r="AH577" s="83">
        <f t="shared" si="295"/>
        <v>-2.5750777518141524E-3</v>
      </c>
      <c r="AI577" s="83">
        <f t="shared" si="296"/>
        <v>0.91184674985625969</v>
      </c>
      <c r="AJ577" s="83">
        <f t="shared" si="297"/>
        <v>-0.7099229533274396</v>
      </c>
      <c r="AK577" s="83">
        <f t="shared" si="298"/>
        <v>0.33432339630567909</v>
      </c>
      <c r="AL577" s="83">
        <f t="shared" si="299"/>
        <v>1.8286050725651157</v>
      </c>
      <c r="AM577" s="83">
        <f t="shared" si="300"/>
        <v>1.2978551631678374</v>
      </c>
      <c r="AN577" s="90">
        <f t="shared" si="311"/>
        <v>64.302919441429808</v>
      </c>
      <c r="AO577" s="90">
        <f t="shared" si="311"/>
        <v>64.302919439700347</v>
      </c>
      <c r="AP577" s="90">
        <f t="shared" si="311"/>
        <v>64.302919389461223</v>
      </c>
      <c r="AQ577" s="90">
        <f t="shared" si="311"/>
        <v>64.302917930072724</v>
      </c>
      <c r="AR577" s="90">
        <f t="shared" si="311"/>
        <v>64.302875545812597</v>
      </c>
      <c r="AS577" s="90">
        <f t="shared" si="311"/>
        <v>64.301652335371287</v>
      </c>
      <c r="AT577" s="90">
        <f t="shared" si="311"/>
        <v>64.271149077185086</v>
      </c>
      <c r="AU577" s="90">
        <f t="shared" si="301"/>
        <v>63.958887347267684</v>
      </c>
    </row>
    <row r="578" spans="1:48" ht="12.95" customHeight="1">
      <c r="A578" s="66" t="s">
        <v>307</v>
      </c>
      <c r="B578" s="50" t="s">
        <v>195</v>
      </c>
      <c r="C578" s="49">
        <v>54192.432500000003</v>
      </c>
      <c r="D578" s="66">
        <v>2.0000000000000001E-4</v>
      </c>
      <c r="E578" s="83">
        <f t="shared" si="283"/>
        <v>66423.927667818789</v>
      </c>
      <c r="F578" s="83">
        <f t="shared" si="284"/>
        <v>66424</v>
      </c>
      <c r="G578" s="83">
        <f t="shared" si="310"/>
        <v>-1.5962719997332897E-2</v>
      </c>
      <c r="K578" s="83">
        <f>G578</f>
        <v>-1.5962719997332897E-2</v>
      </c>
      <c r="P578" s="83">
        <f t="shared" si="285"/>
        <v>-1.4145713951889387E-2</v>
      </c>
      <c r="Q578" s="146">
        <f t="shared" si="286"/>
        <v>39173.932500000003</v>
      </c>
      <c r="R578" s="83">
        <f t="shared" si="282"/>
        <v>3.301510969178261E-6</v>
      </c>
      <c r="S578" s="85">
        <v>1</v>
      </c>
      <c r="T578" s="83">
        <f t="shared" si="287"/>
        <v>3.301510969178261E-6</v>
      </c>
      <c r="Z578" s="83">
        <f t="shared" si="288"/>
        <v>66424</v>
      </c>
      <c r="AA578" s="90">
        <f t="shared" si="289"/>
        <v>-1.6720484825022447E-2</v>
      </c>
      <c r="AB578" s="90">
        <f t="shared" si="290"/>
        <v>-1.3387949124199836E-2</v>
      </c>
      <c r="AC578" s="90">
        <f t="shared" si="291"/>
        <v>-1.8170060454435095E-3</v>
      </c>
      <c r="AD578" s="90">
        <f t="shared" si="292"/>
        <v>7.5776482768954989E-4</v>
      </c>
      <c r="AE578" s="90">
        <f t="shared" si="293"/>
        <v>5.7420753408337319E-7</v>
      </c>
      <c r="AF578" s="83">
        <f t="shared" si="294"/>
        <v>-1.8170060454435095E-3</v>
      </c>
      <c r="AG578" s="147"/>
      <c r="AH578" s="83">
        <f t="shared" si="295"/>
        <v>-2.5747708731330612E-3</v>
      </c>
      <c r="AI578" s="83">
        <f t="shared" si="296"/>
        <v>0.91176700361947172</v>
      </c>
      <c r="AJ578" s="83">
        <f t="shared" si="297"/>
        <v>-0.70975493593151717</v>
      </c>
      <c r="AK578" s="83">
        <f t="shared" si="298"/>
        <v>0.33430235891776583</v>
      </c>
      <c r="AL578" s="83">
        <f t="shared" si="299"/>
        <v>1.8288436102995265</v>
      </c>
      <c r="AM578" s="83">
        <f t="shared" si="300"/>
        <v>1.2981753814267134</v>
      </c>
      <c r="AN578" s="90">
        <f t="shared" si="311"/>
        <v>64.303164916996238</v>
      </c>
      <c r="AO578" s="90">
        <f t="shared" si="311"/>
        <v>64.303164915288804</v>
      </c>
      <c r="AP578" s="90">
        <f t="shared" si="311"/>
        <v>64.30316486556741</v>
      </c>
      <c r="AQ578" s="90">
        <f t="shared" si="311"/>
        <v>64.303163417666667</v>
      </c>
      <c r="AR578" s="90">
        <f t="shared" si="311"/>
        <v>64.303121263593923</v>
      </c>
      <c r="AS578" s="90">
        <f t="shared" si="311"/>
        <v>64.301901699108683</v>
      </c>
      <c r="AT578" s="90">
        <f t="shared" si="311"/>
        <v>64.271421290568469</v>
      </c>
      <c r="AU578" s="90">
        <f t="shared" si="301"/>
        <v>63.959124382822289</v>
      </c>
    </row>
    <row r="579" spans="1:48" ht="12.95" customHeight="1">
      <c r="A579" s="217" t="s">
        <v>1428</v>
      </c>
      <c r="B579" s="215" t="s">
        <v>195</v>
      </c>
      <c r="C579" s="216">
        <v>54194.418399999849</v>
      </c>
      <c r="D579" s="220">
        <v>2.0000000000000001E-4</v>
      </c>
      <c r="E579" s="53">
        <f t="shared" si="283"/>
        <v>66432.926414817674</v>
      </c>
      <c r="F579" s="83">
        <f t="shared" si="284"/>
        <v>66433</v>
      </c>
      <c r="G579" s="83">
        <f t="shared" si="310"/>
        <v>-1.6239240154391155E-2</v>
      </c>
      <c r="M579" s="83">
        <f>G579</f>
        <v>-1.6239240154391155E-2</v>
      </c>
      <c r="O579" s="83">
        <f ca="1">+C$11+C$12*F579</f>
        <v>-1.1118518428853925E-2</v>
      </c>
      <c r="P579" s="83">
        <f t="shared" si="285"/>
        <v>-1.414858863990465E-2</v>
      </c>
      <c r="Q579" s="146">
        <f t="shared" si="286"/>
        <v>39175.918399999849</v>
      </c>
      <c r="R579" s="83">
        <f t="shared" si="282"/>
        <v>4.3708237550247143E-6</v>
      </c>
      <c r="S579" s="85">
        <v>1</v>
      </c>
      <c r="T579" s="83">
        <f t="shared" si="287"/>
        <v>4.3708237550247143E-6</v>
      </c>
      <c r="Z579" s="83">
        <f t="shared" si="288"/>
        <v>66433</v>
      </c>
      <c r="AA579" s="90">
        <f t="shared" si="289"/>
        <v>-1.6717813809515411E-2</v>
      </c>
      <c r="AB579" s="90">
        <f t="shared" si="290"/>
        <v>-1.3670014984780394E-2</v>
      </c>
      <c r="AC579" s="90">
        <f t="shared" si="291"/>
        <v>-2.0906515144865044E-3</v>
      </c>
      <c r="AD579" s="90">
        <f t="shared" si="292"/>
        <v>4.7857365512425643E-4</v>
      </c>
      <c r="AE579" s="90">
        <f t="shared" si="293"/>
        <v>2.2903274337899074E-7</v>
      </c>
      <c r="AF579" s="83">
        <f t="shared" si="294"/>
        <v>-2.0906515144865044E-3</v>
      </c>
      <c r="AG579" s="147"/>
      <c r="AH579" s="83">
        <f t="shared" si="295"/>
        <v>-2.5692251696107617E-3</v>
      </c>
      <c r="AI579" s="83">
        <f t="shared" si="296"/>
        <v>0.91033481198818123</v>
      </c>
      <c r="AJ579" s="83">
        <f t="shared" si="297"/>
        <v>-0.70672876397421347</v>
      </c>
      <c r="AK579" s="83">
        <f t="shared" si="298"/>
        <v>0.33392107284068528</v>
      </c>
      <c r="AL579" s="83">
        <f t="shared" si="299"/>
        <v>1.833130168867301</v>
      </c>
      <c r="AM579" s="83">
        <f t="shared" si="300"/>
        <v>1.303946708804895</v>
      </c>
      <c r="AN579" s="90">
        <f t="shared" si="311"/>
        <v>64.30757981134019</v>
      </c>
      <c r="AO579" s="90">
        <f t="shared" si="311"/>
        <v>64.307579809991466</v>
      </c>
      <c r="AP579" s="90">
        <f t="shared" si="311"/>
        <v>64.30757976889754</v>
      </c>
      <c r="AQ579" s="90">
        <f t="shared" si="311"/>
        <v>64.30757851683785</v>
      </c>
      <c r="AR579" s="90">
        <f t="shared" si="311"/>
        <v>64.307540376653904</v>
      </c>
      <c r="AS579" s="90">
        <f t="shared" si="311"/>
        <v>64.306385771341141</v>
      </c>
      <c r="AT579" s="90">
        <f t="shared" si="311"/>
        <v>64.276318129078618</v>
      </c>
      <c r="AU579" s="90">
        <f t="shared" si="301"/>
        <v>63.963391022805176</v>
      </c>
    </row>
    <row r="580" spans="1:48" ht="12.95" customHeight="1">
      <c r="A580" s="217" t="s">
        <v>1428</v>
      </c>
      <c r="B580" s="215" t="s">
        <v>197</v>
      </c>
      <c r="C580" s="216">
        <v>54195.411499999929</v>
      </c>
      <c r="D580" s="220">
        <v>2.9999999999999997E-4</v>
      </c>
      <c r="E580" s="53">
        <f t="shared" si="283"/>
        <v>66437.426468015721</v>
      </c>
      <c r="F580" s="83">
        <f t="shared" si="284"/>
        <v>66437.5</v>
      </c>
      <c r="G580" s="83">
        <f t="shared" si="310"/>
        <v>-1.6227500069362577E-2</v>
      </c>
      <c r="M580" s="83">
        <f>G580</f>
        <v>-1.6227500069362577E-2</v>
      </c>
      <c r="O580" s="83">
        <f ca="1">+C$11+C$12*F580</f>
        <v>-1.1123034239126174E-2</v>
      </c>
      <c r="P580" s="83">
        <f t="shared" si="285"/>
        <v>-1.4150025950469103E-2</v>
      </c>
      <c r="Q580" s="146">
        <f t="shared" si="286"/>
        <v>39176.911499999929</v>
      </c>
      <c r="R580" s="83">
        <f t="shared" si="282"/>
        <v>4.315898714672217E-6</v>
      </c>
      <c r="S580" s="85">
        <v>1</v>
      </c>
      <c r="T580" s="83">
        <f t="shared" si="287"/>
        <v>4.315898714672217E-6</v>
      </c>
      <c r="Z580" s="83">
        <f t="shared" si="288"/>
        <v>66437.5</v>
      </c>
      <c r="AA580" s="90">
        <f t="shared" si="289"/>
        <v>-1.6716462776531636E-2</v>
      </c>
      <c r="AB580" s="90">
        <f t="shared" si="290"/>
        <v>-1.3661063243300044E-2</v>
      </c>
      <c r="AC580" s="90">
        <f t="shared" si="291"/>
        <v>-2.0774741188934742E-3</v>
      </c>
      <c r="AD580" s="90">
        <f t="shared" si="292"/>
        <v>4.8896270716905846E-4</v>
      </c>
      <c r="AE580" s="90">
        <f t="shared" si="293"/>
        <v>2.3908452900209441E-7</v>
      </c>
      <c r="AF580" s="83">
        <f t="shared" si="294"/>
        <v>-2.0774741188934742E-3</v>
      </c>
      <c r="AG580" s="147"/>
      <c r="AH580" s="83">
        <f t="shared" si="295"/>
        <v>-2.5664368260625331E-3</v>
      </c>
      <c r="AI580" s="83">
        <f t="shared" si="296"/>
        <v>0.9096210157124125</v>
      </c>
      <c r="AJ580" s="83">
        <f t="shared" si="297"/>
        <v>-0.7052143810506335</v>
      </c>
      <c r="AK580" s="83">
        <f t="shared" si="298"/>
        <v>0.33372858437271002</v>
      </c>
      <c r="AL580" s="83">
        <f t="shared" si="299"/>
        <v>1.8352684040812262</v>
      </c>
      <c r="AM580" s="83">
        <f t="shared" si="300"/>
        <v>1.3068376537980588</v>
      </c>
      <c r="AN580" s="90">
        <f t="shared" si="311"/>
        <v>64.309784659609491</v>
      </c>
      <c r="AO580" s="90">
        <f t="shared" si="311"/>
        <v>64.309784658415339</v>
      </c>
      <c r="AP580" s="90">
        <f t="shared" si="311"/>
        <v>64.309784621170309</v>
      </c>
      <c r="AQ580" s="90">
        <f t="shared" si="311"/>
        <v>64.309783459516481</v>
      </c>
      <c r="AR580" s="90">
        <f t="shared" si="311"/>
        <v>64.309747235389722</v>
      </c>
      <c r="AS580" s="90">
        <f t="shared" si="311"/>
        <v>64.308624632290446</v>
      </c>
      <c r="AT580" s="90">
        <f t="shared" si="311"/>
        <v>64.27876441282757</v>
      </c>
      <c r="AU580" s="90">
        <f t="shared" si="301"/>
        <v>63.965524342796627</v>
      </c>
    </row>
    <row r="581" spans="1:48" ht="12.95" customHeight="1">
      <c r="A581" s="217" t="s">
        <v>1428</v>
      </c>
      <c r="B581" s="215" t="s">
        <v>195</v>
      </c>
      <c r="C581" s="216">
        <v>54195.521999999881</v>
      </c>
      <c r="D581" s="220">
        <v>1E-4</v>
      </c>
      <c r="E581" s="53">
        <f t="shared" si="283"/>
        <v>66437.927178798258</v>
      </c>
      <c r="F581" s="83">
        <f t="shared" si="284"/>
        <v>66438</v>
      </c>
      <c r="G581" s="83">
        <f t="shared" si="310"/>
        <v>-1.6070640122052282E-2</v>
      </c>
      <c r="M581" s="83">
        <f>G581</f>
        <v>-1.6070640122052282E-2</v>
      </c>
      <c r="O581" s="83">
        <f ca="1">+C$11+C$12*F581</f>
        <v>-1.1123535995823088E-2</v>
      </c>
      <c r="P581" s="83">
        <f t="shared" si="285"/>
        <v>-1.415018565026667E-2</v>
      </c>
      <c r="Q581" s="146">
        <f t="shared" si="286"/>
        <v>39177.021999999881</v>
      </c>
      <c r="R581" s="83">
        <f t="shared" si="282"/>
        <v>3.6881453782013562E-6</v>
      </c>
      <c r="S581" s="85">
        <v>1</v>
      </c>
      <c r="T581" s="83">
        <f t="shared" si="287"/>
        <v>3.6881453782013562E-6</v>
      </c>
      <c r="Z581" s="83">
        <f t="shared" si="288"/>
        <v>66438</v>
      </c>
      <c r="AA581" s="90">
        <f t="shared" si="289"/>
        <v>-1.6716312025308256E-2</v>
      </c>
      <c r="AB581" s="90">
        <f t="shared" si="290"/>
        <v>-1.3504513747010696E-2</v>
      </c>
      <c r="AC581" s="90">
        <f t="shared" si="291"/>
        <v>-1.9204544717856126E-3</v>
      </c>
      <c r="AD581" s="90">
        <f t="shared" si="292"/>
        <v>6.4567190325597393E-4</v>
      </c>
      <c r="AE581" s="90">
        <f t="shared" si="293"/>
        <v>4.1689220665419174E-7</v>
      </c>
      <c r="AF581" s="83">
        <f t="shared" si="294"/>
        <v>-1.9204544717856126E-3</v>
      </c>
      <c r="AG581" s="147"/>
      <c r="AH581" s="83">
        <f t="shared" si="295"/>
        <v>-2.5661263750415865E-3</v>
      </c>
      <c r="AI581" s="83">
        <f t="shared" si="296"/>
        <v>0.90954179952166159</v>
      </c>
      <c r="AJ581" s="83">
        <f t="shared" si="297"/>
        <v>-0.70504606388271396</v>
      </c>
      <c r="AK581" s="83">
        <f t="shared" si="298"/>
        <v>0.33370712128225516</v>
      </c>
      <c r="AL581" s="83">
        <f t="shared" si="299"/>
        <v>1.8355057788267117</v>
      </c>
      <c r="AM581" s="83">
        <f t="shared" si="300"/>
        <v>1.3071590882496582</v>
      </c>
      <c r="AN581" s="90">
        <f t="shared" ref="AN581:AT590" si="312">$AU581+$AB$7*SIN(AO581)</f>
        <v>64.310029536037476</v>
      </c>
      <c r="AO581" s="90">
        <f t="shared" si="312"/>
        <v>64.310029534859567</v>
      </c>
      <c r="AP581" s="90">
        <f t="shared" si="312"/>
        <v>64.310029498024122</v>
      </c>
      <c r="AQ581" s="90">
        <f t="shared" si="312"/>
        <v>64.310028346116624</v>
      </c>
      <c r="AR581" s="90">
        <f t="shared" si="312"/>
        <v>64.30999233119104</v>
      </c>
      <c r="AS581" s="90">
        <f t="shared" si="312"/>
        <v>64.308873264137574</v>
      </c>
      <c r="AT581" s="90">
        <f t="shared" si="312"/>
        <v>64.279036134160734</v>
      </c>
      <c r="AU581" s="90">
        <f t="shared" si="301"/>
        <v>63.965761378351232</v>
      </c>
    </row>
    <row r="582" spans="1:48" ht="12.95" customHeight="1">
      <c r="A582" s="217" t="s">
        <v>1428</v>
      </c>
      <c r="B582" s="215" t="s">
        <v>197</v>
      </c>
      <c r="C582" s="216">
        <v>54195.632999999914</v>
      </c>
      <c r="D582" s="220">
        <v>2.9999999999999997E-4</v>
      </c>
      <c r="E582" s="53">
        <f t="shared" si="283"/>
        <v>66438.4301552408</v>
      </c>
      <c r="F582" s="83">
        <f t="shared" si="284"/>
        <v>66438.5</v>
      </c>
      <c r="G582" s="83">
        <f t="shared" si="310"/>
        <v>-1.5413780085509643E-2</v>
      </c>
      <c r="M582" s="83">
        <f>G582</f>
        <v>-1.5413780085509643E-2</v>
      </c>
      <c r="O582" s="83">
        <f ca="1">+C$11+C$12*F582</f>
        <v>-1.1124037752520001E-2</v>
      </c>
      <c r="P582" s="83">
        <f t="shared" si="285"/>
        <v>-1.4150345349788982E-2</v>
      </c>
      <c r="Q582" s="146">
        <f t="shared" si="286"/>
        <v>39177.132999999914</v>
      </c>
      <c r="R582" s="83">
        <f t="shared" si="282"/>
        <v>1.5962673314255352E-6</v>
      </c>
      <c r="S582" s="85">
        <v>1</v>
      </c>
      <c r="T582" s="83">
        <f t="shared" si="287"/>
        <v>1.5962673314255352E-6</v>
      </c>
      <c r="Z582" s="83">
        <f t="shared" si="288"/>
        <v>66438.5</v>
      </c>
      <c r="AA582" s="90">
        <f t="shared" si="289"/>
        <v>-1.6716161146987568E-2</v>
      </c>
      <c r="AB582" s="90">
        <f t="shared" si="290"/>
        <v>-1.2847964288311057E-2</v>
      </c>
      <c r="AC582" s="90">
        <f t="shared" si="291"/>
        <v>-1.2634347357206605E-3</v>
      </c>
      <c r="AD582" s="90">
        <f t="shared" si="292"/>
        <v>1.3023810614779252E-3</v>
      </c>
      <c r="AE582" s="90">
        <f t="shared" si="293"/>
        <v>1.6961964292963671E-6</v>
      </c>
      <c r="AF582" s="83">
        <f t="shared" si="294"/>
        <v>-1.2634347357206605E-3</v>
      </c>
      <c r="AG582" s="147"/>
      <c r="AH582" s="83">
        <f t="shared" si="295"/>
        <v>-2.5658157971985853E-3</v>
      </c>
      <c r="AI582" s="83">
        <f t="shared" si="296"/>
        <v>0.90946260222237441</v>
      </c>
      <c r="AJ582" s="83">
        <f t="shared" si="297"/>
        <v>-0.70487773631110817</v>
      </c>
      <c r="AK582" s="83">
        <f t="shared" si="298"/>
        <v>0.33368564313126359</v>
      </c>
      <c r="AL582" s="83">
        <f t="shared" si="299"/>
        <v>1.8357431122325814</v>
      </c>
      <c r="AM582" s="83">
        <f t="shared" si="300"/>
        <v>1.3074805664485643</v>
      </c>
      <c r="AN582" s="90">
        <f t="shared" si="312"/>
        <v>64.31027439114149</v>
      </c>
      <c r="AO582" s="90">
        <f t="shared" si="312"/>
        <v>64.310274389979639</v>
      </c>
      <c r="AP582" s="90">
        <f t="shared" si="312"/>
        <v>64.31027435355027</v>
      </c>
      <c r="AQ582" s="90">
        <f t="shared" si="312"/>
        <v>64.310273211330156</v>
      </c>
      <c r="AR582" s="90">
        <f t="shared" si="312"/>
        <v>64.310237404870577</v>
      </c>
      <c r="AS582" s="90">
        <f t="shared" si="312"/>
        <v>64.30912186990318</v>
      </c>
      <c r="AT582" s="90">
        <f t="shared" si="312"/>
        <v>64.279307837892276</v>
      </c>
      <c r="AU582" s="90">
        <f t="shared" si="301"/>
        <v>63.965998413905837</v>
      </c>
    </row>
    <row r="583" spans="1:48" ht="12.95" customHeight="1">
      <c r="A583" s="155" t="s">
        <v>1155</v>
      </c>
      <c r="B583" s="150" t="s">
        <v>197</v>
      </c>
      <c r="C583" s="49">
        <v>54196.625999999997</v>
      </c>
      <c r="D583" s="155" t="s">
        <v>56</v>
      </c>
      <c r="E583" s="53">
        <f t="shared" si="283"/>
        <v>66442.929755306934</v>
      </c>
      <c r="F583" s="83">
        <f t="shared" si="284"/>
        <v>66443</v>
      </c>
      <c r="G583" s="83">
        <f t="shared" si="310"/>
        <v>-1.550204000523081E-2</v>
      </c>
      <c r="I583" s="83">
        <f>G583</f>
        <v>-1.550204000523081E-2</v>
      </c>
      <c r="P583" s="83">
        <f t="shared" si="285"/>
        <v>-1.4151782633103429E-2</v>
      </c>
      <c r="Q583" s="146">
        <f t="shared" si="286"/>
        <v>39178.125999999997</v>
      </c>
      <c r="R583" s="83">
        <f t="shared" si="282"/>
        <v>1.823194970984342E-6</v>
      </c>
      <c r="S583" s="85">
        <v>0.1</v>
      </c>
      <c r="T583" s="83">
        <f t="shared" si="287"/>
        <v>1.8231949709843421E-7</v>
      </c>
      <c r="Z583" s="83">
        <f t="shared" si="288"/>
        <v>66443</v>
      </c>
      <c r="AA583" s="90">
        <f t="shared" si="289"/>
        <v>-1.6714797531355307E-2</v>
      </c>
      <c r="AB583" s="90">
        <f t="shared" si="290"/>
        <v>-1.2939025106978934E-2</v>
      </c>
      <c r="AC583" s="90">
        <f t="shared" si="291"/>
        <v>-1.3502573721273815E-3</v>
      </c>
      <c r="AD583" s="90">
        <f t="shared" si="292"/>
        <v>1.2127575261244965E-3</v>
      </c>
      <c r="AE583" s="90">
        <f t="shared" si="293"/>
        <v>1.470780817171609E-7</v>
      </c>
      <c r="AF583" s="83">
        <f t="shared" si="294"/>
        <v>-1.3502573721273815E-3</v>
      </c>
      <c r="AG583" s="147"/>
      <c r="AH583" s="83">
        <f t="shared" si="295"/>
        <v>-2.5630148982518767E-3</v>
      </c>
      <c r="AI583" s="83">
        <f t="shared" si="296"/>
        <v>0.9087506761993619</v>
      </c>
      <c r="AJ583" s="83">
        <f t="shared" si="297"/>
        <v>-0.70336232340711335</v>
      </c>
      <c r="AK583" s="83">
        <f t="shared" si="298"/>
        <v>0.33349166366521865</v>
      </c>
      <c r="AL583" s="83">
        <f t="shared" si="299"/>
        <v>1.8378772548227165</v>
      </c>
      <c r="AM583" s="83">
        <f t="shared" si="300"/>
        <v>1.31037584243401</v>
      </c>
      <c r="AN583" s="90">
        <f t="shared" si="312"/>
        <v>64.312477128338656</v>
      </c>
      <c r="AO583" s="90">
        <f t="shared" si="312"/>
        <v>64.312477127313386</v>
      </c>
      <c r="AP583" s="90">
        <f t="shared" si="312"/>
        <v>64.312477094383439</v>
      </c>
      <c r="AQ583" s="90">
        <f t="shared" si="312"/>
        <v>64.312476036733869</v>
      </c>
      <c r="AR583" s="90">
        <f t="shared" si="312"/>
        <v>64.312442073550713</v>
      </c>
      <c r="AS583" s="90">
        <f t="shared" si="312"/>
        <v>64.311358148783455</v>
      </c>
      <c r="AT583" s="90">
        <f t="shared" si="312"/>
        <v>64.28175237908269</v>
      </c>
      <c r="AU583" s="90">
        <f t="shared" si="301"/>
        <v>63.96813173389728</v>
      </c>
    </row>
    <row r="584" spans="1:48" ht="12.95" customHeight="1">
      <c r="A584" s="157" t="s">
        <v>209</v>
      </c>
      <c r="B584" s="52" t="s">
        <v>195</v>
      </c>
      <c r="C584" s="51">
        <v>54198.390700000004</v>
      </c>
      <c r="D584" s="67">
        <v>1E-4</v>
      </c>
      <c r="E584" s="83">
        <f t="shared" si="283"/>
        <v>66450.926174477194</v>
      </c>
      <c r="F584" s="83">
        <f t="shared" si="284"/>
        <v>66451</v>
      </c>
      <c r="G584" s="83">
        <f t="shared" si="310"/>
        <v>-1.6292279993649572E-2</v>
      </c>
      <c r="K584" s="83">
        <f>G584</f>
        <v>-1.6292279993649572E-2</v>
      </c>
      <c r="P584" s="83">
        <f t="shared" si="285"/>
        <v>-1.4154337748389725E-2</v>
      </c>
      <c r="Q584" s="146">
        <f t="shared" si="286"/>
        <v>39179.890700000004</v>
      </c>
      <c r="R584" s="83">
        <f t="shared" si="282"/>
        <v>4.5707970440667176E-6</v>
      </c>
      <c r="S584" s="85">
        <v>1</v>
      </c>
      <c r="T584" s="83">
        <f t="shared" si="287"/>
        <v>4.5707970440667176E-6</v>
      </c>
      <c r="Z584" s="83">
        <f t="shared" si="288"/>
        <v>66451</v>
      </c>
      <c r="AA584" s="90">
        <f t="shared" si="289"/>
        <v>-1.6712348035206971E-2</v>
      </c>
      <c r="AB584" s="90">
        <f t="shared" si="290"/>
        <v>-1.3734269706832324E-2</v>
      </c>
      <c r="AC584" s="90">
        <f t="shared" si="291"/>
        <v>-2.1379422452598475E-3</v>
      </c>
      <c r="AD584" s="90">
        <f t="shared" si="292"/>
        <v>4.2006804155739902E-4</v>
      </c>
      <c r="AE584" s="90">
        <f t="shared" si="293"/>
        <v>1.764571595378687E-7</v>
      </c>
      <c r="AF584" s="83">
        <f t="shared" si="294"/>
        <v>-2.1379422452598475E-3</v>
      </c>
      <c r="AG584" s="147"/>
      <c r="AH584" s="83">
        <f t="shared" si="295"/>
        <v>-2.5580102868172478E-3</v>
      </c>
      <c r="AI584" s="83">
        <f t="shared" si="296"/>
        <v>0.90748880155185452</v>
      </c>
      <c r="AJ584" s="83">
        <f t="shared" si="297"/>
        <v>-0.7006662260108325</v>
      </c>
      <c r="AK584" s="83">
        <f t="shared" si="298"/>
        <v>0.33314382328051179</v>
      </c>
      <c r="AL584" s="83">
        <f t="shared" si="299"/>
        <v>1.8416630513039771</v>
      </c>
      <c r="AM584" s="83">
        <f t="shared" si="300"/>
        <v>1.315531802606815</v>
      </c>
      <c r="AN584" s="90">
        <f t="shared" si="312"/>
        <v>64.316388853319651</v>
      </c>
      <c r="AO584" s="90">
        <f t="shared" si="312"/>
        <v>64.316388852504616</v>
      </c>
      <c r="AP584" s="90">
        <f t="shared" si="312"/>
        <v>64.316388825143051</v>
      </c>
      <c r="AQ584" s="90">
        <f t="shared" si="312"/>
        <v>64.316387906592936</v>
      </c>
      <c r="AR584" s="90">
        <f t="shared" si="312"/>
        <v>64.316357075785405</v>
      </c>
      <c r="AS584" s="90">
        <f t="shared" si="312"/>
        <v>64.315328549252285</v>
      </c>
      <c r="AT584" s="90">
        <f t="shared" si="312"/>
        <v>64.286094704977671</v>
      </c>
      <c r="AU584" s="90">
        <f t="shared" si="301"/>
        <v>63.971924302770965</v>
      </c>
    </row>
    <row r="585" spans="1:48" ht="12.95" customHeight="1">
      <c r="A585" s="66" t="s">
        <v>210</v>
      </c>
      <c r="B585" s="52"/>
      <c r="C585" s="49">
        <v>54202.363400000002</v>
      </c>
      <c r="D585" s="66">
        <v>1E-4</v>
      </c>
      <c r="E585" s="83">
        <f t="shared" si="283"/>
        <v>66468.927746663743</v>
      </c>
      <c r="F585" s="83">
        <f t="shared" si="284"/>
        <v>66469</v>
      </c>
      <c r="G585" s="83">
        <f t="shared" si="310"/>
        <v>-1.5945319995807949E-2</v>
      </c>
      <c r="J585" s="83">
        <f>G585</f>
        <v>-1.5945319995807949E-2</v>
      </c>
      <c r="P585" s="83">
        <f t="shared" si="285"/>
        <v>-1.4160086500147523E-2</v>
      </c>
      <c r="Q585" s="146">
        <f t="shared" si="286"/>
        <v>39183.863400000002</v>
      </c>
      <c r="R585" s="83">
        <f t="shared" si="282"/>
        <v>3.1870586340279462E-6</v>
      </c>
      <c r="S585" s="85">
        <v>1</v>
      </c>
      <c r="T585" s="83">
        <f t="shared" si="287"/>
        <v>3.1870586340279462E-6</v>
      </c>
      <c r="Z585" s="83">
        <f t="shared" si="288"/>
        <v>66469</v>
      </c>
      <c r="AA585" s="90">
        <f t="shared" si="289"/>
        <v>-1.670671929812844E-2</v>
      </c>
      <c r="AB585" s="90">
        <f t="shared" si="290"/>
        <v>-1.3398687197827032E-2</v>
      </c>
      <c r="AC585" s="90">
        <f t="shared" si="291"/>
        <v>-1.7852334956604266E-3</v>
      </c>
      <c r="AD585" s="90">
        <f t="shared" si="292"/>
        <v>7.6139930232049097E-4</v>
      </c>
      <c r="AE585" s="90">
        <f t="shared" si="293"/>
        <v>5.7972889757413041E-7</v>
      </c>
      <c r="AF585" s="83">
        <f t="shared" si="294"/>
        <v>-1.7852334956604266E-3</v>
      </c>
      <c r="AG585" s="147"/>
      <c r="AH585" s="83">
        <f t="shared" si="295"/>
        <v>-2.5466327979809175E-3</v>
      </c>
      <c r="AI585" s="83">
        <f t="shared" si="296"/>
        <v>0.90466718260180934</v>
      </c>
      <c r="AJ585" s="83">
        <f t="shared" si="297"/>
        <v>-0.6945908920708348</v>
      </c>
      <c r="AK585" s="83">
        <f t="shared" si="298"/>
        <v>0.33234738265133407</v>
      </c>
      <c r="AL585" s="83">
        <f t="shared" si="299"/>
        <v>1.8501428088640943</v>
      </c>
      <c r="AM585" s="83">
        <f t="shared" si="300"/>
        <v>1.3271743252460737</v>
      </c>
      <c r="AN585" s="90">
        <f t="shared" si="312"/>
        <v>64.325170430409599</v>
      </c>
      <c r="AO585" s="90">
        <f t="shared" si="312"/>
        <v>64.325170429941096</v>
      </c>
      <c r="AP585" s="90">
        <f t="shared" si="312"/>
        <v>64.325170412434517</v>
      </c>
      <c r="AQ585" s="90">
        <f t="shared" si="312"/>
        <v>64.325169758268757</v>
      </c>
      <c r="AR585" s="90">
        <f t="shared" si="312"/>
        <v>64.325145318102372</v>
      </c>
      <c r="AS585" s="90">
        <f t="shared" si="312"/>
        <v>64.324237661290894</v>
      </c>
      <c r="AT585" s="90">
        <f t="shared" si="312"/>
        <v>64.295848404111169</v>
      </c>
      <c r="AU585" s="90">
        <f t="shared" si="301"/>
        <v>63.980457582736747</v>
      </c>
    </row>
    <row r="586" spans="1:48" ht="12.95" customHeight="1">
      <c r="A586" s="217" t="s">
        <v>1428</v>
      </c>
      <c r="B586" s="215" t="s">
        <v>197</v>
      </c>
      <c r="C586" s="216">
        <v>54202.473699999973</v>
      </c>
      <c r="D586" s="220">
        <v>1E-4</v>
      </c>
      <c r="E586" s="53">
        <f t="shared" si="283"/>
        <v>66469.427551182496</v>
      </c>
      <c r="F586" s="83">
        <f t="shared" si="284"/>
        <v>66469.5</v>
      </c>
      <c r="G586" s="83">
        <f t="shared" si="310"/>
        <v>-1.5988460028893314E-2</v>
      </c>
      <c r="M586" s="83">
        <f>G586</f>
        <v>-1.5988460028893314E-2</v>
      </c>
      <c r="O586" s="83">
        <f ca="1">+C$11+C$12*F586</f>
        <v>-1.1155146667728787E-2</v>
      </c>
      <c r="P586" s="83">
        <f t="shared" si="285"/>
        <v>-1.416024618260418E-2</v>
      </c>
      <c r="Q586" s="146">
        <f t="shared" si="286"/>
        <v>39183.973699999973</v>
      </c>
      <c r="R586" s="83">
        <f t="shared" si="282"/>
        <v>3.3423658677633117E-6</v>
      </c>
      <c r="S586" s="85">
        <v>1</v>
      </c>
      <c r="T586" s="83">
        <f t="shared" si="287"/>
        <v>3.3423658677633117E-6</v>
      </c>
      <c r="Z586" s="83">
        <f t="shared" si="288"/>
        <v>66469.5</v>
      </c>
      <c r="AA586" s="90">
        <f t="shared" si="289"/>
        <v>-1.6706560641399838E-2</v>
      </c>
      <c r="AB586" s="90">
        <f t="shared" si="290"/>
        <v>-1.3442145570097656E-2</v>
      </c>
      <c r="AC586" s="90">
        <f t="shared" si="291"/>
        <v>-1.8282138462891347E-3</v>
      </c>
      <c r="AD586" s="90">
        <f t="shared" si="292"/>
        <v>7.1810061250652396E-4</v>
      </c>
      <c r="AE586" s="90">
        <f t="shared" si="293"/>
        <v>5.1566848968224484E-7</v>
      </c>
      <c r="AF586" s="83">
        <f t="shared" si="294"/>
        <v>-1.8282138462891347E-3</v>
      </c>
      <c r="AG586" s="147"/>
      <c r="AH586" s="83">
        <f t="shared" si="295"/>
        <v>-2.5463144587956586E-3</v>
      </c>
      <c r="AI586" s="83">
        <f t="shared" si="296"/>
        <v>0.90458915123610217</v>
      </c>
      <c r="AJ586" s="83">
        <f t="shared" si="297"/>
        <v>-0.69442195917742366</v>
      </c>
      <c r="AK586" s="83">
        <f t="shared" si="298"/>
        <v>0.33232498968091706</v>
      </c>
      <c r="AL586" s="83">
        <f t="shared" si="299"/>
        <v>1.8503776053400631</v>
      </c>
      <c r="AM586" s="83">
        <f t="shared" si="300"/>
        <v>1.3274985582843839</v>
      </c>
      <c r="AN586" s="90">
        <f t="shared" si="312"/>
        <v>64.325413973331607</v>
      </c>
      <c r="AO586" s="90">
        <f t="shared" si="312"/>
        <v>64.325413972870621</v>
      </c>
      <c r="AP586" s="90">
        <f t="shared" si="312"/>
        <v>64.325413955591074</v>
      </c>
      <c r="AQ586" s="90">
        <f t="shared" si="312"/>
        <v>64.325413307876801</v>
      </c>
      <c r="AR586" s="90">
        <f t="shared" si="312"/>
        <v>64.325389032574506</v>
      </c>
      <c r="AS586" s="90">
        <f t="shared" si="312"/>
        <v>64.324484657890665</v>
      </c>
      <c r="AT586" s="90">
        <f t="shared" si="312"/>
        <v>64.296119012778078</v>
      </c>
      <c r="AU586" s="90">
        <f t="shared" si="301"/>
        <v>63.980694618291352</v>
      </c>
    </row>
    <row r="587" spans="1:48" ht="12.95" customHeight="1">
      <c r="A587" s="66" t="s">
        <v>214</v>
      </c>
      <c r="B587" s="50" t="s">
        <v>197</v>
      </c>
      <c r="C587" s="49">
        <v>54203.355799999998</v>
      </c>
      <c r="D587" s="66">
        <v>2.9999999999999997E-4</v>
      </c>
      <c r="E587" s="83">
        <f t="shared" si="283"/>
        <v>66473.4246279379</v>
      </c>
      <c r="F587" s="83">
        <f t="shared" si="284"/>
        <v>66473.5</v>
      </c>
      <c r="G587" s="83">
        <f t="shared" si="310"/>
        <v>-1.6633580002235249E-2</v>
      </c>
      <c r="J587" s="83">
        <f>G587</f>
        <v>-1.6633580002235249E-2</v>
      </c>
      <c r="P587" s="83">
        <f t="shared" si="285"/>
        <v>-1.416152363234833E-2</v>
      </c>
      <c r="Q587" s="146">
        <f t="shared" si="286"/>
        <v>39184.855799999998</v>
      </c>
      <c r="R587" s="83">
        <f t="shared" si="282"/>
        <v>6.1110626958984882E-6</v>
      </c>
      <c r="S587" s="85">
        <v>1</v>
      </c>
      <c r="T587" s="83">
        <f t="shared" si="287"/>
        <v>6.1110626958984882E-6</v>
      </c>
      <c r="Z587" s="83">
        <f t="shared" si="288"/>
        <v>66473.5</v>
      </c>
      <c r="AA587" s="90">
        <f t="shared" si="289"/>
        <v>-1.670528693401575E-2</v>
      </c>
      <c r="AB587" s="90">
        <f t="shared" si="290"/>
        <v>-1.4089816700567828E-2</v>
      </c>
      <c r="AC587" s="90">
        <f t="shared" si="291"/>
        <v>-2.4720563698869182E-3</v>
      </c>
      <c r="AD587" s="90">
        <f t="shared" si="292"/>
        <v>7.1706931780501221E-5</v>
      </c>
      <c r="AE587" s="90">
        <f t="shared" si="293"/>
        <v>5.1418840653734562E-9</v>
      </c>
      <c r="AF587" s="83">
        <f t="shared" si="294"/>
        <v>-2.4720563698869182E-3</v>
      </c>
      <c r="AG587" s="147"/>
      <c r="AH587" s="83">
        <f t="shared" si="295"/>
        <v>-2.5437633016674203E-3</v>
      </c>
      <c r="AI587" s="83">
        <f t="shared" si="296"/>
        <v>0.9039655739233744</v>
      </c>
      <c r="AJ587" s="83">
        <f t="shared" si="297"/>
        <v>-0.6930701688404789</v>
      </c>
      <c r="AK587" s="83">
        <f t="shared" si="298"/>
        <v>0.33214532638048988</v>
      </c>
      <c r="AL587" s="83">
        <f t="shared" si="299"/>
        <v>1.8522545202739369</v>
      </c>
      <c r="AM587" s="83">
        <f t="shared" si="300"/>
        <v>1.3300940489222197</v>
      </c>
      <c r="AN587" s="90">
        <f t="shared" si="312"/>
        <v>64.327361560950962</v>
      </c>
      <c r="AO587" s="90">
        <f t="shared" si="312"/>
        <v>64.327361560546706</v>
      </c>
      <c r="AP587" s="90">
        <f t="shared" si="312"/>
        <v>64.327361545001963</v>
      </c>
      <c r="AQ587" s="90">
        <f t="shared" si="312"/>
        <v>64.327360947271998</v>
      </c>
      <c r="AR587" s="90">
        <f t="shared" si="312"/>
        <v>64.327337966819911</v>
      </c>
      <c r="AS587" s="90">
        <f t="shared" si="312"/>
        <v>64.326459701326783</v>
      </c>
      <c r="AT587" s="90">
        <f t="shared" si="312"/>
        <v>64.298283243949186</v>
      </c>
      <c r="AU587" s="90">
        <f t="shared" si="301"/>
        <v>63.982590902728198</v>
      </c>
    </row>
    <row r="588" spans="1:48" ht="12.95" customHeight="1">
      <c r="A588" s="217" t="s">
        <v>1428</v>
      </c>
      <c r="B588" s="215" t="s">
        <v>195</v>
      </c>
      <c r="C588" s="216">
        <v>54203.466800000053</v>
      </c>
      <c r="D588" s="220">
        <v>2.9999999999999997E-4</v>
      </c>
      <c r="E588" s="53">
        <f t="shared" si="283"/>
        <v>66473.927604380544</v>
      </c>
      <c r="F588" s="83">
        <f t="shared" si="284"/>
        <v>66474</v>
      </c>
      <c r="G588" s="83">
        <f t="shared" si="310"/>
        <v>-1.5976719951140694E-2</v>
      </c>
      <c r="M588" s="83">
        <f>G588</f>
        <v>-1.5976719951140694E-2</v>
      </c>
      <c r="O588" s="83">
        <f ca="1">+C$11+C$12*F588</f>
        <v>-1.1159662478001021E-2</v>
      </c>
      <c r="P588" s="83">
        <f t="shared" si="285"/>
        <v>-1.4161683312327715E-2</v>
      </c>
      <c r="Q588" s="146">
        <f t="shared" si="286"/>
        <v>39184.966800000053</v>
      </c>
      <c r="R588" s="83">
        <f t="shared" si="282"/>
        <v>3.2943580002335163E-6</v>
      </c>
      <c r="S588" s="85">
        <v>1</v>
      </c>
      <c r="T588" s="83">
        <f t="shared" si="287"/>
        <v>3.2943580002335163E-6</v>
      </c>
      <c r="Z588" s="83">
        <f t="shared" si="288"/>
        <v>66474</v>
      </c>
      <c r="AA588" s="90">
        <f t="shared" si="289"/>
        <v>-1.6705127164667957E-2</v>
      </c>
      <c r="AB588" s="90">
        <f t="shared" si="290"/>
        <v>-1.3433276098800455E-2</v>
      </c>
      <c r="AC588" s="90">
        <f t="shared" si="291"/>
        <v>-1.815036638812979E-3</v>
      </c>
      <c r="AD588" s="90">
        <f t="shared" si="292"/>
        <v>7.284072135272622E-4</v>
      </c>
      <c r="AE588" s="90">
        <f t="shared" si="293"/>
        <v>5.3057706871855053E-7</v>
      </c>
      <c r="AF588" s="83">
        <f t="shared" si="294"/>
        <v>-1.815036638812979E-3</v>
      </c>
      <c r="AG588" s="147"/>
      <c r="AH588" s="83">
        <f t="shared" si="295"/>
        <v>-2.5434438523402399E-3</v>
      </c>
      <c r="AI588" s="83">
        <f t="shared" si="296"/>
        <v>0.90388771091862941</v>
      </c>
      <c r="AJ588" s="83">
        <f t="shared" si="297"/>
        <v>-0.69290115444287625</v>
      </c>
      <c r="AK588" s="83">
        <f t="shared" si="298"/>
        <v>0.33212280366727015</v>
      </c>
      <c r="AL588" s="83">
        <f t="shared" si="299"/>
        <v>1.8524889527293456</v>
      </c>
      <c r="AM588" s="83">
        <f t="shared" si="300"/>
        <v>1.3304186888757961</v>
      </c>
      <c r="AN588" s="90">
        <f t="shared" si="312"/>
        <v>64.327604915009346</v>
      </c>
      <c r="AO588" s="90">
        <f t="shared" si="312"/>
        <v>64.327604914611754</v>
      </c>
      <c r="AP588" s="90">
        <f t="shared" si="312"/>
        <v>64.327604899273922</v>
      </c>
      <c r="AQ588" s="90">
        <f t="shared" si="312"/>
        <v>64.327604307591528</v>
      </c>
      <c r="AR588" s="90">
        <f t="shared" si="312"/>
        <v>64.327581486003609</v>
      </c>
      <c r="AS588" s="90">
        <f t="shared" si="312"/>
        <v>64.326706465648428</v>
      </c>
      <c r="AT588" s="90">
        <f t="shared" si="312"/>
        <v>64.298553693046813</v>
      </c>
      <c r="AU588" s="90">
        <f t="shared" si="301"/>
        <v>63.982827938282803</v>
      </c>
      <c r="AV588" s="90"/>
    </row>
    <row r="589" spans="1:48" ht="12.95" customHeight="1">
      <c r="A589" s="66" t="s">
        <v>210</v>
      </c>
      <c r="B589" s="52"/>
      <c r="C589" s="49">
        <v>54204.3531</v>
      </c>
      <c r="D589" s="66">
        <v>1E-3</v>
      </c>
      <c r="E589" s="83">
        <f t="shared" si="283"/>
        <v>66477.943712676657</v>
      </c>
      <c r="F589" s="83">
        <f t="shared" si="284"/>
        <v>66478</v>
      </c>
      <c r="G589" s="83">
        <f t="shared" si="310"/>
        <v>-1.2421840001479723E-2</v>
      </c>
      <c r="J589" s="83">
        <f>G589</f>
        <v>-1.2421840001479723E-2</v>
      </c>
      <c r="P589" s="83">
        <f t="shared" si="285"/>
        <v>-1.416296074225369E-2</v>
      </c>
      <c r="Q589" s="146">
        <f t="shared" si="286"/>
        <v>39185.8531</v>
      </c>
      <c r="R589" s="83">
        <f t="shared" si="282"/>
        <v>3.0315014339532874E-6</v>
      </c>
      <c r="S589" s="85">
        <v>1</v>
      </c>
      <c r="T589" s="83">
        <f t="shared" si="287"/>
        <v>3.0315014339532874E-6</v>
      </c>
      <c r="Z589" s="83">
        <f t="shared" si="288"/>
        <v>66478</v>
      </c>
      <c r="AA589" s="90">
        <f t="shared" si="289"/>
        <v>-1.6703844572939979E-2</v>
      </c>
      <c r="AB589" s="90">
        <f t="shared" si="290"/>
        <v>-9.880956170793433E-3</v>
      </c>
      <c r="AC589" s="90">
        <f t="shared" si="291"/>
        <v>1.741120740773967E-3</v>
      </c>
      <c r="AD589" s="90">
        <f t="shared" si="292"/>
        <v>4.2820045714602566E-3</v>
      </c>
      <c r="AE589" s="90">
        <f t="shared" si="293"/>
        <v>1.8335563150006536E-5</v>
      </c>
      <c r="AF589" s="83">
        <f t="shared" si="294"/>
        <v>1.741120740773967E-3</v>
      </c>
      <c r="AG589" s="147"/>
      <c r="AH589" s="83">
        <f t="shared" si="295"/>
        <v>-2.54088383068629E-3</v>
      </c>
      <c r="AI589" s="83">
        <f t="shared" si="296"/>
        <v>0.90326547957902581</v>
      </c>
      <c r="AJ589" s="83">
        <f t="shared" si="297"/>
        <v>-0.6915487183908775</v>
      </c>
      <c r="AK589" s="83">
        <f t="shared" si="298"/>
        <v>0.33194210547502578</v>
      </c>
      <c r="AL589" s="83">
        <f t="shared" si="299"/>
        <v>1.8543629597697295</v>
      </c>
      <c r="AM589" s="83">
        <f t="shared" si="300"/>
        <v>1.3330174420239607</v>
      </c>
      <c r="AN589" s="90">
        <f t="shared" si="312"/>
        <v>64.329550993350736</v>
      </c>
      <c r="AO589" s="90">
        <f t="shared" si="312"/>
        <v>64.329550993003309</v>
      </c>
      <c r="AP589" s="90">
        <f t="shared" si="312"/>
        <v>64.329550979244701</v>
      </c>
      <c r="AQ589" s="90">
        <f t="shared" si="312"/>
        <v>64.329550434379172</v>
      </c>
      <c r="AR589" s="90">
        <f t="shared" si="312"/>
        <v>64.329528859981906</v>
      </c>
      <c r="AS589" s="90">
        <f t="shared" si="312"/>
        <v>64.32867965220926</v>
      </c>
      <c r="AT589" s="90">
        <f t="shared" si="312"/>
        <v>64.300716647054784</v>
      </c>
      <c r="AU589" s="90">
        <f t="shared" si="301"/>
        <v>63.984724222719642</v>
      </c>
    </row>
    <row r="590" spans="1:48" ht="12.95" customHeight="1">
      <c r="A590" s="217" t="s">
        <v>1428</v>
      </c>
      <c r="B590" s="215" t="s">
        <v>197</v>
      </c>
      <c r="C590" s="216">
        <v>54204.460200000089</v>
      </c>
      <c r="D590" s="220">
        <v>1E-4</v>
      </c>
      <c r="E590" s="53">
        <f t="shared" si="283"/>
        <v>66478.429016974187</v>
      </c>
      <c r="F590" s="83">
        <f t="shared" si="284"/>
        <v>66478.5</v>
      </c>
      <c r="G590" s="83">
        <f t="shared" si="310"/>
        <v>-1.5664979910070542E-2</v>
      </c>
      <c r="M590" s="83">
        <f>G590</f>
        <v>-1.5664979910070542E-2</v>
      </c>
      <c r="O590" s="83">
        <f ca="1">+C$11+C$12*F590</f>
        <v>-1.116417828827327E-2</v>
      </c>
      <c r="P590" s="83">
        <f t="shared" si="285"/>
        <v>-1.4163120419755801E-2</v>
      </c>
      <c r="Q590" s="146">
        <f t="shared" si="286"/>
        <v>39185.960200000089</v>
      </c>
      <c r="R590" s="83">
        <f t="shared" si="282"/>
        <v>2.2555819286484547E-6</v>
      </c>
      <c r="S590" s="85">
        <v>1</v>
      </c>
      <c r="T590" s="83">
        <f t="shared" si="287"/>
        <v>2.2555819286484547E-6</v>
      </c>
      <c r="Z590" s="83">
        <f t="shared" si="288"/>
        <v>66478.5</v>
      </c>
      <c r="AA590" s="90">
        <f t="shared" si="289"/>
        <v>-1.6703683695123307E-2</v>
      </c>
      <c r="AB590" s="90">
        <f t="shared" si="290"/>
        <v>-1.3124416634703037E-2</v>
      </c>
      <c r="AC590" s="90">
        <f t="shared" si="291"/>
        <v>-1.5018594903147414E-3</v>
      </c>
      <c r="AD590" s="90">
        <f t="shared" si="292"/>
        <v>1.0387037850527643E-3</v>
      </c>
      <c r="AE590" s="90">
        <f t="shared" si="293"/>
        <v>1.0789055530829392E-6</v>
      </c>
      <c r="AF590" s="83">
        <f t="shared" si="294"/>
        <v>-1.5018594903147414E-3</v>
      </c>
      <c r="AG590" s="147"/>
      <c r="AH590" s="83">
        <f t="shared" si="295"/>
        <v>-2.5405632753675062E-3</v>
      </c>
      <c r="AI590" s="83">
        <f t="shared" si="296"/>
        <v>0.90318778470636962</v>
      </c>
      <c r="AJ590" s="83">
        <f t="shared" si="297"/>
        <v>-0.6913796240664718</v>
      </c>
      <c r="AK590" s="83">
        <f t="shared" si="298"/>
        <v>0.33191945378089666</v>
      </c>
      <c r="AL590" s="83">
        <f t="shared" si="299"/>
        <v>1.8545970292717759</v>
      </c>
      <c r="AM590" s="83">
        <f t="shared" si="300"/>
        <v>1.3333424906910172</v>
      </c>
      <c r="AN590" s="90">
        <f t="shared" si="312"/>
        <v>64.329794158953135</v>
      </c>
      <c r="AO590" s="90">
        <f t="shared" si="312"/>
        <v>64.329794158611605</v>
      </c>
      <c r="AP590" s="90">
        <f t="shared" si="312"/>
        <v>64.329794145041134</v>
      </c>
      <c r="AQ590" s="90">
        <f t="shared" si="312"/>
        <v>64.329793605835178</v>
      </c>
      <c r="AR590" s="90">
        <f t="shared" si="312"/>
        <v>64.329772184387195</v>
      </c>
      <c r="AS590" s="90">
        <f t="shared" si="312"/>
        <v>64.328926184590543</v>
      </c>
      <c r="AT590" s="90">
        <f t="shared" si="312"/>
        <v>64.300986936431045</v>
      </c>
      <c r="AU590" s="90">
        <f t="shared" si="301"/>
        <v>63.984961258274247</v>
      </c>
    </row>
    <row r="591" spans="1:48" ht="12.95" customHeight="1">
      <c r="A591" s="214" t="s">
        <v>1428</v>
      </c>
      <c r="B591" s="215" t="s">
        <v>195</v>
      </c>
      <c r="C591" s="216">
        <v>54205.452899999917</v>
      </c>
      <c r="D591" s="216">
        <v>1E-4</v>
      </c>
      <c r="E591" s="53">
        <f t="shared" si="283"/>
        <v>66482.927257643372</v>
      </c>
      <c r="F591" s="83">
        <f t="shared" si="284"/>
        <v>66483</v>
      </c>
      <c r="G591" s="83">
        <f t="shared" si="310"/>
        <v>-1.6053240084147546E-2</v>
      </c>
      <c r="M591" s="83">
        <f>G591</f>
        <v>-1.6053240084147546E-2</v>
      </c>
      <c r="O591" s="83">
        <f ca="1">+C$11+C$12*F591</f>
        <v>-1.1168694098545505E-2</v>
      </c>
      <c r="P591" s="83">
        <f t="shared" si="285"/>
        <v>-1.4164557504888434E-2</v>
      </c>
      <c r="Q591" s="146">
        <f t="shared" si="286"/>
        <v>39186.952899999917</v>
      </c>
      <c r="R591" s="83">
        <f t="shared" si="282"/>
        <v>3.5671218851968519E-6</v>
      </c>
      <c r="S591" s="85">
        <v>1</v>
      </c>
      <c r="T591" s="83">
        <f t="shared" si="287"/>
        <v>3.5671218851968519E-6</v>
      </c>
      <c r="Z591" s="83">
        <f t="shared" si="288"/>
        <v>66483</v>
      </c>
      <c r="AA591" s="90">
        <f t="shared" si="289"/>
        <v>-1.6702230270061371E-2</v>
      </c>
      <c r="AB591" s="90">
        <f t="shared" si="290"/>
        <v>-1.351556731897461E-2</v>
      </c>
      <c r="AC591" s="90">
        <f t="shared" si="291"/>
        <v>-1.8886825792591121E-3</v>
      </c>
      <c r="AD591" s="90">
        <f t="shared" si="292"/>
        <v>6.489901859138246E-4</v>
      </c>
      <c r="AE591" s="90">
        <f t="shared" si="293"/>
        <v>4.211882614124606E-7</v>
      </c>
      <c r="AF591" s="83">
        <f t="shared" si="294"/>
        <v>-1.8886825792591121E-3</v>
      </c>
      <c r="AG591" s="147"/>
      <c r="AH591" s="83">
        <f t="shared" si="295"/>
        <v>-2.5376727651729362E-3</v>
      </c>
      <c r="AI591" s="83">
        <f t="shared" si="296"/>
        <v>0.9024893705330963</v>
      </c>
      <c r="AJ591" s="83">
        <f t="shared" si="297"/>
        <v>-0.68985738218418657</v>
      </c>
      <c r="AK591" s="83">
        <f t="shared" si="298"/>
        <v>0.3317149468583489</v>
      </c>
      <c r="AL591" s="83">
        <f t="shared" si="299"/>
        <v>1.856701844557888</v>
      </c>
      <c r="AM591" s="83">
        <f t="shared" si="300"/>
        <v>1.3362699799463065</v>
      </c>
      <c r="AN591" s="90">
        <f t="shared" ref="AN591:AT600" si="313">$AU591+$AB$7*SIN(AO591)</f>
        <v>64.331981708829176</v>
      </c>
      <c r="AO591" s="90">
        <f t="shared" si="313"/>
        <v>64.331981708537043</v>
      </c>
      <c r="AP591" s="90">
        <f t="shared" si="313"/>
        <v>64.331981696571134</v>
      </c>
      <c r="AQ591" s="90">
        <f t="shared" si="313"/>
        <v>64.331981206428225</v>
      </c>
      <c r="AR591" s="90">
        <f t="shared" si="313"/>
        <v>64.331961132313737</v>
      </c>
      <c r="AS591" s="90">
        <f t="shared" si="313"/>
        <v>64.331143817766062</v>
      </c>
      <c r="AT591" s="90">
        <f t="shared" si="313"/>
        <v>64.303418741565849</v>
      </c>
      <c r="AU591" s="90">
        <f t="shared" si="301"/>
        <v>63.98709457826569</v>
      </c>
    </row>
    <row r="592" spans="1:48" ht="12.95" customHeight="1">
      <c r="A592" s="49" t="s">
        <v>210</v>
      </c>
      <c r="B592" s="52"/>
      <c r="C592" s="49">
        <v>54206.335800000001</v>
      </c>
      <c r="D592" s="49">
        <v>4.0000000000000002E-4</v>
      </c>
      <c r="E592" s="83">
        <f t="shared" si="283"/>
        <v>66486.927959454479</v>
      </c>
      <c r="F592" s="83">
        <f t="shared" si="284"/>
        <v>66487</v>
      </c>
      <c r="G592" s="83">
        <f t="shared" si="310"/>
        <v>-1.5898359997663647E-2</v>
      </c>
      <c r="J592" s="83">
        <f>G592</f>
        <v>-1.5898359997663647E-2</v>
      </c>
      <c r="P592" s="83">
        <f t="shared" si="285"/>
        <v>-1.4165834895178045E-2</v>
      </c>
      <c r="Q592" s="146">
        <f t="shared" si="286"/>
        <v>39187.835800000001</v>
      </c>
      <c r="R592" s="83">
        <f t="shared" si="282"/>
        <v>3.0016432307427455E-6</v>
      </c>
      <c r="S592" s="85">
        <v>1</v>
      </c>
      <c r="T592" s="83">
        <f t="shared" si="287"/>
        <v>3.0016432307427455E-6</v>
      </c>
      <c r="Z592" s="83">
        <f t="shared" si="288"/>
        <v>66487</v>
      </c>
      <c r="AA592" s="90">
        <f t="shared" si="289"/>
        <v>-1.6700930009024305E-2</v>
      </c>
      <c r="AB592" s="90">
        <f t="shared" si="290"/>
        <v>-1.3363264883817387E-2</v>
      </c>
      <c r="AC592" s="90">
        <f t="shared" si="291"/>
        <v>-1.732525102485602E-3</v>
      </c>
      <c r="AD592" s="90">
        <f t="shared" si="292"/>
        <v>8.0257001136065792E-4</v>
      </c>
      <c r="AE592" s="90">
        <f t="shared" si="293"/>
        <v>6.4411862313544661E-7</v>
      </c>
      <c r="AF592" s="83">
        <f t="shared" si="294"/>
        <v>-1.732525102485602E-3</v>
      </c>
      <c r="AG592" s="147"/>
      <c r="AH592" s="83">
        <f t="shared" si="295"/>
        <v>-2.5350951138462595E-3</v>
      </c>
      <c r="AI592" s="83">
        <f t="shared" si="296"/>
        <v>0.90186982562155549</v>
      </c>
      <c r="AJ592" s="83">
        <f t="shared" si="297"/>
        <v>-0.68850369231797126</v>
      </c>
      <c r="AK592" s="83">
        <f t="shared" si="298"/>
        <v>0.33153219708608256</v>
      </c>
      <c r="AL592" s="83">
        <f t="shared" si="299"/>
        <v>1.8585700613666629</v>
      </c>
      <c r="AM592" s="83">
        <f t="shared" si="300"/>
        <v>1.3388753014012182</v>
      </c>
      <c r="AN592" s="90">
        <f t="shared" si="313"/>
        <v>64.333924778387356</v>
      </c>
      <c r="AO592" s="90">
        <f t="shared" si="313"/>
        <v>64.33392477813409</v>
      </c>
      <c r="AP592" s="90">
        <f t="shared" si="313"/>
        <v>64.333924767466769</v>
      </c>
      <c r="AQ592" s="90">
        <f t="shared" si="313"/>
        <v>64.333924318182866</v>
      </c>
      <c r="AR592" s="90">
        <f t="shared" si="313"/>
        <v>64.333905397991074</v>
      </c>
      <c r="AS592" s="90">
        <f t="shared" si="313"/>
        <v>64.333113298719354</v>
      </c>
      <c r="AT592" s="90">
        <f t="shared" si="313"/>
        <v>64.30557913761254</v>
      </c>
      <c r="AU592" s="90">
        <f t="shared" si="301"/>
        <v>63.988990862702536</v>
      </c>
      <c r="AV592" s="90"/>
    </row>
    <row r="593" spans="1:64" ht="12.95" customHeight="1">
      <c r="A593" s="214" t="s">
        <v>1428</v>
      </c>
      <c r="B593" s="215" t="s">
        <v>197</v>
      </c>
      <c r="C593" s="216">
        <v>54206.446299999952</v>
      </c>
      <c r="D593" s="216">
        <v>1E-4</v>
      </c>
      <c r="E593" s="53">
        <f t="shared" si="283"/>
        <v>66487.428670237015</v>
      </c>
      <c r="F593" s="83">
        <f t="shared" si="284"/>
        <v>66487.5</v>
      </c>
      <c r="G593" s="83">
        <f t="shared" si="310"/>
        <v>-1.5741500043077394E-2</v>
      </c>
      <c r="M593" s="83">
        <f>G593</f>
        <v>-1.5741500043077394E-2</v>
      </c>
      <c r="O593" s="83">
        <f ca="1">+C$11+C$12*F593</f>
        <v>-1.1173209908817754E-2</v>
      </c>
      <c r="P593" s="83">
        <f t="shared" si="285"/>
        <v>-1.4165994567725604E-2</v>
      </c>
      <c r="Q593" s="146">
        <f t="shared" si="286"/>
        <v>39187.946299999952</v>
      </c>
      <c r="R593" s="83">
        <f t="shared" si="282"/>
        <v>2.4822175028634716E-6</v>
      </c>
      <c r="S593" s="85">
        <v>1</v>
      </c>
      <c r="T593" s="83">
        <f t="shared" si="287"/>
        <v>2.4822175028634716E-6</v>
      </c>
      <c r="Z593" s="83">
        <f t="shared" si="288"/>
        <v>66487.5</v>
      </c>
      <c r="AA593" s="90">
        <f t="shared" si="289"/>
        <v>-1.6700766926675048E-2</v>
      </c>
      <c r="AB593" s="90">
        <f t="shared" si="290"/>
        <v>-1.3206727684127952E-2</v>
      </c>
      <c r="AC593" s="90">
        <f t="shared" si="291"/>
        <v>-1.5755054753517905E-3</v>
      </c>
      <c r="AD593" s="90">
        <f t="shared" si="292"/>
        <v>9.5926688359765366E-4</v>
      </c>
      <c r="AE593" s="90">
        <f t="shared" si="293"/>
        <v>9.2019295396715445E-7</v>
      </c>
      <c r="AF593" s="83">
        <f t="shared" si="294"/>
        <v>-1.5755054753517905E-3</v>
      </c>
      <c r="AG593" s="147"/>
      <c r="AH593" s="83">
        <f t="shared" si="295"/>
        <v>-2.5347723589494425E-3</v>
      </c>
      <c r="AI593" s="83">
        <f t="shared" si="296"/>
        <v>0.9017924663214254</v>
      </c>
      <c r="AJ593" s="83">
        <f t="shared" si="297"/>
        <v>-0.68833444282388645</v>
      </c>
      <c r="AK593" s="83">
        <f t="shared" si="298"/>
        <v>0.33150928969946025</v>
      </c>
      <c r="AL593" s="83">
        <f t="shared" si="299"/>
        <v>1.8588034081521079</v>
      </c>
      <c r="AM593" s="83">
        <f t="shared" si="300"/>
        <v>1.3392011729156976</v>
      </c>
      <c r="AN593" s="90">
        <f t="shared" si="313"/>
        <v>64.334167568298582</v>
      </c>
      <c r="AO593" s="90">
        <f t="shared" si="313"/>
        <v>64.334167568049864</v>
      </c>
      <c r="AP593" s="90">
        <f t="shared" si="313"/>
        <v>64.334167557536816</v>
      </c>
      <c r="AQ593" s="90">
        <f t="shared" si="313"/>
        <v>64.334167113183241</v>
      </c>
      <c r="AR593" s="90">
        <f t="shared" si="313"/>
        <v>64.334148334368138</v>
      </c>
      <c r="AS593" s="90">
        <f t="shared" si="313"/>
        <v>64.333359368240551</v>
      </c>
      <c r="AT593" s="90">
        <f t="shared" si="313"/>
        <v>64.305849107092811</v>
      </c>
      <c r="AU593" s="90">
        <f t="shared" si="301"/>
        <v>63.989227898257141</v>
      </c>
    </row>
    <row r="594" spans="1:64" ht="12.95" customHeight="1">
      <c r="A594" s="49" t="s">
        <v>307</v>
      </c>
      <c r="B594" s="50" t="s">
        <v>197</v>
      </c>
      <c r="C594" s="49">
        <v>54207.328999999998</v>
      </c>
      <c r="D594" s="49">
        <v>2.0000000000000001E-4</v>
      </c>
      <c r="E594" s="83">
        <f t="shared" si="283"/>
        <v>66491.428465784091</v>
      </c>
      <c r="F594" s="83">
        <f t="shared" si="284"/>
        <v>66491.5</v>
      </c>
      <c r="G594" s="83">
        <f t="shared" si="310"/>
        <v>-1.5786620002472773E-2</v>
      </c>
      <c r="K594" s="83">
        <f>G594</f>
        <v>-1.5786620002472773E-2</v>
      </c>
      <c r="P594" s="83">
        <f t="shared" si="285"/>
        <v>-1.4167271938197033E-2</v>
      </c>
      <c r="Q594" s="146">
        <f t="shared" si="286"/>
        <v>39188.828999999998</v>
      </c>
      <c r="R594" s="83">
        <f t="shared" si="282"/>
        <v>2.6222881532735882E-6</v>
      </c>
      <c r="S594" s="85">
        <v>1</v>
      </c>
      <c r="T594" s="83">
        <f t="shared" si="287"/>
        <v>2.6222881532735882E-6</v>
      </c>
      <c r="Z594" s="83">
        <f t="shared" si="288"/>
        <v>66491.5</v>
      </c>
      <c r="AA594" s="90">
        <f t="shared" si="289"/>
        <v>-1.6699457880490445E-2</v>
      </c>
      <c r="AB594" s="90">
        <f t="shared" si="290"/>
        <v>-1.325443406017936E-2</v>
      </c>
      <c r="AC594" s="90">
        <f t="shared" si="291"/>
        <v>-1.6193480642757406E-3</v>
      </c>
      <c r="AD594" s="90">
        <f t="shared" si="292"/>
        <v>9.1283787801767213E-4</v>
      </c>
      <c r="AE594" s="90">
        <f t="shared" si="293"/>
        <v>8.3327299154380647E-7</v>
      </c>
      <c r="AF594" s="83">
        <f t="shared" si="294"/>
        <v>-1.6193480642757406E-3</v>
      </c>
      <c r="AG594" s="147"/>
      <c r="AH594" s="83">
        <f t="shared" si="295"/>
        <v>-2.5321859422934127E-3</v>
      </c>
      <c r="AI594" s="83">
        <f t="shared" si="296"/>
        <v>0.90117426184511484</v>
      </c>
      <c r="AJ594" s="83">
        <f t="shared" si="297"/>
        <v>-0.68698014466679513</v>
      </c>
      <c r="AK594" s="83">
        <f t="shared" si="298"/>
        <v>0.33132552317382841</v>
      </c>
      <c r="AL594" s="83">
        <f t="shared" si="299"/>
        <v>1.8606687425764681</v>
      </c>
      <c r="AM594" s="83">
        <f t="shared" si="300"/>
        <v>1.3418098002701497</v>
      </c>
      <c r="AN594" s="90">
        <f t="shared" si="313"/>
        <v>64.336109138342565</v>
      </c>
      <c r="AO594" s="90">
        <f t="shared" si="313"/>
        <v>64.336109138127838</v>
      </c>
      <c r="AP594" s="90">
        <f t="shared" si="313"/>
        <v>64.336109128787498</v>
      </c>
      <c r="AQ594" s="90">
        <f t="shared" si="313"/>
        <v>64.336108722498338</v>
      </c>
      <c r="AR594" s="90">
        <f t="shared" si="313"/>
        <v>64.336091052005258</v>
      </c>
      <c r="AS594" s="90">
        <f t="shared" si="313"/>
        <v>64.335327000490793</v>
      </c>
      <c r="AT594" s="90">
        <f t="shared" si="313"/>
        <v>64.308008222352939</v>
      </c>
      <c r="AU594" s="90">
        <f t="shared" si="301"/>
        <v>63.99112418269398</v>
      </c>
    </row>
    <row r="595" spans="1:64" ht="12.95" customHeight="1">
      <c r="A595" s="49" t="s">
        <v>307</v>
      </c>
      <c r="B595" s="50" t="s">
        <v>195</v>
      </c>
      <c r="C595" s="49">
        <v>54207.439299999998</v>
      </c>
      <c r="D595" s="49">
        <v>2.9999999999999997E-4</v>
      </c>
      <c r="E595" s="83">
        <f t="shared" si="283"/>
        <v>66491.928270302975</v>
      </c>
      <c r="F595" s="83">
        <f t="shared" si="284"/>
        <v>66492</v>
      </c>
      <c r="G595" s="83">
        <f t="shared" si="310"/>
        <v>-1.582975999917835E-2</v>
      </c>
      <c r="K595" s="83">
        <f>G595</f>
        <v>-1.582975999917835E-2</v>
      </c>
      <c r="P595" s="83">
        <f t="shared" si="285"/>
        <v>-1.4167431608267327E-2</v>
      </c>
      <c r="Q595" s="146">
        <f t="shared" si="286"/>
        <v>39188.939299999998</v>
      </c>
      <c r="R595" s="83">
        <f t="shared" si="282"/>
        <v>2.7633356792288321E-6</v>
      </c>
      <c r="S595" s="85">
        <v>1</v>
      </c>
      <c r="T595" s="83">
        <f t="shared" si="287"/>
        <v>2.7633356792288321E-6</v>
      </c>
      <c r="Z595" s="83">
        <f t="shared" si="288"/>
        <v>66492</v>
      </c>
      <c r="AA595" s="90">
        <f t="shared" si="289"/>
        <v>-1.6699293702054755E-2</v>
      </c>
      <c r="AB595" s="90">
        <f t="shared" si="290"/>
        <v>-1.3297897905390923E-2</v>
      </c>
      <c r="AC595" s="90">
        <f t="shared" si="291"/>
        <v>-1.6623283909110234E-3</v>
      </c>
      <c r="AD595" s="90">
        <f t="shared" si="292"/>
        <v>8.6953370287640511E-4</v>
      </c>
      <c r="AE595" s="90">
        <f t="shared" si="293"/>
        <v>7.5608886043795233E-7</v>
      </c>
      <c r="AF595" s="83">
        <f t="shared" si="294"/>
        <v>-1.6623283909110234E-3</v>
      </c>
      <c r="AG595" s="147"/>
      <c r="AH595" s="83">
        <f t="shared" si="295"/>
        <v>-2.5318620937874272E-3</v>
      </c>
      <c r="AI595" s="83">
        <f t="shared" si="296"/>
        <v>0.90109706998299055</v>
      </c>
      <c r="AJ595" s="83">
        <f t="shared" si="297"/>
        <v>-0.68681081990596693</v>
      </c>
      <c r="AK595" s="83">
        <f t="shared" si="298"/>
        <v>0.33130248906749787</v>
      </c>
      <c r="AL595" s="83">
        <f t="shared" si="299"/>
        <v>1.8609017295928607</v>
      </c>
      <c r="AM595" s="83">
        <f t="shared" si="300"/>
        <v>1.3421360859314597</v>
      </c>
      <c r="AN595" s="90">
        <f t="shared" si="313"/>
        <v>64.336351741017452</v>
      </c>
      <c r="AO595" s="90">
        <f t="shared" si="313"/>
        <v>64.336351740806691</v>
      </c>
      <c r="AP595" s="90">
        <f t="shared" si="313"/>
        <v>64.336351731605461</v>
      </c>
      <c r="AQ595" s="90">
        <f t="shared" si="313"/>
        <v>64.336351329904858</v>
      </c>
      <c r="AR595" s="90">
        <f t="shared" si="313"/>
        <v>64.336333795131665</v>
      </c>
      <c r="AS595" s="90">
        <f t="shared" si="313"/>
        <v>64.335572839095889</v>
      </c>
      <c r="AT595" s="90">
        <f t="shared" si="313"/>
        <v>64.308278031660009</v>
      </c>
      <c r="AU595" s="90">
        <f t="shared" si="301"/>
        <v>63.991361218248585</v>
      </c>
    </row>
    <row r="596" spans="1:64" ht="12.95" customHeight="1">
      <c r="A596" s="49" t="s">
        <v>307</v>
      </c>
      <c r="B596" s="50" t="s">
        <v>197</v>
      </c>
      <c r="C596" s="49">
        <v>54207.55</v>
      </c>
      <c r="D596" s="49">
        <v>1E-4</v>
      </c>
      <c r="E596" s="83">
        <f t="shared" si="283"/>
        <v>66492.429887349601</v>
      </c>
      <c r="F596" s="83">
        <f t="shared" si="284"/>
        <v>66492.5</v>
      </c>
      <c r="G596" s="83">
        <f t="shared" si="310"/>
        <v>-1.5472899998712819E-2</v>
      </c>
      <c r="K596" s="83">
        <f>G596</f>
        <v>-1.5472899998712819E-2</v>
      </c>
      <c r="P596" s="83">
        <f t="shared" si="285"/>
        <v>-1.4167591278062367E-2</v>
      </c>
      <c r="Q596" s="146">
        <f t="shared" si="286"/>
        <v>39189.050000000003</v>
      </c>
      <c r="R596" s="83">
        <f t="shared" ref="R596:R659" si="314">+(P596-G596)^2</f>
        <v>1.7038308562061206E-6</v>
      </c>
      <c r="S596" s="85">
        <v>1</v>
      </c>
      <c r="T596" s="83">
        <f t="shared" si="287"/>
        <v>1.7038308562061206E-6</v>
      </c>
      <c r="Z596" s="83">
        <f t="shared" si="288"/>
        <v>66492.5</v>
      </c>
      <c r="AA596" s="90">
        <f t="shared" si="289"/>
        <v>-1.6699129402085244E-2</v>
      </c>
      <c r="AB596" s="90">
        <f t="shared" si="290"/>
        <v>-1.2941361874689942E-2</v>
      </c>
      <c r="AC596" s="90">
        <f t="shared" si="291"/>
        <v>-1.3053087206504523E-3</v>
      </c>
      <c r="AD596" s="90">
        <f t="shared" si="292"/>
        <v>1.2262294033724246E-3</v>
      </c>
      <c r="AE596" s="90">
        <f t="shared" si="293"/>
        <v>1.5036385496950922E-6</v>
      </c>
      <c r="AF596" s="83">
        <f t="shared" si="294"/>
        <v>-1.3053087206504523E-3</v>
      </c>
      <c r="AG596" s="147"/>
      <c r="AH596" s="83">
        <f t="shared" si="295"/>
        <v>-2.5315381240228764E-3</v>
      </c>
      <c r="AI596" s="83">
        <f t="shared" si="296"/>
        <v>0.90101989671067506</v>
      </c>
      <c r="AJ596" s="83">
        <f t="shared" si="297"/>
        <v>-0.68664148687679061</v>
      </c>
      <c r="AK596" s="83">
        <f t="shared" si="298"/>
        <v>0.33127944092729872</v>
      </c>
      <c r="AL596" s="83">
        <f t="shared" si="299"/>
        <v>1.8611346767001475</v>
      </c>
      <c r="AM596" s="83">
        <f t="shared" si="300"/>
        <v>1.3424624177215874</v>
      </c>
      <c r="AN596" s="90">
        <f t="shared" si="313"/>
        <v>64.336594322913356</v>
      </c>
      <c r="AO596" s="90">
        <f t="shared" si="313"/>
        <v>64.336594322706503</v>
      </c>
      <c r="AP596" s="90">
        <f t="shared" si="313"/>
        <v>64.336594313642749</v>
      </c>
      <c r="AQ596" s="90">
        <f t="shared" si="313"/>
        <v>64.336593916493655</v>
      </c>
      <c r="AR596" s="90">
        <f t="shared" si="313"/>
        <v>64.336576516817189</v>
      </c>
      <c r="AS596" s="90">
        <f t="shared" si="313"/>
        <v>64.335818652064916</v>
      </c>
      <c r="AT596" s="90">
        <f t="shared" si="313"/>
        <v>64.30854782316085</v>
      </c>
      <c r="AU596" s="90">
        <f t="shared" si="301"/>
        <v>63.99159825380319</v>
      </c>
      <c r="AV596" s="90"/>
    </row>
    <row r="597" spans="1:64" ht="12.95" customHeight="1">
      <c r="A597" s="49" t="s">
        <v>210</v>
      </c>
      <c r="B597" s="52"/>
      <c r="C597" s="49">
        <v>54209.424500000001</v>
      </c>
      <c r="D597" s="49">
        <v>8.9999999999999998E-4</v>
      </c>
      <c r="E597" s="83">
        <f t="shared" ref="E597:E660" si="315">+(C597-C$7)/C$8</f>
        <v>66500.92384537906</v>
      </c>
      <c r="F597" s="83">
        <f t="shared" ref="F597:F660" si="316">ROUND(2*E597,0)/2</f>
        <v>66501</v>
      </c>
      <c r="G597" s="83">
        <f t="shared" si="310"/>
        <v>-1.6806280000309926E-2</v>
      </c>
      <c r="J597" s="83">
        <f>G597</f>
        <v>-1.6806280000309926E-2</v>
      </c>
      <c r="P597" s="83">
        <f t="shared" ref="P597:P660" si="317">+D$11+D$12*F597+D$13*F597^2</f>
        <v>-1.4170305622464401E-2</v>
      </c>
      <c r="Q597" s="146">
        <f t="shared" ref="Q597:Q660" si="318">+C597-15018.5</f>
        <v>39190.924500000001</v>
      </c>
      <c r="R597" s="83">
        <f t="shared" si="314"/>
        <v>6.9483609206581022E-6</v>
      </c>
      <c r="S597" s="85">
        <v>1</v>
      </c>
      <c r="T597" s="83">
        <f t="shared" ref="T597:T660" si="319">+S597*R597</f>
        <v>6.9483609206581022E-6</v>
      </c>
      <c r="Z597" s="83">
        <f t="shared" ref="Z597:Z660" si="320">F597</f>
        <v>66501</v>
      </c>
      <c r="AA597" s="90">
        <f t="shared" ref="AA597:AA660" si="321">AB$3+AB$4*Z597+AB$5*Z597^2+AH597</f>
        <v>-1.6696317756962543E-2</v>
      </c>
      <c r="AB597" s="90">
        <f t="shared" ref="AB597:AB660" si="322">IF(S597&lt;&gt;0,G597-AH597, -9999)</f>
        <v>-1.4280267865811783E-2</v>
      </c>
      <c r="AC597" s="90">
        <f t="shared" ref="AC597:AC660" si="323">+G597-P597</f>
        <v>-2.635974377845525E-3</v>
      </c>
      <c r="AD597" s="90">
        <f t="shared" ref="AD597:AD660" si="324">IF(S597&lt;&gt;0,G597-AA597, -9999)</f>
        <v>-1.0996224334738208E-4</v>
      </c>
      <c r="AE597" s="90">
        <f t="shared" ref="AE597:AE660" si="325">+(G597-AA597)^2*S597</f>
        <v>1.2091694961988876E-8</v>
      </c>
      <c r="AF597" s="83">
        <f t="shared" ref="AF597:AF660" si="326">IF(S597&lt;&gt;0,G597-P597, -9999)</f>
        <v>-2.635974377845525E-3</v>
      </c>
      <c r="AG597" s="147"/>
      <c r="AH597" s="83">
        <f t="shared" ref="AH597:AH660" si="327">$AB$6*($AB$11/AI597*AJ597+$AB$12)</f>
        <v>-2.5260121344981429E-3</v>
      </c>
      <c r="AI597" s="83">
        <f t="shared" ref="AI597:AI660" si="328">1+$AB$7*COS(AL597)</f>
        <v>0.89971079251872499</v>
      </c>
      <c r="AJ597" s="83">
        <f t="shared" ref="AJ597:AJ660" si="329">SIN(AL597+RADIANS($AB$9))</f>
        <v>-0.68376157854580422</v>
      </c>
      <c r="AK597" s="83">
        <f t="shared" ref="AK597:AK660" si="330">$AB$7*SIN(AL597)</f>
        <v>0.33088548425557562</v>
      </c>
      <c r="AL597" s="83">
        <f t="shared" ref="AL597:AL660" si="331">2*ATAN(AM597)</f>
        <v>1.8650886840375931</v>
      </c>
      <c r="AM597" s="83">
        <f t="shared" ref="AM597:AM660" si="332">SQRT((1+$AB$7)/(1-$AB$7))*TAN(AN597/2)</f>
        <v>1.3480171377241408</v>
      </c>
      <c r="AN597" s="90">
        <f t="shared" si="313"/>
        <v>64.340715040802564</v>
      </c>
      <c r="AO597" s="90">
        <f t="shared" si="313"/>
        <v>64.340715040653606</v>
      </c>
      <c r="AP597" s="90">
        <f t="shared" si="313"/>
        <v>64.340715033692845</v>
      </c>
      <c r="AQ597" s="90">
        <f t="shared" si="313"/>
        <v>64.340714708426432</v>
      </c>
      <c r="AR597" s="90">
        <f t="shared" si="313"/>
        <v>64.340699511092353</v>
      </c>
      <c r="AS597" s="90">
        <f t="shared" si="313"/>
        <v>64.339993554358216</v>
      </c>
      <c r="AT597" s="90">
        <f t="shared" si="313"/>
        <v>64.313131552540568</v>
      </c>
      <c r="AU597" s="90">
        <f t="shared" ref="AU597:AU660" si="333">RADIANS($AB$9)+$AB$18*(F597-AB$15)</f>
        <v>63.995627858231479</v>
      </c>
      <c r="AV597" s="90"/>
    </row>
    <row r="598" spans="1:64" ht="12.95" customHeight="1">
      <c r="A598" s="49" t="s">
        <v>210</v>
      </c>
      <c r="B598" s="50" t="s">
        <v>197</v>
      </c>
      <c r="C598" s="49">
        <v>54209.534699999997</v>
      </c>
      <c r="D598" s="49">
        <v>6.9999999999999999E-4</v>
      </c>
      <c r="E598" s="83">
        <f t="shared" si="315"/>
        <v>66501.423196766002</v>
      </c>
      <c r="F598" s="83">
        <f t="shared" si="316"/>
        <v>66501.5</v>
      </c>
      <c r="G598" s="83">
        <f t="shared" si="310"/>
        <v>-1.6949420001765247E-2</v>
      </c>
      <c r="J598" s="83">
        <f>G598</f>
        <v>-1.6949420001765247E-2</v>
      </c>
      <c r="P598" s="83">
        <f t="shared" si="317"/>
        <v>-1.4170465287304895E-2</v>
      </c>
      <c r="Q598" s="146">
        <f t="shared" si="318"/>
        <v>39191.034699999997</v>
      </c>
      <c r="R598" s="83">
        <f t="shared" si="314"/>
        <v>7.7225893050214173E-6</v>
      </c>
      <c r="S598" s="85">
        <v>1</v>
      </c>
      <c r="T598" s="83">
        <f t="shared" si="319"/>
        <v>7.7225893050214173E-6</v>
      </c>
      <c r="Z598" s="83">
        <f t="shared" si="320"/>
        <v>66501.5</v>
      </c>
      <c r="AA598" s="90">
        <f t="shared" si="321"/>
        <v>-1.6696151278032558E-2</v>
      </c>
      <c r="AB598" s="90">
        <f t="shared" si="322"/>
        <v>-1.4423734011037585E-2</v>
      </c>
      <c r="AC598" s="90">
        <f t="shared" si="323"/>
        <v>-2.7789547144603521E-3</v>
      </c>
      <c r="AD598" s="90">
        <f t="shared" si="324"/>
        <v>-2.532687237326893E-4</v>
      </c>
      <c r="AE598" s="90">
        <f t="shared" si="325"/>
        <v>6.4145046421185298E-8</v>
      </c>
      <c r="AF598" s="83">
        <f t="shared" si="326"/>
        <v>-2.7789547144603521E-3</v>
      </c>
      <c r="AG598" s="147"/>
      <c r="AH598" s="83">
        <f t="shared" si="327"/>
        <v>-2.5256859907276637E-3</v>
      </c>
      <c r="AI598" s="83">
        <f t="shared" si="328"/>
        <v>0.89963395336775165</v>
      </c>
      <c r="AJ598" s="83">
        <f t="shared" si="329"/>
        <v>-0.68359209989735326</v>
      </c>
      <c r="AK598" s="83">
        <f t="shared" si="330"/>
        <v>0.33086218507360793</v>
      </c>
      <c r="AL598" s="83">
        <f t="shared" si="331"/>
        <v>1.8653209150047407</v>
      </c>
      <c r="AM598" s="83">
        <f t="shared" si="332"/>
        <v>1.348344303693672</v>
      </c>
      <c r="AN598" s="90">
        <f t="shared" si="313"/>
        <v>64.340957249531428</v>
      </c>
      <c r="AO598" s="90">
        <f t="shared" si="313"/>
        <v>64.340957249385397</v>
      </c>
      <c r="AP598" s="90">
        <f t="shared" si="313"/>
        <v>64.340957242535296</v>
      </c>
      <c r="AQ598" s="90">
        <f t="shared" si="313"/>
        <v>64.340956921184429</v>
      </c>
      <c r="AR598" s="90">
        <f t="shared" si="313"/>
        <v>64.340941847914294</v>
      </c>
      <c r="AS598" s="90">
        <f t="shared" si="313"/>
        <v>64.340238906609088</v>
      </c>
      <c r="AT598" s="90">
        <f t="shared" si="313"/>
        <v>64.313401023215306</v>
      </c>
      <c r="AU598" s="90">
        <f t="shared" si="333"/>
        <v>63.995864893786084</v>
      </c>
    </row>
    <row r="599" spans="1:64" ht="12.95" customHeight="1">
      <c r="A599" s="214" t="s">
        <v>1428</v>
      </c>
      <c r="B599" s="215" t="s">
        <v>197</v>
      </c>
      <c r="C599" s="216">
        <v>54210.418599999975</v>
      </c>
      <c r="D599" s="216">
        <v>2.9999999999999997E-4</v>
      </c>
      <c r="E599" s="53">
        <f t="shared" si="315"/>
        <v>66505.428429895939</v>
      </c>
      <c r="F599" s="83">
        <f t="shared" si="316"/>
        <v>66505.5</v>
      </c>
      <c r="G599" s="83">
        <f t="shared" si="310"/>
        <v>-1.5794540027854964E-2</v>
      </c>
      <c r="M599" s="83">
        <f>G599</f>
        <v>-1.5794540027854964E-2</v>
      </c>
      <c r="O599" s="83">
        <f ca="1">+C$11+C$12*F599</f>
        <v>-1.1191273149906721E-2</v>
      </c>
      <c r="P599" s="83">
        <f t="shared" si="317"/>
        <v>-1.4171742596119759E-2</v>
      </c>
      <c r="Q599" s="146">
        <f t="shared" si="318"/>
        <v>39191.918599999975</v>
      </c>
      <c r="R599" s="83">
        <f t="shared" si="314"/>
        <v>2.6334715044463786E-6</v>
      </c>
      <c r="S599" s="85">
        <v>1</v>
      </c>
      <c r="T599" s="83">
        <f t="shared" si="319"/>
        <v>2.6334715044463786E-6</v>
      </c>
      <c r="Z599" s="83">
        <f t="shared" si="320"/>
        <v>66505.5</v>
      </c>
      <c r="AA599" s="90">
        <f t="shared" si="321"/>
        <v>-1.6694815110160712E-2</v>
      </c>
      <c r="AB599" s="90">
        <f t="shared" si="322"/>
        <v>-1.3271467513814011E-2</v>
      </c>
      <c r="AC599" s="90">
        <f t="shared" si="323"/>
        <v>-1.6227974317352054E-3</v>
      </c>
      <c r="AD599" s="90">
        <f t="shared" si="324"/>
        <v>9.0027508230574801E-4</v>
      </c>
      <c r="AE599" s="90">
        <f t="shared" si="325"/>
        <v>8.1049522382062134E-7</v>
      </c>
      <c r="AF599" s="83">
        <f t="shared" si="326"/>
        <v>-1.6227974317352054E-3</v>
      </c>
      <c r="AG599" s="147"/>
      <c r="AH599" s="83">
        <f t="shared" si="327"/>
        <v>-2.5230725140409525E-3</v>
      </c>
      <c r="AI599" s="83">
        <f t="shared" si="328"/>
        <v>0.8990199071631384</v>
      </c>
      <c r="AJ599" s="83">
        <f t="shared" si="329"/>
        <v>-0.68223598741341507</v>
      </c>
      <c r="AK599" s="83">
        <f t="shared" si="330"/>
        <v>0.33067529342079344</v>
      </c>
      <c r="AL599" s="83">
        <f t="shared" si="331"/>
        <v>1.8671773359883619</v>
      </c>
      <c r="AM599" s="83">
        <f t="shared" si="332"/>
        <v>1.3509633094595233</v>
      </c>
      <c r="AN599" s="90">
        <f t="shared" si="313"/>
        <v>64.342894175155479</v>
      </c>
      <c r="AO599" s="90">
        <f t="shared" si="313"/>
        <v>64.342894175031319</v>
      </c>
      <c r="AP599" s="90">
        <f t="shared" si="313"/>
        <v>64.342894169018123</v>
      </c>
      <c r="AQ599" s="90">
        <f t="shared" si="313"/>
        <v>64.342893877795618</v>
      </c>
      <c r="AR599" s="90">
        <f t="shared" si="313"/>
        <v>64.342879775432735</v>
      </c>
      <c r="AS599" s="90">
        <f t="shared" si="313"/>
        <v>64.342200805010037</v>
      </c>
      <c r="AT599" s="90">
        <f t="shared" si="313"/>
        <v>64.315556146182971</v>
      </c>
      <c r="AU599" s="90">
        <f t="shared" si="333"/>
        <v>63.997761178222923</v>
      </c>
    </row>
    <row r="600" spans="1:64" ht="12.95" customHeight="1">
      <c r="A600" s="214" t="s">
        <v>1428</v>
      </c>
      <c r="B600" s="215" t="s">
        <v>195</v>
      </c>
      <c r="C600" s="216">
        <v>54211.411400000099</v>
      </c>
      <c r="D600" s="216">
        <v>2.0000000000000001E-4</v>
      </c>
      <c r="E600" s="53">
        <f t="shared" si="315"/>
        <v>66509.927123698406</v>
      </c>
      <c r="F600" s="83">
        <f t="shared" si="316"/>
        <v>66510</v>
      </c>
      <c r="G600" s="83">
        <f t="shared" si="310"/>
        <v>-1.6082799898867961E-2</v>
      </c>
      <c r="M600" s="83">
        <f>G600</f>
        <v>-1.6082799898867961E-2</v>
      </c>
      <c r="O600" s="83">
        <f ca="1">+C$11+C$12*F600</f>
        <v>-1.1195788960178969E-2</v>
      </c>
      <c r="P600" s="83">
        <f t="shared" si="317"/>
        <v>-1.4173179547479662E-2</v>
      </c>
      <c r="Q600" s="146">
        <f t="shared" si="318"/>
        <v>39192.911400000099</v>
      </c>
      <c r="R600" s="83">
        <f t="shared" si="314"/>
        <v>3.6466498864363722E-6</v>
      </c>
      <c r="S600" s="85">
        <v>1</v>
      </c>
      <c r="T600" s="83">
        <f t="shared" si="319"/>
        <v>3.6466498864363722E-6</v>
      </c>
      <c r="Z600" s="83">
        <f t="shared" si="320"/>
        <v>66510</v>
      </c>
      <c r="AA600" s="90">
        <f t="shared" si="321"/>
        <v>-1.6693302729465315E-2</v>
      </c>
      <c r="AB600" s="90">
        <f t="shared" si="322"/>
        <v>-1.356267671688231E-2</v>
      </c>
      <c r="AC600" s="90">
        <f t="shared" si="323"/>
        <v>-1.9096203513882994E-3</v>
      </c>
      <c r="AD600" s="90">
        <f t="shared" si="324"/>
        <v>6.1050283059735366E-4</v>
      </c>
      <c r="AE600" s="90">
        <f t="shared" si="325"/>
        <v>3.7271370616738113E-7</v>
      </c>
      <c r="AF600" s="83">
        <f t="shared" si="326"/>
        <v>-1.9096203513882994E-3</v>
      </c>
      <c r="AG600" s="147"/>
      <c r="AH600" s="83">
        <f t="shared" si="327"/>
        <v>-2.5201231819856522E-3</v>
      </c>
      <c r="AI600" s="83">
        <f t="shared" si="328"/>
        <v>0.89833052122164758</v>
      </c>
      <c r="AJ600" s="83">
        <f t="shared" si="329"/>
        <v>-0.68070976734444255</v>
      </c>
      <c r="AK600" s="83">
        <f t="shared" si="330"/>
        <v>0.33046398580360792</v>
      </c>
      <c r="AL600" s="83">
        <f t="shared" si="331"/>
        <v>1.8692627836793514</v>
      </c>
      <c r="AM600" s="83">
        <f t="shared" si="332"/>
        <v>1.3539132671589897</v>
      </c>
      <c r="AN600" s="90">
        <f t="shared" si="313"/>
        <v>64.34507163733123</v>
      </c>
      <c r="AO600" s="90">
        <f t="shared" si="313"/>
        <v>64.345071637228386</v>
      </c>
      <c r="AP600" s="90">
        <f t="shared" si="313"/>
        <v>64.345071632059472</v>
      </c>
      <c r="AQ600" s="90">
        <f t="shared" si="313"/>
        <v>64.345071372269828</v>
      </c>
      <c r="AR600" s="90">
        <f t="shared" si="313"/>
        <v>64.345058316768473</v>
      </c>
      <c r="AS600" s="90">
        <f t="shared" si="313"/>
        <v>64.344405988532259</v>
      </c>
      <c r="AT600" s="90">
        <f t="shared" si="313"/>
        <v>64.31797929352382</v>
      </c>
      <c r="AU600" s="90">
        <f t="shared" si="333"/>
        <v>63.999894498214374</v>
      </c>
      <c r="AW600" s="90"/>
      <c r="AX600" s="90"/>
      <c r="AY600" s="90"/>
      <c r="AZ600" s="90"/>
      <c r="BA600" s="90"/>
      <c r="BB600" s="90"/>
      <c r="BC600" s="90"/>
      <c r="BD600" s="90"/>
      <c r="BE600" s="90"/>
      <c r="BF600" s="90"/>
      <c r="BG600" s="90"/>
      <c r="BH600" s="90"/>
      <c r="BI600" s="90"/>
      <c r="BJ600" s="90"/>
      <c r="BK600" s="90"/>
      <c r="BL600" s="90"/>
    </row>
    <row r="601" spans="1:64" ht="12.95" customHeight="1">
      <c r="A601" s="214" t="s">
        <v>1428</v>
      </c>
      <c r="B601" s="215" t="s">
        <v>197</v>
      </c>
      <c r="C601" s="216">
        <v>54212.404300000053</v>
      </c>
      <c r="D601" s="216">
        <v>2.0000000000000001E-4</v>
      </c>
      <c r="E601" s="53">
        <f t="shared" si="315"/>
        <v>66514.426270632015</v>
      </c>
      <c r="F601" s="83">
        <f t="shared" si="316"/>
        <v>66514.5</v>
      </c>
      <c r="G601" s="83">
        <f t="shared" ref="G601:G632" si="334">+C601-(C$7+F601*C$8)</f>
        <v>-1.6271059947030153E-2</v>
      </c>
      <c r="M601" s="83">
        <f>G601</f>
        <v>-1.6271059947030153E-2</v>
      </c>
      <c r="O601" s="83">
        <f ca="1">+C$11+C$12*F601</f>
        <v>-1.1200304770451204E-2</v>
      </c>
      <c r="P601" s="83">
        <f t="shared" si="317"/>
        <v>-1.4174616476544104E-2</v>
      </c>
      <c r="Q601" s="146">
        <f t="shared" si="318"/>
        <v>39193.904300000053</v>
      </c>
      <c r="R601" s="83">
        <f t="shared" si="314"/>
        <v>4.3950752249435909E-6</v>
      </c>
      <c r="S601" s="85">
        <v>1</v>
      </c>
      <c r="T601" s="83">
        <f t="shared" si="319"/>
        <v>4.3950752249435909E-6</v>
      </c>
      <c r="Z601" s="83">
        <f t="shared" si="320"/>
        <v>66514.5</v>
      </c>
      <c r="AA601" s="90">
        <f t="shared" si="321"/>
        <v>-1.6691780651457107E-2</v>
      </c>
      <c r="AB601" s="90">
        <f t="shared" si="322"/>
        <v>-1.3753895772117148E-2</v>
      </c>
      <c r="AC601" s="90">
        <f t="shared" si="323"/>
        <v>-2.0964434704860493E-3</v>
      </c>
      <c r="AD601" s="90">
        <f t="shared" si="324"/>
        <v>4.207207044269537E-4</v>
      </c>
      <c r="AE601" s="90">
        <f t="shared" si="325"/>
        <v>1.7700591113351212E-7</v>
      </c>
      <c r="AF601" s="83">
        <f t="shared" si="326"/>
        <v>-2.0964434704860493E-3</v>
      </c>
      <c r="AG601" s="147"/>
      <c r="AH601" s="83">
        <f t="shared" si="327"/>
        <v>-2.5171641749130048E-3</v>
      </c>
      <c r="AI601" s="83">
        <f t="shared" si="328"/>
        <v>0.89764263255405552</v>
      </c>
      <c r="AJ601" s="83">
        <f t="shared" si="329"/>
        <v>-0.679182931732498</v>
      </c>
      <c r="AK601" s="83">
        <f t="shared" si="330"/>
        <v>0.33025156798689831</v>
      </c>
      <c r="AL601" s="83">
        <f t="shared" si="331"/>
        <v>1.8713450365190232</v>
      </c>
      <c r="AM601" s="83">
        <f t="shared" si="332"/>
        <v>1.3568670274507648</v>
      </c>
      <c r="AN601" s="90">
        <f t="shared" ref="AN601:AT610" si="335">$AU601+$AB$7*SIN(AO601)</f>
        <v>64.347247430960238</v>
      </c>
      <c r="AO601" s="90">
        <f t="shared" si="335"/>
        <v>64.347247430875626</v>
      </c>
      <c r="AP601" s="90">
        <f t="shared" si="335"/>
        <v>64.347247426456036</v>
      </c>
      <c r="AQ601" s="90">
        <f t="shared" si="335"/>
        <v>64.347247195613477</v>
      </c>
      <c r="AR601" s="90">
        <f t="shared" si="335"/>
        <v>64.347235139660782</v>
      </c>
      <c r="AS601" s="90">
        <f t="shared" si="335"/>
        <v>64.346609108087165</v>
      </c>
      <c r="AT601" s="90">
        <f t="shared" si="335"/>
        <v>64.320400993244064</v>
      </c>
      <c r="AU601" s="90">
        <f t="shared" si="333"/>
        <v>64.002027818205818</v>
      </c>
    </row>
    <row r="602" spans="1:64" ht="12.95" customHeight="1">
      <c r="A602" s="214" t="s">
        <v>1428</v>
      </c>
      <c r="B602" s="215" t="s">
        <v>195</v>
      </c>
      <c r="C602" s="216">
        <v>54213.397200000007</v>
      </c>
      <c r="D602" s="216">
        <v>1E-4</v>
      </c>
      <c r="E602" s="53">
        <f t="shared" si="315"/>
        <v>66518.925417565639</v>
      </c>
      <c r="F602" s="83">
        <f t="shared" si="316"/>
        <v>66519</v>
      </c>
      <c r="G602" s="83">
        <f t="shared" si="334"/>
        <v>-1.6459319995192345E-2</v>
      </c>
      <c r="M602" s="83">
        <f>G602</f>
        <v>-1.6459319995192345E-2</v>
      </c>
      <c r="O602" s="83">
        <f ca="1">+C$11+C$12*F602</f>
        <v>-1.1204820580723453E-2</v>
      </c>
      <c r="P602" s="83">
        <f t="shared" si="317"/>
        <v>-1.4176053383313098E-2</v>
      </c>
      <c r="Q602" s="146">
        <f t="shared" si="318"/>
        <v>39194.897200000007</v>
      </c>
      <c r="R602" s="83">
        <f t="shared" si="314"/>
        <v>5.2133064209225397E-6</v>
      </c>
      <c r="S602" s="85">
        <v>1</v>
      </c>
      <c r="T602" s="83">
        <f t="shared" si="319"/>
        <v>5.2133064209225397E-6</v>
      </c>
      <c r="Z602" s="83">
        <f t="shared" si="320"/>
        <v>66519</v>
      </c>
      <c r="AA602" s="90">
        <f t="shared" si="321"/>
        <v>-1.6690248912615373E-2</v>
      </c>
      <c r="AB602" s="90">
        <f t="shared" si="322"/>
        <v>-1.3945124465890069E-2</v>
      </c>
      <c r="AC602" s="90">
        <f t="shared" si="323"/>
        <v>-2.2832666118792477E-3</v>
      </c>
      <c r="AD602" s="90">
        <f t="shared" si="324"/>
        <v>2.3092891742302821E-4</v>
      </c>
      <c r="AE602" s="90">
        <f t="shared" si="325"/>
        <v>5.332816490217178E-8</v>
      </c>
      <c r="AF602" s="83">
        <f t="shared" si="326"/>
        <v>-2.2832666118792477E-3</v>
      </c>
      <c r="AG602" s="147"/>
      <c r="AH602" s="83">
        <f t="shared" si="327"/>
        <v>-2.5141955293022751E-3</v>
      </c>
      <c r="AI602" s="83">
        <f t="shared" si="328"/>
        <v>0.89695623901036181</v>
      </c>
      <c r="AJ602" s="83">
        <f t="shared" si="329"/>
        <v>-0.67765549386784074</v>
      </c>
      <c r="AK602" s="83">
        <f t="shared" si="330"/>
        <v>0.33003804651794216</v>
      </c>
      <c r="AL602" s="83">
        <f t="shared" si="331"/>
        <v>1.8734241038899753</v>
      </c>
      <c r="AM602" s="83">
        <f t="shared" si="332"/>
        <v>1.3598246070233979</v>
      </c>
      <c r="AN602" s="90">
        <f t="shared" si="335"/>
        <v>64.349421559667789</v>
      </c>
      <c r="AO602" s="90">
        <f t="shared" si="335"/>
        <v>64.349421559598682</v>
      </c>
      <c r="AP602" s="90">
        <f t="shared" si="335"/>
        <v>64.34942155584136</v>
      </c>
      <c r="AQ602" s="90">
        <f t="shared" si="335"/>
        <v>64.349421351582905</v>
      </c>
      <c r="AR602" s="90">
        <f t="shared" si="335"/>
        <v>64.349410248666473</v>
      </c>
      <c r="AS602" s="90">
        <f t="shared" si="335"/>
        <v>64.348810166852857</v>
      </c>
      <c r="AT602" s="90">
        <f t="shared" si="335"/>
        <v>64.322821244031289</v>
      </c>
      <c r="AU602" s="90">
        <f t="shared" si="333"/>
        <v>64.004161138197261</v>
      </c>
    </row>
    <row r="603" spans="1:64" ht="12.95" customHeight="1">
      <c r="A603" s="153" t="s">
        <v>209</v>
      </c>
      <c r="B603" s="52" t="s">
        <v>195</v>
      </c>
      <c r="C603" s="51">
        <v>54213.397900000004</v>
      </c>
      <c r="D603" s="51">
        <v>2.9999999999999997E-4</v>
      </c>
      <c r="E603" s="83">
        <f t="shared" si="315"/>
        <v>66518.928589489136</v>
      </c>
      <c r="F603" s="83">
        <f t="shared" si="316"/>
        <v>66519</v>
      </c>
      <c r="G603" s="83">
        <f t="shared" si="334"/>
        <v>-1.5759319998323917E-2</v>
      </c>
      <c r="K603" s="83">
        <f>G603</f>
        <v>-1.5759319998323917E-2</v>
      </c>
      <c r="P603" s="83">
        <f t="shared" si="317"/>
        <v>-1.4176053383313098E-2</v>
      </c>
      <c r="Q603" s="146">
        <f t="shared" si="318"/>
        <v>39194.897900000004</v>
      </c>
      <c r="R603" s="83">
        <f t="shared" si="314"/>
        <v>2.5067331742078199E-6</v>
      </c>
      <c r="S603" s="85">
        <v>1</v>
      </c>
      <c r="T603" s="83">
        <f t="shared" si="319"/>
        <v>2.5067331742078199E-6</v>
      </c>
      <c r="Z603" s="83">
        <f t="shared" si="320"/>
        <v>66519</v>
      </c>
      <c r="AA603" s="90">
        <f t="shared" si="321"/>
        <v>-1.6690248912615373E-2</v>
      </c>
      <c r="AB603" s="90">
        <f t="shared" si="322"/>
        <v>-1.3245124469021641E-2</v>
      </c>
      <c r="AC603" s="90">
        <f t="shared" si="323"/>
        <v>-1.5832666150108199E-3</v>
      </c>
      <c r="AD603" s="90">
        <f t="shared" si="324"/>
        <v>9.3092891429145605E-4</v>
      </c>
      <c r="AE603" s="90">
        <f t="shared" si="325"/>
        <v>8.6662864346386915E-7</v>
      </c>
      <c r="AF603" s="83">
        <f t="shared" si="326"/>
        <v>-1.5832666150108199E-3</v>
      </c>
      <c r="AG603" s="147"/>
      <c r="AH603" s="83">
        <f t="shared" si="327"/>
        <v>-2.5141955293022751E-3</v>
      </c>
      <c r="AI603" s="83">
        <f t="shared" si="328"/>
        <v>0.89695623901036181</v>
      </c>
      <c r="AJ603" s="83">
        <f t="shared" si="329"/>
        <v>-0.67765549386784074</v>
      </c>
      <c r="AK603" s="83">
        <f t="shared" si="330"/>
        <v>0.33003804651794216</v>
      </c>
      <c r="AL603" s="83">
        <f t="shared" si="331"/>
        <v>1.8734241038899753</v>
      </c>
      <c r="AM603" s="83">
        <f t="shared" si="332"/>
        <v>1.3598246070233979</v>
      </c>
      <c r="AN603" s="90">
        <f t="shared" si="335"/>
        <v>64.349421559667789</v>
      </c>
      <c r="AO603" s="90">
        <f t="shared" si="335"/>
        <v>64.349421559598682</v>
      </c>
      <c r="AP603" s="90">
        <f t="shared" si="335"/>
        <v>64.34942155584136</v>
      </c>
      <c r="AQ603" s="90">
        <f t="shared" si="335"/>
        <v>64.349421351582905</v>
      </c>
      <c r="AR603" s="90">
        <f t="shared" si="335"/>
        <v>64.349410248666473</v>
      </c>
      <c r="AS603" s="90">
        <f t="shared" si="335"/>
        <v>64.348810166852857</v>
      </c>
      <c r="AT603" s="90">
        <f t="shared" si="335"/>
        <v>64.322821244031289</v>
      </c>
      <c r="AU603" s="90">
        <f t="shared" si="333"/>
        <v>64.004161138197261</v>
      </c>
    </row>
    <row r="604" spans="1:64" ht="12.95" customHeight="1">
      <c r="A604" s="214" t="s">
        <v>1428</v>
      </c>
      <c r="B604" s="215" t="s">
        <v>197</v>
      </c>
      <c r="C604" s="216">
        <v>54214.39140000008</v>
      </c>
      <c r="D604" s="216">
        <v>5.0000000000000001E-4</v>
      </c>
      <c r="E604" s="53">
        <f t="shared" si="315"/>
        <v>66523.430455214897</v>
      </c>
      <c r="F604" s="83">
        <f t="shared" si="316"/>
        <v>66523.5</v>
      </c>
      <c r="G604" s="83">
        <f t="shared" si="334"/>
        <v>-1.5347579916124232E-2</v>
      </c>
      <c r="M604" s="83">
        <f>G604</f>
        <v>-1.5347579916124232E-2</v>
      </c>
      <c r="O604" s="83">
        <f ca="1">+C$11+C$12*F604</f>
        <v>-1.1209336390995688E-2</v>
      </c>
      <c r="P604" s="83">
        <f t="shared" si="317"/>
        <v>-1.4177490267786636E-2</v>
      </c>
      <c r="Q604" s="146">
        <f t="shared" si="318"/>
        <v>39195.89140000008</v>
      </c>
      <c r="R604" s="83">
        <f t="shared" si="314"/>
        <v>1.3691097851467999E-6</v>
      </c>
      <c r="S604" s="85">
        <v>1</v>
      </c>
      <c r="T604" s="83">
        <f t="shared" si="319"/>
        <v>1.3691097851467999E-6</v>
      </c>
      <c r="Z604" s="83">
        <f t="shared" si="320"/>
        <v>66523.5</v>
      </c>
      <c r="AA604" s="90">
        <f t="shared" si="321"/>
        <v>-1.6688707549318175E-2</v>
      </c>
      <c r="AB604" s="90">
        <f t="shared" si="322"/>
        <v>-1.2836362634592691E-2</v>
      </c>
      <c r="AC604" s="90">
        <f t="shared" si="323"/>
        <v>-1.1700896483375963E-3</v>
      </c>
      <c r="AD604" s="90">
        <f t="shared" si="324"/>
        <v>1.3411276331939427E-3</v>
      </c>
      <c r="AE604" s="90">
        <f t="shared" si="325"/>
        <v>1.7986233285163866E-6</v>
      </c>
      <c r="AF604" s="83">
        <f t="shared" si="326"/>
        <v>-1.1700896483375963E-3</v>
      </c>
      <c r="AG604" s="147"/>
      <c r="AH604" s="83">
        <f t="shared" si="327"/>
        <v>-2.5112172815315399E-3</v>
      </c>
      <c r="AI604" s="83">
        <f t="shared" si="328"/>
        <v>0.89627133843098239</v>
      </c>
      <c r="AJ604" s="83">
        <f t="shared" si="329"/>
        <v>-0.67612746693811987</v>
      </c>
      <c r="AK604" s="83">
        <f t="shared" si="330"/>
        <v>0.32982342790858449</v>
      </c>
      <c r="AL604" s="83">
        <f t="shared" si="331"/>
        <v>1.8754999951488782</v>
      </c>
      <c r="AM604" s="83">
        <f t="shared" si="332"/>
        <v>1.3627860226259902</v>
      </c>
      <c r="AN604" s="90">
        <f t="shared" si="335"/>
        <v>64.351594027073929</v>
      </c>
      <c r="AO604" s="90">
        <f t="shared" si="335"/>
        <v>64.35159402701791</v>
      </c>
      <c r="AP604" s="90">
        <f t="shared" si="335"/>
        <v>64.351594023843319</v>
      </c>
      <c r="AQ604" s="90">
        <f t="shared" si="335"/>
        <v>64.35159384392631</v>
      </c>
      <c r="AR604" s="90">
        <f t="shared" si="335"/>
        <v>64.351583648337893</v>
      </c>
      <c r="AS604" s="90">
        <f t="shared" si="335"/>
        <v>64.351009168023126</v>
      </c>
      <c r="AT604" s="90">
        <f t="shared" si="335"/>
        <v>64.325240044579672</v>
      </c>
      <c r="AU604" s="90">
        <f t="shared" si="333"/>
        <v>64.006294458188719</v>
      </c>
    </row>
    <row r="605" spans="1:64" ht="12.95" customHeight="1">
      <c r="A605" s="214" t="s">
        <v>1428</v>
      </c>
      <c r="B605" s="215" t="s">
        <v>195</v>
      </c>
      <c r="C605" s="216">
        <v>54215.38329999987</v>
      </c>
      <c r="D605" s="216">
        <v>1E-4</v>
      </c>
      <c r="E605" s="53">
        <f t="shared" si="315"/>
        <v>66527.925070828467</v>
      </c>
      <c r="F605" s="83">
        <f t="shared" si="316"/>
        <v>66528</v>
      </c>
      <c r="G605" s="83">
        <f t="shared" si="334"/>
        <v>-1.6535840128199197E-2</v>
      </c>
      <c r="M605" s="83">
        <f>G605</f>
        <v>-1.6535840128199197E-2</v>
      </c>
      <c r="O605" s="83">
        <f ca="1">+C$11+C$12*F605</f>
        <v>-1.1213852201267936E-2</v>
      </c>
      <c r="P605" s="83">
        <f t="shared" si="317"/>
        <v>-1.417892712996472E-2</v>
      </c>
      <c r="Q605" s="146">
        <f t="shared" si="318"/>
        <v>39196.88329999987</v>
      </c>
      <c r="R605" s="83">
        <f t="shared" si="314"/>
        <v>5.5550388812466315E-6</v>
      </c>
      <c r="S605" s="85">
        <v>1</v>
      </c>
      <c r="T605" s="83">
        <f t="shared" si="319"/>
        <v>5.5550388812466315E-6</v>
      </c>
      <c r="Z605" s="83">
        <f t="shared" si="320"/>
        <v>66528</v>
      </c>
      <c r="AA605" s="90">
        <f t="shared" si="321"/>
        <v>-1.6687156597842649E-2</v>
      </c>
      <c r="AB605" s="90">
        <f t="shared" si="322"/>
        <v>-1.4027610660321269E-2</v>
      </c>
      <c r="AC605" s="90">
        <f t="shared" si="323"/>
        <v>-2.3569129982344769E-3</v>
      </c>
      <c r="AD605" s="90">
        <f t="shared" si="324"/>
        <v>1.5131646964345116E-4</v>
      </c>
      <c r="AE605" s="90">
        <f t="shared" si="325"/>
        <v>2.2896673985357476E-8</v>
      </c>
      <c r="AF605" s="83">
        <f t="shared" si="326"/>
        <v>-2.3569129982344769E-3</v>
      </c>
      <c r="AG605" s="147"/>
      <c r="AH605" s="83">
        <f t="shared" si="327"/>
        <v>-2.5082294678779285E-3</v>
      </c>
      <c r="AI605" s="83">
        <f t="shared" si="328"/>
        <v>0.89558792864694947</v>
      </c>
      <c r="AJ605" s="83">
        <f t="shared" si="329"/>
        <v>-0.67459886402907687</v>
      </c>
      <c r="AK605" s="83">
        <f t="shared" si="330"/>
        <v>0.32960771863540228</v>
      </c>
      <c r="AL605" s="83">
        <f t="shared" si="331"/>
        <v>1.8775727196264627</v>
      </c>
      <c r="AM605" s="83">
        <f t="shared" si="332"/>
        <v>1.3657512910684981</v>
      </c>
      <c r="AN605" s="90">
        <f t="shared" si="335"/>
        <v>64.353764836793403</v>
      </c>
      <c r="AO605" s="90">
        <f t="shared" si="335"/>
        <v>64.353764836748397</v>
      </c>
      <c r="AP605" s="90">
        <f t="shared" si="335"/>
        <v>64.353764834084018</v>
      </c>
      <c r="AQ605" s="90">
        <f t="shared" si="335"/>
        <v>64.353764676383676</v>
      </c>
      <c r="AR605" s="90">
        <f t="shared" si="335"/>
        <v>64.353755343222701</v>
      </c>
      <c r="AS605" s="90">
        <f t="shared" si="335"/>
        <v>64.353206114807264</v>
      </c>
      <c r="AT605" s="90">
        <f t="shared" si="335"/>
        <v>64.327657393589945</v>
      </c>
      <c r="AU605" s="90">
        <f t="shared" si="333"/>
        <v>64.008427778180163</v>
      </c>
    </row>
    <row r="606" spans="1:64" ht="12.95" customHeight="1">
      <c r="A606" s="214" t="s">
        <v>1428</v>
      </c>
      <c r="B606" s="215" t="s">
        <v>197</v>
      </c>
      <c r="C606" s="216">
        <v>54215.494299999904</v>
      </c>
      <c r="D606" s="216">
        <v>2.0000000000000001E-4</v>
      </c>
      <c r="E606" s="53">
        <f t="shared" si="315"/>
        <v>66528.428047271009</v>
      </c>
      <c r="F606" s="83">
        <f t="shared" si="316"/>
        <v>66528.5</v>
      </c>
      <c r="G606" s="83">
        <f t="shared" si="334"/>
        <v>-1.5878980091656558E-2</v>
      </c>
      <c r="M606" s="83">
        <f>G606</f>
        <v>-1.5878980091656558E-2</v>
      </c>
      <c r="O606" s="83">
        <f ca="1">+C$11+C$12*F606</f>
        <v>-1.121435395796485E-2</v>
      </c>
      <c r="P606" s="83">
        <f t="shared" si="317"/>
        <v>-1.4179086779941572E-2</v>
      </c>
      <c r="Q606" s="146">
        <f t="shared" si="318"/>
        <v>39196.994299999904</v>
      </c>
      <c r="R606" s="83">
        <f t="shared" si="314"/>
        <v>2.8896372712133439E-6</v>
      </c>
      <c r="S606" s="85">
        <v>1</v>
      </c>
      <c r="T606" s="83">
        <f t="shared" si="319"/>
        <v>2.8896372712133439E-6</v>
      </c>
      <c r="Z606" s="83">
        <f t="shared" si="320"/>
        <v>66528.5</v>
      </c>
      <c r="AA606" s="90">
        <f t="shared" si="321"/>
        <v>-1.6686983679610468E-2</v>
      </c>
      <c r="AB606" s="90">
        <f t="shared" si="322"/>
        <v>-1.3371083191987663E-2</v>
      </c>
      <c r="AC606" s="90">
        <f t="shared" si="323"/>
        <v>-1.6998933117149864E-3</v>
      </c>
      <c r="AD606" s="90">
        <f t="shared" si="324"/>
        <v>8.0800358795390936E-4</v>
      </c>
      <c r="AE606" s="90">
        <f t="shared" si="325"/>
        <v>6.5286979814639096E-7</v>
      </c>
      <c r="AF606" s="83">
        <f t="shared" si="326"/>
        <v>-1.6998933117149864E-3</v>
      </c>
      <c r="AG606" s="147"/>
      <c r="AH606" s="83">
        <f t="shared" si="327"/>
        <v>-2.5078968996688953E-3</v>
      </c>
      <c r="AI606" s="83">
        <f t="shared" si="328"/>
        <v>0.89551208615637468</v>
      </c>
      <c r="AJ606" s="83">
        <f t="shared" si="329"/>
        <v>-0.67442898427212217</v>
      </c>
      <c r="AK606" s="83">
        <f t="shared" si="330"/>
        <v>0.32958368389359954</v>
      </c>
      <c r="AL606" s="83">
        <f t="shared" si="331"/>
        <v>1.8778028272703098</v>
      </c>
      <c r="AM606" s="83">
        <f t="shared" si="332"/>
        <v>1.366081003901787</v>
      </c>
      <c r="AN606" s="90">
        <f t="shared" si="335"/>
        <v>64.354005935703853</v>
      </c>
      <c r="AO606" s="90">
        <f t="shared" si="335"/>
        <v>64.354005935659941</v>
      </c>
      <c r="AP606" s="90">
        <f t="shared" si="335"/>
        <v>64.354005933048086</v>
      </c>
      <c r="AQ606" s="90">
        <f t="shared" si="335"/>
        <v>64.354005777690134</v>
      </c>
      <c r="AR606" s="90">
        <f t="shared" si="335"/>
        <v>64.353996537617988</v>
      </c>
      <c r="AS606" s="90">
        <f t="shared" si="335"/>
        <v>64.353450093331475</v>
      </c>
      <c r="AT606" s="90">
        <f t="shared" si="335"/>
        <v>64.327925898267083</v>
      </c>
      <c r="AU606" s="90">
        <f t="shared" si="333"/>
        <v>64.008664813734768</v>
      </c>
    </row>
    <row r="607" spans="1:64" ht="12.95" customHeight="1">
      <c r="A607" s="214" t="s">
        <v>1428</v>
      </c>
      <c r="B607" s="215" t="s">
        <v>197</v>
      </c>
      <c r="C607" s="216">
        <v>54216.376900000032</v>
      </c>
      <c r="D607" s="216">
        <v>2.0000000000000001E-4</v>
      </c>
      <c r="E607" s="53">
        <f t="shared" si="315"/>
        <v>66532.427389686534</v>
      </c>
      <c r="F607" s="83">
        <f t="shared" si="316"/>
        <v>66532.5</v>
      </c>
      <c r="G607" s="83">
        <f t="shared" si="334"/>
        <v>-1.6024099968490191E-2</v>
      </c>
      <c r="M607" s="83">
        <f>G607</f>
        <v>-1.6024099968490191E-2</v>
      </c>
      <c r="O607" s="83">
        <f ca="1">+C$11+C$12*F607</f>
        <v>-1.1218368011540185E-2</v>
      </c>
      <c r="P607" s="83">
        <f t="shared" si="317"/>
        <v>-1.4180363969847343E-2</v>
      </c>
      <c r="Q607" s="146">
        <f t="shared" si="318"/>
        <v>39197.876900000032</v>
      </c>
      <c r="R607" s="83">
        <f t="shared" si="314"/>
        <v>3.3993624326915403E-6</v>
      </c>
      <c r="S607" s="85">
        <v>1</v>
      </c>
      <c r="T607" s="83">
        <f t="shared" si="319"/>
        <v>3.3993624326915403E-6</v>
      </c>
      <c r="Z607" s="83">
        <f t="shared" si="320"/>
        <v>66532.5</v>
      </c>
      <c r="AA607" s="90">
        <f t="shared" si="321"/>
        <v>-1.668559609436494E-2</v>
      </c>
      <c r="AB607" s="90">
        <f t="shared" si="322"/>
        <v>-1.3518867843972594E-2</v>
      </c>
      <c r="AC607" s="90">
        <f t="shared" si="323"/>
        <v>-1.8437359986428481E-3</v>
      </c>
      <c r="AD607" s="90">
        <f t="shared" si="324"/>
        <v>6.6149612587474912E-4</v>
      </c>
      <c r="AE607" s="90">
        <f t="shared" si="325"/>
        <v>4.3757712454730195E-7</v>
      </c>
      <c r="AF607" s="83">
        <f t="shared" si="326"/>
        <v>-1.8437359986428481E-3</v>
      </c>
      <c r="AG607" s="147"/>
      <c r="AH607" s="83">
        <f t="shared" si="327"/>
        <v>-2.5052321245175968E-3</v>
      </c>
      <c r="AI607" s="83">
        <f t="shared" si="328"/>
        <v>0.89490600748005034</v>
      </c>
      <c r="AJ607" s="83">
        <f t="shared" si="329"/>
        <v>-0.67306969812510897</v>
      </c>
      <c r="AK607" s="83">
        <f t="shared" si="330"/>
        <v>0.3293909251398493</v>
      </c>
      <c r="AL607" s="83">
        <f t="shared" si="331"/>
        <v>1.8796422866276856</v>
      </c>
      <c r="AM607" s="83">
        <f t="shared" si="332"/>
        <v>1.368720429222291</v>
      </c>
      <c r="AN607" s="90">
        <f t="shared" si="335"/>
        <v>64.35593399243578</v>
      </c>
      <c r="AO607" s="90">
        <f t="shared" si="335"/>
        <v>64.355933992399926</v>
      </c>
      <c r="AP607" s="90">
        <f t="shared" si="335"/>
        <v>64.355933990179963</v>
      </c>
      <c r="AQ607" s="90">
        <f t="shared" si="335"/>
        <v>64.35593385268686</v>
      </c>
      <c r="AR607" s="90">
        <f t="shared" si="335"/>
        <v>64.355925337863866</v>
      </c>
      <c r="AS607" s="90">
        <f t="shared" si="335"/>
        <v>64.355401010430072</v>
      </c>
      <c r="AT607" s="90">
        <f t="shared" si="335"/>
        <v>64.330073289769487</v>
      </c>
      <c r="AU607" s="90">
        <f t="shared" si="333"/>
        <v>64.010561098171607</v>
      </c>
      <c r="AV607" s="90"/>
    </row>
    <row r="608" spans="1:64" ht="12.95" customHeight="1">
      <c r="A608" s="49" t="s">
        <v>217</v>
      </c>
      <c r="B608" s="50" t="s">
        <v>197</v>
      </c>
      <c r="C608" s="49">
        <v>54216.376960000001</v>
      </c>
      <c r="D608" s="49">
        <v>4.0000000000000002E-4</v>
      </c>
      <c r="E608" s="83">
        <f t="shared" si="315"/>
        <v>66532.427661565554</v>
      </c>
      <c r="F608" s="83">
        <f t="shared" si="316"/>
        <v>66532.5</v>
      </c>
      <c r="G608" s="83">
        <f t="shared" si="334"/>
        <v>-1.5964099999109749E-2</v>
      </c>
      <c r="K608" s="83">
        <f>G608</f>
        <v>-1.5964099999109749E-2</v>
      </c>
      <c r="P608" s="83">
        <f t="shared" si="317"/>
        <v>-1.4180363969847343E-2</v>
      </c>
      <c r="Q608" s="146">
        <f t="shared" si="318"/>
        <v>39197.876960000001</v>
      </c>
      <c r="R608" s="83">
        <f t="shared" si="314"/>
        <v>3.1817142220888149E-6</v>
      </c>
      <c r="S608" s="85">
        <v>1</v>
      </c>
      <c r="T608" s="83">
        <f t="shared" si="319"/>
        <v>3.1817142220888149E-6</v>
      </c>
      <c r="Z608" s="83">
        <f t="shared" si="320"/>
        <v>66532.5</v>
      </c>
      <c r="AA608" s="90">
        <f t="shared" si="321"/>
        <v>-1.668559609436494E-2</v>
      </c>
      <c r="AB608" s="90">
        <f t="shared" si="322"/>
        <v>-1.3458867874592152E-2</v>
      </c>
      <c r="AC608" s="90">
        <f t="shared" si="323"/>
        <v>-1.783736029262406E-3</v>
      </c>
      <c r="AD608" s="90">
        <f t="shared" si="324"/>
        <v>7.2149609525519118E-4</v>
      </c>
      <c r="AE608" s="90">
        <f t="shared" si="325"/>
        <v>5.2055661546848789E-7</v>
      </c>
      <c r="AF608" s="83">
        <f t="shared" si="326"/>
        <v>-1.783736029262406E-3</v>
      </c>
      <c r="AG608" s="147"/>
      <c r="AH608" s="83">
        <f t="shared" si="327"/>
        <v>-2.5052321245175968E-3</v>
      </c>
      <c r="AI608" s="83">
        <f t="shared" si="328"/>
        <v>0.89490600748005034</v>
      </c>
      <c r="AJ608" s="83">
        <f t="shared" si="329"/>
        <v>-0.67306969812510897</v>
      </c>
      <c r="AK608" s="83">
        <f t="shared" si="330"/>
        <v>0.3293909251398493</v>
      </c>
      <c r="AL608" s="83">
        <f t="shared" si="331"/>
        <v>1.8796422866276856</v>
      </c>
      <c r="AM608" s="83">
        <f t="shared" si="332"/>
        <v>1.368720429222291</v>
      </c>
      <c r="AN608" s="90">
        <f t="shared" si="335"/>
        <v>64.35593399243578</v>
      </c>
      <c r="AO608" s="90">
        <f t="shared" si="335"/>
        <v>64.355933992399926</v>
      </c>
      <c r="AP608" s="90">
        <f t="shared" si="335"/>
        <v>64.355933990179963</v>
      </c>
      <c r="AQ608" s="90">
        <f t="shared" si="335"/>
        <v>64.35593385268686</v>
      </c>
      <c r="AR608" s="90">
        <f t="shared" si="335"/>
        <v>64.355925337863866</v>
      </c>
      <c r="AS608" s="90">
        <f t="shared" si="335"/>
        <v>64.355401010430072</v>
      </c>
      <c r="AT608" s="90">
        <f t="shared" si="335"/>
        <v>64.330073289769487</v>
      </c>
      <c r="AU608" s="90">
        <f t="shared" si="333"/>
        <v>64.010561098171607</v>
      </c>
    </row>
    <row r="609" spans="1:64" ht="12.95" customHeight="1">
      <c r="A609" s="214" t="s">
        <v>1428</v>
      </c>
      <c r="B609" s="215" t="s">
        <v>195</v>
      </c>
      <c r="C609" s="216">
        <v>54216.487000000197</v>
      </c>
      <c r="D609" s="216">
        <v>1E-4</v>
      </c>
      <c r="E609" s="53">
        <f t="shared" si="315"/>
        <v>66532.926287942319</v>
      </c>
      <c r="F609" s="83">
        <f t="shared" si="316"/>
        <v>66533</v>
      </c>
      <c r="G609" s="83">
        <f t="shared" si="334"/>
        <v>-1.6267239800072275E-2</v>
      </c>
      <c r="M609" s="83">
        <f t="shared" ref="M609:M622" si="336">G609</f>
        <v>-1.6267239800072275E-2</v>
      </c>
      <c r="O609" s="83">
        <f t="shared" ref="O609:O622" ca="1" si="337">+C$11+C$12*F609</f>
        <v>-1.1218869768237098E-2</v>
      </c>
      <c r="P609" s="83">
        <f t="shared" si="317"/>
        <v>-1.4180523617346929E-2</v>
      </c>
      <c r="Q609" s="146">
        <f t="shared" si="318"/>
        <v>39197.987000000197</v>
      </c>
      <c r="R609" s="83">
        <f t="shared" si="314"/>
        <v>4.354384427247839E-6</v>
      </c>
      <c r="S609" s="85">
        <v>1</v>
      </c>
      <c r="T609" s="83">
        <f t="shared" si="319"/>
        <v>4.354384427247839E-6</v>
      </c>
      <c r="Z609" s="83">
        <f t="shared" si="320"/>
        <v>66533</v>
      </c>
      <c r="AA609" s="90">
        <f t="shared" si="321"/>
        <v>-1.6685422117027924E-2</v>
      </c>
      <c r="AB609" s="90">
        <f t="shared" si="322"/>
        <v>-1.3762341300391279E-2</v>
      </c>
      <c r="AC609" s="90">
        <f t="shared" si="323"/>
        <v>-2.0867161827253459E-3</v>
      </c>
      <c r="AD609" s="90">
        <f t="shared" si="324"/>
        <v>4.1818231695564881E-4</v>
      </c>
      <c r="AE609" s="90">
        <f t="shared" si="325"/>
        <v>1.7487645021439471E-7</v>
      </c>
      <c r="AF609" s="83">
        <f t="shared" si="326"/>
        <v>-2.0867161827253459E-3</v>
      </c>
      <c r="AG609" s="147"/>
      <c r="AH609" s="83">
        <f t="shared" si="327"/>
        <v>-2.5048984996809956E-3</v>
      </c>
      <c r="AI609" s="83">
        <f t="shared" si="328"/>
        <v>0.8948303302565308</v>
      </c>
      <c r="AJ609" s="83">
        <f t="shared" si="329"/>
        <v>-0.67289975661029844</v>
      </c>
      <c r="AK609" s="83">
        <f t="shared" si="330"/>
        <v>0.32936677032499595</v>
      </c>
      <c r="AL609" s="83">
        <f t="shared" si="331"/>
        <v>1.8798720440140739</v>
      </c>
      <c r="AM609" s="83">
        <f t="shared" si="332"/>
        <v>1.3690505730676037</v>
      </c>
      <c r="AN609" s="90">
        <f t="shared" si="335"/>
        <v>64.35617490778246</v>
      </c>
      <c r="AO609" s="90">
        <f t="shared" si="335"/>
        <v>64.35617490774753</v>
      </c>
      <c r="AP609" s="90">
        <f t="shared" si="335"/>
        <v>64.356174905573155</v>
      </c>
      <c r="AQ609" s="90">
        <f t="shared" si="335"/>
        <v>64.356174770206181</v>
      </c>
      <c r="AR609" s="90">
        <f t="shared" si="335"/>
        <v>64.356166343623428</v>
      </c>
      <c r="AS609" s="90">
        <f t="shared" si="335"/>
        <v>64.355644761247191</v>
      </c>
      <c r="AT609" s="90">
        <f t="shared" si="335"/>
        <v>64.330341632941497</v>
      </c>
      <c r="AU609" s="90">
        <f t="shared" si="333"/>
        <v>64.010798133726212</v>
      </c>
    </row>
    <row r="610" spans="1:64" ht="12.95" customHeight="1">
      <c r="A610" s="214" t="s">
        <v>1428</v>
      </c>
      <c r="B610" s="215" t="s">
        <v>197</v>
      </c>
      <c r="C610" s="216">
        <v>54217.480399999768</v>
      </c>
      <c r="D610" s="216">
        <v>6.9999999999999999E-4</v>
      </c>
      <c r="E610" s="53">
        <f t="shared" si="315"/>
        <v>66537.427700533837</v>
      </c>
      <c r="F610" s="83">
        <f t="shared" si="316"/>
        <v>66537.5</v>
      </c>
      <c r="G610" s="83">
        <f t="shared" si="334"/>
        <v>-1.5955500231939368E-2</v>
      </c>
      <c r="M610" s="83">
        <f t="shared" si="336"/>
        <v>-1.5955500231939368E-2</v>
      </c>
      <c r="O610" s="83">
        <f t="shared" ca="1" si="337"/>
        <v>-1.1223385578509333E-2</v>
      </c>
      <c r="P610" s="83">
        <f t="shared" si="317"/>
        <v>-1.4181960432456831E-2</v>
      </c>
      <c r="Q610" s="146">
        <f t="shared" si="318"/>
        <v>39198.980399999768</v>
      </c>
      <c r="R610" s="83">
        <f t="shared" si="314"/>
        <v>3.145443420348557E-6</v>
      </c>
      <c r="S610" s="85">
        <v>1</v>
      </c>
      <c r="T610" s="83">
        <f t="shared" si="319"/>
        <v>3.145443420348557E-6</v>
      </c>
      <c r="Z610" s="83">
        <f t="shared" si="320"/>
        <v>66537.5</v>
      </c>
      <c r="AA610" s="90">
        <f t="shared" si="321"/>
        <v>-1.6683851042521007E-2</v>
      </c>
      <c r="AB610" s="90">
        <f t="shared" si="322"/>
        <v>-1.3453609621875192E-2</v>
      </c>
      <c r="AC610" s="90">
        <f t="shared" si="323"/>
        <v>-1.7735397994825368E-3</v>
      </c>
      <c r="AD610" s="90">
        <f t="shared" si="324"/>
        <v>7.2835081058163914E-4</v>
      </c>
      <c r="AE610" s="90">
        <f t="shared" si="325"/>
        <v>5.3049490327493078E-7</v>
      </c>
      <c r="AF610" s="83">
        <f t="shared" si="326"/>
        <v>-1.7735397994825368E-3</v>
      </c>
      <c r="AG610" s="147"/>
      <c r="AH610" s="83">
        <f t="shared" si="327"/>
        <v>-2.5018906100641751E-3</v>
      </c>
      <c r="AI610" s="83">
        <f t="shared" si="328"/>
        <v>0.89415006054302804</v>
      </c>
      <c r="AJ610" s="83">
        <f t="shared" si="329"/>
        <v>-0.67136998026274575</v>
      </c>
      <c r="AK610" s="83">
        <f t="shared" si="330"/>
        <v>0.32914877965021289</v>
      </c>
      <c r="AL610" s="83">
        <f t="shared" si="331"/>
        <v>1.8819381135899333</v>
      </c>
      <c r="AM610" s="83">
        <f t="shared" si="332"/>
        <v>1.3720240307628688</v>
      </c>
      <c r="AN610" s="90">
        <f t="shared" si="335"/>
        <v>64.35834222978832</v>
      </c>
      <c r="AO610" s="90">
        <f t="shared" si="335"/>
        <v>64.358342229760822</v>
      </c>
      <c r="AP610" s="90">
        <f t="shared" si="335"/>
        <v>64.358342227965082</v>
      </c>
      <c r="AQ610" s="90">
        <f t="shared" si="335"/>
        <v>64.358342110704896</v>
      </c>
      <c r="AR610" s="90">
        <f t="shared" si="335"/>
        <v>64.358334454427251</v>
      </c>
      <c r="AS610" s="90">
        <f t="shared" si="335"/>
        <v>64.357837381602721</v>
      </c>
      <c r="AT610" s="90">
        <f t="shared" si="335"/>
        <v>64.332755913356664</v>
      </c>
      <c r="AU610" s="90">
        <f t="shared" si="333"/>
        <v>64.012931453717655</v>
      </c>
    </row>
    <row r="611" spans="1:64" ht="12.95" customHeight="1">
      <c r="A611" s="214" t="s">
        <v>1428</v>
      </c>
      <c r="B611" s="215" t="s">
        <v>195</v>
      </c>
      <c r="C611" s="216">
        <v>54220.458600000013</v>
      </c>
      <c r="D611" s="216">
        <v>2.9999999999999997E-4</v>
      </c>
      <c r="E611" s="53">
        <f t="shared" si="315"/>
        <v>66550.922875676784</v>
      </c>
      <c r="F611" s="83">
        <f t="shared" si="316"/>
        <v>66551</v>
      </c>
      <c r="G611" s="83">
        <f t="shared" si="334"/>
        <v>-1.7020279985445086E-2</v>
      </c>
      <c r="M611" s="83">
        <f t="shared" si="336"/>
        <v>-1.7020279985445086E-2</v>
      </c>
      <c r="O611" s="83">
        <f t="shared" ca="1" si="337"/>
        <v>-1.1236933009326065E-2</v>
      </c>
      <c r="P611" s="83">
        <f t="shared" si="317"/>
        <v>-1.4186270744013801E-2</v>
      </c>
      <c r="Q611" s="146">
        <f t="shared" si="318"/>
        <v>39201.958600000013</v>
      </c>
      <c r="R611" s="83">
        <f t="shared" si="314"/>
        <v>8.0316083805179266E-6</v>
      </c>
      <c r="S611" s="85">
        <v>1</v>
      </c>
      <c r="T611" s="83">
        <f t="shared" si="319"/>
        <v>8.0316083805179266E-6</v>
      </c>
      <c r="Z611" s="83">
        <f t="shared" si="320"/>
        <v>66551</v>
      </c>
      <c r="AA611" s="90">
        <f t="shared" si="321"/>
        <v>-1.667908110659239E-2</v>
      </c>
      <c r="AB611" s="90">
        <f t="shared" si="322"/>
        <v>-1.4527469622866499E-2</v>
      </c>
      <c r="AC611" s="90">
        <f t="shared" si="323"/>
        <v>-2.8340092414312849E-3</v>
      </c>
      <c r="AD611" s="90">
        <f t="shared" si="324"/>
        <v>-3.4119887885269637E-4</v>
      </c>
      <c r="AE611" s="90">
        <f t="shared" si="325"/>
        <v>1.1641667493033697E-7</v>
      </c>
      <c r="AF611" s="83">
        <f t="shared" si="326"/>
        <v>-2.8340092414312849E-3</v>
      </c>
      <c r="AG611" s="147"/>
      <c r="AH611" s="83">
        <f t="shared" si="327"/>
        <v>-2.4928103625785876E-3</v>
      </c>
      <c r="AI611" s="83">
        <f t="shared" si="328"/>
        <v>0.89211814650702737</v>
      </c>
      <c r="AJ611" s="83">
        <f t="shared" si="329"/>
        <v>-0.66677748633839617</v>
      </c>
      <c r="AK611" s="83">
        <f t="shared" si="330"/>
        <v>0.32848840849440913</v>
      </c>
      <c r="AL611" s="83">
        <f t="shared" si="331"/>
        <v>1.8881175316851118</v>
      </c>
      <c r="AM611" s="83">
        <f t="shared" si="332"/>
        <v>1.3809679053563495</v>
      </c>
      <c r="AN611" s="90">
        <f t="shared" ref="AN611:AT620" si="338">$AU611+$AB$7*SIN(AO611)</f>
        <v>64.364834331326136</v>
      </c>
      <c r="AO611" s="90">
        <f t="shared" si="338"/>
        <v>64.364834331313645</v>
      </c>
      <c r="AP611" s="90">
        <f t="shared" si="338"/>
        <v>64.364834330357368</v>
      </c>
      <c r="AQ611" s="90">
        <f t="shared" si="338"/>
        <v>64.364834257200457</v>
      </c>
      <c r="AR611" s="90">
        <f t="shared" si="338"/>
        <v>64.364828660929135</v>
      </c>
      <c r="AS611" s="90">
        <f t="shared" si="338"/>
        <v>64.364402989954826</v>
      </c>
      <c r="AT611" s="90">
        <f t="shared" si="338"/>
        <v>64.339990016293314</v>
      </c>
      <c r="AU611" s="90">
        <f t="shared" si="333"/>
        <v>64.019331413692001</v>
      </c>
    </row>
    <row r="612" spans="1:64" ht="12.95" customHeight="1">
      <c r="A612" s="214" t="s">
        <v>1428</v>
      </c>
      <c r="B612" s="215" t="s">
        <v>197</v>
      </c>
      <c r="C612" s="216">
        <v>54221.45250000013</v>
      </c>
      <c r="D612" s="216">
        <v>2.9999999999999997E-4</v>
      </c>
      <c r="E612" s="53">
        <f t="shared" si="315"/>
        <v>66555.426553930447</v>
      </c>
      <c r="F612" s="83">
        <f t="shared" si="316"/>
        <v>66555.5</v>
      </c>
      <c r="G612" s="83">
        <f t="shared" si="334"/>
        <v>-1.6208539869694505E-2</v>
      </c>
      <c r="M612" s="83">
        <f t="shared" si="336"/>
        <v>-1.6208539869694505E-2</v>
      </c>
      <c r="O612" s="83">
        <f t="shared" ca="1" si="337"/>
        <v>-1.12414488195983E-2</v>
      </c>
      <c r="P612" s="83">
        <f t="shared" si="317"/>
        <v>-1.4187707469941878E-2</v>
      </c>
      <c r="Q612" s="146">
        <f t="shared" si="318"/>
        <v>39202.95250000013</v>
      </c>
      <c r="R612" s="83">
        <f t="shared" si="314"/>
        <v>4.0837635878899613E-6</v>
      </c>
      <c r="S612" s="85">
        <v>1</v>
      </c>
      <c r="T612" s="83">
        <f t="shared" si="319"/>
        <v>4.0837635878899613E-6</v>
      </c>
      <c r="Z612" s="83">
        <f t="shared" si="320"/>
        <v>66555.5</v>
      </c>
      <c r="AA612" s="90">
        <f t="shared" si="321"/>
        <v>-1.6677472343025981E-2</v>
      </c>
      <c r="AB612" s="90">
        <f t="shared" si="322"/>
        <v>-1.3718774996610401E-2</v>
      </c>
      <c r="AC612" s="90">
        <f t="shared" si="323"/>
        <v>-2.020832399752627E-3</v>
      </c>
      <c r="AD612" s="90">
        <f t="shared" si="324"/>
        <v>4.6893247333147647E-4</v>
      </c>
      <c r="AE612" s="90">
        <f t="shared" si="325"/>
        <v>2.1989766454477588E-7</v>
      </c>
      <c r="AF612" s="83">
        <f t="shared" si="326"/>
        <v>-2.020832399752627E-3</v>
      </c>
      <c r="AG612" s="147"/>
      <c r="AH612" s="83">
        <f t="shared" si="327"/>
        <v>-2.4897648730841031E-3</v>
      </c>
      <c r="AI612" s="83">
        <f t="shared" si="328"/>
        <v>0.89144379948284846</v>
      </c>
      <c r="AJ612" s="83">
        <f t="shared" si="329"/>
        <v>-0.66524564198722735</v>
      </c>
      <c r="AK612" s="83">
        <f t="shared" si="330"/>
        <v>0.32826617272809122</v>
      </c>
      <c r="AL612" s="83">
        <f t="shared" si="331"/>
        <v>1.890171104835489</v>
      </c>
      <c r="AM612" s="83">
        <f t="shared" si="332"/>
        <v>1.3839570878137784</v>
      </c>
      <c r="AN612" s="90">
        <f t="shared" si="338"/>
        <v>64.366995088970924</v>
      </c>
      <c r="AO612" s="90">
        <f t="shared" si="338"/>
        <v>64.366995088961573</v>
      </c>
      <c r="AP612" s="90">
        <f t="shared" si="338"/>
        <v>64.366995088203453</v>
      </c>
      <c r="AQ612" s="90">
        <f t="shared" si="338"/>
        <v>64.366995026691896</v>
      </c>
      <c r="AR612" s="90">
        <f t="shared" si="338"/>
        <v>64.366990036200633</v>
      </c>
      <c r="AS612" s="90">
        <f t="shared" si="338"/>
        <v>64.366587452791578</v>
      </c>
      <c r="AT612" s="90">
        <f t="shared" si="338"/>
        <v>64.342398466951195</v>
      </c>
      <c r="AU612" s="90">
        <f t="shared" si="333"/>
        <v>64.021464733683445</v>
      </c>
    </row>
    <row r="613" spans="1:64" ht="12.95" customHeight="1">
      <c r="A613" s="214" t="s">
        <v>1428</v>
      </c>
      <c r="B613" s="215" t="s">
        <v>197</v>
      </c>
      <c r="C613" s="216">
        <v>54223.43880000012</v>
      </c>
      <c r="D613" s="216">
        <v>2.0000000000000001E-4</v>
      </c>
      <c r="E613" s="53">
        <f t="shared" si="315"/>
        <v>66564.427113457714</v>
      </c>
      <c r="F613" s="83">
        <f t="shared" si="316"/>
        <v>66564.5</v>
      </c>
      <c r="G613" s="83">
        <f t="shared" si="334"/>
        <v>-1.6085059876786545E-2</v>
      </c>
      <c r="M613" s="83">
        <f t="shared" si="336"/>
        <v>-1.6085059876786545E-2</v>
      </c>
      <c r="O613" s="83">
        <f t="shared" ca="1" si="337"/>
        <v>-1.1250480440142797E-2</v>
      </c>
      <c r="P613" s="83">
        <f t="shared" si="317"/>
        <v>-1.4190580854911679E-2</v>
      </c>
      <c r="Q613" s="146">
        <f t="shared" si="318"/>
        <v>39204.93880000012</v>
      </c>
      <c r="R613" s="83">
        <f t="shared" si="314"/>
        <v>3.5890507643239479E-6</v>
      </c>
      <c r="S613" s="85">
        <v>1</v>
      </c>
      <c r="T613" s="83">
        <f t="shared" si="319"/>
        <v>3.5890507643239479E-6</v>
      </c>
      <c r="Z613" s="83">
        <f t="shared" si="320"/>
        <v>66564.5</v>
      </c>
      <c r="AA613" s="90">
        <f t="shared" si="321"/>
        <v>-1.6674226852042593E-2</v>
      </c>
      <c r="AB613" s="90">
        <f t="shared" si="322"/>
        <v>-1.3601413879655629E-2</v>
      </c>
      <c r="AC613" s="90">
        <f t="shared" si="323"/>
        <v>-1.8944790218748658E-3</v>
      </c>
      <c r="AD613" s="90">
        <f t="shared" si="324"/>
        <v>5.8916697525604814E-4</v>
      </c>
      <c r="AE613" s="90">
        <f t="shared" si="325"/>
        <v>3.4711772473236084E-7</v>
      </c>
      <c r="AF613" s="83">
        <f t="shared" si="326"/>
        <v>-1.8944790218748658E-3</v>
      </c>
      <c r="AG613" s="147"/>
      <c r="AH613" s="83">
        <f t="shared" si="327"/>
        <v>-2.4836459971309152E-3</v>
      </c>
      <c r="AI613" s="83">
        <f t="shared" si="328"/>
        <v>0.89009952854528052</v>
      </c>
      <c r="AJ613" s="83">
        <f t="shared" si="329"/>
        <v>-0.66218050814664098</v>
      </c>
      <c r="AK613" s="83">
        <f t="shared" si="330"/>
        <v>0.3278185705574036</v>
      </c>
      <c r="AL613" s="83">
        <f t="shared" si="331"/>
        <v>1.8942689567370861</v>
      </c>
      <c r="AM613" s="83">
        <f t="shared" si="332"/>
        <v>1.3899473925450598</v>
      </c>
      <c r="AN613" s="90">
        <f t="shared" si="338"/>
        <v>64.371311711428021</v>
      </c>
      <c r="AO613" s="90">
        <f t="shared" si="338"/>
        <v>64.371311711423076</v>
      </c>
      <c r="AP613" s="90">
        <f t="shared" si="338"/>
        <v>64.371311710965898</v>
      </c>
      <c r="AQ613" s="90">
        <f t="shared" si="338"/>
        <v>64.371311668764648</v>
      </c>
      <c r="AR613" s="90">
        <f t="shared" si="338"/>
        <v>64.371307773476843</v>
      </c>
      <c r="AS613" s="90">
        <f t="shared" si="338"/>
        <v>64.370950288424254</v>
      </c>
      <c r="AT613" s="90">
        <f t="shared" si="338"/>
        <v>64.347210985262691</v>
      </c>
      <c r="AU613" s="90">
        <f t="shared" si="333"/>
        <v>64.025731373666332</v>
      </c>
      <c r="AW613" s="90"/>
      <c r="AX613" s="90"/>
      <c r="AY613" s="90"/>
      <c r="AZ613" s="90"/>
      <c r="BA613" s="90"/>
      <c r="BB613" s="90"/>
      <c r="BC613" s="90"/>
      <c r="BD613" s="90"/>
      <c r="BE613" s="90"/>
      <c r="BF613" s="90"/>
      <c r="BG613" s="90"/>
      <c r="BH613" s="90"/>
      <c r="BI613" s="90"/>
      <c r="BJ613" s="90"/>
      <c r="BK613" s="90"/>
      <c r="BL613" s="90"/>
    </row>
    <row r="614" spans="1:64" ht="12.95" customHeight="1">
      <c r="A614" s="214" t="s">
        <v>1428</v>
      </c>
      <c r="B614" s="215" t="s">
        <v>195</v>
      </c>
      <c r="C614" s="216">
        <v>54224.4319000002</v>
      </c>
      <c r="D614" s="216">
        <v>4.0000000000000002E-4</v>
      </c>
      <c r="E614" s="53">
        <f t="shared" si="315"/>
        <v>66568.927166655762</v>
      </c>
      <c r="F614" s="83">
        <f t="shared" si="316"/>
        <v>66569</v>
      </c>
      <c r="G614" s="83">
        <f t="shared" si="334"/>
        <v>-1.6073319799033925E-2</v>
      </c>
      <c r="M614" s="83">
        <f t="shared" si="336"/>
        <v>-1.6073319799033925E-2</v>
      </c>
      <c r="O614" s="83">
        <f t="shared" ca="1" si="337"/>
        <v>-1.1254996250415032E-2</v>
      </c>
      <c r="P614" s="83">
        <f t="shared" si="317"/>
        <v>-1.4192017513953398E-2</v>
      </c>
      <c r="Q614" s="146">
        <f t="shared" si="318"/>
        <v>39205.9319000002</v>
      </c>
      <c r="R614" s="83">
        <f t="shared" si="314"/>
        <v>3.5392982878492106E-6</v>
      </c>
      <c r="S614" s="85">
        <v>1</v>
      </c>
      <c r="T614" s="83">
        <f t="shared" si="319"/>
        <v>3.5392982878492106E-6</v>
      </c>
      <c r="Z614" s="83">
        <f t="shared" si="320"/>
        <v>66569</v>
      </c>
      <c r="AA614" s="90">
        <f t="shared" si="321"/>
        <v>-1.6672590195455691E-2</v>
      </c>
      <c r="AB614" s="90">
        <f t="shared" si="322"/>
        <v>-1.3592747117531634E-2</v>
      </c>
      <c r="AC614" s="90">
        <f t="shared" si="323"/>
        <v>-1.8813022850805265E-3</v>
      </c>
      <c r="AD614" s="90">
        <f t="shared" si="324"/>
        <v>5.9927039642176591E-4</v>
      </c>
      <c r="AE614" s="90">
        <f t="shared" si="325"/>
        <v>3.5912500802750047E-7</v>
      </c>
      <c r="AF614" s="83">
        <f t="shared" si="326"/>
        <v>-1.8813022850805265E-3</v>
      </c>
      <c r="AG614" s="147"/>
      <c r="AH614" s="83">
        <f t="shared" si="327"/>
        <v>-2.4805726815022911E-3</v>
      </c>
      <c r="AI614" s="83">
        <f t="shared" si="328"/>
        <v>0.88942960014709749</v>
      </c>
      <c r="AJ614" s="83">
        <f t="shared" si="329"/>
        <v>-0.66064724312787182</v>
      </c>
      <c r="AK614" s="83">
        <f t="shared" si="330"/>
        <v>0.32759321651193918</v>
      </c>
      <c r="AL614" s="83">
        <f t="shared" si="331"/>
        <v>1.896313253706073</v>
      </c>
      <c r="AM614" s="83">
        <f t="shared" si="332"/>
        <v>1.3929485495181622</v>
      </c>
      <c r="AN614" s="90">
        <f t="shared" si="338"/>
        <v>64.373467583377831</v>
      </c>
      <c r="AO614" s="90">
        <f t="shared" si="338"/>
        <v>64.373467583374335</v>
      </c>
      <c r="AP614" s="90">
        <f t="shared" si="338"/>
        <v>64.37346758302786</v>
      </c>
      <c r="AQ614" s="90">
        <f t="shared" si="338"/>
        <v>64.373467548683664</v>
      </c>
      <c r="AR614" s="90">
        <f t="shared" si="338"/>
        <v>64.373464144487784</v>
      </c>
      <c r="AS614" s="90">
        <f t="shared" si="338"/>
        <v>64.373128667898442</v>
      </c>
      <c r="AT614" s="90">
        <f t="shared" si="338"/>
        <v>64.349615050431993</v>
      </c>
      <c r="AU614" s="90">
        <f t="shared" si="333"/>
        <v>64.027864693657776</v>
      </c>
    </row>
    <row r="615" spans="1:64" ht="12.95" customHeight="1">
      <c r="A615" s="214" t="s">
        <v>1428</v>
      </c>
      <c r="B615" s="215" t="s">
        <v>197</v>
      </c>
      <c r="C615" s="216">
        <v>54225.42510000011</v>
      </c>
      <c r="D615" s="216">
        <v>1E-4</v>
      </c>
      <c r="E615" s="53">
        <f t="shared" si="315"/>
        <v>66573.427672984966</v>
      </c>
      <c r="F615" s="83">
        <f t="shared" si="316"/>
        <v>66573.5</v>
      </c>
      <c r="G615" s="83">
        <f t="shared" si="334"/>
        <v>-1.5961579891154543E-2</v>
      </c>
      <c r="M615" s="83">
        <f t="shared" si="336"/>
        <v>-1.5961579891154543E-2</v>
      </c>
      <c r="O615" s="83">
        <f t="shared" ca="1" si="337"/>
        <v>-1.1259512060687281E-2</v>
      </c>
      <c r="P615" s="83">
        <f t="shared" si="317"/>
        <v>-1.4193454150699654E-2</v>
      </c>
      <c r="Q615" s="146">
        <f t="shared" si="318"/>
        <v>39206.92510000011</v>
      </c>
      <c r="R615" s="83">
        <f t="shared" si="314"/>
        <v>3.1262686340591496E-6</v>
      </c>
      <c r="S615" s="85">
        <v>1</v>
      </c>
      <c r="T615" s="83">
        <f t="shared" si="319"/>
        <v>3.1262686340591496E-6</v>
      </c>
      <c r="Z615" s="83">
        <f t="shared" si="320"/>
        <v>66573.5</v>
      </c>
      <c r="AA615" s="90">
        <f t="shared" si="321"/>
        <v>-1.6670944311860145E-2</v>
      </c>
      <c r="AB615" s="90">
        <f t="shared" si="322"/>
        <v>-1.3484089729994051E-2</v>
      </c>
      <c r="AC615" s="90">
        <f t="shared" si="323"/>
        <v>-1.768125740454889E-3</v>
      </c>
      <c r="AD615" s="90">
        <f t="shared" si="324"/>
        <v>7.0936442070560282E-4</v>
      </c>
      <c r="AE615" s="90">
        <f t="shared" si="325"/>
        <v>5.0319788136299549E-7</v>
      </c>
      <c r="AF615" s="83">
        <f t="shared" si="326"/>
        <v>-1.768125740454889E-3</v>
      </c>
      <c r="AG615" s="147"/>
      <c r="AH615" s="83">
        <f t="shared" si="327"/>
        <v>-2.4774901611604914E-3</v>
      </c>
      <c r="AI615" s="83">
        <f t="shared" si="328"/>
        <v>0.88876114012667351</v>
      </c>
      <c r="AJ615" s="83">
        <f t="shared" si="329"/>
        <v>-0.65911352886460872</v>
      </c>
      <c r="AK615" s="83">
        <f t="shared" si="330"/>
        <v>0.32736683534278704</v>
      </c>
      <c r="AL615" s="83">
        <f t="shared" si="331"/>
        <v>1.8983544767896214</v>
      </c>
      <c r="AM615" s="83">
        <f t="shared" si="332"/>
        <v>1.3959537328031537</v>
      </c>
      <c r="AN615" s="90">
        <f t="shared" si="338"/>
        <v>64.37562183389106</v>
      </c>
      <c r="AO615" s="90">
        <f t="shared" si="338"/>
        <v>64.375621833888644</v>
      </c>
      <c r="AP615" s="90">
        <f t="shared" si="338"/>
        <v>64.375621833631115</v>
      </c>
      <c r="AQ615" s="90">
        <f t="shared" si="338"/>
        <v>64.375621806069006</v>
      </c>
      <c r="AR615" s="90">
        <f t="shared" si="338"/>
        <v>64.375618856408593</v>
      </c>
      <c r="AS615" s="90">
        <f t="shared" si="338"/>
        <v>64.375305026287677</v>
      </c>
      <c r="AT615" s="90">
        <f t="shared" si="338"/>
        <v>64.352017651298553</v>
      </c>
      <c r="AU615" s="90">
        <f t="shared" si="333"/>
        <v>64.029998013649234</v>
      </c>
    </row>
    <row r="616" spans="1:64" ht="12.95" customHeight="1">
      <c r="A616" s="214" t="s">
        <v>1428</v>
      </c>
      <c r="B616" s="215" t="s">
        <v>195</v>
      </c>
      <c r="C616" s="216">
        <v>54226.417700000107</v>
      </c>
      <c r="D616" s="216">
        <v>1E-4</v>
      </c>
      <c r="E616" s="53">
        <f t="shared" si="315"/>
        <v>66577.925460522994</v>
      </c>
      <c r="F616" s="83">
        <f t="shared" si="316"/>
        <v>66578</v>
      </c>
      <c r="G616" s="83">
        <f t="shared" si="334"/>
        <v>-1.6449839895358309E-2</v>
      </c>
      <c r="M616" s="83">
        <f t="shared" si="336"/>
        <v>-1.6449839895358309E-2</v>
      </c>
      <c r="O616" s="83">
        <f t="shared" ca="1" si="337"/>
        <v>-1.1264027870959516E-2</v>
      </c>
      <c r="P616" s="83">
        <f t="shared" si="317"/>
        <v>-1.4194890765150464E-2</v>
      </c>
      <c r="Q616" s="146">
        <f t="shared" si="318"/>
        <v>39207.917700000107</v>
      </c>
      <c r="R616" s="83">
        <f t="shared" si="314"/>
        <v>5.0847955798251187E-6</v>
      </c>
      <c r="S616" s="85">
        <v>1</v>
      </c>
      <c r="T616" s="83">
        <f t="shared" si="319"/>
        <v>5.0847955798251187E-6</v>
      </c>
      <c r="Z616" s="83">
        <f t="shared" si="320"/>
        <v>66578</v>
      </c>
      <c r="AA616" s="90">
        <f t="shared" si="321"/>
        <v>-1.6669289236423551E-2</v>
      </c>
      <c r="AB616" s="90">
        <f t="shared" si="322"/>
        <v>-1.3975441424085222E-2</v>
      </c>
      <c r="AC616" s="90">
        <f t="shared" si="323"/>
        <v>-2.2549491302078454E-3</v>
      </c>
      <c r="AD616" s="90">
        <f t="shared" si="324"/>
        <v>2.1944934106524205E-4</v>
      </c>
      <c r="AE616" s="90">
        <f t="shared" si="325"/>
        <v>4.8158013293968933E-8</v>
      </c>
      <c r="AF616" s="83">
        <f t="shared" si="326"/>
        <v>-2.2549491302078454E-3</v>
      </c>
      <c r="AG616" s="147"/>
      <c r="AH616" s="83">
        <f t="shared" si="327"/>
        <v>-2.474398471273087E-3</v>
      </c>
      <c r="AI616" s="83">
        <f t="shared" si="328"/>
        <v>0.88809414622270388</v>
      </c>
      <c r="AJ616" s="83">
        <f t="shared" si="329"/>
        <v>-0.65757937735424077</v>
      </c>
      <c r="AK616" s="83">
        <f t="shared" si="330"/>
        <v>0.32713943314532329</v>
      </c>
      <c r="AL616" s="83">
        <f t="shared" si="331"/>
        <v>1.9003926350325187</v>
      </c>
      <c r="AM616" s="83">
        <f t="shared" si="332"/>
        <v>1.3989629599113065</v>
      </c>
      <c r="AN616" s="90">
        <f t="shared" si="338"/>
        <v>64.377774466522766</v>
      </c>
      <c r="AO616" s="90">
        <f t="shared" si="338"/>
        <v>64.37777446652116</v>
      </c>
      <c r="AP616" s="90">
        <f t="shared" si="338"/>
        <v>64.377774466333989</v>
      </c>
      <c r="AQ616" s="90">
        <f t="shared" si="338"/>
        <v>64.377774444568587</v>
      </c>
      <c r="AR616" s="90">
        <f t="shared" si="338"/>
        <v>64.377771913727884</v>
      </c>
      <c r="AS616" s="90">
        <f t="shared" si="338"/>
        <v>64.377479366967336</v>
      </c>
      <c r="AT616" s="90">
        <f t="shared" si="338"/>
        <v>64.354418786636842</v>
      </c>
      <c r="AU616" s="90">
        <f t="shared" si="333"/>
        <v>64.032131333640677</v>
      </c>
    </row>
    <row r="617" spans="1:64" ht="12.95" customHeight="1">
      <c r="A617" s="214" t="s">
        <v>1428</v>
      </c>
      <c r="B617" s="215" t="s">
        <v>197</v>
      </c>
      <c r="C617" s="216">
        <v>54227.411199999973</v>
      </c>
      <c r="D617" s="216">
        <v>1E-4</v>
      </c>
      <c r="E617" s="53">
        <f t="shared" si="315"/>
        <v>66582.427326247795</v>
      </c>
      <c r="F617" s="83">
        <f t="shared" si="316"/>
        <v>66582.5</v>
      </c>
      <c r="G617" s="83">
        <f t="shared" si="334"/>
        <v>-1.6038100024161395E-2</v>
      </c>
      <c r="M617" s="83">
        <f t="shared" si="336"/>
        <v>-1.6038100024161395E-2</v>
      </c>
      <c r="O617" s="83">
        <f t="shared" ca="1" si="337"/>
        <v>-1.1268543681231764E-2</v>
      </c>
      <c r="P617" s="83">
        <f t="shared" si="317"/>
        <v>-1.4196327357305817E-2</v>
      </c>
      <c r="Q617" s="146">
        <f t="shared" si="318"/>
        <v>39208.911199999973</v>
      </c>
      <c r="R617" s="83">
        <f t="shared" si="314"/>
        <v>3.3921265563763074E-6</v>
      </c>
      <c r="S617" s="85">
        <v>1</v>
      </c>
      <c r="T617" s="83">
        <f t="shared" si="319"/>
        <v>3.3921265563763074E-6</v>
      </c>
      <c r="Z617" s="83">
        <f t="shared" si="320"/>
        <v>66582.5</v>
      </c>
      <c r="AA617" s="90">
        <f t="shared" si="321"/>
        <v>-1.6667625004214683E-2</v>
      </c>
      <c r="AB617" s="90">
        <f t="shared" si="322"/>
        <v>-1.3566802377252527E-2</v>
      </c>
      <c r="AC617" s="90">
        <f t="shared" si="323"/>
        <v>-1.8417726668555779E-3</v>
      </c>
      <c r="AD617" s="90">
        <f t="shared" si="324"/>
        <v>6.2952498005328789E-4</v>
      </c>
      <c r="AE617" s="90">
        <f t="shared" si="325"/>
        <v>3.9630170051109253E-7</v>
      </c>
      <c r="AF617" s="83">
        <f t="shared" si="326"/>
        <v>-1.8417726668555779E-3</v>
      </c>
      <c r="AG617" s="147"/>
      <c r="AH617" s="83">
        <f t="shared" si="327"/>
        <v>-2.4712976469088671E-3</v>
      </c>
      <c r="AI617" s="83">
        <f t="shared" si="328"/>
        <v>0.88742861616658708</v>
      </c>
      <c r="AJ617" s="83">
        <f t="shared" si="329"/>
        <v>-0.65604480050004721</v>
      </c>
      <c r="AK617" s="83">
        <f t="shared" si="330"/>
        <v>0.32691101598156558</v>
      </c>
      <c r="AL617" s="83">
        <f t="shared" si="331"/>
        <v>1.9024277374540715</v>
      </c>
      <c r="AM617" s="83">
        <f t="shared" si="332"/>
        <v>1.4019762484193861</v>
      </c>
      <c r="AN617" s="90">
        <f t="shared" si="338"/>
        <v>64.379925484822607</v>
      </c>
      <c r="AO617" s="90">
        <f t="shared" si="338"/>
        <v>64.379925484821555</v>
      </c>
      <c r="AP617" s="90">
        <f t="shared" si="338"/>
        <v>64.379925484689053</v>
      </c>
      <c r="AQ617" s="90">
        <f t="shared" si="338"/>
        <v>64.379925467821991</v>
      </c>
      <c r="AR617" s="90">
        <f t="shared" si="338"/>
        <v>64.379923320928341</v>
      </c>
      <c r="AS617" s="90">
        <f t="shared" si="338"/>
        <v>64.379651693327162</v>
      </c>
      <c r="AT617" s="90">
        <f t="shared" si="338"/>
        <v>64.356818455228023</v>
      </c>
      <c r="AU617" s="90">
        <f t="shared" si="333"/>
        <v>64.034264653632121</v>
      </c>
    </row>
    <row r="618" spans="1:64" ht="12.95" customHeight="1">
      <c r="A618" s="214" t="s">
        <v>1428</v>
      </c>
      <c r="B618" s="215" t="s">
        <v>195</v>
      </c>
      <c r="C618" s="216">
        <v>54230.390099999961</v>
      </c>
      <c r="D618" s="216">
        <v>2.0000000000000001E-4</v>
      </c>
      <c r="E618" s="53">
        <f t="shared" si="315"/>
        <v>66595.92567331309</v>
      </c>
      <c r="F618" s="83">
        <f t="shared" si="316"/>
        <v>66596</v>
      </c>
      <c r="G618" s="83">
        <f t="shared" si="334"/>
        <v>-1.6402880035457201E-2</v>
      </c>
      <c r="M618" s="83">
        <f t="shared" si="336"/>
        <v>-1.6402880035457201E-2</v>
      </c>
      <c r="O618" s="83">
        <f t="shared" ca="1" si="337"/>
        <v>-1.1282091112048483E-2</v>
      </c>
      <c r="P618" s="83">
        <f t="shared" si="317"/>
        <v>-1.4200636999999145E-2</v>
      </c>
      <c r="Q618" s="146">
        <f t="shared" si="318"/>
        <v>39211.890099999961</v>
      </c>
      <c r="R618" s="83">
        <f t="shared" si="314"/>
        <v>4.8498743872235137E-6</v>
      </c>
      <c r="S618" s="85">
        <v>1</v>
      </c>
      <c r="T618" s="83">
        <f t="shared" si="319"/>
        <v>4.8498743872235137E-6</v>
      </c>
      <c r="Z618" s="83">
        <f t="shared" si="320"/>
        <v>66596</v>
      </c>
      <c r="AA618" s="90">
        <f t="shared" si="321"/>
        <v>-1.6662577716167866E-2</v>
      </c>
      <c r="AB618" s="90">
        <f t="shared" si="322"/>
        <v>-1.3940939319288479E-2</v>
      </c>
      <c r="AC618" s="90">
        <f t="shared" si="323"/>
        <v>-2.2022430354580562E-3</v>
      </c>
      <c r="AD618" s="90">
        <f t="shared" si="324"/>
        <v>2.5969768071066462E-4</v>
      </c>
      <c r="AE618" s="90">
        <f t="shared" si="325"/>
        <v>6.7442885366498315E-8</v>
      </c>
      <c r="AF618" s="83">
        <f t="shared" si="326"/>
        <v>-2.2022430354580562E-3</v>
      </c>
      <c r="AG618" s="147"/>
      <c r="AH618" s="83">
        <f t="shared" si="327"/>
        <v>-2.4619407161687226E-3</v>
      </c>
      <c r="AI618" s="83">
        <f t="shared" si="328"/>
        <v>0.88544078629390133</v>
      </c>
      <c r="AJ618" s="83">
        <f t="shared" si="329"/>
        <v>-0.65143863551029046</v>
      </c>
      <c r="AK618" s="83">
        <f t="shared" si="330"/>
        <v>0.32621973481582844</v>
      </c>
      <c r="AL618" s="83">
        <f t="shared" si="331"/>
        <v>1.9085147996003418</v>
      </c>
      <c r="AM618" s="83">
        <f t="shared" si="332"/>
        <v>1.4110406590985811</v>
      </c>
      <c r="AN618" s="90">
        <f t="shared" si="338"/>
        <v>64.386368889144208</v>
      </c>
      <c r="AO618" s="90">
        <f t="shared" si="338"/>
        <v>64.386368889143995</v>
      </c>
      <c r="AP618" s="90">
        <f t="shared" si="338"/>
        <v>64.386368889106109</v>
      </c>
      <c r="AQ618" s="90">
        <f t="shared" si="338"/>
        <v>64.386368882374882</v>
      </c>
      <c r="AR618" s="90">
        <f t="shared" si="338"/>
        <v>64.386367686551608</v>
      </c>
      <c r="AS618" s="90">
        <f t="shared" si="338"/>
        <v>64.386156620597859</v>
      </c>
      <c r="AT618" s="90">
        <f t="shared" si="338"/>
        <v>64.364008648430683</v>
      </c>
      <c r="AU618" s="90">
        <f t="shared" si="333"/>
        <v>64.040664613606467</v>
      </c>
      <c r="AV618" s="90"/>
    </row>
    <row r="619" spans="1:64" ht="12.95" customHeight="1">
      <c r="A619" s="214" t="s">
        <v>1428</v>
      </c>
      <c r="B619" s="215" t="s">
        <v>197</v>
      </c>
      <c r="C619" s="216">
        <v>54231.383799999952</v>
      </c>
      <c r="D619" s="216">
        <v>1E-4</v>
      </c>
      <c r="E619" s="53">
        <f t="shared" si="315"/>
        <v>66600.428445302328</v>
      </c>
      <c r="F619" s="83">
        <f t="shared" si="316"/>
        <v>66600.5</v>
      </c>
      <c r="G619" s="83">
        <f t="shared" si="334"/>
        <v>-1.5791140045621432E-2</v>
      </c>
      <c r="M619" s="83">
        <f t="shared" si="336"/>
        <v>-1.5791140045621432E-2</v>
      </c>
      <c r="O619" s="83">
        <f t="shared" ca="1" si="337"/>
        <v>-1.1286606922320731E-2</v>
      </c>
      <c r="P619" s="83">
        <f t="shared" si="317"/>
        <v>-1.4202073502972673E-2</v>
      </c>
      <c r="Q619" s="146">
        <f t="shared" si="318"/>
        <v>39212.883799999952</v>
      </c>
      <c r="R619" s="83">
        <f t="shared" si="314"/>
        <v>2.5251324769656813E-6</v>
      </c>
      <c r="S619" s="85">
        <v>1</v>
      </c>
      <c r="T619" s="83">
        <f t="shared" si="319"/>
        <v>2.5251324769656813E-6</v>
      </c>
      <c r="Z619" s="83">
        <f t="shared" si="320"/>
        <v>66600.5</v>
      </c>
      <c r="AA619" s="90">
        <f t="shared" si="321"/>
        <v>-1.666087720559287E-2</v>
      </c>
      <c r="AB619" s="90">
        <f t="shared" si="322"/>
        <v>-1.3332336343001234E-2</v>
      </c>
      <c r="AC619" s="90">
        <f t="shared" si="323"/>
        <v>-1.5890665426487594E-3</v>
      </c>
      <c r="AD619" s="90">
        <f t="shared" si="324"/>
        <v>8.6973715997143777E-4</v>
      </c>
      <c r="AE619" s="90">
        <f t="shared" si="325"/>
        <v>7.564427274351823E-7</v>
      </c>
      <c r="AF619" s="83">
        <f t="shared" si="326"/>
        <v>-1.5890665426487594E-3</v>
      </c>
      <c r="AG619" s="147"/>
      <c r="AH619" s="83">
        <f t="shared" si="327"/>
        <v>-2.4588037026201984E-3</v>
      </c>
      <c r="AI619" s="83">
        <f t="shared" si="328"/>
        <v>0.8847810888036417</v>
      </c>
      <c r="AJ619" s="83">
        <f t="shared" si="329"/>
        <v>-0.64990247445507343</v>
      </c>
      <c r="AK619" s="83">
        <f t="shared" si="330"/>
        <v>0.32598731774563672</v>
      </c>
      <c r="AL619" s="83">
        <f t="shared" si="331"/>
        <v>1.910537768418878</v>
      </c>
      <c r="AM619" s="83">
        <f t="shared" si="332"/>
        <v>1.4140703702940929</v>
      </c>
      <c r="AN619" s="90">
        <f t="shared" si="338"/>
        <v>64.38851348550223</v>
      </c>
      <c r="AO619" s="90">
        <f t="shared" si="338"/>
        <v>64.388513485502131</v>
      </c>
      <c r="AP619" s="90">
        <f t="shared" si="338"/>
        <v>64.388513485479606</v>
      </c>
      <c r="AQ619" s="90">
        <f t="shared" si="338"/>
        <v>64.388513480871225</v>
      </c>
      <c r="AR619" s="90">
        <f t="shared" si="338"/>
        <v>64.388512537980276</v>
      </c>
      <c r="AS619" s="90">
        <f t="shared" si="338"/>
        <v>64.3883209238587</v>
      </c>
      <c r="AT619" s="90">
        <f t="shared" si="338"/>
        <v>64.366402437978607</v>
      </c>
      <c r="AU619" s="90">
        <f t="shared" si="333"/>
        <v>64.04279793359791</v>
      </c>
    </row>
    <row r="620" spans="1:64" ht="12.95" customHeight="1">
      <c r="A620" s="214" t="s">
        <v>1428</v>
      </c>
      <c r="B620" s="215" t="s">
        <v>197</v>
      </c>
      <c r="C620" s="216">
        <v>54234.473300000187</v>
      </c>
      <c r="D620" s="216">
        <v>1E-4</v>
      </c>
      <c r="E620" s="53">
        <f t="shared" si="315"/>
        <v>66614.427956283413</v>
      </c>
      <c r="F620" s="83">
        <f t="shared" si="316"/>
        <v>66614.5</v>
      </c>
      <c r="G620" s="83">
        <f t="shared" si="334"/>
        <v>-1.5899059813818894E-2</v>
      </c>
      <c r="M620" s="83">
        <f t="shared" si="336"/>
        <v>-1.5899059813818894E-2</v>
      </c>
      <c r="O620" s="83">
        <f t="shared" ca="1" si="337"/>
        <v>-1.1300656109834377E-2</v>
      </c>
      <c r="P620" s="83">
        <f t="shared" si="317"/>
        <v>-1.4206542480753967E-2</v>
      </c>
      <c r="Q620" s="146">
        <f t="shared" si="318"/>
        <v>39215.973300000187</v>
      </c>
      <c r="R620" s="83">
        <f t="shared" si="314"/>
        <v>2.8646149227252141E-6</v>
      </c>
      <c r="S620" s="85">
        <v>1</v>
      </c>
      <c r="T620" s="83">
        <f t="shared" si="319"/>
        <v>2.8646149227252141E-6</v>
      </c>
      <c r="Z620" s="83">
        <f t="shared" si="320"/>
        <v>66614.5</v>
      </c>
      <c r="AA620" s="90">
        <f t="shared" si="321"/>
        <v>-1.6655529437097732E-2</v>
      </c>
      <c r="AB620" s="90">
        <f t="shared" si="322"/>
        <v>-1.345007285747513E-2</v>
      </c>
      <c r="AC620" s="90">
        <f t="shared" si="323"/>
        <v>-1.6925173330649274E-3</v>
      </c>
      <c r="AD620" s="90">
        <f t="shared" si="324"/>
        <v>7.5646962327883746E-4</v>
      </c>
      <c r="AE620" s="90">
        <f t="shared" si="325"/>
        <v>5.7224629094362625E-7</v>
      </c>
      <c r="AF620" s="83">
        <f t="shared" si="326"/>
        <v>-1.6925173330649274E-3</v>
      </c>
      <c r="AG620" s="147"/>
      <c r="AH620" s="83">
        <f t="shared" si="327"/>
        <v>-2.4489869563437644E-3</v>
      </c>
      <c r="AI620" s="83">
        <f t="shared" si="328"/>
        <v>0.88273797441120594</v>
      </c>
      <c r="AJ620" s="83">
        <f t="shared" si="329"/>
        <v>-0.64512100933389549</v>
      </c>
      <c r="AK620" s="83">
        <f t="shared" si="330"/>
        <v>0.3252579686696116</v>
      </c>
      <c r="AL620" s="83">
        <f t="shared" si="331"/>
        <v>1.9168122328399455</v>
      </c>
      <c r="AM620" s="83">
        <f t="shared" si="332"/>
        <v>1.4235227607244323</v>
      </c>
      <c r="AN620" s="90">
        <f t="shared" si="338"/>
        <v>64.395175368095352</v>
      </c>
      <c r="AO620" s="90">
        <f t="shared" si="338"/>
        <v>64.395175368095337</v>
      </c>
      <c r="AP620" s="90">
        <f t="shared" si="338"/>
        <v>64.395175368093021</v>
      </c>
      <c r="AQ620" s="90">
        <f t="shared" si="338"/>
        <v>64.395175367193772</v>
      </c>
      <c r="AR620" s="90">
        <f t="shared" si="338"/>
        <v>64.39517501921172</v>
      </c>
      <c r="AS620" s="90">
        <f t="shared" si="338"/>
        <v>64.395041555469632</v>
      </c>
      <c r="AT620" s="90">
        <f t="shared" si="338"/>
        <v>64.373840359672656</v>
      </c>
      <c r="AU620" s="90">
        <f t="shared" si="333"/>
        <v>64.049434929126846</v>
      </c>
    </row>
    <row r="621" spans="1:64" ht="12.95" customHeight="1">
      <c r="A621" s="214" t="s">
        <v>1428</v>
      </c>
      <c r="B621" s="215" t="s">
        <v>195</v>
      </c>
      <c r="C621" s="216">
        <v>54235.466200000141</v>
      </c>
      <c r="D621" s="216">
        <v>1E-4</v>
      </c>
      <c r="E621" s="53">
        <f t="shared" si="315"/>
        <v>66618.927103217022</v>
      </c>
      <c r="F621" s="83">
        <f t="shared" si="316"/>
        <v>66619</v>
      </c>
      <c r="G621" s="83">
        <f t="shared" si="334"/>
        <v>-1.6087319861981086E-2</v>
      </c>
      <c r="M621" s="83">
        <f t="shared" si="336"/>
        <v>-1.6087319861981086E-2</v>
      </c>
      <c r="O621" s="83">
        <f t="shared" ca="1" si="337"/>
        <v>-1.1305171920106612E-2</v>
      </c>
      <c r="P621" s="83">
        <f t="shared" si="317"/>
        <v>-1.420797889206841E-2</v>
      </c>
      <c r="Q621" s="146">
        <f t="shared" si="318"/>
        <v>39216.966200000141</v>
      </c>
      <c r="R621" s="83">
        <f t="shared" si="314"/>
        <v>3.5319224811923194E-6</v>
      </c>
      <c r="S621" s="85">
        <v>1</v>
      </c>
      <c r="T621" s="83">
        <f t="shared" si="319"/>
        <v>3.5319224811923194E-6</v>
      </c>
      <c r="Z621" s="83">
        <f t="shared" si="320"/>
        <v>66619</v>
      </c>
      <c r="AA621" s="90">
        <f t="shared" si="321"/>
        <v>-1.6653792216893795E-2</v>
      </c>
      <c r="AB621" s="90">
        <f t="shared" si="322"/>
        <v>-1.36415065371557E-2</v>
      </c>
      <c r="AC621" s="90">
        <f t="shared" si="323"/>
        <v>-1.8793409699126764E-3</v>
      </c>
      <c r="AD621" s="90">
        <f t="shared" si="324"/>
        <v>5.6647235491270875E-4</v>
      </c>
      <c r="AE621" s="90">
        <f t="shared" si="325"/>
        <v>3.2089092888034986E-7</v>
      </c>
      <c r="AF621" s="83">
        <f t="shared" si="326"/>
        <v>-1.8793409699126764E-3</v>
      </c>
      <c r="AG621" s="147"/>
      <c r="AH621" s="83">
        <f t="shared" si="327"/>
        <v>-2.4458133248253869E-3</v>
      </c>
      <c r="AI621" s="83">
        <f t="shared" si="328"/>
        <v>0.8820842331123433</v>
      </c>
      <c r="AJ621" s="83">
        <f t="shared" si="329"/>
        <v>-0.64358341080764403</v>
      </c>
      <c r="AK621" s="83">
        <f t="shared" si="330"/>
        <v>0.32502153889790875</v>
      </c>
      <c r="AL621" s="83">
        <f t="shared" si="331"/>
        <v>1.9188228792497277</v>
      </c>
      <c r="AM621" s="83">
        <f t="shared" si="332"/>
        <v>1.4265696494431077</v>
      </c>
      <c r="AN621" s="90">
        <f t="shared" ref="AN621:AT630" si="339">$AU621+$AB$7*SIN(AO621)</f>
        <v>64.397313422840853</v>
      </c>
      <c r="AO621" s="90">
        <f t="shared" si="339"/>
        <v>64.397313422840853</v>
      </c>
      <c r="AP621" s="90">
        <f t="shared" si="339"/>
        <v>64.397313422840114</v>
      </c>
      <c r="AQ621" s="90">
        <f t="shared" si="339"/>
        <v>64.397313422442593</v>
      </c>
      <c r="AR621" s="90">
        <f t="shared" si="339"/>
        <v>64.397313206972413</v>
      </c>
      <c r="AS621" s="90">
        <f t="shared" si="339"/>
        <v>64.397197670459121</v>
      </c>
      <c r="AT621" s="90">
        <f t="shared" si="339"/>
        <v>64.37622808711069</v>
      </c>
      <c r="AU621" s="90">
        <f t="shared" si="333"/>
        <v>64.051568249118304</v>
      </c>
      <c r="AW621" s="90"/>
      <c r="AX621" s="90"/>
      <c r="AY621" s="90"/>
      <c r="AZ621" s="90"/>
      <c r="BA621" s="90"/>
      <c r="BB621" s="90"/>
      <c r="BC621" s="90"/>
      <c r="BD621" s="90"/>
      <c r="BE621" s="90"/>
      <c r="BF621" s="90"/>
      <c r="BG621" s="90"/>
      <c r="BH621" s="90"/>
      <c r="BI621" s="90"/>
      <c r="BJ621" s="90"/>
      <c r="BK621" s="90"/>
      <c r="BL621" s="90"/>
    </row>
    <row r="622" spans="1:64" ht="12.95" customHeight="1">
      <c r="A622" s="214" t="s">
        <v>1428</v>
      </c>
      <c r="B622" s="215" t="s">
        <v>197</v>
      </c>
      <c r="C622" s="216">
        <v>54236.459400000051</v>
      </c>
      <c r="D622" s="216">
        <v>2.0000000000000001E-4</v>
      </c>
      <c r="E622" s="53">
        <f t="shared" si="315"/>
        <v>66623.427609546241</v>
      </c>
      <c r="F622" s="83">
        <f t="shared" si="316"/>
        <v>66623.5</v>
      </c>
      <c r="G622" s="83">
        <f t="shared" si="334"/>
        <v>-1.5975579946825746E-2</v>
      </c>
      <c r="M622" s="83">
        <f t="shared" si="336"/>
        <v>-1.5975579946825746E-2</v>
      </c>
      <c r="O622" s="83">
        <f t="shared" ca="1" si="337"/>
        <v>-1.130968773037886E-2</v>
      </c>
      <c r="P622" s="83">
        <f t="shared" si="317"/>
        <v>-1.4209415281087398E-2</v>
      </c>
      <c r="Q622" s="146">
        <f t="shared" si="318"/>
        <v>39217.959400000051</v>
      </c>
      <c r="R622" s="83">
        <f t="shared" si="314"/>
        <v>3.1193376265026533E-6</v>
      </c>
      <c r="S622" s="85">
        <v>1</v>
      </c>
      <c r="T622" s="83">
        <f t="shared" si="319"/>
        <v>3.1193376265026533E-6</v>
      </c>
      <c r="Z622" s="83">
        <f t="shared" si="320"/>
        <v>66623.5</v>
      </c>
      <c r="AA622" s="90">
        <f t="shared" si="321"/>
        <v>-1.6652046154925333E-2</v>
      </c>
      <c r="AB622" s="90">
        <f t="shared" si="322"/>
        <v>-1.3532949072987813E-2</v>
      </c>
      <c r="AC622" s="90">
        <f t="shared" si="323"/>
        <v>-1.7661646657383488E-3</v>
      </c>
      <c r="AD622" s="90">
        <f t="shared" si="324"/>
        <v>6.7646620809958674E-4</v>
      </c>
      <c r="AE622" s="90">
        <f t="shared" si="325"/>
        <v>4.5760653070063341E-7</v>
      </c>
      <c r="AF622" s="83">
        <f t="shared" si="326"/>
        <v>-1.7661646657383488E-3</v>
      </c>
      <c r="AG622" s="147"/>
      <c r="AH622" s="83">
        <f t="shared" si="327"/>
        <v>-2.4426308738379338E-3</v>
      </c>
      <c r="AI622" s="83">
        <f t="shared" si="328"/>
        <v>0.88143193468440606</v>
      </c>
      <c r="AJ622" s="83">
        <f t="shared" si="329"/>
        <v>-0.64204549116437459</v>
      </c>
      <c r="AK622" s="83">
        <f t="shared" si="330"/>
        <v>0.3247841478822297</v>
      </c>
      <c r="AL622" s="83">
        <f t="shared" si="331"/>
        <v>1.920830550841724</v>
      </c>
      <c r="AM622" s="83">
        <f t="shared" si="332"/>
        <v>1.4296207627822806</v>
      </c>
      <c r="AN622" s="90">
        <f t="shared" si="339"/>
        <v>64.399449895339714</v>
      </c>
      <c r="AO622" s="90">
        <f t="shared" si="339"/>
        <v>64.399449895339714</v>
      </c>
      <c r="AP622" s="90">
        <f t="shared" si="339"/>
        <v>64.399449895339586</v>
      </c>
      <c r="AQ622" s="90">
        <f t="shared" si="339"/>
        <v>64.399449895217842</v>
      </c>
      <c r="AR622" s="90">
        <f t="shared" si="339"/>
        <v>64.399449785163554</v>
      </c>
      <c r="AS622" s="90">
        <f t="shared" si="339"/>
        <v>64.399351802655431</v>
      </c>
      <c r="AT622" s="90">
        <f t="shared" si="339"/>
        <v>64.378614337004734</v>
      </c>
      <c r="AU622" s="90">
        <f t="shared" si="333"/>
        <v>64.053701569109748</v>
      </c>
    </row>
    <row r="623" spans="1:64" ht="12.95" customHeight="1">
      <c r="A623" s="49" t="s">
        <v>217</v>
      </c>
      <c r="B623" s="50" t="s">
        <v>197</v>
      </c>
      <c r="C623" s="49">
        <v>54244.40496</v>
      </c>
      <c r="D623" s="49">
        <v>2.0000000000000001E-4</v>
      </c>
      <c r="E623" s="83">
        <f t="shared" si="315"/>
        <v>66659.431478930186</v>
      </c>
      <c r="F623" s="83">
        <f t="shared" si="316"/>
        <v>66659.5</v>
      </c>
      <c r="G623" s="83">
        <f t="shared" si="334"/>
        <v>-1.5121659998840187E-2</v>
      </c>
      <c r="K623" s="83">
        <f>G623</f>
        <v>-1.5121659998840187E-2</v>
      </c>
      <c r="P623" s="83">
        <f t="shared" si="317"/>
        <v>-1.4220905590602913E-2</v>
      </c>
      <c r="Q623" s="146">
        <f t="shared" si="318"/>
        <v>39225.90496</v>
      </c>
      <c r="R623" s="83">
        <f t="shared" si="314"/>
        <v>8.1135850395888164E-7</v>
      </c>
      <c r="S623" s="85">
        <v>1</v>
      </c>
      <c r="T623" s="83">
        <f t="shared" si="319"/>
        <v>8.1135850395888164E-7</v>
      </c>
      <c r="Z623" s="83">
        <f t="shared" si="320"/>
        <v>66659.5</v>
      </c>
      <c r="AA623" s="90">
        <f t="shared" si="321"/>
        <v>-1.6637763425459067E-2</v>
      </c>
      <c r="AB623" s="90">
        <f t="shared" si="322"/>
        <v>-1.2704802163984032E-2</v>
      </c>
      <c r="AC623" s="90">
        <f t="shared" si="323"/>
        <v>-9.0075440823727398E-4</v>
      </c>
      <c r="AD623" s="90">
        <f t="shared" si="324"/>
        <v>1.5161034266188804E-3</v>
      </c>
      <c r="AE623" s="90">
        <f t="shared" si="325"/>
        <v>2.2985696002055107E-6</v>
      </c>
      <c r="AF623" s="83">
        <f t="shared" si="326"/>
        <v>-9.0075440823727398E-4</v>
      </c>
      <c r="AG623" s="147"/>
      <c r="AH623" s="83">
        <f t="shared" si="327"/>
        <v>-2.4168578348561535E-3</v>
      </c>
      <c r="AI623" s="83">
        <f t="shared" si="328"/>
        <v>0.87626520949849662</v>
      </c>
      <c r="AJ623" s="83">
        <f t="shared" si="329"/>
        <v>-0.62973187409785092</v>
      </c>
      <c r="AK623" s="83">
        <f t="shared" si="330"/>
        <v>0.32285109640175935</v>
      </c>
      <c r="AL623" s="83">
        <f t="shared" si="331"/>
        <v>1.93678587638102</v>
      </c>
      <c r="AM623" s="83">
        <f t="shared" si="332"/>
        <v>1.454183961750168</v>
      </c>
      <c r="AN623" s="90">
        <f t="shared" si="339"/>
        <v>64.416485132444961</v>
      </c>
      <c r="AO623" s="90">
        <f t="shared" si="339"/>
        <v>64.416485132444976</v>
      </c>
      <c r="AP623" s="90">
        <f t="shared" si="339"/>
        <v>64.416485132441807</v>
      </c>
      <c r="AQ623" s="90">
        <f t="shared" si="339"/>
        <v>64.416485133104047</v>
      </c>
      <c r="AR623" s="90">
        <f t="shared" si="339"/>
        <v>64.416484994662596</v>
      </c>
      <c r="AS623" s="90">
        <f t="shared" si="339"/>
        <v>64.416513905875064</v>
      </c>
      <c r="AT623" s="90">
        <f t="shared" si="339"/>
        <v>64.397651007857689</v>
      </c>
      <c r="AU623" s="90">
        <f t="shared" si="333"/>
        <v>64.070768129041312</v>
      </c>
    </row>
    <row r="624" spans="1:64" ht="12.95" customHeight="1">
      <c r="A624" s="149" t="s">
        <v>1155</v>
      </c>
      <c r="B624" s="150" t="s">
        <v>197</v>
      </c>
      <c r="C624" s="49">
        <v>54267.683299999997</v>
      </c>
      <c r="D624" s="149" t="s">
        <v>55</v>
      </c>
      <c r="E624" s="53">
        <f t="shared" si="315"/>
        <v>66764.913070264258</v>
      </c>
      <c r="F624" s="83">
        <f t="shared" si="316"/>
        <v>66765</v>
      </c>
      <c r="G624" s="83">
        <f t="shared" si="334"/>
        <v>-1.918419999856269E-2</v>
      </c>
      <c r="K624" s="83">
        <f>G624</f>
        <v>-1.918419999856269E-2</v>
      </c>
      <c r="P624" s="83">
        <f t="shared" si="317"/>
        <v>-1.4254570362911563E-2</v>
      </c>
      <c r="Q624" s="146">
        <f t="shared" si="318"/>
        <v>39249.183299999997</v>
      </c>
      <c r="R624" s="83">
        <f t="shared" si="314"/>
        <v>2.4301248344689861E-5</v>
      </c>
      <c r="S624" s="85">
        <v>1</v>
      </c>
      <c r="T624" s="83">
        <f t="shared" si="319"/>
        <v>2.4301248344689861E-5</v>
      </c>
      <c r="Z624" s="83">
        <f t="shared" si="320"/>
        <v>66765</v>
      </c>
      <c r="AA624" s="90">
        <f t="shared" si="321"/>
        <v>-1.6592821740385628E-2</v>
      </c>
      <c r="AB624" s="90">
        <f t="shared" si="322"/>
        <v>-1.6845948621088624E-2</v>
      </c>
      <c r="AC624" s="90">
        <f t="shared" si="323"/>
        <v>-4.9296296356511268E-3</v>
      </c>
      <c r="AD624" s="90">
        <f t="shared" si="324"/>
        <v>-2.5913782581770614E-3</v>
      </c>
      <c r="AE624" s="90">
        <f t="shared" si="325"/>
        <v>6.7152412769527807E-6</v>
      </c>
      <c r="AF624" s="83">
        <f t="shared" si="326"/>
        <v>-4.9296296356511268E-3</v>
      </c>
      <c r="AG624" s="147"/>
      <c r="AH624" s="83">
        <f t="shared" si="327"/>
        <v>-2.3382513774740637E-3</v>
      </c>
      <c r="AI624" s="83">
        <f t="shared" si="328"/>
        <v>0.86164330602384176</v>
      </c>
      <c r="AJ624" s="83">
        <f t="shared" si="329"/>
        <v>-0.5935815124239352</v>
      </c>
      <c r="AK624" s="83">
        <f t="shared" si="330"/>
        <v>0.31686046465322354</v>
      </c>
      <c r="AL624" s="83">
        <f t="shared" si="331"/>
        <v>1.9824919689052107</v>
      </c>
      <c r="AM624" s="83">
        <f t="shared" si="332"/>
        <v>1.5278232657563124</v>
      </c>
      <c r="AN624" s="90">
        <f t="shared" si="339"/>
        <v>64.465842600790296</v>
      </c>
      <c r="AO624" s="90">
        <f t="shared" si="339"/>
        <v>64.465842600849371</v>
      </c>
      <c r="AP624" s="90">
        <f t="shared" si="339"/>
        <v>64.465842598143567</v>
      </c>
      <c r="AQ624" s="90">
        <f t="shared" si="339"/>
        <v>64.465842722067094</v>
      </c>
      <c r="AR624" s="90">
        <f t="shared" si="339"/>
        <v>64.465837046244218</v>
      </c>
      <c r="AS624" s="90">
        <f t="shared" si="339"/>
        <v>64.466096484435411</v>
      </c>
      <c r="AT624" s="90">
        <f t="shared" si="339"/>
        <v>64.452888692547333</v>
      </c>
      <c r="AU624" s="90">
        <f t="shared" si="333"/>
        <v>64.120782631062994</v>
      </c>
    </row>
    <row r="625" spans="1:48" ht="12.95" customHeight="1">
      <c r="A625" s="49" t="s">
        <v>220</v>
      </c>
      <c r="B625" s="50" t="s">
        <v>195</v>
      </c>
      <c r="C625" s="49">
        <v>54521.291259999998</v>
      </c>
      <c r="D625" s="49">
        <v>4.0000000000000002E-4</v>
      </c>
      <c r="E625" s="83">
        <f t="shared" si="315"/>
        <v>67914.091714265145</v>
      </c>
      <c r="F625" s="83">
        <f t="shared" si="316"/>
        <v>67914</v>
      </c>
      <c r="P625" s="83">
        <f t="shared" si="317"/>
        <v>-1.4620419729303029E-2</v>
      </c>
      <c r="Q625" s="146">
        <f t="shared" si="318"/>
        <v>39502.791259999998</v>
      </c>
      <c r="R625" s="83">
        <f t="shared" si="314"/>
        <v>2.1375667306099323E-4</v>
      </c>
      <c r="S625" s="85">
        <v>1</v>
      </c>
      <c r="T625" s="83">
        <f t="shared" si="319"/>
        <v>2.1375667306099323E-4</v>
      </c>
      <c r="Z625" s="83">
        <f t="shared" si="320"/>
        <v>67914</v>
      </c>
      <c r="AA625" s="90">
        <f t="shared" si="321"/>
        <v>-1.5898257230965784E-2</v>
      </c>
      <c r="AB625" s="90">
        <f t="shared" si="322"/>
        <v>1.2778375016627562E-3</v>
      </c>
      <c r="AC625" s="90">
        <f t="shared" si="323"/>
        <v>1.4620419729303029E-2</v>
      </c>
      <c r="AD625" s="90">
        <f t="shared" si="324"/>
        <v>1.5898257230965784E-2</v>
      </c>
      <c r="AE625" s="90">
        <f t="shared" si="325"/>
        <v>2.5275458298195584E-4</v>
      </c>
      <c r="AF625" s="83">
        <f t="shared" si="326"/>
        <v>1.4620419729303029E-2</v>
      </c>
      <c r="AG625" s="147"/>
      <c r="AH625" s="83">
        <f t="shared" si="327"/>
        <v>-1.2778375016627562E-3</v>
      </c>
      <c r="AI625" s="83">
        <f t="shared" si="328"/>
        <v>0.74450190401766547</v>
      </c>
      <c r="AJ625" s="83">
        <f t="shared" si="329"/>
        <v>-0.21399308488991423</v>
      </c>
      <c r="AK625" s="83">
        <f t="shared" si="330"/>
        <v>0.23294602760654834</v>
      </c>
      <c r="AL625" s="83">
        <f t="shared" si="331"/>
        <v>2.4023329579972423</v>
      </c>
      <c r="AM625" s="83">
        <f t="shared" si="332"/>
        <v>2.5810622232084164</v>
      </c>
      <c r="AN625" s="90">
        <f t="shared" si="339"/>
        <v>64.959083691231214</v>
      </c>
      <c r="AO625" s="90">
        <f t="shared" si="339"/>
        <v>64.959073758163598</v>
      </c>
      <c r="AP625" s="90">
        <f t="shared" si="339"/>
        <v>64.959128151045775</v>
      </c>
      <c r="AQ625" s="90">
        <f t="shared" si="339"/>
        <v>64.958830240568403</v>
      </c>
      <c r="AR625" s="90">
        <f t="shared" si="339"/>
        <v>64.960460154769024</v>
      </c>
      <c r="AS625" s="90">
        <f t="shared" si="339"/>
        <v>64.95148968640747</v>
      </c>
      <c r="AT625" s="90">
        <f t="shared" si="339"/>
        <v>64.999365896697185</v>
      </c>
      <c r="AU625" s="90">
        <f t="shared" si="333"/>
        <v>64.665490335545627</v>
      </c>
    </row>
    <row r="626" spans="1:48" ht="12.95" customHeight="1">
      <c r="A626" s="49" t="s">
        <v>220</v>
      </c>
      <c r="B626" s="50" t="s">
        <v>195</v>
      </c>
      <c r="C626" s="49">
        <v>54521.291660000003</v>
      </c>
      <c r="D626" s="49">
        <v>5.9999999999999995E-4</v>
      </c>
      <c r="E626" s="53">
        <f t="shared" si="315"/>
        <v>67914.093526792887</v>
      </c>
      <c r="F626" s="83">
        <f t="shared" si="316"/>
        <v>67914</v>
      </c>
      <c r="P626" s="83">
        <f t="shared" si="317"/>
        <v>-1.4620419729303029E-2</v>
      </c>
      <c r="Q626" s="146">
        <f t="shared" si="318"/>
        <v>39502.791660000003</v>
      </c>
      <c r="R626" s="83">
        <f t="shared" si="314"/>
        <v>2.1375667306099323E-4</v>
      </c>
      <c r="S626" s="85">
        <v>1</v>
      </c>
      <c r="T626" s="83">
        <f t="shared" si="319"/>
        <v>2.1375667306099323E-4</v>
      </c>
      <c r="Z626" s="83">
        <f t="shared" si="320"/>
        <v>67914</v>
      </c>
      <c r="AA626" s="90">
        <f t="shared" si="321"/>
        <v>-1.5898257230965784E-2</v>
      </c>
      <c r="AB626" s="90">
        <f t="shared" si="322"/>
        <v>1.2778375016627562E-3</v>
      </c>
      <c r="AC626" s="90">
        <f t="shared" si="323"/>
        <v>1.4620419729303029E-2</v>
      </c>
      <c r="AD626" s="90">
        <f t="shared" si="324"/>
        <v>1.5898257230965784E-2</v>
      </c>
      <c r="AE626" s="90">
        <f t="shared" si="325"/>
        <v>2.5275458298195584E-4</v>
      </c>
      <c r="AF626" s="83">
        <f t="shared" si="326"/>
        <v>1.4620419729303029E-2</v>
      </c>
      <c r="AG626" s="147"/>
      <c r="AH626" s="83">
        <f t="shared" si="327"/>
        <v>-1.2778375016627562E-3</v>
      </c>
      <c r="AI626" s="83">
        <f t="shared" si="328"/>
        <v>0.74450190401766547</v>
      </c>
      <c r="AJ626" s="83">
        <f t="shared" si="329"/>
        <v>-0.21399308488991423</v>
      </c>
      <c r="AK626" s="83">
        <f t="shared" si="330"/>
        <v>0.23294602760654834</v>
      </c>
      <c r="AL626" s="83">
        <f t="shared" si="331"/>
        <v>2.4023329579972423</v>
      </c>
      <c r="AM626" s="83">
        <f t="shared" si="332"/>
        <v>2.5810622232084164</v>
      </c>
      <c r="AN626" s="90">
        <f t="shared" si="339"/>
        <v>64.959083691231214</v>
      </c>
      <c r="AO626" s="90">
        <f t="shared" si="339"/>
        <v>64.959073758163598</v>
      </c>
      <c r="AP626" s="90">
        <f t="shared" si="339"/>
        <v>64.959128151045775</v>
      </c>
      <c r="AQ626" s="90">
        <f t="shared" si="339"/>
        <v>64.958830240568403</v>
      </c>
      <c r="AR626" s="90">
        <f t="shared" si="339"/>
        <v>64.960460154769024</v>
      </c>
      <c r="AS626" s="90">
        <f t="shared" si="339"/>
        <v>64.95148968640747</v>
      </c>
      <c r="AT626" s="90">
        <f t="shared" si="339"/>
        <v>64.999365896697185</v>
      </c>
      <c r="AU626" s="90">
        <f t="shared" si="333"/>
        <v>64.665490335545627</v>
      </c>
    </row>
    <row r="627" spans="1:48" ht="12.95" customHeight="1">
      <c r="A627" s="49" t="s">
        <v>220</v>
      </c>
      <c r="B627" s="50" t="s">
        <v>195</v>
      </c>
      <c r="C627" s="49">
        <v>54521.291660000003</v>
      </c>
      <c r="D627" s="49">
        <v>1.1000000000000001E-3</v>
      </c>
      <c r="E627" s="53">
        <f t="shared" si="315"/>
        <v>67914.093526792887</v>
      </c>
      <c r="F627" s="83">
        <f t="shared" si="316"/>
        <v>67914</v>
      </c>
      <c r="P627" s="83">
        <f t="shared" si="317"/>
        <v>-1.4620419729303029E-2</v>
      </c>
      <c r="Q627" s="146">
        <f t="shared" si="318"/>
        <v>39502.791660000003</v>
      </c>
      <c r="R627" s="83">
        <f t="shared" si="314"/>
        <v>2.1375667306099323E-4</v>
      </c>
      <c r="S627" s="85">
        <v>1</v>
      </c>
      <c r="T627" s="83">
        <f t="shared" si="319"/>
        <v>2.1375667306099323E-4</v>
      </c>
      <c r="Z627" s="83">
        <f t="shared" si="320"/>
        <v>67914</v>
      </c>
      <c r="AA627" s="90">
        <f t="shared" si="321"/>
        <v>-1.5898257230965784E-2</v>
      </c>
      <c r="AB627" s="90">
        <f t="shared" si="322"/>
        <v>1.2778375016627562E-3</v>
      </c>
      <c r="AC627" s="90">
        <f t="shared" si="323"/>
        <v>1.4620419729303029E-2</v>
      </c>
      <c r="AD627" s="90">
        <f t="shared" si="324"/>
        <v>1.5898257230965784E-2</v>
      </c>
      <c r="AE627" s="90">
        <f t="shared" si="325"/>
        <v>2.5275458298195584E-4</v>
      </c>
      <c r="AF627" s="83">
        <f t="shared" si="326"/>
        <v>1.4620419729303029E-2</v>
      </c>
      <c r="AG627" s="147"/>
      <c r="AH627" s="83">
        <f t="shared" si="327"/>
        <v>-1.2778375016627562E-3</v>
      </c>
      <c r="AI627" s="83">
        <f t="shared" si="328"/>
        <v>0.74450190401766547</v>
      </c>
      <c r="AJ627" s="83">
        <f t="shared" si="329"/>
        <v>-0.21399308488991423</v>
      </c>
      <c r="AK627" s="83">
        <f t="shared" si="330"/>
        <v>0.23294602760654834</v>
      </c>
      <c r="AL627" s="83">
        <f t="shared" si="331"/>
        <v>2.4023329579972423</v>
      </c>
      <c r="AM627" s="83">
        <f t="shared" si="332"/>
        <v>2.5810622232084164</v>
      </c>
      <c r="AN627" s="90">
        <f t="shared" si="339"/>
        <v>64.959083691231214</v>
      </c>
      <c r="AO627" s="90">
        <f t="shared" si="339"/>
        <v>64.959073758163598</v>
      </c>
      <c r="AP627" s="90">
        <f t="shared" si="339"/>
        <v>64.959128151045775</v>
      </c>
      <c r="AQ627" s="90">
        <f t="shared" si="339"/>
        <v>64.958830240568403</v>
      </c>
      <c r="AR627" s="90">
        <f t="shared" si="339"/>
        <v>64.960460154769024</v>
      </c>
      <c r="AS627" s="90">
        <f t="shared" si="339"/>
        <v>64.95148968640747</v>
      </c>
      <c r="AT627" s="90">
        <f t="shared" si="339"/>
        <v>64.999365896697185</v>
      </c>
      <c r="AU627" s="90">
        <f t="shared" si="333"/>
        <v>64.665490335545627</v>
      </c>
    </row>
    <row r="628" spans="1:48" ht="12.95" customHeight="1">
      <c r="A628" s="49" t="s">
        <v>220</v>
      </c>
      <c r="B628" s="50" t="s">
        <v>195</v>
      </c>
      <c r="C628" s="49">
        <v>54521.293469999997</v>
      </c>
      <c r="D628" s="49">
        <v>2.0000000000000001E-4</v>
      </c>
      <c r="E628" s="53">
        <f t="shared" si="315"/>
        <v>67914.101728480804</v>
      </c>
      <c r="F628" s="83">
        <f t="shared" si="316"/>
        <v>67914</v>
      </c>
      <c r="P628" s="83">
        <f t="shared" si="317"/>
        <v>-1.4620419729303029E-2</v>
      </c>
      <c r="Q628" s="146">
        <f t="shared" si="318"/>
        <v>39502.793469999997</v>
      </c>
      <c r="R628" s="83">
        <f t="shared" si="314"/>
        <v>2.1375667306099323E-4</v>
      </c>
      <c r="S628" s="85">
        <v>1</v>
      </c>
      <c r="T628" s="83">
        <f t="shared" si="319"/>
        <v>2.1375667306099323E-4</v>
      </c>
      <c r="Z628" s="83">
        <f t="shared" si="320"/>
        <v>67914</v>
      </c>
      <c r="AA628" s="90">
        <f t="shared" si="321"/>
        <v>-1.5898257230965784E-2</v>
      </c>
      <c r="AB628" s="90">
        <f t="shared" si="322"/>
        <v>1.2778375016627562E-3</v>
      </c>
      <c r="AC628" s="90">
        <f t="shared" si="323"/>
        <v>1.4620419729303029E-2</v>
      </c>
      <c r="AD628" s="90">
        <f t="shared" si="324"/>
        <v>1.5898257230965784E-2</v>
      </c>
      <c r="AE628" s="90">
        <f t="shared" si="325"/>
        <v>2.5275458298195584E-4</v>
      </c>
      <c r="AF628" s="83">
        <f t="shared" si="326"/>
        <v>1.4620419729303029E-2</v>
      </c>
      <c r="AG628" s="147"/>
      <c r="AH628" s="83">
        <f t="shared" si="327"/>
        <v>-1.2778375016627562E-3</v>
      </c>
      <c r="AI628" s="83">
        <f t="shared" si="328"/>
        <v>0.74450190401766547</v>
      </c>
      <c r="AJ628" s="83">
        <f t="shared" si="329"/>
        <v>-0.21399308488991423</v>
      </c>
      <c r="AK628" s="83">
        <f t="shared" si="330"/>
        <v>0.23294602760654834</v>
      </c>
      <c r="AL628" s="83">
        <f t="shared" si="331"/>
        <v>2.4023329579972423</v>
      </c>
      <c r="AM628" s="83">
        <f t="shared" si="332"/>
        <v>2.5810622232084164</v>
      </c>
      <c r="AN628" s="90">
        <f t="shared" si="339"/>
        <v>64.959083691231214</v>
      </c>
      <c r="AO628" s="90">
        <f t="shared" si="339"/>
        <v>64.959073758163598</v>
      </c>
      <c r="AP628" s="90">
        <f t="shared" si="339"/>
        <v>64.959128151045775</v>
      </c>
      <c r="AQ628" s="90">
        <f t="shared" si="339"/>
        <v>64.958830240568403</v>
      </c>
      <c r="AR628" s="90">
        <f t="shared" si="339"/>
        <v>64.960460154769024</v>
      </c>
      <c r="AS628" s="90">
        <f t="shared" si="339"/>
        <v>64.95148968640747</v>
      </c>
      <c r="AT628" s="90">
        <f t="shared" si="339"/>
        <v>64.999365896697185</v>
      </c>
      <c r="AU628" s="90">
        <f t="shared" si="333"/>
        <v>64.665490335545627</v>
      </c>
      <c r="AV628" s="90"/>
    </row>
    <row r="629" spans="1:48" ht="12.95" customHeight="1">
      <c r="A629" s="53" t="s">
        <v>311</v>
      </c>
      <c r="B629" s="50" t="s">
        <v>197</v>
      </c>
      <c r="C629" s="49">
        <v>54534.605600000003</v>
      </c>
      <c r="D629" s="49">
        <v>2.0000000000000001E-4</v>
      </c>
      <c r="E629" s="53">
        <f t="shared" si="315"/>
        <v>67974.423240085438</v>
      </c>
      <c r="F629" s="83">
        <f t="shared" si="316"/>
        <v>67974.5</v>
      </c>
      <c r="G629" s="83">
        <f>+C629-(C$7+F629*C$8)</f>
        <v>-1.6939859997364692E-2</v>
      </c>
      <c r="K629" s="83">
        <f>G629</f>
        <v>-1.6939859997364692E-2</v>
      </c>
      <c r="P629" s="83">
        <f t="shared" si="317"/>
        <v>-1.4639643055168485E-2</v>
      </c>
      <c r="Q629" s="146">
        <f t="shared" si="318"/>
        <v>39516.105600000003</v>
      </c>
      <c r="R629" s="83">
        <f t="shared" si="314"/>
        <v>5.2909979811664699E-6</v>
      </c>
      <c r="S629" s="85">
        <v>1</v>
      </c>
      <c r="T629" s="83">
        <f t="shared" si="319"/>
        <v>5.2909979811664699E-6</v>
      </c>
      <c r="Z629" s="83">
        <f t="shared" si="320"/>
        <v>67974.5</v>
      </c>
      <c r="AA629" s="90">
        <f t="shared" si="321"/>
        <v>-1.5855178996703679E-2</v>
      </c>
      <c r="AB629" s="90">
        <f t="shared" si="322"/>
        <v>-1.5724324055829499E-2</v>
      </c>
      <c r="AC629" s="90">
        <f t="shared" si="323"/>
        <v>-2.3002169421962072E-3</v>
      </c>
      <c r="AD629" s="90">
        <f t="shared" si="324"/>
        <v>-1.0846810006610134E-3</v>
      </c>
      <c r="AE629" s="90">
        <f t="shared" si="325"/>
        <v>1.1765328731949775E-6</v>
      </c>
      <c r="AF629" s="83">
        <f t="shared" si="326"/>
        <v>-2.3002169421962072E-3</v>
      </c>
      <c r="AG629" s="147"/>
      <c r="AH629" s="83">
        <f t="shared" si="327"/>
        <v>-1.2155359415351947E-3</v>
      </c>
      <c r="AI629" s="83">
        <f t="shared" si="328"/>
        <v>0.74009293498052864</v>
      </c>
      <c r="AJ629" s="83">
        <f t="shared" si="329"/>
        <v>-0.19526936319266433</v>
      </c>
      <c r="AK629" s="83">
        <f t="shared" si="330"/>
        <v>0.22801632919866358</v>
      </c>
      <c r="AL629" s="83">
        <f t="shared" si="331"/>
        <v>2.4214617850261622</v>
      </c>
      <c r="AM629" s="83">
        <f t="shared" si="332"/>
        <v>2.6562008215261357</v>
      </c>
      <c r="AN629" s="90">
        <f t="shared" si="339"/>
        <v>64.983264471318847</v>
      </c>
      <c r="AO629" s="90">
        <f t="shared" si="339"/>
        <v>64.983251866925414</v>
      </c>
      <c r="AP629" s="90">
        <f t="shared" si="339"/>
        <v>64.983318323663056</v>
      </c>
      <c r="AQ629" s="90">
        <f t="shared" si="339"/>
        <v>64.982967854263876</v>
      </c>
      <c r="AR629" s="90">
        <f t="shared" si="339"/>
        <v>64.984814002046534</v>
      </c>
      <c r="AS629" s="90">
        <f t="shared" si="339"/>
        <v>64.97502992875387</v>
      </c>
      <c r="AT629" s="90">
        <f t="shared" si="339"/>
        <v>65.025333664976969</v>
      </c>
      <c r="AU629" s="90">
        <f t="shared" si="333"/>
        <v>64.694171637652857</v>
      </c>
    </row>
    <row r="630" spans="1:48" ht="12.95" customHeight="1">
      <c r="A630" s="49" t="s">
        <v>213</v>
      </c>
      <c r="B630" s="50" t="s">
        <v>195</v>
      </c>
      <c r="C630" s="49">
        <v>54535.82</v>
      </c>
      <c r="D630" s="49">
        <v>1E-4</v>
      </c>
      <c r="E630" s="53">
        <f t="shared" si="315"/>
        <v>67979.926074244402</v>
      </c>
      <c r="F630" s="83">
        <f t="shared" si="316"/>
        <v>67980</v>
      </c>
      <c r="G630" s="83">
        <f>+C630-(C$7+F630*C$8)</f>
        <v>-1.6314400003466289E-2</v>
      </c>
      <c r="K630" s="83">
        <f>G630</f>
        <v>-1.6314400003466289E-2</v>
      </c>
      <c r="P630" s="83">
        <f t="shared" si="317"/>
        <v>-1.4641390430413834E-2</v>
      </c>
      <c r="Q630" s="146">
        <f t="shared" si="318"/>
        <v>39517.32</v>
      </c>
      <c r="R630" s="83">
        <f t="shared" si="314"/>
        <v>2.7989610315251604E-6</v>
      </c>
      <c r="S630" s="85">
        <v>1</v>
      </c>
      <c r="T630" s="83">
        <f t="shared" si="319"/>
        <v>2.7989610315251604E-6</v>
      </c>
      <c r="Z630" s="83">
        <f t="shared" si="320"/>
        <v>67980</v>
      </c>
      <c r="AA630" s="90">
        <f t="shared" si="321"/>
        <v>-1.5851245142672946E-2</v>
      </c>
      <c r="AB630" s="90">
        <f t="shared" si="322"/>
        <v>-1.5104545291207175E-2</v>
      </c>
      <c r="AC630" s="90">
        <f t="shared" si="323"/>
        <v>-1.6730095730524558E-3</v>
      </c>
      <c r="AD630" s="90">
        <f t="shared" si="324"/>
        <v>-4.631548607933432E-4</v>
      </c>
      <c r="AE630" s="90">
        <f t="shared" si="325"/>
        <v>2.1451242507650112E-7</v>
      </c>
      <c r="AF630" s="83">
        <f t="shared" si="326"/>
        <v>-1.6730095730524558E-3</v>
      </c>
      <c r="AG630" s="147"/>
      <c r="AH630" s="83">
        <f t="shared" si="327"/>
        <v>-1.2098547122591139E-3</v>
      </c>
      <c r="AI630" s="83">
        <f t="shared" si="328"/>
        <v>0.73969935493124539</v>
      </c>
      <c r="AJ630" s="83">
        <f t="shared" si="329"/>
        <v>-0.19357452650677298</v>
      </c>
      <c r="AK630" s="83">
        <f t="shared" si="330"/>
        <v>0.22756691983910865</v>
      </c>
      <c r="AL630" s="83">
        <f t="shared" si="331"/>
        <v>2.423189591973415</v>
      </c>
      <c r="AM630" s="83">
        <f t="shared" si="332"/>
        <v>2.6631759194905338</v>
      </c>
      <c r="AN630" s="90">
        <f t="shared" si="339"/>
        <v>64.985455653780406</v>
      </c>
      <c r="AO630" s="90">
        <f t="shared" si="339"/>
        <v>64.985442783840256</v>
      </c>
      <c r="AP630" s="90">
        <f t="shared" si="339"/>
        <v>64.985510414928115</v>
      </c>
      <c r="AQ630" s="90">
        <f t="shared" si="339"/>
        <v>64.985154938299175</v>
      </c>
      <c r="AR630" s="90">
        <f t="shared" si="339"/>
        <v>64.987021225092576</v>
      </c>
      <c r="AS630" s="90">
        <f t="shared" si="339"/>
        <v>64.977163246801567</v>
      </c>
      <c r="AT630" s="90">
        <f t="shared" si="339"/>
        <v>65.027680828397962</v>
      </c>
      <c r="AU630" s="90">
        <f t="shared" si="333"/>
        <v>64.696779028753511</v>
      </c>
    </row>
    <row r="631" spans="1:48" ht="12.95" customHeight="1">
      <c r="A631" s="218" t="s">
        <v>213</v>
      </c>
      <c r="B631" s="50"/>
      <c r="C631" s="159">
        <v>54535.820025430497</v>
      </c>
      <c r="D631" s="49">
        <v>1E-4</v>
      </c>
      <c r="E631" s="53">
        <f t="shared" si="315"/>
        <v>67979.926189478108</v>
      </c>
      <c r="F631" s="83">
        <f t="shared" si="316"/>
        <v>67980</v>
      </c>
      <c r="G631" s="83">
        <f>+C631-(C$7+F631*C$8)</f>
        <v>-1.6288969505694695E-2</v>
      </c>
      <c r="L631" s="83">
        <f>G631</f>
        <v>-1.6288969505694695E-2</v>
      </c>
      <c r="P631" s="83">
        <f t="shared" si="317"/>
        <v>-1.4641390430413834E-2</v>
      </c>
      <c r="Q631" s="146">
        <f t="shared" si="318"/>
        <v>39517.320025430497</v>
      </c>
      <c r="R631" s="83">
        <f t="shared" si="314"/>
        <v>2.7145168093033372E-6</v>
      </c>
      <c r="S631" s="85">
        <v>1</v>
      </c>
      <c r="T631" s="83">
        <f t="shared" si="319"/>
        <v>2.7145168093033372E-6</v>
      </c>
      <c r="Z631" s="83">
        <f t="shared" si="320"/>
        <v>67980</v>
      </c>
      <c r="AA631" s="90">
        <f t="shared" si="321"/>
        <v>-1.5851245142672946E-2</v>
      </c>
      <c r="AB631" s="90">
        <f t="shared" si="322"/>
        <v>-1.507911479343558E-2</v>
      </c>
      <c r="AC631" s="90">
        <f t="shared" si="323"/>
        <v>-1.6475790752808611E-3</v>
      </c>
      <c r="AD631" s="90">
        <f t="shared" si="324"/>
        <v>-4.3772436302174852E-4</v>
      </c>
      <c r="AE631" s="90">
        <f t="shared" si="325"/>
        <v>1.9160261798279548E-7</v>
      </c>
      <c r="AF631" s="83">
        <f t="shared" si="326"/>
        <v>-1.6475790752808611E-3</v>
      </c>
      <c r="AG631" s="147"/>
      <c r="AH631" s="83">
        <f t="shared" si="327"/>
        <v>-1.2098547122591139E-3</v>
      </c>
      <c r="AI631" s="83">
        <f t="shared" si="328"/>
        <v>0.73969935493124539</v>
      </c>
      <c r="AJ631" s="83">
        <f t="shared" si="329"/>
        <v>-0.19357452650677298</v>
      </c>
      <c r="AK631" s="83">
        <f t="shared" si="330"/>
        <v>0.22756691983910865</v>
      </c>
      <c r="AL631" s="83">
        <f t="shared" si="331"/>
        <v>2.423189591973415</v>
      </c>
      <c r="AM631" s="83">
        <f t="shared" si="332"/>
        <v>2.6631759194905338</v>
      </c>
      <c r="AN631" s="90">
        <f t="shared" ref="AN631:AT640" si="340">$AU631+$AB$7*SIN(AO631)</f>
        <v>64.985455653780406</v>
      </c>
      <c r="AO631" s="90">
        <f t="shared" si="340"/>
        <v>64.985442783840256</v>
      </c>
      <c r="AP631" s="90">
        <f t="shared" si="340"/>
        <v>64.985510414928115</v>
      </c>
      <c r="AQ631" s="90">
        <f t="shared" si="340"/>
        <v>64.985154938299175</v>
      </c>
      <c r="AR631" s="90">
        <f t="shared" si="340"/>
        <v>64.987021225092576</v>
      </c>
      <c r="AS631" s="90">
        <f t="shared" si="340"/>
        <v>64.977163246801567</v>
      </c>
      <c r="AT631" s="90">
        <f t="shared" si="340"/>
        <v>65.027680828397962</v>
      </c>
      <c r="AU631" s="90">
        <f t="shared" si="333"/>
        <v>64.696779028753511</v>
      </c>
    </row>
    <row r="632" spans="1:48" ht="12.95" customHeight="1">
      <c r="A632" s="49" t="s">
        <v>220</v>
      </c>
      <c r="B632" s="50" t="s">
        <v>197</v>
      </c>
      <c r="C632" s="49">
        <v>54556.362760000004</v>
      </c>
      <c r="D632" s="49">
        <v>2.9999999999999997E-4</v>
      </c>
      <c r="E632" s="53">
        <f t="shared" si="315"/>
        <v>68073.01187912545</v>
      </c>
      <c r="F632" s="83">
        <f t="shared" si="316"/>
        <v>68073</v>
      </c>
      <c r="P632" s="83">
        <f t="shared" si="317"/>
        <v>-1.4670931914388063E-2</v>
      </c>
      <c r="Q632" s="146">
        <f t="shared" si="318"/>
        <v>39537.862760000004</v>
      </c>
      <c r="R632" s="83">
        <f t="shared" si="314"/>
        <v>2.1523624323661021E-4</v>
      </c>
      <c r="S632" s="85">
        <v>1</v>
      </c>
      <c r="T632" s="83">
        <f t="shared" si="319"/>
        <v>2.1523624323661021E-4</v>
      </c>
      <c r="Z632" s="83">
        <f t="shared" si="320"/>
        <v>68073</v>
      </c>
      <c r="AA632" s="90">
        <f t="shared" si="321"/>
        <v>-1.5784321576197035E-2</v>
      </c>
      <c r="AB632" s="90">
        <f t="shared" si="322"/>
        <v>1.1133896618089709E-3</v>
      </c>
      <c r="AC632" s="90">
        <f t="shared" si="323"/>
        <v>1.4670931914388063E-2</v>
      </c>
      <c r="AD632" s="90">
        <f t="shared" si="324"/>
        <v>1.5784321576197035E-2</v>
      </c>
      <c r="AE632" s="90">
        <f t="shared" si="325"/>
        <v>2.4914480762079926E-4</v>
      </c>
      <c r="AF632" s="83">
        <f t="shared" si="326"/>
        <v>1.4670931914388063E-2</v>
      </c>
      <c r="AG632" s="147"/>
      <c r="AH632" s="83">
        <f t="shared" si="327"/>
        <v>-1.1133896618089709E-3</v>
      </c>
      <c r="AI632" s="83">
        <f t="shared" si="328"/>
        <v>0.73322279942068791</v>
      </c>
      <c r="AJ632" s="83">
        <f t="shared" si="329"/>
        <v>-0.16510174778248163</v>
      </c>
      <c r="AK632" s="83">
        <f t="shared" si="330"/>
        <v>0.21993875074514391</v>
      </c>
      <c r="AL632" s="83">
        <f t="shared" si="331"/>
        <v>2.4521327040293044</v>
      </c>
      <c r="AM632" s="83">
        <f t="shared" si="332"/>
        <v>2.7849903412813144</v>
      </c>
      <c r="AN632" s="90">
        <f t="shared" si="340"/>
        <v>65.022333293736907</v>
      </c>
      <c r="AO632" s="90">
        <f t="shared" si="340"/>
        <v>65.022315324802193</v>
      </c>
      <c r="AP632" s="90">
        <f t="shared" si="340"/>
        <v>65.022404806388082</v>
      </c>
      <c r="AQ632" s="90">
        <f t="shared" si="340"/>
        <v>65.021959095280323</v>
      </c>
      <c r="AR632" s="90">
        <f t="shared" si="340"/>
        <v>65.024176446178686</v>
      </c>
      <c r="AS632" s="90">
        <f t="shared" si="340"/>
        <v>65.013076273632905</v>
      </c>
      <c r="AT632" s="90">
        <f t="shared" si="340"/>
        <v>65.067030082671138</v>
      </c>
      <c r="AU632" s="90">
        <f t="shared" si="333"/>
        <v>64.740867641910071</v>
      </c>
    </row>
    <row r="633" spans="1:48" ht="12.95" customHeight="1">
      <c r="A633" s="49" t="s">
        <v>220</v>
      </c>
      <c r="B633" s="50" t="s">
        <v>195</v>
      </c>
      <c r="C633" s="49">
        <v>54568.546569999999</v>
      </c>
      <c r="D633" s="49">
        <v>2E-3</v>
      </c>
      <c r="E633" s="53">
        <f t="shared" si="315"/>
        <v>68128.22061253649</v>
      </c>
      <c r="F633" s="83">
        <f t="shared" si="316"/>
        <v>68128</v>
      </c>
      <c r="P633" s="83">
        <f t="shared" si="317"/>
        <v>-1.4688398203369184E-2</v>
      </c>
      <c r="Q633" s="146">
        <f t="shared" si="318"/>
        <v>39550.046569999999</v>
      </c>
      <c r="R633" s="83">
        <f t="shared" si="314"/>
        <v>2.1574904178073908E-4</v>
      </c>
      <c r="S633" s="85">
        <v>1</v>
      </c>
      <c r="T633" s="83">
        <f t="shared" si="319"/>
        <v>2.1574904178073908E-4</v>
      </c>
      <c r="Z633" s="83">
        <f t="shared" si="320"/>
        <v>68128</v>
      </c>
      <c r="AA633" s="90">
        <f t="shared" si="321"/>
        <v>-1.5744415806563113E-2</v>
      </c>
      <c r="AB633" s="90">
        <f t="shared" si="322"/>
        <v>1.0560176031939273E-3</v>
      </c>
      <c r="AC633" s="90">
        <f t="shared" si="323"/>
        <v>1.4688398203369184E-2</v>
      </c>
      <c r="AD633" s="90">
        <f t="shared" si="324"/>
        <v>1.5744415806563113E-2</v>
      </c>
      <c r="AE633" s="90">
        <f t="shared" si="325"/>
        <v>2.478866290899544E-4</v>
      </c>
      <c r="AF633" s="83">
        <f t="shared" si="326"/>
        <v>1.4688398203369184E-2</v>
      </c>
      <c r="AG633" s="147"/>
      <c r="AH633" s="83">
        <f t="shared" si="327"/>
        <v>-1.0560176031939273E-3</v>
      </c>
      <c r="AI633" s="83">
        <f t="shared" si="328"/>
        <v>0.7295478469977521</v>
      </c>
      <c r="AJ633" s="83">
        <f t="shared" si="329"/>
        <v>-0.14842805840268447</v>
      </c>
      <c r="AK633" s="83">
        <f t="shared" si="330"/>
        <v>0.21540371808471115</v>
      </c>
      <c r="AL633" s="83">
        <f t="shared" si="331"/>
        <v>2.4690153442415932</v>
      </c>
      <c r="AM633" s="83">
        <f t="shared" si="332"/>
        <v>2.8606852955031563</v>
      </c>
      <c r="AN633" s="90">
        <f t="shared" si="340"/>
        <v>65.043993015334195</v>
      </c>
      <c r="AO633" s="90">
        <f t="shared" si="340"/>
        <v>65.043971463784899</v>
      </c>
      <c r="AP633" s="90">
        <f t="shared" si="340"/>
        <v>65.044075647370889</v>
      </c>
      <c r="AQ633" s="90">
        <f t="shared" si="340"/>
        <v>65.043571872681852</v>
      </c>
      <c r="AR633" s="90">
        <f t="shared" si="340"/>
        <v>65.046004708582842</v>
      </c>
      <c r="AS633" s="90">
        <f t="shared" si="340"/>
        <v>65.034181602022798</v>
      </c>
      <c r="AT633" s="90">
        <f t="shared" si="340"/>
        <v>65.090002210973253</v>
      </c>
      <c r="AU633" s="90">
        <f t="shared" si="333"/>
        <v>64.766941552916634</v>
      </c>
    </row>
    <row r="634" spans="1:48" ht="12.95" customHeight="1">
      <c r="A634" s="49" t="s">
        <v>220</v>
      </c>
      <c r="B634" s="50" t="s">
        <v>195</v>
      </c>
      <c r="C634" s="49">
        <v>54568.546880000002</v>
      </c>
      <c r="D634" s="49">
        <v>1.1000000000000001E-3</v>
      </c>
      <c r="E634" s="53">
        <f t="shared" si="315"/>
        <v>68128.222017245484</v>
      </c>
      <c r="F634" s="83">
        <f t="shared" si="316"/>
        <v>68128</v>
      </c>
      <c r="P634" s="83">
        <f t="shared" si="317"/>
        <v>-1.4688398203369184E-2</v>
      </c>
      <c r="Q634" s="146">
        <f t="shared" si="318"/>
        <v>39550.046880000002</v>
      </c>
      <c r="R634" s="83">
        <f t="shared" si="314"/>
        <v>2.1574904178073908E-4</v>
      </c>
      <c r="S634" s="85">
        <v>1</v>
      </c>
      <c r="T634" s="83">
        <f t="shared" si="319"/>
        <v>2.1574904178073908E-4</v>
      </c>
      <c r="Z634" s="83">
        <f t="shared" si="320"/>
        <v>68128</v>
      </c>
      <c r="AA634" s="90">
        <f t="shared" si="321"/>
        <v>-1.5744415806563113E-2</v>
      </c>
      <c r="AB634" s="90">
        <f t="shared" si="322"/>
        <v>1.0560176031939273E-3</v>
      </c>
      <c r="AC634" s="90">
        <f t="shared" si="323"/>
        <v>1.4688398203369184E-2</v>
      </c>
      <c r="AD634" s="90">
        <f t="shared" si="324"/>
        <v>1.5744415806563113E-2</v>
      </c>
      <c r="AE634" s="90">
        <f t="shared" si="325"/>
        <v>2.478866290899544E-4</v>
      </c>
      <c r="AF634" s="83">
        <f t="shared" si="326"/>
        <v>1.4688398203369184E-2</v>
      </c>
      <c r="AG634" s="147"/>
      <c r="AH634" s="83">
        <f t="shared" si="327"/>
        <v>-1.0560176031939273E-3</v>
      </c>
      <c r="AI634" s="83">
        <f t="shared" si="328"/>
        <v>0.7295478469977521</v>
      </c>
      <c r="AJ634" s="83">
        <f t="shared" si="329"/>
        <v>-0.14842805840268447</v>
      </c>
      <c r="AK634" s="83">
        <f t="shared" si="330"/>
        <v>0.21540371808471115</v>
      </c>
      <c r="AL634" s="83">
        <f t="shared" si="331"/>
        <v>2.4690153442415932</v>
      </c>
      <c r="AM634" s="83">
        <f t="shared" si="332"/>
        <v>2.8606852955031563</v>
      </c>
      <c r="AN634" s="90">
        <f t="shared" si="340"/>
        <v>65.043993015334195</v>
      </c>
      <c r="AO634" s="90">
        <f t="shared" si="340"/>
        <v>65.043971463784899</v>
      </c>
      <c r="AP634" s="90">
        <f t="shared" si="340"/>
        <v>65.044075647370889</v>
      </c>
      <c r="AQ634" s="90">
        <f t="shared" si="340"/>
        <v>65.043571872681852</v>
      </c>
      <c r="AR634" s="90">
        <f t="shared" si="340"/>
        <v>65.046004708582842</v>
      </c>
      <c r="AS634" s="90">
        <f t="shared" si="340"/>
        <v>65.034181602022798</v>
      </c>
      <c r="AT634" s="90">
        <f t="shared" si="340"/>
        <v>65.090002210973253</v>
      </c>
      <c r="AU634" s="90">
        <f t="shared" si="333"/>
        <v>64.766941552916634</v>
      </c>
      <c r="AV634" s="90"/>
    </row>
    <row r="635" spans="1:48" ht="12.95" customHeight="1">
      <c r="A635" s="49" t="s">
        <v>220</v>
      </c>
      <c r="B635" s="50" t="s">
        <v>195</v>
      </c>
      <c r="C635" s="49">
        <v>54568.547469999998</v>
      </c>
      <c r="D635" s="49">
        <v>1.1000000000000001E-3</v>
      </c>
      <c r="E635" s="53">
        <f t="shared" si="315"/>
        <v>68128.224690723859</v>
      </c>
      <c r="F635" s="83">
        <f t="shared" si="316"/>
        <v>68128</v>
      </c>
      <c r="P635" s="83">
        <f t="shared" si="317"/>
        <v>-1.4688398203369184E-2</v>
      </c>
      <c r="Q635" s="146">
        <f t="shared" si="318"/>
        <v>39550.047469999998</v>
      </c>
      <c r="R635" s="83">
        <f t="shared" si="314"/>
        <v>2.1574904178073908E-4</v>
      </c>
      <c r="S635" s="85">
        <v>1</v>
      </c>
      <c r="T635" s="83">
        <f t="shared" si="319"/>
        <v>2.1574904178073908E-4</v>
      </c>
      <c r="Z635" s="83">
        <f t="shared" si="320"/>
        <v>68128</v>
      </c>
      <c r="AA635" s="90">
        <f t="shared" si="321"/>
        <v>-1.5744415806563113E-2</v>
      </c>
      <c r="AB635" s="90">
        <f t="shared" si="322"/>
        <v>1.0560176031939273E-3</v>
      </c>
      <c r="AC635" s="90">
        <f t="shared" si="323"/>
        <v>1.4688398203369184E-2</v>
      </c>
      <c r="AD635" s="90">
        <f t="shared" si="324"/>
        <v>1.5744415806563113E-2</v>
      </c>
      <c r="AE635" s="90">
        <f t="shared" si="325"/>
        <v>2.478866290899544E-4</v>
      </c>
      <c r="AF635" s="83">
        <f t="shared" si="326"/>
        <v>1.4688398203369184E-2</v>
      </c>
      <c r="AG635" s="147"/>
      <c r="AH635" s="83">
        <f t="shared" si="327"/>
        <v>-1.0560176031939273E-3</v>
      </c>
      <c r="AI635" s="83">
        <f t="shared" si="328"/>
        <v>0.7295478469977521</v>
      </c>
      <c r="AJ635" s="83">
        <f t="shared" si="329"/>
        <v>-0.14842805840268447</v>
      </c>
      <c r="AK635" s="83">
        <f t="shared" si="330"/>
        <v>0.21540371808471115</v>
      </c>
      <c r="AL635" s="83">
        <f t="shared" si="331"/>
        <v>2.4690153442415932</v>
      </c>
      <c r="AM635" s="83">
        <f t="shared" si="332"/>
        <v>2.8606852955031563</v>
      </c>
      <c r="AN635" s="90">
        <f t="shared" si="340"/>
        <v>65.043993015334195</v>
      </c>
      <c r="AO635" s="90">
        <f t="shared" si="340"/>
        <v>65.043971463784899</v>
      </c>
      <c r="AP635" s="90">
        <f t="shared" si="340"/>
        <v>65.044075647370889</v>
      </c>
      <c r="AQ635" s="90">
        <f t="shared" si="340"/>
        <v>65.043571872681852</v>
      </c>
      <c r="AR635" s="90">
        <f t="shared" si="340"/>
        <v>65.046004708582842</v>
      </c>
      <c r="AS635" s="90">
        <f t="shared" si="340"/>
        <v>65.034181602022798</v>
      </c>
      <c r="AT635" s="90">
        <f t="shared" si="340"/>
        <v>65.090002210973253</v>
      </c>
      <c r="AU635" s="90">
        <f t="shared" si="333"/>
        <v>64.766941552916634</v>
      </c>
    </row>
    <row r="636" spans="1:48" ht="12.95" customHeight="1">
      <c r="A636" s="49" t="s">
        <v>220</v>
      </c>
      <c r="B636" s="50" t="s">
        <v>197</v>
      </c>
      <c r="C636" s="49">
        <v>54569.452870000001</v>
      </c>
      <c r="D636" s="49">
        <v>4.0000000000000001E-3</v>
      </c>
      <c r="E636" s="53">
        <f t="shared" si="315"/>
        <v>68132.327347218874</v>
      </c>
      <c r="F636" s="83">
        <f t="shared" si="316"/>
        <v>68132.5</v>
      </c>
      <c r="P636" s="83">
        <f t="shared" si="317"/>
        <v>-1.4689827115979005E-2</v>
      </c>
      <c r="Q636" s="146">
        <f t="shared" si="318"/>
        <v>39550.952870000001</v>
      </c>
      <c r="R636" s="83">
        <f t="shared" si="314"/>
        <v>2.1579102069735204E-4</v>
      </c>
      <c r="S636" s="85">
        <v>1</v>
      </c>
      <c r="T636" s="83">
        <f t="shared" si="319"/>
        <v>2.1579102069735204E-4</v>
      </c>
      <c r="Z636" s="83">
        <f t="shared" si="320"/>
        <v>68132.5</v>
      </c>
      <c r="AA636" s="90">
        <f t="shared" si="321"/>
        <v>-1.5741141084298568E-2</v>
      </c>
      <c r="AB636" s="90">
        <f t="shared" si="322"/>
        <v>1.0513139683195633E-3</v>
      </c>
      <c r="AC636" s="90">
        <f t="shared" si="323"/>
        <v>1.4689827115979005E-2</v>
      </c>
      <c r="AD636" s="90">
        <f t="shared" si="324"/>
        <v>1.5741141084298568E-2</v>
      </c>
      <c r="AE636" s="90">
        <f t="shared" si="325"/>
        <v>2.4778352263579229E-4</v>
      </c>
      <c r="AF636" s="83">
        <f t="shared" si="326"/>
        <v>1.4689827115979005E-2</v>
      </c>
      <c r="AG636" s="147"/>
      <c r="AH636" s="83">
        <f t="shared" si="327"/>
        <v>-1.0513139683195633E-3</v>
      </c>
      <c r="AI636" s="83">
        <f t="shared" si="328"/>
        <v>0.72925216900872969</v>
      </c>
      <c r="AJ636" s="83">
        <f t="shared" si="329"/>
        <v>-0.14706928238023728</v>
      </c>
      <c r="AK636" s="83">
        <f t="shared" si="330"/>
        <v>0.21503195307161121</v>
      </c>
      <c r="AL636" s="83">
        <f t="shared" si="331"/>
        <v>2.4703891985121786</v>
      </c>
      <c r="AM636" s="83">
        <f t="shared" si="332"/>
        <v>2.8670061267841094</v>
      </c>
      <c r="AN636" s="90">
        <f t="shared" si="340"/>
        <v>65.045760391439757</v>
      </c>
      <c r="AO636" s="90">
        <f t="shared" si="340"/>
        <v>65.04573852739756</v>
      </c>
      <c r="AP636" s="90">
        <f t="shared" si="340"/>
        <v>65.045843972158579</v>
      </c>
      <c r="AQ636" s="90">
        <f t="shared" si="340"/>
        <v>65.045335301814077</v>
      </c>
      <c r="AR636" s="90">
        <f t="shared" si="340"/>
        <v>65.047785976015675</v>
      </c>
      <c r="AS636" s="90">
        <f t="shared" si="340"/>
        <v>65.035904268120674</v>
      </c>
      <c r="AT636" s="90">
        <f t="shared" si="340"/>
        <v>65.091871999580505</v>
      </c>
      <c r="AU636" s="90">
        <f t="shared" si="333"/>
        <v>64.769074872908078</v>
      </c>
    </row>
    <row r="637" spans="1:48" ht="12.95" customHeight="1">
      <c r="A637" s="49" t="s">
        <v>220</v>
      </c>
      <c r="B637" s="50" t="s">
        <v>197</v>
      </c>
      <c r="C637" s="49">
        <v>54569.463029999999</v>
      </c>
      <c r="D637" s="49">
        <v>1.6000000000000001E-3</v>
      </c>
      <c r="E637" s="53">
        <f t="shared" si="315"/>
        <v>68132.373385422965</v>
      </c>
      <c r="F637" s="83">
        <f t="shared" si="316"/>
        <v>68132.5</v>
      </c>
      <c r="G637" s="83">
        <f>+C637-(C$7+F637*C$8)</f>
        <v>-2.7942100001382641E-2</v>
      </c>
      <c r="K637" s="83">
        <f>G637</f>
        <v>-2.7942100001382641E-2</v>
      </c>
      <c r="P637" s="83">
        <f t="shared" si="317"/>
        <v>-1.4689827115979005E-2</v>
      </c>
      <c r="Q637" s="146">
        <f t="shared" si="318"/>
        <v>39550.963029999999</v>
      </c>
      <c r="R637" s="83">
        <f t="shared" si="314"/>
        <v>1.7562273662920442E-4</v>
      </c>
      <c r="S637" s="85">
        <v>1</v>
      </c>
      <c r="T637" s="83">
        <f t="shared" si="319"/>
        <v>1.7562273662920442E-4</v>
      </c>
      <c r="Z637" s="83">
        <f t="shared" si="320"/>
        <v>68132.5</v>
      </c>
      <c r="AA637" s="90">
        <f t="shared" si="321"/>
        <v>-1.5741141084298568E-2</v>
      </c>
      <c r="AB637" s="90">
        <f t="shared" si="322"/>
        <v>-2.689078603306308E-2</v>
      </c>
      <c r="AC637" s="90">
        <f t="shared" si="323"/>
        <v>-1.3252272885403637E-2</v>
      </c>
      <c r="AD637" s="90">
        <f t="shared" si="324"/>
        <v>-1.2200958917084073E-2</v>
      </c>
      <c r="AE637" s="90">
        <f t="shared" si="325"/>
        <v>1.4886339849637335E-4</v>
      </c>
      <c r="AF637" s="83">
        <f t="shared" si="326"/>
        <v>-1.3252272885403637E-2</v>
      </c>
      <c r="AG637" s="147"/>
      <c r="AH637" s="83">
        <f t="shared" si="327"/>
        <v>-1.0513139683195633E-3</v>
      </c>
      <c r="AI637" s="83">
        <f t="shared" si="328"/>
        <v>0.72925216900872969</v>
      </c>
      <c r="AJ637" s="83">
        <f t="shared" si="329"/>
        <v>-0.14706928238023728</v>
      </c>
      <c r="AK637" s="83">
        <f t="shared" si="330"/>
        <v>0.21503195307161121</v>
      </c>
      <c r="AL637" s="83">
        <f t="shared" si="331"/>
        <v>2.4703891985121786</v>
      </c>
      <c r="AM637" s="83">
        <f t="shared" si="332"/>
        <v>2.8670061267841094</v>
      </c>
      <c r="AN637" s="90">
        <f t="shared" si="340"/>
        <v>65.045760391439757</v>
      </c>
      <c r="AO637" s="90">
        <f t="shared" si="340"/>
        <v>65.04573852739756</v>
      </c>
      <c r="AP637" s="90">
        <f t="shared" si="340"/>
        <v>65.045843972158579</v>
      </c>
      <c r="AQ637" s="90">
        <f t="shared" si="340"/>
        <v>65.045335301814077</v>
      </c>
      <c r="AR637" s="90">
        <f t="shared" si="340"/>
        <v>65.047785976015675</v>
      </c>
      <c r="AS637" s="90">
        <f t="shared" si="340"/>
        <v>65.035904268120674</v>
      </c>
      <c r="AT637" s="90">
        <f t="shared" si="340"/>
        <v>65.091871999580505</v>
      </c>
      <c r="AU637" s="90">
        <f t="shared" si="333"/>
        <v>64.769074872908078</v>
      </c>
    </row>
    <row r="638" spans="1:48" ht="12.95" customHeight="1">
      <c r="A638" s="49" t="s">
        <v>214</v>
      </c>
      <c r="B638" s="50" t="s">
        <v>195</v>
      </c>
      <c r="C638" s="49">
        <v>54593.419000000002</v>
      </c>
      <c r="D638" s="49">
        <v>1E-4</v>
      </c>
      <c r="E638" s="53">
        <f t="shared" si="315"/>
        <v>68240.925534654903</v>
      </c>
      <c r="F638" s="83">
        <f t="shared" si="316"/>
        <v>68241</v>
      </c>
      <c r="G638" s="83">
        <f>+C638-(C$7+F638*C$8)</f>
        <v>-1.6433479999250267E-2</v>
      </c>
      <c r="J638" s="83">
        <f>G638</f>
        <v>-1.6433479999250267E-2</v>
      </c>
      <c r="O638" s="83">
        <f t="shared" ref="O638:O701" ca="1" si="341">+C$11+C$12*F638</f>
        <v>-1.2932870644901569E-2</v>
      </c>
      <c r="P638" s="83">
        <f t="shared" si="317"/>
        <v>-1.4724273037215152E-2</v>
      </c>
      <c r="Q638" s="146">
        <f t="shared" si="318"/>
        <v>39574.919000000002</v>
      </c>
      <c r="R638" s="83">
        <f t="shared" si="314"/>
        <v>2.9213884390693049E-6</v>
      </c>
      <c r="S638" s="85">
        <v>1</v>
      </c>
      <c r="T638" s="83">
        <f t="shared" si="319"/>
        <v>2.9213884390693049E-6</v>
      </c>
      <c r="Z638" s="83">
        <f t="shared" si="320"/>
        <v>68241</v>
      </c>
      <c r="AA638" s="90">
        <f t="shared" si="321"/>
        <v>-1.5661791309741865E-2</v>
      </c>
      <c r="AB638" s="90">
        <f t="shared" si="322"/>
        <v>-1.5495961726723554E-2</v>
      </c>
      <c r="AC638" s="90">
        <f t="shared" si="323"/>
        <v>-1.7092069620351143E-3</v>
      </c>
      <c r="AD638" s="90">
        <f t="shared" si="324"/>
        <v>-7.716886895084013E-4</v>
      </c>
      <c r="AE638" s="90">
        <f t="shared" si="325"/>
        <v>5.9550343351519383E-7</v>
      </c>
      <c r="AF638" s="83">
        <f t="shared" si="326"/>
        <v>-1.7092069620351143E-3</v>
      </c>
      <c r="AG638" s="147"/>
      <c r="AH638" s="83">
        <f t="shared" si="327"/>
        <v>-9.3751827252671238E-4</v>
      </c>
      <c r="AI638" s="83">
        <f t="shared" si="328"/>
        <v>0.72234680579911115</v>
      </c>
      <c r="AJ638" s="83">
        <f t="shared" si="329"/>
        <v>-0.11455647757325467</v>
      </c>
      <c r="AK638" s="83">
        <f t="shared" si="330"/>
        <v>0.20603842500444564</v>
      </c>
      <c r="AL638" s="83">
        <f t="shared" si="331"/>
        <v>2.5031853514330193</v>
      </c>
      <c r="AM638" s="83">
        <f t="shared" si="332"/>
        <v>3.0256651889414798</v>
      </c>
      <c r="AN638" s="90">
        <f t="shared" si="340"/>
        <v>65.088161603716586</v>
      </c>
      <c r="AO638" s="90">
        <f t="shared" si="340"/>
        <v>65.088131294970736</v>
      </c>
      <c r="AP638" s="90">
        <f t="shared" si="340"/>
        <v>65.088269757906716</v>
      </c>
      <c r="AQ638" s="90">
        <f t="shared" si="340"/>
        <v>65.087637010493651</v>
      </c>
      <c r="AR638" s="90">
        <f t="shared" si="340"/>
        <v>65.090524557771445</v>
      </c>
      <c r="AS638" s="90">
        <f t="shared" si="340"/>
        <v>65.077262991653342</v>
      </c>
      <c r="AT638" s="90">
        <f t="shared" si="340"/>
        <v>65.136512850686856</v>
      </c>
      <c r="AU638" s="90">
        <f t="shared" si="333"/>
        <v>64.820511588257389</v>
      </c>
    </row>
    <row r="639" spans="1:48" ht="12.95" customHeight="1">
      <c r="A639" s="49" t="s">
        <v>214</v>
      </c>
      <c r="B639" s="50" t="s">
        <v>195</v>
      </c>
      <c r="C639" s="49">
        <v>54595.404900000001</v>
      </c>
      <c r="D639" s="49">
        <v>1E-4</v>
      </c>
      <c r="E639" s="53">
        <f t="shared" si="315"/>
        <v>68249.924281654487</v>
      </c>
      <c r="F639" s="83">
        <f t="shared" si="316"/>
        <v>68250</v>
      </c>
      <c r="G639" s="83">
        <f>+C639-(C$7+F639*C$8)</f>
        <v>-1.6709999996237457E-2</v>
      </c>
      <c r="J639" s="83">
        <f>G639</f>
        <v>-1.6709999996237457E-2</v>
      </c>
      <c r="O639" s="83">
        <f t="shared" ca="1" si="341"/>
        <v>-1.2941902265446052E-2</v>
      </c>
      <c r="P639" s="83">
        <f t="shared" si="317"/>
        <v>-1.4727129720412055E-2</v>
      </c>
      <c r="Q639" s="146">
        <f t="shared" si="318"/>
        <v>39576.904900000001</v>
      </c>
      <c r="R639" s="83">
        <f t="shared" si="314"/>
        <v>3.9317745307519051E-6</v>
      </c>
      <c r="S639" s="85">
        <v>1</v>
      </c>
      <c r="T639" s="83">
        <f t="shared" si="319"/>
        <v>3.9317745307519051E-6</v>
      </c>
      <c r="Z639" s="83">
        <f t="shared" si="320"/>
        <v>68250</v>
      </c>
      <c r="AA639" s="90">
        <f t="shared" si="321"/>
        <v>-1.5655178613491961E-2</v>
      </c>
      <c r="AB639" s="90">
        <f t="shared" si="322"/>
        <v>-1.5781951103157551E-2</v>
      </c>
      <c r="AC639" s="90">
        <f t="shared" si="323"/>
        <v>-1.9828702758254019E-3</v>
      </c>
      <c r="AD639" s="90">
        <f t="shared" si="324"/>
        <v>-1.0548213827454959E-3</v>
      </c>
      <c r="AE639" s="90">
        <f t="shared" si="325"/>
        <v>1.11264814949712E-6</v>
      </c>
      <c r="AF639" s="83">
        <f t="shared" si="326"/>
        <v>-1.9828702758254019E-3</v>
      </c>
      <c r="AG639" s="147"/>
      <c r="AH639" s="83">
        <f t="shared" si="327"/>
        <v>-9.2804889307990452E-4</v>
      </c>
      <c r="AI639" s="83">
        <f t="shared" si="328"/>
        <v>0.72179299499245575</v>
      </c>
      <c r="AJ639" s="83">
        <f t="shared" si="329"/>
        <v>-0.11188100323544281</v>
      </c>
      <c r="AK639" s="83">
        <f t="shared" si="330"/>
        <v>0.20529001727556379</v>
      </c>
      <c r="AL639" s="83">
        <f t="shared" si="331"/>
        <v>2.5058781410146982</v>
      </c>
      <c r="AM639" s="83">
        <f t="shared" si="332"/>
        <v>3.0393932895888933</v>
      </c>
      <c r="AN639" s="90">
        <f t="shared" si="340"/>
        <v>65.091660872822118</v>
      </c>
      <c r="AO639" s="90">
        <f t="shared" si="340"/>
        <v>65.091629784258501</v>
      </c>
      <c r="AP639" s="90">
        <f t="shared" si="340"/>
        <v>65.09177120541024</v>
      </c>
      <c r="AQ639" s="90">
        <f t="shared" si="340"/>
        <v>65.091127687732381</v>
      </c>
      <c r="AR639" s="90">
        <f t="shared" si="340"/>
        <v>65.094051879979304</v>
      </c>
      <c r="AS639" s="90">
        <f t="shared" si="340"/>
        <v>65.080679199093225</v>
      </c>
      <c r="AT639" s="90">
        <f t="shared" si="340"/>
        <v>65.140177972549154</v>
      </c>
      <c r="AU639" s="90">
        <f t="shared" si="333"/>
        <v>64.824778228240291</v>
      </c>
    </row>
    <row r="640" spans="1:48" ht="12.95" customHeight="1">
      <c r="A640" s="53" t="s">
        <v>211</v>
      </c>
      <c r="B640" s="50" t="s">
        <v>197</v>
      </c>
      <c r="C640" s="49">
        <v>54596.618399999999</v>
      </c>
      <c r="D640" s="49">
        <v>1E-4</v>
      </c>
      <c r="E640" s="53">
        <f t="shared" si="315"/>
        <v>68255.423037626082</v>
      </c>
      <c r="F640" s="83">
        <f t="shared" si="316"/>
        <v>68255.5</v>
      </c>
      <c r="G640" s="83">
        <f>+C640-(C$7+F640*C$8)</f>
        <v>-1.6984540001431014E-2</v>
      </c>
      <c r="K640" s="83">
        <f>G640</f>
        <v>-1.6984540001431014E-2</v>
      </c>
      <c r="O640" s="83">
        <f t="shared" ca="1" si="341"/>
        <v>-1.2947421589112128E-2</v>
      </c>
      <c r="P640" s="83">
        <f t="shared" si="317"/>
        <v>-1.4728875427351821E-2</v>
      </c>
      <c r="Q640" s="146">
        <f t="shared" si="318"/>
        <v>39578.118399999999</v>
      </c>
      <c r="R640" s="83">
        <f t="shared" si="314"/>
        <v>5.0880226707558682E-6</v>
      </c>
      <c r="S640" s="85">
        <v>1</v>
      </c>
      <c r="T640" s="83">
        <f t="shared" si="319"/>
        <v>5.0880226707558682E-6</v>
      </c>
      <c r="Z640" s="83">
        <f t="shared" si="320"/>
        <v>68255.5</v>
      </c>
      <c r="AA640" s="90">
        <f t="shared" si="321"/>
        <v>-1.5651135444647649E-2</v>
      </c>
      <c r="AB640" s="90">
        <f t="shared" si="322"/>
        <v>-1.6062279984135189E-2</v>
      </c>
      <c r="AC640" s="90">
        <f t="shared" si="323"/>
        <v>-2.2556645740791931E-3</v>
      </c>
      <c r="AD640" s="90">
        <f t="shared" si="324"/>
        <v>-1.3334045567833658E-3</v>
      </c>
      <c r="AE640" s="90">
        <f t="shared" si="325"/>
        <v>1.777967712050644E-6</v>
      </c>
      <c r="AF640" s="83">
        <f t="shared" si="326"/>
        <v>-2.2556645740791931E-3</v>
      </c>
      <c r="AG640" s="147"/>
      <c r="AH640" s="83">
        <f t="shared" si="327"/>
        <v>-9.2226001729582726E-4</v>
      </c>
      <c r="AI640" s="83">
        <f t="shared" si="328"/>
        <v>0.72145596322990746</v>
      </c>
      <c r="AJ640" s="83">
        <f t="shared" si="329"/>
        <v>-0.11024760588462565</v>
      </c>
      <c r="AK640" s="83">
        <f t="shared" si="330"/>
        <v>0.20483248865375428</v>
      </c>
      <c r="AL640" s="83">
        <f t="shared" si="331"/>
        <v>2.5075217069336944</v>
      </c>
      <c r="AM640" s="83">
        <f t="shared" si="332"/>
        <v>3.0478276995637268</v>
      </c>
      <c r="AN640" s="90">
        <f t="shared" si="340"/>
        <v>65.093797997992255</v>
      </c>
      <c r="AO640" s="90">
        <f t="shared" si="340"/>
        <v>65.093766426863297</v>
      </c>
      <c r="AP640" s="90">
        <f t="shared" si="340"/>
        <v>65.093909671810124</v>
      </c>
      <c r="AQ640" s="90">
        <f t="shared" si="340"/>
        <v>65.093259539738042</v>
      </c>
      <c r="AR640" s="90">
        <f t="shared" si="340"/>
        <v>65.096206143030514</v>
      </c>
      <c r="AS640" s="90">
        <f t="shared" si="340"/>
        <v>65.08276584738995</v>
      </c>
      <c r="AT640" s="90">
        <f t="shared" si="340"/>
        <v>65.142414942043786</v>
      </c>
      <c r="AU640" s="90">
        <f t="shared" si="333"/>
        <v>64.827385619340944</v>
      </c>
    </row>
    <row r="641" spans="1:64" ht="12.95" customHeight="1">
      <c r="A641" s="53" t="s">
        <v>311</v>
      </c>
      <c r="B641" s="50" t="s">
        <v>197</v>
      </c>
      <c r="C641" s="49">
        <v>54615.597399999999</v>
      </c>
      <c r="D641" s="49">
        <v>1E-4</v>
      </c>
      <c r="E641" s="53">
        <f t="shared" si="315"/>
        <v>68341.422946637191</v>
      </c>
      <c r="F641" s="83">
        <f t="shared" si="316"/>
        <v>68341.5</v>
      </c>
      <c r="G641" s="83">
        <f>+C641-(C$7+F641*C$8)</f>
        <v>-1.700462000007974E-2</v>
      </c>
      <c r="K641" s="83">
        <f>G641</f>
        <v>-1.700462000007974E-2</v>
      </c>
      <c r="O641" s="83">
        <f t="shared" ca="1" si="341"/>
        <v>-1.3033723740981641E-2</v>
      </c>
      <c r="P641" s="83">
        <f t="shared" si="317"/>
        <v>-1.4756167603940301E-2</v>
      </c>
      <c r="Q641" s="146">
        <f t="shared" si="318"/>
        <v>39597.097399999999</v>
      </c>
      <c r="R641" s="83">
        <f t="shared" si="314"/>
        <v>5.0555381777051838E-6</v>
      </c>
      <c r="S641" s="85">
        <v>1</v>
      </c>
      <c r="T641" s="83">
        <f t="shared" si="319"/>
        <v>5.0555381777051838E-6</v>
      </c>
      <c r="Z641" s="83">
        <f t="shared" si="320"/>
        <v>68341.5</v>
      </c>
      <c r="AA641" s="90">
        <f t="shared" si="321"/>
        <v>-1.5587728749206175E-2</v>
      </c>
      <c r="AB641" s="90">
        <f t="shared" si="322"/>
        <v>-1.6173058854813866E-2</v>
      </c>
      <c r="AC641" s="90">
        <f t="shared" si="323"/>
        <v>-2.2484523961394387E-3</v>
      </c>
      <c r="AD641" s="90">
        <f t="shared" si="324"/>
        <v>-1.416891250873565E-3</v>
      </c>
      <c r="AE641" s="90">
        <f t="shared" si="325"/>
        <v>2.0075808168020554E-6</v>
      </c>
      <c r="AF641" s="83">
        <f t="shared" si="326"/>
        <v>-2.2484523961394387E-3</v>
      </c>
      <c r="AG641" s="147"/>
      <c r="AH641" s="83">
        <f t="shared" si="327"/>
        <v>-8.3156114526587407E-4</v>
      </c>
      <c r="AI641" s="83">
        <f t="shared" si="328"/>
        <v>0.71632312844549717</v>
      </c>
      <c r="AJ641" s="83">
        <f t="shared" si="329"/>
        <v>-8.4866279033174064E-2</v>
      </c>
      <c r="AK641" s="83">
        <f t="shared" si="330"/>
        <v>0.19766274654906305</v>
      </c>
      <c r="AL641" s="83">
        <f t="shared" si="331"/>
        <v>2.5330253955070643</v>
      </c>
      <c r="AM641" s="83">
        <f t="shared" si="332"/>
        <v>3.1843479788826135</v>
      </c>
      <c r="AN641" s="90">
        <f t="shared" ref="AN641:AT650" si="342">$AU641+$AB$7*SIN(AO641)</f>
        <v>65.127087394557705</v>
      </c>
      <c r="AO641" s="90">
        <f t="shared" si="342"/>
        <v>65.127047687769021</v>
      </c>
      <c r="AP641" s="90">
        <f t="shared" si="342"/>
        <v>65.127220969522526</v>
      </c>
      <c r="AQ641" s="90">
        <f t="shared" si="342"/>
        <v>65.126464512881356</v>
      </c>
      <c r="AR641" s="90">
        <f t="shared" si="342"/>
        <v>65.129762070501258</v>
      </c>
      <c r="AS641" s="90">
        <f t="shared" si="342"/>
        <v>65.115295863873314</v>
      </c>
      <c r="AT641" s="90">
        <f t="shared" si="342"/>
        <v>65.177116083681696</v>
      </c>
      <c r="AU641" s="90">
        <f t="shared" si="333"/>
        <v>64.868155734733037</v>
      </c>
    </row>
    <row r="642" spans="1:64" ht="12.95" customHeight="1">
      <c r="A642" s="49" t="s">
        <v>220</v>
      </c>
      <c r="B642" s="50" t="s">
        <v>197</v>
      </c>
      <c r="C642" s="49">
        <v>54627.36623</v>
      </c>
      <c r="D642" s="49">
        <v>2.9999999999999997E-4</v>
      </c>
      <c r="E642" s="53">
        <f t="shared" si="315"/>
        <v>68394.751273164788</v>
      </c>
      <c r="F642" s="83">
        <f t="shared" si="316"/>
        <v>68395</v>
      </c>
      <c r="O642" s="83">
        <f t="shared" ca="1" si="341"/>
        <v>-1.3087411707551642E-2</v>
      </c>
      <c r="P642" s="83">
        <f t="shared" si="317"/>
        <v>-1.4773141768028597E-2</v>
      </c>
      <c r="Q642" s="146">
        <f t="shared" si="318"/>
        <v>39608.86623</v>
      </c>
      <c r="R642" s="83">
        <f t="shared" si="314"/>
        <v>2.1824571769827112E-4</v>
      </c>
      <c r="S642" s="85">
        <v>1</v>
      </c>
      <c r="T642" s="83">
        <f t="shared" si="319"/>
        <v>2.1824571769827112E-4</v>
      </c>
      <c r="Z642" s="83">
        <f t="shared" si="320"/>
        <v>68395</v>
      </c>
      <c r="AA642" s="90">
        <f t="shared" si="321"/>
        <v>-1.5548132340141329E-2</v>
      </c>
      <c r="AB642" s="90">
        <f t="shared" si="322"/>
        <v>7.74990572112732E-4</v>
      </c>
      <c r="AC642" s="90">
        <f t="shared" si="323"/>
        <v>1.4773141768028597E-2</v>
      </c>
      <c r="AD642" s="90">
        <f t="shared" si="324"/>
        <v>1.5548132340141329E-2</v>
      </c>
      <c r="AE642" s="90">
        <f t="shared" si="325"/>
        <v>2.4174441926654868E-4</v>
      </c>
      <c r="AF642" s="83">
        <f t="shared" si="326"/>
        <v>1.4773141768028597E-2</v>
      </c>
      <c r="AG642" s="147"/>
      <c r="AH642" s="83">
        <f t="shared" si="327"/>
        <v>-7.74990572112732E-4</v>
      </c>
      <c r="AI642" s="83">
        <f t="shared" si="328"/>
        <v>0.71325763502332351</v>
      </c>
      <c r="AJ642" s="83">
        <f t="shared" si="329"/>
        <v>-6.9227164907511129E-2</v>
      </c>
      <c r="AK642" s="83">
        <f t="shared" si="330"/>
        <v>0.19318888414153507</v>
      </c>
      <c r="AL642" s="83">
        <f t="shared" si="331"/>
        <v>2.5487112994483074</v>
      </c>
      <c r="AM642" s="83">
        <f t="shared" si="332"/>
        <v>3.2739588703907452</v>
      </c>
      <c r="AN642" s="90">
        <f t="shared" si="342"/>
        <v>65.147678948103746</v>
      </c>
      <c r="AO642" s="90">
        <f t="shared" si="342"/>
        <v>65.14763362997742</v>
      </c>
      <c r="AP642" s="90">
        <f t="shared" si="342"/>
        <v>65.147826942467503</v>
      </c>
      <c r="AQ642" s="90">
        <f t="shared" si="342"/>
        <v>65.147002051366314</v>
      </c>
      <c r="AR642" s="90">
        <f t="shared" si="342"/>
        <v>65.150516852629877</v>
      </c>
      <c r="AS642" s="90">
        <f t="shared" si="342"/>
        <v>65.1354459472564</v>
      </c>
      <c r="AT642" s="90">
        <f t="shared" si="342"/>
        <v>65.198443668742783</v>
      </c>
      <c r="AU642" s="90">
        <f t="shared" si="333"/>
        <v>64.893518539075785</v>
      </c>
    </row>
    <row r="643" spans="1:64" ht="12.95" customHeight="1">
      <c r="A643" s="49" t="s">
        <v>220</v>
      </c>
      <c r="B643" s="50" t="s">
        <v>197</v>
      </c>
      <c r="C643" s="49">
        <v>54627.366419999998</v>
      </c>
      <c r="D643" s="49">
        <v>5.0000000000000001E-4</v>
      </c>
      <c r="E643" s="53">
        <f t="shared" si="315"/>
        <v>68394.75213411545</v>
      </c>
      <c r="F643" s="83">
        <f t="shared" si="316"/>
        <v>68395</v>
      </c>
      <c r="O643" s="83">
        <f t="shared" ca="1" si="341"/>
        <v>-1.3087411707551642E-2</v>
      </c>
      <c r="P643" s="83">
        <f t="shared" si="317"/>
        <v>-1.4773141768028597E-2</v>
      </c>
      <c r="Q643" s="146">
        <f t="shared" si="318"/>
        <v>39608.866419999998</v>
      </c>
      <c r="R643" s="83">
        <f t="shared" si="314"/>
        <v>2.1824571769827112E-4</v>
      </c>
      <c r="S643" s="85">
        <v>1</v>
      </c>
      <c r="T643" s="83">
        <f t="shared" si="319"/>
        <v>2.1824571769827112E-4</v>
      </c>
      <c r="Z643" s="83">
        <f t="shared" si="320"/>
        <v>68395</v>
      </c>
      <c r="AA643" s="90">
        <f t="shared" si="321"/>
        <v>-1.5548132340141329E-2</v>
      </c>
      <c r="AB643" s="90">
        <f t="shared" si="322"/>
        <v>7.74990572112732E-4</v>
      </c>
      <c r="AC643" s="90">
        <f t="shared" si="323"/>
        <v>1.4773141768028597E-2</v>
      </c>
      <c r="AD643" s="90">
        <f t="shared" si="324"/>
        <v>1.5548132340141329E-2</v>
      </c>
      <c r="AE643" s="90">
        <f t="shared" si="325"/>
        <v>2.4174441926654868E-4</v>
      </c>
      <c r="AF643" s="83">
        <f t="shared" si="326"/>
        <v>1.4773141768028597E-2</v>
      </c>
      <c r="AG643" s="147"/>
      <c r="AH643" s="83">
        <f t="shared" si="327"/>
        <v>-7.74990572112732E-4</v>
      </c>
      <c r="AI643" s="83">
        <f t="shared" si="328"/>
        <v>0.71325763502332351</v>
      </c>
      <c r="AJ643" s="83">
        <f t="shared" si="329"/>
        <v>-6.9227164907511129E-2</v>
      </c>
      <c r="AK643" s="83">
        <f t="shared" si="330"/>
        <v>0.19318888414153507</v>
      </c>
      <c r="AL643" s="83">
        <f t="shared" si="331"/>
        <v>2.5487112994483074</v>
      </c>
      <c r="AM643" s="83">
        <f t="shared" si="332"/>
        <v>3.2739588703907452</v>
      </c>
      <c r="AN643" s="90">
        <f t="shared" si="342"/>
        <v>65.147678948103746</v>
      </c>
      <c r="AO643" s="90">
        <f t="shared" si="342"/>
        <v>65.14763362997742</v>
      </c>
      <c r="AP643" s="90">
        <f t="shared" si="342"/>
        <v>65.147826942467503</v>
      </c>
      <c r="AQ643" s="90">
        <f t="shared" si="342"/>
        <v>65.147002051366314</v>
      </c>
      <c r="AR643" s="90">
        <f t="shared" si="342"/>
        <v>65.150516852629877</v>
      </c>
      <c r="AS643" s="90">
        <f t="shared" si="342"/>
        <v>65.1354459472564</v>
      </c>
      <c r="AT643" s="90">
        <f t="shared" si="342"/>
        <v>65.198443668742783</v>
      </c>
      <c r="AU643" s="90">
        <f t="shared" si="333"/>
        <v>64.893518539075785</v>
      </c>
    </row>
    <row r="644" spans="1:64" ht="12.95" customHeight="1">
      <c r="A644" s="49" t="s">
        <v>220</v>
      </c>
      <c r="B644" s="50" t="s">
        <v>197</v>
      </c>
      <c r="C644" s="49">
        <v>54627.367789999997</v>
      </c>
      <c r="D644" s="49">
        <v>2.9999999999999997E-4</v>
      </c>
      <c r="E644" s="53">
        <f t="shared" si="315"/>
        <v>68394.758342022877</v>
      </c>
      <c r="F644" s="83">
        <f t="shared" si="316"/>
        <v>68395</v>
      </c>
      <c r="O644" s="83">
        <f t="shared" ca="1" si="341"/>
        <v>-1.3087411707551642E-2</v>
      </c>
      <c r="P644" s="83">
        <f t="shared" si="317"/>
        <v>-1.4773141768028597E-2</v>
      </c>
      <c r="Q644" s="146">
        <f t="shared" si="318"/>
        <v>39608.867789999997</v>
      </c>
      <c r="R644" s="83">
        <f t="shared" si="314"/>
        <v>2.1824571769827112E-4</v>
      </c>
      <c r="S644" s="85">
        <v>1</v>
      </c>
      <c r="T644" s="83">
        <f t="shared" si="319"/>
        <v>2.1824571769827112E-4</v>
      </c>
      <c r="Z644" s="83">
        <f t="shared" si="320"/>
        <v>68395</v>
      </c>
      <c r="AA644" s="90">
        <f t="shared" si="321"/>
        <v>-1.5548132340141329E-2</v>
      </c>
      <c r="AB644" s="90">
        <f t="shared" si="322"/>
        <v>7.74990572112732E-4</v>
      </c>
      <c r="AC644" s="90">
        <f t="shared" si="323"/>
        <v>1.4773141768028597E-2</v>
      </c>
      <c r="AD644" s="90">
        <f t="shared" si="324"/>
        <v>1.5548132340141329E-2</v>
      </c>
      <c r="AE644" s="90">
        <f t="shared" si="325"/>
        <v>2.4174441926654868E-4</v>
      </c>
      <c r="AF644" s="83">
        <f t="shared" si="326"/>
        <v>1.4773141768028597E-2</v>
      </c>
      <c r="AG644" s="147"/>
      <c r="AH644" s="83">
        <f t="shared" si="327"/>
        <v>-7.74990572112732E-4</v>
      </c>
      <c r="AI644" s="83">
        <f t="shared" si="328"/>
        <v>0.71325763502332351</v>
      </c>
      <c r="AJ644" s="83">
        <f t="shared" si="329"/>
        <v>-6.9227164907511129E-2</v>
      </c>
      <c r="AK644" s="83">
        <f t="shared" si="330"/>
        <v>0.19318888414153507</v>
      </c>
      <c r="AL644" s="83">
        <f t="shared" si="331"/>
        <v>2.5487112994483074</v>
      </c>
      <c r="AM644" s="83">
        <f t="shared" si="332"/>
        <v>3.2739588703907452</v>
      </c>
      <c r="AN644" s="90">
        <f t="shared" si="342"/>
        <v>65.147678948103746</v>
      </c>
      <c r="AO644" s="90">
        <f t="shared" si="342"/>
        <v>65.14763362997742</v>
      </c>
      <c r="AP644" s="90">
        <f t="shared" si="342"/>
        <v>65.147826942467503</v>
      </c>
      <c r="AQ644" s="90">
        <f t="shared" si="342"/>
        <v>65.147002051366314</v>
      </c>
      <c r="AR644" s="90">
        <f t="shared" si="342"/>
        <v>65.150516852629877</v>
      </c>
      <c r="AS644" s="90">
        <f t="shared" si="342"/>
        <v>65.1354459472564</v>
      </c>
      <c r="AT644" s="90">
        <f t="shared" si="342"/>
        <v>65.198443668742783</v>
      </c>
      <c r="AU644" s="90">
        <f t="shared" si="333"/>
        <v>64.893518539075785</v>
      </c>
    </row>
    <row r="645" spans="1:64" ht="12.95" customHeight="1">
      <c r="A645" s="49" t="s">
        <v>220</v>
      </c>
      <c r="B645" s="50" t="s">
        <v>197</v>
      </c>
      <c r="C645" s="49">
        <v>54647.38508</v>
      </c>
      <c r="D645" s="49">
        <v>2.9999999999999997E-4</v>
      </c>
      <c r="E645" s="53">
        <f t="shared" si="315"/>
        <v>68485.463074550891</v>
      </c>
      <c r="F645" s="83">
        <f t="shared" si="316"/>
        <v>68485.5</v>
      </c>
      <c r="G645" s="83">
        <f t="shared" ref="G645:G652" si="343">+C645-(C$7+F645*C$8)</f>
        <v>-8.1489399963174947E-3</v>
      </c>
      <c r="K645" s="83">
        <f>G645</f>
        <v>-8.1489399963174947E-3</v>
      </c>
      <c r="O645" s="83">
        <f t="shared" ca="1" si="341"/>
        <v>-1.3178229669693405E-2</v>
      </c>
      <c r="P645" s="83">
        <f t="shared" si="317"/>
        <v>-1.4801847899454016E-2</v>
      </c>
      <c r="Q645" s="146">
        <f t="shared" si="318"/>
        <v>39628.88508</v>
      </c>
      <c r="R645" s="83">
        <f t="shared" si="314"/>
        <v>4.4261183567616391E-5</v>
      </c>
      <c r="S645" s="85">
        <v>1</v>
      </c>
      <c r="T645" s="83">
        <f t="shared" si="319"/>
        <v>4.4261183567616391E-5</v>
      </c>
      <c r="Z645" s="83">
        <f t="shared" si="320"/>
        <v>68485.5</v>
      </c>
      <c r="AA645" s="90">
        <f t="shared" si="321"/>
        <v>-1.5480954486451837E-2</v>
      </c>
      <c r="AB645" s="90">
        <f t="shared" si="322"/>
        <v>-7.4698334093196731E-3</v>
      </c>
      <c r="AC645" s="90">
        <f t="shared" si="323"/>
        <v>6.6529079031365217E-3</v>
      </c>
      <c r="AD645" s="90">
        <f t="shared" si="324"/>
        <v>7.3320144901343424E-3</v>
      </c>
      <c r="AE645" s="90">
        <f t="shared" si="325"/>
        <v>5.3758436483539961E-5</v>
      </c>
      <c r="AF645" s="83">
        <f t="shared" si="326"/>
        <v>6.6529079031365217E-3</v>
      </c>
      <c r="AG645" s="147"/>
      <c r="AH645" s="83">
        <f t="shared" si="327"/>
        <v>-6.791065869978214E-4</v>
      </c>
      <c r="AI645" s="83">
        <f t="shared" si="328"/>
        <v>0.70828841407384635</v>
      </c>
      <c r="AJ645" s="83">
        <f t="shared" si="329"/>
        <v>-4.3033395712530731E-2</v>
      </c>
      <c r="AK645" s="83">
        <f t="shared" si="330"/>
        <v>0.18560032183354983</v>
      </c>
      <c r="AL645" s="83">
        <f t="shared" si="331"/>
        <v>2.5749471891332445</v>
      </c>
      <c r="AM645" s="83">
        <f t="shared" si="332"/>
        <v>3.4345936232655623</v>
      </c>
      <c r="AN645" s="90">
        <f t="shared" si="342"/>
        <v>65.182315193619729</v>
      </c>
      <c r="AO645" s="90">
        <f t="shared" si="342"/>
        <v>65.182259472990097</v>
      </c>
      <c r="AP645" s="90">
        <f t="shared" si="342"/>
        <v>65.182488689923744</v>
      </c>
      <c r="AQ645" s="90">
        <f t="shared" si="342"/>
        <v>65.181545423716287</v>
      </c>
      <c r="AR645" s="90">
        <f t="shared" si="342"/>
        <v>65.185421376710508</v>
      </c>
      <c r="AS645" s="90">
        <f t="shared" si="342"/>
        <v>65.169396092926263</v>
      </c>
      <c r="AT645" s="90">
        <f t="shared" si="342"/>
        <v>65.234076078803341</v>
      </c>
      <c r="AU645" s="90">
        <f t="shared" si="333"/>
        <v>64.936421974459307</v>
      </c>
    </row>
    <row r="646" spans="1:64" ht="12.95" customHeight="1">
      <c r="A646" s="53" t="s">
        <v>312</v>
      </c>
      <c r="B646" s="50" t="s">
        <v>197</v>
      </c>
      <c r="C646" s="49">
        <v>54814.8773</v>
      </c>
      <c r="D646" s="49">
        <v>1E-4</v>
      </c>
      <c r="E646" s="53">
        <f t="shared" si="315"/>
        <v>69244.423803781552</v>
      </c>
      <c r="F646" s="83">
        <f t="shared" si="316"/>
        <v>69244.5</v>
      </c>
      <c r="G646" s="83">
        <f t="shared" si="343"/>
        <v>-1.6815460003272165E-2</v>
      </c>
      <c r="K646" s="83">
        <f>G646</f>
        <v>-1.6815460003272165E-2</v>
      </c>
      <c r="O646" s="83">
        <f t="shared" ca="1" si="341"/>
        <v>-1.3939896335611622E-2</v>
      </c>
      <c r="P646" s="83">
        <f t="shared" si="317"/>
        <v>-1.504224382022031E-2</v>
      </c>
      <c r="Q646" s="146">
        <f t="shared" si="318"/>
        <v>39796.3773</v>
      </c>
      <c r="R646" s="83">
        <f t="shared" si="314"/>
        <v>3.1442956318369872E-6</v>
      </c>
      <c r="S646" s="85">
        <v>1</v>
      </c>
      <c r="T646" s="83">
        <f t="shared" si="319"/>
        <v>3.1442956318369872E-6</v>
      </c>
      <c r="Z646" s="83">
        <f t="shared" si="320"/>
        <v>69244.5</v>
      </c>
      <c r="AA646" s="90">
        <f t="shared" si="321"/>
        <v>-1.4919642888890038E-2</v>
      </c>
      <c r="AB646" s="90">
        <f t="shared" si="322"/>
        <v>-1.6938060934602435E-2</v>
      </c>
      <c r="AC646" s="90">
        <f t="shared" si="323"/>
        <v>-1.7732161830518543E-3</v>
      </c>
      <c r="AD646" s="90">
        <f t="shared" si="324"/>
        <v>-1.8958171143821263E-3</v>
      </c>
      <c r="AE646" s="90">
        <f t="shared" si="325"/>
        <v>3.5941225311841722E-6</v>
      </c>
      <c r="AF646" s="83">
        <f t="shared" si="326"/>
        <v>-1.7732161830518543E-3</v>
      </c>
      <c r="AG646" s="147"/>
      <c r="AH646" s="83">
        <f t="shared" si="327"/>
        <v>1.2260093133027131E-4</v>
      </c>
      <c r="AI646" s="83">
        <f t="shared" si="328"/>
        <v>0.67625347690364135</v>
      </c>
      <c r="AJ646" s="83">
        <f t="shared" si="329"/>
        <v>0.16416907215626189</v>
      </c>
      <c r="AK646" s="83">
        <f t="shared" si="330"/>
        <v>0.12137263946741846</v>
      </c>
      <c r="AL646" s="83">
        <f t="shared" si="331"/>
        <v>2.7829094733889352</v>
      </c>
      <c r="AM646" s="83">
        <f t="shared" si="332"/>
        <v>5.5160423465576196</v>
      </c>
      <c r="AN646" s="90">
        <f t="shared" si="342"/>
        <v>65.464699025047594</v>
      </c>
      <c r="AO646" s="90">
        <f t="shared" si="342"/>
        <v>65.464539838523123</v>
      </c>
      <c r="AP646" s="90">
        <f t="shared" si="342"/>
        <v>65.465066980474802</v>
      </c>
      <c r="AQ646" s="90">
        <f t="shared" si="342"/>
        <v>65.46332076989215</v>
      </c>
      <c r="AR646" s="90">
        <f t="shared" si="342"/>
        <v>65.469098782713729</v>
      </c>
      <c r="AS646" s="90">
        <f t="shared" si="342"/>
        <v>65.449907769930704</v>
      </c>
      <c r="AT646" s="90">
        <f t="shared" si="342"/>
        <v>65.512894593388438</v>
      </c>
      <c r="AU646" s="90">
        <f t="shared" si="333"/>
        <v>65.296241946349923</v>
      </c>
    </row>
    <row r="647" spans="1:64" ht="12.95" customHeight="1">
      <c r="A647" s="218" t="s">
        <v>213</v>
      </c>
      <c r="B647" s="50" t="s">
        <v>195</v>
      </c>
      <c r="C647" s="49">
        <v>54818.960800000001</v>
      </c>
      <c r="D647" s="49">
        <v>1E-4</v>
      </c>
      <c r="E647" s="53">
        <f t="shared" si="315"/>
        <v>69262.927446146641</v>
      </c>
      <c r="F647" s="83">
        <f t="shared" si="316"/>
        <v>69263</v>
      </c>
      <c r="G647" s="83">
        <f t="shared" si="343"/>
        <v>-1.6011640000215266E-2</v>
      </c>
      <c r="L647" s="83">
        <f>G647</f>
        <v>-1.6011640000215266E-2</v>
      </c>
      <c r="O647" s="83">
        <f t="shared" ca="1" si="341"/>
        <v>-1.3958461333397516E-2</v>
      </c>
      <c r="P647" s="83">
        <f t="shared" si="317"/>
        <v>-1.5048095354507404E-2</v>
      </c>
      <c r="Q647" s="146">
        <f t="shared" si="318"/>
        <v>39800.460800000001</v>
      </c>
      <c r="R647" s="83">
        <f t="shared" si="314"/>
        <v>9.2841828427229009E-7</v>
      </c>
      <c r="S647" s="85">
        <v>1</v>
      </c>
      <c r="T647" s="83">
        <f t="shared" si="319"/>
        <v>9.2841828427229009E-7</v>
      </c>
      <c r="Z647" s="83">
        <f t="shared" si="320"/>
        <v>69263</v>
      </c>
      <c r="AA647" s="90">
        <f t="shared" si="321"/>
        <v>-1.4906240211269964E-2</v>
      </c>
      <c r="AB647" s="90">
        <f t="shared" si="322"/>
        <v>-1.6153495143452705E-2</v>
      </c>
      <c r="AC647" s="90">
        <f t="shared" si="323"/>
        <v>-9.6354464570786238E-4</v>
      </c>
      <c r="AD647" s="90">
        <f t="shared" si="324"/>
        <v>-1.1053997889453014E-3</v>
      </c>
      <c r="AE647" s="90">
        <f t="shared" si="325"/>
        <v>1.2219086934003169E-6</v>
      </c>
      <c r="AF647" s="83">
        <f t="shared" si="326"/>
        <v>-9.6354464570786238E-4</v>
      </c>
      <c r="AG647" s="147"/>
      <c r="AH647" s="83">
        <f t="shared" si="327"/>
        <v>1.4185514323743889E-4</v>
      </c>
      <c r="AI647" s="83">
        <f t="shared" si="328"/>
        <v>0.67566850622428698</v>
      </c>
      <c r="AJ647" s="83">
        <f t="shared" si="329"/>
        <v>0.16895233357378511</v>
      </c>
      <c r="AK647" s="83">
        <f t="shared" si="330"/>
        <v>0.11980071357668809</v>
      </c>
      <c r="AL647" s="83">
        <f t="shared" si="331"/>
        <v>2.7877605029477079</v>
      </c>
      <c r="AM647" s="83">
        <f t="shared" si="332"/>
        <v>5.5933021573044819</v>
      </c>
      <c r="AN647" s="90">
        <f t="shared" si="342"/>
        <v>65.471432926640972</v>
      </c>
      <c r="AO647" s="90">
        <f t="shared" si="342"/>
        <v>65.471271769210304</v>
      </c>
      <c r="AP647" s="90">
        <f t="shared" si="342"/>
        <v>65.471803453447265</v>
      </c>
      <c r="AQ647" s="90">
        <f t="shared" si="342"/>
        <v>65.470048752405617</v>
      </c>
      <c r="AR647" s="90">
        <f t="shared" si="342"/>
        <v>65.475833351348925</v>
      </c>
      <c r="AS647" s="90">
        <f t="shared" si="342"/>
        <v>65.456693072151438</v>
      </c>
      <c r="AT647" s="90">
        <f t="shared" si="342"/>
        <v>65.51929342173986</v>
      </c>
      <c r="AU647" s="90">
        <f t="shared" si="333"/>
        <v>65.305012261870317</v>
      </c>
    </row>
    <row r="648" spans="1:64" ht="12.95" customHeight="1">
      <c r="A648" s="218" t="s">
        <v>213</v>
      </c>
      <c r="B648" s="50" t="s">
        <v>197</v>
      </c>
      <c r="C648" s="49">
        <v>54819.070699999997</v>
      </c>
      <c r="D648" s="49">
        <v>1E-4</v>
      </c>
      <c r="E648" s="53">
        <f t="shared" si="315"/>
        <v>69263.425438137783</v>
      </c>
      <c r="F648" s="83">
        <f t="shared" si="316"/>
        <v>69263.5</v>
      </c>
      <c r="G648" s="83">
        <f t="shared" si="343"/>
        <v>-1.6454780001367908E-2</v>
      </c>
      <c r="L648" s="83">
        <f>G648</f>
        <v>-1.6454780001367908E-2</v>
      </c>
      <c r="O648" s="83">
        <f t="shared" ca="1" si="341"/>
        <v>-1.395896309009443E-2</v>
      </c>
      <c r="P648" s="83">
        <f t="shared" si="317"/>
        <v>-1.5048253498852932E-2</v>
      </c>
      <c r="Q648" s="146">
        <f t="shared" si="318"/>
        <v>39800.570699999997</v>
      </c>
      <c r="R648" s="83">
        <f t="shared" si="314"/>
        <v>1.9783168022770102E-6</v>
      </c>
      <c r="S648" s="85">
        <v>1</v>
      </c>
      <c r="T648" s="83">
        <f t="shared" si="319"/>
        <v>1.9783168022770102E-6</v>
      </c>
      <c r="Z648" s="83">
        <f t="shared" si="320"/>
        <v>69263.5</v>
      </c>
      <c r="AA648" s="90">
        <f t="shared" si="321"/>
        <v>-1.4905878288066925E-2</v>
      </c>
      <c r="AB648" s="90">
        <f t="shared" si="322"/>
        <v>-1.6597155212153915E-2</v>
      </c>
      <c r="AC648" s="90">
        <f t="shared" si="323"/>
        <v>-1.4065265025149758E-3</v>
      </c>
      <c r="AD648" s="90">
        <f t="shared" si="324"/>
        <v>-1.5489017133009826E-3</v>
      </c>
      <c r="AE648" s="90">
        <f t="shared" si="325"/>
        <v>2.3990965174667194E-6</v>
      </c>
      <c r="AF648" s="83">
        <f t="shared" si="326"/>
        <v>-1.4065265025149758E-3</v>
      </c>
      <c r="AG648" s="147"/>
      <c r="AH648" s="83">
        <f t="shared" si="327"/>
        <v>1.4237521078600695E-4</v>
      </c>
      <c r="AI648" s="83">
        <f t="shared" si="328"/>
        <v>0.67565281600605098</v>
      </c>
      <c r="AJ648" s="83">
        <f t="shared" si="329"/>
        <v>0.16908144155360175</v>
      </c>
      <c r="AK648" s="83">
        <f t="shared" si="330"/>
        <v>0.11975822753975784</v>
      </c>
      <c r="AL648" s="83">
        <f t="shared" si="331"/>
        <v>2.7878914954971026</v>
      </c>
      <c r="AM648" s="83">
        <f t="shared" si="332"/>
        <v>5.5954174813657795</v>
      </c>
      <c r="AN648" s="90">
        <f t="shared" si="342"/>
        <v>65.471614843104447</v>
      </c>
      <c r="AO648" s="90">
        <f t="shared" si="342"/>
        <v>65.471453633398696</v>
      </c>
      <c r="AP648" s="90">
        <f t="shared" si="342"/>
        <v>65.471985437014823</v>
      </c>
      <c r="AQ648" s="90">
        <f t="shared" si="342"/>
        <v>65.470230517372357</v>
      </c>
      <c r="AR648" s="90">
        <f t="shared" si="342"/>
        <v>65.476015261720974</v>
      </c>
      <c r="AS648" s="90">
        <f t="shared" si="342"/>
        <v>65.456876443472225</v>
      </c>
      <c r="AT648" s="90">
        <f t="shared" si="342"/>
        <v>65.519466133472321</v>
      </c>
      <c r="AU648" s="90">
        <f t="shared" si="333"/>
        <v>65.305249297424922</v>
      </c>
    </row>
    <row r="649" spans="1:64" ht="12.95" customHeight="1">
      <c r="A649" s="49" t="s">
        <v>215</v>
      </c>
      <c r="B649" s="50" t="s">
        <v>197</v>
      </c>
      <c r="C649" s="49">
        <v>54865.855799999998</v>
      </c>
      <c r="D649" s="49">
        <v>5.9999999999999995E-4</v>
      </c>
      <c r="E649" s="53">
        <f t="shared" si="315"/>
        <v>69475.423664760659</v>
      </c>
      <c r="F649" s="83">
        <f t="shared" si="316"/>
        <v>69475.5</v>
      </c>
      <c r="G649" s="83">
        <f t="shared" si="343"/>
        <v>-1.6846140002598986E-2</v>
      </c>
      <c r="K649" s="83">
        <f>G649</f>
        <v>-1.6846140002598986E-2</v>
      </c>
      <c r="O649" s="83">
        <f t="shared" ca="1" si="341"/>
        <v>-1.417170792958674E-2</v>
      </c>
      <c r="P649" s="83">
        <f t="shared" si="317"/>
        <v>-1.5115281901104399E-2</v>
      </c>
      <c r="Q649" s="146">
        <f t="shared" si="318"/>
        <v>39847.355799999998</v>
      </c>
      <c r="R649" s="83">
        <f t="shared" si="314"/>
        <v>2.9958697675094464E-6</v>
      </c>
      <c r="S649" s="85">
        <v>1</v>
      </c>
      <c r="T649" s="83">
        <f t="shared" si="319"/>
        <v>2.9958697675094464E-6</v>
      </c>
      <c r="Z649" s="83">
        <f t="shared" si="320"/>
        <v>69475.5</v>
      </c>
      <c r="AA649" s="90">
        <f t="shared" si="321"/>
        <v>-1.4754064701882943E-2</v>
      </c>
      <c r="AB649" s="90">
        <f t="shared" si="322"/>
        <v>-1.7207357201820442E-2</v>
      </c>
      <c r="AC649" s="90">
        <f t="shared" si="323"/>
        <v>-1.7308581014945871E-3</v>
      </c>
      <c r="AD649" s="90">
        <f t="shared" si="324"/>
        <v>-2.0920753007160429E-3</v>
      </c>
      <c r="AE649" s="90">
        <f t="shared" si="325"/>
        <v>4.376779063866121E-6</v>
      </c>
      <c r="AF649" s="83">
        <f t="shared" si="326"/>
        <v>-1.7308581014945871E-3</v>
      </c>
      <c r="AG649" s="147"/>
      <c r="AH649" s="83">
        <f t="shared" si="327"/>
        <v>3.6121719922145638E-4</v>
      </c>
      <c r="AI649" s="83">
        <f t="shared" si="328"/>
        <v>0.66955743494805109</v>
      </c>
      <c r="AJ649" s="83">
        <f t="shared" si="329"/>
        <v>0.2230300357665789</v>
      </c>
      <c r="AK649" s="83">
        <f t="shared" si="330"/>
        <v>0.10173907818610063</v>
      </c>
      <c r="AL649" s="83">
        <f t="shared" si="331"/>
        <v>2.8429155787067701</v>
      </c>
      <c r="AM649" s="83">
        <f t="shared" si="332"/>
        <v>6.6463415339232066</v>
      </c>
      <c r="AN649" s="90">
        <f t="shared" si="342"/>
        <v>65.548386871615335</v>
      </c>
      <c r="AO649" s="90">
        <f t="shared" si="342"/>
        <v>65.548209042364306</v>
      </c>
      <c r="AP649" s="90">
        <f t="shared" si="342"/>
        <v>65.54877358285259</v>
      </c>
      <c r="AQ649" s="90">
        <f t="shared" si="342"/>
        <v>65.546980881994685</v>
      </c>
      <c r="AR649" s="90">
        <f t="shared" si="342"/>
        <v>65.552668608510373</v>
      </c>
      <c r="AS649" s="90">
        <f t="shared" si="342"/>
        <v>65.534571880811441</v>
      </c>
      <c r="AT649" s="90">
        <f t="shared" si="342"/>
        <v>65.591658273626976</v>
      </c>
      <c r="AU649" s="90">
        <f t="shared" si="333"/>
        <v>65.40575237257751</v>
      </c>
    </row>
    <row r="650" spans="1:64" ht="12.95" customHeight="1">
      <c r="A650" s="49" t="s">
        <v>215</v>
      </c>
      <c r="B650" s="50" t="s">
        <v>195</v>
      </c>
      <c r="C650" s="49">
        <v>54865.965600000003</v>
      </c>
      <c r="D650" s="49">
        <v>5.0000000000000001E-4</v>
      </c>
      <c r="E650" s="53">
        <f t="shared" si="315"/>
        <v>69475.921203619917</v>
      </c>
      <c r="F650" s="83">
        <f t="shared" si="316"/>
        <v>69476</v>
      </c>
      <c r="G650" s="83">
        <f t="shared" si="343"/>
        <v>-1.7389279993949458E-2</v>
      </c>
      <c r="K650" s="83">
        <f>G650</f>
        <v>-1.7389279993949458E-2</v>
      </c>
      <c r="O650" s="83">
        <f t="shared" ca="1" si="341"/>
        <v>-1.4172209686283653E-2</v>
      </c>
      <c r="P650" s="83">
        <f t="shared" si="317"/>
        <v>-1.5115439928467604E-2</v>
      </c>
      <c r="Q650" s="146">
        <f t="shared" si="318"/>
        <v>39847.465600000003</v>
      </c>
      <c r="R650" s="83">
        <f t="shared" si="314"/>
        <v>5.1703486433905201E-6</v>
      </c>
      <c r="S650" s="85">
        <v>1</v>
      </c>
      <c r="T650" s="83">
        <f t="shared" si="319"/>
        <v>5.1703486433905201E-6</v>
      </c>
      <c r="Z650" s="83">
        <f t="shared" si="320"/>
        <v>69476</v>
      </c>
      <c r="AA650" s="90">
        <f t="shared" si="321"/>
        <v>-1.4753710877484531E-2</v>
      </c>
      <c r="AB650" s="90">
        <f t="shared" si="322"/>
        <v>-1.7751009044932532E-2</v>
      </c>
      <c r="AC650" s="90">
        <f t="shared" si="323"/>
        <v>-2.2738400654818535E-3</v>
      </c>
      <c r="AD650" s="90">
        <f t="shared" si="324"/>
        <v>-2.635569116464927E-3</v>
      </c>
      <c r="AE650" s="90">
        <f t="shared" si="325"/>
        <v>6.9462245676637159E-6</v>
      </c>
      <c r="AF650" s="83">
        <f t="shared" si="326"/>
        <v>-2.2738400654818535E-3</v>
      </c>
      <c r="AG650" s="147"/>
      <c r="AH650" s="83">
        <f t="shared" si="327"/>
        <v>3.6172905098307381E-4</v>
      </c>
      <c r="AI650" s="83">
        <f t="shared" si="328"/>
        <v>0.66954435102194987</v>
      </c>
      <c r="AJ650" s="83">
        <f t="shared" si="329"/>
        <v>0.2231554235715538</v>
      </c>
      <c r="AK650" s="83">
        <f t="shared" si="330"/>
        <v>0.10169657264020604</v>
      </c>
      <c r="AL650" s="83">
        <f t="shared" si="331"/>
        <v>2.8430442083351566</v>
      </c>
      <c r="AM650" s="83">
        <f t="shared" si="332"/>
        <v>6.6492481245145019</v>
      </c>
      <c r="AN650" s="90">
        <f t="shared" si="342"/>
        <v>65.548567136637047</v>
      </c>
      <c r="AO650" s="90">
        <f t="shared" si="342"/>
        <v>65.548389282968202</v>
      </c>
      <c r="AP650" s="90">
        <f t="shared" si="342"/>
        <v>65.548953854930275</v>
      </c>
      <c r="AQ650" s="90">
        <f t="shared" si="342"/>
        <v>65.547161200597671</v>
      </c>
      <c r="AR650" s="90">
        <f t="shared" si="342"/>
        <v>65.552848317955366</v>
      </c>
      <c r="AS650" s="90">
        <f t="shared" si="342"/>
        <v>65.53475503303261</v>
      </c>
      <c r="AT650" s="90">
        <f t="shared" si="342"/>
        <v>65.591826204080647</v>
      </c>
      <c r="AU650" s="90">
        <f t="shared" si="333"/>
        <v>65.405989408132115</v>
      </c>
    </row>
    <row r="651" spans="1:64" ht="12.95" customHeight="1">
      <c r="A651" s="51" t="s">
        <v>216</v>
      </c>
      <c r="B651" s="52" t="s">
        <v>195</v>
      </c>
      <c r="C651" s="51">
        <v>54887.373800000001</v>
      </c>
      <c r="D651" s="51">
        <v>2.0000000000000001E-4</v>
      </c>
      <c r="E651" s="53">
        <f t="shared" si="315"/>
        <v>69572.928593476681</v>
      </c>
      <c r="F651" s="83">
        <f t="shared" si="316"/>
        <v>69573</v>
      </c>
      <c r="G651" s="83">
        <f t="shared" si="343"/>
        <v>-1.5758440000354312E-2</v>
      </c>
      <c r="K651" s="83">
        <f>G651</f>
        <v>-1.5758440000354312E-2</v>
      </c>
      <c r="O651" s="83">
        <f t="shared" ca="1" si="341"/>
        <v>-1.4269550485485331E-2</v>
      </c>
      <c r="P651" s="83">
        <f t="shared" si="317"/>
        <v>-1.5146092030527702E-2</v>
      </c>
      <c r="Q651" s="146">
        <f t="shared" si="318"/>
        <v>39868.873800000001</v>
      </c>
      <c r="R651" s="83">
        <f t="shared" si="314"/>
        <v>3.749700361507716E-7</v>
      </c>
      <c r="S651" s="85">
        <v>1</v>
      </c>
      <c r="T651" s="83">
        <f t="shared" si="319"/>
        <v>3.749700361507716E-7</v>
      </c>
      <c r="Z651" s="83">
        <f t="shared" si="320"/>
        <v>69573</v>
      </c>
      <c r="AA651" s="90">
        <f t="shared" si="321"/>
        <v>-1.4685490039437091E-2</v>
      </c>
      <c r="AB651" s="90">
        <f t="shared" si="322"/>
        <v>-1.6219041991444923E-2</v>
      </c>
      <c r="AC651" s="90">
        <f t="shared" si="323"/>
        <v>-6.1234796982661058E-4</v>
      </c>
      <c r="AD651" s="90">
        <f t="shared" si="324"/>
        <v>-1.0729499609172209E-3</v>
      </c>
      <c r="AE651" s="90">
        <f t="shared" si="325"/>
        <v>1.151221618632266E-6</v>
      </c>
      <c r="AF651" s="83">
        <f t="shared" si="326"/>
        <v>-6.1234796982661058E-4</v>
      </c>
      <c r="AG651" s="147"/>
      <c r="AH651" s="83">
        <f t="shared" si="327"/>
        <v>4.6060199109061012E-4</v>
      </c>
      <c r="AI651" s="83">
        <f t="shared" si="328"/>
        <v>0.66711838396638634</v>
      </c>
      <c r="AJ651" s="83">
        <f t="shared" si="329"/>
        <v>0.24731872932728927</v>
      </c>
      <c r="AK651" s="83">
        <f t="shared" si="330"/>
        <v>9.3450299812889173E-2</v>
      </c>
      <c r="AL651" s="83">
        <f t="shared" si="331"/>
        <v>2.867905914447753</v>
      </c>
      <c r="AM651" s="83">
        <f t="shared" si="332"/>
        <v>7.2619532875956079</v>
      </c>
      <c r="AN651" s="90">
        <f t="shared" ref="AN651:AT660" si="344">$AU651+$AB$7*SIN(AO651)</f>
        <v>65.583473508123987</v>
      </c>
      <c r="AO651" s="90">
        <f t="shared" si="344"/>
        <v>65.58329242682683</v>
      </c>
      <c r="AP651" s="90">
        <f t="shared" si="344"/>
        <v>65.583858651891262</v>
      </c>
      <c r="AQ651" s="90">
        <f t="shared" si="344"/>
        <v>65.582087677743687</v>
      </c>
      <c r="AR651" s="90">
        <f t="shared" si="344"/>
        <v>65.587622457486674</v>
      </c>
      <c r="AS651" s="90">
        <f t="shared" si="344"/>
        <v>65.57028235281409</v>
      </c>
      <c r="AT651" s="90">
        <f t="shared" si="344"/>
        <v>65.624211972267048</v>
      </c>
      <c r="AU651" s="90">
        <f t="shared" si="333"/>
        <v>65.451974305725514</v>
      </c>
    </row>
    <row r="652" spans="1:64" ht="12.95" customHeight="1">
      <c r="A652" s="49" t="s">
        <v>215</v>
      </c>
      <c r="B652" s="50" t="s">
        <v>197</v>
      </c>
      <c r="C652" s="49">
        <v>54891.898000000001</v>
      </c>
      <c r="D652" s="49">
        <v>3.0000000000000001E-3</v>
      </c>
      <c r="E652" s="53">
        <f t="shared" si="315"/>
        <v>69593.429188257651</v>
      </c>
      <c r="F652" s="83">
        <f t="shared" si="316"/>
        <v>69593.5</v>
      </c>
      <c r="G652" s="83">
        <f t="shared" si="343"/>
        <v>-1.5627180000592489E-2</v>
      </c>
      <c r="K652" s="83">
        <f>G652</f>
        <v>-1.5627180000592489E-2</v>
      </c>
      <c r="O652" s="83">
        <f t="shared" ca="1" si="341"/>
        <v>-1.4290122510058879E-2</v>
      </c>
      <c r="P652" s="83">
        <f t="shared" si="317"/>
        <v>-1.5152568726068048E-2</v>
      </c>
      <c r="Q652" s="146">
        <f t="shared" si="318"/>
        <v>39873.398000000001</v>
      </c>
      <c r="R652" s="83">
        <f t="shared" si="314"/>
        <v>2.2525586190571445E-7</v>
      </c>
      <c r="S652" s="85">
        <v>1</v>
      </c>
      <c r="T652" s="83">
        <f t="shared" si="319"/>
        <v>2.2525586190571445E-7</v>
      </c>
      <c r="Z652" s="83">
        <f t="shared" si="320"/>
        <v>69593.5</v>
      </c>
      <c r="AA652" s="90">
        <f t="shared" si="321"/>
        <v>-1.4671183751727957E-2</v>
      </c>
      <c r="AB652" s="90">
        <f t="shared" si="322"/>
        <v>-1.6108564974932581E-2</v>
      </c>
      <c r="AC652" s="90">
        <f t="shared" si="323"/>
        <v>-4.7461127452444116E-4</v>
      </c>
      <c r="AD652" s="90">
        <f t="shared" si="324"/>
        <v>-9.5599624886453204E-4</v>
      </c>
      <c r="AE652" s="90">
        <f t="shared" si="325"/>
        <v>9.1392882784305625E-7</v>
      </c>
      <c r="AF652" s="83">
        <f t="shared" si="326"/>
        <v>-4.7461127452444116E-4</v>
      </c>
      <c r="AG652" s="147"/>
      <c r="AH652" s="83">
        <f t="shared" si="327"/>
        <v>4.8138497434009131E-4</v>
      </c>
      <c r="AI652" s="83">
        <f t="shared" si="328"/>
        <v>0.66663404492251577</v>
      </c>
      <c r="AJ652" s="83">
        <f t="shared" si="329"/>
        <v>0.25238441991474841</v>
      </c>
      <c r="AK652" s="83">
        <f t="shared" si="330"/>
        <v>9.1707517813676545E-2</v>
      </c>
      <c r="AL652" s="83">
        <f t="shared" si="331"/>
        <v>2.8731375373453099</v>
      </c>
      <c r="AM652" s="83">
        <f t="shared" si="332"/>
        <v>7.4052386018848111</v>
      </c>
      <c r="AN652" s="90">
        <f t="shared" si="344"/>
        <v>65.590834659719675</v>
      </c>
      <c r="AO652" s="90">
        <f t="shared" si="344"/>
        <v>65.590653296357871</v>
      </c>
      <c r="AP652" s="90">
        <f t="shared" si="344"/>
        <v>65.591218708690306</v>
      </c>
      <c r="AQ652" s="90">
        <f t="shared" si="344"/>
        <v>65.589455572844514</v>
      </c>
      <c r="AR652" s="90">
        <f t="shared" si="344"/>
        <v>65.594949477809394</v>
      </c>
      <c r="AS652" s="90">
        <f t="shared" si="344"/>
        <v>65.577789950932512</v>
      </c>
      <c r="AT652" s="90">
        <f t="shared" si="344"/>
        <v>65.631008792682039</v>
      </c>
      <c r="AU652" s="90">
        <f t="shared" si="333"/>
        <v>65.461692763464313</v>
      </c>
    </row>
    <row r="653" spans="1:64" ht="12.95" customHeight="1">
      <c r="A653" s="53" t="s">
        <v>313</v>
      </c>
      <c r="B653" s="50" t="s">
        <v>195</v>
      </c>
      <c r="C653" s="49">
        <v>54913.635300000002</v>
      </c>
      <c r="D653" s="49">
        <v>1E-4</v>
      </c>
      <c r="E653" s="53">
        <f t="shared" si="315"/>
        <v>69691.927835296345</v>
      </c>
      <c r="F653" s="83">
        <f t="shared" si="316"/>
        <v>69692</v>
      </c>
      <c r="O653" s="83">
        <f t="shared" ca="1" si="341"/>
        <v>-1.4388968579351298E-2</v>
      </c>
      <c r="P653" s="83">
        <f t="shared" si="317"/>
        <v>-1.5183682005553478E-2</v>
      </c>
      <c r="Q653" s="146">
        <f t="shared" si="318"/>
        <v>39895.135300000002</v>
      </c>
      <c r="R653" s="83">
        <f t="shared" si="314"/>
        <v>2.3054419924576849E-4</v>
      </c>
      <c r="T653" s="83">
        <f t="shared" si="319"/>
        <v>0</v>
      </c>
      <c r="U653" s="148">
        <v>3.994550000061281E-2</v>
      </c>
      <c r="Z653" s="83">
        <f t="shared" si="320"/>
        <v>69692</v>
      </c>
      <c r="AA653" s="90">
        <f t="shared" si="321"/>
        <v>-1.4603023998367874E-2</v>
      </c>
      <c r="AB653" s="90">
        <f t="shared" si="322"/>
        <v>-9999</v>
      </c>
      <c r="AC653" s="90">
        <f t="shared" si="323"/>
        <v>1.5183682005553478E-2</v>
      </c>
      <c r="AD653" s="90">
        <f t="shared" si="324"/>
        <v>-9999</v>
      </c>
      <c r="AE653" s="90">
        <f t="shared" si="325"/>
        <v>0</v>
      </c>
      <c r="AF653" s="83">
        <f t="shared" si="326"/>
        <v>-9999</v>
      </c>
      <c r="AG653" s="147"/>
      <c r="AH653" s="83">
        <f t="shared" si="327"/>
        <v>5.8065800718560471E-4</v>
      </c>
      <c r="AI653" s="83">
        <f t="shared" si="328"/>
        <v>0.66444286220435034</v>
      </c>
      <c r="AJ653" s="83">
        <f t="shared" si="329"/>
        <v>0.27652720883965448</v>
      </c>
      <c r="AK653" s="83">
        <f t="shared" si="330"/>
        <v>8.3333883280814328E-2</v>
      </c>
      <c r="AL653" s="83">
        <f t="shared" si="331"/>
        <v>2.89817239493558</v>
      </c>
      <c r="AM653" s="83">
        <f t="shared" si="332"/>
        <v>8.1756328505562035</v>
      </c>
      <c r="AN653" s="90">
        <f t="shared" si="344"/>
        <v>65.626131660763875</v>
      </c>
      <c r="AO653" s="90">
        <f t="shared" si="344"/>
        <v>65.625951005922644</v>
      </c>
      <c r="AP653" s="90">
        <f t="shared" si="344"/>
        <v>65.626506667105062</v>
      </c>
      <c r="AQ653" s="90">
        <f t="shared" si="344"/>
        <v>65.624797197791466</v>
      </c>
      <c r="AR653" s="90">
        <f t="shared" si="344"/>
        <v>65.630052946678347</v>
      </c>
      <c r="AS653" s="90">
        <f t="shared" si="344"/>
        <v>65.613861875255893</v>
      </c>
      <c r="AT653" s="90">
        <f t="shared" si="344"/>
        <v>65.663448596215716</v>
      </c>
      <c r="AU653" s="90">
        <f t="shared" si="333"/>
        <v>65.508388767721527</v>
      </c>
    </row>
    <row r="654" spans="1:64" ht="12.95" customHeight="1">
      <c r="A654" s="53" t="s">
        <v>313</v>
      </c>
      <c r="B654" s="50" t="s">
        <v>195</v>
      </c>
      <c r="C654" s="49">
        <v>54930.628499999999</v>
      </c>
      <c r="D654" s="49">
        <v>1E-4</v>
      </c>
      <c r="E654" s="53">
        <f t="shared" si="315"/>
        <v>69768.929450439784</v>
      </c>
      <c r="F654" s="83">
        <f t="shared" si="316"/>
        <v>69769</v>
      </c>
      <c r="G654" s="83">
        <f t="shared" ref="G654:G717" si="345">+C654-(C$7+F654*C$8)</f>
        <v>-1.5569319999485742E-2</v>
      </c>
      <c r="K654" s="83">
        <f>G654</f>
        <v>-1.5569319999485742E-2</v>
      </c>
      <c r="O654" s="83">
        <f t="shared" ca="1" si="341"/>
        <v>-1.4466239110676328E-2</v>
      </c>
      <c r="P654" s="83">
        <f t="shared" si="317"/>
        <v>-1.5207996622347848E-2</v>
      </c>
      <c r="Q654" s="146">
        <f t="shared" si="318"/>
        <v>39912.128499999999</v>
      </c>
      <c r="R654" s="83">
        <f t="shared" si="314"/>
        <v>1.3055458286633279E-7</v>
      </c>
      <c r="S654" s="85">
        <v>1</v>
      </c>
      <c r="T654" s="83">
        <f t="shared" si="319"/>
        <v>1.3055458286633279E-7</v>
      </c>
      <c r="Z654" s="83">
        <f t="shared" si="320"/>
        <v>69769</v>
      </c>
      <c r="AA654" s="90">
        <f t="shared" si="321"/>
        <v>-1.4550449307178075E-2</v>
      </c>
      <c r="AB654" s="90">
        <f t="shared" si="322"/>
        <v>-1.6226867314655516E-2</v>
      </c>
      <c r="AC654" s="90">
        <f t="shared" si="323"/>
        <v>-3.6132337713789403E-4</v>
      </c>
      <c r="AD654" s="90">
        <f t="shared" si="324"/>
        <v>-1.0188706923076676E-3</v>
      </c>
      <c r="AE654" s="90">
        <f t="shared" si="325"/>
        <v>1.0380974876435059E-6</v>
      </c>
      <c r="AF654" s="83">
        <f t="shared" si="326"/>
        <v>-3.6132337713789403E-4</v>
      </c>
      <c r="AG654" s="147"/>
      <c r="AH654" s="83">
        <f t="shared" si="327"/>
        <v>6.5754731516977274E-4</v>
      </c>
      <c r="AI654" s="83">
        <f t="shared" si="328"/>
        <v>0.66288480102590064</v>
      </c>
      <c r="AJ654" s="83">
        <f t="shared" si="329"/>
        <v>0.29517510435657923</v>
      </c>
      <c r="AK654" s="83">
        <f t="shared" si="330"/>
        <v>7.6788485132358308E-2</v>
      </c>
      <c r="AL654" s="83">
        <f t="shared" si="331"/>
        <v>2.9176326617740931</v>
      </c>
      <c r="AM654" s="83">
        <f t="shared" si="332"/>
        <v>8.8928085209189263</v>
      </c>
      <c r="AN654" s="90">
        <f t="shared" si="344"/>
        <v>65.653646173752819</v>
      </c>
      <c r="AO654" s="90">
        <f t="shared" si="344"/>
        <v>65.653468540424939</v>
      </c>
      <c r="AP654" s="90">
        <f t="shared" si="344"/>
        <v>65.654009725744487</v>
      </c>
      <c r="AQ654" s="90">
        <f t="shared" si="344"/>
        <v>65.6523606244685</v>
      </c>
      <c r="AR654" s="90">
        <f t="shared" si="344"/>
        <v>65.657382972323106</v>
      </c>
      <c r="AS654" s="90">
        <f t="shared" si="344"/>
        <v>65.642061021665469</v>
      </c>
      <c r="AT654" s="90">
        <f t="shared" si="344"/>
        <v>65.688570608064836</v>
      </c>
      <c r="AU654" s="90">
        <f t="shared" si="333"/>
        <v>65.544892243130732</v>
      </c>
      <c r="AW654" s="90"/>
      <c r="AX654" s="90"/>
      <c r="AY654" s="90"/>
      <c r="AZ654" s="90"/>
      <c r="BA654" s="90"/>
      <c r="BB654" s="90"/>
      <c r="BC654" s="90"/>
      <c r="BD654" s="90"/>
      <c r="BE654" s="90"/>
      <c r="BF654" s="90"/>
      <c r="BG654" s="90"/>
      <c r="BH654" s="90"/>
      <c r="BI654" s="90"/>
      <c r="BJ654" s="90"/>
      <c r="BK654" s="90"/>
      <c r="BL654" s="90"/>
    </row>
    <row r="655" spans="1:64" ht="12.95" customHeight="1">
      <c r="A655" s="49" t="s">
        <v>308</v>
      </c>
      <c r="B655" s="50" t="s">
        <v>195</v>
      </c>
      <c r="C655" s="49">
        <v>54934.380799999999</v>
      </c>
      <c r="D655" s="49">
        <v>5.9999999999999995E-4</v>
      </c>
      <c r="E655" s="53">
        <f t="shared" si="315"/>
        <v>69785.932319852407</v>
      </c>
      <c r="F655" s="83">
        <f t="shared" si="316"/>
        <v>69786</v>
      </c>
      <c r="G655" s="83">
        <f t="shared" si="345"/>
        <v>-1.4936079998733476E-2</v>
      </c>
      <c r="J655" s="83">
        <f>G655</f>
        <v>-1.4936079998733476E-2</v>
      </c>
      <c r="O655" s="83">
        <f t="shared" ca="1" si="341"/>
        <v>-1.4483298838371468E-2</v>
      </c>
      <c r="P655" s="83">
        <f t="shared" si="317"/>
        <v>-1.5213363904790174E-2</v>
      </c>
      <c r="Q655" s="146">
        <f t="shared" si="318"/>
        <v>39915.880799999999</v>
      </c>
      <c r="R655" s="83">
        <f t="shared" si="314"/>
        <v>7.6886364558059784E-8</v>
      </c>
      <c r="S655" s="85">
        <v>1</v>
      </c>
      <c r="T655" s="83">
        <f t="shared" si="319"/>
        <v>7.6886364558059784E-8</v>
      </c>
      <c r="Z655" s="83">
        <f t="shared" si="320"/>
        <v>69786</v>
      </c>
      <c r="AA655" s="90">
        <f t="shared" si="321"/>
        <v>-1.4538930013981684E-2</v>
      </c>
      <c r="AB655" s="90">
        <f t="shared" si="322"/>
        <v>-1.5610513889541966E-2</v>
      </c>
      <c r="AC655" s="90">
        <f t="shared" si="323"/>
        <v>2.7728390605669812E-4</v>
      </c>
      <c r="AD655" s="90">
        <f t="shared" si="324"/>
        <v>-3.9714998475179168E-4</v>
      </c>
      <c r="AE655" s="90">
        <f t="shared" si="325"/>
        <v>1.5772811038834838E-7</v>
      </c>
      <c r="AF655" s="83">
        <f t="shared" si="326"/>
        <v>2.7728390605669812E-4</v>
      </c>
      <c r="AG655" s="147"/>
      <c r="AH655" s="83">
        <f t="shared" si="327"/>
        <v>6.7443389080849012E-4</v>
      </c>
      <c r="AI655" s="83">
        <f t="shared" si="328"/>
        <v>0.66255890997414502</v>
      </c>
      <c r="AJ655" s="83">
        <f t="shared" si="329"/>
        <v>0.29926580144140802</v>
      </c>
      <c r="AK655" s="83">
        <f t="shared" si="330"/>
        <v>7.534347742460451E-2</v>
      </c>
      <c r="AL655" s="83">
        <f t="shared" si="331"/>
        <v>2.9219169758365826</v>
      </c>
      <c r="AM655" s="83">
        <f t="shared" si="332"/>
        <v>9.0676885285645277</v>
      </c>
      <c r="AN655" s="90">
        <f t="shared" si="344"/>
        <v>65.659712201556701</v>
      </c>
      <c r="AO655" s="90">
        <f t="shared" si="344"/>
        <v>65.65953553429226</v>
      </c>
      <c r="AP655" s="90">
        <f t="shared" si="344"/>
        <v>65.660072707658387</v>
      </c>
      <c r="AQ655" s="90">
        <f t="shared" si="344"/>
        <v>65.658439090833213</v>
      </c>
      <c r="AR655" s="90">
        <f t="shared" si="344"/>
        <v>65.663404463964497</v>
      </c>
      <c r="AS655" s="90">
        <f t="shared" si="344"/>
        <v>65.648287111083974</v>
      </c>
      <c r="AT655" s="90">
        <f t="shared" si="344"/>
        <v>65.69409069291973</v>
      </c>
      <c r="AU655" s="90">
        <f t="shared" si="333"/>
        <v>65.552951451987298</v>
      </c>
    </row>
    <row r="656" spans="1:64" ht="12.95" customHeight="1">
      <c r="A656" s="53" t="s">
        <v>313</v>
      </c>
      <c r="B656" s="50" t="s">
        <v>197</v>
      </c>
      <c r="C656" s="49">
        <v>54946.627800000002</v>
      </c>
      <c r="D656" s="49">
        <v>1E-4</v>
      </c>
      <c r="E656" s="53">
        <f t="shared" si="315"/>
        <v>69841.427387330114</v>
      </c>
      <c r="F656" s="83">
        <f t="shared" si="316"/>
        <v>69841.5</v>
      </c>
      <c r="G656" s="83">
        <f t="shared" si="345"/>
        <v>-1.6024619995732792E-2</v>
      </c>
      <c r="K656" s="83">
        <f t="shared" ref="K656:K665" si="346">G656</f>
        <v>-1.6024619995732792E-2</v>
      </c>
      <c r="O656" s="83">
        <f t="shared" ca="1" si="341"/>
        <v>-1.4538993831729123E-2</v>
      </c>
      <c r="P656" s="83">
        <f t="shared" si="317"/>
        <v>-1.5230884288257172E-2</v>
      </c>
      <c r="Q656" s="146">
        <f t="shared" si="318"/>
        <v>39928.127800000002</v>
      </c>
      <c r="R656" s="83">
        <f t="shared" si="314"/>
        <v>6.3001637332182307E-7</v>
      </c>
      <c r="S656" s="85">
        <v>1</v>
      </c>
      <c r="T656" s="83">
        <f t="shared" si="319"/>
        <v>6.3001637332182307E-7</v>
      </c>
      <c r="Z656" s="83">
        <f t="shared" si="320"/>
        <v>69841.5</v>
      </c>
      <c r="AA656" s="90">
        <f t="shared" si="321"/>
        <v>-1.4501553328355189E-2</v>
      </c>
      <c r="AB656" s="90">
        <f t="shared" si="322"/>
        <v>-1.6753950955634776E-2</v>
      </c>
      <c r="AC656" s="90">
        <f t="shared" si="323"/>
        <v>-7.9373570747562003E-4</v>
      </c>
      <c r="AD656" s="90">
        <f t="shared" si="324"/>
        <v>-1.5230666673776028E-3</v>
      </c>
      <c r="AE656" s="90">
        <f t="shared" si="325"/>
        <v>2.3197320732767174E-6</v>
      </c>
      <c r="AF656" s="83">
        <f t="shared" si="326"/>
        <v>-7.9373570747562003E-4</v>
      </c>
      <c r="AG656" s="147"/>
      <c r="AH656" s="83">
        <f t="shared" si="327"/>
        <v>7.2933095990198335E-4</v>
      </c>
      <c r="AI656" s="83">
        <f t="shared" si="328"/>
        <v>0.66154014944522277</v>
      </c>
      <c r="AJ656" s="83">
        <f t="shared" si="329"/>
        <v>0.31255480134903063</v>
      </c>
      <c r="AK656" s="83">
        <f t="shared" si="330"/>
        <v>7.0626187711831642E-2</v>
      </c>
      <c r="AL656" s="83">
        <f t="shared" si="331"/>
        <v>2.9358752730916371</v>
      </c>
      <c r="AM656" s="83">
        <f t="shared" si="332"/>
        <v>9.6877655249618844</v>
      </c>
      <c r="AN656" s="90">
        <f t="shared" si="344"/>
        <v>65.679495544982927</v>
      </c>
      <c r="AO656" s="90">
        <f t="shared" si="344"/>
        <v>65.679322791131909</v>
      </c>
      <c r="AP656" s="90">
        <f t="shared" si="344"/>
        <v>65.679844818667817</v>
      </c>
      <c r="AQ656" s="90">
        <f t="shared" si="344"/>
        <v>65.678267103627817</v>
      </c>
      <c r="AR656" s="90">
        <f t="shared" si="344"/>
        <v>65.683033111702045</v>
      </c>
      <c r="AS656" s="90">
        <f t="shared" si="344"/>
        <v>65.668614557211399</v>
      </c>
      <c r="AT656" s="90">
        <f t="shared" si="344"/>
        <v>65.712049200637324</v>
      </c>
      <c r="AU656" s="90">
        <f t="shared" si="333"/>
        <v>65.579262398548479</v>
      </c>
    </row>
    <row r="657" spans="1:64" ht="12.95" customHeight="1">
      <c r="A657" s="53" t="s">
        <v>313</v>
      </c>
      <c r="B657" s="50" t="s">
        <v>195</v>
      </c>
      <c r="C657" s="49">
        <v>54956.670299999998</v>
      </c>
      <c r="D657" s="49">
        <v>2.9999999999999997E-4</v>
      </c>
      <c r="E657" s="53">
        <f t="shared" si="315"/>
        <v>69886.933161409033</v>
      </c>
      <c r="F657" s="83">
        <f t="shared" si="316"/>
        <v>69887</v>
      </c>
      <c r="G657" s="83">
        <f t="shared" si="345"/>
        <v>-1.475036000192631E-2</v>
      </c>
      <c r="K657" s="83">
        <f t="shared" si="346"/>
        <v>-1.475036000192631E-2</v>
      </c>
      <c r="O657" s="83">
        <f t="shared" ca="1" si="341"/>
        <v>-1.4584653691148468E-2</v>
      </c>
      <c r="P657" s="83">
        <f t="shared" si="317"/>
        <v>-1.5245245316028274E-2</v>
      </c>
      <c r="Q657" s="146">
        <f t="shared" si="318"/>
        <v>39938.170299999998</v>
      </c>
      <c r="R657" s="83">
        <f t="shared" si="314"/>
        <v>2.4491147411379923E-7</v>
      </c>
      <c r="S657" s="85">
        <v>1</v>
      </c>
      <c r="T657" s="83">
        <f t="shared" si="319"/>
        <v>2.4491147411379923E-7</v>
      </c>
      <c r="Z657" s="83">
        <f t="shared" si="320"/>
        <v>69887</v>
      </c>
      <c r="AA657" s="90">
        <f t="shared" si="321"/>
        <v>-1.4471181993126799E-2</v>
      </c>
      <c r="AB657" s="90">
        <f t="shared" si="322"/>
        <v>-1.5524423324827785E-2</v>
      </c>
      <c r="AC657" s="90">
        <f t="shared" si="323"/>
        <v>4.9488531410196365E-4</v>
      </c>
      <c r="AD657" s="90">
        <f t="shared" si="324"/>
        <v>-2.7917800879951118E-4</v>
      </c>
      <c r="AE657" s="90">
        <f t="shared" si="325"/>
        <v>7.7940360597259942E-8</v>
      </c>
      <c r="AF657" s="83">
        <f t="shared" si="326"/>
        <v>4.9488531410196365E-4</v>
      </c>
      <c r="AG657" s="147"/>
      <c r="AH657" s="83">
        <f t="shared" si="327"/>
        <v>7.7406332290147473E-4</v>
      </c>
      <c r="AI657" s="83">
        <f t="shared" si="328"/>
        <v>0.66075621688026609</v>
      </c>
      <c r="AJ657" s="83">
        <f t="shared" si="329"/>
        <v>0.32337451493713437</v>
      </c>
      <c r="AK657" s="83">
        <f t="shared" si="330"/>
        <v>6.675915250270921E-2</v>
      </c>
      <c r="AL657" s="83">
        <f t="shared" si="331"/>
        <v>2.9472873212151049</v>
      </c>
      <c r="AM657" s="83">
        <f t="shared" si="332"/>
        <v>10.260673680830923</v>
      </c>
      <c r="AN657" s="90">
        <f t="shared" si="344"/>
        <v>65.695692049470807</v>
      </c>
      <c r="AO657" s="90">
        <f t="shared" si="344"/>
        <v>65.695523371970268</v>
      </c>
      <c r="AP657" s="90">
        <f t="shared" si="344"/>
        <v>65.696030662260412</v>
      </c>
      <c r="AQ657" s="90">
        <f t="shared" si="344"/>
        <v>65.694504786812701</v>
      </c>
      <c r="AR657" s="90">
        <f t="shared" si="344"/>
        <v>65.699092461731937</v>
      </c>
      <c r="AS657" s="90">
        <f t="shared" si="344"/>
        <v>65.68528089503134</v>
      </c>
      <c r="AT657" s="90">
        <f t="shared" si="344"/>
        <v>65.726703112416104</v>
      </c>
      <c r="AU657" s="90">
        <f t="shared" si="333"/>
        <v>65.600832634017536</v>
      </c>
    </row>
    <row r="658" spans="1:64" ht="12.95" customHeight="1">
      <c r="A658" s="51" t="s">
        <v>216</v>
      </c>
      <c r="B658" s="52" t="s">
        <v>195</v>
      </c>
      <c r="C658" s="51">
        <v>54964.393700000001</v>
      </c>
      <c r="D658" s="51">
        <v>1E-4</v>
      </c>
      <c r="E658" s="53">
        <f t="shared" si="315"/>
        <v>69921.93035289734</v>
      </c>
      <c r="F658" s="83">
        <f t="shared" si="316"/>
        <v>69922</v>
      </c>
      <c r="G658" s="83">
        <f t="shared" si="345"/>
        <v>-1.537015999929281E-2</v>
      </c>
      <c r="K658" s="83">
        <f t="shared" si="346"/>
        <v>-1.537015999929281E-2</v>
      </c>
      <c r="O658" s="83">
        <f t="shared" ca="1" si="341"/>
        <v>-1.4619776659932575E-2</v>
      </c>
      <c r="P658" s="83">
        <f t="shared" si="317"/>
        <v>-1.5256290709419588E-2</v>
      </c>
      <c r="Q658" s="146">
        <f t="shared" si="318"/>
        <v>39945.893700000001</v>
      </c>
      <c r="R658" s="83">
        <f t="shared" si="314"/>
        <v>1.2966215176231796E-8</v>
      </c>
      <c r="S658" s="85">
        <v>1</v>
      </c>
      <c r="T658" s="83">
        <f t="shared" si="319"/>
        <v>1.2966215176231796E-8</v>
      </c>
      <c r="Z658" s="83">
        <f t="shared" si="320"/>
        <v>69922</v>
      </c>
      <c r="AA658" s="90">
        <f t="shared" si="321"/>
        <v>-1.4447990833194537E-2</v>
      </c>
      <c r="AB658" s="90">
        <f t="shared" si="322"/>
        <v>-1.6178459875517859E-2</v>
      </c>
      <c r="AC658" s="90">
        <f t="shared" si="323"/>
        <v>-1.1386928987322173E-4</v>
      </c>
      <c r="AD658" s="90">
        <f t="shared" si="324"/>
        <v>-9.2216916609827275E-4</v>
      </c>
      <c r="AE658" s="90">
        <f t="shared" si="325"/>
        <v>8.5039597090238373E-7</v>
      </c>
      <c r="AF658" s="83">
        <f t="shared" si="326"/>
        <v>-1.1386928987322173E-4</v>
      </c>
      <c r="AG658" s="147"/>
      <c r="AH658" s="83">
        <f t="shared" si="327"/>
        <v>8.0829987622505102E-4</v>
      </c>
      <c r="AI658" s="83">
        <f t="shared" si="328"/>
        <v>0.66018440211150986</v>
      </c>
      <c r="AJ658" s="83">
        <f t="shared" si="329"/>
        <v>0.33165175555520954</v>
      </c>
      <c r="AK658" s="83">
        <f t="shared" si="330"/>
        <v>6.3784702397651841E-2</v>
      </c>
      <c r="AL658" s="83">
        <f t="shared" si="331"/>
        <v>2.9560477659281195</v>
      </c>
      <c r="AM658" s="83">
        <f t="shared" si="332"/>
        <v>10.748120913598887</v>
      </c>
      <c r="AN658" s="90">
        <f t="shared" si="344"/>
        <v>65.708138008080766</v>
      </c>
      <c r="AO658" s="90">
        <f t="shared" si="344"/>
        <v>65.707972995853453</v>
      </c>
      <c r="AP658" s="90">
        <f t="shared" si="344"/>
        <v>65.708467547286176</v>
      </c>
      <c r="AQ658" s="90">
        <f t="shared" si="344"/>
        <v>65.706985148125824</v>
      </c>
      <c r="AR658" s="90">
        <f t="shared" si="344"/>
        <v>65.711426802885427</v>
      </c>
      <c r="AS658" s="90">
        <f t="shared" si="344"/>
        <v>65.698102214845591</v>
      </c>
      <c r="AT658" s="90">
        <f t="shared" si="344"/>
        <v>65.737935332843037</v>
      </c>
      <c r="AU658" s="90">
        <f t="shared" si="333"/>
        <v>65.617425122839904</v>
      </c>
    </row>
    <row r="659" spans="1:64" ht="12.95" customHeight="1">
      <c r="A659" s="153" t="s">
        <v>306</v>
      </c>
      <c r="B659" s="52" t="s">
        <v>195</v>
      </c>
      <c r="C659" s="51">
        <v>55180.667600000001</v>
      </c>
      <c r="D659" s="51">
        <v>1E-4</v>
      </c>
      <c r="E659" s="53">
        <f t="shared" si="315"/>
        <v>70901.936450240595</v>
      </c>
      <c r="F659" s="83">
        <f t="shared" si="316"/>
        <v>70902</v>
      </c>
      <c r="G659" s="83">
        <f t="shared" si="345"/>
        <v>-1.4024559997778852E-2</v>
      </c>
      <c r="K659" s="83">
        <f t="shared" si="346"/>
        <v>-1.4024559997778852E-2</v>
      </c>
      <c r="O659" s="83">
        <f t="shared" ca="1" si="341"/>
        <v>-1.56032197858876E-2</v>
      </c>
      <c r="P659" s="83">
        <f t="shared" si="317"/>
        <v>-1.5565014136996923E-2</v>
      </c>
      <c r="Q659" s="146">
        <f t="shared" si="318"/>
        <v>40162.167600000001</v>
      </c>
      <c r="R659" s="83">
        <f t="shared" si="314"/>
        <v>2.3729989550340889E-6</v>
      </c>
      <c r="S659" s="85">
        <v>1</v>
      </c>
      <c r="T659" s="83">
        <f t="shared" si="319"/>
        <v>2.3729989550340889E-6</v>
      </c>
      <c r="Z659" s="83">
        <f t="shared" si="320"/>
        <v>70902</v>
      </c>
      <c r="AA659" s="90">
        <f t="shared" si="321"/>
        <v>-1.3873417010733248E-2</v>
      </c>
      <c r="AB659" s="90">
        <f t="shared" si="322"/>
        <v>-1.5716157124042528E-2</v>
      </c>
      <c r="AC659" s="90">
        <f t="shared" si="323"/>
        <v>1.5404541392180712E-3</v>
      </c>
      <c r="AD659" s="90">
        <f t="shared" si="324"/>
        <v>-1.5114298704560318E-4</v>
      </c>
      <c r="AE659" s="90">
        <f t="shared" si="325"/>
        <v>2.2844202533067371E-8</v>
      </c>
      <c r="AF659" s="83">
        <f t="shared" si="326"/>
        <v>1.5404541392180712E-3</v>
      </c>
      <c r="AG659" s="147"/>
      <c r="AH659" s="83">
        <f t="shared" si="327"/>
        <v>1.6915971262636751E-3</v>
      </c>
      <c r="AI659" s="83">
        <f t="shared" si="328"/>
        <v>0.65479716157074219</v>
      </c>
      <c r="AJ659" s="83">
        <f t="shared" si="329"/>
        <v>0.54791526093488863</v>
      </c>
      <c r="AK659" s="83">
        <f t="shared" si="330"/>
        <v>-1.9445543670794482E-2</v>
      </c>
      <c r="AL659" s="83">
        <f t="shared" si="331"/>
        <v>-3.0853213468029037</v>
      </c>
      <c r="AM659" s="83">
        <f t="shared" si="332"/>
        <v>-35.532713615325619</v>
      </c>
      <c r="AN659" s="90">
        <f t="shared" si="344"/>
        <v>66.05412766256056</v>
      </c>
      <c r="AO659" s="90">
        <f t="shared" si="344"/>
        <v>66.054190382690166</v>
      </c>
      <c r="AP659" s="90">
        <f t="shared" si="344"/>
        <v>66.054008387999644</v>
      </c>
      <c r="AQ659" s="90">
        <f t="shared" si="344"/>
        <v>66.054536488495103</v>
      </c>
      <c r="AR659" s="90">
        <f t="shared" si="344"/>
        <v>66.053004142421045</v>
      </c>
      <c r="AS659" s="90">
        <f t="shared" si="344"/>
        <v>66.057450955445773</v>
      </c>
      <c r="AT659" s="90">
        <f t="shared" si="344"/>
        <v>66.044550739534571</v>
      </c>
      <c r="AU659" s="90">
        <f t="shared" si="333"/>
        <v>66.082014809865996</v>
      </c>
      <c r="AV659" s="90"/>
      <c r="AW659" s="90"/>
      <c r="AX659" s="90"/>
      <c r="AY659" s="90"/>
      <c r="AZ659" s="90"/>
      <c r="BA659" s="90"/>
      <c r="BB659" s="90"/>
      <c r="BC659" s="90"/>
      <c r="BD659" s="90"/>
      <c r="BE659" s="90"/>
      <c r="BF659" s="90"/>
      <c r="BG659" s="90"/>
      <c r="BH659" s="90"/>
      <c r="BI659" s="90"/>
      <c r="BJ659" s="90"/>
      <c r="BK659" s="90"/>
      <c r="BL659" s="90"/>
    </row>
    <row r="660" spans="1:64" ht="12.95" customHeight="1">
      <c r="A660" s="153" t="s">
        <v>306</v>
      </c>
      <c r="B660" s="52" t="s">
        <v>197</v>
      </c>
      <c r="C660" s="51">
        <v>55211.673799999997</v>
      </c>
      <c r="D660" s="51">
        <v>2.0000000000000001E-4</v>
      </c>
      <c r="E660" s="53">
        <f t="shared" si="315"/>
        <v>71042.435442747039</v>
      </c>
      <c r="F660" s="83">
        <f t="shared" si="316"/>
        <v>71042.5</v>
      </c>
      <c r="G660" s="83">
        <f t="shared" si="345"/>
        <v>-1.4246900005673524E-2</v>
      </c>
      <c r="K660" s="83">
        <f t="shared" si="346"/>
        <v>-1.4246900005673524E-2</v>
      </c>
      <c r="O660" s="83">
        <f t="shared" ca="1" si="341"/>
        <v>-1.5744213417720941E-2</v>
      </c>
      <c r="P660" s="83">
        <f t="shared" si="317"/>
        <v>-1.5609188329597908E-2</v>
      </c>
      <c r="Q660" s="146">
        <f t="shared" si="318"/>
        <v>40193.173799999997</v>
      </c>
      <c r="R660" s="83">
        <f t="shared" ref="R660:R723" si="347">+(P660-G660)^2</f>
        <v>1.8558294775007061E-6</v>
      </c>
      <c r="S660" s="85">
        <v>1</v>
      </c>
      <c r="T660" s="83">
        <f t="shared" si="319"/>
        <v>1.8558294775007061E-6</v>
      </c>
      <c r="Z660" s="83">
        <f t="shared" si="320"/>
        <v>71042.5</v>
      </c>
      <c r="AA660" s="90">
        <f t="shared" si="321"/>
        <v>-1.3805285384989419E-2</v>
      </c>
      <c r="AB660" s="90">
        <f t="shared" si="322"/>
        <v>-1.6050802950282012E-2</v>
      </c>
      <c r="AC660" s="90">
        <f t="shared" si="323"/>
        <v>1.3622883239243835E-3</v>
      </c>
      <c r="AD660" s="90">
        <f t="shared" si="324"/>
        <v>-4.416146206841047E-4</v>
      </c>
      <c r="AE660" s="90">
        <f t="shared" si="325"/>
        <v>1.9502347320196567E-7</v>
      </c>
      <c r="AF660" s="83">
        <f t="shared" si="326"/>
        <v>1.3622883239243835E-3</v>
      </c>
      <c r="AG660" s="147"/>
      <c r="AH660" s="83">
        <f t="shared" si="327"/>
        <v>1.8039029446084882E-3</v>
      </c>
      <c r="AI660" s="83">
        <f t="shared" si="328"/>
        <v>0.65567659178568083</v>
      </c>
      <c r="AJ660" s="83">
        <f t="shared" si="329"/>
        <v>0.57652920555492781</v>
      </c>
      <c r="AK660" s="83">
        <f t="shared" si="330"/>
        <v>-3.1377051868274587E-2</v>
      </c>
      <c r="AL660" s="83">
        <f t="shared" si="331"/>
        <v>-3.0507169568969519</v>
      </c>
      <c r="AM660" s="83">
        <f t="shared" si="332"/>
        <v>-21.992936335470294</v>
      </c>
      <c r="AN660" s="90">
        <f t="shared" si="344"/>
        <v>66.103685207149894</v>
      </c>
      <c r="AO660" s="90">
        <f t="shared" si="344"/>
        <v>66.103782854519608</v>
      </c>
      <c r="AP660" s="90">
        <f t="shared" si="344"/>
        <v>66.103498022061927</v>
      </c>
      <c r="AQ660" s="90">
        <f t="shared" si="344"/>
        <v>66.104328893744295</v>
      </c>
      <c r="AR660" s="90">
        <f t="shared" si="344"/>
        <v>66.101905448032326</v>
      </c>
      <c r="AS660" s="90">
        <f t="shared" si="344"/>
        <v>66.108976210059481</v>
      </c>
      <c r="AT660" s="90">
        <f t="shared" si="344"/>
        <v>66.088363948128546</v>
      </c>
      <c r="AU660" s="90">
        <f t="shared" si="333"/>
        <v>66.148621800710032</v>
      </c>
    </row>
    <row r="661" spans="1:64" ht="12.95" customHeight="1">
      <c r="A661" s="153" t="s">
        <v>306</v>
      </c>
      <c r="B661" s="52" t="s">
        <v>195</v>
      </c>
      <c r="C661" s="51">
        <v>55213.5501</v>
      </c>
      <c r="D661" s="51">
        <v>1E-4</v>
      </c>
      <c r="E661" s="53">
        <f t="shared" ref="E661:E724" si="348">+(C661-C$7)/C$8</f>
        <v>71050.937557151265</v>
      </c>
      <c r="F661" s="83">
        <f t="shared" ref="F661:F724" si="349">ROUND(2*E661,0)/2</f>
        <v>71051</v>
      </c>
      <c r="G661" s="83">
        <f t="shared" si="345"/>
        <v>-1.3780280001810752E-2</v>
      </c>
      <c r="K661" s="83">
        <f t="shared" si="346"/>
        <v>-1.3780280001810752E-2</v>
      </c>
      <c r="O661" s="83">
        <f t="shared" ca="1" si="341"/>
        <v>-1.5752743281568511E-2</v>
      </c>
      <c r="P661" s="83">
        <f t="shared" ref="P661:P724" si="350">+D$11+D$12*F661+D$13*F661^2</f>
        <v>-1.5611860092433844E-2</v>
      </c>
      <c r="Q661" s="146">
        <f t="shared" ref="Q661:Q724" si="351">+C661-15018.5</f>
        <v>40195.0501</v>
      </c>
      <c r="R661" s="83">
        <f t="shared" si="347"/>
        <v>3.3546856283668925E-6</v>
      </c>
      <c r="S661" s="85">
        <v>1</v>
      </c>
      <c r="T661" s="83">
        <f t="shared" ref="T661:T724" si="352">+S661*R661</f>
        <v>3.3546856283668925E-6</v>
      </c>
      <c r="Z661" s="83">
        <f t="shared" ref="Z661:Z724" si="353">F661</f>
        <v>71051</v>
      </c>
      <c r="AA661" s="90">
        <f t="shared" ref="AA661:AA724" si="354">AB$3+AB$4*Z661+AB$5*Z661^2+AH661</f>
        <v>-1.3801296984542633E-2</v>
      </c>
      <c r="AB661" s="90">
        <f t="shared" ref="AB661:AB724" si="355">IF(S661&lt;&gt;0,G661-AH661, -9999)</f>
        <v>-1.5590843109701963E-2</v>
      </c>
      <c r="AC661" s="90">
        <f t="shared" ref="AC661:AC724" si="356">+G661-P661</f>
        <v>1.8315800906230917E-3</v>
      </c>
      <c r="AD661" s="90">
        <f t="shared" ref="AD661:AD724" si="357">IF(S661&lt;&gt;0,G661-AA661, -9999)</f>
        <v>2.1016982731880685E-5</v>
      </c>
      <c r="AE661" s="90">
        <f t="shared" ref="AE661:AE724" si="358">+(G661-AA661)^2*S661</f>
        <v>4.4171356315217087E-10</v>
      </c>
      <c r="AF661" s="83">
        <f t="shared" ref="AF661:AF724" si="359">IF(S661&lt;&gt;0,G661-P661, -9999)</f>
        <v>1.8315800906230917E-3</v>
      </c>
      <c r="AG661" s="147"/>
      <c r="AH661" s="83">
        <f t="shared" ref="AH661:AH724" si="360">$AB$6*($AB$11/AI661*AJ661+$AB$12)</f>
        <v>1.8105631078912106E-3</v>
      </c>
      <c r="AI661" s="83">
        <f t="shared" ref="AI661:AI724" si="361">1+$AB$7*COS(AL661)</f>
        <v>0.65574313928384109</v>
      </c>
      <c r="AJ661" s="83">
        <f t="shared" ref="AJ661:AJ724" si="362">SIN(AL661+RADIANS($AB$9))</f>
        <v>0.57824116327480013</v>
      </c>
      <c r="AK661" s="83">
        <f t="shared" ref="AK661:AK724" si="363">$AB$7*SIN(AL661)</f>
        <v>-3.2098951355522792E-2</v>
      </c>
      <c r="AL661" s="83">
        <f t="shared" ref="AL661:AL724" si="364">2*ATAN(AM661)</f>
        <v>-3.0486201810950968</v>
      </c>
      <c r="AM661" s="83">
        <f t="shared" ref="AM661:AM724" si="365">SQRT((1+$AB$7)/(1-$AB$7))*TAN(AN661/2)</f>
        <v>-21.496246060911631</v>
      </c>
      <c r="AN661" s="90">
        <f t="shared" ref="AN661:AT670" si="366">$AU661+$AB$7*SIN(AO661)</f>
        <v>66.106685712499868</v>
      </c>
      <c r="AO661" s="90">
        <f t="shared" si="366"/>
        <v>66.106785336027471</v>
      </c>
      <c r="AP661" s="90">
        <f t="shared" si="366"/>
        <v>66.106494623732999</v>
      </c>
      <c r="AQ661" s="90">
        <f t="shared" si="366"/>
        <v>66.107342985592709</v>
      </c>
      <c r="AR661" s="90">
        <f t="shared" si="366"/>
        <v>66.104867549742963</v>
      </c>
      <c r="AS661" s="90">
        <f t="shared" si="366"/>
        <v>66.112092950439276</v>
      </c>
      <c r="AT661" s="90">
        <f t="shared" si="366"/>
        <v>66.091022131646341</v>
      </c>
      <c r="AU661" s="90">
        <f t="shared" ref="AU661:AU724" si="367">RADIANS($AB$9)+$AB$18*(F661-AB$15)</f>
        <v>66.152651405138329</v>
      </c>
    </row>
    <row r="662" spans="1:64" ht="12.95" customHeight="1">
      <c r="A662" s="153" t="s">
        <v>306</v>
      </c>
      <c r="B662" s="52" t="s">
        <v>197</v>
      </c>
      <c r="C662" s="51">
        <v>55249.6319</v>
      </c>
      <c r="D662" s="51">
        <v>2.0000000000000001E-4</v>
      </c>
      <c r="E662" s="53">
        <f t="shared" si="348"/>
        <v>71214.435713901199</v>
      </c>
      <c r="F662" s="83">
        <f t="shared" si="349"/>
        <v>71214.5</v>
      </c>
      <c r="G662" s="83">
        <f t="shared" si="345"/>
        <v>-1.418705999822123E-2</v>
      </c>
      <c r="K662" s="83">
        <f t="shared" si="346"/>
        <v>-1.418705999822123E-2</v>
      </c>
      <c r="O662" s="83">
        <f t="shared" ca="1" si="341"/>
        <v>-1.5916817721459996E-2</v>
      </c>
      <c r="P662" s="83">
        <f t="shared" si="350"/>
        <v>-1.5663236755092548E-2</v>
      </c>
      <c r="Q662" s="146">
        <f t="shared" si="351"/>
        <v>40231.1319</v>
      </c>
      <c r="R662" s="83">
        <f t="shared" si="347"/>
        <v>2.179097817527123E-6</v>
      </c>
      <c r="S662" s="85">
        <v>1</v>
      </c>
      <c r="T662" s="83">
        <f t="shared" si="352"/>
        <v>2.179097817527123E-6</v>
      </c>
      <c r="Z662" s="83">
        <f t="shared" si="353"/>
        <v>71214.5</v>
      </c>
      <c r="AA662" s="90">
        <f t="shared" si="354"/>
        <v>-1.3727659551353908E-2</v>
      </c>
      <c r="AB662" s="90">
        <f t="shared" si="355"/>
        <v>-1.6122637201959868E-2</v>
      </c>
      <c r="AC662" s="90">
        <f t="shared" si="356"/>
        <v>1.4761767568713183E-3</v>
      </c>
      <c r="AD662" s="90">
        <f t="shared" si="357"/>
        <v>-4.5940044686732136E-4</v>
      </c>
      <c r="AE662" s="90">
        <f t="shared" si="358"/>
        <v>2.1104877058189455E-7</v>
      </c>
      <c r="AF662" s="83">
        <f t="shared" si="359"/>
        <v>1.4761767568713183E-3</v>
      </c>
      <c r="AG662" s="147"/>
      <c r="AH662" s="83">
        <f t="shared" si="360"/>
        <v>1.9355772037386394E-3</v>
      </c>
      <c r="AI662" s="83">
        <f t="shared" si="361"/>
        <v>0.65732178958229537</v>
      </c>
      <c r="AJ662" s="83">
        <f t="shared" si="362"/>
        <v>0.61074378236769788</v>
      </c>
      <c r="AK662" s="83">
        <f t="shared" si="363"/>
        <v>-4.5986660383076562E-2</v>
      </c>
      <c r="AL662" s="83">
        <f t="shared" si="364"/>
        <v>-3.0081918553442484</v>
      </c>
      <c r="AM662" s="83">
        <f t="shared" si="365"/>
        <v>-14.97017397224268</v>
      </c>
      <c r="AN662" s="90">
        <f t="shared" si="366"/>
        <v>66.164470664339945</v>
      </c>
      <c r="AO662" s="90">
        <f t="shared" si="366"/>
        <v>66.164604480950587</v>
      </c>
      <c r="AP662" s="90">
        <f t="shared" si="366"/>
        <v>66.164210282523001</v>
      </c>
      <c r="AQ662" s="90">
        <f t="shared" si="366"/>
        <v>66.165371602793769</v>
      </c>
      <c r="AR662" s="90">
        <f t="shared" si="366"/>
        <v>66.161951063631165</v>
      </c>
      <c r="AS662" s="90">
        <f t="shared" si="366"/>
        <v>66.172032438064932</v>
      </c>
      <c r="AT662" s="90">
        <f t="shared" si="366"/>
        <v>66.142374062017879</v>
      </c>
      <c r="AU662" s="90">
        <f t="shared" si="367"/>
        <v>66.230162031494203</v>
      </c>
    </row>
    <row r="663" spans="1:64" ht="12.95" customHeight="1">
      <c r="A663" s="49" t="s">
        <v>298</v>
      </c>
      <c r="B663" s="50" t="s">
        <v>195</v>
      </c>
      <c r="C663" s="49">
        <v>55276.667000000001</v>
      </c>
      <c r="D663" s="49">
        <v>1E-4</v>
      </c>
      <c r="E663" s="53">
        <f t="shared" si="348"/>
        <v>71336.940384332003</v>
      </c>
      <c r="F663" s="83">
        <f t="shared" si="349"/>
        <v>71337</v>
      </c>
      <c r="G663" s="83">
        <f t="shared" si="345"/>
        <v>-1.3156360000721179E-2</v>
      </c>
      <c r="K663" s="83">
        <f t="shared" si="346"/>
        <v>-1.3156360000721179E-2</v>
      </c>
      <c r="O663" s="83">
        <f t="shared" ca="1" si="341"/>
        <v>-1.603974811220437E-2</v>
      </c>
      <c r="P663" s="83">
        <f t="shared" si="350"/>
        <v>-1.5701710686347861E-2</v>
      </c>
      <c r="Q663" s="146">
        <f t="shared" si="351"/>
        <v>40258.167000000001</v>
      </c>
      <c r="R663" s="83">
        <f t="shared" si="347"/>
        <v>6.4788101128202209E-6</v>
      </c>
      <c r="S663" s="85">
        <v>1</v>
      </c>
      <c r="T663" s="83">
        <f t="shared" si="352"/>
        <v>6.4788101128202209E-6</v>
      </c>
      <c r="Z663" s="83">
        <f t="shared" si="353"/>
        <v>71337</v>
      </c>
      <c r="AA663" s="90">
        <f t="shared" si="354"/>
        <v>-1.3676465321294738E-2</v>
      </c>
      <c r="AB663" s="90">
        <f t="shared" si="355"/>
        <v>-1.5181605365774302E-2</v>
      </c>
      <c r="AC663" s="90">
        <f t="shared" si="356"/>
        <v>2.5453506856266822E-3</v>
      </c>
      <c r="AD663" s="90">
        <f t="shared" si="357"/>
        <v>5.2010532057355889E-4</v>
      </c>
      <c r="AE663" s="90">
        <f t="shared" si="358"/>
        <v>2.7050954448892446E-7</v>
      </c>
      <c r="AF663" s="83">
        <f t="shared" si="359"/>
        <v>2.5453506856266822E-3</v>
      </c>
      <c r="AG663" s="147"/>
      <c r="AH663" s="83">
        <f t="shared" si="360"/>
        <v>2.0252453650531238E-3</v>
      </c>
      <c r="AI663" s="83">
        <f t="shared" si="361"/>
        <v>0.65888005760818569</v>
      </c>
      <c r="AJ663" s="83">
        <f t="shared" si="362"/>
        <v>0.63455901981222673</v>
      </c>
      <c r="AK663" s="83">
        <f t="shared" si="363"/>
        <v>-5.6394270372745602E-2</v>
      </c>
      <c r="AL663" s="83">
        <f t="shared" si="364"/>
        <v>-2.9777536144920775</v>
      </c>
      <c r="AM663" s="83">
        <f t="shared" si="365"/>
        <v>-12.179784112308685</v>
      </c>
      <c r="AN663" s="90">
        <f t="shared" si="366"/>
        <v>66.20787156253364</v>
      </c>
      <c r="AO663" s="90">
        <f t="shared" si="366"/>
        <v>66.20802550553789</v>
      </c>
      <c r="AP663" s="90">
        <f t="shared" si="366"/>
        <v>66.207567749331758</v>
      </c>
      <c r="AQ663" s="90">
        <f t="shared" si="366"/>
        <v>66.208929054339237</v>
      </c>
      <c r="AR663" s="90">
        <f t="shared" si="366"/>
        <v>66.204882011426818</v>
      </c>
      <c r="AS663" s="90">
        <f t="shared" si="366"/>
        <v>66.21692513286547</v>
      </c>
      <c r="AT663" s="90">
        <f t="shared" si="366"/>
        <v>66.181185699472223</v>
      </c>
      <c r="AU663" s="90">
        <f t="shared" si="367"/>
        <v>66.288235742372464</v>
      </c>
    </row>
    <row r="664" spans="1:64" ht="12.95" customHeight="1">
      <c r="A664" s="49" t="s">
        <v>298</v>
      </c>
      <c r="B664" s="50" t="s">
        <v>197</v>
      </c>
      <c r="C664" s="49">
        <v>55276.775000000001</v>
      </c>
      <c r="D664" s="49">
        <v>5.9999999999999995E-4</v>
      </c>
      <c r="E664" s="53">
        <f t="shared" si="348"/>
        <v>71337.429766816509</v>
      </c>
      <c r="F664" s="83">
        <f t="shared" si="349"/>
        <v>71337.5</v>
      </c>
      <c r="G664" s="83">
        <f t="shared" si="345"/>
        <v>-1.549949999753153E-2</v>
      </c>
      <c r="K664" s="83">
        <f t="shared" si="346"/>
        <v>-1.549949999753153E-2</v>
      </c>
      <c r="O664" s="83">
        <f t="shared" ca="1" si="341"/>
        <v>-1.6040249868901284E-2</v>
      </c>
      <c r="P664" s="83">
        <f t="shared" si="350"/>
        <v>-1.5701867688945898E-2</v>
      </c>
      <c r="Q664" s="146">
        <f t="shared" si="351"/>
        <v>40258.275000000001</v>
      </c>
      <c r="R664" s="83">
        <f t="shared" si="347"/>
        <v>4.0952682528381132E-8</v>
      </c>
      <c r="S664" s="85">
        <v>1</v>
      </c>
      <c r="T664" s="83">
        <f t="shared" si="352"/>
        <v>4.0952682528381132E-8</v>
      </c>
      <c r="Z664" s="83">
        <f t="shared" si="353"/>
        <v>71337.5</v>
      </c>
      <c r="AA664" s="90">
        <f t="shared" si="354"/>
        <v>-1.3676263587929212E-2</v>
      </c>
      <c r="AB664" s="90">
        <f t="shared" si="355"/>
        <v>-1.7525104098548218E-2</v>
      </c>
      <c r="AC664" s="90">
        <f t="shared" si="356"/>
        <v>2.0236769141436864E-4</v>
      </c>
      <c r="AD664" s="90">
        <f t="shared" si="357"/>
        <v>-1.823236409602318E-3</v>
      </c>
      <c r="AE664" s="90">
        <f t="shared" si="358"/>
        <v>3.3241910052995513E-6</v>
      </c>
      <c r="AF664" s="83">
        <f t="shared" si="359"/>
        <v>2.0236769141436864E-4</v>
      </c>
      <c r="AG664" s="147"/>
      <c r="AH664" s="83">
        <f t="shared" si="360"/>
        <v>2.0256041010166871E-3</v>
      </c>
      <c r="AI664" s="83">
        <f t="shared" si="361"/>
        <v>0.6588870839169918</v>
      </c>
      <c r="AJ664" s="83">
        <f t="shared" si="362"/>
        <v>0.63465527306475633</v>
      </c>
      <c r="AK664" s="83">
        <f t="shared" si="363"/>
        <v>-5.6436754952917181E-2</v>
      </c>
      <c r="AL664" s="83">
        <f t="shared" si="364"/>
        <v>-2.9776290688048128</v>
      </c>
      <c r="AM664" s="83">
        <f t="shared" si="365"/>
        <v>-12.170490889765388</v>
      </c>
      <c r="AN664" s="90">
        <f t="shared" si="366"/>
        <v>66.208048930039396</v>
      </c>
      <c r="AO664" s="90">
        <f t="shared" si="366"/>
        <v>66.208202944532957</v>
      </c>
      <c r="AP664" s="90">
        <f t="shared" si="366"/>
        <v>66.207744956354716</v>
      </c>
      <c r="AQ664" s="90">
        <f t="shared" si="366"/>
        <v>66.209107009097508</v>
      </c>
      <c r="AR664" s="90">
        <f t="shared" si="366"/>
        <v>66.205057572958367</v>
      </c>
      <c r="AS664" s="90">
        <f t="shared" si="366"/>
        <v>66.217108339593906</v>
      </c>
      <c r="AT664" s="90">
        <f t="shared" si="366"/>
        <v>66.181344810125196</v>
      </c>
      <c r="AU664" s="90">
        <f t="shared" si="367"/>
        <v>66.288472777927069</v>
      </c>
      <c r="AX664" s="90"/>
    </row>
    <row r="665" spans="1:64" ht="12.95" customHeight="1">
      <c r="A665" s="53" t="s">
        <v>314</v>
      </c>
      <c r="B665" s="50" t="s">
        <v>197</v>
      </c>
      <c r="C665" s="49">
        <v>55279.644500000002</v>
      </c>
      <c r="D665" s="49">
        <v>2.0000000000000001E-4</v>
      </c>
      <c r="E665" s="53">
        <f t="shared" si="348"/>
        <v>71350.432387550332</v>
      </c>
      <c r="F665" s="83">
        <f t="shared" si="349"/>
        <v>71350.5</v>
      </c>
      <c r="G665" s="83">
        <f t="shared" si="345"/>
        <v>-1.4921139998477884E-2</v>
      </c>
      <c r="K665" s="83">
        <f t="shared" si="346"/>
        <v>-1.4921139998477884E-2</v>
      </c>
      <c r="O665" s="83">
        <f t="shared" ca="1" si="341"/>
        <v>-1.6053295543021102E-2</v>
      </c>
      <c r="P665" s="83">
        <f t="shared" si="350"/>
        <v>-1.5705949659881365E-2</v>
      </c>
      <c r="Q665" s="146">
        <f t="shared" si="351"/>
        <v>40261.144500000002</v>
      </c>
      <c r="R665" s="83">
        <f t="shared" si="347"/>
        <v>6.1592620463224729E-7</v>
      </c>
      <c r="S665" s="85">
        <v>1</v>
      </c>
      <c r="T665" s="83">
        <f t="shared" si="352"/>
        <v>6.1592620463224729E-7</v>
      </c>
      <c r="Z665" s="83">
        <f t="shared" si="353"/>
        <v>71350.5</v>
      </c>
      <c r="AA665" s="90">
        <f t="shared" si="354"/>
        <v>-1.3671039460428263E-2</v>
      </c>
      <c r="AB665" s="90">
        <f t="shared" si="355"/>
        <v>-1.6956050197930988E-2</v>
      </c>
      <c r="AC665" s="90">
        <f t="shared" si="356"/>
        <v>7.8480966140348149E-4</v>
      </c>
      <c r="AD665" s="90">
        <f t="shared" si="357"/>
        <v>-1.250100538049621E-3</v>
      </c>
      <c r="AE665" s="90">
        <f t="shared" si="358"/>
        <v>1.5627513552319519E-6</v>
      </c>
      <c r="AF665" s="83">
        <f t="shared" si="359"/>
        <v>7.8480966140348149E-4</v>
      </c>
      <c r="AG665" s="147"/>
      <c r="AH665" s="83">
        <f t="shared" si="360"/>
        <v>2.0349101994531029E-3</v>
      </c>
      <c r="AI665" s="83">
        <f t="shared" si="361"/>
        <v>0.65907167922305954</v>
      </c>
      <c r="AJ665" s="83">
        <f t="shared" si="362"/>
        <v>0.6371551262341244</v>
      </c>
      <c r="AK665" s="83">
        <f t="shared" si="363"/>
        <v>-5.7541367036981879E-2</v>
      </c>
      <c r="AL665" s="83">
        <f t="shared" si="364"/>
        <v>-2.9743899358651316</v>
      </c>
      <c r="AM665" s="83">
        <f t="shared" si="365"/>
        <v>-11.933647948527273</v>
      </c>
      <c r="AN665" s="90">
        <f t="shared" si="366"/>
        <v>66.212661162511154</v>
      </c>
      <c r="AO665" s="90">
        <f t="shared" si="366"/>
        <v>66.21281700427545</v>
      </c>
      <c r="AP665" s="90">
        <f t="shared" si="366"/>
        <v>66.212353066345926</v>
      </c>
      <c r="AQ665" s="90">
        <f t="shared" si="366"/>
        <v>66.213734355331312</v>
      </c>
      <c r="AR665" s="90">
        <f t="shared" si="366"/>
        <v>66.209623188456746</v>
      </c>
      <c r="AS665" s="90">
        <f t="shared" si="366"/>
        <v>66.221871634230268</v>
      </c>
      <c r="AT665" s="90">
        <f t="shared" si="366"/>
        <v>66.185483812597909</v>
      </c>
      <c r="AU665" s="90">
        <f t="shared" si="367"/>
        <v>66.29463570234681</v>
      </c>
    </row>
    <row r="666" spans="1:64" ht="12.95" customHeight="1">
      <c r="A666" s="49" t="s">
        <v>310</v>
      </c>
      <c r="B666" s="50" t="s">
        <v>195</v>
      </c>
      <c r="C666" s="49">
        <v>55305.356</v>
      </c>
      <c r="D666" s="49">
        <v>1E-4</v>
      </c>
      <c r="E666" s="53">
        <f t="shared" si="348"/>
        <v>71466.939403754513</v>
      </c>
      <c r="F666" s="83">
        <f t="shared" si="349"/>
        <v>71467</v>
      </c>
      <c r="G666" s="83">
        <f t="shared" si="345"/>
        <v>-1.3372760004131123E-2</v>
      </c>
      <c r="J666" s="83">
        <f>G666</f>
        <v>-1.3372760004131123E-2</v>
      </c>
      <c r="O666" s="83">
        <f t="shared" ca="1" si="341"/>
        <v>-1.6170204853402488E-2</v>
      </c>
      <c r="P666" s="83">
        <f t="shared" si="350"/>
        <v>-1.5742522094086248E-2</v>
      </c>
      <c r="Q666" s="146">
        <f t="shared" si="351"/>
        <v>40286.856</v>
      </c>
      <c r="R666" s="83">
        <f t="shared" si="347"/>
        <v>5.6157723629884781E-6</v>
      </c>
      <c r="S666" s="85">
        <v>1</v>
      </c>
      <c r="T666" s="83">
        <f t="shared" si="352"/>
        <v>5.6157723629884781E-6</v>
      </c>
      <c r="Z666" s="83">
        <f t="shared" si="353"/>
        <v>71467</v>
      </c>
      <c r="AA666" s="90">
        <f t="shared" si="354"/>
        <v>-1.3626050605506718E-2</v>
      </c>
      <c r="AB666" s="90">
        <f t="shared" si="355"/>
        <v>-1.5489231492710653E-2</v>
      </c>
      <c r="AC666" s="90">
        <f t="shared" si="356"/>
        <v>2.3697620899551242E-3</v>
      </c>
      <c r="AD666" s="90">
        <f t="shared" si="357"/>
        <v>2.5329060137559492E-4</v>
      </c>
      <c r="AE666" s="90">
        <f t="shared" si="358"/>
        <v>6.4156128745210531E-8</v>
      </c>
      <c r="AF666" s="83">
        <f t="shared" si="359"/>
        <v>2.3697620899551242E-3</v>
      </c>
      <c r="AG666" s="147"/>
      <c r="AH666" s="83">
        <f t="shared" si="360"/>
        <v>2.1164714885795301E-3</v>
      </c>
      <c r="AI666" s="83">
        <f t="shared" si="361"/>
        <v>0.66089120566186255</v>
      </c>
      <c r="AJ666" s="83">
        <f t="shared" si="362"/>
        <v>0.65932140743530443</v>
      </c>
      <c r="AK666" s="83">
        <f t="shared" si="363"/>
        <v>-6.7441488942666508E-2</v>
      </c>
      <c r="AL666" s="83">
        <f t="shared" si="364"/>
        <v>-2.9452755761948688</v>
      </c>
      <c r="AM666" s="83">
        <f t="shared" si="365"/>
        <v>-10.154860175755362</v>
      </c>
      <c r="AN666" s="90">
        <f t="shared" si="366"/>
        <v>66.254055948717721</v>
      </c>
      <c r="AO666" s="90">
        <f t="shared" si="366"/>
        <v>66.254225402210906</v>
      </c>
      <c r="AP666" s="90">
        <f t="shared" si="366"/>
        <v>66.253715360884669</v>
      </c>
      <c r="AQ666" s="90">
        <f t="shared" si="366"/>
        <v>66.255250771216552</v>
      </c>
      <c r="AR666" s="90">
        <f t="shared" si="366"/>
        <v>66.250630674270894</v>
      </c>
      <c r="AS666" s="90">
        <f t="shared" si="366"/>
        <v>66.264551518576695</v>
      </c>
      <c r="AT666" s="90">
        <f t="shared" si="366"/>
        <v>66.222769743096109</v>
      </c>
      <c r="AU666" s="90">
        <f t="shared" si="367"/>
        <v>66.349864986569813</v>
      </c>
    </row>
    <row r="667" spans="1:64" ht="12.95" customHeight="1">
      <c r="A667" s="49" t="s">
        <v>315</v>
      </c>
      <c r="B667" s="50" t="s">
        <v>197</v>
      </c>
      <c r="C667" s="49">
        <v>55560.910900000003</v>
      </c>
      <c r="D667" s="49">
        <v>1E-4</v>
      </c>
      <c r="E667" s="53">
        <f t="shared" si="348"/>
        <v>72624.940254555026</v>
      </c>
      <c r="F667" s="83">
        <f t="shared" si="349"/>
        <v>72625</v>
      </c>
      <c r="G667" s="83">
        <f t="shared" si="345"/>
        <v>-1.3184999996155966E-2</v>
      </c>
      <c r="K667" s="83">
        <f>G667</f>
        <v>-1.3184999996155966E-2</v>
      </c>
      <c r="O667" s="83">
        <f t="shared" ca="1" si="341"/>
        <v>-1.7332273363459542E-2</v>
      </c>
      <c r="P667" s="83">
        <f t="shared" si="350"/>
        <v>-1.6105236476370213E-2</v>
      </c>
      <c r="Q667" s="146">
        <f t="shared" si="351"/>
        <v>40542.410900000003</v>
      </c>
      <c r="R667" s="83">
        <f t="shared" si="347"/>
        <v>8.5277811003740916E-6</v>
      </c>
      <c r="S667" s="85">
        <v>1</v>
      </c>
      <c r="T667" s="83">
        <f t="shared" si="352"/>
        <v>8.5277811003740916E-6</v>
      </c>
      <c r="Z667" s="83">
        <f t="shared" si="353"/>
        <v>72625</v>
      </c>
      <c r="AA667" s="90">
        <f t="shared" si="354"/>
        <v>-1.3385606537704067E-2</v>
      </c>
      <c r="AB667" s="90">
        <f t="shared" si="355"/>
        <v>-1.5904629934822112E-2</v>
      </c>
      <c r="AC667" s="90">
        <f t="shared" si="356"/>
        <v>2.9202364802142465E-3</v>
      </c>
      <c r="AD667" s="90">
        <f t="shared" si="357"/>
        <v>2.0060654154810051E-4</v>
      </c>
      <c r="AE667" s="90">
        <f t="shared" si="358"/>
        <v>4.0242984511889777E-8</v>
      </c>
      <c r="AF667" s="83">
        <f t="shared" si="359"/>
        <v>2.9202364802142465E-3</v>
      </c>
      <c r="AG667" s="147"/>
      <c r="AH667" s="83">
        <f t="shared" si="360"/>
        <v>2.719629938666146E-3</v>
      </c>
      <c r="AI667" s="83">
        <f t="shared" si="361"/>
        <v>0.69657504913866175</v>
      </c>
      <c r="AJ667" s="83">
        <f t="shared" si="362"/>
        <v>0.85398379224244891</v>
      </c>
      <c r="AK667" s="83">
        <f t="shared" si="363"/>
        <v>-0.16576015209652611</v>
      </c>
      <c r="AL667" s="83">
        <f t="shared" si="364"/>
        <v>-2.6415968518719075</v>
      </c>
      <c r="AM667" s="83">
        <f t="shared" si="365"/>
        <v>-3.9163516597324337</v>
      </c>
      <c r="AN667" s="90">
        <f t="shared" si="366"/>
        <v>66.675527863942733</v>
      </c>
      <c r="AO667" s="90">
        <f t="shared" si="366"/>
        <v>66.675615046383129</v>
      </c>
      <c r="AP667" s="90">
        <f t="shared" si="366"/>
        <v>66.675284806508031</v>
      </c>
      <c r="AQ667" s="90">
        <f t="shared" si="366"/>
        <v>66.676536215511916</v>
      </c>
      <c r="AR667" s="90">
        <f t="shared" si="366"/>
        <v>66.671801104323251</v>
      </c>
      <c r="AS667" s="90">
        <f t="shared" si="366"/>
        <v>66.689819499182661</v>
      </c>
      <c r="AT667" s="90">
        <f t="shared" si="366"/>
        <v>66.622634243764622</v>
      </c>
      <c r="AU667" s="90">
        <f t="shared" si="367"/>
        <v>66.898839331035333</v>
      </c>
    </row>
    <row r="668" spans="1:64" ht="12.95" customHeight="1">
      <c r="A668" s="49" t="s">
        <v>309</v>
      </c>
      <c r="B668" s="50" t="s">
        <v>195</v>
      </c>
      <c r="C668" s="49">
        <v>55607.917099999999</v>
      </c>
      <c r="D668" s="49">
        <v>2.0000000000000001E-4</v>
      </c>
      <c r="E668" s="53">
        <f t="shared" si="348"/>
        <v>72837.940355875311</v>
      </c>
      <c r="F668" s="83">
        <f t="shared" si="349"/>
        <v>72838</v>
      </c>
      <c r="G668" s="83">
        <f t="shared" si="345"/>
        <v>-1.316264000342926E-2</v>
      </c>
      <c r="K668" s="83">
        <f>G668</f>
        <v>-1.316264000342926E-2</v>
      </c>
      <c r="O668" s="83">
        <f t="shared" ca="1" si="341"/>
        <v>-1.7546021716345679E-2</v>
      </c>
      <c r="P668" s="83">
        <f t="shared" si="350"/>
        <v>-1.617179261038286E-2</v>
      </c>
      <c r="Q668" s="146">
        <f t="shared" si="351"/>
        <v>40589.417099999999</v>
      </c>
      <c r="R668" s="83">
        <f t="shared" si="347"/>
        <v>9.0549994119356438E-6</v>
      </c>
      <c r="S668" s="85">
        <v>1</v>
      </c>
      <c r="T668" s="83">
        <f t="shared" si="352"/>
        <v>9.0549994119356438E-6</v>
      </c>
      <c r="Z668" s="83">
        <f t="shared" si="353"/>
        <v>72838</v>
      </c>
      <c r="AA668" s="90">
        <f t="shared" si="354"/>
        <v>-1.338920482362258E-2</v>
      </c>
      <c r="AB668" s="90">
        <f t="shared" si="355"/>
        <v>-1.5945227790189542E-2</v>
      </c>
      <c r="AC668" s="90">
        <f t="shared" si="356"/>
        <v>3.0091526069535995E-3</v>
      </c>
      <c r="AD668" s="90">
        <f t="shared" si="357"/>
        <v>2.2656482019331979E-4</v>
      </c>
      <c r="AE668" s="90">
        <f t="shared" si="358"/>
        <v>5.1331617749231327E-8</v>
      </c>
      <c r="AF668" s="83">
        <f t="shared" si="359"/>
        <v>3.0091526069535995E-3</v>
      </c>
      <c r="AG668" s="147"/>
      <c r="AH668" s="83">
        <f t="shared" si="360"/>
        <v>2.7825877867602802E-3</v>
      </c>
      <c r="AI668" s="83">
        <f t="shared" si="361"/>
        <v>0.70709581353375672</v>
      </c>
      <c r="AJ668" s="83">
        <f t="shared" si="362"/>
        <v>0.88373582673129669</v>
      </c>
      <c r="AK668" s="83">
        <f t="shared" si="363"/>
        <v>-0.18371245569861944</v>
      </c>
      <c r="AL668" s="83">
        <f t="shared" si="364"/>
        <v>-2.5814056518087156</v>
      </c>
      <c r="AM668" s="83">
        <f t="shared" si="365"/>
        <v>-3.4763798674236273</v>
      </c>
      <c r="AN668" s="90">
        <f t="shared" si="366"/>
        <v>66.75601298852564</v>
      </c>
      <c r="AO668" s="90">
        <f t="shared" si="366"/>
        <v>66.756071458627218</v>
      </c>
      <c r="AP668" s="90">
        <f t="shared" si="366"/>
        <v>66.755832988310743</v>
      </c>
      <c r="AQ668" s="90">
        <f t="shared" si="366"/>
        <v>66.756805944878664</v>
      </c>
      <c r="AR668" s="90">
        <f t="shared" si="366"/>
        <v>66.752842182255534</v>
      </c>
      <c r="AS668" s="90">
        <f t="shared" si="366"/>
        <v>66.76908976177458</v>
      </c>
      <c r="AT668" s="90">
        <f t="shared" si="366"/>
        <v>66.704053221529577</v>
      </c>
      <c r="AU668" s="90">
        <f t="shared" si="367"/>
        <v>66.999816477297117</v>
      </c>
    </row>
    <row r="669" spans="1:64" ht="12.95" customHeight="1">
      <c r="A669" s="53" t="s">
        <v>318</v>
      </c>
      <c r="B669" s="52" t="s">
        <v>197</v>
      </c>
      <c r="C669" s="51">
        <v>55622.592600000004</v>
      </c>
      <c r="D669" s="51">
        <v>2.0000000000000001E-4</v>
      </c>
      <c r="E669" s="53">
        <f t="shared" si="348"/>
        <v>72904.439732275176</v>
      </c>
      <c r="F669" s="83">
        <f t="shared" si="349"/>
        <v>72904.5</v>
      </c>
      <c r="G669" s="83">
        <f t="shared" si="345"/>
        <v>-1.3300259997777175E-2</v>
      </c>
      <c r="K669" s="83">
        <f>G669</f>
        <v>-1.3300259997777175E-2</v>
      </c>
      <c r="O669" s="83">
        <f t="shared" ca="1" si="341"/>
        <v>-1.7612755357035485E-2</v>
      </c>
      <c r="P669" s="83">
        <f t="shared" si="350"/>
        <v>-1.6192561640779916E-2</v>
      </c>
      <c r="Q669" s="146">
        <f t="shared" si="351"/>
        <v>40604.092600000004</v>
      </c>
      <c r="R669" s="83">
        <f t="shared" si="347"/>
        <v>8.365408794116356E-6</v>
      </c>
      <c r="S669" s="85">
        <v>1</v>
      </c>
      <c r="T669" s="83">
        <f t="shared" si="352"/>
        <v>8.365408794116356E-6</v>
      </c>
      <c r="Z669" s="83">
        <f t="shared" si="353"/>
        <v>72904.5</v>
      </c>
      <c r="AA669" s="90">
        <f t="shared" si="354"/>
        <v>-1.3393838673828123E-2</v>
      </c>
      <c r="AB669" s="90">
        <f t="shared" si="355"/>
        <v>-1.6098982964728968E-2</v>
      </c>
      <c r="AC669" s="90">
        <f t="shared" si="356"/>
        <v>2.8923016430027412E-3</v>
      </c>
      <c r="AD669" s="90">
        <f t="shared" si="357"/>
        <v>9.3578676050948273E-5</v>
      </c>
      <c r="AE669" s="90">
        <f t="shared" si="358"/>
        <v>8.7569686114483205E-9</v>
      </c>
      <c r="AF669" s="83">
        <f t="shared" si="359"/>
        <v>2.8923016430027412E-3</v>
      </c>
      <c r="AG669" s="147"/>
      <c r="AH669" s="83">
        <f t="shared" si="360"/>
        <v>2.798722966951793E-3</v>
      </c>
      <c r="AI669" s="83">
        <f t="shared" si="361"/>
        <v>0.71067242780958106</v>
      </c>
      <c r="AJ669" s="83">
        <f t="shared" si="362"/>
        <v>0.89254715856637568</v>
      </c>
      <c r="AK669" s="83">
        <f t="shared" si="363"/>
        <v>-0.18929523184345382</v>
      </c>
      <c r="AL669" s="83">
        <f t="shared" si="364"/>
        <v>-2.5622290783011517</v>
      </c>
      <c r="AM669" s="83">
        <f t="shared" si="365"/>
        <v>-3.3549586110812206</v>
      </c>
      <c r="AN669" s="90">
        <f t="shared" si="366"/>
        <v>66.781396762507597</v>
      </c>
      <c r="AO669" s="90">
        <f t="shared" si="366"/>
        <v>66.781447284090348</v>
      </c>
      <c r="AP669" s="90">
        <f t="shared" si="366"/>
        <v>66.781235826422403</v>
      </c>
      <c r="AQ669" s="90">
        <f t="shared" si="366"/>
        <v>66.782121192888013</v>
      </c>
      <c r="AR669" s="90">
        <f t="shared" si="366"/>
        <v>66.778419642024147</v>
      </c>
      <c r="AS669" s="90">
        <f t="shared" si="366"/>
        <v>66.793992028896042</v>
      </c>
      <c r="AT669" s="90">
        <f t="shared" si="366"/>
        <v>66.730081434155466</v>
      </c>
      <c r="AU669" s="90">
        <f t="shared" si="367"/>
        <v>67.031342206059605</v>
      </c>
    </row>
    <row r="670" spans="1:64" ht="12.95" customHeight="1">
      <c r="A670" s="214" t="s">
        <v>1428</v>
      </c>
      <c r="B670" s="215" t="s">
        <v>197</v>
      </c>
      <c r="C670" s="216">
        <v>55651.501999999862</v>
      </c>
      <c r="D670" s="216">
        <v>1E-4</v>
      </c>
      <c r="E670" s="53">
        <f t="shared" si="348"/>
        <v>73035.437454470943</v>
      </c>
      <c r="F670" s="83">
        <f t="shared" si="349"/>
        <v>73035.5</v>
      </c>
      <c r="G670" s="83">
        <f t="shared" si="345"/>
        <v>-1.3802940135065001E-2</v>
      </c>
      <c r="M670" s="83">
        <f>G670</f>
        <v>-1.3802940135065001E-2</v>
      </c>
      <c r="O670" s="83">
        <f t="shared" ca="1" si="341"/>
        <v>-1.774421561162743E-2</v>
      </c>
      <c r="P670" s="83">
        <f t="shared" si="350"/>
        <v>-1.6233460826138815E-2</v>
      </c>
      <c r="Q670" s="146">
        <f t="shared" si="351"/>
        <v>40633.001999999862</v>
      </c>
      <c r="R670" s="83">
        <f t="shared" si="347"/>
        <v>5.9074308297379337E-6</v>
      </c>
      <c r="S670" s="85">
        <v>1</v>
      </c>
      <c r="T670" s="83">
        <f t="shared" si="352"/>
        <v>5.9074308297379337E-6</v>
      </c>
      <c r="Z670" s="83">
        <f t="shared" si="353"/>
        <v>73035.5</v>
      </c>
      <c r="AA670" s="90">
        <f t="shared" si="354"/>
        <v>-1.3408058940278517E-2</v>
      </c>
      <c r="AB670" s="90">
        <f t="shared" si="355"/>
        <v>-1.6628342020925301E-2</v>
      </c>
      <c r="AC670" s="90">
        <f t="shared" si="356"/>
        <v>2.4305206910738147E-3</v>
      </c>
      <c r="AD670" s="90">
        <f t="shared" si="357"/>
        <v>-3.9488119478648352E-4</v>
      </c>
      <c r="AE670" s="90">
        <f t="shared" si="358"/>
        <v>1.5593115799600075E-7</v>
      </c>
      <c r="AF670" s="83">
        <f t="shared" si="359"/>
        <v>2.4305206910738147E-3</v>
      </c>
      <c r="AG670" s="147"/>
      <c r="AH670" s="83">
        <f t="shared" si="360"/>
        <v>2.8254018858602987E-3</v>
      </c>
      <c r="AI670" s="83">
        <f t="shared" si="361"/>
        <v>0.71814556305180788</v>
      </c>
      <c r="AJ670" s="83">
        <f t="shared" si="362"/>
        <v>0.90918637537830849</v>
      </c>
      <c r="AK670" s="83">
        <f t="shared" si="363"/>
        <v>-0.2002528531654085</v>
      </c>
      <c r="AL670" s="83">
        <f t="shared" si="364"/>
        <v>-2.5238655542475783</v>
      </c>
      <c r="AM670" s="83">
        <f t="shared" si="365"/>
        <v>-3.1340603789009895</v>
      </c>
      <c r="AN670" s="90">
        <f t="shared" si="366"/>
        <v>66.831787519331542</v>
      </c>
      <c r="AO670" s="90">
        <f t="shared" si="366"/>
        <v>66.831824163488051</v>
      </c>
      <c r="AP670" s="90">
        <f t="shared" si="366"/>
        <v>66.831662039938777</v>
      </c>
      <c r="AQ670" s="90">
        <f t="shared" si="366"/>
        <v>66.832379548565427</v>
      </c>
      <c r="AR670" s="90">
        <f t="shared" si="366"/>
        <v>66.829208579279538</v>
      </c>
      <c r="AS670" s="90">
        <f t="shared" si="366"/>
        <v>66.843311798544221</v>
      </c>
      <c r="AT670" s="90">
        <f t="shared" si="366"/>
        <v>66.782235737879475</v>
      </c>
      <c r="AU670" s="90">
        <f t="shared" si="367"/>
        <v>67.093445521366149</v>
      </c>
      <c r="AV670" s="90"/>
    </row>
    <row r="671" spans="1:64" ht="12.95" customHeight="1">
      <c r="A671" s="214" t="s">
        <v>1428</v>
      </c>
      <c r="B671" s="215" t="s">
        <v>195</v>
      </c>
      <c r="C671" s="216">
        <v>55652.495199999772</v>
      </c>
      <c r="D671" s="216">
        <v>1E-4</v>
      </c>
      <c r="E671" s="53">
        <f t="shared" si="348"/>
        <v>73039.937960800162</v>
      </c>
      <c r="F671" s="83">
        <f t="shared" si="349"/>
        <v>73040</v>
      </c>
      <c r="G671" s="83">
        <f t="shared" si="345"/>
        <v>-1.3691200227185618E-2</v>
      </c>
      <c r="M671" s="83">
        <f>G671</f>
        <v>-1.3691200227185618E-2</v>
      </c>
      <c r="O671" s="83">
        <f t="shared" ca="1" si="341"/>
        <v>-1.7748731421899679E-2</v>
      </c>
      <c r="P671" s="83">
        <f t="shared" si="350"/>
        <v>-1.6234865424316559E-2</v>
      </c>
      <c r="Q671" s="146">
        <f t="shared" si="351"/>
        <v>40633.995199999772</v>
      </c>
      <c r="R671" s="83">
        <f t="shared" si="347"/>
        <v>6.4702326350951864E-6</v>
      </c>
      <c r="S671" s="85">
        <v>1</v>
      </c>
      <c r="T671" s="83">
        <f t="shared" si="352"/>
        <v>6.4702326350951864E-6</v>
      </c>
      <c r="Z671" s="83">
        <f t="shared" si="353"/>
        <v>73040</v>
      </c>
      <c r="AA671" s="90">
        <f t="shared" si="354"/>
        <v>-1.3408669881636779E-2</v>
      </c>
      <c r="AB671" s="90">
        <f t="shared" si="355"/>
        <v>-1.6517395769865398E-2</v>
      </c>
      <c r="AC671" s="90">
        <f t="shared" si="356"/>
        <v>2.5436651971309406E-3</v>
      </c>
      <c r="AD671" s="90">
        <f t="shared" si="357"/>
        <v>-2.8253034554883913E-4</v>
      </c>
      <c r="AE671" s="90">
        <f t="shared" si="358"/>
        <v>7.9823396155946448E-8</v>
      </c>
      <c r="AF671" s="83">
        <f t="shared" si="359"/>
        <v>2.5436651971309406E-3</v>
      </c>
      <c r="AG671" s="147"/>
      <c r="AH671" s="83">
        <f t="shared" si="360"/>
        <v>2.8261955426797788E-3</v>
      </c>
      <c r="AI671" s="83">
        <f t="shared" si="361"/>
        <v>0.71841261090407527</v>
      </c>
      <c r="AJ671" s="83">
        <f t="shared" si="362"/>
        <v>0.90974032577685293</v>
      </c>
      <c r="AK671" s="83">
        <f t="shared" si="363"/>
        <v>-0.20062819126535861</v>
      </c>
      <c r="AL671" s="83">
        <f t="shared" si="364"/>
        <v>-2.5225332497324326</v>
      </c>
      <c r="AM671" s="83">
        <f t="shared" si="365"/>
        <v>-3.1268660752943558</v>
      </c>
      <c r="AN671" s="90">
        <f t="shared" ref="AN671:AT680" si="368">$AU671+$AB$7*SIN(AO671)</f>
        <v>66.833527980553527</v>
      </c>
      <c r="AO671" s="90">
        <f t="shared" si="368"/>
        <v>66.833564192414684</v>
      </c>
      <c r="AP671" s="90">
        <f t="shared" si="368"/>
        <v>66.833403657716872</v>
      </c>
      <c r="AQ671" s="90">
        <f t="shared" si="368"/>
        <v>66.83411556939069</v>
      </c>
      <c r="AR671" s="90">
        <f t="shared" si="368"/>
        <v>66.830962973951031</v>
      </c>
      <c r="AS671" s="90">
        <f t="shared" si="368"/>
        <v>66.845012850660254</v>
      </c>
      <c r="AT671" s="90">
        <f t="shared" si="368"/>
        <v>66.784048408693522</v>
      </c>
      <c r="AU671" s="90">
        <f t="shared" si="367"/>
        <v>67.095578841357607</v>
      </c>
    </row>
    <row r="672" spans="1:64" ht="12.95" customHeight="1">
      <c r="A672" s="214" t="s">
        <v>1428</v>
      </c>
      <c r="B672" s="215" t="s">
        <v>197</v>
      </c>
      <c r="C672" s="216">
        <v>55652.604999999981</v>
      </c>
      <c r="D672" s="216">
        <v>1E-4</v>
      </c>
      <c r="E672" s="53">
        <f t="shared" si="348"/>
        <v>73040.435499660336</v>
      </c>
      <c r="F672" s="83">
        <f t="shared" si="349"/>
        <v>73040.5</v>
      </c>
      <c r="G672" s="83">
        <f t="shared" si="345"/>
        <v>-1.4234340022085235E-2</v>
      </c>
      <c r="M672" s="83">
        <f>G672</f>
        <v>-1.4234340022085235E-2</v>
      </c>
      <c r="O672" s="83">
        <f t="shared" ca="1" si="341"/>
        <v>-1.7749233178596592E-2</v>
      </c>
      <c r="P672" s="83">
        <f t="shared" si="350"/>
        <v>-1.6235021489404491E-2</v>
      </c>
      <c r="Q672" s="146">
        <f t="shared" si="351"/>
        <v>40634.104999999981</v>
      </c>
      <c r="R672" s="83">
        <f t="shared" si="347"/>
        <v>4.0027263336747349E-6</v>
      </c>
      <c r="S672" s="85">
        <v>1</v>
      </c>
      <c r="T672" s="83">
        <f t="shared" si="352"/>
        <v>4.0027263336747349E-6</v>
      </c>
      <c r="Z672" s="83">
        <f t="shared" si="353"/>
        <v>73040.5</v>
      </c>
      <c r="AA672" s="90">
        <f t="shared" si="354"/>
        <v>-1.3408738272974299E-2</v>
      </c>
      <c r="AB672" s="90">
        <f t="shared" si="355"/>
        <v>-1.7060623238515427E-2</v>
      </c>
      <c r="AC672" s="90">
        <f t="shared" si="356"/>
        <v>2.0006814673192569E-3</v>
      </c>
      <c r="AD672" s="90">
        <f t="shared" si="357"/>
        <v>-8.256017491109352E-4</v>
      </c>
      <c r="AE672" s="90">
        <f t="shared" si="358"/>
        <v>6.8161824813503556E-7</v>
      </c>
      <c r="AF672" s="83">
        <f t="shared" si="359"/>
        <v>2.0006814673192569E-3</v>
      </c>
      <c r="AG672" s="147"/>
      <c r="AH672" s="83">
        <f t="shared" si="360"/>
        <v>2.8262832164301921E-3</v>
      </c>
      <c r="AI672" s="83">
        <f t="shared" si="361"/>
        <v>0.71844232602074554</v>
      </c>
      <c r="AJ672" s="83">
        <f t="shared" si="362"/>
        <v>0.90980180153844792</v>
      </c>
      <c r="AK672" s="83">
        <f t="shared" si="363"/>
        <v>-0.20066989074512617</v>
      </c>
      <c r="AL672" s="83">
        <f t="shared" si="364"/>
        <v>-2.522385154747941</v>
      </c>
      <c r="AM672" s="83">
        <f t="shared" si="365"/>
        <v>-3.1260682286183132</v>
      </c>
      <c r="AN672" s="90">
        <f t="shared" si="368"/>
        <v>66.83372140504585</v>
      </c>
      <c r="AO672" s="90">
        <f t="shared" si="368"/>
        <v>66.833757569060637</v>
      </c>
      <c r="AP672" s="90">
        <f t="shared" si="368"/>
        <v>66.833597210434149</v>
      </c>
      <c r="AQ672" s="90">
        <f t="shared" si="368"/>
        <v>66.834308501069216</v>
      </c>
      <c r="AR672" s="90">
        <f t="shared" si="368"/>
        <v>66.831157947272246</v>
      </c>
      <c r="AS672" s="90">
        <f t="shared" si="368"/>
        <v>66.845201886406358</v>
      </c>
      <c r="AT672" s="90">
        <f t="shared" si="368"/>
        <v>66.784249904053098</v>
      </c>
      <c r="AU672" s="90">
        <f t="shared" si="367"/>
        <v>67.095815876912212</v>
      </c>
    </row>
    <row r="673" spans="1:64" ht="12.95" customHeight="1">
      <c r="A673" s="214" t="s">
        <v>1428</v>
      </c>
      <c r="B673" s="215" t="s">
        <v>197</v>
      </c>
      <c r="C673" s="216">
        <v>55655.474299999885</v>
      </c>
      <c r="D673" s="216">
        <v>2.0000000000000001E-4</v>
      </c>
      <c r="E673" s="53">
        <f t="shared" si="348"/>
        <v>73053.437214129881</v>
      </c>
      <c r="F673" s="83">
        <f t="shared" si="349"/>
        <v>73053.5</v>
      </c>
      <c r="G673" s="83">
        <f t="shared" si="345"/>
        <v>-1.3855980112566613E-2</v>
      </c>
      <c r="M673" s="83">
        <f>G673</f>
        <v>-1.3855980112566613E-2</v>
      </c>
      <c r="O673" s="83">
        <f t="shared" ca="1" si="341"/>
        <v>-1.7762278852716411E-2</v>
      </c>
      <c r="P673" s="83">
        <f t="shared" si="350"/>
        <v>-1.6239079085077074E-2</v>
      </c>
      <c r="Q673" s="146">
        <f t="shared" si="351"/>
        <v>40636.974299999885</v>
      </c>
      <c r="R673" s="83">
        <f t="shared" si="347"/>
        <v>5.6791607127804159E-6</v>
      </c>
      <c r="S673" s="85">
        <v>1</v>
      </c>
      <c r="T673" s="83">
        <f t="shared" si="352"/>
        <v>5.6791607127804159E-6</v>
      </c>
      <c r="Z673" s="83">
        <f t="shared" si="353"/>
        <v>73053.5</v>
      </c>
      <c r="AA673" s="90">
        <f t="shared" si="354"/>
        <v>-1.3410552241656302E-2</v>
      </c>
      <c r="AB673" s="90">
        <f t="shared" si="355"/>
        <v>-1.6684506955987385E-2</v>
      </c>
      <c r="AC673" s="90">
        <f t="shared" si="356"/>
        <v>2.3830989725104612E-3</v>
      </c>
      <c r="AD673" s="90">
        <f t="shared" si="357"/>
        <v>-4.4542787091031086E-4</v>
      </c>
      <c r="AE673" s="90">
        <f t="shared" si="358"/>
        <v>1.9840598818369256E-7</v>
      </c>
      <c r="AF673" s="83">
        <f t="shared" si="359"/>
        <v>2.3830989725104612E-3</v>
      </c>
      <c r="AG673" s="147"/>
      <c r="AH673" s="83">
        <f t="shared" si="360"/>
        <v>2.8285268434207716E-3</v>
      </c>
      <c r="AI673" s="83">
        <f t="shared" si="361"/>
        <v>0.7192179541492576</v>
      </c>
      <c r="AJ673" s="83">
        <f t="shared" si="362"/>
        <v>0.91139493724006349</v>
      </c>
      <c r="AK673" s="83">
        <f t="shared" si="363"/>
        <v>-0.20175373988142223</v>
      </c>
      <c r="AL673" s="83">
        <f t="shared" si="364"/>
        <v>-2.5185303753113475</v>
      </c>
      <c r="AM673" s="83">
        <f t="shared" si="365"/>
        <v>-3.1054301255499386</v>
      </c>
      <c r="AN673" s="90">
        <f t="shared" si="368"/>
        <v>66.838753253479652</v>
      </c>
      <c r="AO673" s="90">
        <f t="shared" si="368"/>
        <v>66.838788186601775</v>
      </c>
      <c r="AP673" s="90">
        <f t="shared" si="368"/>
        <v>66.838632372723055</v>
      </c>
      <c r="AQ673" s="90">
        <f t="shared" si="368"/>
        <v>66.839327576989064</v>
      </c>
      <c r="AR673" s="90">
        <f t="shared" si="368"/>
        <v>66.836230108605847</v>
      </c>
      <c r="AS673" s="90">
        <f t="shared" si="368"/>
        <v>66.850118936076711</v>
      </c>
      <c r="AT673" s="90">
        <f t="shared" si="368"/>
        <v>66.789494933688559</v>
      </c>
      <c r="AU673" s="90">
        <f t="shared" si="367"/>
        <v>67.101978801331938</v>
      </c>
    </row>
    <row r="674" spans="1:64" ht="12.95" customHeight="1">
      <c r="A674" s="214" t="s">
        <v>1428</v>
      </c>
      <c r="B674" s="215" t="s">
        <v>195</v>
      </c>
      <c r="C674" s="216">
        <v>55655.584499999881</v>
      </c>
      <c r="D674" s="216">
        <v>1E-4</v>
      </c>
      <c r="E674" s="53">
        <f t="shared" si="348"/>
        <v>73053.936565516808</v>
      </c>
      <c r="F674" s="83">
        <f t="shared" si="349"/>
        <v>73054</v>
      </c>
      <c r="G674" s="83">
        <f t="shared" si="345"/>
        <v>-1.3999120121297892E-2</v>
      </c>
      <c r="M674" s="83">
        <f>G674</f>
        <v>-1.3999120121297892E-2</v>
      </c>
      <c r="O674" s="83">
        <f t="shared" ca="1" si="341"/>
        <v>-1.7762780609413324E-2</v>
      </c>
      <c r="P674" s="83">
        <f t="shared" si="350"/>
        <v>-1.6239235142733191E-2</v>
      </c>
      <c r="Q674" s="146">
        <f t="shared" si="351"/>
        <v>40637.084499999881</v>
      </c>
      <c r="R674" s="83">
        <f t="shared" si="347"/>
        <v>5.0181153092600694E-6</v>
      </c>
      <c r="S674" s="85">
        <v>1</v>
      </c>
      <c r="T674" s="83">
        <f t="shared" si="352"/>
        <v>5.0181153092600694E-6</v>
      </c>
      <c r="Z674" s="83">
        <f t="shared" si="353"/>
        <v>73054</v>
      </c>
      <c r="AA674" s="90">
        <f t="shared" si="354"/>
        <v>-1.3410623388306613E-2</v>
      </c>
      <c r="AB674" s="90">
        <f t="shared" si="355"/>
        <v>-1.6827731875724471E-2</v>
      </c>
      <c r="AC674" s="90">
        <f t="shared" si="356"/>
        <v>2.2401150214352988E-3</v>
      </c>
      <c r="AD674" s="90">
        <f t="shared" si="357"/>
        <v>-5.8849673299127964E-4</v>
      </c>
      <c r="AE674" s="90">
        <f t="shared" si="358"/>
        <v>3.4632840474140946E-7</v>
      </c>
      <c r="AF674" s="83">
        <f t="shared" si="359"/>
        <v>2.2401150214352988E-3</v>
      </c>
      <c r="AG674" s="147"/>
      <c r="AH674" s="83">
        <f t="shared" si="360"/>
        <v>2.8286117544265793E-3</v>
      </c>
      <c r="AI674" s="83">
        <f t="shared" si="361"/>
        <v>0.71924790294941365</v>
      </c>
      <c r="AJ674" s="83">
        <f t="shared" si="362"/>
        <v>0.9114560097938349</v>
      </c>
      <c r="AK674" s="83">
        <f t="shared" si="363"/>
        <v>-0.20179541330259998</v>
      </c>
      <c r="AL674" s="83">
        <f t="shared" si="364"/>
        <v>-2.518381948286462</v>
      </c>
      <c r="AM674" s="83">
        <f t="shared" si="365"/>
        <v>-3.1046404014669777</v>
      </c>
      <c r="AN674" s="90">
        <f t="shared" si="368"/>
        <v>66.838946894545259</v>
      </c>
      <c r="AO674" s="90">
        <f t="shared" si="368"/>
        <v>66.83898178083038</v>
      </c>
      <c r="AP674" s="90">
        <f t="shared" si="368"/>
        <v>66.838826140468342</v>
      </c>
      <c r="AQ674" s="90">
        <f t="shared" si="368"/>
        <v>66.839520728399478</v>
      </c>
      <c r="AR674" s="90">
        <f t="shared" si="368"/>
        <v>66.83642530172915</v>
      </c>
      <c r="AS674" s="90">
        <f t="shared" si="368"/>
        <v>66.850308135442845</v>
      </c>
      <c r="AT674" s="90">
        <f t="shared" si="368"/>
        <v>66.789696902397012</v>
      </c>
      <c r="AU674" s="90">
        <f t="shared" si="367"/>
        <v>67.102215836886543</v>
      </c>
    </row>
    <row r="675" spans="1:64" ht="12.95" customHeight="1">
      <c r="A675" s="53" t="s">
        <v>318</v>
      </c>
      <c r="B675" s="52" t="s">
        <v>195</v>
      </c>
      <c r="C675" s="51">
        <v>55657.349900000001</v>
      </c>
      <c r="D675" s="51">
        <v>2.9999999999999997E-4</v>
      </c>
      <c r="E675" s="53">
        <f t="shared" si="348"/>
        <v>73061.936156611104</v>
      </c>
      <c r="F675" s="83">
        <f t="shared" si="349"/>
        <v>73062</v>
      </c>
      <c r="G675" s="83">
        <f t="shared" si="345"/>
        <v>-1.4089359996432904E-2</v>
      </c>
      <c r="K675" s="83">
        <f>G675</f>
        <v>-1.4089359996432904E-2</v>
      </c>
      <c r="O675" s="83">
        <f t="shared" ca="1" si="341"/>
        <v>-1.7770808716563981E-2</v>
      </c>
      <c r="P675" s="83">
        <f t="shared" si="350"/>
        <v>-1.6241732027796663E-2</v>
      </c>
      <c r="Q675" s="146">
        <f t="shared" si="351"/>
        <v>40638.849900000001</v>
      </c>
      <c r="R675" s="83">
        <f t="shared" si="347"/>
        <v>4.6327053613969518E-6</v>
      </c>
      <c r="S675" s="85">
        <v>1</v>
      </c>
      <c r="T675" s="83">
        <f t="shared" si="352"/>
        <v>4.6327053613969518E-6</v>
      </c>
      <c r="Z675" s="83">
        <f t="shared" si="353"/>
        <v>73062</v>
      </c>
      <c r="AA675" s="90">
        <f t="shared" si="354"/>
        <v>-1.3411775653063118E-2</v>
      </c>
      <c r="AB675" s="90">
        <f t="shared" si="355"/>
        <v>-1.6919316371166448E-2</v>
      </c>
      <c r="AC675" s="90">
        <f t="shared" si="356"/>
        <v>2.1523720313637584E-3</v>
      </c>
      <c r="AD675" s="90">
        <f t="shared" si="357"/>
        <v>-6.775843433697859E-4</v>
      </c>
      <c r="AE675" s="90">
        <f t="shared" si="358"/>
        <v>4.5912054237986395E-7</v>
      </c>
      <c r="AF675" s="83">
        <f t="shared" si="359"/>
        <v>2.1523720313637584E-3</v>
      </c>
      <c r="AG675" s="147"/>
      <c r="AH675" s="83">
        <f t="shared" si="360"/>
        <v>2.8299563747335439E-3</v>
      </c>
      <c r="AI675" s="83">
        <f t="shared" si="361"/>
        <v>0.71972826523842381</v>
      </c>
      <c r="AJ675" s="83">
        <f t="shared" si="362"/>
        <v>0.91243112763836842</v>
      </c>
      <c r="AK675" s="83">
        <f t="shared" si="363"/>
        <v>-0.20246205452381871</v>
      </c>
      <c r="AL675" s="83">
        <f t="shared" si="364"/>
        <v>-2.5160054328172019</v>
      </c>
      <c r="AM675" s="83">
        <f t="shared" si="365"/>
        <v>-3.0920452336283089</v>
      </c>
      <c r="AN675" s="90">
        <f t="shared" si="368"/>
        <v>66.842046248518031</v>
      </c>
      <c r="AO675" s="90">
        <f t="shared" si="368"/>
        <v>66.842080390508258</v>
      </c>
      <c r="AP675" s="90">
        <f t="shared" si="368"/>
        <v>66.841927513384206</v>
      </c>
      <c r="AQ675" s="90">
        <f t="shared" si="368"/>
        <v>66.842612264452796</v>
      </c>
      <c r="AR675" s="90">
        <f t="shared" si="368"/>
        <v>66.839549502721297</v>
      </c>
      <c r="AS675" s="90">
        <f t="shared" si="368"/>
        <v>66.853336160201863</v>
      </c>
      <c r="AT675" s="90">
        <f t="shared" si="368"/>
        <v>66.79293079111261</v>
      </c>
      <c r="AU675" s="90">
        <f t="shared" si="367"/>
        <v>67.106008405760221</v>
      </c>
    </row>
    <row r="676" spans="1:64" ht="12.95" customHeight="1">
      <c r="A676" s="214" t="s">
        <v>1428</v>
      </c>
      <c r="B676" s="215" t="s">
        <v>197</v>
      </c>
      <c r="C676" s="216">
        <v>55657.460700000171</v>
      </c>
      <c r="D676" s="216">
        <v>1E-4</v>
      </c>
      <c r="E676" s="53">
        <f t="shared" si="348"/>
        <v>73062.4382267904</v>
      </c>
      <c r="F676" s="83">
        <f t="shared" si="349"/>
        <v>73062.5</v>
      </c>
      <c r="G676" s="83">
        <f t="shared" si="345"/>
        <v>-1.3632499831146561E-2</v>
      </c>
      <c r="M676" s="83">
        <f>G676</f>
        <v>-1.3632499831146561E-2</v>
      </c>
      <c r="O676" s="83">
        <f t="shared" ca="1" si="341"/>
        <v>-1.7771310473260894E-2</v>
      </c>
      <c r="P676" s="83">
        <f t="shared" si="350"/>
        <v>-1.6241888080773485E-2</v>
      </c>
      <c r="Q676" s="146">
        <f t="shared" si="351"/>
        <v>40638.960700000171</v>
      </c>
      <c r="R676" s="83">
        <f t="shared" si="347"/>
        <v>6.8089070372910619E-6</v>
      </c>
      <c r="S676" s="85">
        <v>1</v>
      </c>
      <c r="T676" s="83">
        <f t="shared" si="352"/>
        <v>6.8089070372910619E-6</v>
      </c>
      <c r="Z676" s="83">
        <f t="shared" si="353"/>
        <v>73062.5</v>
      </c>
      <c r="AA676" s="90">
        <f t="shared" si="354"/>
        <v>-1.341184854029329E-2</v>
      </c>
      <c r="AB676" s="90">
        <f t="shared" si="355"/>
        <v>-1.6462539371626755E-2</v>
      </c>
      <c r="AC676" s="90">
        <f t="shared" si="356"/>
        <v>2.609388249626924E-3</v>
      </c>
      <c r="AD676" s="90">
        <f t="shared" si="357"/>
        <v>-2.2065129085327082E-4</v>
      </c>
      <c r="AE676" s="90">
        <f t="shared" si="358"/>
        <v>4.8686992155214713E-8</v>
      </c>
      <c r="AF676" s="83">
        <f t="shared" si="359"/>
        <v>2.609388249626924E-3</v>
      </c>
      <c r="AG676" s="147"/>
      <c r="AH676" s="83">
        <f t="shared" si="360"/>
        <v>2.8300395404801944E-3</v>
      </c>
      <c r="AI676" s="83">
        <f t="shared" si="361"/>
        <v>0.71975836181192343</v>
      </c>
      <c r="AJ676" s="83">
        <f t="shared" si="362"/>
        <v>0.91249194457581018</v>
      </c>
      <c r="AK676" s="83">
        <f t="shared" si="363"/>
        <v>-0.20250371121026942</v>
      </c>
      <c r="AL676" s="83">
        <f t="shared" si="364"/>
        <v>-2.5158567951989599</v>
      </c>
      <c r="AM676" s="83">
        <f t="shared" si="365"/>
        <v>-3.0912605520472227</v>
      </c>
      <c r="AN676" s="90">
        <f t="shared" si="368"/>
        <v>66.842240026818487</v>
      </c>
      <c r="AO676" s="90">
        <f t="shared" si="368"/>
        <v>66.842274122609069</v>
      </c>
      <c r="AP676" s="90">
        <f t="shared" si="368"/>
        <v>66.842121417370009</v>
      </c>
      <c r="AQ676" s="90">
        <f t="shared" si="368"/>
        <v>66.842805555181286</v>
      </c>
      <c r="AR676" s="90">
        <f t="shared" si="368"/>
        <v>66.839744834798708</v>
      </c>
      <c r="AS676" s="90">
        <f t="shared" si="368"/>
        <v>66.853525464143644</v>
      </c>
      <c r="AT676" s="90">
        <f t="shared" si="368"/>
        <v>66.793133058593668</v>
      </c>
      <c r="AU676" s="90">
        <f t="shared" si="367"/>
        <v>67.10624544131484</v>
      </c>
    </row>
    <row r="677" spans="1:64" ht="12.95" customHeight="1">
      <c r="A677" s="214" t="s">
        <v>1428</v>
      </c>
      <c r="B677" s="215" t="s">
        <v>195</v>
      </c>
      <c r="C677" s="216">
        <v>55658.453699999955</v>
      </c>
      <c r="D677" s="216">
        <v>1E-4</v>
      </c>
      <c r="E677" s="53">
        <f t="shared" si="348"/>
        <v>73066.937826855181</v>
      </c>
      <c r="F677" s="83">
        <f t="shared" si="349"/>
        <v>73067</v>
      </c>
      <c r="G677" s="83">
        <f t="shared" si="345"/>
        <v>-1.372076004918199E-2</v>
      </c>
      <c r="M677" s="83">
        <f>G677</f>
        <v>-1.372076004918199E-2</v>
      </c>
      <c r="O677" s="83">
        <f t="shared" ca="1" si="341"/>
        <v>-1.7775826283533129E-2</v>
      </c>
      <c r="P677" s="83">
        <f t="shared" si="350"/>
        <v>-1.6243292545178499E-2</v>
      </c>
      <c r="Q677" s="146">
        <f t="shared" si="351"/>
        <v>40639.953699999955</v>
      </c>
      <c r="R677" s="83">
        <f t="shared" si="347"/>
        <v>6.3631701933583764E-6</v>
      </c>
      <c r="S677" s="85">
        <v>1</v>
      </c>
      <c r="T677" s="83">
        <f t="shared" si="352"/>
        <v>6.3631701933583764E-6</v>
      </c>
      <c r="Z677" s="83">
        <f t="shared" si="353"/>
        <v>73067</v>
      </c>
      <c r="AA677" s="90">
        <f t="shared" si="354"/>
        <v>-1.3412509140878565E-2</v>
      </c>
      <c r="AB677" s="90">
        <f t="shared" si="355"/>
        <v>-1.6551543453481924E-2</v>
      </c>
      <c r="AC677" s="90">
        <f t="shared" si="356"/>
        <v>2.5225324959965087E-3</v>
      </c>
      <c r="AD677" s="90">
        <f t="shared" si="357"/>
        <v>-3.0825090830342503E-4</v>
      </c>
      <c r="AE677" s="90">
        <f t="shared" si="358"/>
        <v>9.5018622469886542E-8</v>
      </c>
      <c r="AF677" s="83">
        <f t="shared" si="359"/>
        <v>2.5225324959965087E-3</v>
      </c>
      <c r="AG677" s="147"/>
      <c r="AH677" s="83">
        <f t="shared" si="360"/>
        <v>2.8307834042999337E-3</v>
      </c>
      <c r="AI677" s="83">
        <f t="shared" si="361"/>
        <v>0.72002962304065443</v>
      </c>
      <c r="AJ677" s="83">
        <f t="shared" si="362"/>
        <v>0.91303861791094132</v>
      </c>
      <c r="AK677" s="83">
        <f t="shared" si="363"/>
        <v>-0.20287857662530812</v>
      </c>
      <c r="AL677" s="83">
        <f t="shared" si="364"/>
        <v>-2.5145184970227237</v>
      </c>
      <c r="AM677" s="83">
        <f t="shared" si="365"/>
        <v>-3.0842116663425081</v>
      </c>
      <c r="AN677" s="90">
        <f t="shared" si="368"/>
        <v>66.843984396021938</v>
      </c>
      <c r="AO677" s="90">
        <f t="shared" si="368"/>
        <v>66.844018077704987</v>
      </c>
      <c r="AP677" s="90">
        <f t="shared" si="368"/>
        <v>66.843866915080412</v>
      </c>
      <c r="AQ677" s="90">
        <f t="shared" si="368"/>
        <v>66.84454554188261</v>
      </c>
      <c r="AR677" s="90">
        <f t="shared" si="368"/>
        <v>66.841503192105705</v>
      </c>
      <c r="AS677" s="90">
        <f t="shared" si="368"/>
        <v>66.855229478634115</v>
      </c>
      <c r="AT677" s="90">
        <f t="shared" si="368"/>
        <v>66.794954257819043</v>
      </c>
      <c r="AU677" s="90">
        <f t="shared" si="367"/>
        <v>67.108378761306284</v>
      </c>
    </row>
    <row r="678" spans="1:64" ht="12.95" customHeight="1">
      <c r="A678" s="214" t="s">
        <v>1428</v>
      </c>
      <c r="B678" s="215" t="s">
        <v>197</v>
      </c>
      <c r="C678" s="216">
        <v>55658.564100000076</v>
      </c>
      <c r="D678" s="216">
        <v>2.0000000000000001E-4</v>
      </c>
      <c r="E678" s="53">
        <f t="shared" si="348"/>
        <v>73067.438084506546</v>
      </c>
      <c r="F678" s="83">
        <f t="shared" si="349"/>
        <v>73067.5</v>
      </c>
      <c r="G678" s="83">
        <f t="shared" si="345"/>
        <v>-1.36638999247225E-2</v>
      </c>
      <c r="M678" s="83">
        <f>G678</f>
        <v>-1.36638999247225E-2</v>
      </c>
      <c r="O678" s="83">
        <f t="shared" ca="1" si="341"/>
        <v>-1.7776328040230042E-2</v>
      </c>
      <c r="P678" s="83">
        <f t="shared" si="350"/>
        <v>-1.6243448595402794E-2</v>
      </c>
      <c r="Q678" s="146">
        <f t="shared" si="351"/>
        <v>40640.064100000076</v>
      </c>
      <c r="R678" s="83">
        <f t="shared" si="347"/>
        <v>6.6540713444084695E-6</v>
      </c>
      <c r="S678" s="85">
        <v>1</v>
      </c>
      <c r="T678" s="83">
        <f t="shared" si="352"/>
        <v>6.6540713444084695E-6</v>
      </c>
      <c r="Z678" s="83">
        <f t="shared" si="353"/>
        <v>73067.5</v>
      </c>
      <c r="AA678" s="90">
        <f t="shared" si="354"/>
        <v>-1.3412583054061539E-2</v>
      </c>
      <c r="AB678" s="90">
        <f t="shared" si="355"/>
        <v>-1.6494765466063755E-2</v>
      </c>
      <c r="AC678" s="90">
        <f t="shared" si="356"/>
        <v>2.5795486706802935E-3</v>
      </c>
      <c r="AD678" s="90">
        <f t="shared" si="357"/>
        <v>-2.5131687066096142E-4</v>
      </c>
      <c r="AE678" s="90">
        <f t="shared" si="358"/>
        <v>6.3160169478818416E-8</v>
      </c>
      <c r="AF678" s="83">
        <f t="shared" si="359"/>
        <v>2.5795486706802935E-3</v>
      </c>
      <c r="AG678" s="147"/>
      <c r="AH678" s="83">
        <f t="shared" si="360"/>
        <v>2.8308655413412554E-3</v>
      </c>
      <c r="AI678" s="83">
        <f t="shared" si="361"/>
        <v>0.7200598067718168</v>
      </c>
      <c r="AJ678" s="83">
        <f t="shared" si="362"/>
        <v>0.91309928385022832</v>
      </c>
      <c r="AK678" s="83">
        <f t="shared" si="363"/>
        <v>-0.20292022334808446</v>
      </c>
      <c r="AL678" s="83">
        <f t="shared" si="364"/>
        <v>-2.5143697349706495</v>
      </c>
      <c r="AM678" s="83">
        <f t="shared" si="365"/>
        <v>-3.0834299254356807</v>
      </c>
      <c r="AN678" s="90">
        <f t="shared" si="368"/>
        <v>66.844178255365321</v>
      </c>
      <c r="AO678" s="90">
        <f t="shared" si="368"/>
        <v>66.844211891224191</v>
      </c>
      <c r="AP678" s="90">
        <f t="shared" si="368"/>
        <v>66.844060899516762</v>
      </c>
      <c r="AQ678" s="90">
        <f t="shared" si="368"/>
        <v>66.844738914913137</v>
      </c>
      <c r="AR678" s="90">
        <f t="shared" si="368"/>
        <v>66.841698606124226</v>
      </c>
      <c r="AS678" s="90">
        <f t="shared" si="368"/>
        <v>66.855418844656043</v>
      </c>
      <c r="AT678" s="90">
        <f t="shared" si="368"/>
        <v>66.795156701312692</v>
      </c>
      <c r="AU678" s="90">
        <f t="shared" si="367"/>
        <v>67.108615796860889</v>
      </c>
    </row>
    <row r="679" spans="1:64" ht="12.95" customHeight="1">
      <c r="A679" s="214" t="s">
        <v>1428</v>
      </c>
      <c r="B679" s="215" t="s">
        <v>195</v>
      </c>
      <c r="C679" s="216">
        <v>55660.439799999818</v>
      </c>
      <c r="D679" s="216">
        <v>1E-4</v>
      </c>
      <c r="E679" s="53">
        <f t="shared" si="348"/>
        <v>73075.937480118009</v>
      </c>
      <c r="F679" s="83">
        <f t="shared" si="349"/>
        <v>73076</v>
      </c>
      <c r="G679" s="83">
        <f t="shared" si="345"/>
        <v>-1.3797280182188842E-2</v>
      </c>
      <c r="M679" s="83">
        <f>G679</f>
        <v>-1.3797280182188842E-2</v>
      </c>
      <c r="O679" s="83">
        <f t="shared" ca="1" si="341"/>
        <v>-1.7784857904077613E-2</v>
      </c>
      <c r="P679" s="83">
        <f t="shared" si="350"/>
        <v>-1.6246101407102177E-2</v>
      </c>
      <c r="Q679" s="146">
        <f t="shared" si="351"/>
        <v>40641.939799999818</v>
      </c>
      <c r="R679" s="83">
        <f t="shared" si="347"/>
        <v>5.9967253915860452E-6</v>
      </c>
      <c r="S679" s="85">
        <v>1</v>
      </c>
      <c r="T679" s="83">
        <f t="shared" si="352"/>
        <v>5.9967253915860452E-6</v>
      </c>
      <c r="Z679" s="83">
        <f t="shared" si="353"/>
        <v>73076</v>
      </c>
      <c r="AA679" s="90">
        <f t="shared" si="354"/>
        <v>-1.3413855300865519E-2</v>
      </c>
      <c r="AB679" s="90">
        <f t="shared" si="355"/>
        <v>-1.6629526288425501E-2</v>
      </c>
      <c r="AC679" s="90">
        <f t="shared" si="356"/>
        <v>2.4488212249133348E-3</v>
      </c>
      <c r="AD679" s="90">
        <f t="shared" si="357"/>
        <v>-3.8342488132332361E-4</v>
      </c>
      <c r="AE679" s="90">
        <f t="shared" si="358"/>
        <v>1.470146396178048E-7</v>
      </c>
      <c r="AF679" s="83">
        <f t="shared" si="359"/>
        <v>2.4488212249133348E-3</v>
      </c>
      <c r="AG679" s="147"/>
      <c r="AH679" s="83">
        <f t="shared" si="360"/>
        <v>2.8322461062366589E-3</v>
      </c>
      <c r="AI679" s="83">
        <f t="shared" si="361"/>
        <v>0.7205742665771584</v>
      </c>
      <c r="AJ679" s="83">
        <f t="shared" si="362"/>
        <v>0.9141282866902587</v>
      </c>
      <c r="AK679" s="83">
        <f t="shared" si="363"/>
        <v>-0.20362806370777123</v>
      </c>
      <c r="AL679" s="83">
        <f t="shared" si="364"/>
        <v>-2.5118388694025651</v>
      </c>
      <c r="AM679" s="83">
        <f t="shared" si="365"/>
        <v>-3.0701850126092176</v>
      </c>
      <c r="AN679" s="90">
        <f t="shared" si="368"/>
        <v>66.847475108057409</v>
      </c>
      <c r="AO679" s="90">
        <f t="shared" si="368"/>
        <v>66.847507970655158</v>
      </c>
      <c r="AP679" s="90">
        <f t="shared" si="368"/>
        <v>66.847359869635383</v>
      </c>
      <c r="AQ679" s="90">
        <f t="shared" si="368"/>
        <v>66.848027519959899</v>
      </c>
      <c r="AR679" s="90">
        <f t="shared" si="368"/>
        <v>66.845021900646557</v>
      </c>
      <c r="AS679" s="90">
        <f t="shared" si="368"/>
        <v>66.858639023825447</v>
      </c>
      <c r="AT679" s="90">
        <f t="shared" si="368"/>
        <v>66.798600936917879</v>
      </c>
      <c r="AU679" s="90">
        <f t="shared" si="367"/>
        <v>67.112645401289171</v>
      </c>
    </row>
    <row r="680" spans="1:64" ht="12.95" customHeight="1">
      <c r="A680" s="214" t="s">
        <v>1428</v>
      </c>
      <c r="B680" s="215" t="s">
        <v>197</v>
      </c>
      <c r="C680" s="216">
        <v>55660.55019999994</v>
      </c>
      <c r="D680" s="216">
        <v>2.0000000000000001E-4</v>
      </c>
      <c r="E680" s="53">
        <f t="shared" si="348"/>
        <v>73076.437737769375</v>
      </c>
      <c r="F680" s="83">
        <f t="shared" si="349"/>
        <v>73076.5</v>
      </c>
      <c r="G680" s="83">
        <f t="shared" si="345"/>
        <v>-1.3740420057729352E-2</v>
      </c>
      <c r="M680" s="83">
        <f>G680</f>
        <v>-1.3740420057729352E-2</v>
      </c>
      <c r="O680" s="83">
        <f t="shared" ca="1" si="341"/>
        <v>-1.778535966077454E-2</v>
      </c>
      <c r="P680" s="83">
        <f t="shared" si="350"/>
        <v>-1.6246257452371928E-2</v>
      </c>
      <c r="Q680" s="146">
        <f t="shared" si="351"/>
        <v>40642.05019999994</v>
      </c>
      <c r="R680" s="83">
        <f t="shared" si="347"/>
        <v>6.2792210483890923E-6</v>
      </c>
      <c r="S680" s="85">
        <v>1</v>
      </c>
      <c r="T680" s="83">
        <f t="shared" si="352"/>
        <v>6.2792210483890923E-6</v>
      </c>
      <c r="Z680" s="83">
        <f t="shared" si="353"/>
        <v>73076.5</v>
      </c>
      <c r="AA680" s="90">
        <f t="shared" si="354"/>
        <v>-1.3413931064659105E-2</v>
      </c>
      <c r="AB680" s="90">
        <f t="shared" si="355"/>
        <v>-1.6572746445442176E-2</v>
      </c>
      <c r="AC680" s="90">
        <f t="shared" si="356"/>
        <v>2.5058373946425759E-3</v>
      </c>
      <c r="AD680" s="90">
        <f t="shared" si="357"/>
        <v>-3.2648899307024734E-4</v>
      </c>
      <c r="AE680" s="90">
        <f t="shared" si="358"/>
        <v>1.0659506259602402E-7</v>
      </c>
      <c r="AF680" s="83">
        <f t="shared" si="359"/>
        <v>2.5058373946425759E-3</v>
      </c>
      <c r="AG680" s="147"/>
      <c r="AH680" s="83">
        <f t="shared" si="360"/>
        <v>2.8323263877128237E-3</v>
      </c>
      <c r="AI680" s="83">
        <f t="shared" si="361"/>
        <v>0.72060460762771672</v>
      </c>
      <c r="AJ680" s="83">
        <f t="shared" si="362"/>
        <v>0.91418867963732531</v>
      </c>
      <c r="AK680" s="83">
        <f t="shared" si="363"/>
        <v>-0.20366969227012369</v>
      </c>
      <c r="AL680" s="83">
        <f t="shared" si="364"/>
        <v>-2.5116898823283336</v>
      </c>
      <c r="AM680" s="83">
        <f t="shared" si="365"/>
        <v>-3.0694085178984603</v>
      </c>
      <c r="AN680" s="90">
        <f t="shared" si="368"/>
        <v>66.847669113870879</v>
      </c>
      <c r="AO680" s="90">
        <f t="shared" si="368"/>
        <v>66.847701931321069</v>
      </c>
      <c r="AP680" s="90">
        <f t="shared" si="368"/>
        <v>66.847553999461823</v>
      </c>
      <c r="AQ680" s="90">
        <f t="shared" si="368"/>
        <v>66.848221041788989</v>
      </c>
      <c r="AR680" s="90">
        <f t="shared" si="368"/>
        <v>66.845217462540703</v>
      </c>
      <c r="AS680" s="90">
        <f t="shared" si="368"/>
        <v>66.858828502652045</v>
      </c>
      <c r="AT680" s="90">
        <f t="shared" si="368"/>
        <v>66.798803697723343</v>
      </c>
      <c r="AU680" s="90">
        <f t="shared" si="367"/>
        <v>67.112882436843776</v>
      </c>
      <c r="AV680" s="90"/>
    </row>
    <row r="681" spans="1:64" ht="12.95" customHeight="1">
      <c r="A681" s="49" t="s">
        <v>309</v>
      </c>
      <c r="B681" s="50" t="s">
        <v>195</v>
      </c>
      <c r="C681" s="49">
        <v>55660.660900000003</v>
      </c>
      <c r="D681" s="49">
        <v>2.0000000000000001E-4</v>
      </c>
      <c r="E681" s="53">
        <f t="shared" si="348"/>
        <v>73076.939354816277</v>
      </c>
      <c r="F681" s="83">
        <f t="shared" si="349"/>
        <v>73077</v>
      </c>
      <c r="G681" s="83">
        <f t="shared" si="345"/>
        <v>-1.338355999905616E-2</v>
      </c>
      <c r="K681" s="83">
        <f>G681</f>
        <v>-1.338355999905616E-2</v>
      </c>
      <c r="O681" s="83">
        <f t="shared" ca="1" si="341"/>
        <v>-1.7785861417471453E-2</v>
      </c>
      <c r="P681" s="83">
        <f t="shared" si="350"/>
        <v>-1.6246413497366427E-2</v>
      </c>
      <c r="Q681" s="146">
        <f t="shared" si="351"/>
        <v>40642.160900000003</v>
      </c>
      <c r="R681" s="83">
        <f t="shared" si="347"/>
        <v>8.1959301527873314E-6</v>
      </c>
      <c r="S681" s="85">
        <v>1</v>
      </c>
      <c r="T681" s="83">
        <f t="shared" si="352"/>
        <v>8.1959301527873314E-6</v>
      </c>
      <c r="Z681" s="83">
        <f t="shared" si="353"/>
        <v>73077</v>
      </c>
      <c r="AA681" s="90">
        <f t="shared" si="354"/>
        <v>-1.3414006931411466E-2</v>
      </c>
      <c r="AB681" s="90">
        <f t="shared" si="355"/>
        <v>-1.6215966565011123E-2</v>
      </c>
      <c r="AC681" s="90">
        <f t="shared" si="356"/>
        <v>2.8628534983102666E-3</v>
      </c>
      <c r="AD681" s="90">
        <f t="shared" si="357"/>
        <v>3.0446932355305753E-5</v>
      </c>
      <c r="AE681" s="90">
        <f t="shared" si="358"/>
        <v>9.2701568984856432E-10</v>
      </c>
      <c r="AF681" s="83">
        <f t="shared" si="359"/>
        <v>2.8628534983102666E-3</v>
      </c>
      <c r="AG681" s="147"/>
      <c r="AH681" s="83">
        <f t="shared" si="360"/>
        <v>2.8324065659549613E-3</v>
      </c>
      <c r="AI681" s="83">
        <f t="shared" si="361"/>
        <v>0.72063495743471406</v>
      </c>
      <c r="AJ681" s="83">
        <f t="shared" si="362"/>
        <v>0.91424905737285977</v>
      </c>
      <c r="AK681" s="83">
        <f t="shared" si="363"/>
        <v>-0.20371131981498969</v>
      </c>
      <c r="AL681" s="83">
        <f t="shared" si="364"/>
        <v>-2.5115408827135215</v>
      </c>
      <c r="AM681" s="83">
        <f t="shared" si="365"/>
        <v>-3.0686323128847586</v>
      </c>
      <c r="AN681" s="90">
        <f t="shared" ref="AN681:AT690" si="369">$AU681+$AB$7*SIN(AO681)</f>
        <v>66.847863127843951</v>
      </c>
      <c r="AO681" s="90">
        <f t="shared" si="369"/>
        <v>66.847895900184227</v>
      </c>
      <c r="AP681" s="90">
        <f t="shared" si="369"/>
        <v>66.84774813738737</v>
      </c>
      <c r="AQ681" s="90">
        <f t="shared" si="369"/>
        <v>66.848414571909373</v>
      </c>
      <c r="AR681" s="90">
        <f t="shared" si="369"/>
        <v>66.845413032664595</v>
      </c>
      <c r="AS681" s="90">
        <f t="shared" si="369"/>
        <v>66.859017987785677</v>
      </c>
      <c r="AT681" s="90">
        <f t="shared" si="369"/>
        <v>66.799006476175592</v>
      </c>
      <c r="AU681" s="90">
        <f t="shared" si="367"/>
        <v>67.113119472398381</v>
      </c>
    </row>
    <row r="682" spans="1:64" ht="12.95" customHeight="1">
      <c r="A682" s="214" t="s">
        <v>1428</v>
      </c>
      <c r="B682" s="215" t="s">
        <v>195</v>
      </c>
      <c r="C682" s="216">
        <v>55660.661299999803</v>
      </c>
      <c r="D682" s="216">
        <v>2.0000000000000001E-4</v>
      </c>
      <c r="E682" s="53">
        <f t="shared" si="348"/>
        <v>73076.941167343088</v>
      </c>
      <c r="F682" s="83">
        <f t="shared" si="349"/>
        <v>73077</v>
      </c>
      <c r="G682" s="83">
        <f t="shared" si="345"/>
        <v>-1.2983560198335908E-2</v>
      </c>
      <c r="M682" s="83">
        <f>G682</f>
        <v>-1.2983560198335908E-2</v>
      </c>
      <c r="O682" s="83">
        <f t="shared" ca="1" si="341"/>
        <v>-1.7785861417471453E-2</v>
      </c>
      <c r="P682" s="83">
        <f t="shared" si="350"/>
        <v>-1.6246413497366427E-2</v>
      </c>
      <c r="Q682" s="146">
        <f t="shared" si="351"/>
        <v>40642.161299999803</v>
      </c>
      <c r="R682" s="83">
        <f t="shared" si="347"/>
        <v>1.0646211650994339E-5</v>
      </c>
      <c r="S682" s="85">
        <v>1</v>
      </c>
      <c r="T682" s="83">
        <f t="shared" si="352"/>
        <v>1.0646211650994339E-5</v>
      </c>
      <c r="Z682" s="83">
        <f t="shared" si="353"/>
        <v>73077</v>
      </c>
      <c r="AA682" s="90">
        <f t="shared" si="354"/>
        <v>-1.3414006931411466E-2</v>
      </c>
      <c r="AB682" s="90">
        <f t="shared" si="355"/>
        <v>-1.5815966764290871E-2</v>
      </c>
      <c r="AC682" s="90">
        <f t="shared" si="356"/>
        <v>3.2628532990305187E-3</v>
      </c>
      <c r="AD682" s="90">
        <f t="shared" si="357"/>
        <v>4.3044673307555785E-4</v>
      </c>
      <c r="AE682" s="90">
        <f t="shared" si="358"/>
        <v>1.8528439001542054E-7</v>
      </c>
      <c r="AF682" s="83">
        <f t="shared" si="359"/>
        <v>3.2628532990305187E-3</v>
      </c>
      <c r="AG682" s="147"/>
      <c r="AH682" s="83">
        <f t="shared" si="360"/>
        <v>2.8324065659549613E-3</v>
      </c>
      <c r="AI682" s="83">
        <f t="shared" si="361"/>
        <v>0.72063495743471406</v>
      </c>
      <c r="AJ682" s="83">
        <f t="shared" si="362"/>
        <v>0.91424905737285977</v>
      </c>
      <c r="AK682" s="83">
        <f t="shared" si="363"/>
        <v>-0.20371131981498969</v>
      </c>
      <c r="AL682" s="83">
        <f t="shared" si="364"/>
        <v>-2.5115408827135215</v>
      </c>
      <c r="AM682" s="83">
        <f t="shared" si="365"/>
        <v>-3.0686323128847586</v>
      </c>
      <c r="AN682" s="90">
        <f t="shared" si="369"/>
        <v>66.847863127843951</v>
      </c>
      <c r="AO682" s="90">
        <f t="shared" si="369"/>
        <v>66.847895900184227</v>
      </c>
      <c r="AP682" s="90">
        <f t="shared" si="369"/>
        <v>66.84774813738737</v>
      </c>
      <c r="AQ682" s="90">
        <f t="shared" si="369"/>
        <v>66.848414571909373</v>
      </c>
      <c r="AR682" s="90">
        <f t="shared" si="369"/>
        <v>66.845413032664595</v>
      </c>
      <c r="AS682" s="90">
        <f t="shared" si="369"/>
        <v>66.859017987785677</v>
      </c>
      <c r="AT682" s="90">
        <f t="shared" si="369"/>
        <v>66.799006476175592</v>
      </c>
      <c r="AU682" s="90">
        <f t="shared" si="367"/>
        <v>67.113119472398381</v>
      </c>
    </row>
    <row r="683" spans="1:64" ht="12.95" customHeight="1">
      <c r="A683" s="49" t="s">
        <v>309</v>
      </c>
      <c r="B683" s="50" t="s">
        <v>197</v>
      </c>
      <c r="C683" s="49">
        <v>55660.771200000003</v>
      </c>
      <c r="D683" s="49">
        <v>1.1000000000000001E-3</v>
      </c>
      <c r="E683" s="53">
        <f t="shared" si="348"/>
        <v>73077.439159335161</v>
      </c>
      <c r="F683" s="83">
        <f t="shared" si="349"/>
        <v>73077.5</v>
      </c>
      <c r="G683" s="83">
        <f t="shared" si="345"/>
        <v>-1.3426699995761737E-2</v>
      </c>
      <c r="K683" s="83">
        <f>G683</f>
        <v>-1.3426699995761737E-2</v>
      </c>
      <c r="O683" s="83">
        <f t="shared" ca="1" si="341"/>
        <v>-1.7786363174168367E-2</v>
      </c>
      <c r="P683" s="83">
        <f t="shared" si="350"/>
        <v>-1.6246569542085667E-2</v>
      </c>
      <c r="Q683" s="146">
        <f t="shared" si="351"/>
        <v>40642.271200000003</v>
      </c>
      <c r="R683" s="83">
        <f t="shared" si="347"/>
        <v>7.951664258285125E-6</v>
      </c>
      <c r="S683" s="85">
        <v>1</v>
      </c>
      <c r="T683" s="83">
        <f t="shared" si="352"/>
        <v>7.951664258285125E-6</v>
      </c>
      <c r="Z683" s="83">
        <f t="shared" si="353"/>
        <v>73077.5</v>
      </c>
      <c r="AA683" s="90">
        <f t="shared" si="354"/>
        <v>-1.3414082901138087E-2</v>
      </c>
      <c r="AB683" s="90">
        <f t="shared" si="355"/>
        <v>-1.6259186636709319E-2</v>
      </c>
      <c r="AC683" s="90">
        <f t="shared" si="356"/>
        <v>2.8198695463239297E-3</v>
      </c>
      <c r="AD683" s="90">
        <f t="shared" si="357"/>
        <v>-1.2617094623650418E-5</v>
      </c>
      <c r="AE683" s="90">
        <f t="shared" si="358"/>
        <v>1.591910767421483E-10</v>
      </c>
      <c r="AF683" s="83">
        <f t="shared" si="359"/>
        <v>2.8198695463239297E-3</v>
      </c>
      <c r="AG683" s="147"/>
      <c r="AH683" s="83">
        <f t="shared" si="360"/>
        <v>2.8324866409475805E-3</v>
      </c>
      <c r="AI683" s="83">
        <f t="shared" si="361"/>
        <v>0.7206653159998907</v>
      </c>
      <c r="AJ683" s="83">
        <f t="shared" si="362"/>
        <v>0.91430941989208214</v>
      </c>
      <c r="AK683" s="83">
        <f t="shared" si="363"/>
        <v>-0.20375294634146549</v>
      </c>
      <c r="AL683" s="83">
        <f t="shared" si="364"/>
        <v>-2.5113918705539677</v>
      </c>
      <c r="AM683" s="83">
        <f t="shared" si="365"/>
        <v>-3.0678563973839901</v>
      </c>
      <c r="AN683" s="90">
        <f t="shared" si="369"/>
        <v>66.848057149978999</v>
      </c>
      <c r="AO683" s="90">
        <f t="shared" si="369"/>
        <v>66.848089877246963</v>
      </c>
      <c r="AP683" s="90">
        <f t="shared" si="369"/>
        <v>66.847942283414341</v>
      </c>
      <c r="AQ683" s="90">
        <f t="shared" si="369"/>
        <v>66.848608110323653</v>
      </c>
      <c r="AR683" s="90">
        <f t="shared" si="369"/>
        <v>66.84560861101977</v>
      </c>
      <c r="AS683" s="90">
        <f t="shared" si="369"/>
        <v>66.859207479230562</v>
      </c>
      <c r="AT683" s="90">
        <f t="shared" si="369"/>
        <v>66.799209272276542</v>
      </c>
      <c r="AU683" s="90">
        <f t="shared" si="367"/>
        <v>67.113356507952986</v>
      </c>
    </row>
    <row r="684" spans="1:64" ht="12.95" customHeight="1">
      <c r="A684" s="214" t="s">
        <v>1428</v>
      </c>
      <c r="B684" s="215" t="s">
        <v>197</v>
      </c>
      <c r="C684" s="216">
        <v>55661.432599999942</v>
      </c>
      <c r="D684" s="216">
        <v>1E-4</v>
      </c>
      <c r="E684" s="53">
        <f t="shared" si="348"/>
        <v>73080.436173920476</v>
      </c>
      <c r="F684" s="83">
        <f t="shared" si="349"/>
        <v>73080.5</v>
      </c>
      <c r="G684" s="83">
        <f t="shared" si="345"/>
        <v>-1.4085540053201839E-2</v>
      </c>
      <c r="M684" s="83">
        <f t="shared" ref="M684:M694" si="370">G684</f>
        <v>-1.4085540053201839E-2</v>
      </c>
      <c r="O684" s="83">
        <f t="shared" ca="1" si="341"/>
        <v>-1.7789373714349861E-2</v>
      </c>
      <c r="P684" s="83">
        <f t="shared" si="350"/>
        <v>-1.6247505804620831E-2</v>
      </c>
      <c r="Q684" s="146">
        <f t="shared" si="351"/>
        <v>40642.932599999942</v>
      </c>
      <c r="R684" s="83">
        <f t="shared" si="347"/>
        <v>4.6740959103086838E-6</v>
      </c>
      <c r="S684" s="85">
        <v>1</v>
      </c>
      <c r="T684" s="83">
        <f t="shared" si="352"/>
        <v>4.6740959103086838E-6</v>
      </c>
      <c r="Z684" s="83">
        <f t="shared" si="353"/>
        <v>73080.5</v>
      </c>
      <c r="AA684" s="90">
        <f t="shared" si="354"/>
        <v>-1.3414540882825498E-2</v>
      </c>
      <c r="AB684" s="90">
        <f t="shared" si="355"/>
        <v>-1.6918504974997171E-2</v>
      </c>
      <c r="AC684" s="90">
        <f t="shared" si="356"/>
        <v>2.1619657514189913E-3</v>
      </c>
      <c r="AD684" s="90">
        <f t="shared" si="357"/>
        <v>-6.7099917037634176E-4</v>
      </c>
      <c r="AE684" s="90">
        <f t="shared" si="358"/>
        <v>4.502398866457389E-7</v>
      </c>
      <c r="AF684" s="83">
        <f t="shared" si="359"/>
        <v>2.1619657514189913E-3</v>
      </c>
      <c r="AG684" s="147"/>
      <c r="AH684" s="83">
        <f t="shared" si="360"/>
        <v>2.8329649217953327E-3</v>
      </c>
      <c r="AI684" s="83">
        <f t="shared" si="361"/>
        <v>0.72084765141012563</v>
      </c>
      <c r="AJ684" s="83">
        <f t="shared" si="362"/>
        <v>0.91467127519665603</v>
      </c>
      <c r="AK684" s="83">
        <f t="shared" si="363"/>
        <v>-0.20400268406328953</v>
      </c>
      <c r="AL684" s="83">
        <f t="shared" si="364"/>
        <v>-2.5104975339244491</v>
      </c>
      <c r="AM684" s="83">
        <f t="shared" si="365"/>
        <v>-3.0632069738621572</v>
      </c>
      <c r="AN684" s="90">
        <f t="shared" si="369"/>
        <v>66.849221454323015</v>
      </c>
      <c r="AO684" s="90">
        <f t="shared" si="369"/>
        <v>66.849253911947329</v>
      </c>
      <c r="AP684" s="90">
        <f t="shared" si="369"/>
        <v>66.849107329835149</v>
      </c>
      <c r="AQ684" s="90">
        <f t="shared" si="369"/>
        <v>66.849769515127193</v>
      </c>
      <c r="AR684" s="90">
        <f t="shared" si="369"/>
        <v>66.846782254092759</v>
      </c>
      <c r="AS684" s="90">
        <f t="shared" si="369"/>
        <v>66.860344560673653</v>
      </c>
      <c r="AT684" s="90">
        <f t="shared" si="369"/>
        <v>66.800426419612791</v>
      </c>
      <c r="AU684" s="90">
        <f t="shared" si="367"/>
        <v>67.114778721280615</v>
      </c>
    </row>
    <row r="685" spans="1:64" ht="12.95" customHeight="1">
      <c r="A685" s="214" t="s">
        <v>1428</v>
      </c>
      <c r="B685" s="215" t="s">
        <v>195</v>
      </c>
      <c r="C685" s="216">
        <v>55661.543899999931</v>
      </c>
      <c r="D685" s="216">
        <v>2.9999999999999997E-4</v>
      </c>
      <c r="E685" s="53">
        <f t="shared" si="348"/>
        <v>73080.940509758613</v>
      </c>
      <c r="F685" s="83">
        <f t="shared" si="349"/>
        <v>73081</v>
      </c>
      <c r="G685" s="83">
        <f t="shared" si="345"/>
        <v>-1.3128680067893583E-2</v>
      </c>
      <c r="M685" s="83">
        <f t="shared" si="370"/>
        <v>-1.3128680067893583E-2</v>
      </c>
      <c r="O685" s="83">
        <f t="shared" ca="1" si="341"/>
        <v>-1.7789875471046775E-2</v>
      </c>
      <c r="P685" s="83">
        <f t="shared" si="350"/>
        <v>-1.6247661847413306E-2</v>
      </c>
      <c r="Q685" s="146">
        <f t="shared" si="351"/>
        <v>40643.043899999931</v>
      </c>
      <c r="R685" s="83">
        <f t="shared" si="347"/>
        <v>9.7280473409760175E-6</v>
      </c>
      <c r="S685" s="85">
        <v>1</v>
      </c>
      <c r="T685" s="83">
        <f t="shared" si="352"/>
        <v>9.7280473409760175E-6</v>
      </c>
      <c r="Z685" s="83">
        <f t="shared" si="353"/>
        <v>73081</v>
      </c>
      <c r="AA685" s="90">
        <f t="shared" si="354"/>
        <v>-1.3414617573806071E-2</v>
      </c>
      <c r="AB685" s="90">
        <f t="shared" si="355"/>
        <v>-1.5961724341500817E-2</v>
      </c>
      <c r="AC685" s="90">
        <f t="shared" si="356"/>
        <v>3.1189817795197229E-3</v>
      </c>
      <c r="AD685" s="90">
        <f t="shared" si="357"/>
        <v>2.8593750591248725E-4</v>
      </c>
      <c r="AE685" s="90">
        <f t="shared" si="358"/>
        <v>8.1760257287453685E-8</v>
      </c>
      <c r="AF685" s="83">
        <f t="shared" si="359"/>
        <v>3.1189817795197229E-3</v>
      </c>
      <c r="AG685" s="147"/>
      <c r="AH685" s="83">
        <f t="shared" si="360"/>
        <v>2.8330442736072352E-3</v>
      </c>
      <c r="AI685" s="83">
        <f t="shared" si="361"/>
        <v>0.72087807133127402</v>
      </c>
      <c r="AJ685" s="83">
        <f t="shared" si="362"/>
        <v>0.91473153106753835</v>
      </c>
      <c r="AK685" s="83">
        <f t="shared" si="363"/>
        <v>-0.20404430343560118</v>
      </c>
      <c r="AL685" s="83">
        <f t="shared" si="364"/>
        <v>-2.5103484338353712</v>
      </c>
      <c r="AM685" s="83">
        <f t="shared" si="365"/>
        <v>-3.0624330798107051</v>
      </c>
      <c r="AN685" s="90">
        <f t="shared" si="369"/>
        <v>66.849415533658018</v>
      </c>
      <c r="AO685" s="90">
        <f t="shared" si="369"/>
        <v>66.849447946473447</v>
      </c>
      <c r="AP685" s="90">
        <f t="shared" si="369"/>
        <v>66.849301532636673</v>
      </c>
      <c r="AQ685" s="90">
        <f t="shared" si="369"/>
        <v>66.849963111671727</v>
      </c>
      <c r="AR685" s="90">
        <f t="shared" si="369"/>
        <v>66.846977890109486</v>
      </c>
      <c r="AS685" s="90">
        <f t="shared" si="369"/>
        <v>66.860534096416004</v>
      </c>
      <c r="AT685" s="90">
        <f t="shared" si="369"/>
        <v>66.8006293393085</v>
      </c>
      <c r="AU685" s="90">
        <f t="shared" si="367"/>
        <v>67.11501575683522</v>
      </c>
    </row>
    <row r="686" spans="1:64" ht="12.95" customHeight="1">
      <c r="A686" s="214" t="s">
        <v>1428</v>
      </c>
      <c r="B686" s="215" t="s">
        <v>197</v>
      </c>
      <c r="C686" s="216">
        <v>55661.653799999971</v>
      </c>
      <c r="D686" s="216">
        <v>2.9999999999999997E-4</v>
      </c>
      <c r="E686" s="53">
        <f t="shared" si="348"/>
        <v>73081.438501749959</v>
      </c>
      <c r="F686" s="83">
        <f t="shared" si="349"/>
        <v>73081.5</v>
      </c>
      <c r="G686" s="83">
        <f t="shared" si="345"/>
        <v>-1.3571820032666437E-2</v>
      </c>
      <c r="M686" s="83">
        <f t="shared" si="370"/>
        <v>-1.3571820032666437E-2</v>
      </c>
      <c r="O686" s="83">
        <f t="shared" ca="1" si="341"/>
        <v>-1.7790377227743688E-2</v>
      </c>
      <c r="P686" s="83">
        <f t="shared" si="350"/>
        <v>-1.6247817889930533E-2</v>
      </c>
      <c r="Q686" s="146">
        <f t="shared" si="351"/>
        <v>40643.153799999971</v>
      </c>
      <c r="R686" s="83">
        <f t="shared" si="347"/>
        <v>7.1609645320820328E-6</v>
      </c>
      <c r="S686" s="85">
        <v>1</v>
      </c>
      <c r="T686" s="83">
        <f t="shared" si="352"/>
        <v>7.1609645320820328E-6</v>
      </c>
      <c r="Z686" s="83">
        <f t="shared" si="353"/>
        <v>73081.5</v>
      </c>
      <c r="AA686" s="90">
        <f t="shared" si="354"/>
        <v>-1.3414694367884967E-2</v>
      </c>
      <c r="AB686" s="90">
        <f t="shared" si="355"/>
        <v>-1.6404943554712004E-2</v>
      </c>
      <c r="AC686" s="90">
        <f t="shared" si="356"/>
        <v>2.6759978572640959E-3</v>
      </c>
      <c r="AD686" s="90">
        <f t="shared" si="357"/>
        <v>-1.5712566478147047E-4</v>
      </c>
      <c r="AE686" s="90">
        <f t="shared" si="358"/>
        <v>2.4688474533019028E-8</v>
      </c>
      <c r="AF686" s="83">
        <f t="shared" si="359"/>
        <v>2.6759978572640959E-3</v>
      </c>
      <c r="AG686" s="147"/>
      <c r="AH686" s="83">
        <f t="shared" si="360"/>
        <v>2.8331235220455668E-3</v>
      </c>
      <c r="AI686" s="83">
        <f t="shared" si="361"/>
        <v>0.72090850002452833</v>
      </c>
      <c r="AJ686" s="83">
        <f t="shared" si="362"/>
        <v>0.91479177168375014</v>
      </c>
      <c r="AK686" s="83">
        <f t="shared" si="363"/>
        <v>-0.2040859217822491</v>
      </c>
      <c r="AL686" s="83">
        <f t="shared" si="364"/>
        <v>-2.5101993211682974</v>
      </c>
      <c r="AM686" s="83">
        <f t="shared" si="365"/>
        <v>-3.061659473805074</v>
      </c>
      <c r="AN686" s="90">
        <f t="shared" si="369"/>
        <v>66.849609621173897</v>
      </c>
      <c r="AO686" s="90">
        <f t="shared" si="369"/>
        <v>66.849641989218057</v>
      </c>
      <c r="AP686" s="90">
        <f t="shared" si="369"/>
        <v>66.849495743558109</v>
      </c>
      <c r="AQ686" s="90">
        <f t="shared" si="369"/>
        <v>66.850156716530989</v>
      </c>
      <c r="AR686" s="90">
        <f t="shared" si="369"/>
        <v>66.847173534369702</v>
      </c>
      <c r="AS686" s="90">
        <f t="shared" si="369"/>
        <v>66.860723638503529</v>
      </c>
      <c r="AT686" s="90">
        <f t="shared" si="369"/>
        <v>66.800832276668288</v>
      </c>
      <c r="AU686" s="90">
        <f t="shared" si="367"/>
        <v>67.115252792389825</v>
      </c>
      <c r="AW686" s="90"/>
      <c r="AX686" s="90"/>
      <c r="AY686" s="90"/>
      <c r="AZ686" s="90"/>
      <c r="BA686" s="90"/>
      <c r="BB686" s="90"/>
      <c r="BC686" s="90"/>
      <c r="BD686" s="90"/>
      <c r="BE686" s="90"/>
      <c r="BF686" s="90"/>
      <c r="BG686" s="90"/>
      <c r="BH686" s="90"/>
      <c r="BI686" s="90"/>
      <c r="BJ686" s="90"/>
      <c r="BK686" s="90"/>
      <c r="BL686" s="90"/>
    </row>
    <row r="687" spans="1:64" ht="12.95" customHeight="1">
      <c r="A687" s="214" t="s">
        <v>1428</v>
      </c>
      <c r="B687" s="215" t="s">
        <v>195</v>
      </c>
      <c r="C687" s="216">
        <v>55662.425799999852</v>
      </c>
      <c r="D687" s="216">
        <v>1E-4</v>
      </c>
      <c r="E687" s="53">
        <f t="shared" si="348"/>
        <v>73084.936680249681</v>
      </c>
      <c r="F687" s="83">
        <f t="shared" si="349"/>
        <v>73085</v>
      </c>
      <c r="G687" s="83">
        <f t="shared" si="345"/>
        <v>-1.3973800145322457E-2</v>
      </c>
      <c r="M687" s="83">
        <f t="shared" si="370"/>
        <v>-1.3973800145322457E-2</v>
      </c>
      <c r="O687" s="83">
        <f t="shared" ca="1" si="341"/>
        <v>-1.7793889524622096E-2</v>
      </c>
      <c r="P687" s="83">
        <f t="shared" si="350"/>
        <v>-1.624891017984403E-2</v>
      </c>
      <c r="Q687" s="146">
        <f t="shared" si="351"/>
        <v>40643.925799999852</v>
      </c>
      <c r="R687" s="83">
        <f t="shared" si="347"/>
        <v>5.1761256691807553E-6</v>
      </c>
      <c r="S687" s="85">
        <v>1</v>
      </c>
      <c r="T687" s="83">
        <f t="shared" si="352"/>
        <v>5.1761256691807553E-6</v>
      </c>
      <c r="Z687" s="83">
        <f t="shared" si="353"/>
        <v>73085</v>
      </c>
      <c r="AA687" s="90">
        <f t="shared" si="354"/>
        <v>-1.341523481449387E-2</v>
      </c>
      <c r="AB687" s="90">
        <f t="shared" si="355"/>
        <v>-1.6807475510672618E-2</v>
      </c>
      <c r="AC687" s="90">
        <f t="shared" si="356"/>
        <v>2.2751100345215734E-3</v>
      </c>
      <c r="AD687" s="90">
        <f t="shared" si="357"/>
        <v>-5.585653308285872E-4</v>
      </c>
      <c r="AE687" s="90">
        <f t="shared" si="358"/>
        <v>3.1199522880364907E-7</v>
      </c>
      <c r="AF687" s="83">
        <f t="shared" si="359"/>
        <v>2.2751100345215734E-3</v>
      </c>
      <c r="AG687" s="147"/>
      <c r="AH687" s="83">
        <f t="shared" si="360"/>
        <v>2.8336753653501606E-3</v>
      </c>
      <c r="AI687" s="83">
        <f t="shared" si="361"/>
        <v>0.72112174664276751</v>
      </c>
      <c r="AJ687" s="83">
        <f t="shared" si="362"/>
        <v>0.91521302846240293</v>
      </c>
      <c r="AK687" s="83">
        <f t="shared" si="363"/>
        <v>-0.20437722141346434</v>
      </c>
      <c r="AL687" s="83">
        <f t="shared" si="364"/>
        <v>-2.509155179965266</v>
      </c>
      <c r="AM687" s="83">
        <f t="shared" si="365"/>
        <v>-3.0562522817206399</v>
      </c>
      <c r="AN687" s="90">
        <f t="shared" si="369"/>
        <v>66.850968463048133</v>
      </c>
      <c r="AO687" s="90">
        <f t="shared" si="369"/>
        <v>66.851000518747568</v>
      </c>
      <c r="AP687" s="90">
        <f t="shared" si="369"/>
        <v>66.850855447559439</v>
      </c>
      <c r="AQ687" s="90">
        <f t="shared" si="369"/>
        <v>66.851512183577569</v>
      </c>
      <c r="AR687" s="90">
        <f t="shared" si="369"/>
        <v>66.84854327513672</v>
      </c>
      <c r="AS687" s="90">
        <f t="shared" si="369"/>
        <v>66.862050611137718</v>
      </c>
      <c r="AT687" s="90">
        <f t="shared" si="369"/>
        <v>66.802253332941518</v>
      </c>
      <c r="AU687" s="90">
        <f t="shared" si="367"/>
        <v>67.116912041272059</v>
      </c>
    </row>
    <row r="688" spans="1:64" ht="12.95" customHeight="1">
      <c r="A688" s="214" t="s">
        <v>1428</v>
      </c>
      <c r="B688" s="215" t="s">
        <v>197</v>
      </c>
      <c r="C688" s="216">
        <v>55662.536199999973</v>
      </c>
      <c r="D688" s="216">
        <v>2.0000000000000001E-4</v>
      </c>
      <c r="E688" s="53">
        <f t="shared" si="348"/>
        <v>73085.436937901046</v>
      </c>
      <c r="F688" s="83">
        <f t="shared" si="349"/>
        <v>73085.5</v>
      </c>
      <c r="G688" s="83">
        <f t="shared" si="345"/>
        <v>-1.3916940028138924E-2</v>
      </c>
      <c r="M688" s="83">
        <f t="shared" si="370"/>
        <v>-1.3916940028138924E-2</v>
      </c>
      <c r="O688" s="83">
        <f t="shared" ca="1" si="341"/>
        <v>-1.7794391281319023E-2</v>
      </c>
      <c r="P688" s="83">
        <f t="shared" si="350"/>
        <v>-1.6249066220159238E-2</v>
      </c>
      <c r="Q688" s="146">
        <f t="shared" si="351"/>
        <v>40644.036199999973</v>
      </c>
      <c r="R688" s="83">
        <f t="shared" si="347"/>
        <v>5.4388125755071668E-6</v>
      </c>
      <c r="S688" s="85">
        <v>1</v>
      </c>
      <c r="T688" s="83">
        <f t="shared" si="352"/>
        <v>5.4388125755071668E-6</v>
      </c>
      <c r="Z688" s="83">
        <f t="shared" si="353"/>
        <v>73085.5</v>
      </c>
      <c r="AA688" s="90">
        <f t="shared" si="354"/>
        <v>-1.3415312433918126E-2</v>
      </c>
      <c r="AB688" s="90">
        <f t="shared" si="355"/>
        <v>-1.6750693814380036E-2</v>
      </c>
      <c r="AC688" s="90">
        <f t="shared" si="356"/>
        <v>2.3321261920203132E-3</v>
      </c>
      <c r="AD688" s="90">
        <f t="shared" si="357"/>
        <v>-5.0162759422079858E-4</v>
      </c>
      <c r="AE688" s="90">
        <f t="shared" si="358"/>
        <v>2.5163024328374616E-7</v>
      </c>
      <c r="AF688" s="83">
        <f t="shared" si="359"/>
        <v>2.3321261920203132E-3</v>
      </c>
      <c r="AG688" s="147"/>
      <c r="AH688" s="83">
        <f t="shared" si="360"/>
        <v>2.8337537862411122E-3</v>
      </c>
      <c r="AI688" s="83">
        <f t="shared" si="361"/>
        <v>0.7211522455756737</v>
      </c>
      <c r="AJ688" s="83">
        <f t="shared" si="362"/>
        <v>0.91527314686801775</v>
      </c>
      <c r="AK688" s="83">
        <f t="shared" si="363"/>
        <v>-0.20441883152190171</v>
      </c>
      <c r="AL688" s="83">
        <f t="shared" si="364"/>
        <v>-2.5090059665243305</v>
      </c>
      <c r="AM688" s="83">
        <f t="shared" si="365"/>
        <v>-3.0554809735168562</v>
      </c>
      <c r="AN688" s="90">
        <f t="shared" si="369"/>
        <v>66.851162616096147</v>
      </c>
      <c r="AO688" s="90">
        <f t="shared" si="369"/>
        <v>66.851194627325512</v>
      </c>
      <c r="AP688" s="90">
        <f t="shared" si="369"/>
        <v>66.851049723523303</v>
      </c>
      <c r="AQ688" s="90">
        <f t="shared" si="369"/>
        <v>66.851705855048607</v>
      </c>
      <c r="AR688" s="90">
        <f t="shared" si="369"/>
        <v>66.848738985399734</v>
      </c>
      <c r="AS688" s="90">
        <f t="shared" si="369"/>
        <v>66.862240204139539</v>
      </c>
      <c r="AT688" s="90">
        <f t="shared" si="369"/>
        <v>66.802456411682741</v>
      </c>
      <c r="AU688" s="90">
        <f t="shared" si="367"/>
        <v>67.117149076826664</v>
      </c>
    </row>
    <row r="689" spans="1:47" ht="12.95" customHeight="1">
      <c r="A689" s="214" t="s">
        <v>1428</v>
      </c>
      <c r="B689" s="215" t="s">
        <v>197</v>
      </c>
      <c r="C689" s="216">
        <v>55663.419199999887</v>
      </c>
      <c r="D689" s="216">
        <v>1E-4</v>
      </c>
      <c r="E689" s="53">
        <f t="shared" si="348"/>
        <v>73089.438092843324</v>
      </c>
      <c r="F689" s="83">
        <f t="shared" si="349"/>
        <v>73089.5</v>
      </c>
      <c r="G689" s="83">
        <f t="shared" si="345"/>
        <v>-1.3662060111528262E-2</v>
      </c>
      <c r="M689" s="83">
        <f t="shared" si="370"/>
        <v>-1.3662060111528262E-2</v>
      </c>
      <c r="O689" s="83">
        <f t="shared" ca="1" si="341"/>
        <v>-1.7798405334894345E-2</v>
      </c>
      <c r="P689" s="83">
        <f t="shared" si="350"/>
        <v>-1.625031453277178E-2</v>
      </c>
      <c r="Q689" s="146">
        <f t="shared" si="351"/>
        <v>40644.919199999887</v>
      </c>
      <c r="R689" s="83">
        <f t="shared" si="347"/>
        <v>6.6990609490866155E-6</v>
      </c>
      <c r="S689" s="85">
        <v>1</v>
      </c>
      <c r="T689" s="83">
        <f t="shared" si="352"/>
        <v>6.6990609490866155E-6</v>
      </c>
      <c r="Z689" s="83">
        <f t="shared" si="353"/>
        <v>73089.5</v>
      </c>
      <c r="AA689" s="90">
        <f t="shared" si="354"/>
        <v>-1.3415937107187581E-2</v>
      </c>
      <c r="AB689" s="90">
        <f t="shared" si="355"/>
        <v>-1.6496437537112461E-2</v>
      </c>
      <c r="AC689" s="90">
        <f t="shared" si="356"/>
        <v>2.5882544212435174E-3</v>
      </c>
      <c r="AD689" s="90">
        <f t="shared" si="357"/>
        <v>-2.4612300434068146E-4</v>
      </c>
      <c r="AE689" s="90">
        <f t="shared" si="358"/>
        <v>6.0576533265683108E-8</v>
      </c>
      <c r="AF689" s="83">
        <f t="shared" si="359"/>
        <v>2.5882544212435174E-3</v>
      </c>
      <c r="AG689" s="147"/>
      <c r="AH689" s="83">
        <f t="shared" si="360"/>
        <v>2.834377425584198E-3</v>
      </c>
      <c r="AI689" s="83">
        <f t="shared" si="361"/>
        <v>0.7213965535473007</v>
      </c>
      <c r="AJ689" s="83">
        <f t="shared" si="362"/>
        <v>0.91575354297858558</v>
      </c>
      <c r="AK689" s="83">
        <f t="shared" si="363"/>
        <v>-0.20475167509191941</v>
      </c>
      <c r="AL689" s="83">
        <f t="shared" si="364"/>
        <v>-2.507811804488477</v>
      </c>
      <c r="AM689" s="83">
        <f t="shared" si="365"/>
        <v>-3.0493208033184587</v>
      </c>
      <c r="AN689" s="90">
        <f t="shared" si="369"/>
        <v>66.852716135957422</v>
      </c>
      <c r="AO689" s="90">
        <f t="shared" si="369"/>
        <v>66.852747792781912</v>
      </c>
      <c r="AP689" s="90">
        <f t="shared" si="369"/>
        <v>66.852604224495167</v>
      </c>
      <c r="AQ689" s="90">
        <f t="shared" si="369"/>
        <v>66.853255527211402</v>
      </c>
      <c r="AR689" s="90">
        <f t="shared" si="369"/>
        <v>66.850304964893255</v>
      </c>
      <c r="AS689" s="90">
        <f t="shared" si="369"/>
        <v>66.86375717831524</v>
      </c>
      <c r="AT689" s="90">
        <f t="shared" si="369"/>
        <v>66.804081678298559</v>
      </c>
      <c r="AU689" s="90">
        <f t="shared" si="367"/>
        <v>67.119045361263517</v>
      </c>
    </row>
    <row r="690" spans="1:47" ht="12.95" customHeight="1">
      <c r="A690" s="214" t="s">
        <v>1428</v>
      </c>
      <c r="B690" s="215" t="s">
        <v>195</v>
      </c>
      <c r="C690" s="216">
        <v>55663.529300000053</v>
      </c>
      <c r="D690" s="216">
        <v>1E-4</v>
      </c>
      <c r="E690" s="53">
        <f t="shared" si="348"/>
        <v>73089.936991099094</v>
      </c>
      <c r="F690" s="83">
        <f t="shared" si="349"/>
        <v>73090</v>
      </c>
      <c r="G690" s="83">
        <f t="shared" si="345"/>
        <v>-1.3905199943110347E-2</v>
      </c>
      <c r="M690" s="83">
        <f t="shared" si="370"/>
        <v>-1.3905199943110347E-2</v>
      </c>
      <c r="O690" s="83">
        <f t="shared" ca="1" si="341"/>
        <v>-1.7798907091591258E-2</v>
      </c>
      <c r="P690" s="83">
        <f t="shared" si="350"/>
        <v>-1.6250470570609712E-2</v>
      </c>
      <c r="Q690" s="146">
        <f t="shared" si="351"/>
        <v>40645.029300000053</v>
      </c>
      <c r="R690" s="83">
        <f t="shared" si="347"/>
        <v>5.5002943162112651E-6</v>
      </c>
      <c r="S690" s="85">
        <v>1</v>
      </c>
      <c r="T690" s="83">
        <f t="shared" si="352"/>
        <v>5.5002943162112651E-6</v>
      </c>
      <c r="Z690" s="83">
        <f t="shared" si="353"/>
        <v>73090</v>
      </c>
      <c r="AA690" s="90">
        <f t="shared" si="354"/>
        <v>-1.3416015656313883E-2</v>
      </c>
      <c r="AB690" s="90">
        <f t="shared" si="355"/>
        <v>-1.6739654857406173E-2</v>
      </c>
      <c r="AC690" s="90">
        <f t="shared" si="356"/>
        <v>2.345270627499365E-3</v>
      </c>
      <c r="AD690" s="90">
        <f t="shared" si="357"/>
        <v>-4.8918428679646346E-4</v>
      </c>
      <c r="AE690" s="90">
        <f t="shared" si="358"/>
        <v>2.3930126644856463E-7</v>
      </c>
      <c r="AF690" s="83">
        <f t="shared" si="359"/>
        <v>2.345270627499365E-3</v>
      </c>
      <c r="AG690" s="147"/>
      <c r="AH690" s="83">
        <f t="shared" si="360"/>
        <v>2.834454914295828E-3</v>
      </c>
      <c r="AI690" s="83">
        <f t="shared" si="361"/>
        <v>0.72142713163356176</v>
      </c>
      <c r="AJ690" s="83">
        <f t="shared" si="362"/>
        <v>0.91581352352806145</v>
      </c>
      <c r="AK690" s="83">
        <f t="shared" si="363"/>
        <v>-0.20479327586218282</v>
      </c>
      <c r="AL690" s="83">
        <f t="shared" si="364"/>
        <v>-2.5076624773578016</v>
      </c>
      <c r="AM690" s="83">
        <f t="shared" si="365"/>
        <v>-3.0485520662600929</v>
      </c>
      <c r="AN690" s="90">
        <f t="shared" si="369"/>
        <v>66.852910362910279</v>
      </c>
      <c r="AO690" s="90">
        <f t="shared" si="369"/>
        <v>66.852941975603656</v>
      </c>
      <c r="AP690" s="90">
        <f t="shared" si="369"/>
        <v>66.852798573809039</v>
      </c>
      <c r="AQ690" s="90">
        <f t="shared" si="369"/>
        <v>66.853449273820203</v>
      </c>
      <c r="AR690" s="90">
        <f t="shared" si="369"/>
        <v>66.850500749526631</v>
      </c>
      <c r="AS690" s="90">
        <f t="shared" si="369"/>
        <v>66.863946828921286</v>
      </c>
      <c r="AT690" s="90">
        <f t="shared" si="369"/>
        <v>66.804284916239837</v>
      </c>
      <c r="AU690" s="90">
        <f t="shared" si="367"/>
        <v>67.119282396818122</v>
      </c>
    </row>
    <row r="691" spans="1:47" ht="12.95" customHeight="1">
      <c r="A691" s="214" t="s">
        <v>1428</v>
      </c>
      <c r="B691" s="215" t="s">
        <v>197</v>
      </c>
      <c r="C691" s="216">
        <v>55663.639500000048</v>
      </c>
      <c r="D691" s="216">
        <v>2.0000000000000001E-4</v>
      </c>
      <c r="E691" s="53">
        <f t="shared" si="348"/>
        <v>73090.436342486035</v>
      </c>
      <c r="F691" s="83">
        <f t="shared" si="349"/>
        <v>73090.5</v>
      </c>
      <c r="G691" s="83">
        <f t="shared" si="345"/>
        <v>-1.4048339951841626E-2</v>
      </c>
      <c r="M691" s="83">
        <f t="shared" si="370"/>
        <v>-1.4048339951841626E-2</v>
      </c>
      <c r="O691" s="83">
        <f t="shared" ca="1" si="341"/>
        <v>-1.7799408848288172E-2</v>
      </c>
      <c r="P691" s="83">
        <f t="shared" si="350"/>
        <v>-1.6250626608172392E-2</v>
      </c>
      <c r="Q691" s="146">
        <f t="shared" si="351"/>
        <v>40645.139500000048</v>
      </c>
      <c r="R691" s="83">
        <f t="shared" si="347"/>
        <v>4.8500665166525419E-6</v>
      </c>
      <c r="S691" s="85">
        <v>1</v>
      </c>
      <c r="T691" s="83">
        <f t="shared" si="352"/>
        <v>4.8500665166525419E-6</v>
      </c>
      <c r="Z691" s="83">
        <f t="shared" si="353"/>
        <v>73090.5</v>
      </c>
      <c r="AA691" s="90">
        <f t="shared" si="354"/>
        <v>-1.3416094308818164E-2</v>
      </c>
      <c r="AB691" s="90">
        <f t="shared" si="355"/>
        <v>-1.6882872251195856E-2</v>
      </c>
      <c r="AC691" s="90">
        <f t="shared" si="356"/>
        <v>2.2022866563307653E-3</v>
      </c>
      <c r="AD691" s="90">
        <f t="shared" si="357"/>
        <v>-6.3224564302346263E-4</v>
      </c>
      <c r="AE691" s="90">
        <f t="shared" si="358"/>
        <v>3.9973455312215173E-7</v>
      </c>
      <c r="AF691" s="83">
        <f t="shared" si="359"/>
        <v>2.2022866563307653E-3</v>
      </c>
      <c r="AG691" s="147"/>
      <c r="AH691" s="83">
        <f t="shared" si="360"/>
        <v>2.8345322993542283E-3</v>
      </c>
      <c r="AI691" s="83">
        <f t="shared" si="361"/>
        <v>0.72145771852339968</v>
      </c>
      <c r="AJ691" s="83">
        <f t="shared" si="362"/>
        <v>0.91587348873598351</v>
      </c>
      <c r="AK691" s="83">
        <f t="shared" si="363"/>
        <v>-0.20483487559026517</v>
      </c>
      <c r="AL691" s="83">
        <f t="shared" si="364"/>
        <v>-2.507513137574036</v>
      </c>
      <c r="AM691" s="83">
        <f t="shared" si="365"/>
        <v>-3.0477836139817103</v>
      </c>
      <c r="AN691" s="90">
        <f t="shared" ref="AN691:AT700" si="371">$AU691+$AB$7*SIN(AO691)</f>
        <v>66.853104598086645</v>
      </c>
      <c r="AO691" s="90">
        <f t="shared" si="371"/>
        <v>66.853136166686554</v>
      </c>
      <c r="AP691" s="90">
        <f t="shared" si="371"/>
        <v>66.852992931284518</v>
      </c>
      <c r="AQ691" s="90">
        <f t="shared" si="371"/>
        <v>66.8536430287907</v>
      </c>
      <c r="AR691" s="90">
        <f t="shared" si="371"/>
        <v>66.850696542431052</v>
      </c>
      <c r="AS691" s="90">
        <f t="shared" si="371"/>
        <v>66.864136485949132</v>
      </c>
      <c r="AT691" s="90">
        <f t="shared" si="371"/>
        <v>66.804488171879512</v>
      </c>
      <c r="AU691" s="90">
        <f t="shared" si="367"/>
        <v>67.119519432372726</v>
      </c>
    </row>
    <row r="692" spans="1:47" ht="12.95" customHeight="1">
      <c r="A692" s="214" t="s">
        <v>1428</v>
      </c>
      <c r="B692" s="215" t="s">
        <v>195</v>
      </c>
      <c r="C692" s="216">
        <v>55664.412200000137</v>
      </c>
      <c r="D692" s="216">
        <v>1E-4</v>
      </c>
      <c r="E692" s="53">
        <f t="shared" si="348"/>
        <v>73093.937692910215</v>
      </c>
      <c r="F692" s="83">
        <f t="shared" si="349"/>
        <v>73094</v>
      </c>
      <c r="G692" s="83">
        <f t="shared" si="345"/>
        <v>-1.3750319863902405E-2</v>
      </c>
      <c r="M692" s="83">
        <f t="shared" si="370"/>
        <v>-1.3750319863902405E-2</v>
      </c>
      <c r="O692" s="83">
        <f t="shared" ca="1" si="341"/>
        <v>-1.7802921145166593E-2</v>
      </c>
      <c r="P692" s="83">
        <f t="shared" si="350"/>
        <v>-1.6251718863404072E-2</v>
      </c>
      <c r="Q692" s="146">
        <f t="shared" si="351"/>
        <v>40645.912200000137</v>
      </c>
      <c r="R692" s="83">
        <f t="shared" si="347"/>
        <v>6.2569969547079427E-6</v>
      </c>
      <c r="S692" s="85">
        <v>1</v>
      </c>
      <c r="T692" s="83">
        <f t="shared" si="352"/>
        <v>6.2569969547079427E-6</v>
      </c>
      <c r="Z692" s="83">
        <f t="shared" si="353"/>
        <v>73094</v>
      </c>
      <c r="AA692" s="90">
        <f t="shared" si="354"/>
        <v>-1.3416647772238749E-2</v>
      </c>
      <c r="AB692" s="90">
        <f t="shared" si="355"/>
        <v>-1.6585390955067728E-2</v>
      </c>
      <c r="AC692" s="90">
        <f t="shared" si="356"/>
        <v>2.5013989995016674E-3</v>
      </c>
      <c r="AD692" s="90">
        <f t="shared" si="357"/>
        <v>-3.3367209166365597E-4</v>
      </c>
      <c r="AE692" s="90">
        <f t="shared" si="358"/>
        <v>1.1133706475519923E-7</v>
      </c>
      <c r="AF692" s="83">
        <f t="shared" si="359"/>
        <v>2.5013989995016674E-3</v>
      </c>
      <c r="AG692" s="147"/>
      <c r="AH692" s="83">
        <f t="shared" si="360"/>
        <v>2.8350710911653238E-3</v>
      </c>
      <c r="AI692" s="83">
        <f t="shared" si="361"/>
        <v>0.72167207339980055</v>
      </c>
      <c r="AJ692" s="83">
        <f t="shared" si="362"/>
        <v>0.91629281522014805</v>
      </c>
      <c r="AK692" s="83">
        <f t="shared" si="363"/>
        <v>-0.20512604442806129</v>
      </c>
      <c r="AL692" s="83">
        <f t="shared" si="364"/>
        <v>-2.5064674044497322</v>
      </c>
      <c r="AM692" s="83">
        <f t="shared" si="365"/>
        <v>-3.0424124067700191</v>
      </c>
      <c r="AN692" s="90">
        <f t="shared" si="371"/>
        <v>66.85446447477868</v>
      </c>
      <c r="AO692" s="90">
        <f t="shared" si="371"/>
        <v>66.854495735779238</v>
      </c>
      <c r="AP692" s="90">
        <f t="shared" si="371"/>
        <v>66.854353662332954</v>
      </c>
      <c r="AQ692" s="90">
        <f t="shared" si="371"/>
        <v>66.854999547930873</v>
      </c>
      <c r="AR692" s="90">
        <f t="shared" si="371"/>
        <v>66.852067324480586</v>
      </c>
      <c r="AS692" s="90">
        <f t="shared" si="371"/>
        <v>66.865464265313321</v>
      </c>
      <c r="AT692" s="90">
        <f t="shared" si="371"/>
        <v>66.805911457071815</v>
      </c>
      <c r="AU692" s="90">
        <f t="shared" si="367"/>
        <v>67.12117868125496</v>
      </c>
    </row>
    <row r="693" spans="1:47" ht="12.95" customHeight="1">
      <c r="A693" s="214" t="s">
        <v>1428</v>
      </c>
      <c r="B693" s="215" t="s">
        <v>197</v>
      </c>
      <c r="C693" s="216">
        <v>55664.522200000007</v>
      </c>
      <c r="D693" s="216">
        <v>2.0000000000000001E-4</v>
      </c>
      <c r="E693" s="53">
        <f t="shared" si="348"/>
        <v>73094.436138032717</v>
      </c>
      <c r="F693" s="83">
        <f t="shared" si="349"/>
        <v>73094.5</v>
      </c>
      <c r="G693" s="83">
        <f t="shared" si="345"/>
        <v>-1.4093459991272539E-2</v>
      </c>
      <c r="M693" s="83">
        <f t="shared" si="370"/>
        <v>-1.4093459991272539E-2</v>
      </c>
      <c r="O693" s="83">
        <f t="shared" ca="1" si="341"/>
        <v>-1.7803422901863507E-2</v>
      </c>
      <c r="P693" s="83">
        <f t="shared" si="350"/>
        <v>-1.6251874898764725E-2</v>
      </c>
      <c r="Q693" s="146">
        <f t="shared" si="351"/>
        <v>40646.022200000007</v>
      </c>
      <c r="R693" s="83">
        <f t="shared" si="347"/>
        <v>4.6587549128845041E-6</v>
      </c>
      <c r="S693" s="85">
        <v>1</v>
      </c>
      <c r="T693" s="83">
        <f t="shared" si="352"/>
        <v>4.6587549128845041E-6</v>
      </c>
      <c r="Z693" s="83">
        <f t="shared" si="353"/>
        <v>73094.5</v>
      </c>
      <c r="AA693" s="90">
        <f t="shared" si="354"/>
        <v>-1.3416727252327159E-2</v>
      </c>
      <c r="AB693" s="90">
        <f t="shared" si="355"/>
        <v>-1.6928607637710105E-2</v>
      </c>
      <c r="AC693" s="90">
        <f t="shared" si="356"/>
        <v>2.1584149074921864E-3</v>
      </c>
      <c r="AD693" s="90">
        <f t="shared" si="357"/>
        <v>-6.7673273894537991E-4</v>
      </c>
      <c r="AE693" s="90">
        <f t="shared" si="358"/>
        <v>4.5796719996051574E-7</v>
      </c>
      <c r="AF693" s="83">
        <f t="shared" si="359"/>
        <v>2.1584149074921864E-3</v>
      </c>
      <c r="AG693" s="147"/>
      <c r="AH693" s="83">
        <f t="shared" si="360"/>
        <v>2.8351476464375655E-3</v>
      </c>
      <c r="AI693" s="83">
        <f t="shared" si="361"/>
        <v>0.72170273078143921</v>
      </c>
      <c r="AJ693" s="83">
        <f t="shared" si="362"/>
        <v>0.91635265752080874</v>
      </c>
      <c r="AK693" s="83">
        <f t="shared" si="363"/>
        <v>-0.20516763578537647</v>
      </c>
      <c r="AL693" s="83">
        <f t="shared" si="364"/>
        <v>-2.5063179632905817</v>
      </c>
      <c r="AM693" s="83">
        <f t="shared" si="365"/>
        <v>-3.0416462262632993</v>
      </c>
      <c r="AN693" s="90">
        <f t="shared" si="371"/>
        <v>66.85465877582854</v>
      </c>
      <c r="AO693" s="90">
        <f t="shared" si="371"/>
        <v>66.854689993037042</v>
      </c>
      <c r="AP693" s="90">
        <f t="shared" si="371"/>
        <v>66.854548085184916</v>
      </c>
      <c r="AQ693" s="90">
        <f t="shared" si="371"/>
        <v>66.855193369888909</v>
      </c>
      <c r="AR693" s="90">
        <f t="shared" si="371"/>
        <v>66.852263183608798</v>
      </c>
      <c r="AS693" s="90">
        <f t="shared" si="371"/>
        <v>66.865653973869414</v>
      </c>
      <c r="AT693" s="90">
        <f t="shared" si="371"/>
        <v>66.806114854366967</v>
      </c>
      <c r="AU693" s="90">
        <f t="shared" si="367"/>
        <v>67.121415716809565</v>
      </c>
    </row>
    <row r="694" spans="1:47" ht="12.95" customHeight="1">
      <c r="A694" s="214" t="s">
        <v>1428</v>
      </c>
      <c r="B694" s="215" t="s">
        <v>195</v>
      </c>
      <c r="C694" s="216">
        <v>55664.632699999958</v>
      </c>
      <c r="D694" s="216">
        <v>2.0000000000000001E-4</v>
      </c>
      <c r="E694" s="53">
        <f t="shared" si="348"/>
        <v>73094.93684881524</v>
      </c>
      <c r="F694" s="83">
        <f t="shared" si="349"/>
        <v>73095</v>
      </c>
      <c r="G694" s="83">
        <f t="shared" si="345"/>
        <v>-1.3936600043962244E-2</v>
      </c>
      <c r="M694" s="83">
        <f t="shared" si="370"/>
        <v>-1.3936600043962244E-2</v>
      </c>
      <c r="O694" s="83">
        <f t="shared" ca="1" si="341"/>
        <v>-1.780392465856042E-2</v>
      </c>
      <c r="P694" s="83">
        <f t="shared" si="350"/>
        <v>-1.6252030933850133E-2</v>
      </c>
      <c r="Q694" s="146">
        <f t="shared" si="351"/>
        <v>40646.132699999958</v>
      </c>
      <c r="R694" s="83">
        <f t="shared" si="347"/>
        <v>5.3612202058470227E-6</v>
      </c>
      <c r="S694" s="85">
        <v>1</v>
      </c>
      <c r="T694" s="83">
        <f t="shared" si="352"/>
        <v>5.3612202058470227E-6</v>
      </c>
      <c r="Z694" s="83">
        <f t="shared" si="353"/>
        <v>73095</v>
      </c>
      <c r="AA694" s="90">
        <f t="shared" si="354"/>
        <v>-1.3416806835933668E-2</v>
      </c>
      <c r="AB694" s="90">
        <f t="shared" si="355"/>
        <v>-1.6771824141878708E-2</v>
      </c>
      <c r="AC694" s="90">
        <f t="shared" si="356"/>
        <v>2.3154308898878893E-3</v>
      </c>
      <c r="AD694" s="90">
        <f t="shared" si="357"/>
        <v>-5.197932080285763E-4</v>
      </c>
      <c r="AE694" s="90">
        <f t="shared" si="358"/>
        <v>2.7018497911263882E-7</v>
      </c>
      <c r="AF694" s="83">
        <f t="shared" si="359"/>
        <v>2.3154308898878893E-3</v>
      </c>
      <c r="AG694" s="147"/>
      <c r="AH694" s="83">
        <f t="shared" si="360"/>
        <v>2.8352240979164656E-3</v>
      </c>
      <c r="AI694" s="83">
        <f t="shared" si="361"/>
        <v>0.72173339698246153</v>
      </c>
      <c r="AJ694" s="83">
        <f t="shared" si="362"/>
        <v>0.91641248443617374</v>
      </c>
      <c r="AK694" s="83">
        <f t="shared" si="363"/>
        <v>-0.20520922609217321</v>
      </c>
      <c r="AL694" s="83">
        <f t="shared" si="364"/>
        <v>-2.5061685094406498</v>
      </c>
      <c r="AM694" s="83">
        <f t="shared" si="365"/>
        <v>-3.0408803289216784</v>
      </c>
      <c r="AN694" s="90">
        <f t="shared" si="371"/>
        <v>66.854853085123281</v>
      </c>
      <c r="AO694" s="90">
        <f t="shared" si="371"/>
        <v>66.854884258577385</v>
      </c>
      <c r="AP694" s="90">
        <f t="shared" si="371"/>
        <v>66.854742516219417</v>
      </c>
      <c r="AQ694" s="90">
        <f t="shared" si="371"/>
        <v>66.855387200232158</v>
      </c>
      <c r="AR694" s="90">
        <f t="shared" si="371"/>
        <v>66.85245905102191</v>
      </c>
      <c r="AS694" s="90">
        <f t="shared" si="371"/>
        <v>66.865843688885803</v>
      </c>
      <c r="AT694" s="90">
        <f t="shared" si="371"/>
        <v>66.806318269377556</v>
      </c>
      <c r="AU694" s="90">
        <f t="shared" si="367"/>
        <v>67.12165275236417</v>
      </c>
    </row>
    <row r="695" spans="1:47" ht="12.95" customHeight="1">
      <c r="A695" s="53" t="s">
        <v>319</v>
      </c>
      <c r="B695" s="50" t="s">
        <v>195</v>
      </c>
      <c r="C695" s="49">
        <v>55664.633000000002</v>
      </c>
      <c r="D695" s="49">
        <v>2.9999999999999997E-4</v>
      </c>
      <c r="E695" s="53">
        <f t="shared" si="348"/>
        <v>73094.938208211228</v>
      </c>
      <c r="F695" s="83">
        <f t="shared" si="349"/>
        <v>73095</v>
      </c>
      <c r="G695" s="83">
        <f t="shared" si="345"/>
        <v>-1.3636600000609178E-2</v>
      </c>
      <c r="N695" s="83">
        <f>G695</f>
        <v>-1.3636600000609178E-2</v>
      </c>
      <c r="O695" s="83">
        <f t="shared" ca="1" si="341"/>
        <v>-1.780392465856042E-2</v>
      </c>
      <c r="P695" s="83">
        <f t="shared" si="350"/>
        <v>-1.6252030933850133E-2</v>
      </c>
      <c r="Q695" s="146">
        <f t="shared" si="351"/>
        <v>40646.133000000002</v>
      </c>
      <c r="R695" s="83">
        <f t="shared" si="347"/>
        <v>6.8404789665536539E-6</v>
      </c>
      <c r="S695" s="85">
        <v>1</v>
      </c>
      <c r="T695" s="83">
        <f t="shared" si="352"/>
        <v>6.8404789665536539E-6</v>
      </c>
      <c r="Z695" s="83">
        <f t="shared" si="353"/>
        <v>73095</v>
      </c>
      <c r="AA695" s="90">
        <f t="shared" si="354"/>
        <v>-1.3416806835933668E-2</v>
      </c>
      <c r="AB695" s="90">
        <f t="shared" si="355"/>
        <v>-1.6471824098525642E-2</v>
      </c>
      <c r="AC695" s="90">
        <f t="shared" si="356"/>
        <v>2.6154309332409552E-3</v>
      </c>
      <c r="AD695" s="90">
        <f t="shared" si="357"/>
        <v>-2.1979316467551045E-4</v>
      </c>
      <c r="AE695" s="90">
        <f t="shared" si="358"/>
        <v>4.8309035238076054E-8</v>
      </c>
      <c r="AF695" s="83">
        <f t="shared" si="359"/>
        <v>2.6154309332409552E-3</v>
      </c>
      <c r="AG695" s="147"/>
      <c r="AH695" s="83">
        <f t="shared" si="360"/>
        <v>2.8352240979164656E-3</v>
      </c>
      <c r="AI695" s="83">
        <f t="shared" si="361"/>
        <v>0.72173339698246153</v>
      </c>
      <c r="AJ695" s="83">
        <f t="shared" si="362"/>
        <v>0.91641248443617374</v>
      </c>
      <c r="AK695" s="83">
        <f t="shared" si="363"/>
        <v>-0.20520922609217321</v>
      </c>
      <c r="AL695" s="83">
        <f t="shared" si="364"/>
        <v>-2.5061685094406498</v>
      </c>
      <c r="AM695" s="83">
        <f t="shared" si="365"/>
        <v>-3.0408803289216784</v>
      </c>
      <c r="AN695" s="90">
        <f t="shared" si="371"/>
        <v>66.854853085123281</v>
      </c>
      <c r="AO695" s="90">
        <f t="shared" si="371"/>
        <v>66.854884258577385</v>
      </c>
      <c r="AP695" s="90">
        <f t="shared" si="371"/>
        <v>66.854742516219417</v>
      </c>
      <c r="AQ695" s="90">
        <f t="shared" si="371"/>
        <v>66.855387200232158</v>
      </c>
      <c r="AR695" s="90">
        <f t="shared" si="371"/>
        <v>66.85245905102191</v>
      </c>
      <c r="AS695" s="90">
        <f t="shared" si="371"/>
        <v>66.865843688885803</v>
      </c>
      <c r="AT695" s="90">
        <f t="shared" si="371"/>
        <v>66.806318269377556</v>
      </c>
      <c r="AU695" s="90">
        <f t="shared" si="367"/>
        <v>67.12165275236417</v>
      </c>
    </row>
    <row r="696" spans="1:47" ht="12.95" customHeight="1">
      <c r="A696" s="53" t="s">
        <v>316</v>
      </c>
      <c r="B696" s="50" t="s">
        <v>195</v>
      </c>
      <c r="C696" s="49">
        <v>55664.633000000002</v>
      </c>
      <c r="D696" s="49">
        <v>2.9999999999999997E-4</v>
      </c>
      <c r="E696" s="53">
        <f t="shared" si="348"/>
        <v>73094.938208211228</v>
      </c>
      <c r="F696" s="83">
        <f t="shared" si="349"/>
        <v>73095</v>
      </c>
      <c r="G696" s="83">
        <f t="shared" si="345"/>
        <v>-1.3636600000609178E-2</v>
      </c>
      <c r="K696" s="83">
        <f>G696</f>
        <v>-1.3636600000609178E-2</v>
      </c>
      <c r="O696" s="83">
        <f t="shared" ca="1" si="341"/>
        <v>-1.780392465856042E-2</v>
      </c>
      <c r="P696" s="83">
        <f t="shared" si="350"/>
        <v>-1.6252030933850133E-2</v>
      </c>
      <c r="Q696" s="146">
        <f t="shared" si="351"/>
        <v>40646.133000000002</v>
      </c>
      <c r="R696" s="83">
        <f t="shared" si="347"/>
        <v>6.8404789665536539E-6</v>
      </c>
      <c r="S696" s="85">
        <v>1</v>
      </c>
      <c r="T696" s="83">
        <f t="shared" si="352"/>
        <v>6.8404789665536539E-6</v>
      </c>
      <c r="Z696" s="83">
        <f t="shared" si="353"/>
        <v>73095</v>
      </c>
      <c r="AA696" s="90">
        <f t="shared" si="354"/>
        <v>-1.3416806835933668E-2</v>
      </c>
      <c r="AB696" s="90">
        <f t="shared" si="355"/>
        <v>-1.6471824098525642E-2</v>
      </c>
      <c r="AC696" s="90">
        <f t="shared" si="356"/>
        <v>2.6154309332409552E-3</v>
      </c>
      <c r="AD696" s="90">
        <f t="shared" si="357"/>
        <v>-2.1979316467551045E-4</v>
      </c>
      <c r="AE696" s="90">
        <f t="shared" si="358"/>
        <v>4.8309035238076054E-8</v>
      </c>
      <c r="AF696" s="83">
        <f t="shared" si="359"/>
        <v>2.6154309332409552E-3</v>
      </c>
      <c r="AG696" s="147"/>
      <c r="AH696" s="83">
        <f t="shared" si="360"/>
        <v>2.8352240979164656E-3</v>
      </c>
      <c r="AI696" s="83">
        <f t="shared" si="361"/>
        <v>0.72173339698246153</v>
      </c>
      <c r="AJ696" s="83">
        <f t="shared" si="362"/>
        <v>0.91641248443617374</v>
      </c>
      <c r="AK696" s="83">
        <f t="shared" si="363"/>
        <v>-0.20520922609217321</v>
      </c>
      <c r="AL696" s="83">
        <f t="shared" si="364"/>
        <v>-2.5061685094406498</v>
      </c>
      <c r="AM696" s="83">
        <f t="shared" si="365"/>
        <v>-3.0408803289216784</v>
      </c>
      <c r="AN696" s="90">
        <f t="shared" si="371"/>
        <v>66.854853085123281</v>
      </c>
      <c r="AO696" s="90">
        <f t="shared" si="371"/>
        <v>66.854884258577385</v>
      </c>
      <c r="AP696" s="90">
        <f t="shared" si="371"/>
        <v>66.854742516219417</v>
      </c>
      <c r="AQ696" s="90">
        <f t="shared" si="371"/>
        <v>66.855387200232158</v>
      </c>
      <c r="AR696" s="90">
        <f t="shared" si="371"/>
        <v>66.85245905102191</v>
      </c>
      <c r="AS696" s="90">
        <f t="shared" si="371"/>
        <v>66.865843688885803</v>
      </c>
      <c r="AT696" s="90">
        <f t="shared" si="371"/>
        <v>66.806318269377556</v>
      </c>
      <c r="AU696" s="90">
        <f t="shared" si="367"/>
        <v>67.12165275236417</v>
      </c>
    </row>
    <row r="697" spans="1:47" ht="12.95" customHeight="1">
      <c r="A697" s="214" t="s">
        <v>1428</v>
      </c>
      <c r="B697" s="215" t="s">
        <v>197</v>
      </c>
      <c r="C697" s="216">
        <v>55665.405199999921</v>
      </c>
      <c r="D697" s="216">
        <v>1E-4</v>
      </c>
      <c r="E697" s="53">
        <f t="shared" si="348"/>
        <v>73098.437292974995</v>
      </c>
      <c r="F697" s="83">
        <f t="shared" si="349"/>
        <v>73098.5</v>
      </c>
      <c r="G697" s="83">
        <f t="shared" si="345"/>
        <v>-1.3838580081937835E-2</v>
      </c>
      <c r="M697" s="83">
        <f t="shared" ref="M697:M733" si="372">G697</f>
        <v>-1.3838580081937835E-2</v>
      </c>
      <c r="O697" s="83">
        <f t="shared" ca="1" si="341"/>
        <v>-1.7807436955438828E-2</v>
      </c>
      <c r="P697" s="83">
        <f t="shared" si="350"/>
        <v>-1.6253123171740904E-2</v>
      </c>
      <c r="Q697" s="146">
        <f t="shared" si="351"/>
        <v>40646.905199999921</v>
      </c>
      <c r="R697" s="83">
        <f t="shared" si="347"/>
        <v>5.8300183325157534E-6</v>
      </c>
      <c r="S697" s="85">
        <v>1</v>
      </c>
      <c r="T697" s="83">
        <f t="shared" si="352"/>
        <v>5.8300183325157534E-6</v>
      </c>
      <c r="Z697" s="83">
        <f t="shared" si="353"/>
        <v>73098.5</v>
      </c>
      <c r="AA697" s="90">
        <f t="shared" si="354"/>
        <v>-1.3417366820994679E-2</v>
      </c>
      <c r="AB697" s="90">
        <f t="shared" si="355"/>
        <v>-1.667433643268406E-2</v>
      </c>
      <c r="AC697" s="90">
        <f t="shared" si="356"/>
        <v>2.4145430898030694E-3</v>
      </c>
      <c r="AD697" s="90">
        <f t="shared" si="357"/>
        <v>-4.2121326094315611E-4</v>
      </c>
      <c r="AE697" s="90">
        <f t="shared" si="358"/>
        <v>1.7742061119436733E-7</v>
      </c>
      <c r="AF697" s="83">
        <f t="shared" si="359"/>
        <v>2.4145430898030694E-3</v>
      </c>
      <c r="AG697" s="147"/>
      <c r="AH697" s="83">
        <f t="shared" si="360"/>
        <v>2.8357563507462264E-3</v>
      </c>
      <c r="AI697" s="83">
        <f t="shared" si="361"/>
        <v>0.72194830748020933</v>
      </c>
      <c r="AJ697" s="83">
        <f t="shared" si="362"/>
        <v>0.91683084164582407</v>
      </c>
      <c r="AK697" s="83">
        <f t="shared" si="363"/>
        <v>-0.20550032874705768</v>
      </c>
      <c r="AL697" s="83">
        <f t="shared" si="364"/>
        <v>-2.5051219767968345</v>
      </c>
      <c r="AM697" s="83">
        <f t="shared" si="365"/>
        <v>-3.0355269611611977</v>
      </c>
      <c r="AN697" s="90">
        <f t="shared" si="371"/>
        <v>66.856213481242861</v>
      </c>
      <c r="AO697" s="90">
        <f t="shared" si="371"/>
        <v>66.856244349471297</v>
      </c>
      <c r="AP697" s="90">
        <f t="shared" si="371"/>
        <v>66.856103762767219</v>
      </c>
      <c r="AQ697" s="90">
        <f t="shared" si="371"/>
        <v>66.856744247640066</v>
      </c>
      <c r="AR697" s="90">
        <f t="shared" si="371"/>
        <v>66.853830355020591</v>
      </c>
      <c r="AS697" s="90">
        <f t="shared" si="371"/>
        <v>66.867171875248616</v>
      </c>
      <c r="AT697" s="90">
        <f t="shared" si="371"/>
        <v>66.807742670642767</v>
      </c>
      <c r="AU697" s="90">
        <f t="shared" si="367"/>
        <v>67.123312001246404</v>
      </c>
    </row>
    <row r="698" spans="1:47" ht="12.95" customHeight="1">
      <c r="A698" s="214" t="s">
        <v>1428</v>
      </c>
      <c r="B698" s="215" t="s">
        <v>195</v>
      </c>
      <c r="C698" s="216">
        <v>55665.515500000212</v>
      </c>
      <c r="D698" s="216">
        <v>2.9999999999999997E-4</v>
      </c>
      <c r="E698" s="53">
        <f t="shared" si="348"/>
        <v>73098.937097495203</v>
      </c>
      <c r="F698" s="83">
        <f t="shared" si="349"/>
        <v>73099</v>
      </c>
      <c r="G698" s="83">
        <f t="shared" si="345"/>
        <v>-1.3881719787605107E-2</v>
      </c>
      <c r="M698" s="83">
        <f t="shared" si="372"/>
        <v>-1.3881719787605107E-2</v>
      </c>
      <c r="O698" s="83">
        <f t="shared" ca="1" si="341"/>
        <v>-1.7807938712135742E-2</v>
      </c>
      <c r="P698" s="83">
        <f t="shared" si="350"/>
        <v>-1.6253279204624292E-2</v>
      </c>
      <c r="Q698" s="146">
        <f t="shared" si="351"/>
        <v>40647.015500000212</v>
      </c>
      <c r="R698" s="83">
        <f t="shared" si="347"/>
        <v>5.624294068452378E-6</v>
      </c>
      <c r="S698" s="85">
        <v>1</v>
      </c>
      <c r="T698" s="83">
        <f t="shared" si="352"/>
        <v>5.624294068452378E-6</v>
      </c>
      <c r="Z698" s="83">
        <f t="shared" si="353"/>
        <v>73099</v>
      </c>
      <c r="AA698" s="90">
        <f t="shared" si="354"/>
        <v>-1.3417447233306956E-2</v>
      </c>
      <c r="AB698" s="90">
        <f t="shared" si="355"/>
        <v>-1.6717551758922443E-2</v>
      </c>
      <c r="AC698" s="90">
        <f t="shared" si="356"/>
        <v>2.3715594170191853E-3</v>
      </c>
      <c r="AD698" s="90">
        <f t="shared" si="357"/>
        <v>-4.6427255429815073E-4</v>
      </c>
      <c r="AE698" s="90">
        <f t="shared" si="358"/>
        <v>2.1554900467452932E-7</v>
      </c>
      <c r="AF698" s="83">
        <f t="shared" si="359"/>
        <v>2.3715594170191853E-3</v>
      </c>
      <c r="AG698" s="147"/>
      <c r="AH698" s="83">
        <f t="shared" si="360"/>
        <v>2.8358319713173352E-3</v>
      </c>
      <c r="AI698" s="83">
        <f t="shared" si="361"/>
        <v>0.7219790442996834</v>
      </c>
      <c r="AJ698" s="83">
        <f t="shared" si="362"/>
        <v>0.91689054530319769</v>
      </c>
      <c r="AK698" s="83">
        <f t="shared" si="363"/>
        <v>-0.20554191061618457</v>
      </c>
      <c r="AL698" s="83">
        <f t="shared" si="364"/>
        <v>-2.5049724212695756</v>
      </c>
      <c r="AM698" s="83">
        <f t="shared" si="365"/>
        <v>-3.0347633227196087</v>
      </c>
      <c r="AN698" s="90">
        <f t="shared" si="371"/>
        <v>66.856407856582265</v>
      </c>
      <c r="AO698" s="90">
        <f t="shared" si="371"/>
        <v>66.856438681357744</v>
      </c>
      <c r="AP698" s="90">
        <f t="shared" si="371"/>
        <v>66.856298259345763</v>
      </c>
      <c r="AQ698" s="90">
        <f t="shared" si="371"/>
        <v>66.856938145159035</v>
      </c>
      <c r="AR698" s="90">
        <f t="shared" si="371"/>
        <v>66.85402628876848</v>
      </c>
      <c r="AS698" s="90">
        <f t="shared" si="371"/>
        <v>66.867361642101656</v>
      </c>
      <c r="AT698" s="90">
        <f t="shared" si="371"/>
        <v>66.807946227444859</v>
      </c>
      <c r="AU698" s="90">
        <f t="shared" si="367"/>
        <v>67.123549036801009</v>
      </c>
    </row>
    <row r="699" spans="1:47" ht="12.95" customHeight="1">
      <c r="A699" s="214" t="s">
        <v>1428</v>
      </c>
      <c r="B699" s="215" t="s">
        <v>197</v>
      </c>
      <c r="C699" s="216">
        <v>55665.626199999824</v>
      </c>
      <c r="D699" s="216">
        <v>2.0000000000000001E-4</v>
      </c>
      <c r="E699" s="53">
        <f t="shared" si="348"/>
        <v>73099.43871454004</v>
      </c>
      <c r="F699" s="83">
        <f t="shared" si="349"/>
        <v>73099.5</v>
      </c>
      <c r="G699" s="83">
        <f t="shared" si="345"/>
        <v>-1.3524860172765329E-2</v>
      </c>
      <c r="M699" s="83">
        <f t="shared" si="372"/>
        <v>-1.3524860172765329E-2</v>
      </c>
      <c r="O699" s="83">
        <f t="shared" ca="1" si="341"/>
        <v>-1.7808440468832655E-2</v>
      </c>
      <c r="P699" s="83">
        <f t="shared" si="350"/>
        <v>-1.6253435237232425E-2</v>
      </c>
      <c r="Q699" s="146">
        <f t="shared" si="351"/>
        <v>40647.126199999824</v>
      </c>
      <c r="R699" s="83">
        <f t="shared" si="347"/>
        <v>7.4451218824316129E-6</v>
      </c>
      <c r="S699" s="85">
        <v>1</v>
      </c>
      <c r="T699" s="83">
        <f t="shared" si="352"/>
        <v>7.4451218824316129E-6</v>
      </c>
      <c r="Z699" s="83">
        <f t="shared" si="353"/>
        <v>73099.5</v>
      </c>
      <c r="AA699" s="90">
        <f t="shared" si="354"/>
        <v>-1.3417527749277625E-2</v>
      </c>
      <c r="AB699" s="90">
        <f t="shared" si="355"/>
        <v>-1.636076766072013E-2</v>
      </c>
      <c r="AC699" s="90">
        <f t="shared" si="356"/>
        <v>2.7285750644670953E-3</v>
      </c>
      <c r="AD699" s="90">
        <f t="shared" si="357"/>
        <v>-1.0733242348770489E-4</v>
      </c>
      <c r="AE699" s="90">
        <f t="shared" si="358"/>
        <v>1.1520249131744024E-8</v>
      </c>
      <c r="AF699" s="83">
        <f t="shared" si="359"/>
        <v>2.7285750644670953E-3</v>
      </c>
      <c r="AG699" s="147"/>
      <c r="AH699" s="83">
        <f t="shared" si="360"/>
        <v>2.8359074879548002E-3</v>
      </c>
      <c r="AI699" s="83">
        <f t="shared" si="361"/>
        <v>0.72200978995439424</v>
      </c>
      <c r="AJ699" s="83">
        <f t="shared" si="362"/>
        <v>0.91695023353132943</v>
      </c>
      <c r="AK699" s="83">
        <f t="shared" si="363"/>
        <v>-0.20558349142640092</v>
      </c>
      <c r="AL699" s="83">
        <f t="shared" si="364"/>
        <v>-2.5048228530137546</v>
      </c>
      <c r="AM699" s="83">
        <f t="shared" si="365"/>
        <v>-3.0339999658401458</v>
      </c>
      <c r="AN699" s="90">
        <f t="shared" si="371"/>
        <v>66.856602240187954</v>
      </c>
      <c r="AO699" s="90">
        <f t="shared" si="371"/>
        <v>66.856633021548177</v>
      </c>
      <c r="AP699" s="90">
        <f t="shared" si="371"/>
        <v>66.856492764127822</v>
      </c>
      <c r="AQ699" s="90">
        <f t="shared" si="371"/>
        <v>66.857132051086722</v>
      </c>
      <c r="AR699" s="90">
        <f t="shared" si="371"/>
        <v>66.854222230815196</v>
      </c>
      <c r="AS699" s="90">
        <f t="shared" si="371"/>
        <v>66.867551415453576</v>
      </c>
      <c r="AT699" s="90">
        <f t="shared" si="371"/>
        <v>66.808149801979368</v>
      </c>
      <c r="AU699" s="90">
        <f t="shared" si="367"/>
        <v>67.123786072355614</v>
      </c>
    </row>
    <row r="700" spans="1:47" ht="12.95" customHeight="1">
      <c r="A700" s="214" t="s">
        <v>1428</v>
      </c>
      <c r="B700" s="215" t="s">
        <v>197</v>
      </c>
      <c r="C700" s="216">
        <v>55666.508899999782</v>
      </c>
      <c r="D700" s="216">
        <v>2.0000000000000001E-4</v>
      </c>
      <c r="E700" s="53">
        <f t="shared" si="348"/>
        <v>73103.438510086737</v>
      </c>
      <c r="F700" s="83">
        <f t="shared" si="349"/>
        <v>73103.5</v>
      </c>
      <c r="G700" s="83">
        <f t="shared" si="345"/>
        <v>-1.35699802194722E-2</v>
      </c>
      <c r="M700" s="83">
        <f t="shared" si="372"/>
        <v>-1.35699802194722E-2</v>
      </c>
      <c r="O700" s="83">
        <f t="shared" ca="1" si="341"/>
        <v>-1.781245452240799E-2</v>
      </c>
      <c r="P700" s="83">
        <f t="shared" si="350"/>
        <v>-1.6254683488188402E-2</v>
      </c>
      <c r="Q700" s="146">
        <f t="shared" si="351"/>
        <v>40648.008899999782</v>
      </c>
      <c r="R700" s="83">
        <f t="shared" si="347"/>
        <v>7.2076316410554605E-6</v>
      </c>
      <c r="S700" s="85">
        <v>1</v>
      </c>
      <c r="T700" s="83">
        <f t="shared" si="352"/>
        <v>7.2076316410554605E-6</v>
      </c>
      <c r="Z700" s="83">
        <f t="shared" si="353"/>
        <v>73103.5</v>
      </c>
      <c r="AA700" s="90">
        <f t="shared" si="354"/>
        <v>-1.3418175610617485E-2</v>
      </c>
      <c r="AB700" s="90">
        <f t="shared" si="355"/>
        <v>-1.6406488097043117E-2</v>
      </c>
      <c r="AC700" s="90">
        <f t="shared" si="356"/>
        <v>2.6847032687162022E-3</v>
      </c>
      <c r="AD700" s="90">
        <f t="shared" si="357"/>
        <v>-1.5180460885471508E-4</v>
      </c>
      <c r="AE700" s="90">
        <f t="shared" si="358"/>
        <v>2.304463926953304E-8</v>
      </c>
      <c r="AF700" s="83">
        <f t="shared" si="359"/>
        <v>2.6847032687162022E-3</v>
      </c>
      <c r="AG700" s="147"/>
      <c r="AH700" s="83">
        <f t="shared" si="360"/>
        <v>2.8365078775709181E-3</v>
      </c>
      <c r="AI700" s="83">
        <f t="shared" si="361"/>
        <v>0.72225607347254606</v>
      </c>
      <c r="AJ700" s="83">
        <f t="shared" si="362"/>
        <v>0.91742718331587247</v>
      </c>
      <c r="AK700" s="83">
        <f t="shared" si="363"/>
        <v>-0.20591609967504079</v>
      </c>
      <c r="AL700" s="83">
        <f t="shared" si="364"/>
        <v>-2.5036258482338183</v>
      </c>
      <c r="AM700" s="83">
        <f t="shared" si="365"/>
        <v>-3.0279032257836636</v>
      </c>
      <c r="AN700" s="90">
        <f t="shared" si="371"/>
        <v>66.858157606905948</v>
      </c>
      <c r="AO700" s="90">
        <f t="shared" si="371"/>
        <v>66.858188042300725</v>
      </c>
      <c r="AP700" s="90">
        <f t="shared" si="371"/>
        <v>66.858049097990175</v>
      </c>
      <c r="AQ700" s="90">
        <f t="shared" si="371"/>
        <v>66.858683601536697</v>
      </c>
      <c r="AR700" s="90">
        <f t="shared" si="371"/>
        <v>66.855790066131533</v>
      </c>
      <c r="AS700" s="90">
        <f t="shared" si="371"/>
        <v>66.869069836745211</v>
      </c>
      <c r="AT700" s="90">
        <f t="shared" si="371"/>
        <v>66.809779036847701</v>
      </c>
      <c r="AU700" s="90">
        <f t="shared" si="367"/>
        <v>67.125682356792453</v>
      </c>
    </row>
    <row r="701" spans="1:47" ht="12.95" customHeight="1">
      <c r="A701" s="214" t="s">
        <v>1428</v>
      </c>
      <c r="B701" s="215" t="s">
        <v>195</v>
      </c>
      <c r="C701" s="216">
        <v>55673.460099999793</v>
      </c>
      <c r="D701" s="216">
        <v>2.0000000000000001E-4</v>
      </c>
      <c r="E701" s="53">
        <f t="shared" si="348"/>
        <v>73134.936616810941</v>
      </c>
      <c r="F701" s="83">
        <f t="shared" si="349"/>
        <v>73135</v>
      </c>
      <c r="G701" s="83">
        <f t="shared" si="345"/>
        <v>-1.3987800208269618E-2</v>
      </c>
      <c r="M701" s="83">
        <f t="shared" si="372"/>
        <v>-1.3987800208269618E-2</v>
      </c>
      <c r="O701" s="83">
        <f t="shared" ca="1" si="341"/>
        <v>-1.7844065194313689E-2</v>
      </c>
      <c r="P701" s="83">
        <f t="shared" si="350"/>
        <v>-1.6264512848864432E-2</v>
      </c>
      <c r="Q701" s="146">
        <f t="shared" si="351"/>
        <v>40654.960099999793</v>
      </c>
      <c r="R701" s="83">
        <f t="shared" si="347"/>
        <v>5.1834204478442085E-6</v>
      </c>
      <c r="S701" s="85">
        <v>1</v>
      </c>
      <c r="T701" s="83">
        <f t="shared" si="352"/>
        <v>5.1834204478442085E-6</v>
      </c>
      <c r="Z701" s="83">
        <f t="shared" si="353"/>
        <v>73135</v>
      </c>
      <c r="AA701" s="90">
        <f t="shared" si="354"/>
        <v>-1.3423510306853771E-2</v>
      </c>
      <c r="AB701" s="90">
        <f t="shared" si="355"/>
        <v>-1.6828802750280279E-2</v>
      </c>
      <c r="AC701" s="90">
        <f t="shared" si="356"/>
        <v>2.2767126405948135E-3</v>
      </c>
      <c r="AD701" s="90">
        <f t="shared" si="357"/>
        <v>-5.6428990141584728E-4</v>
      </c>
      <c r="AE701" s="90">
        <f t="shared" si="358"/>
        <v>3.1842309283990666E-7</v>
      </c>
      <c r="AF701" s="83">
        <f t="shared" si="359"/>
        <v>2.2767126405948135E-3</v>
      </c>
      <c r="AG701" s="147"/>
      <c r="AH701" s="83">
        <f t="shared" si="360"/>
        <v>2.8410025420106599E-3</v>
      </c>
      <c r="AI701" s="83">
        <f t="shared" si="361"/>
        <v>0.72421542470703804</v>
      </c>
      <c r="AJ701" s="83">
        <f t="shared" si="362"/>
        <v>0.92114835341344004</v>
      </c>
      <c r="AK701" s="83">
        <f t="shared" si="363"/>
        <v>-0.20853296348239442</v>
      </c>
      <c r="AL701" s="83">
        <f t="shared" si="364"/>
        <v>-2.494170709778758</v>
      </c>
      <c r="AM701" s="83">
        <f t="shared" si="365"/>
        <v>-2.9805104230671327</v>
      </c>
      <c r="AN701" s="90">
        <f t="shared" ref="AN701:AT710" si="373">$AU701+$AB$7*SIN(AO701)</f>
        <v>66.870424753499861</v>
      </c>
      <c r="AO701" s="90">
        <f t="shared" si="373"/>
        <v>66.870452548666705</v>
      </c>
      <c r="AP701" s="90">
        <f t="shared" si="373"/>
        <v>66.870323717515376</v>
      </c>
      <c r="AQ701" s="90">
        <f t="shared" si="373"/>
        <v>66.870921027700376</v>
      </c>
      <c r="AR701" s="90">
        <f t="shared" si="373"/>
        <v>66.868155424708718</v>
      </c>
      <c r="AS701" s="90">
        <f t="shared" si="373"/>
        <v>66.881042203448459</v>
      </c>
      <c r="AT701" s="90">
        <f t="shared" si="373"/>
        <v>66.822649033822458</v>
      </c>
      <c r="AU701" s="90">
        <f t="shared" si="367"/>
        <v>67.140615596732573</v>
      </c>
    </row>
    <row r="702" spans="1:47" ht="12.95" customHeight="1">
      <c r="A702" s="214" t="s">
        <v>1428</v>
      </c>
      <c r="B702" s="215" t="s">
        <v>197</v>
      </c>
      <c r="C702" s="216">
        <v>55673.570499999914</v>
      </c>
      <c r="D702" s="216">
        <v>2.0000000000000001E-4</v>
      </c>
      <c r="E702" s="53">
        <f t="shared" si="348"/>
        <v>73135.436874462306</v>
      </c>
      <c r="F702" s="83">
        <f t="shared" si="349"/>
        <v>73135.5</v>
      </c>
      <c r="G702" s="83">
        <f t="shared" si="345"/>
        <v>-1.3930940083810128E-2</v>
      </c>
      <c r="M702" s="83">
        <f t="shared" si="372"/>
        <v>-1.3930940083810128E-2</v>
      </c>
      <c r="O702" s="83">
        <f t="shared" ref="O702:O765" ca="1" si="374">+C$11+C$12*F702</f>
        <v>-1.7844566951010603E-2</v>
      </c>
      <c r="P702" s="83">
        <f t="shared" si="350"/>
        <v>-1.6264668861654376E-2</v>
      </c>
      <c r="Q702" s="146">
        <f t="shared" si="351"/>
        <v>40655.070499999914</v>
      </c>
      <c r="R702" s="83">
        <f t="shared" si="347"/>
        <v>5.4462900085384055E-6</v>
      </c>
      <c r="S702" s="85">
        <v>1</v>
      </c>
      <c r="T702" s="83">
        <f t="shared" si="352"/>
        <v>5.4462900085384055E-6</v>
      </c>
      <c r="Z702" s="83">
        <f t="shared" si="353"/>
        <v>73135.5</v>
      </c>
      <c r="AA702" s="90">
        <f t="shared" si="354"/>
        <v>-1.342359832737124E-2</v>
      </c>
      <c r="AB702" s="90">
        <f t="shared" si="355"/>
        <v>-1.6772010618093264E-2</v>
      </c>
      <c r="AC702" s="90">
        <f t="shared" si="356"/>
        <v>2.3337287778442475E-3</v>
      </c>
      <c r="AD702" s="90">
        <f t="shared" si="357"/>
        <v>-5.0734175643888865E-4</v>
      </c>
      <c r="AE702" s="90">
        <f t="shared" si="358"/>
        <v>2.5739565782649662E-7</v>
      </c>
      <c r="AF702" s="83">
        <f t="shared" si="359"/>
        <v>2.3337287778442475E-3</v>
      </c>
      <c r="AG702" s="147"/>
      <c r="AH702" s="83">
        <f t="shared" si="360"/>
        <v>2.8410705342831366E-3</v>
      </c>
      <c r="AI702" s="83">
        <f t="shared" si="361"/>
        <v>0.72424681117331291</v>
      </c>
      <c r="AJ702" s="83">
        <f t="shared" si="362"/>
        <v>0.921206917715925</v>
      </c>
      <c r="AK702" s="83">
        <f t="shared" si="363"/>
        <v>-0.2085744655517125</v>
      </c>
      <c r="AL702" s="83">
        <f t="shared" si="364"/>
        <v>-2.4940202139398884</v>
      </c>
      <c r="AM702" s="83">
        <f t="shared" si="365"/>
        <v>-2.9797668813490885</v>
      </c>
      <c r="AN702" s="90">
        <f t="shared" si="373"/>
        <v>66.870619738568124</v>
      </c>
      <c r="AO702" s="90">
        <f t="shared" si="373"/>
        <v>66.870647493030972</v>
      </c>
      <c r="AP702" s="90">
        <f t="shared" si="373"/>
        <v>66.870518819115944</v>
      </c>
      <c r="AQ702" s="90">
        <f t="shared" si="373"/>
        <v>66.871115545949834</v>
      </c>
      <c r="AR702" s="90">
        <f t="shared" si="373"/>
        <v>66.868351968370234</v>
      </c>
      <c r="AS702" s="90">
        <f t="shared" si="373"/>
        <v>66.881232456103277</v>
      </c>
      <c r="AT702" s="90">
        <f t="shared" si="373"/>
        <v>66.82285388996938</v>
      </c>
      <c r="AU702" s="90">
        <f t="shared" si="367"/>
        <v>67.140852632287178</v>
      </c>
    </row>
    <row r="703" spans="1:47" ht="12.95" customHeight="1">
      <c r="A703" s="214" t="s">
        <v>1428</v>
      </c>
      <c r="B703" s="215" t="s">
        <v>195</v>
      </c>
      <c r="C703" s="216">
        <v>55675.446700000204</v>
      </c>
      <c r="D703" s="216">
        <v>1E-4</v>
      </c>
      <c r="E703" s="53">
        <f t="shared" si="348"/>
        <v>73143.938535735913</v>
      </c>
      <c r="F703" s="83">
        <f t="shared" si="349"/>
        <v>73144</v>
      </c>
      <c r="G703" s="83">
        <f t="shared" si="345"/>
        <v>-1.3564319793658797E-2</v>
      </c>
      <c r="M703" s="83">
        <f t="shared" si="372"/>
        <v>-1.3564319793658797E-2</v>
      </c>
      <c r="O703" s="83">
        <f t="shared" ca="1" si="374"/>
        <v>-1.7853096814858173E-2</v>
      </c>
      <c r="P703" s="83">
        <f t="shared" si="350"/>
        <v>-1.6267321036969914E-2</v>
      </c>
      <c r="Q703" s="146">
        <f t="shared" si="351"/>
        <v>40656.946700000204</v>
      </c>
      <c r="R703" s="83">
        <f t="shared" si="347"/>
        <v>7.3062157213414485E-6</v>
      </c>
      <c r="S703" s="85">
        <v>1</v>
      </c>
      <c r="T703" s="83">
        <f t="shared" si="352"/>
        <v>7.3062157213414485E-6</v>
      </c>
      <c r="Z703" s="83">
        <f t="shared" si="353"/>
        <v>73144</v>
      </c>
      <c r="AA703" s="90">
        <f t="shared" si="354"/>
        <v>-1.3425110723957511E-2</v>
      </c>
      <c r="AB703" s="90">
        <f t="shared" si="355"/>
        <v>-1.6406530106671199E-2</v>
      </c>
      <c r="AC703" s="90">
        <f t="shared" si="356"/>
        <v>2.7030012433111178E-3</v>
      </c>
      <c r="AD703" s="90">
        <f t="shared" si="357"/>
        <v>-1.3920906970128592E-4</v>
      </c>
      <c r="AE703" s="90">
        <f t="shared" si="358"/>
        <v>1.9379165087097484E-8</v>
      </c>
      <c r="AF703" s="83">
        <f t="shared" si="359"/>
        <v>2.7030012433111178E-3</v>
      </c>
      <c r="AG703" s="147"/>
      <c r="AH703" s="83">
        <f t="shared" si="360"/>
        <v>2.8422103130124033E-3</v>
      </c>
      <c r="AI703" s="83">
        <f t="shared" si="361"/>
        <v>0.72478175431725078</v>
      </c>
      <c r="AJ703" s="83">
        <f t="shared" si="362"/>
        <v>0.92220009034465755</v>
      </c>
      <c r="AK703" s="83">
        <f t="shared" si="363"/>
        <v>-0.20927982719693483</v>
      </c>
      <c r="AL703" s="83">
        <f t="shared" si="364"/>
        <v>-2.4914597862454833</v>
      </c>
      <c r="AM703" s="83">
        <f t="shared" si="365"/>
        <v>-2.9671676908343532</v>
      </c>
      <c r="AN703" s="90">
        <f t="shared" si="373"/>
        <v>66.873935778243663</v>
      </c>
      <c r="AO703" s="90">
        <f t="shared" si="373"/>
        <v>66.873962846487203</v>
      </c>
      <c r="AP703" s="90">
        <f t="shared" si="373"/>
        <v>66.873836829689694</v>
      </c>
      <c r="AQ703" s="90">
        <f t="shared" si="373"/>
        <v>66.874423674213531</v>
      </c>
      <c r="AR703" s="90">
        <f t="shared" si="373"/>
        <v>66.871694499140617</v>
      </c>
      <c r="AS703" s="90">
        <f t="shared" si="373"/>
        <v>66.884467797736775</v>
      </c>
      <c r="AT703" s="90">
        <f t="shared" si="373"/>
        <v>66.826339179594115</v>
      </c>
      <c r="AU703" s="90">
        <f t="shared" si="367"/>
        <v>67.144882236715475</v>
      </c>
    </row>
    <row r="704" spans="1:47" ht="12.95" customHeight="1">
      <c r="A704" s="214" t="s">
        <v>1428</v>
      </c>
      <c r="B704" s="215" t="s">
        <v>197</v>
      </c>
      <c r="C704" s="216">
        <v>55675.556799999904</v>
      </c>
      <c r="D704" s="216">
        <v>2.0000000000000001E-4</v>
      </c>
      <c r="E704" s="53">
        <f t="shared" si="348"/>
        <v>73144.437433989573</v>
      </c>
      <c r="F704" s="83">
        <f t="shared" si="349"/>
        <v>73144.5</v>
      </c>
      <c r="G704" s="83">
        <f t="shared" si="345"/>
        <v>-1.3807460098178126E-2</v>
      </c>
      <c r="M704" s="83">
        <f t="shared" si="372"/>
        <v>-1.3807460098178126E-2</v>
      </c>
      <c r="O704" s="83">
        <f t="shared" ca="1" si="374"/>
        <v>-1.7853598571555086E-2</v>
      </c>
      <c r="P704" s="83">
        <f t="shared" si="350"/>
        <v>-1.6267477044805322E-2</v>
      </c>
      <c r="Q704" s="146">
        <f t="shared" si="351"/>
        <v>40657.056799999904</v>
      </c>
      <c r="R704" s="83">
        <f t="shared" si="347"/>
        <v>6.0516833776929909E-6</v>
      </c>
      <c r="S704" s="85">
        <v>1</v>
      </c>
      <c r="T704" s="83">
        <f t="shared" si="352"/>
        <v>6.0516833776929909E-6</v>
      </c>
      <c r="Z704" s="83">
        <f t="shared" si="353"/>
        <v>73144.5</v>
      </c>
      <c r="AA704" s="90">
        <f t="shared" si="354"/>
        <v>-1.3425200633350218E-2</v>
      </c>
      <c r="AB704" s="90">
        <f t="shared" si="355"/>
        <v>-1.664973650963323E-2</v>
      </c>
      <c r="AC704" s="90">
        <f t="shared" si="356"/>
        <v>2.4600169466271957E-3</v>
      </c>
      <c r="AD704" s="90">
        <f t="shared" si="357"/>
        <v>-3.8225946482790818E-4</v>
      </c>
      <c r="AE704" s="90">
        <f t="shared" si="358"/>
        <v>1.4612229845051876E-7</v>
      </c>
      <c r="AF704" s="83">
        <f t="shared" si="359"/>
        <v>2.4600169466271957E-3</v>
      </c>
      <c r="AG704" s="147"/>
      <c r="AH704" s="83">
        <f t="shared" si="360"/>
        <v>2.8422764114551038E-3</v>
      </c>
      <c r="AI704" s="83">
        <f t="shared" si="361"/>
        <v>0.72481330244184061</v>
      </c>
      <c r="AJ704" s="83">
        <f t="shared" si="362"/>
        <v>0.92225836959008878</v>
      </c>
      <c r="AK704" s="83">
        <f t="shared" si="363"/>
        <v>-0.2093213087941673</v>
      </c>
      <c r="AL704" s="83">
        <f t="shared" si="364"/>
        <v>-2.4913090550514294</v>
      </c>
      <c r="AM704" s="83">
        <f t="shared" si="365"/>
        <v>-2.9664289653765721</v>
      </c>
      <c r="AN704" s="90">
        <f t="shared" si="373"/>
        <v>66.8741309156282</v>
      </c>
      <c r="AO704" s="90">
        <f t="shared" si="373"/>
        <v>66.874157943843855</v>
      </c>
      <c r="AP704" s="90">
        <f t="shared" si="373"/>
        <v>66.874032082409926</v>
      </c>
      <c r="AQ704" s="90">
        <f t="shared" si="373"/>
        <v>66.874618347674925</v>
      </c>
      <c r="AR704" s="90">
        <f t="shared" si="373"/>
        <v>66.871891194484135</v>
      </c>
      <c r="AS704" s="90">
        <f t="shared" si="373"/>
        <v>66.884658173760982</v>
      </c>
      <c r="AT704" s="90">
        <f t="shared" si="373"/>
        <v>66.826544357623234</v>
      </c>
      <c r="AU704" s="90">
        <f t="shared" si="367"/>
        <v>67.14511927227008</v>
      </c>
    </row>
    <row r="705" spans="1:47" ht="12.95" customHeight="1">
      <c r="A705" s="214" t="s">
        <v>1428</v>
      </c>
      <c r="B705" s="215" t="s">
        <v>197</v>
      </c>
      <c r="C705" s="216">
        <v>55676.439699999988</v>
      </c>
      <c r="D705" s="216">
        <v>1E-4</v>
      </c>
      <c r="E705" s="53">
        <f t="shared" si="348"/>
        <v>73148.438135800694</v>
      </c>
      <c r="F705" s="83">
        <f t="shared" si="349"/>
        <v>73148.5</v>
      </c>
      <c r="G705" s="83">
        <f t="shared" si="345"/>
        <v>-1.3652580011694226E-2</v>
      </c>
      <c r="M705" s="83">
        <f t="shared" si="372"/>
        <v>-1.3652580011694226E-2</v>
      </c>
      <c r="O705" s="83">
        <f t="shared" ca="1" si="374"/>
        <v>-1.7857612625130408E-2</v>
      </c>
      <c r="P705" s="83">
        <f t="shared" si="350"/>
        <v>-1.6268725097579477E-2</v>
      </c>
      <c r="Q705" s="146">
        <f t="shared" si="351"/>
        <v>40657.939699999988</v>
      </c>
      <c r="R705" s="83">
        <f t="shared" si="347"/>
        <v>6.8442151104015449E-6</v>
      </c>
      <c r="S705" s="85">
        <v>1</v>
      </c>
      <c r="T705" s="83">
        <f t="shared" si="352"/>
        <v>6.8442151104015449E-6</v>
      </c>
      <c r="Z705" s="83">
        <f t="shared" si="353"/>
        <v>73148.5</v>
      </c>
      <c r="AA705" s="90">
        <f t="shared" si="354"/>
        <v>-1.3425923692973879E-2</v>
      </c>
      <c r="AB705" s="90">
        <f t="shared" si="355"/>
        <v>-1.6495381416299824E-2</v>
      </c>
      <c r="AC705" s="90">
        <f t="shared" si="356"/>
        <v>2.6161450858852506E-3</v>
      </c>
      <c r="AD705" s="90">
        <f t="shared" si="357"/>
        <v>-2.2665631872034742E-4</v>
      </c>
      <c r="AE705" s="90">
        <f t="shared" si="358"/>
        <v>5.1373086815859713E-8</v>
      </c>
      <c r="AF705" s="83">
        <f t="shared" si="359"/>
        <v>2.6161450858852506E-3</v>
      </c>
      <c r="AG705" s="147"/>
      <c r="AH705" s="83">
        <f t="shared" si="360"/>
        <v>2.8428014046055989E-3</v>
      </c>
      <c r="AI705" s="83">
        <f t="shared" si="361"/>
        <v>0.72506601152879302</v>
      </c>
      <c r="AJ705" s="83">
        <f t="shared" si="362"/>
        <v>0.92272403126089009</v>
      </c>
      <c r="AK705" s="83">
        <f t="shared" si="363"/>
        <v>-0.20965312020474028</v>
      </c>
      <c r="AL705" s="83">
        <f t="shared" si="364"/>
        <v>-2.4901027329524372</v>
      </c>
      <c r="AM705" s="83">
        <f t="shared" si="365"/>
        <v>-2.9605287237531202</v>
      </c>
      <c r="AN705" s="90">
        <f t="shared" si="373"/>
        <v>66.875692320369581</v>
      </c>
      <c r="AO705" s="90">
        <f t="shared" si="373"/>
        <v>66.875719029712954</v>
      </c>
      <c r="AP705" s="90">
        <f t="shared" si="373"/>
        <v>66.875594407426149</v>
      </c>
      <c r="AQ705" s="90">
        <f t="shared" si="373"/>
        <v>66.876176046914921</v>
      </c>
      <c r="AR705" s="90">
        <f t="shared" si="373"/>
        <v>66.87346506127669</v>
      </c>
      <c r="AS705" s="90">
        <f t="shared" si="373"/>
        <v>66.886181430576698</v>
      </c>
      <c r="AT705" s="90">
        <f t="shared" si="373"/>
        <v>66.828186426384903</v>
      </c>
      <c r="AU705" s="90">
        <f t="shared" si="367"/>
        <v>67.147015556706918</v>
      </c>
    </row>
    <row r="706" spans="1:47" ht="12.95" customHeight="1">
      <c r="A706" s="214" t="s">
        <v>1428</v>
      </c>
      <c r="B706" s="215" t="s">
        <v>195</v>
      </c>
      <c r="C706" s="216">
        <v>55678.535600000061</v>
      </c>
      <c r="D706" s="216">
        <v>2.0000000000000001E-4</v>
      </c>
      <c r="E706" s="53">
        <f t="shared" si="348"/>
        <v>73157.935327923697</v>
      </c>
      <c r="F706" s="83">
        <f t="shared" si="349"/>
        <v>73158</v>
      </c>
      <c r="G706" s="83">
        <f t="shared" si="345"/>
        <v>-1.4272239939600695E-2</v>
      </c>
      <c r="M706" s="83">
        <f t="shared" si="372"/>
        <v>-1.4272239939600695E-2</v>
      </c>
      <c r="O706" s="83">
        <f t="shared" ca="1" si="374"/>
        <v>-1.7867146002371818E-2</v>
      </c>
      <c r="P706" s="83">
        <f t="shared" si="350"/>
        <v>-1.6271689152315822E-2</v>
      </c>
      <c r="Q706" s="146">
        <f t="shared" si="351"/>
        <v>40660.035600000061</v>
      </c>
      <c r="R706" s="83">
        <f t="shared" si="347"/>
        <v>3.9977971542271418E-6</v>
      </c>
      <c r="S706" s="85">
        <v>1</v>
      </c>
      <c r="T706" s="83">
        <f t="shared" si="352"/>
        <v>3.9977971542271418E-6</v>
      </c>
      <c r="Z706" s="83">
        <f t="shared" si="353"/>
        <v>73158</v>
      </c>
      <c r="AA706" s="90">
        <f t="shared" si="354"/>
        <v>-1.3427667961917404E-2</v>
      </c>
      <c r="AB706" s="90">
        <f t="shared" si="355"/>
        <v>-1.7116261129999113E-2</v>
      </c>
      <c r="AC706" s="90">
        <f t="shared" si="356"/>
        <v>1.9994492127151271E-3</v>
      </c>
      <c r="AD706" s="90">
        <f t="shared" si="357"/>
        <v>-8.4457197768329079E-4</v>
      </c>
      <c r="AE706" s="90">
        <f t="shared" si="358"/>
        <v>7.13301825487865E-7</v>
      </c>
      <c r="AF706" s="83">
        <f t="shared" si="359"/>
        <v>1.9994492127151271E-3</v>
      </c>
      <c r="AG706" s="147"/>
      <c r="AH706" s="83">
        <f t="shared" si="360"/>
        <v>2.8440211903984188E-3</v>
      </c>
      <c r="AI706" s="83">
        <f t="shared" si="361"/>
        <v>0.72566850911969771</v>
      </c>
      <c r="AJ706" s="83">
        <f t="shared" si="362"/>
        <v>0.9238258878198653</v>
      </c>
      <c r="AK706" s="83">
        <f t="shared" si="363"/>
        <v>-0.21044087516368978</v>
      </c>
      <c r="AL706" s="83">
        <f t="shared" si="364"/>
        <v>-2.4872343407142665</v>
      </c>
      <c r="AM706" s="83">
        <f t="shared" si="365"/>
        <v>-2.9465833874591572</v>
      </c>
      <c r="AN706" s="90">
        <f t="shared" si="373"/>
        <v>66.879402840313205</v>
      </c>
      <c r="AO706" s="90">
        <f t="shared" si="373"/>
        <v>66.879428801949075</v>
      </c>
      <c r="AP706" s="90">
        <f t="shared" si="373"/>
        <v>66.87930709575069</v>
      </c>
      <c r="AQ706" s="90">
        <f t="shared" si="373"/>
        <v>66.879877808724999</v>
      </c>
      <c r="AR706" s="90">
        <f t="shared" si="373"/>
        <v>66.877205165068744</v>
      </c>
      <c r="AS706" s="90">
        <f t="shared" si="373"/>
        <v>66.88980094757342</v>
      </c>
      <c r="AT706" s="90">
        <f t="shared" si="373"/>
        <v>66.83209093622412</v>
      </c>
      <c r="AU706" s="90">
        <f t="shared" si="367"/>
        <v>67.151519232244411</v>
      </c>
    </row>
    <row r="707" spans="1:47" ht="12.95" customHeight="1">
      <c r="A707" s="214" t="s">
        <v>1428</v>
      </c>
      <c r="B707" s="215" t="s">
        <v>195</v>
      </c>
      <c r="C707" s="216">
        <v>55684.495300000068</v>
      </c>
      <c r="D707" s="216">
        <v>4.0000000000000002E-4</v>
      </c>
      <c r="E707" s="53">
        <f t="shared" si="348"/>
        <v>73184.940631561098</v>
      </c>
      <c r="F707" s="83">
        <f t="shared" si="349"/>
        <v>73185</v>
      </c>
      <c r="G707" s="83">
        <f t="shared" si="345"/>
        <v>-1.3101799930154812E-2</v>
      </c>
      <c r="M707" s="83">
        <f t="shared" si="372"/>
        <v>-1.3101799930154812E-2</v>
      </c>
      <c r="O707" s="83">
        <f t="shared" ca="1" si="374"/>
        <v>-1.7894240864005269E-2</v>
      </c>
      <c r="P707" s="83">
        <f t="shared" si="350"/>
        <v>-1.6280112765359542E-2</v>
      </c>
      <c r="Q707" s="146">
        <f t="shared" si="351"/>
        <v>40665.995300000068</v>
      </c>
      <c r="R707" s="83">
        <f t="shared" si="347"/>
        <v>1.0101672478427135E-5</v>
      </c>
      <c r="S707" s="85">
        <v>1</v>
      </c>
      <c r="T707" s="83">
        <f t="shared" si="352"/>
        <v>1.0101672478427135E-5</v>
      </c>
      <c r="Z707" s="83">
        <f t="shared" si="353"/>
        <v>73185</v>
      </c>
      <c r="AA707" s="90">
        <f t="shared" si="354"/>
        <v>-1.3432833694655711E-2</v>
      </c>
      <c r="AB707" s="90">
        <f t="shared" si="355"/>
        <v>-1.5949079000858644E-2</v>
      </c>
      <c r="AC707" s="90">
        <f t="shared" si="356"/>
        <v>3.1783128352047309E-3</v>
      </c>
      <c r="AD707" s="90">
        <f t="shared" si="357"/>
        <v>3.3103376450089976E-4</v>
      </c>
      <c r="AE707" s="90">
        <f t="shared" si="358"/>
        <v>1.0958335323963717E-7</v>
      </c>
      <c r="AF707" s="83">
        <f t="shared" si="359"/>
        <v>3.1783128352047309E-3</v>
      </c>
      <c r="AG707" s="147"/>
      <c r="AH707" s="83">
        <f t="shared" si="360"/>
        <v>2.8472790707038315E-3</v>
      </c>
      <c r="AI707" s="83">
        <f t="shared" si="361"/>
        <v>0.72739874591127274</v>
      </c>
      <c r="AJ707" s="83">
        <f t="shared" si="362"/>
        <v>0.92692577558692557</v>
      </c>
      <c r="AK707" s="83">
        <f t="shared" si="363"/>
        <v>-0.21267742028133171</v>
      </c>
      <c r="AL707" s="83">
        <f t="shared" si="364"/>
        <v>-2.4790558848735489</v>
      </c>
      <c r="AM707" s="83">
        <f t="shared" si="365"/>
        <v>-2.9074612113977998</v>
      </c>
      <c r="AN707" s="90">
        <f t="shared" si="373"/>
        <v>66.889965438344802</v>
      </c>
      <c r="AO707" s="90">
        <f t="shared" si="373"/>
        <v>66.88998934853069</v>
      </c>
      <c r="AP707" s="90">
        <f t="shared" si="373"/>
        <v>66.889875721807982</v>
      </c>
      <c r="AQ707" s="90">
        <f t="shared" si="373"/>
        <v>66.89041585241138</v>
      </c>
      <c r="AR707" s="90">
        <f t="shared" si="373"/>
        <v>66.887851695825574</v>
      </c>
      <c r="AS707" s="90">
        <f t="shared" si="373"/>
        <v>66.90010192739976</v>
      </c>
      <c r="AT707" s="90">
        <f t="shared" si="373"/>
        <v>66.843223378568055</v>
      </c>
      <c r="AU707" s="90">
        <f t="shared" si="367"/>
        <v>67.164319152193087</v>
      </c>
    </row>
    <row r="708" spans="1:47" ht="12.95" customHeight="1">
      <c r="A708" s="214" t="s">
        <v>1428</v>
      </c>
      <c r="B708" s="215" t="s">
        <v>195</v>
      </c>
      <c r="C708" s="216">
        <v>55685.377199999988</v>
      </c>
      <c r="D708" s="216">
        <v>2.0000000000000001E-4</v>
      </c>
      <c r="E708" s="53">
        <f t="shared" si="348"/>
        <v>73188.936802052165</v>
      </c>
      <c r="F708" s="83">
        <f t="shared" si="349"/>
        <v>73189</v>
      </c>
      <c r="G708" s="83">
        <f t="shared" si="345"/>
        <v>-1.3946920007583685E-2</v>
      </c>
      <c r="M708" s="83">
        <f t="shared" si="372"/>
        <v>-1.3946920007583685E-2</v>
      </c>
      <c r="O708" s="83">
        <f t="shared" ca="1" si="374"/>
        <v>-1.789825491758059E-2</v>
      </c>
      <c r="P708" s="83">
        <f t="shared" si="350"/>
        <v>-1.6281360639770062E-2</v>
      </c>
      <c r="Q708" s="146">
        <f t="shared" si="351"/>
        <v>40666.877199999988</v>
      </c>
      <c r="R708" s="83">
        <f t="shared" si="347"/>
        <v>5.4496130652027286E-6</v>
      </c>
      <c r="S708" s="85">
        <v>1</v>
      </c>
      <c r="T708" s="83">
        <f t="shared" si="352"/>
        <v>5.4496130652027286E-6</v>
      </c>
      <c r="Z708" s="83">
        <f t="shared" si="353"/>
        <v>73189</v>
      </c>
      <c r="AA708" s="90">
        <f t="shared" si="354"/>
        <v>-1.3433625308952977E-2</v>
      </c>
      <c r="AB708" s="90">
        <f t="shared" si="355"/>
        <v>-1.6794655338400771E-2</v>
      </c>
      <c r="AC708" s="90">
        <f t="shared" si="356"/>
        <v>2.3344406321863763E-3</v>
      </c>
      <c r="AD708" s="90">
        <f t="shared" si="357"/>
        <v>-5.1329469863070805E-4</v>
      </c>
      <c r="AE708" s="90">
        <f t="shared" si="358"/>
        <v>2.6347144764238939E-7</v>
      </c>
      <c r="AF708" s="83">
        <f t="shared" si="359"/>
        <v>2.3344406321863763E-3</v>
      </c>
      <c r="AG708" s="147"/>
      <c r="AH708" s="83">
        <f t="shared" si="360"/>
        <v>2.8477353308170843E-3</v>
      </c>
      <c r="AI708" s="83">
        <f t="shared" si="361"/>
        <v>0.72765733881415573</v>
      </c>
      <c r="AJ708" s="83">
        <f t="shared" si="362"/>
        <v>0.92738099378135042</v>
      </c>
      <c r="AK708" s="83">
        <f t="shared" si="363"/>
        <v>-0.21300845928385437</v>
      </c>
      <c r="AL708" s="83">
        <f t="shared" si="364"/>
        <v>-2.4778409379679194</v>
      </c>
      <c r="AM708" s="83">
        <f t="shared" si="365"/>
        <v>-2.901728688068526</v>
      </c>
      <c r="AN708" s="90">
        <f t="shared" si="373"/>
        <v>66.891532411764388</v>
      </c>
      <c r="AO708" s="90">
        <f t="shared" si="373"/>
        <v>66.891556027254637</v>
      </c>
      <c r="AP708" s="90">
        <f t="shared" si="373"/>
        <v>66.891443571074163</v>
      </c>
      <c r="AQ708" s="90">
        <f t="shared" si="373"/>
        <v>66.89197923194493</v>
      </c>
      <c r="AR708" s="90">
        <f t="shared" si="373"/>
        <v>66.889431079653718</v>
      </c>
      <c r="AS708" s="90">
        <f t="shared" si="373"/>
        <v>66.901629781543221</v>
      </c>
      <c r="AT708" s="90">
        <f t="shared" si="373"/>
        <v>66.844877096916719</v>
      </c>
      <c r="AU708" s="90">
        <f t="shared" si="367"/>
        <v>67.16621543662994</v>
      </c>
    </row>
    <row r="709" spans="1:47" ht="12.95" customHeight="1">
      <c r="A709" s="214" t="s">
        <v>1428</v>
      </c>
      <c r="B709" s="215" t="s">
        <v>197</v>
      </c>
      <c r="C709" s="216">
        <v>55685.48760000011</v>
      </c>
      <c r="D709" s="216">
        <v>1E-4</v>
      </c>
      <c r="E709" s="53">
        <f t="shared" si="348"/>
        <v>73189.43705970353</v>
      </c>
      <c r="F709" s="83">
        <f t="shared" si="349"/>
        <v>73189.5</v>
      </c>
      <c r="G709" s="83">
        <f t="shared" si="345"/>
        <v>-1.3890059890400153E-2</v>
      </c>
      <c r="M709" s="83">
        <f t="shared" si="372"/>
        <v>-1.3890059890400153E-2</v>
      </c>
      <c r="O709" s="83">
        <f t="shared" ca="1" si="374"/>
        <v>-1.7898756674277504E-2</v>
      </c>
      <c r="P709" s="83">
        <f t="shared" si="350"/>
        <v>-1.628151662283274E-2</v>
      </c>
      <c r="Q709" s="146">
        <f t="shared" si="351"/>
        <v>40666.98760000011</v>
      </c>
      <c r="R709" s="83">
        <f t="shared" si="347"/>
        <v>5.7190653030971454E-6</v>
      </c>
      <c r="S709" s="85">
        <v>1</v>
      </c>
      <c r="T709" s="83">
        <f t="shared" si="352"/>
        <v>5.7190653030971454E-6</v>
      </c>
      <c r="Z709" s="83">
        <f t="shared" si="353"/>
        <v>73189.5</v>
      </c>
      <c r="AA709" s="90">
        <f t="shared" si="354"/>
        <v>-1.3433724739841307E-2</v>
      </c>
      <c r="AB709" s="90">
        <f t="shared" si="355"/>
        <v>-1.6737851773391585E-2</v>
      </c>
      <c r="AC709" s="90">
        <f t="shared" si="356"/>
        <v>2.3914567324325869E-3</v>
      </c>
      <c r="AD709" s="90">
        <f t="shared" si="357"/>
        <v>-4.5633515055884533E-4</v>
      </c>
      <c r="AE709" s="90">
        <f t="shared" si="358"/>
        <v>2.0824176963556403E-7</v>
      </c>
      <c r="AF709" s="83">
        <f t="shared" si="359"/>
        <v>2.3914567324325869E-3</v>
      </c>
      <c r="AG709" s="147"/>
      <c r="AH709" s="83">
        <f t="shared" si="360"/>
        <v>2.8477918829914314E-3</v>
      </c>
      <c r="AI709" s="83">
        <f t="shared" si="361"/>
        <v>0.72768970413877532</v>
      </c>
      <c r="AJ709" s="83">
        <f t="shared" si="362"/>
        <v>0.92743782252919871</v>
      </c>
      <c r="AK709" s="83">
        <f t="shared" si="363"/>
        <v>-0.21304983359824842</v>
      </c>
      <c r="AL709" s="83">
        <f t="shared" si="364"/>
        <v>-2.4776890088770034</v>
      </c>
      <c r="AM709" s="83">
        <f t="shared" si="365"/>
        <v>-2.9010132575184437</v>
      </c>
      <c r="AN709" s="90">
        <f t="shared" si="373"/>
        <v>66.89172832257924</v>
      </c>
      <c r="AO709" s="90">
        <f t="shared" si="373"/>
        <v>66.89175190139926</v>
      </c>
      <c r="AP709" s="90">
        <f t="shared" si="373"/>
        <v>66.891639591054627</v>
      </c>
      <c r="AQ709" s="90">
        <f t="shared" si="373"/>
        <v>66.892174694337555</v>
      </c>
      <c r="AR709" s="90">
        <f t="shared" si="373"/>
        <v>66.88962854125576</v>
      </c>
      <c r="AS709" s="90">
        <f t="shared" si="373"/>
        <v>66.901820796093006</v>
      </c>
      <c r="AT709" s="90">
        <f t="shared" si="373"/>
        <v>66.845083892938447</v>
      </c>
      <c r="AU709" s="90">
        <f t="shared" si="367"/>
        <v>67.166452472184545</v>
      </c>
    </row>
    <row r="710" spans="1:47" ht="12.95" customHeight="1">
      <c r="A710" s="214" t="s">
        <v>1428</v>
      </c>
      <c r="B710" s="215" t="s">
        <v>195</v>
      </c>
      <c r="C710" s="216">
        <v>55685.598000000231</v>
      </c>
      <c r="D710" s="216">
        <v>2.0000000000000001E-4</v>
      </c>
      <c r="E710" s="53">
        <f t="shared" si="348"/>
        <v>73189.937317354896</v>
      </c>
      <c r="F710" s="83">
        <f t="shared" si="349"/>
        <v>73190</v>
      </c>
      <c r="G710" s="83">
        <f t="shared" si="345"/>
        <v>-1.3833199765940662E-2</v>
      </c>
      <c r="M710" s="83">
        <f t="shared" si="372"/>
        <v>-1.3833199765940662E-2</v>
      </c>
      <c r="O710" s="83">
        <f t="shared" ca="1" si="374"/>
        <v>-1.7899258430974431E-2</v>
      </c>
      <c r="P710" s="83">
        <f t="shared" si="350"/>
        <v>-1.6281672605620162E-2</v>
      </c>
      <c r="Q710" s="146">
        <f t="shared" si="351"/>
        <v>40667.098000000231</v>
      </c>
      <c r="R710" s="83">
        <f t="shared" si="347"/>
        <v>5.9950192466481927E-6</v>
      </c>
      <c r="S710" s="85">
        <v>1</v>
      </c>
      <c r="T710" s="83">
        <f t="shared" si="352"/>
        <v>5.9950192466481927E-6</v>
      </c>
      <c r="Z710" s="83">
        <f t="shared" si="353"/>
        <v>73190</v>
      </c>
      <c r="AA710" s="90">
        <f t="shared" si="354"/>
        <v>-1.343382427724997E-2</v>
      </c>
      <c r="AB710" s="90">
        <f t="shared" si="355"/>
        <v>-1.6681048094310855E-2</v>
      </c>
      <c r="AC710" s="90">
        <f t="shared" si="356"/>
        <v>2.4484728396794997E-3</v>
      </c>
      <c r="AD710" s="90">
        <f t="shared" si="357"/>
        <v>-3.993754886906925E-4</v>
      </c>
      <c r="AE710" s="90">
        <f t="shared" si="358"/>
        <v>1.5950078096692944E-7</v>
      </c>
      <c r="AF710" s="83">
        <f t="shared" si="359"/>
        <v>2.4484728396794997E-3</v>
      </c>
      <c r="AG710" s="147"/>
      <c r="AH710" s="83">
        <f t="shared" si="360"/>
        <v>2.8478483283701922E-3</v>
      </c>
      <c r="AI710" s="83">
        <f t="shared" si="361"/>
        <v>0.72772207862780314</v>
      </c>
      <c r="AJ710" s="83">
        <f t="shared" si="362"/>
        <v>0.92749463491996753</v>
      </c>
      <c r="AK710" s="83">
        <f t="shared" si="363"/>
        <v>-0.2130912066733511</v>
      </c>
      <c r="AL710" s="83">
        <f t="shared" si="364"/>
        <v>-2.4775370662762866</v>
      </c>
      <c r="AM710" s="83">
        <f t="shared" si="365"/>
        <v>-2.9002980786484001</v>
      </c>
      <c r="AN710" s="90">
        <f t="shared" si="373"/>
        <v>66.89192424209952</v>
      </c>
      <c r="AO710" s="90">
        <f t="shared" si="373"/>
        <v>66.89194778428633</v>
      </c>
      <c r="AP710" s="90">
        <f t="shared" si="373"/>
        <v>66.891835619670374</v>
      </c>
      <c r="AQ710" s="90">
        <f t="shared" si="373"/>
        <v>66.892370165617052</v>
      </c>
      <c r="AR710" s="90">
        <f t="shared" si="373"/>
        <v>66.889826011446331</v>
      </c>
      <c r="AS710" s="90">
        <f t="shared" si="373"/>
        <v>66.902011817942835</v>
      </c>
      <c r="AT710" s="90">
        <f t="shared" si="373"/>
        <v>66.845290707016531</v>
      </c>
      <c r="AU710" s="90">
        <f t="shared" si="367"/>
        <v>67.16668950773915</v>
      </c>
    </row>
    <row r="711" spans="1:47" ht="12.95" customHeight="1">
      <c r="A711" s="214" t="s">
        <v>1428</v>
      </c>
      <c r="B711" s="215" t="s">
        <v>195</v>
      </c>
      <c r="C711" s="216">
        <v>55686.480399999768</v>
      </c>
      <c r="D711" s="216">
        <v>1E-4</v>
      </c>
      <c r="E711" s="53">
        <f t="shared" si="348"/>
        <v>73193.935753503873</v>
      </c>
      <c r="F711" s="83">
        <f t="shared" si="349"/>
        <v>73194</v>
      </c>
      <c r="G711" s="83">
        <f t="shared" si="345"/>
        <v>-1.4178320234350394E-2</v>
      </c>
      <c r="M711" s="83">
        <f t="shared" si="372"/>
        <v>-1.4178320234350394E-2</v>
      </c>
      <c r="O711" s="83">
        <f t="shared" ca="1" si="374"/>
        <v>-1.7903272484549752E-2</v>
      </c>
      <c r="P711" s="83">
        <f t="shared" si="350"/>
        <v>-1.6282920458010476E-2</v>
      </c>
      <c r="Q711" s="146">
        <f t="shared" si="351"/>
        <v>40667.980399999768</v>
      </c>
      <c r="R711" s="83">
        <f t="shared" si="347"/>
        <v>4.429342101430066E-6</v>
      </c>
      <c r="S711" s="85">
        <v>1</v>
      </c>
      <c r="T711" s="83">
        <f t="shared" si="352"/>
        <v>4.429342101430066E-6</v>
      </c>
      <c r="Z711" s="83">
        <f t="shared" si="353"/>
        <v>73194</v>
      </c>
      <c r="AA711" s="90">
        <f t="shared" si="354"/>
        <v>-1.3434624413175054E-2</v>
      </c>
      <c r="AB711" s="90">
        <f t="shared" si="355"/>
        <v>-1.7026616279185818E-2</v>
      </c>
      <c r="AC711" s="90">
        <f t="shared" si="356"/>
        <v>2.1046002236600816E-3</v>
      </c>
      <c r="AD711" s="90">
        <f t="shared" si="357"/>
        <v>-7.4369582117534035E-4</v>
      </c>
      <c r="AE711" s="90">
        <f t="shared" si="358"/>
        <v>5.5308347443366385E-7</v>
      </c>
      <c r="AF711" s="83">
        <f t="shared" si="359"/>
        <v>2.1046002236600816E-3</v>
      </c>
      <c r="AG711" s="147"/>
      <c r="AH711" s="83">
        <f t="shared" si="360"/>
        <v>2.8482960448354224E-3</v>
      </c>
      <c r="AI711" s="83">
        <f t="shared" si="361"/>
        <v>0.72798140468378891</v>
      </c>
      <c r="AJ711" s="83">
        <f t="shared" si="362"/>
        <v>0.92794854454675868</v>
      </c>
      <c r="AK711" s="83">
        <f t="shared" si="363"/>
        <v>-0.21342214653232322</v>
      </c>
      <c r="AL711" s="83">
        <f t="shared" si="364"/>
        <v>-2.4763210385853327</v>
      </c>
      <c r="AM711" s="83">
        <f t="shared" si="365"/>
        <v>-2.8945856897847335</v>
      </c>
      <c r="AN711" s="90">
        <f t="shared" ref="AN711:AT720" si="375">$AU711+$AB$7*SIN(AO711)</f>
        <v>66.893491911954328</v>
      </c>
      <c r="AO711" s="90">
        <f t="shared" si="375"/>
        <v>66.893515162407297</v>
      </c>
      <c r="AP711" s="90">
        <f t="shared" si="375"/>
        <v>66.893404159759456</v>
      </c>
      <c r="AQ711" s="90">
        <f t="shared" si="375"/>
        <v>66.893934256100692</v>
      </c>
      <c r="AR711" s="90">
        <f t="shared" si="375"/>
        <v>66.891406082357094</v>
      </c>
      <c r="AS711" s="90">
        <f t="shared" si="375"/>
        <v>66.903540256089485</v>
      </c>
      <c r="AT711" s="90">
        <f t="shared" si="375"/>
        <v>66.846945869874091</v>
      </c>
      <c r="AU711" s="90">
        <f t="shared" si="367"/>
        <v>67.168585792175989</v>
      </c>
    </row>
    <row r="712" spans="1:47" ht="12.95" customHeight="1">
      <c r="A712" s="214" t="s">
        <v>1428</v>
      </c>
      <c r="B712" s="215" t="s">
        <v>197</v>
      </c>
      <c r="C712" s="216">
        <v>55686.590900000185</v>
      </c>
      <c r="D712" s="216">
        <v>1E-4</v>
      </c>
      <c r="E712" s="53">
        <f t="shared" si="348"/>
        <v>73194.436464288519</v>
      </c>
      <c r="F712" s="83">
        <f t="shared" si="349"/>
        <v>73194.5</v>
      </c>
      <c r="G712" s="83">
        <f t="shared" si="345"/>
        <v>-1.4021459814102855E-2</v>
      </c>
      <c r="M712" s="83">
        <f t="shared" si="372"/>
        <v>-1.4021459814102855E-2</v>
      </c>
      <c r="O712" s="83">
        <f t="shared" ca="1" si="374"/>
        <v>-1.7903774241246666E-2</v>
      </c>
      <c r="P712" s="83">
        <f t="shared" si="350"/>
        <v>-1.628307643832063E-2</v>
      </c>
      <c r="Q712" s="146">
        <f t="shared" si="351"/>
        <v>40668.090900000185</v>
      </c>
      <c r="R712" s="83">
        <f t="shared" si="347"/>
        <v>5.114909754938208E-6</v>
      </c>
      <c r="S712" s="85">
        <v>1</v>
      </c>
      <c r="T712" s="83">
        <f t="shared" si="352"/>
        <v>5.114909754938208E-6</v>
      </c>
      <c r="Z712" s="83">
        <f t="shared" si="353"/>
        <v>73194.5</v>
      </c>
      <c r="AA712" s="90">
        <f t="shared" si="354"/>
        <v>-1.3434724909988245E-2</v>
      </c>
      <c r="AB712" s="90">
        <f t="shared" si="355"/>
        <v>-1.6869811342435242E-2</v>
      </c>
      <c r="AC712" s="90">
        <f t="shared" si="356"/>
        <v>2.2616166242177757E-3</v>
      </c>
      <c r="AD712" s="90">
        <f t="shared" si="357"/>
        <v>-5.8673490411460978E-4</v>
      </c>
      <c r="AE712" s="90">
        <f t="shared" si="358"/>
        <v>3.4425784770638033E-7</v>
      </c>
      <c r="AF712" s="83">
        <f t="shared" si="359"/>
        <v>2.2616166242177757E-3</v>
      </c>
      <c r="AG712" s="147"/>
      <c r="AH712" s="83">
        <f t="shared" si="360"/>
        <v>2.8483515283323859E-3</v>
      </c>
      <c r="AI712" s="83">
        <f t="shared" si="361"/>
        <v>0.72801386173690652</v>
      </c>
      <c r="AJ712" s="83">
        <f t="shared" si="362"/>
        <v>0.92800520948199572</v>
      </c>
      <c r="AK712" s="83">
        <f t="shared" si="363"/>
        <v>-0.21346350840600006</v>
      </c>
      <c r="AL712" s="83">
        <f t="shared" si="364"/>
        <v>-2.4761689741967565</v>
      </c>
      <c r="AM712" s="83">
        <f t="shared" si="365"/>
        <v>-2.8938727691459709</v>
      </c>
      <c r="AN712" s="90">
        <f t="shared" si="375"/>
        <v>66.893687909934854</v>
      </c>
      <c r="AO712" s="90">
        <f t="shared" si="375"/>
        <v>66.89371112408746</v>
      </c>
      <c r="AP712" s="90">
        <f t="shared" si="375"/>
        <v>66.893600266202597</v>
      </c>
      <c r="AQ712" s="90">
        <f t="shared" si="375"/>
        <v>66.894129807482145</v>
      </c>
      <c r="AR712" s="90">
        <f t="shared" si="375"/>
        <v>66.891603629919132</v>
      </c>
      <c r="AS712" s="90">
        <f t="shared" si="375"/>
        <v>66.90373134384474</v>
      </c>
      <c r="AT712" s="90">
        <f t="shared" si="375"/>
        <v>66.847152846535778</v>
      </c>
      <c r="AU712" s="90">
        <f t="shared" si="367"/>
        <v>67.168822827730594</v>
      </c>
    </row>
    <row r="713" spans="1:47" ht="12.95" customHeight="1">
      <c r="A713" s="214" t="s">
        <v>1428</v>
      </c>
      <c r="B713" s="215" t="s">
        <v>197</v>
      </c>
      <c r="C713" s="216">
        <v>55689.459900000133</v>
      </c>
      <c r="D713" s="216">
        <v>2.0000000000000001E-4</v>
      </c>
      <c r="E713" s="53">
        <f t="shared" si="348"/>
        <v>73207.436819362454</v>
      </c>
      <c r="F713" s="83">
        <f t="shared" si="349"/>
        <v>73207.5</v>
      </c>
      <c r="G713" s="83">
        <f t="shared" si="345"/>
        <v>-1.3943099867901765E-2</v>
      </c>
      <c r="M713" s="83">
        <f t="shared" si="372"/>
        <v>-1.3943099867901765E-2</v>
      </c>
      <c r="O713" s="83">
        <f t="shared" ca="1" si="374"/>
        <v>-1.7916819915366484E-2</v>
      </c>
      <c r="P713" s="83">
        <f t="shared" si="350"/>
        <v>-1.6287131829770971E-2</v>
      </c>
      <c r="Q713" s="146">
        <f t="shared" si="351"/>
        <v>40670.959900000133</v>
      </c>
      <c r="R713" s="83">
        <f t="shared" si="347"/>
        <v>5.4944858382643973E-6</v>
      </c>
      <c r="S713" s="85">
        <v>1</v>
      </c>
      <c r="T713" s="83">
        <f t="shared" si="352"/>
        <v>5.4944858382643973E-6</v>
      </c>
      <c r="Z713" s="83">
        <f t="shared" si="353"/>
        <v>73207.5</v>
      </c>
      <c r="AA713" s="90">
        <f t="shared" si="354"/>
        <v>-1.3437375319057546E-2</v>
      </c>
      <c r="AB713" s="90">
        <f t="shared" si="355"/>
        <v>-1.679285637861519E-2</v>
      </c>
      <c r="AC713" s="90">
        <f t="shared" si="356"/>
        <v>2.3440319618692057E-3</v>
      </c>
      <c r="AD713" s="90">
        <f t="shared" si="357"/>
        <v>-5.0572454884421914E-4</v>
      </c>
      <c r="AE713" s="90">
        <f t="shared" si="358"/>
        <v>2.5575731930368897E-7</v>
      </c>
      <c r="AF713" s="83">
        <f t="shared" si="359"/>
        <v>2.3440319618692057E-3</v>
      </c>
      <c r="AG713" s="147"/>
      <c r="AH713" s="83">
        <f t="shared" si="360"/>
        <v>2.8497565107134257E-3</v>
      </c>
      <c r="AI713" s="83">
        <f t="shared" si="361"/>
        <v>0.72886097392312399</v>
      </c>
      <c r="AJ713" s="83">
        <f t="shared" si="362"/>
        <v>0.92947272175630347</v>
      </c>
      <c r="AK713" s="83">
        <f t="shared" si="363"/>
        <v>-0.21453847525875674</v>
      </c>
      <c r="AL713" s="83">
        <f t="shared" si="364"/>
        <v>-2.472210529552052</v>
      </c>
      <c r="AM713" s="83">
        <f t="shared" si="365"/>
        <v>-2.8754241925707396</v>
      </c>
      <c r="AN713" s="90">
        <f t="shared" si="375"/>
        <v>66.898786928976477</v>
      </c>
      <c r="AO713" s="90">
        <f t="shared" si="375"/>
        <v>66.898809212264027</v>
      </c>
      <c r="AP713" s="90">
        <f t="shared" si="375"/>
        <v>66.898702080446284</v>
      </c>
      <c r="AQ713" s="90">
        <f t="shared" si="375"/>
        <v>66.899217279874946</v>
      </c>
      <c r="AR713" s="90">
        <f t="shared" si="375"/>
        <v>66.896742891822228</v>
      </c>
      <c r="AS713" s="90">
        <f t="shared" si="375"/>
        <v>66.90870221719365</v>
      </c>
      <c r="AT713" s="90">
        <f t="shared" si="375"/>
        <v>66.852540588388237</v>
      </c>
      <c r="AU713" s="90">
        <f t="shared" si="367"/>
        <v>67.17498575215032</v>
      </c>
    </row>
    <row r="714" spans="1:47" ht="12.95" customHeight="1">
      <c r="A714" s="214" t="s">
        <v>1428</v>
      </c>
      <c r="B714" s="215" t="s">
        <v>195</v>
      </c>
      <c r="C714" s="216">
        <v>55690.452800000086</v>
      </c>
      <c r="D714" s="216">
        <v>1E-4</v>
      </c>
      <c r="E714" s="53">
        <f t="shared" si="348"/>
        <v>73211.935966296078</v>
      </c>
      <c r="F714" s="83">
        <f t="shared" si="349"/>
        <v>73212</v>
      </c>
      <c r="G714" s="83">
        <f t="shared" si="345"/>
        <v>-1.4131359916063957E-2</v>
      </c>
      <c r="M714" s="83">
        <f t="shared" si="372"/>
        <v>-1.4131359916063957E-2</v>
      </c>
      <c r="O714" s="83">
        <f t="shared" ca="1" si="374"/>
        <v>-1.7921335725638719E-2</v>
      </c>
      <c r="P714" s="83">
        <f t="shared" si="350"/>
        <v>-1.6288535575766892E-2</v>
      </c>
      <c r="Q714" s="146">
        <f t="shared" si="351"/>
        <v>40671.952800000086</v>
      </c>
      <c r="R714" s="83">
        <f t="shared" si="347"/>
        <v>4.6534068268147942E-6</v>
      </c>
      <c r="S714" s="85">
        <v>1</v>
      </c>
      <c r="T714" s="83">
        <f t="shared" si="352"/>
        <v>4.6534068268147942E-6</v>
      </c>
      <c r="Z714" s="83">
        <f t="shared" si="353"/>
        <v>73212</v>
      </c>
      <c r="AA714" s="90">
        <f t="shared" si="354"/>
        <v>-1.3438309622055137E-2</v>
      </c>
      <c r="AB714" s="90">
        <f t="shared" si="355"/>
        <v>-1.698158586977571E-2</v>
      </c>
      <c r="AC714" s="90">
        <f t="shared" si="356"/>
        <v>2.1571756597029354E-3</v>
      </c>
      <c r="AD714" s="90">
        <f t="shared" si="357"/>
        <v>-6.9305029400881964E-4</v>
      </c>
      <c r="AE714" s="90">
        <f t="shared" si="358"/>
        <v>4.8031871002571135E-7</v>
      </c>
      <c r="AF714" s="83">
        <f t="shared" si="359"/>
        <v>2.1571756597029354E-3</v>
      </c>
      <c r="AG714" s="147"/>
      <c r="AH714" s="83">
        <f t="shared" si="360"/>
        <v>2.8502259537117546E-3</v>
      </c>
      <c r="AI714" s="83">
        <f t="shared" si="361"/>
        <v>0.72915565745765965</v>
      </c>
      <c r="AJ714" s="83">
        <f t="shared" si="362"/>
        <v>0.92997810469003339</v>
      </c>
      <c r="AK714" s="83">
        <f t="shared" si="363"/>
        <v>-0.21491037885843584</v>
      </c>
      <c r="AL714" s="83">
        <f t="shared" si="364"/>
        <v>-2.4708381496494898</v>
      </c>
      <c r="AM714" s="83">
        <f t="shared" si="365"/>
        <v>-2.8690770624339712</v>
      </c>
      <c r="AN714" s="90">
        <f t="shared" si="375"/>
        <v>66.900553356983991</v>
      </c>
      <c r="AO714" s="90">
        <f t="shared" si="375"/>
        <v>66.900575323841309</v>
      </c>
      <c r="AP714" s="90">
        <f t="shared" si="375"/>
        <v>66.900469464827054</v>
      </c>
      <c r="AQ714" s="90">
        <f t="shared" si="375"/>
        <v>66.900979740458226</v>
      </c>
      <c r="AR714" s="90">
        <f t="shared" si="375"/>
        <v>66.898523227765111</v>
      </c>
      <c r="AS714" s="90">
        <f t="shared" si="375"/>
        <v>66.910424075744302</v>
      </c>
      <c r="AT714" s="90">
        <f t="shared" si="375"/>
        <v>66.854408427867256</v>
      </c>
      <c r="AU714" s="90">
        <f t="shared" si="367"/>
        <v>67.177119072141778</v>
      </c>
    </row>
    <row r="715" spans="1:47" ht="12.95" customHeight="1">
      <c r="A715" s="214" t="s">
        <v>1428</v>
      </c>
      <c r="B715" s="215" t="s">
        <v>197</v>
      </c>
      <c r="C715" s="216">
        <v>55690.563599999994</v>
      </c>
      <c r="D715" s="216">
        <v>1E-4</v>
      </c>
      <c r="E715" s="53">
        <f t="shared" si="348"/>
        <v>73212.438036474196</v>
      </c>
      <c r="F715" s="83">
        <f t="shared" si="349"/>
        <v>73212.5</v>
      </c>
      <c r="G715" s="83">
        <f t="shared" si="345"/>
        <v>-1.367450000543613E-2</v>
      </c>
      <c r="M715" s="83">
        <f t="shared" si="372"/>
        <v>-1.367450000543613E-2</v>
      </c>
      <c r="O715" s="83">
        <f t="shared" ca="1" si="374"/>
        <v>-1.7921837482335633E-2</v>
      </c>
      <c r="P715" s="83">
        <f t="shared" si="350"/>
        <v>-1.6288691546167956E-2</v>
      </c>
      <c r="Q715" s="146">
        <f t="shared" si="351"/>
        <v>40672.063599999994</v>
      </c>
      <c r="R715" s="83">
        <f t="shared" si="347"/>
        <v>6.8339974116338366E-6</v>
      </c>
      <c r="S715" s="85">
        <v>1</v>
      </c>
      <c r="T715" s="83">
        <f t="shared" si="352"/>
        <v>6.8339974116338366E-6</v>
      </c>
      <c r="Z715" s="83">
        <f t="shared" si="353"/>
        <v>73212.5</v>
      </c>
      <c r="AA715" s="90">
        <f t="shared" si="354"/>
        <v>-1.3438413969504097E-2</v>
      </c>
      <c r="AB715" s="90">
        <f t="shared" si="355"/>
        <v>-1.6524777582099991E-2</v>
      </c>
      <c r="AC715" s="90">
        <f t="shared" si="356"/>
        <v>2.6141915407318257E-3</v>
      </c>
      <c r="AD715" s="90">
        <f t="shared" si="357"/>
        <v>-2.3608603593203333E-4</v>
      </c>
      <c r="AE715" s="90">
        <f t="shared" si="358"/>
        <v>5.5736616362101332E-8</v>
      </c>
      <c r="AF715" s="83">
        <f t="shared" si="359"/>
        <v>2.6141915407318257E-3</v>
      </c>
      <c r="AG715" s="147"/>
      <c r="AH715" s="83">
        <f t="shared" si="360"/>
        <v>2.8502775766638595E-3</v>
      </c>
      <c r="AI715" s="83">
        <f t="shared" si="361"/>
        <v>0.72918844629401369</v>
      </c>
      <c r="AJ715" s="83">
        <f t="shared" si="362"/>
        <v>0.93003417541589828</v>
      </c>
      <c r="AK715" s="83">
        <f t="shared" si="363"/>
        <v>-0.21495169505639813</v>
      </c>
      <c r="AL715" s="83">
        <f t="shared" si="364"/>
        <v>-2.470685594500849</v>
      </c>
      <c r="AM715" s="83">
        <f t="shared" si="365"/>
        <v>-2.8683730522041602</v>
      </c>
      <c r="AN715" s="90">
        <f t="shared" si="375"/>
        <v>66.900749670815287</v>
      </c>
      <c r="AO715" s="90">
        <f t="shared" si="375"/>
        <v>66.900771602697048</v>
      </c>
      <c r="AP715" s="90">
        <f t="shared" si="375"/>
        <v>66.900665884564845</v>
      </c>
      <c r="AQ715" s="90">
        <f t="shared" si="375"/>
        <v>66.901175614412125</v>
      </c>
      <c r="AR715" s="90">
        <f t="shared" si="375"/>
        <v>66.898721086166631</v>
      </c>
      <c r="AS715" s="90">
        <f t="shared" si="375"/>
        <v>66.910615430831541</v>
      </c>
      <c r="AT715" s="90">
        <f t="shared" si="375"/>
        <v>66.854616056223946</v>
      </c>
      <c r="AU715" s="90">
        <f t="shared" si="367"/>
        <v>67.177356107696383</v>
      </c>
    </row>
    <row r="716" spans="1:47" ht="12.95" customHeight="1">
      <c r="A716" s="214" t="s">
        <v>1428</v>
      </c>
      <c r="B716" s="215" t="s">
        <v>195</v>
      </c>
      <c r="C716" s="216">
        <v>55692.439199999906</v>
      </c>
      <c r="D716" s="216">
        <v>2.0000000000000001E-4</v>
      </c>
      <c r="E716" s="53">
        <f t="shared" si="348"/>
        <v>73220.936978954502</v>
      </c>
      <c r="F716" s="83">
        <f t="shared" si="349"/>
        <v>73221</v>
      </c>
      <c r="G716" s="83">
        <f t="shared" si="345"/>
        <v>-1.3907880093029235E-2</v>
      </c>
      <c r="M716" s="83">
        <f t="shared" si="372"/>
        <v>-1.3907880093029235E-2</v>
      </c>
      <c r="O716" s="83">
        <f t="shared" ca="1" si="374"/>
        <v>-1.7930367346183203E-2</v>
      </c>
      <c r="P716" s="83">
        <f t="shared" si="350"/>
        <v>-1.6291343000872368E-2</v>
      </c>
      <c r="Q716" s="146">
        <f t="shared" si="351"/>
        <v>40673.939199999906</v>
      </c>
      <c r="R716" s="83">
        <f t="shared" si="347"/>
        <v>5.680895433064045E-6</v>
      </c>
      <c r="S716" s="85">
        <v>1</v>
      </c>
      <c r="T716" s="83">
        <f t="shared" si="352"/>
        <v>5.680895433064045E-6</v>
      </c>
      <c r="Z716" s="83">
        <f t="shared" si="353"/>
        <v>73221</v>
      </c>
      <c r="AA716" s="90">
        <f t="shared" si="354"/>
        <v>-1.3440204300108935E-2</v>
      </c>
      <c r="AB716" s="90">
        <f t="shared" si="355"/>
        <v>-1.6759018793792668E-2</v>
      </c>
      <c r="AC716" s="90">
        <f t="shared" si="356"/>
        <v>2.3834629078431334E-3</v>
      </c>
      <c r="AD716" s="90">
        <f t="shared" si="357"/>
        <v>-4.6767579292029959E-4</v>
      </c>
      <c r="AE716" s="90">
        <f t="shared" si="358"/>
        <v>2.1872064728363095E-7</v>
      </c>
      <c r="AF716" s="83">
        <f t="shared" si="359"/>
        <v>2.3834629078431334E-3</v>
      </c>
      <c r="AG716" s="147"/>
      <c r="AH716" s="83">
        <f t="shared" si="360"/>
        <v>2.8511387007634325E-3</v>
      </c>
      <c r="AI716" s="83">
        <f t="shared" si="361"/>
        <v>0.72974727350752078</v>
      </c>
      <c r="AJ716" s="83">
        <f t="shared" si="362"/>
        <v>0.93098483242361407</v>
      </c>
      <c r="AK716" s="83">
        <f t="shared" si="363"/>
        <v>-0.21565387233168395</v>
      </c>
      <c r="AL716" s="83">
        <f t="shared" si="364"/>
        <v>-2.4680900549068312</v>
      </c>
      <c r="AM716" s="83">
        <f t="shared" si="365"/>
        <v>-2.8564422041280841</v>
      </c>
      <c r="AN716" s="90">
        <f t="shared" si="375"/>
        <v>66.904088357396944</v>
      </c>
      <c r="AO716" s="90">
        <f t="shared" si="375"/>
        <v>66.904109700291784</v>
      </c>
      <c r="AP716" s="90">
        <f t="shared" si="375"/>
        <v>66.904006360588099</v>
      </c>
      <c r="AQ716" s="90">
        <f t="shared" si="375"/>
        <v>66.904506852326449</v>
      </c>
      <c r="AR716" s="90">
        <f t="shared" si="375"/>
        <v>66.902086006202325</v>
      </c>
      <c r="AS716" s="90">
        <f t="shared" si="375"/>
        <v>66.913869620275307</v>
      </c>
      <c r="AT716" s="90">
        <f t="shared" si="375"/>
        <v>66.858148514046036</v>
      </c>
      <c r="AU716" s="90">
        <f t="shared" si="367"/>
        <v>67.181385712124666</v>
      </c>
    </row>
    <row r="717" spans="1:47" ht="12.95" customHeight="1">
      <c r="A717" s="214" t="s">
        <v>1428</v>
      </c>
      <c r="B717" s="215" t="s">
        <v>197</v>
      </c>
      <c r="C717" s="216">
        <v>55692.549399999902</v>
      </c>
      <c r="D717" s="216">
        <v>2.0000000000000001E-4</v>
      </c>
      <c r="E717" s="53">
        <f t="shared" si="348"/>
        <v>73221.436330341428</v>
      </c>
      <c r="F717" s="83">
        <f t="shared" si="349"/>
        <v>73221.5</v>
      </c>
      <c r="G717" s="83">
        <f t="shared" si="345"/>
        <v>-1.4051020101760514E-2</v>
      </c>
      <c r="M717" s="83">
        <f t="shared" si="372"/>
        <v>-1.4051020101760514E-2</v>
      </c>
      <c r="O717" s="83">
        <f t="shared" ca="1" si="374"/>
        <v>-1.793086910288013E-2</v>
      </c>
      <c r="P717" s="83">
        <f t="shared" si="350"/>
        <v>-1.6291498966318887E-2</v>
      </c>
      <c r="Q717" s="146">
        <f t="shared" si="351"/>
        <v>40674.049399999902</v>
      </c>
      <c r="R717" s="83">
        <f t="shared" si="347"/>
        <v>5.0197455425327784E-6</v>
      </c>
      <c r="S717" s="85">
        <v>1</v>
      </c>
      <c r="T717" s="83">
        <f t="shared" si="352"/>
        <v>5.0197455425327784E-6</v>
      </c>
      <c r="Z717" s="83">
        <f t="shared" si="353"/>
        <v>73221.5</v>
      </c>
      <c r="AA717" s="90">
        <f t="shared" si="354"/>
        <v>-1.3440310580710969E-2</v>
      </c>
      <c r="AB717" s="90">
        <f t="shared" si="355"/>
        <v>-1.6902208487368432E-2</v>
      </c>
      <c r="AC717" s="90">
        <f t="shared" si="356"/>
        <v>2.2404788645583734E-3</v>
      </c>
      <c r="AD717" s="90">
        <f t="shared" si="357"/>
        <v>-6.1070952104954473E-4</v>
      </c>
      <c r="AE717" s="90">
        <f t="shared" si="358"/>
        <v>3.7296611910056434E-7</v>
      </c>
      <c r="AF717" s="83">
        <f t="shared" si="359"/>
        <v>2.2404788645583734E-3</v>
      </c>
      <c r="AG717" s="147"/>
      <c r="AH717" s="83">
        <f t="shared" si="360"/>
        <v>2.8511883856079173E-3</v>
      </c>
      <c r="AI717" s="83">
        <f t="shared" si="361"/>
        <v>0.72978022915794449</v>
      </c>
      <c r="AJ717" s="83">
        <f t="shared" si="362"/>
        <v>0.93104060338423367</v>
      </c>
      <c r="AK717" s="83">
        <f t="shared" si="363"/>
        <v>-0.21569516516217063</v>
      </c>
      <c r="AL717" s="83">
        <f t="shared" si="364"/>
        <v>-2.4679372521995333</v>
      </c>
      <c r="AM717" s="83">
        <f t="shared" si="365"/>
        <v>-2.8557425767903983</v>
      </c>
      <c r="AN717" s="90">
        <f t="shared" si="375"/>
        <v>66.904284830364801</v>
      </c>
      <c r="AO717" s="90">
        <f t="shared" si="375"/>
        <v>66.90430613894209</v>
      </c>
      <c r="AP717" s="90">
        <f t="shared" si="375"/>
        <v>66.904202938170457</v>
      </c>
      <c r="AQ717" s="90">
        <f t="shared" si="375"/>
        <v>66.904702888868314</v>
      </c>
      <c r="AR717" s="90">
        <f t="shared" si="375"/>
        <v>66.902284020842885</v>
      </c>
      <c r="AS717" s="90">
        <f t="shared" si="375"/>
        <v>66.914061111268936</v>
      </c>
      <c r="AT717" s="90">
        <f t="shared" si="375"/>
        <v>66.85835646905619</v>
      </c>
      <c r="AU717" s="90">
        <f t="shared" si="367"/>
        <v>67.18162274767927</v>
      </c>
    </row>
    <row r="718" spans="1:47" ht="12.95" customHeight="1">
      <c r="A718" s="214" t="s">
        <v>1428</v>
      </c>
      <c r="B718" s="215" t="s">
        <v>195</v>
      </c>
      <c r="C718" s="216">
        <v>55694.424800000153</v>
      </c>
      <c r="D718" s="216">
        <v>2.0000000000000001E-4</v>
      </c>
      <c r="E718" s="53">
        <f t="shared" si="348"/>
        <v>73229.934366559421</v>
      </c>
      <c r="F718" s="83">
        <f t="shared" si="349"/>
        <v>73230</v>
      </c>
      <c r="G718" s="83">
        <f t="shared" ref="G718:G781" si="376">+C718-(C$7+F718*C$8)</f>
        <v>-1.4484399842331186E-2</v>
      </c>
      <c r="M718" s="83">
        <f t="shared" si="372"/>
        <v>-1.4484399842331186E-2</v>
      </c>
      <c r="O718" s="83">
        <f t="shared" ca="1" si="374"/>
        <v>-1.7939398966727686E-2</v>
      </c>
      <c r="P718" s="83">
        <f t="shared" si="350"/>
        <v>-1.6294150336796032E-2</v>
      </c>
      <c r="Q718" s="146">
        <f t="shared" si="351"/>
        <v>40675.924800000153</v>
      </c>
      <c r="R718" s="83">
        <f t="shared" si="347"/>
        <v>3.2751968522157562E-6</v>
      </c>
      <c r="S718" s="85">
        <v>1</v>
      </c>
      <c r="T718" s="83">
        <f t="shared" si="352"/>
        <v>3.2751968522157562E-6</v>
      </c>
      <c r="Z718" s="83">
        <f t="shared" si="353"/>
        <v>73230</v>
      </c>
      <c r="AA718" s="90">
        <f t="shared" si="354"/>
        <v>-1.3442133819456154E-2</v>
      </c>
      <c r="AB718" s="90">
        <f t="shared" si="355"/>
        <v>-1.7336416359671064E-2</v>
      </c>
      <c r="AC718" s="90">
        <f t="shared" si="356"/>
        <v>1.8097504944648464E-3</v>
      </c>
      <c r="AD718" s="90">
        <f t="shared" si="357"/>
        <v>-1.0422660228750318E-3</v>
      </c>
      <c r="AE718" s="90">
        <f t="shared" si="358"/>
        <v>1.0863184624397362E-6</v>
      </c>
      <c r="AF718" s="83">
        <f t="shared" si="359"/>
        <v>1.8097504944648464E-3</v>
      </c>
      <c r="AG718" s="147"/>
      <c r="AH718" s="83">
        <f t="shared" si="360"/>
        <v>2.852016517339879E-3</v>
      </c>
      <c r="AI718" s="83">
        <f t="shared" si="361"/>
        <v>0.73034189747351785</v>
      </c>
      <c r="AJ718" s="83">
        <f t="shared" si="362"/>
        <v>0.93198614914619649</v>
      </c>
      <c r="AK718" s="83">
        <f t="shared" si="363"/>
        <v>-0.21639694214587762</v>
      </c>
      <c r="AL718" s="83">
        <f t="shared" si="364"/>
        <v>-2.4653374916867836</v>
      </c>
      <c r="AM718" s="83">
        <f t="shared" si="365"/>
        <v>-2.8438858347222635</v>
      </c>
      <c r="AN718" s="90">
        <f t="shared" si="375"/>
        <v>66.907626229161153</v>
      </c>
      <c r="AO718" s="90">
        <f t="shared" si="375"/>
        <v>66.907646959910522</v>
      </c>
      <c r="AP718" s="90">
        <f t="shared" si="375"/>
        <v>66.907546104370851</v>
      </c>
      <c r="AQ718" s="90">
        <f t="shared" si="375"/>
        <v>66.908036898170636</v>
      </c>
      <c r="AR718" s="90">
        <f t="shared" si="375"/>
        <v>66.905651601625706</v>
      </c>
      <c r="AS718" s="90">
        <f t="shared" si="375"/>
        <v>66.91731762389621</v>
      </c>
      <c r="AT718" s="90">
        <f t="shared" si="375"/>
        <v>66.861894484495892</v>
      </c>
      <c r="AU718" s="90">
        <f t="shared" si="367"/>
        <v>67.185652352107553</v>
      </c>
    </row>
    <row r="719" spans="1:47" ht="12.95" customHeight="1">
      <c r="A719" s="214" t="s">
        <v>1428</v>
      </c>
      <c r="B719" s="215" t="s">
        <v>197</v>
      </c>
      <c r="C719" s="216">
        <v>55694.535199999809</v>
      </c>
      <c r="D719" s="216">
        <v>4.0000000000000002E-4</v>
      </c>
      <c r="E719" s="53">
        <f t="shared" si="348"/>
        <v>73230.434624208676</v>
      </c>
      <c r="F719" s="83">
        <f t="shared" si="349"/>
        <v>73230.5</v>
      </c>
      <c r="G719" s="83">
        <f t="shared" si="376"/>
        <v>-1.4427540190808941E-2</v>
      </c>
      <c r="M719" s="83">
        <f t="shared" si="372"/>
        <v>-1.4427540190808941E-2</v>
      </c>
      <c r="O719" s="83">
        <f t="shared" ca="1" si="374"/>
        <v>-1.7939900723424614E-2</v>
      </c>
      <c r="P719" s="83">
        <f t="shared" si="350"/>
        <v>-1.6294306297288005E-2</v>
      </c>
      <c r="Q719" s="146">
        <f t="shared" si="351"/>
        <v>40676.035199999809</v>
      </c>
      <c r="R719" s="83">
        <f t="shared" si="347"/>
        <v>3.4848156962990042E-6</v>
      </c>
      <c r="S719" s="85">
        <v>1</v>
      </c>
      <c r="T719" s="83">
        <f t="shared" si="352"/>
        <v>3.4848156962990042E-6</v>
      </c>
      <c r="Z719" s="83">
        <f t="shared" si="353"/>
        <v>73230.5</v>
      </c>
      <c r="AA719" s="90">
        <f t="shared" si="354"/>
        <v>-1.344224203845352E-2</v>
      </c>
      <c r="AB719" s="90">
        <f t="shared" si="355"/>
        <v>-1.7279604449643424E-2</v>
      </c>
      <c r="AC719" s="90">
        <f t="shared" si="356"/>
        <v>1.866766106479064E-3</v>
      </c>
      <c r="AD719" s="90">
        <f t="shared" si="357"/>
        <v>-9.8529815235542072E-4</v>
      </c>
      <c r="AE719" s="90">
        <f t="shared" si="358"/>
        <v>9.7081244903500579E-7</v>
      </c>
      <c r="AF719" s="83">
        <f t="shared" si="359"/>
        <v>1.866766106479064E-3</v>
      </c>
      <c r="AG719" s="147"/>
      <c r="AH719" s="83">
        <f t="shared" si="360"/>
        <v>2.8520642588344843E-3</v>
      </c>
      <c r="AI719" s="83">
        <f t="shared" si="361"/>
        <v>0.73037502055781411</v>
      </c>
      <c r="AJ719" s="83">
        <f t="shared" si="362"/>
        <v>0.93204161854614787</v>
      </c>
      <c r="AK719" s="83">
        <f t="shared" si="363"/>
        <v>-0.21643821124993137</v>
      </c>
      <c r="AL719" s="83">
        <f t="shared" si="364"/>
        <v>-2.4651844399580978</v>
      </c>
      <c r="AM719" s="83">
        <f t="shared" si="365"/>
        <v>-2.843190542962748</v>
      </c>
      <c r="AN719" s="90">
        <f t="shared" si="375"/>
        <v>66.907822862077069</v>
      </c>
      <c r="AO719" s="90">
        <f t="shared" si="375"/>
        <v>66.907843559163652</v>
      </c>
      <c r="AP719" s="90">
        <f t="shared" si="375"/>
        <v>66.90774284060069</v>
      </c>
      <c r="AQ719" s="90">
        <f t="shared" si="375"/>
        <v>66.908233098170484</v>
      </c>
      <c r="AR719" s="90">
        <f t="shared" si="375"/>
        <v>66.905849773057042</v>
      </c>
      <c r="AS719" s="90">
        <f t="shared" si="375"/>
        <v>66.917509252300576</v>
      </c>
      <c r="AT719" s="90">
        <f t="shared" si="375"/>
        <v>66.862102766688892</v>
      </c>
      <c r="AU719" s="90">
        <f t="shared" si="367"/>
        <v>67.185889387662158</v>
      </c>
    </row>
    <row r="720" spans="1:47" ht="12.95" customHeight="1">
      <c r="A720" s="214" t="s">
        <v>1428</v>
      </c>
      <c r="B720" s="215" t="s">
        <v>195</v>
      </c>
      <c r="C720" s="216">
        <v>55696.411600000225</v>
      </c>
      <c r="D720" s="216">
        <v>2.0000000000000001E-4</v>
      </c>
      <c r="E720" s="53">
        <f t="shared" si="348"/>
        <v>73238.937191746692</v>
      </c>
      <c r="F720" s="83">
        <f t="shared" si="349"/>
        <v>73239</v>
      </c>
      <c r="G720" s="83">
        <f t="shared" si="376"/>
        <v>-1.3860919774742797E-2</v>
      </c>
      <c r="M720" s="83">
        <f t="shared" si="372"/>
        <v>-1.3860919774742797E-2</v>
      </c>
      <c r="O720" s="83">
        <f t="shared" ca="1" si="374"/>
        <v>-1.7948430587272184E-2</v>
      </c>
      <c r="P720" s="83">
        <f t="shared" si="350"/>
        <v>-1.6296957583537872E-2</v>
      </c>
      <c r="Q720" s="146">
        <f t="shared" si="351"/>
        <v>40677.911600000225</v>
      </c>
      <c r="R720" s="83">
        <f t="shared" si="347"/>
        <v>5.9342802058791086E-6</v>
      </c>
      <c r="S720" s="85">
        <v>1</v>
      </c>
      <c r="T720" s="83">
        <f t="shared" si="352"/>
        <v>5.9342802058791086E-6</v>
      </c>
      <c r="Z720" s="83">
        <f t="shared" si="353"/>
        <v>73239</v>
      </c>
      <c r="AA720" s="90">
        <f t="shared" si="354"/>
        <v>-1.3444098274577661E-2</v>
      </c>
      <c r="AB720" s="90">
        <f t="shared" si="355"/>
        <v>-1.6713779083703008E-2</v>
      </c>
      <c r="AC720" s="90">
        <f t="shared" si="356"/>
        <v>2.4360378087950746E-3</v>
      </c>
      <c r="AD720" s="90">
        <f t="shared" si="357"/>
        <v>-4.1682150016513625E-4</v>
      </c>
      <c r="AE720" s="90">
        <f t="shared" si="358"/>
        <v>1.7374016299991469E-7</v>
      </c>
      <c r="AF720" s="83">
        <f t="shared" si="359"/>
        <v>2.4360378087950746E-3</v>
      </c>
      <c r="AG720" s="147"/>
      <c r="AH720" s="83">
        <f t="shared" si="360"/>
        <v>2.8528593089602104E-3</v>
      </c>
      <c r="AI720" s="83">
        <f t="shared" si="361"/>
        <v>0.73093954054303301</v>
      </c>
      <c r="AJ720" s="83">
        <f t="shared" si="362"/>
        <v>0.93298202240037953</v>
      </c>
      <c r="AK720" s="83">
        <f t="shared" si="363"/>
        <v>-0.21713958180183274</v>
      </c>
      <c r="AL720" s="83">
        <f t="shared" si="364"/>
        <v>-2.4625804335939732</v>
      </c>
      <c r="AM720" s="83">
        <f t="shared" si="365"/>
        <v>-2.8314071081588978</v>
      </c>
      <c r="AN720" s="90">
        <f t="shared" si="375"/>
        <v>66.911166986909421</v>
      </c>
      <c r="AO720" s="90">
        <f t="shared" si="375"/>
        <v>66.911187117270444</v>
      </c>
      <c r="AP720" s="90">
        <f t="shared" si="375"/>
        <v>66.911088710658547</v>
      </c>
      <c r="AQ720" s="90">
        <f t="shared" si="375"/>
        <v>66.911569893665288</v>
      </c>
      <c r="AR720" s="90">
        <f t="shared" si="375"/>
        <v>66.909220024002977</v>
      </c>
      <c r="AS720" s="90">
        <f t="shared" si="375"/>
        <v>66.92076811375432</v>
      </c>
      <c r="AT720" s="90">
        <f t="shared" si="375"/>
        <v>66.865646348695208</v>
      </c>
      <c r="AU720" s="90">
        <f t="shared" si="367"/>
        <v>67.189918992090455</v>
      </c>
    </row>
    <row r="721" spans="1:64" ht="12.95" customHeight="1">
      <c r="A721" s="214" t="s">
        <v>1428</v>
      </c>
      <c r="B721" s="215" t="s">
        <v>197</v>
      </c>
      <c r="C721" s="216">
        <v>55697.404600000009</v>
      </c>
      <c r="D721" s="216">
        <v>2.9999999999999997E-4</v>
      </c>
      <c r="E721" s="53">
        <f t="shared" si="348"/>
        <v>73243.436791811473</v>
      </c>
      <c r="F721" s="83">
        <f t="shared" si="349"/>
        <v>73243.5</v>
      </c>
      <c r="G721" s="83">
        <f t="shared" si="376"/>
        <v>-1.3949179992778227E-2</v>
      </c>
      <c r="M721" s="83">
        <f t="shared" si="372"/>
        <v>-1.3949179992778227E-2</v>
      </c>
      <c r="O721" s="83">
        <f t="shared" ca="1" si="374"/>
        <v>-1.7952946397544418E-2</v>
      </c>
      <c r="P721" s="83">
        <f t="shared" si="350"/>
        <v>-1.6298361173465611E-2</v>
      </c>
      <c r="Q721" s="146">
        <f t="shared" si="351"/>
        <v>40678.904600000009</v>
      </c>
      <c r="R721" s="83">
        <f t="shared" si="347"/>
        <v>5.5186522196957713E-6</v>
      </c>
      <c r="S721" s="85">
        <v>1</v>
      </c>
      <c r="T721" s="83">
        <f t="shared" si="352"/>
        <v>5.5186522196957713E-6</v>
      </c>
      <c r="Z721" s="83">
        <f t="shared" si="353"/>
        <v>73243.5</v>
      </c>
      <c r="AA721" s="90">
        <f t="shared" si="354"/>
        <v>-1.3445093632648761E-2</v>
      </c>
      <c r="AB721" s="90">
        <f t="shared" si="355"/>
        <v>-1.6802447533595076E-2</v>
      </c>
      <c r="AC721" s="90">
        <f t="shared" si="356"/>
        <v>2.349181180687384E-3</v>
      </c>
      <c r="AD721" s="90">
        <f t="shared" si="357"/>
        <v>-5.0408636012946526E-4</v>
      </c>
      <c r="AE721" s="90">
        <f t="shared" si="358"/>
        <v>2.5410305846857292E-7</v>
      </c>
      <c r="AF721" s="83">
        <f t="shared" si="359"/>
        <v>2.349181180687384E-3</v>
      </c>
      <c r="AG721" s="147"/>
      <c r="AH721" s="83">
        <f t="shared" si="360"/>
        <v>2.8532675408168501E-3</v>
      </c>
      <c r="AI721" s="83">
        <f t="shared" si="361"/>
        <v>0.73123949775561736</v>
      </c>
      <c r="AJ721" s="83">
        <f t="shared" si="362"/>
        <v>0.93347790750255355</v>
      </c>
      <c r="AK721" s="83">
        <f t="shared" si="363"/>
        <v>-0.21751073826736972</v>
      </c>
      <c r="AL721" s="83">
        <f t="shared" si="364"/>
        <v>-2.4612002106832063</v>
      </c>
      <c r="AM721" s="83">
        <f t="shared" si="365"/>
        <v>-2.8251965997577693</v>
      </c>
      <c r="AN721" s="90">
        <f t="shared" ref="AN721:AT730" si="377">$AU721+$AB$7*SIN(AO721)</f>
        <v>66.912938452615379</v>
      </c>
      <c r="AO721" s="90">
        <f t="shared" si="377"/>
        <v>66.912958287171364</v>
      </c>
      <c r="AP721" s="90">
        <f t="shared" si="377"/>
        <v>66.912861091785487</v>
      </c>
      <c r="AQ721" s="90">
        <f t="shared" si="377"/>
        <v>66.913337502437969</v>
      </c>
      <c r="AR721" s="90">
        <f t="shared" si="377"/>
        <v>66.911005298435342</v>
      </c>
      <c r="AS721" s="90">
        <f t="shared" si="377"/>
        <v>66.92249429954542</v>
      </c>
      <c r="AT721" s="90">
        <f t="shared" si="377"/>
        <v>66.867524493883565</v>
      </c>
      <c r="AU721" s="90">
        <f t="shared" si="367"/>
        <v>67.192052312081898</v>
      </c>
    </row>
    <row r="722" spans="1:64" ht="12.95" customHeight="1">
      <c r="A722" s="214" t="s">
        <v>1428</v>
      </c>
      <c r="B722" s="215" t="s">
        <v>195</v>
      </c>
      <c r="C722" s="216">
        <v>55698.397799999919</v>
      </c>
      <c r="D722" s="216">
        <v>2.0000000000000001E-4</v>
      </c>
      <c r="E722" s="53">
        <f t="shared" si="348"/>
        <v>73247.937298140692</v>
      </c>
      <c r="F722" s="83">
        <f t="shared" si="349"/>
        <v>73248</v>
      </c>
      <c r="G722" s="83">
        <f t="shared" si="376"/>
        <v>-1.3837440084898844E-2</v>
      </c>
      <c r="M722" s="83">
        <f t="shared" si="372"/>
        <v>-1.3837440084898844E-2</v>
      </c>
      <c r="O722" s="83">
        <f t="shared" ca="1" si="374"/>
        <v>-1.7957462207816667E-2</v>
      </c>
      <c r="P722" s="83">
        <f t="shared" si="350"/>
        <v>-1.6299764741097889E-2</v>
      </c>
      <c r="Q722" s="146">
        <f t="shared" si="351"/>
        <v>40679.897799999919</v>
      </c>
      <c r="R722" s="83">
        <f t="shared" si="347"/>
        <v>6.0630427125257442E-6</v>
      </c>
      <c r="S722" s="85">
        <v>1</v>
      </c>
      <c r="T722" s="83">
        <f t="shared" si="352"/>
        <v>6.0630427125257442E-6</v>
      </c>
      <c r="Z722" s="83">
        <f t="shared" si="353"/>
        <v>73248</v>
      </c>
      <c r="AA722" s="90">
        <f t="shared" si="354"/>
        <v>-1.3446097760209339E-2</v>
      </c>
      <c r="AB722" s="90">
        <f t="shared" si="355"/>
        <v>-1.6691107065787393E-2</v>
      </c>
      <c r="AC722" s="90">
        <f t="shared" si="356"/>
        <v>2.4623246561990449E-3</v>
      </c>
      <c r="AD722" s="90">
        <f t="shared" si="357"/>
        <v>-3.9134232468950557E-4</v>
      </c>
      <c r="AE722" s="90">
        <f t="shared" si="358"/>
        <v>1.531488150933864E-7</v>
      </c>
      <c r="AF722" s="83">
        <f t="shared" si="359"/>
        <v>2.4623246561990449E-3</v>
      </c>
      <c r="AG722" s="147"/>
      <c r="AH722" s="83">
        <f t="shared" si="360"/>
        <v>2.85366698088855E-3</v>
      </c>
      <c r="AI722" s="83">
        <f t="shared" si="361"/>
        <v>0.73154021396912272</v>
      </c>
      <c r="AJ722" s="83">
        <f t="shared" si="362"/>
        <v>0.93397241943106668</v>
      </c>
      <c r="AK722" s="83">
        <f t="shared" si="363"/>
        <v>-0.21788178471943132</v>
      </c>
      <c r="AL722" s="83">
        <f t="shared" si="364"/>
        <v>-2.4598188540920325</v>
      </c>
      <c r="AM722" s="83">
        <f t="shared" si="365"/>
        <v>-2.8190051900905542</v>
      </c>
      <c r="AN722" s="90">
        <f t="shared" si="377"/>
        <v>66.914710645329635</v>
      </c>
      <c r="AO722" s="90">
        <f t="shared" si="377"/>
        <v>66.914730186995669</v>
      </c>
      <c r="AP722" s="90">
        <f t="shared" si="377"/>
        <v>66.914634193999277</v>
      </c>
      <c r="AQ722" s="90">
        <f t="shared" si="377"/>
        <v>66.915105854514749</v>
      </c>
      <c r="AR722" s="90">
        <f t="shared" si="377"/>
        <v>66.912791283379207</v>
      </c>
      <c r="AS722" s="90">
        <f t="shared" si="377"/>
        <v>66.924221117141585</v>
      </c>
      <c r="AT722" s="90">
        <f t="shared" si="377"/>
        <v>66.869404116015048</v>
      </c>
      <c r="AU722" s="90">
        <f t="shared" si="367"/>
        <v>67.194185632073342</v>
      </c>
      <c r="AV722" s="90"/>
    </row>
    <row r="723" spans="1:64" ht="12.95" customHeight="1">
      <c r="A723" s="214" t="s">
        <v>1428</v>
      </c>
      <c r="B723" s="215" t="s">
        <v>197</v>
      </c>
      <c r="C723" s="216">
        <v>55698.508499999996</v>
      </c>
      <c r="D723" s="216">
        <v>2.0000000000000001E-4</v>
      </c>
      <c r="E723" s="53">
        <f t="shared" si="348"/>
        <v>73248.438915187638</v>
      </c>
      <c r="F723" s="83">
        <f t="shared" si="349"/>
        <v>73248.5</v>
      </c>
      <c r="G723" s="83">
        <f t="shared" si="376"/>
        <v>-1.348058000439778E-2</v>
      </c>
      <c r="M723" s="83">
        <f t="shared" si="372"/>
        <v>-1.348058000439778E-2</v>
      </c>
      <c r="O723" s="83">
        <f t="shared" ca="1" si="374"/>
        <v>-1.7957963964513581E-2</v>
      </c>
      <c r="P723" s="83">
        <f t="shared" si="350"/>
        <v>-1.6299920691680771E-2</v>
      </c>
      <c r="Q723" s="146">
        <f t="shared" si="351"/>
        <v>40680.008499999996</v>
      </c>
      <c r="R723" s="83">
        <f t="shared" si="347"/>
        <v>7.9486819109693272E-6</v>
      </c>
      <c r="S723" s="85">
        <v>1</v>
      </c>
      <c r="T723" s="83">
        <f t="shared" si="352"/>
        <v>7.9486819109693272E-6</v>
      </c>
      <c r="Z723" s="83">
        <f t="shared" si="353"/>
        <v>73248.5</v>
      </c>
      <c r="AA723" s="90">
        <f t="shared" si="354"/>
        <v>-1.3446209871780785E-2</v>
      </c>
      <c r="AB723" s="90">
        <f t="shared" si="355"/>
        <v>-1.6334290824297763E-2</v>
      </c>
      <c r="AC723" s="90">
        <f t="shared" si="356"/>
        <v>2.819340687282991E-3</v>
      </c>
      <c r="AD723" s="90">
        <f t="shared" si="357"/>
        <v>-3.4370132616994356E-5</v>
      </c>
      <c r="AE723" s="90">
        <f t="shared" si="358"/>
        <v>1.1813060161097793E-9</v>
      </c>
      <c r="AF723" s="83">
        <f t="shared" si="359"/>
        <v>2.819340687282991E-3</v>
      </c>
      <c r="AG723" s="147"/>
      <c r="AH723" s="83">
        <f t="shared" si="360"/>
        <v>2.8537108198999853E-3</v>
      </c>
      <c r="AI723" s="83">
        <f t="shared" si="361"/>
        <v>0.73157367379515192</v>
      </c>
      <c r="AJ723" s="83">
        <f t="shared" si="362"/>
        <v>0.93402728025738313</v>
      </c>
      <c r="AK723" s="83">
        <f t="shared" si="363"/>
        <v>-0.21792300527580266</v>
      </c>
      <c r="AL723" s="83">
        <f t="shared" si="364"/>
        <v>-2.4596652999011122</v>
      </c>
      <c r="AM723" s="83">
        <f t="shared" si="365"/>
        <v>-2.8183184301581239</v>
      </c>
      <c r="AN723" s="90">
        <f t="shared" si="377"/>
        <v>66.914907600588364</v>
      </c>
      <c r="AO723" s="90">
        <f t="shared" si="377"/>
        <v>66.914927109890655</v>
      </c>
      <c r="AP723" s="90">
        <f t="shared" si="377"/>
        <v>66.914831249947298</v>
      </c>
      <c r="AQ723" s="90">
        <f t="shared" si="377"/>
        <v>66.915302384047251</v>
      </c>
      <c r="AR723" s="90">
        <f t="shared" si="377"/>
        <v>66.912989770064513</v>
      </c>
      <c r="AS723" s="90">
        <f t="shared" si="377"/>
        <v>66.924413024912766</v>
      </c>
      <c r="AT723" s="90">
        <f t="shared" si="377"/>
        <v>66.8696130541381</v>
      </c>
      <c r="AU723" s="90">
        <f t="shared" si="367"/>
        <v>67.194422667627947</v>
      </c>
      <c r="AV723" s="90"/>
      <c r="AW723" s="90"/>
      <c r="AX723" s="90"/>
      <c r="AY723" s="90"/>
      <c r="AZ723" s="90"/>
      <c r="BA723" s="90"/>
      <c r="BB723" s="90"/>
      <c r="BC723" s="90"/>
      <c r="BD723" s="90"/>
      <c r="BE723" s="90"/>
      <c r="BF723" s="90"/>
      <c r="BG723" s="90"/>
      <c r="BH723" s="90"/>
      <c r="BI723" s="90"/>
      <c r="BJ723" s="90"/>
      <c r="BK723" s="90"/>
      <c r="BL723" s="90"/>
    </row>
    <row r="724" spans="1:64" ht="12.95" customHeight="1">
      <c r="A724" s="214" t="s">
        <v>1428</v>
      </c>
      <c r="B724" s="215" t="s">
        <v>197</v>
      </c>
      <c r="C724" s="216">
        <v>55699.390500000212</v>
      </c>
      <c r="D724" s="216">
        <v>2.0000000000000001E-4</v>
      </c>
      <c r="E724" s="53">
        <f t="shared" si="348"/>
        <v>73252.435538811987</v>
      </c>
      <c r="F724" s="83">
        <f t="shared" si="349"/>
        <v>73252.5</v>
      </c>
      <c r="G724" s="83">
        <f t="shared" si="376"/>
        <v>-1.4225699786038604E-2</v>
      </c>
      <c r="M724" s="83">
        <f t="shared" si="372"/>
        <v>-1.4225699786038604E-2</v>
      </c>
      <c r="O724" s="83">
        <f t="shared" ca="1" si="374"/>
        <v>-1.7961978018088902E-2</v>
      </c>
      <c r="P724" s="83">
        <f t="shared" si="350"/>
        <v>-1.6301168286434721E-2</v>
      </c>
      <c r="Q724" s="146">
        <f t="shared" si="351"/>
        <v>40680.890500000212</v>
      </c>
      <c r="R724" s="83">
        <f t="shared" ref="R724:R787" si="378">+(P724-G724)^2</f>
        <v>4.3075694961365082E-6</v>
      </c>
      <c r="S724" s="85">
        <v>1</v>
      </c>
      <c r="T724" s="83">
        <f t="shared" si="352"/>
        <v>4.3075694961365082E-6</v>
      </c>
      <c r="Z724" s="83">
        <f t="shared" si="353"/>
        <v>73252.5</v>
      </c>
      <c r="AA724" s="90">
        <f t="shared" si="354"/>
        <v>-1.3447110669141355E-2</v>
      </c>
      <c r="AB724" s="90">
        <f t="shared" si="355"/>
        <v>-1.7079757403331969E-2</v>
      </c>
      <c r="AC724" s="90">
        <f t="shared" si="356"/>
        <v>2.0754685003961174E-3</v>
      </c>
      <c r="AD724" s="90">
        <f t="shared" si="357"/>
        <v>-7.785891168972485E-4</v>
      </c>
      <c r="AE724" s="90">
        <f t="shared" si="358"/>
        <v>6.0620101295083724E-7</v>
      </c>
      <c r="AF724" s="83">
        <f t="shared" si="359"/>
        <v>2.0754685003961174E-3</v>
      </c>
      <c r="AG724" s="147"/>
      <c r="AH724" s="83">
        <f t="shared" si="360"/>
        <v>2.8540576172933654E-3</v>
      </c>
      <c r="AI724" s="83">
        <f t="shared" si="361"/>
        <v>0.73184169060047632</v>
      </c>
      <c r="AJ724" s="83">
        <f t="shared" si="362"/>
        <v>0.93446555404457399</v>
      </c>
      <c r="AK724" s="83">
        <f t="shared" si="363"/>
        <v>-0.21825272032269918</v>
      </c>
      <c r="AL724" s="83">
        <f t="shared" si="364"/>
        <v>-2.4584363604812274</v>
      </c>
      <c r="AM724" s="83">
        <f t="shared" si="365"/>
        <v>-2.8128327766600898</v>
      </c>
      <c r="AN724" s="90">
        <f t="shared" si="377"/>
        <v>66.916483566896801</v>
      </c>
      <c r="AO724" s="90">
        <f t="shared" si="377"/>
        <v>66.916502818579431</v>
      </c>
      <c r="AP724" s="90">
        <f t="shared" si="377"/>
        <v>66.916408019128625</v>
      </c>
      <c r="AQ724" s="90">
        <f t="shared" si="377"/>
        <v>66.916874951863335</v>
      </c>
      <c r="AR724" s="90">
        <f t="shared" si="377"/>
        <v>66.914577980102521</v>
      </c>
      <c r="AS724" s="90">
        <f t="shared" si="377"/>
        <v>66.925948569976782</v>
      </c>
      <c r="AT724" s="90">
        <f t="shared" si="377"/>
        <v>66.87128521624426</v>
      </c>
      <c r="AU724" s="90">
        <f t="shared" si="367"/>
        <v>67.196318952064786</v>
      </c>
    </row>
    <row r="725" spans="1:64" ht="12.95" customHeight="1">
      <c r="A725" s="214" t="s">
        <v>1428</v>
      </c>
      <c r="B725" s="215" t="s">
        <v>195</v>
      </c>
      <c r="C725" s="216">
        <v>55699.501000000164</v>
      </c>
      <c r="D725" s="216">
        <v>2.0000000000000001E-4</v>
      </c>
      <c r="E725" s="53">
        <f t="shared" ref="E725:E788" si="379">+(C725-C$7)/C$8</f>
        <v>73252.93624959451</v>
      </c>
      <c r="F725" s="83">
        <f t="shared" ref="F725:F788" si="380">ROUND(2*E725,0)/2</f>
        <v>73253</v>
      </c>
      <c r="G725" s="83">
        <f t="shared" si="376"/>
        <v>-1.4068839838728309E-2</v>
      </c>
      <c r="M725" s="83">
        <f t="shared" si="372"/>
        <v>-1.4068839838728309E-2</v>
      </c>
      <c r="O725" s="83">
        <f t="shared" ca="1" si="374"/>
        <v>-1.7962479774785815E-2</v>
      </c>
      <c r="P725" s="83">
        <f t="shared" ref="P725:P788" si="381">+D$11+D$12*F725+D$13*F725^2</f>
        <v>-1.6301324234540327E-2</v>
      </c>
      <c r="Q725" s="146">
        <f t="shared" ref="Q725:Q788" si="382">+C725-15018.5</f>
        <v>40681.001000000164</v>
      </c>
      <c r="R725" s="83">
        <f t="shared" si="378"/>
        <v>4.9839865775441534E-6</v>
      </c>
      <c r="S725" s="85">
        <v>1</v>
      </c>
      <c r="T725" s="83">
        <f t="shared" ref="T725:T788" si="383">+S725*R725</f>
        <v>4.9839865775441534E-6</v>
      </c>
      <c r="Z725" s="83">
        <f t="shared" ref="Z725:Z788" si="384">F725</f>
        <v>73253</v>
      </c>
      <c r="AA725" s="90">
        <f t="shared" ref="AA725:AA788" si="385">AB$3+AB$4*Z725+AB$5*Z725^2+AH725</f>
        <v>-1.3447223757154885E-2</v>
      </c>
      <c r="AB725" s="90">
        <f t="shared" ref="AB725:AB788" si="386">IF(S725&lt;&gt;0,G725-AH725, -9999)</f>
        <v>-1.6922940316113751E-2</v>
      </c>
      <c r="AC725" s="90">
        <f t="shared" ref="AC725:AC788" si="387">+G725-P725</f>
        <v>2.2324843958120184E-3</v>
      </c>
      <c r="AD725" s="90">
        <f t="shared" ref="AD725:AD788" si="388">IF(S725&lt;&gt;0,G725-AA725, -9999)</f>
        <v>-6.2161608157342355E-4</v>
      </c>
      <c r="AE725" s="90">
        <f t="shared" ref="AE725:AE788" si="389">+(G725-AA725)^2*S725</f>
        <v>3.8640655287069716E-7</v>
      </c>
      <c r="AF725" s="83">
        <f t="shared" ref="AF725:AF788" si="390">IF(S725&lt;&gt;0,G725-P725, -9999)</f>
        <v>2.2324843958120184E-3</v>
      </c>
      <c r="AG725" s="147"/>
      <c r="AH725" s="83">
        <f t="shared" ref="AH725:AH788" si="391">$AB$6*($AB$11/AI725*AJ725+$AB$12)</f>
        <v>2.8541004773854428E-3</v>
      </c>
      <c r="AI725" s="83">
        <f t="shared" ref="AI725:AI788" si="392">1+$AB$7*COS(AL725)</f>
        <v>0.73187523500502327</v>
      </c>
      <c r="AJ725" s="83">
        <f t="shared" ref="AJ725:AJ788" si="393">SIN(AL725+RADIANS($AB$9))</f>
        <v>0.93452026157943169</v>
      </c>
      <c r="AK725" s="83">
        <f t="shared" ref="AK725:AK788" si="394">$AB$7*SIN(AL725)</f>
        <v>-0.21829392851075241</v>
      </c>
      <c r="AL725" s="83">
        <f t="shared" ref="AL725:AL788" si="395">2*ATAN(AM725)</f>
        <v>-2.4582826797482724</v>
      </c>
      <c r="AM725" s="83">
        <f t="shared" ref="AM725:AM788" si="396">SQRT((1+$AB$7)/(1-$AB$7))*TAN(AN725/2)</f>
        <v>-2.8121481211243671</v>
      </c>
      <c r="AN725" s="90">
        <f t="shared" si="377"/>
        <v>66.916680603253212</v>
      </c>
      <c r="AO725" s="90">
        <f t="shared" si="377"/>
        <v>66.916699822894486</v>
      </c>
      <c r="AP725" s="90">
        <f t="shared" si="377"/>
        <v>66.916605155513651</v>
      </c>
      <c r="AQ725" s="90">
        <f t="shared" si="377"/>
        <v>66.917071564325369</v>
      </c>
      <c r="AR725" s="90">
        <f t="shared" si="377"/>
        <v>66.914776545952918</v>
      </c>
      <c r="AS725" s="90">
        <f t="shared" si="377"/>
        <v>66.926140548542449</v>
      </c>
      <c r="AT725" s="90">
        <f t="shared" si="377"/>
        <v>66.871494318671353</v>
      </c>
      <c r="AU725" s="90">
        <f t="shared" ref="AU725:AU788" si="397">RADIANS($AB$9)+$AB$18*(F725-AB$15)</f>
        <v>67.196555987619391</v>
      </c>
    </row>
    <row r="726" spans="1:64" ht="12.95" customHeight="1">
      <c r="A726" s="214" t="s">
        <v>1428</v>
      </c>
      <c r="B726" s="215" t="s">
        <v>195</v>
      </c>
      <c r="C726" s="216">
        <v>55701.487199999858</v>
      </c>
      <c r="D726" s="216">
        <v>2.0000000000000001E-4</v>
      </c>
      <c r="E726" s="53">
        <f t="shared" si="379"/>
        <v>73261.936355988495</v>
      </c>
      <c r="F726" s="83">
        <f t="shared" si="380"/>
        <v>73262</v>
      </c>
      <c r="G726" s="83">
        <f t="shared" si="376"/>
        <v>-1.4045360141608398E-2</v>
      </c>
      <c r="M726" s="83">
        <f t="shared" si="372"/>
        <v>-1.4045360141608398E-2</v>
      </c>
      <c r="O726" s="83">
        <f t="shared" ca="1" si="374"/>
        <v>-1.7971511395330299E-2</v>
      </c>
      <c r="P726" s="83">
        <f t="shared" si="381"/>
        <v>-1.6304131253373072E-2</v>
      </c>
      <c r="Q726" s="146">
        <f t="shared" si="382"/>
        <v>40682.987199999858</v>
      </c>
      <c r="R726" s="83">
        <f t="shared" si="378"/>
        <v>5.1020469353426199E-6</v>
      </c>
      <c r="S726" s="85">
        <v>1</v>
      </c>
      <c r="T726" s="83">
        <f t="shared" si="383"/>
        <v>5.1020469353426199E-6</v>
      </c>
      <c r="Z726" s="83">
        <f t="shared" si="384"/>
        <v>73262</v>
      </c>
      <c r="AA726" s="90">
        <f t="shared" si="385"/>
        <v>-1.344927792359598E-2</v>
      </c>
      <c r="AB726" s="90">
        <f t="shared" si="386"/>
        <v>-1.690021347138549E-2</v>
      </c>
      <c r="AC726" s="90">
        <f t="shared" si="387"/>
        <v>2.2587711117646736E-3</v>
      </c>
      <c r="AD726" s="90">
        <f t="shared" si="388"/>
        <v>-5.960822180124184E-4</v>
      </c>
      <c r="AE726" s="90">
        <f t="shared" si="389"/>
        <v>3.5531401063060429E-7</v>
      </c>
      <c r="AF726" s="83">
        <f t="shared" si="390"/>
        <v>2.2587711117646736E-3</v>
      </c>
      <c r="AG726" s="147"/>
      <c r="AH726" s="83">
        <f t="shared" si="391"/>
        <v>2.8548533297770916E-3</v>
      </c>
      <c r="AI726" s="83">
        <f t="shared" si="392"/>
        <v>0.73248064484164022</v>
      </c>
      <c r="AJ726" s="83">
        <f t="shared" si="393"/>
        <v>0.93550207422600207</v>
      </c>
      <c r="AK726" s="83">
        <f t="shared" si="394"/>
        <v>-0.21903543878542664</v>
      </c>
      <c r="AL726" s="83">
        <f t="shared" si="395"/>
        <v>-2.4555140138632043</v>
      </c>
      <c r="AM726" s="83">
        <f t="shared" si="396"/>
        <v>-2.7998640515817552</v>
      </c>
      <c r="AN726" s="90">
        <f t="shared" si="377"/>
        <v>66.920228803154728</v>
      </c>
      <c r="AO726" s="90">
        <f t="shared" si="377"/>
        <v>66.920247452155209</v>
      </c>
      <c r="AP726" s="90">
        <f t="shared" si="377"/>
        <v>66.920155143340367</v>
      </c>
      <c r="AQ726" s="90">
        <f t="shared" si="377"/>
        <v>66.920612169234417</v>
      </c>
      <c r="AR726" s="90">
        <f t="shared" si="377"/>
        <v>66.918352238590742</v>
      </c>
      <c r="AS726" s="90">
        <f t="shared" si="377"/>
        <v>66.929597516449988</v>
      </c>
      <c r="AT726" s="90">
        <f t="shared" si="377"/>
        <v>66.875261286996405</v>
      </c>
      <c r="AU726" s="90">
        <f t="shared" si="397"/>
        <v>67.200822627602292</v>
      </c>
    </row>
    <row r="727" spans="1:64" ht="12.95" customHeight="1">
      <c r="A727" s="214" t="s">
        <v>1428</v>
      </c>
      <c r="B727" s="215" t="s">
        <v>195</v>
      </c>
      <c r="C727" s="216">
        <v>55703.473400000017</v>
      </c>
      <c r="D727" s="216">
        <v>2.0000000000000001E-4</v>
      </c>
      <c r="E727" s="53">
        <f t="shared" si="379"/>
        <v>73270.936462384605</v>
      </c>
      <c r="F727" s="83">
        <f t="shared" si="380"/>
        <v>73271</v>
      </c>
      <c r="G727" s="83">
        <f t="shared" si="376"/>
        <v>-1.4021879978827201E-2</v>
      </c>
      <c r="M727" s="83">
        <f t="shared" si="372"/>
        <v>-1.4021879978827201E-2</v>
      </c>
      <c r="O727" s="83">
        <f t="shared" ca="1" si="374"/>
        <v>-1.7980543015874796E-2</v>
      </c>
      <c r="P727" s="83">
        <f t="shared" si="381"/>
        <v>-1.6306938183024006E-2</v>
      </c>
      <c r="Q727" s="146">
        <f t="shared" si="382"/>
        <v>40684.973400000017</v>
      </c>
      <c r="R727" s="83">
        <f t="shared" si="378"/>
        <v>5.2214909965671265E-6</v>
      </c>
      <c r="S727" s="85">
        <v>1</v>
      </c>
      <c r="T727" s="83">
        <f t="shared" si="383"/>
        <v>5.2214909965671265E-6</v>
      </c>
      <c r="Z727" s="83">
        <f t="shared" si="384"/>
        <v>73271</v>
      </c>
      <c r="AA727" s="90">
        <f t="shared" si="385"/>
        <v>-1.3451367363813225E-2</v>
      </c>
      <c r="AB727" s="90">
        <f t="shared" si="386"/>
        <v>-1.6877450798037982E-2</v>
      </c>
      <c r="AC727" s="90">
        <f t="shared" si="387"/>
        <v>2.2850582041968048E-3</v>
      </c>
      <c r="AD727" s="90">
        <f t="shared" si="388"/>
        <v>-5.7051261501397596E-4</v>
      </c>
      <c r="AE727" s="90">
        <f t="shared" si="389"/>
        <v>3.2548464389008513E-7</v>
      </c>
      <c r="AF727" s="83">
        <f t="shared" si="390"/>
        <v>2.2850582041968048E-3</v>
      </c>
      <c r="AG727" s="147"/>
      <c r="AH727" s="83">
        <f t="shared" si="391"/>
        <v>2.8555708192107799E-3</v>
      </c>
      <c r="AI727" s="83">
        <f t="shared" si="392"/>
        <v>0.73308911409261701</v>
      </c>
      <c r="AJ727" s="83">
        <f t="shared" si="393"/>
        <v>0.93647832557072885</v>
      </c>
      <c r="AK727" s="83">
        <f t="shared" si="394"/>
        <v>-0.21977649513177008</v>
      </c>
      <c r="AL727" s="83">
        <f t="shared" si="395"/>
        <v>-2.4527407581061444</v>
      </c>
      <c r="AM727" s="83">
        <f t="shared" si="396"/>
        <v>-2.7876547101155915</v>
      </c>
      <c r="AN727" s="90">
        <f t="shared" si="377"/>
        <v>66.923779941516088</v>
      </c>
      <c r="AO727" s="90">
        <f t="shared" si="377"/>
        <v>66.923798031389339</v>
      </c>
      <c r="AP727" s="90">
        <f t="shared" si="377"/>
        <v>66.923708045695136</v>
      </c>
      <c r="AQ727" s="90">
        <f t="shared" si="377"/>
        <v>66.924155779767872</v>
      </c>
      <c r="AR727" s="90">
        <f t="shared" si="377"/>
        <v>66.921930794259197</v>
      </c>
      <c r="AS727" s="90">
        <f t="shared" si="377"/>
        <v>66.933057068285478</v>
      </c>
      <c r="AT727" s="90">
        <f t="shared" si="377"/>
        <v>66.879034181901645</v>
      </c>
      <c r="AU727" s="90">
        <f t="shared" si="397"/>
        <v>67.20508926758518</v>
      </c>
    </row>
    <row r="728" spans="1:64" ht="12.95" customHeight="1">
      <c r="A728" s="214" t="s">
        <v>1428</v>
      </c>
      <c r="B728" s="215" t="s">
        <v>197</v>
      </c>
      <c r="C728" s="216">
        <v>55704.465700000059</v>
      </c>
      <c r="D728" s="216">
        <v>2.0000000000000001E-4</v>
      </c>
      <c r="E728" s="53">
        <f t="shared" si="379"/>
        <v>73275.432890527038</v>
      </c>
      <c r="F728" s="83">
        <f t="shared" si="380"/>
        <v>73275.5</v>
      </c>
      <c r="G728" s="83">
        <f t="shared" si="376"/>
        <v>-1.4810139939072542E-2</v>
      </c>
      <c r="M728" s="83">
        <f t="shared" si="372"/>
        <v>-1.4810139939072542E-2</v>
      </c>
      <c r="O728" s="83">
        <f t="shared" ca="1" si="374"/>
        <v>-1.7985058826147031E-2</v>
      </c>
      <c r="P728" s="83">
        <f t="shared" si="381"/>
        <v>-1.630834161440628E-2</v>
      </c>
      <c r="Q728" s="146">
        <f t="shared" si="382"/>
        <v>40685.965700000059</v>
      </c>
      <c r="R728" s="83">
        <f t="shared" si="378"/>
        <v>2.2446082599728191E-6</v>
      </c>
      <c r="S728" s="85">
        <v>1</v>
      </c>
      <c r="T728" s="83">
        <f t="shared" si="383"/>
        <v>2.2446082599728191E-6</v>
      </c>
      <c r="Z728" s="83">
        <f t="shared" si="384"/>
        <v>73275.5</v>
      </c>
      <c r="AA728" s="90">
        <f t="shared" si="385"/>
        <v>-1.3452425341467799E-2</v>
      </c>
      <c r="AB728" s="90">
        <f t="shared" si="386"/>
        <v>-1.7666056212011023E-2</v>
      </c>
      <c r="AC728" s="90">
        <f t="shared" si="387"/>
        <v>1.4982016753337379E-3</v>
      </c>
      <c r="AD728" s="90">
        <f t="shared" si="388"/>
        <v>-1.3577145976047429E-3</v>
      </c>
      <c r="AE728" s="90">
        <f t="shared" si="389"/>
        <v>1.8433889285490089E-6</v>
      </c>
      <c r="AF728" s="83">
        <f t="shared" si="390"/>
        <v>1.4982016753337379E-3</v>
      </c>
      <c r="AG728" s="147"/>
      <c r="AH728" s="83">
        <f t="shared" si="391"/>
        <v>2.8559162729384804E-3</v>
      </c>
      <c r="AI728" s="83">
        <f t="shared" si="392"/>
        <v>0.73339449958602887</v>
      </c>
      <c r="AJ728" s="83">
        <f t="shared" si="393"/>
        <v>0.93696435519347254</v>
      </c>
      <c r="AK728" s="83">
        <f t="shared" si="394"/>
        <v>-0.22014685093656247</v>
      </c>
      <c r="AL728" s="83">
        <f t="shared" si="395"/>
        <v>-2.4513524005793719</v>
      </c>
      <c r="AM728" s="83">
        <f t="shared" si="396"/>
        <v>-2.781577813755872</v>
      </c>
      <c r="AN728" s="90">
        <f t="shared" si="377"/>
        <v>66.925556617268924</v>
      </c>
      <c r="AO728" s="90">
        <f t="shared" si="377"/>
        <v>66.925574431872292</v>
      </c>
      <c r="AP728" s="90">
        <f t="shared" si="377"/>
        <v>66.925485594437021</v>
      </c>
      <c r="AQ728" s="90">
        <f t="shared" si="377"/>
        <v>66.925928717083579</v>
      </c>
      <c r="AR728" s="90">
        <f t="shared" si="377"/>
        <v>66.923721148955167</v>
      </c>
      <c r="AS728" s="90">
        <f t="shared" si="377"/>
        <v>66.93478782185845</v>
      </c>
      <c r="AT728" s="90">
        <f t="shared" si="377"/>
        <v>66.880922854634889</v>
      </c>
      <c r="AU728" s="90">
        <f t="shared" si="397"/>
        <v>67.207222587576624</v>
      </c>
    </row>
    <row r="729" spans="1:64" ht="12.95" customHeight="1">
      <c r="A729" s="214" t="s">
        <v>1428</v>
      </c>
      <c r="B729" s="215" t="s">
        <v>195</v>
      </c>
      <c r="C729" s="216">
        <v>55705.459100000095</v>
      </c>
      <c r="D729" s="216">
        <v>2.0000000000000001E-4</v>
      </c>
      <c r="E729" s="53">
        <f t="shared" si="379"/>
        <v>73279.934303120681</v>
      </c>
      <c r="F729" s="83">
        <f t="shared" si="380"/>
        <v>73280</v>
      </c>
      <c r="G729" s="83">
        <f t="shared" si="376"/>
        <v>-1.4498399905278347E-2</v>
      </c>
      <c r="M729" s="83">
        <f t="shared" si="372"/>
        <v>-1.4498399905278347E-2</v>
      </c>
      <c r="O729" s="83">
        <f t="shared" ca="1" si="374"/>
        <v>-1.798957463641928E-2</v>
      </c>
      <c r="P729" s="83">
        <f t="shared" si="381"/>
        <v>-1.6309745023493111E-2</v>
      </c>
      <c r="Q729" s="146">
        <f t="shared" si="382"/>
        <v>40686.959100000095</v>
      </c>
      <c r="R729" s="83">
        <f t="shared" si="378"/>
        <v>3.280971137280455E-6</v>
      </c>
      <c r="S729" s="85">
        <v>1</v>
      </c>
      <c r="T729" s="83">
        <f t="shared" si="383"/>
        <v>3.280971137280455E-6</v>
      </c>
      <c r="Z729" s="83">
        <f t="shared" si="384"/>
        <v>73280</v>
      </c>
      <c r="AA729" s="90">
        <f t="shared" si="385"/>
        <v>-1.3453492173454547E-2</v>
      </c>
      <c r="AB729" s="90">
        <f t="shared" si="386"/>
        <v>-1.7354652755316911E-2</v>
      </c>
      <c r="AC729" s="90">
        <f t="shared" si="387"/>
        <v>1.8113451182147633E-3</v>
      </c>
      <c r="AD729" s="90">
        <f t="shared" si="388"/>
        <v>-1.0449077318238006E-3</v>
      </c>
      <c r="AE729" s="90">
        <f t="shared" si="389"/>
        <v>1.0918321680251597E-6</v>
      </c>
      <c r="AF729" s="83">
        <f t="shared" si="390"/>
        <v>1.8113451182147633E-3</v>
      </c>
      <c r="AG729" s="147"/>
      <c r="AH729" s="83">
        <f t="shared" si="391"/>
        <v>2.8562528500385635E-3</v>
      </c>
      <c r="AI729" s="83">
        <f t="shared" si="392"/>
        <v>0.73370065424640396</v>
      </c>
      <c r="AJ729" s="83">
        <f t="shared" si="393"/>
        <v>0.93744898177838776</v>
      </c>
      <c r="AK729" s="83">
        <f t="shared" si="394"/>
        <v>-0.22051709067434147</v>
      </c>
      <c r="AL729" s="83">
        <f t="shared" si="395"/>
        <v>-2.4499628854309492</v>
      </c>
      <c r="AM729" s="83">
        <f t="shared" si="396"/>
        <v>-2.7755193023875862</v>
      </c>
      <c r="AN729" s="90">
        <f t="shared" si="377"/>
        <v>66.927334033223389</v>
      </c>
      <c r="AO729" s="90">
        <f t="shared" si="377"/>
        <v>66.92735157540622</v>
      </c>
      <c r="AP729" s="90">
        <f t="shared" si="377"/>
        <v>66.927263877358911</v>
      </c>
      <c r="AQ729" s="90">
        <f t="shared" si="377"/>
        <v>66.927702411736931</v>
      </c>
      <c r="AR729" s="90">
        <f t="shared" si="377"/>
        <v>66.925512223289502</v>
      </c>
      <c r="AS729" s="90">
        <f t="shared" si="377"/>
        <v>66.936519231849843</v>
      </c>
      <c r="AT729" s="90">
        <f t="shared" si="377"/>
        <v>66.882813012375337</v>
      </c>
      <c r="AU729" s="90">
        <f t="shared" si="397"/>
        <v>67.209355907568067</v>
      </c>
    </row>
    <row r="730" spans="1:64" ht="12.95" customHeight="1">
      <c r="A730" s="214" t="s">
        <v>1428</v>
      </c>
      <c r="B730" s="215" t="s">
        <v>195</v>
      </c>
      <c r="C730" s="216">
        <v>55707.445499999914</v>
      </c>
      <c r="D730" s="216">
        <v>1E-4</v>
      </c>
      <c r="E730" s="53">
        <f t="shared" si="379"/>
        <v>73288.935315779105</v>
      </c>
      <c r="F730" s="83">
        <f t="shared" si="380"/>
        <v>73289</v>
      </c>
      <c r="G730" s="83">
        <f t="shared" si="376"/>
        <v>-1.4274920089519583E-2</v>
      </c>
      <c r="M730" s="83">
        <f t="shared" si="372"/>
        <v>-1.4274920089519583E-2</v>
      </c>
      <c r="O730" s="83">
        <f t="shared" ca="1" si="374"/>
        <v>-1.7998606256963763E-2</v>
      </c>
      <c r="P730" s="83">
        <f t="shared" si="381"/>
        <v>-1.6312551774780398E-2</v>
      </c>
      <c r="Q730" s="146">
        <f t="shared" si="382"/>
        <v>40688.945499999914</v>
      </c>
      <c r="R730" s="83">
        <f t="shared" si="378"/>
        <v>4.1519428847788291E-6</v>
      </c>
      <c r="S730" s="85">
        <v>1</v>
      </c>
      <c r="T730" s="83">
        <f t="shared" si="383"/>
        <v>4.1519428847788291E-6</v>
      </c>
      <c r="Z730" s="83">
        <f t="shared" si="384"/>
        <v>73289</v>
      </c>
      <c r="AA730" s="90">
        <f t="shared" si="385"/>
        <v>-1.3455652448425906E-2</v>
      </c>
      <c r="AB730" s="90">
        <f t="shared" si="386"/>
        <v>-1.7131819415874074E-2</v>
      </c>
      <c r="AC730" s="90">
        <f t="shared" si="387"/>
        <v>2.0376316852608149E-3</v>
      </c>
      <c r="AD730" s="90">
        <f t="shared" si="388"/>
        <v>-8.1926764109367667E-4</v>
      </c>
      <c r="AE730" s="90">
        <f t="shared" si="389"/>
        <v>6.711994677431974E-7</v>
      </c>
      <c r="AF730" s="83">
        <f t="shared" si="390"/>
        <v>2.0376316852608149E-3</v>
      </c>
      <c r="AG730" s="147"/>
      <c r="AH730" s="83">
        <f t="shared" si="391"/>
        <v>2.8568993263544907E-3</v>
      </c>
      <c r="AI730" s="83">
        <f t="shared" si="392"/>
        <v>0.73431527685817399</v>
      </c>
      <c r="AJ730" s="83">
        <f t="shared" si="393"/>
        <v>0.93841400870376368</v>
      </c>
      <c r="AK730" s="83">
        <f t="shared" si="394"/>
        <v>-0.2212572184524616</v>
      </c>
      <c r="AL730" s="83">
        <f t="shared" si="395"/>
        <v>-2.4471803686457139</v>
      </c>
      <c r="AM730" s="83">
        <f t="shared" si="396"/>
        <v>-2.7634570448719114</v>
      </c>
      <c r="AN730" s="90">
        <f t="shared" si="377"/>
        <v>66.930891093219117</v>
      </c>
      <c r="AO730" s="90">
        <f t="shared" si="377"/>
        <v>66.930908099068077</v>
      </c>
      <c r="AP730" s="90">
        <f t="shared" si="377"/>
        <v>66.930822653178765</v>
      </c>
      <c r="AQ730" s="90">
        <f t="shared" si="377"/>
        <v>66.931252080982972</v>
      </c>
      <c r="AR730" s="90">
        <f t="shared" si="377"/>
        <v>66.929096536096438</v>
      </c>
      <c r="AS730" s="90">
        <f t="shared" si="377"/>
        <v>66.939984035085573</v>
      </c>
      <c r="AT730" s="90">
        <f t="shared" si="377"/>
        <v>66.88659778729766</v>
      </c>
      <c r="AU730" s="90">
        <f t="shared" si="397"/>
        <v>67.213622547550969</v>
      </c>
    </row>
    <row r="731" spans="1:64" ht="12.95" customHeight="1">
      <c r="A731" s="214" t="s">
        <v>1428</v>
      </c>
      <c r="B731" s="215" t="s">
        <v>195</v>
      </c>
      <c r="C731" s="216">
        <v>55932.765999999829</v>
      </c>
      <c r="D731" s="216">
        <v>2.0000000000000001E-4</v>
      </c>
      <c r="E731" s="53">
        <f t="shared" si="379"/>
        <v>74309.934446309169</v>
      </c>
      <c r="F731" s="83">
        <f t="shared" si="380"/>
        <v>74310</v>
      </c>
      <c r="G731" s="83">
        <f t="shared" si="376"/>
        <v>-1.446680017397739E-2</v>
      </c>
      <c r="M731" s="83">
        <f t="shared" si="372"/>
        <v>-1.446680017397739E-2</v>
      </c>
      <c r="O731" s="83">
        <f t="shared" ca="1" si="374"/>
        <v>-1.9023193432065884E-2</v>
      </c>
      <c r="P731" s="83">
        <f t="shared" si="381"/>
        <v>-1.6630383187628456E-2</v>
      </c>
      <c r="Q731" s="146">
        <f t="shared" si="382"/>
        <v>40914.265999999829</v>
      </c>
      <c r="R731" s="83">
        <f t="shared" si="378"/>
        <v>4.6810914569594311E-6</v>
      </c>
      <c r="S731" s="85">
        <v>1</v>
      </c>
      <c r="T731" s="83">
        <f t="shared" si="383"/>
        <v>4.6810914569594311E-6</v>
      </c>
      <c r="Z731" s="83">
        <f t="shared" si="384"/>
        <v>74310</v>
      </c>
      <c r="AA731" s="90">
        <f t="shared" si="385"/>
        <v>-1.3956828656760054E-2</v>
      </c>
      <c r="AB731" s="90">
        <f t="shared" si="386"/>
        <v>-1.7140354704845793E-2</v>
      </c>
      <c r="AC731" s="90">
        <f t="shared" si="387"/>
        <v>2.1635830136510666E-3</v>
      </c>
      <c r="AD731" s="90">
        <f t="shared" si="388"/>
        <v>-5.0997151721733636E-4</v>
      </c>
      <c r="AE731" s="90">
        <f t="shared" si="389"/>
        <v>2.6007094837295202E-7</v>
      </c>
      <c r="AF731" s="83">
        <f t="shared" si="390"/>
        <v>2.1635830136510666E-3</v>
      </c>
      <c r="AG731" s="147"/>
      <c r="AH731" s="83">
        <f t="shared" si="391"/>
        <v>2.6735545308684034E-3</v>
      </c>
      <c r="AI731" s="83">
        <f t="shared" si="392"/>
        <v>0.8274499957103798</v>
      </c>
      <c r="AJ731" s="83">
        <f t="shared" si="393"/>
        <v>0.99999941116229163</v>
      </c>
      <c r="AK731" s="83">
        <f t="shared" si="394"/>
        <v>-0.29961579539123279</v>
      </c>
      <c r="AL731" s="83">
        <f t="shared" si="395"/>
        <v>-2.0933098947945115</v>
      </c>
      <c r="AM731" s="83">
        <f t="shared" si="396"/>
        <v>-1.7298824300375282</v>
      </c>
      <c r="AN731" s="90">
        <f t="shared" ref="AN731:AT740" si="398">$AU731+$AB$7*SIN(AO731)</f>
        <v>67.357885439602214</v>
      </c>
      <c r="AO731" s="90">
        <f t="shared" si="398"/>
        <v>67.357885441823711</v>
      </c>
      <c r="AP731" s="90">
        <f t="shared" si="398"/>
        <v>67.35788540714573</v>
      </c>
      <c r="AQ731" s="90">
        <f t="shared" si="398"/>
        <v>67.357885948477957</v>
      </c>
      <c r="AR731" s="90">
        <f t="shared" si="398"/>
        <v>67.357877498319098</v>
      </c>
      <c r="AS731" s="90">
        <f t="shared" si="398"/>
        <v>67.358009447932673</v>
      </c>
      <c r="AT731" s="90">
        <f t="shared" si="398"/>
        <v>67.355959477707657</v>
      </c>
      <c r="AU731" s="90">
        <f t="shared" si="397"/>
        <v>67.697649150054673</v>
      </c>
    </row>
    <row r="732" spans="1:64" ht="12.95" customHeight="1">
      <c r="A732" s="214" t="s">
        <v>1428</v>
      </c>
      <c r="B732" s="215" t="s">
        <v>197</v>
      </c>
      <c r="C732" s="216">
        <v>55936.626600000076</v>
      </c>
      <c r="D732" s="216">
        <v>5.0000000000000001E-4</v>
      </c>
      <c r="E732" s="53">
        <f t="shared" si="379"/>
        <v>74327.428057603203</v>
      </c>
      <c r="F732" s="83">
        <f t="shared" si="380"/>
        <v>74327.5</v>
      </c>
      <c r="G732" s="83">
        <f t="shared" si="376"/>
        <v>-1.5876699922955595E-2</v>
      </c>
      <c r="M732" s="83">
        <f t="shared" si="372"/>
        <v>-1.5876699922955595E-2</v>
      </c>
      <c r="O732" s="83">
        <f t="shared" ca="1" si="374"/>
        <v>-1.9040754916457937E-2</v>
      </c>
      <c r="P732" s="83">
        <f t="shared" si="381"/>
        <v>-1.6635820831981063E-2</v>
      </c>
      <c r="Q732" s="146">
        <f t="shared" si="382"/>
        <v>40918.126600000076</v>
      </c>
      <c r="R732" s="83">
        <f t="shared" si="378"/>
        <v>5.7626455451965286E-7</v>
      </c>
      <c r="S732" s="85">
        <v>1</v>
      </c>
      <c r="T732" s="83">
        <f t="shared" si="383"/>
        <v>5.7626455451965286E-7</v>
      </c>
      <c r="Z732" s="83">
        <f t="shared" si="384"/>
        <v>74327.5</v>
      </c>
      <c r="AA732" s="90">
        <f t="shared" si="385"/>
        <v>-1.3970328637580274E-2</v>
      </c>
      <c r="AB732" s="90">
        <f t="shared" si="386"/>
        <v>-1.8542192117356384E-2</v>
      </c>
      <c r="AC732" s="90">
        <f t="shared" si="387"/>
        <v>7.5912090902546803E-4</v>
      </c>
      <c r="AD732" s="90">
        <f t="shared" si="388"/>
        <v>-1.9063712853753211E-3</v>
      </c>
      <c r="AE732" s="90">
        <f t="shared" si="389"/>
        <v>3.6342514777035538E-6</v>
      </c>
      <c r="AF732" s="83">
        <f t="shared" si="390"/>
        <v>7.5912090902546803E-4</v>
      </c>
      <c r="AG732" s="147"/>
      <c r="AH732" s="83">
        <f t="shared" si="391"/>
        <v>2.6654921944007891E-3</v>
      </c>
      <c r="AI732" s="83">
        <f t="shared" si="392"/>
        <v>0.82951922825196356</v>
      </c>
      <c r="AJ732" s="83">
        <f t="shared" si="393"/>
        <v>0.99996817697556617</v>
      </c>
      <c r="AK732" s="83">
        <f t="shared" si="394"/>
        <v>-0.30079799748745495</v>
      </c>
      <c r="AL732" s="83">
        <f t="shared" si="395"/>
        <v>-2.0864172338533589</v>
      </c>
      <c r="AM732" s="83">
        <f t="shared" si="396"/>
        <v>-1.7162044693763587</v>
      </c>
      <c r="AN732" s="90">
        <f t="shared" si="398"/>
        <v>67.365691952730444</v>
      </c>
      <c r="AO732" s="90">
        <f t="shared" si="398"/>
        <v>67.365691953646689</v>
      </c>
      <c r="AP732" s="90">
        <f t="shared" si="398"/>
        <v>67.365691938725746</v>
      </c>
      <c r="AQ732" s="90">
        <f t="shared" si="398"/>
        <v>67.365692181713342</v>
      </c>
      <c r="AR732" s="90">
        <f t="shared" si="398"/>
        <v>67.365688224700122</v>
      </c>
      <c r="AS732" s="90">
        <f t="shared" si="398"/>
        <v>67.365752674814814</v>
      </c>
      <c r="AT732" s="90">
        <f t="shared" si="398"/>
        <v>67.364705789060125</v>
      </c>
      <c r="AU732" s="90">
        <f t="shared" si="397"/>
        <v>67.705945394465857</v>
      </c>
    </row>
    <row r="733" spans="1:64" ht="12.95" customHeight="1">
      <c r="A733" s="214" t="s">
        <v>1428</v>
      </c>
      <c r="B733" s="215" t="s">
        <v>195</v>
      </c>
      <c r="C733" s="216">
        <v>55936.737100000028</v>
      </c>
      <c r="D733" s="216">
        <v>1E-4</v>
      </c>
      <c r="E733" s="53">
        <f t="shared" si="379"/>
        <v>74327.928768385726</v>
      </c>
      <c r="F733" s="83">
        <f t="shared" si="380"/>
        <v>74328</v>
      </c>
      <c r="G733" s="83">
        <f t="shared" si="376"/>
        <v>-1.5719839968369342E-2</v>
      </c>
      <c r="M733" s="83">
        <f t="shared" si="372"/>
        <v>-1.5719839968369342E-2</v>
      </c>
      <c r="O733" s="83">
        <f t="shared" ca="1" si="374"/>
        <v>-1.9041256673154851E-2</v>
      </c>
      <c r="P733" s="83">
        <f t="shared" si="381"/>
        <v>-1.6635976188293735E-2</v>
      </c>
      <c r="Q733" s="146">
        <f t="shared" si="382"/>
        <v>40918.237100000028</v>
      </c>
      <c r="R733" s="83">
        <f t="shared" si="378"/>
        <v>8.3930557345735507E-7</v>
      </c>
      <c r="S733" s="85">
        <v>1</v>
      </c>
      <c r="T733" s="83">
        <f t="shared" si="383"/>
        <v>8.3930557345735507E-7</v>
      </c>
      <c r="Z733" s="83">
        <f t="shared" si="384"/>
        <v>74328</v>
      </c>
      <c r="AA733" s="90">
        <f t="shared" si="385"/>
        <v>-1.3970717035088346E-2</v>
      </c>
      <c r="AB733" s="90">
        <f t="shared" si="386"/>
        <v>-1.8385099121574731E-2</v>
      </c>
      <c r="AC733" s="90">
        <f t="shared" si="387"/>
        <v>9.1613621992439262E-4</v>
      </c>
      <c r="AD733" s="90">
        <f t="shared" si="388"/>
        <v>-1.7491229332809964E-3</v>
      </c>
      <c r="AE733" s="90">
        <f t="shared" si="389"/>
        <v>3.0594310357295172E-6</v>
      </c>
      <c r="AF733" s="83">
        <f t="shared" si="390"/>
        <v>9.1613621992439262E-4</v>
      </c>
      <c r="AG733" s="147"/>
      <c r="AH733" s="83">
        <f t="shared" si="391"/>
        <v>2.6652591532053899E-3</v>
      </c>
      <c r="AI733" s="83">
        <f t="shared" si="392"/>
        <v>0.82957862116290459</v>
      </c>
      <c r="AJ733" s="83">
        <f t="shared" si="393"/>
        <v>0.99996658235039948</v>
      </c>
      <c r="AK733" s="83">
        <f t="shared" si="394"/>
        <v>-0.3008316513658964</v>
      </c>
      <c r="AL733" s="83">
        <f t="shared" si="395"/>
        <v>-2.0862197937476021</v>
      </c>
      <c r="AM733" s="83">
        <f t="shared" si="396"/>
        <v>-1.7158150494233642</v>
      </c>
      <c r="AN733" s="90">
        <f t="shared" si="398"/>
        <v>67.365915282909583</v>
      </c>
      <c r="AO733" s="90">
        <f t="shared" si="398"/>
        <v>67.365915283795189</v>
      </c>
      <c r="AP733" s="90">
        <f t="shared" si="398"/>
        <v>67.365915269355114</v>
      </c>
      <c r="AQ733" s="90">
        <f t="shared" si="398"/>
        <v>67.365915504803297</v>
      </c>
      <c r="AR733" s="90">
        <f t="shared" si="398"/>
        <v>67.365911665816284</v>
      </c>
      <c r="AS733" s="90">
        <f t="shared" si="398"/>
        <v>67.365974270776263</v>
      </c>
      <c r="AT733" s="90">
        <f t="shared" si="398"/>
        <v>67.364956028930607</v>
      </c>
      <c r="AU733" s="90">
        <f t="shared" si="397"/>
        <v>67.706182430020462</v>
      </c>
    </row>
    <row r="734" spans="1:64" ht="12.95" customHeight="1">
      <c r="A734" s="219" t="s">
        <v>320</v>
      </c>
      <c r="B734" s="50"/>
      <c r="C734" s="49">
        <v>55939.936800000003</v>
      </c>
      <c r="D734" s="49">
        <v>1E-4</v>
      </c>
      <c r="E734" s="53">
        <f t="shared" si="379"/>
        <v>74342.427630752587</v>
      </c>
      <c r="F734" s="83">
        <f t="shared" si="380"/>
        <v>74342.5</v>
      </c>
      <c r="G734" s="83">
        <f t="shared" si="376"/>
        <v>-1.5970899992680643E-2</v>
      </c>
      <c r="L734" s="83">
        <f>G734</f>
        <v>-1.5970899992680643E-2</v>
      </c>
      <c r="O734" s="83">
        <f t="shared" ca="1" si="374"/>
        <v>-1.905580761736541E-2</v>
      </c>
      <c r="P734" s="83">
        <f t="shared" si="381"/>
        <v>-1.6640481401626363E-2</v>
      </c>
      <c r="Q734" s="146">
        <f t="shared" si="382"/>
        <v>40921.436800000003</v>
      </c>
      <c r="R734" s="83">
        <f t="shared" si="378"/>
        <v>4.4833926320573549E-7</v>
      </c>
      <c r="S734" s="85">
        <v>1</v>
      </c>
      <c r="T734" s="83">
        <f t="shared" si="383"/>
        <v>4.4833926320573549E-7</v>
      </c>
      <c r="Z734" s="83">
        <f t="shared" si="384"/>
        <v>74342.5</v>
      </c>
      <c r="AA734" s="90">
        <f t="shared" si="385"/>
        <v>-1.3982045620274178E-2</v>
      </c>
      <c r="AB734" s="90">
        <f t="shared" si="386"/>
        <v>-1.8629335774032828E-2</v>
      </c>
      <c r="AC734" s="90">
        <f t="shared" si="387"/>
        <v>6.6958140894571999E-4</v>
      </c>
      <c r="AD734" s="90">
        <f t="shared" si="388"/>
        <v>-1.988854372406465E-3</v>
      </c>
      <c r="AE734" s="90">
        <f t="shared" si="389"/>
        <v>3.9555417146403137E-6</v>
      </c>
      <c r="AF734" s="83">
        <f t="shared" si="390"/>
        <v>6.6958140894571999E-4</v>
      </c>
      <c r="AG734" s="147"/>
      <c r="AH734" s="83">
        <f t="shared" si="391"/>
        <v>2.6584357813521846E-3</v>
      </c>
      <c r="AI734" s="83">
        <f t="shared" si="392"/>
        <v>0.83130761971930145</v>
      </c>
      <c r="AJ734" s="83">
        <f t="shared" si="393"/>
        <v>0.99990321007711924</v>
      </c>
      <c r="AK734" s="83">
        <f t="shared" si="394"/>
        <v>-0.30180458853950715</v>
      </c>
      <c r="AL734" s="83">
        <f t="shared" si="395"/>
        <v>-2.0804816927246361</v>
      </c>
      <c r="AM734" s="83">
        <f t="shared" si="396"/>
        <v>-1.7045548534884143</v>
      </c>
      <c r="AN734" s="90">
        <f t="shared" si="398"/>
        <v>67.372398831083416</v>
      </c>
      <c r="AO734" s="90">
        <f t="shared" si="398"/>
        <v>67.3723988312193</v>
      </c>
      <c r="AP734" s="90">
        <f t="shared" si="398"/>
        <v>67.37239882892105</v>
      </c>
      <c r="AQ734" s="90">
        <f t="shared" si="398"/>
        <v>67.372398867793507</v>
      </c>
      <c r="AR734" s="90">
        <f t="shared" si="398"/>
        <v>67.372398210308006</v>
      </c>
      <c r="AS734" s="90">
        <f t="shared" si="398"/>
        <v>67.372409331296666</v>
      </c>
      <c r="AT734" s="90">
        <f t="shared" si="398"/>
        <v>67.37222132199058</v>
      </c>
      <c r="AU734" s="90">
        <f t="shared" si="397"/>
        <v>67.713056461104017</v>
      </c>
    </row>
    <row r="735" spans="1:64" ht="12.95" customHeight="1">
      <c r="A735" s="214" t="s">
        <v>1428</v>
      </c>
      <c r="B735" s="215" t="s">
        <v>195</v>
      </c>
      <c r="C735" s="216">
        <v>55942.695400000084</v>
      </c>
      <c r="D735" s="216">
        <v>1E-4</v>
      </c>
      <c r="E735" s="53">
        <f t="shared" si="379"/>
        <v>74354.927728176321</v>
      </c>
      <c r="F735" s="83">
        <f t="shared" si="380"/>
        <v>74355</v>
      </c>
      <c r="G735" s="83">
        <f t="shared" si="376"/>
        <v>-1.5949399916280527E-2</v>
      </c>
      <c r="M735" s="83">
        <f t="shared" ref="M735:M754" si="399">G735</f>
        <v>-1.5949399916280527E-2</v>
      </c>
      <c r="O735" s="83">
        <f t="shared" ca="1" si="374"/>
        <v>-1.9068351534788301E-2</v>
      </c>
      <c r="P735" s="83">
        <f t="shared" si="381"/>
        <v>-1.6644365020428008E-2</v>
      </c>
      <c r="Q735" s="146">
        <f t="shared" si="382"/>
        <v>40924.195400000084</v>
      </c>
      <c r="R735" s="83">
        <f t="shared" si="378"/>
        <v>4.829764959827192E-7</v>
      </c>
      <c r="S735" s="85">
        <v>1</v>
      </c>
      <c r="T735" s="83">
        <f t="shared" si="383"/>
        <v>4.829764959827192E-7</v>
      </c>
      <c r="Z735" s="83">
        <f t="shared" si="384"/>
        <v>74355</v>
      </c>
      <c r="AA735" s="90">
        <f t="shared" si="385"/>
        <v>-1.3991912855657818E-2</v>
      </c>
      <c r="AB735" s="90">
        <f t="shared" si="386"/>
        <v>-1.8601852081050717E-2</v>
      </c>
      <c r="AC735" s="90">
        <f t="shared" si="387"/>
        <v>6.9496510414748108E-4</v>
      </c>
      <c r="AD735" s="90">
        <f t="shared" si="388"/>
        <v>-1.9574870606227091E-3</v>
      </c>
      <c r="AE735" s="90">
        <f t="shared" si="389"/>
        <v>3.8317555925053332E-6</v>
      </c>
      <c r="AF735" s="83">
        <f t="shared" si="390"/>
        <v>6.9496510414748108E-4</v>
      </c>
      <c r="AG735" s="147"/>
      <c r="AH735" s="83">
        <f t="shared" si="391"/>
        <v>2.652452164770191E-3</v>
      </c>
      <c r="AI735" s="83">
        <f t="shared" si="392"/>
        <v>0.83280842465719129</v>
      </c>
      <c r="AJ735" s="83">
        <f t="shared" si="393"/>
        <v>0.9998217911449413</v>
      </c>
      <c r="AK735" s="83">
        <f t="shared" si="394"/>
        <v>-0.30263857315725462</v>
      </c>
      <c r="AL735" s="83">
        <f t="shared" si="395"/>
        <v>-2.0755157936994828</v>
      </c>
      <c r="AM735" s="83">
        <f t="shared" si="396"/>
        <v>-1.6948985250325985</v>
      </c>
      <c r="AN735" s="90">
        <f t="shared" si="398"/>
        <v>67.377998967596099</v>
      </c>
      <c r="AO735" s="90">
        <f t="shared" si="398"/>
        <v>67.37799896727347</v>
      </c>
      <c r="AP735" s="90">
        <f t="shared" si="398"/>
        <v>67.377998972912465</v>
      </c>
      <c r="AQ735" s="90">
        <f t="shared" si="398"/>
        <v>67.377998874353125</v>
      </c>
      <c r="AR735" s="90">
        <f t="shared" si="398"/>
        <v>67.37800059699947</v>
      </c>
      <c r="AS735" s="90">
        <f t="shared" si="398"/>
        <v>67.3779704906744</v>
      </c>
      <c r="AT735" s="90">
        <f t="shared" si="398"/>
        <v>67.378497432640955</v>
      </c>
      <c r="AU735" s="90">
        <f t="shared" si="397"/>
        <v>67.718982349969139</v>
      </c>
      <c r="AV735" s="90"/>
    </row>
    <row r="736" spans="1:64" ht="12.95" customHeight="1">
      <c r="A736" s="214" t="s">
        <v>1428</v>
      </c>
      <c r="B736" s="215" t="s">
        <v>197</v>
      </c>
      <c r="C736" s="216">
        <v>55943.688200000208</v>
      </c>
      <c r="D736" s="216">
        <v>1E-4</v>
      </c>
      <c r="E736" s="53">
        <f t="shared" si="379"/>
        <v>74359.426421978787</v>
      </c>
      <c r="F736" s="83">
        <f t="shared" si="380"/>
        <v>74359.5</v>
      </c>
      <c r="G736" s="83">
        <f t="shared" si="376"/>
        <v>-1.6237659787293524E-2</v>
      </c>
      <c r="M736" s="83">
        <f t="shared" si="399"/>
        <v>-1.6237659787293524E-2</v>
      </c>
      <c r="O736" s="83">
        <f t="shared" ca="1" si="374"/>
        <v>-1.907286734506055E-2</v>
      </c>
      <c r="P736" s="83">
        <f t="shared" si="381"/>
        <v>-1.6645763081082954E-2</v>
      </c>
      <c r="Q736" s="146">
        <f t="shared" si="382"/>
        <v>40925.188200000208</v>
      </c>
      <c r="R736" s="83">
        <f t="shared" si="378"/>
        <v>1.6654829840178199E-7</v>
      </c>
      <c r="S736" s="85">
        <v>1</v>
      </c>
      <c r="T736" s="83">
        <f t="shared" si="383"/>
        <v>1.6654829840178199E-7</v>
      </c>
      <c r="Z736" s="83">
        <f t="shared" si="384"/>
        <v>74359.5</v>
      </c>
      <c r="AA736" s="90">
        <f t="shared" si="385"/>
        <v>-1.3995488070354336E-2</v>
      </c>
      <c r="AB736" s="90">
        <f t="shared" si="386"/>
        <v>-1.8887934798022143E-2</v>
      </c>
      <c r="AC736" s="90">
        <f t="shared" si="387"/>
        <v>4.0810329378943022E-4</v>
      </c>
      <c r="AD736" s="90">
        <f t="shared" si="388"/>
        <v>-2.242171716939188E-3</v>
      </c>
      <c r="AE736" s="90">
        <f t="shared" si="389"/>
        <v>5.0273340082420259E-6</v>
      </c>
      <c r="AF736" s="83">
        <f t="shared" si="390"/>
        <v>4.0810329378943022E-4</v>
      </c>
      <c r="AG736" s="147"/>
      <c r="AH736" s="83">
        <f t="shared" si="391"/>
        <v>2.6502750107286182E-3</v>
      </c>
      <c r="AI736" s="83">
        <f t="shared" si="392"/>
        <v>0.833351057292393</v>
      </c>
      <c r="AJ736" s="83">
        <f t="shared" si="393"/>
        <v>0.99978635363930179</v>
      </c>
      <c r="AK736" s="83">
        <f t="shared" si="394"/>
        <v>-0.30293771426269417</v>
      </c>
      <c r="AL736" s="83">
        <f t="shared" si="395"/>
        <v>-2.0737236743538499</v>
      </c>
      <c r="AM736" s="83">
        <f t="shared" si="396"/>
        <v>-1.6914336330625039</v>
      </c>
      <c r="AN736" s="90">
        <f t="shared" si="398"/>
        <v>67.380017494010048</v>
      </c>
      <c r="AO736" s="90">
        <f t="shared" si="398"/>
        <v>67.380017493558455</v>
      </c>
      <c r="AP736" s="90">
        <f t="shared" si="398"/>
        <v>67.38001750154767</v>
      </c>
      <c r="AQ736" s="90">
        <f t="shared" si="398"/>
        <v>67.380017360210203</v>
      </c>
      <c r="AR736" s="90">
        <f t="shared" si="398"/>
        <v>67.380019860634377</v>
      </c>
      <c r="AS736" s="90">
        <f t="shared" si="398"/>
        <v>67.379975630789573</v>
      </c>
      <c r="AT736" s="90">
        <f t="shared" si="398"/>
        <v>67.380759760078433</v>
      </c>
      <c r="AU736" s="90">
        <f t="shared" si="397"/>
        <v>67.721115669960582</v>
      </c>
    </row>
    <row r="737" spans="1:64" ht="12.95" customHeight="1">
      <c r="A737" s="214" t="s">
        <v>1428</v>
      </c>
      <c r="B737" s="215" t="s">
        <v>197</v>
      </c>
      <c r="C737" s="216">
        <v>55945.674699999858</v>
      </c>
      <c r="D737" s="216">
        <v>1E-4</v>
      </c>
      <c r="E737" s="53">
        <f t="shared" si="379"/>
        <v>74368.427887768368</v>
      </c>
      <c r="F737" s="83">
        <f t="shared" si="380"/>
        <v>74368.5</v>
      </c>
      <c r="G737" s="83">
        <f t="shared" si="376"/>
        <v>-1.5914180141407996E-2</v>
      </c>
      <c r="M737" s="83">
        <f t="shared" si="399"/>
        <v>-1.5914180141407996E-2</v>
      </c>
      <c r="O737" s="83">
        <f t="shared" ca="1" si="374"/>
        <v>-1.9081898965605033E-2</v>
      </c>
      <c r="P737" s="83">
        <f t="shared" si="381"/>
        <v>-1.6648559135506502E-2</v>
      </c>
      <c r="Q737" s="146">
        <f t="shared" si="382"/>
        <v>40927.174699999858</v>
      </c>
      <c r="R737" s="83">
        <f t="shared" si="378"/>
        <v>5.3931250697313309E-7</v>
      </c>
      <c r="S737" s="85">
        <v>1</v>
      </c>
      <c r="T737" s="83">
        <f t="shared" si="383"/>
        <v>5.3931250697313309E-7</v>
      </c>
      <c r="Z737" s="83">
        <f t="shared" si="384"/>
        <v>74368.5</v>
      </c>
      <c r="AA737" s="90">
        <f t="shared" si="385"/>
        <v>-1.4002675134450891E-2</v>
      </c>
      <c r="AB737" s="90">
        <f t="shared" si="386"/>
        <v>-1.8560064142463608E-2</v>
      </c>
      <c r="AC737" s="90">
        <f t="shared" si="387"/>
        <v>7.3437899409850571E-4</v>
      </c>
      <c r="AD737" s="90">
        <f t="shared" si="388"/>
        <v>-1.9115050069571059E-3</v>
      </c>
      <c r="AE737" s="90">
        <f t="shared" si="389"/>
        <v>3.6538513916220854E-6</v>
      </c>
      <c r="AF737" s="83">
        <f t="shared" si="390"/>
        <v>7.3437899409850571E-4</v>
      </c>
      <c r="AG737" s="147"/>
      <c r="AH737" s="83">
        <f t="shared" si="391"/>
        <v>2.6458840010556116E-3</v>
      </c>
      <c r="AI737" s="83">
        <f t="shared" si="392"/>
        <v>0.83444005762173168</v>
      </c>
      <c r="AJ737" s="83">
        <f t="shared" si="393"/>
        <v>0.99970567542948841</v>
      </c>
      <c r="AK737" s="83">
        <f t="shared" si="394"/>
        <v>-0.30353423910322458</v>
      </c>
      <c r="AL737" s="83">
        <f t="shared" si="395"/>
        <v>-2.0701324146001938</v>
      </c>
      <c r="AM737" s="83">
        <f t="shared" si="396"/>
        <v>-1.6845217851149128</v>
      </c>
      <c r="AN737" s="90">
        <f t="shared" si="398"/>
        <v>67.384058498719725</v>
      </c>
      <c r="AO737" s="90">
        <f t="shared" si="398"/>
        <v>67.384058498059872</v>
      </c>
      <c r="AP737" s="90">
        <f t="shared" si="398"/>
        <v>67.384058510025383</v>
      </c>
      <c r="AQ737" s="90">
        <f t="shared" si="398"/>
        <v>67.384058293050444</v>
      </c>
      <c r="AR737" s="90">
        <f t="shared" si="398"/>
        <v>67.38406222758077</v>
      </c>
      <c r="AS737" s="90">
        <f t="shared" si="398"/>
        <v>67.383990895374041</v>
      </c>
      <c r="AT737" s="90">
        <f t="shared" si="398"/>
        <v>67.385289061292042</v>
      </c>
      <c r="AU737" s="90">
        <f t="shared" si="397"/>
        <v>67.725382309943484</v>
      </c>
    </row>
    <row r="738" spans="1:64" ht="12.95" customHeight="1">
      <c r="A738" s="214" t="s">
        <v>1428</v>
      </c>
      <c r="B738" s="215" t="s">
        <v>195</v>
      </c>
      <c r="C738" s="216">
        <v>55945.784800000023</v>
      </c>
      <c r="D738" s="216">
        <v>1E-4</v>
      </c>
      <c r="E738" s="53">
        <f t="shared" si="379"/>
        <v>74368.926786024138</v>
      </c>
      <c r="F738" s="83">
        <f t="shared" si="380"/>
        <v>74369</v>
      </c>
      <c r="G738" s="83">
        <f t="shared" si="376"/>
        <v>-1.6157319972990081E-2</v>
      </c>
      <c r="M738" s="83">
        <f t="shared" si="399"/>
        <v>-1.6157319972990081E-2</v>
      </c>
      <c r="O738" s="83">
        <f t="shared" ca="1" si="374"/>
        <v>-1.9082400722301947E-2</v>
      </c>
      <c r="P738" s="83">
        <f t="shared" si="381"/>
        <v>-1.6648714469248468E-2</v>
      </c>
      <c r="Q738" s="146">
        <f t="shared" si="382"/>
        <v>40927.284800000023</v>
      </c>
      <c r="R738" s="83">
        <f t="shared" si="378"/>
        <v>2.4146855095303461E-7</v>
      </c>
      <c r="S738" s="85">
        <v>1</v>
      </c>
      <c r="T738" s="83">
        <f t="shared" si="383"/>
        <v>2.4146855095303461E-7</v>
      </c>
      <c r="Z738" s="83">
        <f t="shared" si="384"/>
        <v>74369</v>
      </c>
      <c r="AA738" s="90">
        <f t="shared" si="385"/>
        <v>-1.4003075849895104E-2</v>
      </c>
      <c r="AB738" s="90">
        <f t="shared" si="386"/>
        <v>-1.8802958592343447E-2</v>
      </c>
      <c r="AC738" s="90">
        <f t="shared" si="387"/>
        <v>4.9139449625838771E-4</v>
      </c>
      <c r="AD738" s="90">
        <f t="shared" si="388"/>
        <v>-2.1542441230949765E-3</v>
      </c>
      <c r="AE738" s="90">
        <f t="shared" si="389"/>
        <v>4.6407677418892443E-6</v>
      </c>
      <c r="AF738" s="83">
        <f t="shared" si="390"/>
        <v>4.9139449625838771E-4</v>
      </c>
      <c r="AG738" s="147"/>
      <c r="AH738" s="83">
        <f t="shared" si="391"/>
        <v>2.6456386193533642E-3</v>
      </c>
      <c r="AI738" s="83">
        <f t="shared" si="392"/>
        <v>0.83450070395695941</v>
      </c>
      <c r="AJ738" s="83">
        <f t="shared" si="393"/>
        <v>0.9997008085165443</v>
      </c>
      <c r="AK738" s="83">
        <f t="shared" si="394"/>
        <v>-0.30356731022547051</v>
      </c>
      <c r="AL738" s="83">
        <f t="shared" si="395"/>
        <v>-2.0699326248447796</v>
      </c>
      <c r="AM738" s="83">
        <f t="shared" si="396"/>
        <v>-1.6841384916666728</v>
      </c>
      <c r="AN738" s="90">
        <f t="shared" si="398"/>
        <v>67.384283153846056</v>
      </c>
      <c r="AO738" s="90">
        <f t="shared" si="398"/>
        <v>67.384283153176412</v>
      </c>
      <c r="AP738" s="90">
        <f t="shared" si="398"/>
        <v>67.384283165336157</v>
      </c>
      <c r="AQ738" s="90">
        <f t="shared" si="398"/>
        <v>67.384282944532075</v>
      </c>
      <c r="AR738" s="90">
        <f t="shared" si="398"/>
        <v>67.38428695407471</v>
      </c>
      <c r="AS738" s="90">
        <f t="shared" si="398"/>
        <v>67.384214161009538</v>
      </c>
      <c r="AT738" s="90">
        <f t="shared" si="398"/>
        <v>67.385540870711708</v>
      </c>
      <c r="AU738" s="90">
        <f t="shared" si="397"/>
        <v>67.725619345498089</v>
      </c>
    </row>
    <row r="739" spans="1:64" ht="12.95" customHeight="1">
      <c r="A739" s="214" t="s">
        <v>1428</v>
      </c>
      <c r="B739" s="215" t="s">
        <v>197</v>
      </c>
      <c r="C739" s="216">
        <v>55946.778100000229</v>
      </c>
      <c r="D739" s="216">
        <v>1E-4</v>
      </c>
      <c r="E739" s="53">
        <f t="shared" si="379"/>
        <v>74373.427745486624</v>
      </c>
      <c r="F739" s="83">
        <f t="shared" si="380"/>
        <v>74373.5</v>
      </c>
      <c r="G739" s="83">
        <f t="shared" si="376"/>
        <v>-1.5945579769322649E-2</v>
      </c>
      <c r="M739" s="83">
        <f t="shared" si="399"/>
        <v>-1.5945579769322649E-2</v>
      </c>
      <c r="O739" s="83">
        <f t="shared" ca="1" si="374"/>
        <v>-1.9086916532574195E-2</v>
      </c>
      <c r="P739" s="83">
        <f t="shared" si="381"/>
        <v>-1.6650112460539782E-2</v>
      </c>
      <c r="Q739" s="146">
        <f t="shared" si="382"/>
        <v>40928.278100000229</v>
      </c>
      <c r="R739" s="83">
        <f t="shared" si="378"/>
        <v>4.9636631299365594E-7</v>
      </c>
      <c r="S739" s="85">
        <v>1</v>
      </c>
      <c r="T739" s="83">
        <f t="shared" si="383"/>
        <v>4.9636631299365594E-7</v>
      </c>
      <c r="Z739" s="83">
        <f t="shared" si="384"/>
        <v>74373.5</v>
      </c>
      <c r="AA739" s="90">
        <f t="shared" si="385"/>
        <v>-1.4006689090954571E-2</v>
      </c>
      <c r="AB739" s="90">
        <f t="shared" si="386"/>
        <v>-1.8589003138907857E-2</v>
      </c>
      <c r="AC739" s="90">
        <f t="shared" si="387"/>
        <v>7.0453269121713291E-4</v>
      </c>
      <c r="AD739" s="90">
        <f t="shared" si="388"/>
        <v>-1.9388906783680774E-3</v>
      </c>
      <c r="AE739" s="90">
        <f t="shared" si="389"/>
        <v>3.7592970626626232E-6</v>
      </c>
      <c r="AF739" s="83">
        <f t="shared" si="390"/>
        <v>7.0453269121713291E-4</v>
      </c>
      <c r="AG739" s="147"/>
      <c r="AH739" s="83">
        <f t="shared" si="391"/>
        <v>2.6434233695852099E-3</v>
      </c>
      <c r="AI739" s="83">
        <f t="shared" si="392"/>
        <v>0.83504721545787786</v>
      </c>
      <c r="AJ739" s="83">
        <f t="shared" si="393"/>
        <v>0.99965517629391043</v>
      </c>
      <c r="AK739" s="83">
        <f t="shared" si="394"/>
        <v>-0.30386462067846803</v>
      </c>
      <c r="AL739" s="83">
        <f t="shared" si="395"/>
        <v>-2.0681332088916449</v>
      </c>
      <c r="AM739" s="83">
        <f t="shared" si="396"/>
        <v>-1.6806921428405148</v>
      </c>
      <c r="AN739" s="90">
        <f t="shared" si="398"/>
        <v>67.386305785295505</v>
      </c>
      <c r="AO739" s="90">
        <f t="shared" si="398"/>
        <v>67.386305784545655</v>
      </c>
      <c r="AP739" s="90">
        <f t="shared" si="398"/>
        <v>67.386305798334703</v>
      </c>
      <c r="AQ739" s="90">
        <f t="shared" si="398"/>
        <v>67.386305544765435</v>
      </c>
      <c r="AR739" s="90">
        <f t="shared" si="398"/>
        <v>67.386310207762406</v>
      </c>
      <c r="AS739" s="90">
        <f t="shared" si="398"/>
        <v>67.386224479673331</v>
      </c>
      <c r="AT739" s="90">
        <f t="shared" si="398"/>
        <v>67.387808015230817</v>
      </c>
      <c r="AU739" s="90">
        <f t="shared" si="397"/>
        <v>67.727752665489533</v>
      </c>
    </row>
    <row r="740" spans="1:64" ht="12.95" customHeight="1">
      <c r="A740" s="214" t="s">
        <v>1428</v>
      </c>
      <c r="B740" s="215" t="s">
        <v>197</v>
      </c>
      <c r="C740" s="216">
        <v>55947.660500000231</v>
      </c>
      <c r="D740" s="216">
        <v>1E-4</v>
      </c>
      <c r="E740" s="53">
        <f t="shared" si="379"/>
        <v>74377.426181637711</v>
      </c>
      <c r="F740" s="83">
        <f t="shared" si="380"/>
        <v>74377.5</v>
      </c>
      <c r="G740" s="83">
        <f t="shared" si="376"/>
        <v>-1.6290699772071093E-2</v>
      </c>
      <c r="M740" s="83">
        <f t="shared" si="399"/>
        <v>-1.6290699772071093E-2</v>
      </c>
      <c r="O740" s="83">
        <f t="shared" ca="1" si="374"/>
        <v>-1.9090930586149517E-2</v>
      </c>
      <c r="P740" s="83">
        <f t="shared" si="381"/>
        <v>-1.6651355100748222E-2</v>
      </c>
      <c r="Q740" s="146">
        <f t="shared" si="382"/>
        <v>40929.160500000231</v>
      </c>
      <c r="R740" s="83">
        <f t="shared" si="378"/>
        <v>1.3007226610320764E-7</v>
      </c>
      <c r="S740" s="85">
        <v>1</v>
      </c>
      <c r="T740" s="83">
        <f t="shared" si="383"/>
        <v>1.3007226610320764E-7</v>
      </c>
      <c r="Z740" s="83">
        <f t="shared" si="384"/>
        <v>74377.5</v>
      </c>
      <c r="AA740" s="90">
        <f t="shared" si="385"/>
        <v>-1.4009911148134303E-2</v>
      </c>
      <c r="AB740" s="90">
        <f t="shared" si="386"/>
        <v>-1.8932143724685012E-2</v>
      </c>
      <c r="AC740" s="90">
        <f t="shared" si="387"/>
        <v>3.6065532867712857E-4</v>
      </c>
      <c r="AD740" s="90">
        <f t="shared" si="388"/>
        <v>-2.28078862393679E-3</v>
      </c>
      <c r="AE740" s="90">
        <f t="shared" si="389"/>
        <v>5.2019967470794759E-6</v>
      </c>
      <c r="AF740" s="83">
        <f t="shared" si="390"/>
        <v>3.6065532867712857E-4</v>
      </c>
      <c r="AG740" s="147"/>
      <c r="AH740" s="83">
        <f t="shared" si="391"/>
        <v>2.6414439526139177E-3</v>
      </c>
      <c r="AI740" s="83">
        <f t="shared" si="392"/>
        <v>0.83553405426560956</v>
      </c>
      <c r="AJ740" s="83">
        <f t="shared" si="393"/>
        <v>0.99961184183783824</v>
      </c>
      <c r="AK740" s="83">
        <f t="shared" si="394"/>
        <v>-0.30412839644130829</v>
      </c>
      <c r="AL740" s="83">
        <f t="shared" si="395"/>
        <v>-2.0665317473946385</v>
      </c>
      <c r="AM740" s="83">
        <f t="shared" si="396"/>
        <v>-1.6776336824313807</v>
      </c>
      <c r="AN740" s="90">
        <f t="shared" si="398"/>
        <v>67.388104792752728</v>
      </c>
      <c r="AO740" s="90">
        <f t="shared" si="398"/>
        <v>67.388104791942766</v>
      </c>
      <c r="AP740" s="90">
        <f t="shared" si="398"/>
        <v>67.388104807007608</v>
      </c>
      <c r="AQ740" s="90">
        <f t="shared" si="398"/>
        <v>67.388104526811887</v>
      </c>
      <c r="AR740" s="90">
        <f t="shared" si="398"/>
        <v>67.38810973834066</v>
      </c>
      <c r="AS740" s="90">
        <f t="shared" si="398"/>
        <v>67.388012834206762</v>
      </c>
      <c r="AT740" s="90">
        <f t="shared" si="398"/>
        <v>67.389824553627449</v>
      </c>
      <c r="AU740" s="90">
        <f t="shared" si="397"/>
        <v>67.729648949926371</v>
      </c>
    </row>
    <row r="741" spans="1:64" ht="12.95" customHeight="1">
      <c r="A741" s="214" t="s">
        <v>1428</v>
      </c>
      <c r="B741" s="215" t="s">
        <v>195</v>
      </c>
      <c r="C741" s="216">
        <v>55947.770899999887</v>
      </c>
      <c r="D741" s="216">
        <v>1E-4</v>
      </c>
      <c r="E741" s="53">
        <f t="shared" si="379"/>
        <v>74377.926439286966</v>
      </c>
      <c r="F741" s="83">
        <f t="shared" si="380"/>
        <v>74378</v>
      </c>
      <c r="G741" s="83">
        <f t="shared" si="376"/>
        <v>-1.623384011327289E-2</v>
      </c>
      <c r="M741" s="83">
        <f t="shared" si="399"/>
        <v>-1.623384011327289E-2</v>
      </c>
      <c r="O741" s="83">
        <f t="shared" ca="1" si="374"/>
        <v>-1.909143234284643E-2</v>
      </c>
      <c r="P741" s="83">
        <f t="shared" si="381"/>
        <v>-1.6651510429535644E-2</v>
      </c>
      <c r="Q741" s="146">
        <f t="shared" si="382"/>
        <v>40929.270899999887</v>
      </c>
      <c r="R741" s="83">
        <f t="shared" si="378"/>
        <v>1.7444849308702897E-7</v>
      </c>
      <c r="S741" s="85">
        <v>1</v>
      </c>
      <c r="T741" s="83">
        <f t="shared" si="383"/>
        <v>1.7444849308702897E-7</v>
      </c>
      <c r="Z741" s="83">
        <f t="shared" si="384"/>
        <v>74378</v>
      </c>
      <c r="AA741" s="90">
        <f t="shared" si="385"/>
        <v>-1.4010314586636636E-2</v>
      </c>
      <c r="AB741" s="90">
        <f t="shared" si="386"/>
        <v>-1.8875035956171897E-2</v>
      </c>
      <c r="AC741" s="90">
        <f t="shared" si="387"/>
        <v>4.1767031626275403E-4</v>
      </c>
      <c r="AD741" s="90">
        <f t="shared" si="388"/>
        <v>-2.2235255266362542E-3</v>
      </c>
      <c r="AE741" s="90">
        <f t="shared" si="389"/>
        <v>4.9440657676030314E-6</v>
      </c>
      <c r="AF741" s="83">
        <f t="shared" si="390"/>
        <v>4.1767031626275403E-4</v>
      </c>
      <c r="AG741" s="147"/>
      <c r="AH741" s="83">
        <f t="shared" si="391"/>
        <v>2.6411958428990078E-3</v>
      </c>
      <c r="AI741" s="83">
        <f t="shared" si="392"/>
        <v>0.83559497874561017</v>
      </c>
      <c r="AJ741" s="83">
        <f t="shared" si="393"/>
        <v>0.99960624108442242</v>
      </c>
      <c r="AK741" s="83">
        <f t="shared" si="394"/>
        <v>-0.30416133517364208</v>
      </c>
      <c r="AL741" s="83">
        <f t="shared" si="395"/>
        <v>-2.0663314333777141</v>
      </c>
      <c r="AM741" s="83">
        <f t="shared" si="396"/>
        <v>-1.6772517022340814</v>
      </c>
      <c r="AN741" s="90">
        <f t="shared" ref="AN741:AT750" si="400">$AU741+$AB$7*SIN(AO741)</f>
        <v>67.388329742440803</v>
      </c>
      <c r="AO741" s="90">
        <f t="shared" si="400"/>
        <v>67.38832974162402</v>
      </c>
      <c r="AP741" s="90">
        <f t="shared" si="400"/>
        <v>67.388329756837379</v>
      </c>
      <c r="AQ741" s="90">
        <f t="shared" si="400"/>
        <v>67.3883294734743</v>
      </c>
      <c r="AR741" s="90">
        <f t="shared" si="400"/>
        <v>67.388334751458103</v>
      </c>
      <c r="AS741" s="90">
        <f t="shared" si="400"/>
        <v>67.388236471633178</v>
      </c>
      <c r="AT741" s="90">
        <f t="shared" si="400"/>
        <v>67.390076706855865</v>
      </c>
      <c r="AU741" s="90">
        <f t="shared" si="397"/>
        <v>67.729885985480976</v>
      </c>
    </row>
    <row r="742" spans="1:64" ht="12.95" customHeight="1">
      <c r="A742" s="214" t="s">
        <v>1428</v>
      </c>
      <c r="B742" s="215" t="s">
        <v>195</v>
      </c>
      <c r="C742" s="216">
        <v>55948.653799999971</v>
      </c>
      <c r="D742" s="216">
        <v>1E-4</v>
      </c>
      <c r="E742" s="53">
        <f t="shared" si="379"/>
        <v>74381.927141098087</v>
      </c>
      <c r="F742" s="83">
        <f t="shared" si="380"/>
        <v>74382</v>
      </c>
      <c r="G742" s="83">
        <f t="shared" si="376"/>
        <v>-1.6078960034064949E-2</v>
      </c>
      <c r="M742" s="83">
        <f t="shared" si="399"/>
        <v>-1.6078960034064949E-2</v>
      </c>
      <c r="O742" s="83">
        <f t="shared" ca="1" si="374"/>
        <v>-1.9095446396421766E-2</v>
      </c>
      <c r="P742" s="83">
        <f t="shared" si="381"/>
        <v>-1.6652753049925906E-2</v>
      </c>
      <c r="Q742" s="146">
        <f t="shared" si="382"/>
        <v>40930.153799999971</v>
      </c>
      <c r="R742" s="83">
        <f t="shared" si="378"/>
        <v>3.2923842505081351E-7</v>
      </c>
      <c r="S742" s="85">
        <v>1</v>
      </c>
      <c r="T742" s="83">
        <f t="shared" si="383"/>
        <v>3.2923842505081351E-7</v>
      </c>
      <c r="Z742" s="83">
        <f t="shared" si="384"/>
        <v>74382</v>
      </c>
      <c r="AA742" s="90">
        <f t="shared" si="385"/>
        <v>-1.4013547549834884E-2</v>
      </c>
      <c r="AB742" s="90">
        <f t="shared" si="386"/>
        <v>-1.8718165534155971E-2</v>
      </c>
      <c r="AC742" s="90">
        <f t="shared" si="387"/>
        <v>5.7379301586095791E-4</v>
      </c>
      <c r="AD742" s="90">
        <f t="shared" si="388"/>
        <v>-2.0654124842300649E-3</v>
      </c>
      <c r="AE742" s="90">
        <f t="shared" si="389"/>
        <v>4.2659287300134076E-6</v>
      </c>
      <c r="AF742" s="83">
        <f t="shared" si="390"/>
        <v>5.7379301586095791E-4</v>
      </c>
      <c r="AG742" s="147"/>
      <c r="AH742" s="83">
        <f t="shared" si="391"/>
        <v>2.6392055000910228E-3</v>
      </c>
      <c r="AI742" s="83">
        <f t="shared" si="392"/>
        <v>0.83608293230074748</v>
      </c>
      <c r="AJ742" s="83">
        <f t="shared" si="393"/>
        <v>0.99955995989750257</v>
      </c>
      <c r="AK742" s="83">
        <f t="shared" si="394"/>
        <v>-0.30442457808979173</v>
      </c>
      <c r="AL742" s="83">
        <f t="shared" si="395"/>
        <v>-2.0647278686551602</v>
      </c>
      <c r="AM742" s="83">
        <f t="shared" si="396"/>
        <v>-1.6741984724647152</v>
      </c>
      <c r="AN742" s="90">
        <f t="shared" si="400"/>
        <v>67.39012993084296</v>
      </c>
      <c r="AO742" s="90">
        <f t="shared" si="400"/>
        <v>67.390129929976951</v>
      </c>
      <c r="AP742" s="90">
        <f t="shared" si="400"/>
        <v>67.39012994629428</v>
      </c>
      <c r="AQ742" s="90">
        <f t="shared" si="400"/>
        <v>67.390129638847284</v>
      </c>
      <c r="AR742" s="90">
        <f t="shared" si="400"/>
        <v>67.390135431785623</v>
      </c>
      <c r="AS742" s="90">
        <f t="shared" si="400"/>
        <v>67.390026317111918</v>
      </c>
      <c r="AT742" s="90">
        <f t="shared" si="400"/>
        <v>67.392094619940778</v>
      </c>
      <c r="AU742" s="90">
        <f t="shared" si="397"/>
        <v>67.731782269917815</v>
      </c>
    </row>
    <row r="743" spans="1:64" ht="12.95" customHeight="1">
      <c r="A743" s="214" t="s">
        <v>1428</v>
      </c>
      <c r="B743" s="215" t="s">
        <v>197</v>
      </c>
      <c r="C743" s="216">
        <v>55948.764200000092</v>
      </c>
      <c r="D743" s="216">
        <v>1E-4</v>
      </c>
      <c r="E743" s="53">
        <f t="shared" si="379"/>
        <v>74382.427398749453</v>
      </c>
      <c r="F743" s="83">
        <f t="shared" si="380"/>
        <v>74382.5</v>
      </c>
      <c r="G743" s="83">
        <f t="shared" si="376"/>
        <v>-1.6022099909605458E-2</v>
      </c>
      <c r="M743" s="83">
        <f t="shared" si="399"/>
        <v>-1.6022099909605458E-2</v>
      </c>
      <c r="O743" s="83">
        <f t="shared" ca="1" si="374"/>
        <v>-1.9095948153118679E-2</v>
      </c>
      <c r="P743" s="83">
        <f t="shared" si="381"/>
        <v>-1.6652908376236054E-2</v>
      </c>
      <c r="Q743" s="146">
        <f t="shared" si="382"/>
        <v>40930.264200000092</v>
      </c>
      <c r="R743" s="83">
        <f t="shared" si="378"/>
        <v>3.9791932157284291E-7</v>
      </c>
      <c r="S743" s="85">
        <v>1</v>
      </c>
      <c r="T743" s="83">
        <f t="shared" si="383"/>
        <v>3.9791932157284291E-7</v>
      </c>
      <c r="Z743" s="83">
        <f t="shared" si="384"/>
        <v>74382.5</v>
      </c>
      <c r="AA743" s="90">
        <f t="shared" si="385"/>
        <v>-1.4013952352451375E-2</v>
      </c>
      <c r="AB743" s="90">
        <f t="shared" si="386"/>
        <v>-1.8661055933390135E-2</v>
      </c>
      <c r="AC743" s="90">
        <f t="shared" si="387"/>
        <v>6.3080846663059534E-4</v>
      </c>
      <c r="AD743" s="90">
        <f t="shared" si="388"/>
        <v>-2.0081475571540833E-3</v>
      </c>
      <c r="AE743" s="90">
        <f t="shared" si="389"/>
        <v>4.0326566113039127E-6</v>
      </c>
      <c r="AF743" s="83">
        <f t="shared" si="390"/>
        <v>6.3080846663059534E-4</v>
      </c>
      <c r="AG743" s="147"/>
      <c r="AH743" s="83">
        <f t="shared" si="391"/>
        <v>2.6389560237846782E-3</v>
      </c>
      <c r="AI743" s="83">
        <f t="shared" si="392"/>
        <v>0.83614399625976665</v>
      </c>
      <c r="AJ743" s="83">
        <f t="shared" si="393"/>
        <v>0.99955399008976542</v>
      </c>
      <c r="AK743" s="83">
        <f t="shared" si="394"/>
        <v>-0.30445745000993107</v>
      </c>
      <c r="AL743" s="83">
        <f t="shared" si="395"/>
        <v>-2.0645272913479107</v>
      </c>
      <c r="AM743" s="83">
        <f t="shared" si="396"/>
        <v>-1.673817144704467</v>
      </c>
      <c r="AN743" s="90">
        <f t="shared" si="400"/>
        <v>67.390355028318027</v>
      </c>
      <c r="AO743" s="90">
        <f t="shared" si="400"/>
        <v>67.390355027446489</v>
      </c>
      <c r="AP743" s="90">
        <f t="shared" si="400"/>
        <v>67.390355043891546</v>
      </c>
      <c r="AQ743" s="90">
        <f t="shared" si="400"/>
        <v>67.390354733588552</v>
      </c>
      <c r="AR743" s="90">
        <f t="shared" si="400"/>
        <v>67.390360588825672</v>
      </c>
      <c r="AS743" s="90">
        <f t="shared" si="400"/>
        <v>67.390250141142602</v>
      </c>
      <c r="AT743" s="90">
        <f t="shared" si="400"/>
        <v>67.392346944970768</v>
      </c>
      <c r="AU743" s="90">
        <f t="shared" si="397"/>
        <v>67.73201930547242</v>
      </c>
      <c r="AW743" s="90"/>
      <c r="AX743" s="90"/>
      <c r="AY743" s="90"/>
      <c r="AZ743" s="90"/>
      <c r="BA743" s="90"/>
      <c r="BB743" s="90"/>
      <c r="BC743" s="90"/>
      <c r="BD743" s="90"/>
      <c r="BE743" s="90"/>
      <c r="BF743" s="90"/>
      <c r="BG743" s="90"/>
      <c r="BH743" s="90"/>
      <c r="BI743" s="90"/>
      <c r="BJ743" s="90"/>
      <c r="BK743" s="90"/>
      <c r="BL743" s="90"/>
    </row>
    <row r="744" spans="1:64" ht="12.95" customHeight="1">
      <c r="A744" s="214" t="s">
        <v>1428</v>
      </c>
      <c r="B744" s="215" t="s">
        <v>197</v>
      </c>
      <c r="C744" s="216">
        <v>55949.646600000095</v>
      </c>
      <c r="D744" s="216">
        <v>1E-4</v>
      </c>
      <c r="E744" s="53">
        <f t="shared" si="379"/>
        <v>74386.425834900539</v>
      </c>
      <c r="F744" s="83">
        <f t="shared" si="380"/>
        <v>74386.5</v>
      </c>
      <c r="G744" s="83">
        <f t="shared" si="376"/>
        <v>-1.6367219905077945E-2</v>
      </c>
      <c r="M744" s="83">
        <f t="shared" si="399"/>
        <v>-1.6367219905077945E-2</v>
      </c>
      <c r="O744" s="83">
        <f t="shared" ca="1" si="374"/>
        <v>-1.9099962206694E-2</v>
      </c>
      <c r="P744" s="83">
        <f t="shared" si="381"/>
        <v>-1.6654150976808127E-2</v>
      </c>
      <c r="Q744" s="146">
        <f t="shared" si="382"/>
        <v>40931.146600000095</v>
      </c>
      <c r="R744" s="83">
        <f t="shared" si="378"/>
        <v>8.2329439924230564E-8</v>
      </c>
      <c r="S744" s="85">
        <v>1</v>
      </c>
      <c r="T744" s="83">
        <f t="shared" si="383"/>
        <v>8.2329439924230564E-8</v>
      </c>
      <c r="Z744" s="83">
        <f t="shared" si="384"/>
        <v>74386.5</v>
      </c>
      <c r="AA744" s="90">
        <f t="shared" si="385"/>
        <v>-1.4017196235459155E-2</v>
      </c>
      <c r="AB744" s="90">
        <f t="shared" si="386"/>
        <v>-1.9004174646426918E-2</v>
      </c>
      <c r="AC744" s="90">
        <f t="shared" si="387"/>
        <v>2.8693107173018151E-4</v>
      </c>
      <c r="AD744" s="90">
        <f t="shared" si="388"/>
        <v>-2.3500236696187907E-3</v>
      </c>
      <c r="AE744" s="90">
        <f t="shared" si="389"/>
        <v>5.5226112477685673E-6</v>
      </c>
      <c r="AF744" s="83">
        <f t="shared" si="390"/>
        <v>2.8693107173018151E-4</v>
      </c>
      <c r="AG744" s="147"/>
      <c r="AH744" s="83">
        <f t="shared" si="391"/>
        <v>2.636954741348973E-3</v>
      </c>
      <c r="AI744" s="83">
        <f t="shared" si="392"/>
        <v>0.836633066732276</v>
      </c>
      <c r="AJ744" s="83">
        <f t="shared" si="393"/>
        <v>0.99950475074892442</v>
      </c>
      <c r="AK744" s="83">
        <f t="shared" si="394"/>
        <v>-0.30472015677169773</v>
      </c>
      <c r="AL744" s="83">
        <f t="shared" si="395"/>
        <v>-2.06292161719972</v>
      </c>
      <c r="AM744" s="83">
        <f t="shared" si="396"/>
        <v>-1.6707691233191269</v>
      </c>
      <c r="AN744" s="90">
        <f t="shared" si="400"/>
        <v>67.392156400368833</v>
      </c>
      <c r="AO744" s="90">
        <f t="shared" si="400"/>
        <v>67.392156399458045</v>
      </c>
      <c r="AP744" s="90">
        <f t="shared" si="400"/>
        <v>67.392156416845836</v>
      </c>
      <c r="AQ744" s="90">
        <f t="shared" si="400"/>
        <v>67.392156084898488</v>
      </c>
      <c r="AR744" s="90">
        <f t="shared" si="400"/>
        <v>67.392162422168866</v>
      </c>
      <c r="AS744" s="90">
        <f t="shared" si="400"/>
        <v>67.392041481342872</v>
      </c>
      <c r="AT744" s="90">
        <f t="shared" si="400"/>
        <v>67.39436623219045</v>
      </c>
      <c r="AU744" s="90">
        <f t="shared" si="397"/>
        <v>67.733915589909273</v>
      </c>
    </row>
    <row r="745" spans="1:64" ht="12.95" customHeight="1">
      <c r="A745" s="214" t="s">
        <v>1428</v>
      </c>
      <c r="B745" s="215" t="s">
        <v>195</v>
      </c>
      <c r="C745" s="216">
        <v>55949.757100000046</v>
      </c>
      <c r="D745" s="216">
        <v>1E-4</v>
      </c>
      <c r="E745" s="53">
        <f t="shared" si="379"/>
        <v>74386.926545683062</v>
      </c>
      <c r="F745" s="83">
        <f t="shared" si="380"/>
        <v>74387</v>
      </c>
      <c r="G745" s="83">
        <f t="shared" si="376"/>
        <v>-1.621035995776765E-2</v>
      </c>
      <c r="M745" s="83">
        <f t="shared" si="399"/>
        <v>-1.621035995776765E-2</v>
      </c>
      <c r="O745" s="83">
        <f t="shared" ca="1" si="374"/>
        <v>-1.9100463963390914E-2</v>
      </c>
      <c r="P745" s="83">
        <f t="shared" si="381"/>
        <v>-1.6654306300640999E-2</v>
      </c>
      <c r="Q745" s="146">
        <f t="shared" si="382"/>
        <v>40931.257100000046</v>
      </c>
      <c r="R745" s="83">
        <f t="shared" si="378"/>
        <v>1.9708835535062062E-7</v>
      </c>
      <c r="S745" s="85">
        <v>1</v>
      </c>
      <c r="T745" s="83">
        <f t="shared" si="383"/>
        <v>1.9708835535062062E-7</v>
      </c>
      <c r="Z745" s="83">
        <f t="shared" si="384"/>
        <v>74387</v>
      </c>
      <c r="AA745" s="90">
        <f t="shared" si="385"/>
        <v>-1.4017602403913953E-2</v>
      </c>
      <c r="AB745" s="90">
        <f t="shared" si="386"/>
        <v>-1.8847063854494698E-2</v>
      </c>
      <c r="AC745" s="90">
        <f t="shared" si="387"/>
        <v>4.4394634287334839E-4</v>
      </c>
      <c r="AD745" s="90">
        <f t="shared" si="388"/>
        <v>-2.1927575538536973E-3</v>
      </c>
      <c r="AE745" s="90">
        <f t="shared" si="389"/>
        <v>4.8081856899824507E-6</v>
      </c>
      <c r="AF745" s="83">
        <f t="shared" si="390"/>
        <v>4.4394634287334839E-4</v>
      </c>
      <c r="AG745" s="147"/>
      <c r="AH745" s="83">
        <f t="shared" si="391"/>
        <v>2.6367038967270461E-3</v>
      </c>
      <c r="AI745" s="83">
        <f t="shared" si="392"/>
        <v>0.83669427044165012</v>
      </c>
      <c r="AJ745" s="83">
        <f t="shared" si="393"/>
        <v>0.99949841045587751</v>
      </c>
      <c r="AK745" s="83">
        <f t="shared" si="394"/>
        <v>-0.30475296146499398</v>
      </c>
      <c r="AL745" s="83">
        <f t="shared" si="395"/>
        <v>-2.0627207758259596</v>
      </c>
      <c r="AM745" s="83">
        <f t="shared" si="396"/>
        <v>-1.6703884452201323</v>
      </c>
      <c r="AN745" s="90">
        <f t="shared" si="400"/>
        <v>67.392381645969181</v>
      </c>
      <c r="AO745" s="90">
        <f t="shared" si="400"/>
        <v>67.392381645054058</v>
      </c>
      <c r="AP745" s="90">
        <f t="shared" si="400"/>
        <v>67.392381662550079</v>
      </c>
      <c r="AQ745" s="90">
        <f t="shared" si="400"/>
        <v>67.392381328045289</v>
      </c>
      <c r="AR745" s="90">
        <f t="shared" si="400"/>
        <v>67.392387723540452</v>
      </c>
      <c r="AS745" s="90">
        <f t="shared" si="400"/>
        <v>67.392265492449539</v>
      </c>
      <c r="AT745" s="90">
        <f t="shared" si="400"/>
        <v>67.394618728952409</v>
      </c>
      <c r="AU745" s="90">
        <f t="shared" si="397"/>
        <v>67.734152625463878</v>
      </c>
    </row>
    <row r="746" spans="1:64" ht="12.95" customHeight="1">
      <c r="A746" s="214" t="s">
        <v>1428</v>
      </c>
      <c r="B746" s="215" t="s">
        <v>195</v>
      </c>
      <c r="C746" s="216">
        <v>55950.639800000004</v>
      </c>
      <c r="D746" s="216">
        <v>1E-4</v>
      </c>
      <c r="E746" s="53">
        <f t="shared" si="379"/>
        <v>74390.926341229759</v>
      </c>
      <c r="F746" s="83">
        <f t="shared" si="380"/>
        <v>74391</v>
      </c>
      <c r="G746" s="83">
        <f t="shared" si="376"/>
        <v>-1.6255479989922605E-2</v>
      </c>
      <c r="M746" s="83">
        <f t="shared" si="399"/>
        <v>-1.6255479989922605E-2</v>
      </c>
      <c r="O746" s="83">
        <f t="shared" ca="1" si="374"/>
        <v>-1.9104478016966249E-2</v>
      </c>
      <c r="P746" s="83">
        <f t="shared" si="381"/>
        <v>-1.6655548881394897E-2</v>
      </c>
      <c r="Q746" s="146">
        <f t="shared" si="382"/>
        <v>40932.139800000004</v>
      </c>
      <c r="R746" s="83">
        <f t="shared" si="378"/>
        <v>1.6005511792386838E-7</v>
      </c>
      <c r="S746" s="85">
        <v>1</v>
      </c>
      <c r="T746" s="83">
        <f t="shared" si="383"/>
        <v>1.6005511792386838E-7</v>
      </c>
      <c r="Z746" s="83">
        <f t="shared" si="384"/>
        <v>74391</v>
      </c>
      <c r="AA746" s="90">
        <f t="shared" si="385"/>
        <v>-1.4020857220526589E-2</v>
      </c>
      <c r="AB746" s="90">
        <f t="shared" si="386"/>
        <v>-1.8890171650790911E-2</v>
      </c>
      <c r="AC746" s="90">
        <f t="shared" si="387"/>
        <v>4.0006889147229177E-4</v>
      </c>
      <c r="AD746" s="90">
        <f t="shared" si="388"/>
        <v>-2.234622769396016E-3</v>
      </c>
      <c r="AE746" s="90">
        <f t="shared" si="389"/>
        <v>4.9935389215031204E-6</v>
      </c>
      <c r="AF746" s="83">
        <f t="shared" si="390"/>
        <v>4.0006889147229177E-4</v>
      </c>
      <c r="AG746" s="147"/>
      <c r="AH746" s="83">
        <f t="shared" si="391"/>
        <v>2.6346916608683073E-3</v>
      </c>
      <c r="AI746" s="83">
        <f t="shared" si="392"/>
        <v>0.83718446000293278</v>
      </c>
      <c r="AJ746" s="83">
        <f t="shared" si="393"/>
        <v>0.99944620148831598</v>
      </c>
      <c r="AK746" s="83">
        <f t="shared" si="394"/>
        <v>-0.30501512874566145</v>
      </c>
      <c r="AL746" s="83">
        <f t="shared" si="395"/>
        <v>-2.0611129860332245</v>
      </c>
      <c r="AM746" s="83">
        <f t="shared" si="396"/>
        <v>-1.6673456100616235</v>
      </c>
      <c r="AN746" s="90">
        <f t="shared" si="400"/>
        <v>67.394184204377538</v>
      </c>
      <c r="AO746" s="90">
        <f t="shared" si="400"/>
        <v>67.394184203432289</v>
      </c>
      <c r="AP746" s="90">
        <f t="shared" si="400"/>
        <v>67.394184221720096</v>
      </c>
      <c r="AQ746" s="90">
        <f t="shared" si="400"/>
        <v>67.394183867908993</v>
      </c>
      <c r="AR746" s="90">
        <f t="shared" si="400"/>
        <v>67.394190713175831</v>
      </c>
      <c r="AS746" s="90">
        <f t="shared" si="400"/>
        <v>67.394058331142432</v>
      </c>
      <c r="AT746" s="90">
        <f t="shared" si="400"/>
        <v>67.396639389747037</v>
      </c>
      <c r="AU746" s="90">
        <f t="shared" si="397"/>
        <v>67.736048909900717</v>
      </c>
    </row>
    <row r="747" spans="1:64" ht="12.95" customHeight="1">
      <c r="A747" s="214" t="s">
        <v>1428</v>
      </c>
      <c r="B747" s="215" t="s">
        <v>197</v>
      </c>
      <c r="C747" s="216">
        <v>55953.619099999778</v>
      </c>
      <c r="D747" s="216">
        <v>2.0000000000000001E-4</v>
      </c>
      <c r="E747" s="53">
        <f t="shared" si="379"/>
        <v>74404.426500821792</v>
      </c>
      <c r="F747" s="83">
        <f t="shared" si="380"/>
        <v>74404.5</v>
      </c>
      <c r="G747" s="83">
        <f t="shared" si="376"/>
        <v>-1.6220260222326033E-2</v>
      </c>
      <c r="M747" s="83">
        <f t="shared" si="399"/>
        <v>-1.6220260222326033E-2</v>
      </c>
      <c r="O747" s="83">
        <f t="shared" ca="1" si="374"/>
        <v>-1.9118025447782967E-2</v>
      </c>
      <c r="P747" s="83">
        <f t="shared" si="381"/>
        <v>-1.6659742461382479E-2</v>
      </c>
      <c r="Q747" s="146">
        <f t="shared" si="382"/>
        <v>40935.119099999778</v>
      </c>
      <c r="R747" s="83">
        <f t="shared" si="378"/>
        <v>1.9314463844606736E-7</v>
      </c>
      <c r="S747" s="85">
        <v>1</v>
      </c>
      <c r="T747" s="83">
        <f t="shared" si="383"/>
        <v>1.9314463844606736E-7</v>
      </c>
      <c r="Z747" s="83">
        <f t="shared" si="384"/>
        <v>74404.5</v>
      </c>
      <c r="AA747" s="90">
        <f t="shared" si="385"/>
        <v>-1.4031914127653086E-2</v>
      </c>
      <c r="AB747" s="90">
        <f t="shared" si="386"/>
        <v>-1.8848088556055426E-2</v>
      </c>
      <c r="AC747" s="90">
        <f t="shared" si="387"/>
        <v>4.3948223905644623E-4</v>
      </c>
      <c r="AD747" s="90">
        <f t="shared" si="388"/>
        <v>-2.1883460946729473E-3</v>
      </c>
      <c r="AE747" s="90">
        <f t="shared" si="389"/>
        <v>4.7888586300703402E-6</v>
      </c>
      <c r="AF747" s="83">
        <f t="shared" si="390"/>
        <v>4.3948223905644623E-4</v>
      </c>
      <c r="AG747" s="147"/>
      <c r="AH747" s="83">
        <f t="shared" si="391"/>
        <v>2.6278283337293927E-3</v>
      </c>
      <c r="AI747" s="83">
        <f t="shared" si="392"/>
        <v>0.83884621730061804</v>
      </c>
      <c r="AJ747" s="83">
        <f t="shared" si="393"/>
        <v>0.9992503831530446</v>
      </c>
      <c r="AK747" s="83">
        <f t="shared" si="394"/>
        <v>-0.30589636668314552</v>
      </c>
      <c r="AL747" s="83">
        <f t="shared" si="395"/>
        <v>-2.0556727439960794</v>
      </c>
      <c r="AM747" s="83">
        <f t="shared" si="396"/>
        <v>-1.6571098379335676</v>
      </c>
      <c r="AN747" s="90">
        <f t="shared" si="400"/>
        <v>67.400275653861968</v>
      </c>
      <c r="AO747" s="90">
        <f t="shared" si="400"/>
        <v>67.400275652866156</v>
      </c>
      <c r="AP747" s="90">
        <f t="shared" si="400"/>
        <v>67.400275672941177</v>
      </c>
      <c r="AQ747" s="90">
        <f t="shared" si="400"/>
        <v>67.400275268241018</v>
      </c>
      <c r="AR747" s="90">
        <f t="shared" si="400"/>
        <v>67.400283426965231</v>
      </c>
      <c r="AS747" s="90">
        <f t="shared" si="400"/>
        <v>67.400119036293603</v>
      </c>
      <c r="AT747" s="90">
        <f t="shared" si="400"/>
        <v>67.403468127859227</v>
      </c>
      <c r="AU747" s="90">
        <f t="shared" si="397"/>
        <v>67.742448869875048</v>
      </c>
    </row>
    <row r="748" spans="1:64" ht="12.95" customHeight="1">
      <c r="A748" s="214" t="s">
        <v>1428</v>
      </c>
      <c r="B748" s="215" t="s">
        <v>195</v>
      </c>
      <c r="C748" s="216">
        <v>55953.729499999899</v>
      </c>
      <c r="D748" s="216">
        <v>1E-4</v>
      </c>
      <c r="E748" s="53">
        <f t="shared" si="379"/>
        <v>74404.926758473157</v>
      </c>
      <c r="F748" s="83">
        <f t="shared" si="380"/>
        <v>74405</v>
      </c>
      <c r="G748" s="83">
        <f t="shared" si="376"/>
        <v>-1.6163400097866543E-2</v>
      </c>
      <c r="M748" s="83">
        <f t="shared" si="399"/>
        <v>-1.6163400097866543E-2</v>
      </c>
      <c r="O748" s="83">
        <f t="shared" ca="1" si="374"/>
        <v>-1.9118527204479895E-2</v>
      </c>
      <c r="P748" s="83">
        <f t="shared" si="381"/>
        <v>-1.6659897775306264E-2</v>
      </c>
      <c r="Q748" s="146">
        <f t="shared" si="382"/>
        <v>40935.229499999899</v>
      </c>
      <c r="R748" s="83">
        <f t="shared" si="378"/>
        <v>2.4650994370303714E-7</v>
      </c>
      <c r="S748" s="85">
        <v>1</v>
      </c>
      <c r="T748" s="83">
        <f t="shared" si="383"/>
        <v>2.4650994370303714E-7</v>
      </c>
      <c r="Z748" s="83">
        <f t="shared" si="384"/>
        <v>74405</v>
      </c>
      <c r="AA748" s="90">
        <f t="shared" si="385"/>
        <v>-1.4032325776713057E-2</v>
      </c>
      <c r="AB748" s="90">
        <f t="shared" si="386"/>
        <v>-1.8790972096459749E-2</v>
      </c>
      <c r="AC748" s="90">
        <f t="shared" si="387"/>
        <v>4.964976774397209E-4</v>
      </c>
      <c r="AD748" s="90">
        <f t="shared" si="388"/>
        <v>-2.1310743211534859E-3</v>
      </c>
      <c r="AE748" s="90">
        <f t="shared" si="389"/>
        <v>4.5414777622797911E-6</v>
      </c>
      <c r="AF748" s="83">
        <f t="shared" si="390"/>
        <v>4.964976774397209E-4</v>
      </c>
      <c r="AG748" s="147"/>
      <c r="AH748" s="83">
        <f t="shared" si="391"/>
        <v>2.6275719985932068E-3</v>
      </c>
      <c r="AI748" s="83">
        <f t="shared" si="392"/>
        <v>0.83890798272826284</v>
      </c>
      <c r="AJ748" s="83">
        <f t="shared" si="393"/>
        <v>0.99924254648397393</v>
      </c>
      <c r="AK748" s="83">
        <f t="shared" si="394"/>
        <v>-0.30592889827473202</v>
      </c>
      <c r="AL748" s="83">
        <f t="shared" si="395"/>
        <v>-2.0554708385470155</v>
      </c>
      <c r="AM748" s="83">
        <f t="shared" si="396"/>
        <v>-1.6567317309657108</v>
      </c>
      <c r="AN748" s="90">
        <f t="shared" si="400"/>
        <v>67.400501495359507</v>
      </c>
      <c r="AO748" s="90">
        <f t="shared" si="400"/>
        <v>67.400501494363141</v>
      </c>
      <c r="AP748" s="90">
        <f t="shared" si="400"/>
        <v>67.400501514480553</v>
      </c>
      <c r="AQ748" s="90">
        <f t="shared" si="400"/>
        <v>67.400501108293184</v>
      </c>
      <c r="AR748" s="90">
        <f t="shared" si="400"/>
        <v>67.400509309777675</v>
      </c>
      <c r="AS748" s="90">
        <f t="shared" si="400"/>
        <v>67.400343800408365</v>
      </c>
      <c r="AT748" s="90">
        <f t="shared" si="400"/>
        <v>67.403721310837653</v>
      </c>
      <c r="AU748" s="90">
        <f t="shared" si="397"/>
        <v>67.742685905429653</v>
      </c>
    </row>
    <row r="749" spans="1:64" ht="12.95" customHeight="1">
      <c r="A749" s="214" t="s">
        <v>1428</v>
      </c>
      <c r="B749" s="215" t="s">
        <v>195</v>
      </c>
      <c r="C749" s="216">
        <v>55954.611800000072</v>
      </c>
      <c r="D749" s="216">
        <v>2.0000000000000001E-4</v>
      </c>
      <c r="E749" s="53">
        <f t="shared" si="379"/>
        <v>74408.924741493087</v>
      </c>
      <c r="F749" s="83">
        <f t="shared" si="380"/>
        <v>74409</v>
      </c>
      <c r="G749" s="83">
        <f t="shared" si="376"/>
        <v>-1.660851993074175E-2</v>
      </c>
      <c r="M749" s="83">
        <f t="shared" si="399"/>
        <v>-1.660851993074175E-2</v>
      </c>
      <c r="O749" s="83">
        <f t="shared" ca="1" si="374"/>
        <v>-1.9122541258055216E-2</v>
      </c>
      <c r="P749" s="83">
        <f t="shared" si="381"/>
        <v>-1.6661140276787431E-2</v>
      </c>
      <c r="Q749" s="146">
        <f t="shared" si="382"/>
        <v>40936.111800000072</v>
      </c>
      <c r="R749" s="83">
        <f t="shared" si="378"/>
        <v>2.7689008179672625E-9</v>
      </c>
      <c r="S749" s="85">
        <v>1</v>
      </c>
      <c r="T749" s="83">
        <f t="shared" si="383"/>
        <v>2.7689008179672625E-9</v>
      </c>
      <c r="Z749" s="83">
        <f t="shared" si="384"/>
        <v>74409</v>
      </c>
      <c r="AA749" s="90">
        <f t="shared" si="385"/>
        <v>-1.4035624465780308E-2</v>
      </c>
      <c r="AB749" s="90">
        <f t="shared" si="386"/>
        <v>-1.9234035741748874E-2</v>
      </c>
      <c r="AC749" s="90">
        <f t="shared" si="387"/>
        <v>5.2620346045681443E-5</v>
      </c>
      <c r="AD749" s="90">
        <f t="shared" si="388"/>
        <v>-2.5728954649614413E-3</v>
      </c>
      <c r="AE749" s="90">
        <f t="shared" si="389"/>
        <v>6.6197910736191513E-6</v>
      </c>
      <c r="AF749" s="83">
        <f t="shared" si="390"/>
        <v>5.2620346045681443E-5</v>
      </c>
      <c r="AG749" s="147"/>
      <c r="AH749" s="83">
        <f t="shared" si="391"/>
        <v>2.6255158110071231E-3</v>
      </c>
      <c r="AI749" s="83">
        <f t="shared" si="392"/>
        <v>0.8394026703861085</v>
      </c>
      <c r="AJ749" s="83">
        <f t="shared" si="393"/>
        <v>0.99917834328046462</v>
      </c>
      <c r="AK749" s="83">
        <f t="shared" si="394"/>
        <v>-0.30618887398002581</v>
      </c>
      <c r="AL749" s="83">
        <f t="shared" si="395"/>
        <v>-2.0538545236070753</v>
      </c>
      <c r="AM749" s="83">
        <f t="shared" si="396"/>
        <v>-1.6537094210886172</v>
      </c>
      <c r="AN749" s="90">
        <f t="shared" si="400"/>
        <v>67.402308826392883</v>
      </c>
      <c r="AO749" s="90">
        <f t="shared" si="400"/>
        <v>67.402308825395096</v>
      </c>
      <c r="AP749" s="90">
        <f t="shared" si="400"/>
        <v>67.40230884579627</v>
      </c>
      <c r="AQ749" s="90">
        <f t="shared" si="400"/>
        <v>67.40230842867004</v>
      </c>
      <c r="AR749" s="90">
        <f t="shared" si="400"/>
        <v>67.402316957549985</v>
      </c>
      <c r="AS749" s="90">
        <f t="shared" si="400"/>
        <v>67.4021426706786</v>
      </c>
      <c r="AT749" s="90">
        <f t="shared" si="400"/>
        <v>67.405747460209227</v>
      </c>
      <c r="AU749" s="90">
        <f t="shared" si="397"/>
        <v>67.744582189866506</v>
      </c>
    </row>
    <row r="750" spans="1:64" ht="12.95" customHeight="1">
      <c r="A750" s="214" t="s">
        <v>1428</v>
      </c>
      <c r="B750" s="215" t="s">
        <v>197</v>
      </c>
      <c r="C750" s="216">
        <v>55954.722500000149</v>
      </c>
      <c r="D750" s="216">
        <v>4.0000000000000002E-4</v>
      </c>
      <c r="E750" s="53">
        <f t="shared" si="379"/>
        <v>74409.426358540048</v>
      </c>
      <c r="F750" s="83">
        <f t="shared" si="380"/>
        <v>74409.5</v>
      </c>
      <c r="G750" s="83">
        <f t="shared" si="376"/>
        <v>-1.6251659850240685E-2</v>
      </c>
      <c r="M750" s="83">
        <f t="shared" si="399"/>
        <v>-1.6251659850240685E-2</v>
      </c>
      <c r="O750" s="83">
        <f t="shared" ca="1" si="374"/>
        <v>-1.9123043014752129E-2</v>
      </c>
      <c r="P750" s="83">
        <f t="shared" si="381"/>
        <v>-1.6661295588233944E-2</v>
      </c>
      <c r="Q750" s="146">
        <f t="shared" si="382"/>
        <v>40936.222500000149</v>
      </c>
      <c r="R750" s="83">
        <f t="shared" si="378"/>
        <v>1.678014378412817E-7</v>
      </c>
      <c r="S750" s="85">
        <v>1</v>
      </c>
      <c r="T750" s="83">
        <f t="shared" si="383"/>
        <v>1.678014378412817E-7</v>
      </c>
      <c r="Z750" s="83">
        <f t="shared" si="384"/>
        <v>74409.5</v>
      </c>
      <c r="AA750" s="90">
        <f t="shared" si="385"/>
        <v>-1.4036037489306949E-2</v>
      </c>
      <c r="AB750" s="90">
        <f t="shared" si="386"/>
        <v>-1.8876917949167682E-2</v>
      </c>
      <c r="AC750" s="90">
        <f t="shared" si="387"/>
        <v>4.0963573799325873E-4</v>
      </c>
      <c r="AD750" s="90">
        <f t="shared" si="388"/>
        <v>-2.2156223609337364E-3</v>
      </c>
      <c r="AE750" s="90">
        <f t="shared" si="389"/>
        <v>4.9089824462695843E-6</v>
      </c>
      <c r="AF750" s="83">
        <f t="shared" si="390"/>
        <v>4.0963573799325873E-4</v>
      </c>
      <c r="AG750" s="147"/>
      <c r="AH750" s="83">
        <f t="shared" si="391"/>
        <v>2.6252580989269952E-3</v>
      </c>
      <c r="AI750" s="83">
        <f t="shared" si="392"/>
        <v>0.83946457692334187</v>
      </c>
      <c r="AJ750" s="83">
        <f t="shared" si="393"/>
        <v>0.99917012887726397</v>
      </c>
      <c r="AK750" s="83">
        <f t="shared" si="394"/>
        <v>-0.30622133623552006</v>
      </c>
      <c r="AL750" s="83">
        <f t="shared" si="395"/>
        <v>-2.0536523501749873</v>
      </c>
      <c r="AM750" s="83">
        <f t="shared" si="396"/>
        <v>-1.6533319500854691</v>
      </c>
      <c r="AN750" s="90">
        <f t="shared" si="400"/>
        <v>67.402534817717012</v>
      </c>
      <c r="AO750" s="90">
        <f t="shared" si="400"/>
        <v>67.402534816719395</v>
      </c>
      <c r="AP750" s="90">
        <f t="shared" si="400"/>
        <v>67.402534837149332</v>
      </c>
      <c r="AQ750" s="90">
        <f t="shared" si="400"/>
        <v>67.402534418773413</v>
      </c>
      <c r="AR750" s="90">
        <f t="shared" si="400"/>
        <v>67.402542986757624</v>
      </c>
      <c r="AS750" s="90">
        <f t="shared" si="400"/>
        <v>67.402367624218087</v>
      </c>
      <c r="AT750" s="90">
        <f t="shared" si="400"/>
        <v>67.406000814560002</v>
      </c>
      <c r="AU750" s="90">
        <f t="shared" si="397"/>
        <v>67.744819225421111</v>
      </c>
    </row>
    <row r="751" spans="1:64" ht="12.95" customHeight="1">
      <c r="A751" s="214" t="s">
        <v>1428</v>
      </c>
      <c r="B751" s="215" t="s">
        <v>197</v>
      </c>
      <c r="C751" s="216">
        <v>55955.605299999937</v>
      </c>
      <c r="D751" s="216">
        <v>1E-4</v>
      </c>
      <c r="E751" s="53">
        <f t="shared" si="379"/>
        <v>74413.426607217887</v>
      </c>
      <c r="F751" s="83">
        <f t="shared" si="380"/>
        <v>74413.5</v>
      </c>
      <c r="G751" s="83">
        <f t="shared" si="376"/>
        <v>-1.6196780066820793E-2</v>
      </c>
      <c r="M751" s="83">
        <f t="shared" si="399"/>
        <v>-1.6196780066820793E-2</v>
      </c>
      <c r="O751" s="83">
        <f t="shared" ca="1" si="374"/>
        <v>-1.9127057068327451E-2</v>
      </c>
      <c r="P751" s="83">
        <f t="shared" si="381"/>
        <v>-1.666253806989693E-2</v>
      </c>
      <c r="Q751" s="146">
        <f t="shared" si="382"/>
        <v>40937.105299999937</v>
      </c>
      <c r="R751" s="83">
        <f t="shared" si="378"/>
        <v>2.1693051742947058E-7</v>
      </c>
      <c r="S751" s="85">
        <v>1</v>
      </c>
      <c r="T751" s="83">
        <f t="shared" si="383"/>
        <v>2.1693051742947058E-7</v>
      </c>
      <c r="Z751" s="83">
        <f t="shared" si="384"/>
        <v>74413.5</v>
      </c>
      <c r="AA751" s="90">
        <f t="shared" si="385"/>
        <v>-1.4039347181015531E-2</v>
      </c>
      <c r="AB751" s="90">
        <f t="shared" si="386"/>
        <v>-1.8819970955702189E-2</v>
      </c>
      <c r="AC751" s="90">
        <f t="shared" si="387"/>
        <v>4.6575800307613671E-4</v>
      </c>
      <c r="AD751" s="90">
        <f t="shared" si="388"/>
        <v>-2.1574328858052615E-3</v>
      </c>
      <c r="AE751" s="90">
        <f t="shared" si="389"/>
        <v>4.6545166567540189E-6</v>
      </c>
      <c r="AF751" s="83">
        <f t="shared" si="390"/>
        <v>4.6575800307613671E-4</v>
      </c>
      <c r="AG751" s="147"/>
      <c r="AH751" s="83">
        <f t="shared" si="391"/>
        <v>2.6231908888813982E-3</v>
      </c>
      <c r="AI751" s="83">
        <f t="shared" si="392"/>
        <v>0.83996039454706128</v>
      </c>
      <c r="AJ751" s="83">
        <f t="shared" si="393"/>
        <v>0.99910289793060969</v>
      </c>
      <c r="AK751" s="83">
        <f t="shared" si="394"/>
        <v>-0.30648075553733667</v>
      </c>
      <c r="AL751" s="83">
        <f t="shared" si="395"/>
        <v>-2.0520338882106901</v>
      </c>
      <c r="AM751" s="83">
        <f t="shared" si="396"/>
        <v>-1.6503147171037105</v>
      </c>
      <c r="AN751" s="90">
        <f t="shared" ref="AN751:AT760" si="401">$AU751+$AB$7*SIN(AO751)</f>
        <v>67.404343348731658</v>
      </c>
      <c r="AO751" s="90">
        <f t="shared" si="401"/>
        <v>67.404343347738049</v>
      </c>
      <c r="AP751" s="90">
        <f t="shared" si="401"/>
        <v>67.404343368347</v>
      </c>
      <c r="AQ751" s="90">
        <f t="shared" si="401"/>
        <v>67.404342940885684</v>
      </c>
      <c r="AR751" s="90">
        <f t="shared" si="401"/>
        <v>67.404351807356576</v>
      </c>
      <c r="AS751" s="90">
        <f t="shared" si="401"/>
        <v>67.404168011757534</v>
      </c>
      <c r="AT751" s="90">
        <f t="shared" si="401"/>
        <v>67.408028334613832</v>
      </c>
      <c r="AU751" s="90">
        <f t="shared" si="397"/>
        <v>67.74671550985795</v>
      </c>
    </row>
    <row r="752" spans="1:64" ht="12.95" customHeight="1">
      <c r="A752" s="214" t="s">
        <v>1428</v>
      </c>
      <c r="B752" s="215" t="s">
        <v>195</v>
      </c>
      <c r="C752" s="216">
        <v>55955.715600000229</v>
      </c>
      <c r="D752" s="216">
        <v>2.0000000000000001E-4</v>
      </c>
      <c r="E752" s="53">
        <f t="shared" si="379"/>
        <v>74413.926411738095</v>
      </c>
      <c r="F752" s="83">
        <f t="shared" si="380"/>
        <v>74414</v>
      </c>
      <c r="G752" s="83">
        <f t="shared" si="376"/>
        <v>-1.6239919772488065E-2</v>
      </c>
      <c r="M752" s="83">
        <f t="shared" si="399"/>
        <v>-1.6239919772488065E-2</v>
      </c>
      <c r="O752" s="83">
        <f t="shared" ca="1" si="374"/>
        <v>-1.9127558825024378E-2</v>
      </c>
      <c r="P752" s="83">
        <f t="shared" si="381"/>
        <v>-1.666269337886616E-2</v>
      </c>
      <c r="Q752" s="146">
        <f t="shared" si="382"/>
        <v>40937.215600000229</v>
      </c>
      <c r="R752" s="83">
        <f t="shared" si="378"/>
        <v>1.7873752224994029E-7</v>
      </c>
      <c r="S752" s="85">
        <v>1</v>
      </c>
      <c r="T752" s="83">
        <f t="shared" si="383"/>
        <v>1.7873752224994029E-7</v>
      </c>
      <c r="Z752" s="83">
        <f t="shared" si="384"/>
        <v>74414</v>
      </c>
      <c r="AA752" s="90">
        <f t="shared" si="385"/>
        <v>-1.4039761580735881E-2</v>
      </c>
      <c r="AB752" s="90">
        <f t="shared" si="386"/>
        <v>-1.8862851570618344E-2</v>
      </c>
      <c r="AC752" s="90">
        <f t="shared" si="387"/>
        <v>4.2277360637809486E-4</v>
      </c>
      <c r="AD752" s="90">
        <f t="shared" si="388"/>
        <v>-2.2001581917521842E-3</v>
      </c>
      <c r="AE752" s="90">
        <f t="shared" si="389"/>
        <v>4.840696068734241E-6</v>
      </c>
      <c r="AF752" s="83">
        <f t="shared" si="390"/>
        <v>4.2277360637809486E-4</v>
      </c>
      <c r="AG752" s="147"/>
      <c r="AH752" s="83">
        <f t="shared" si="391"/>
        <v>2.62293179813028E-3</v>
      </c>
      <c r="AI752" s="83">
        <f t="shared" si="392"/>
        <v>0.84002244246619551</v>
      </c>
      <c r="AJ752" s="83">
        <f t="shared" si="393"/>
        <v>0.99909430432457658</v>
      </c>
      <c r="AK752" s="83">
        <f t="shared" si="394"/>
        <v>-0.30651314802759655</v>
      </c>
      <c r="AL752" s="83">
        <f t="shared" si="395"/>
        <v>-2.0518314460051101</v>
      </c>
      <c r="AM752" s="83">
        <f t="shared" si="396"/>
        <v>-1.6499378793619135</v>
      </c>
      <c r="AN752" s="90">
        <f t="shared" si="401"/>
        <v>67.404569490224617</v>
      </c>
      <c r="AO752" s="90">
        <f t="shared" si="401"/>
        <v>67.404569489231832</v>
      </c>
      <c r="AP752" s="90">
        <f t="shared" si="401"/>
        <v>67.404569509856969</v>
      </c>
      <c r="AQ752" s="90">
        <f t="shared" si="401"/>
        <v>67.404569081371861</v>
      </c>
      <c r="AR752" s="90">
        <f t="shared" si="401"/>
        <v>67.404577983375916</v>
      </c>
      <c r="AS752" s="90">
        <f t="shared" si="401"/>
        <v>67.404393155189453</v>
      </c>
      <c r="AT752" s="90">
        <f t="shared" si="401"/>
        <v>67.40828186026269</v>
      </c>
      <c r="AU752" s="90">
        <f t="shared" si="397"/>
        <v>67.746952545412555</v>
      </c>
    </row>
    <row r="753" spans="1:64" ht="12.95" customHeight="1">
      <c r="A753" s="214" t="s">
        <v>1428</v>
      </c>
      <c r="B753" s="215" t="s">
        <v>197</v>
      </c>
      <c r="C753" s="216">
        <v>55959.57750000013</v>
      </c>
      <c r="D753" s="216">
        <v>2.0000000000000001E-4</v>
      </c>
      <c r="E753" s="53">
        <f t="shared" si="379"/>
        <v>74431.425913745654</v>
      </c>
      <c r="F753" s="83">
        <f t="shared" si="380"/>
        <v>74431.5</v>
      </c>
      <c r="G753" s="83">
        <f t="shared" si="376"/>
        <v>-1.634981986717321E-2</v>
      </c>
      <c r="M753" s="83">
        <f t="shared" si="399"/>
        <v>-1.634981986717321E-2</v>
      </c>
      <c r="O753" s="83">
        <f t="shared" ca="1" si="374"/>
        <v>-1.9145120309416432E-2</v>
      </c>
      <c r="P753" s="83">
        <f t="shared" si="381"/>
        <v>-1.6668129019380362E-2</v>
      </c>
      <c r="Q753" s="146">
        <f t="shared" si="382"/>
        <v>40941.07750000013</v>
      </c>
      <c r="R753" s="83">
        <f t="shared" si="378"/>
        <v>1.0132071637883611E-7</v>
      </c>
      <c r="S753" s="85">
        <v>1</v>
      </c>
      <c r="T753" s="83">
        <f t="shared" si="383"/>
        <v>1.0132071637883611E-7</v>
      </c>
      <c r="Z753" s="83">
        <f t="shared" si="384"/>
        <v>74431.5</v>
      </c>
      <c r="AA753" s="90">
        <f t="shared" si="385"/>
        <v>-1.4054362123990508E-2</v>
      </c>
      <c r="AB753" s="90">
        <f t="shared" si="386"/>
        <v>-1.8963586762563062E-2</v>
      </c>
      <c r="AC753" s="90">
        <f t="shared" si="387"/>
        <v>3.1830915220715239E-4</v>
      </c>
      <c r="AD753" s="90">
        <f t="shared" si="388"/>
        <v>-2.2954577431827019E-3</v>
      </c>
      <c r="AE753" s="90">
        <f t="shared" si="389"/>
        <v>5.2691262507374229E-6</v>
      </c>
      <c r="AF753" s="83">
        <f t="shared" si="390"/>
        <v>3.1830915220715239E-4</v>
      </c>
      <c r="AG753" s="147"/>
      <c r="AH753" s="83">
        <f t="shared" si="391"/>
        <v>2.6137668953898538E-3</v>
      </c>
      <c r="AI753" s="83">
        <f t="shared" si="392"/>
        <v>0.84220405099087747</v>
      </c>
      <c r="AJ753" s="83">
        <f t="shared" si="393"/>
        <v>0.99876679602072982</v>
      </c>
      <c r="AK753" s="83">
        <f t="shared" si="394"/>
        <v>-0.30764194659470517</v>
      </c>
      <c r="AL753" s="83">
        <f t="shared" si="395"/>
        <v>-2.0447270537502527</v>
      </c>
      <c r="AM753" s="83">
        <f t="shared" si="396"/>
        <v>-1.6367925456924068</v>
      </c>
      <c r="AN753" s="90">
        <f t="shared" si="401"/>
        <v>67.412494997910215</v>
      </c>
      <c r="AO753" s="90">
        <f t="shared" si="401"/>
        <v>67.412494996982005</v>
      </c>
      <c r="AP753" s="90">
        <f t="shared" si="401"/>
        <v>67.412495017418252</v>
      </c>
      <c r="AQ753" s="90">
        <f t="shared" si="401"/>
        <v>67.412494567478589</v>
      </c>
      <c r="AR753" s="90">
        <f t="shared" si="401"/>
        <v>67.412504474040816</v>
      </c>
      <c r="AS753" s="90">
        <f t="shared" si="401"/>
        <v>67.412286527049247</v>
      </c>
      <c r="AT753" s="90">
        <f t="shared" si="401"/>
        <v>67.417167239242829</v>
      </c>
      <c r="AU753" s="90">
        <f t="shared" si="397"/>
        <v>67.755248789823725</v>
      </c>
    </row>
    <row r="754" spans="1:64" ht="12.95" customHeight="1">
      <c r="A754" s="214" t="s">
        <v>1428</v>
      </c>
      <c r="B754" s="215" t="s">
        <v>195</v>
      </c>
      <c r="C754" s="216">
        <v>55959.687899999786</v>
      </c>
      <c r="D754" s="216">
        <v>1E-4</v>
      </c>
      <c r="E754" s="53">
        <f t="shared" si="379"/>
        <v>74431.926171394924</v>
      </c>
      <c r="F754" s="83">
        <f t="shared" si="380"/>
        <v>74432</v>
      </c>
      <c r="G754" s="83">
        <f t="shared" si="376"/>
        <v>-1.6292960208375007E-2</v>
      </c>
      <c r="M754" s="83">
        <f t="shared" si="399"/>
        <v>-1.6292960208375007E-2</v>
      </c>
      <c r="O754" s="83">
        <f t="shared" ca="1" si="374"/>
        <v>-1.9145622066113345E-2</v>
      </c>
      <c r="P754" s="83">
        <f t="shared" si="381"/>
        <v>-1.6668284318440509E-2</v>
      </c>
      <c r="Q754" s="146">
        <f t="shared" si="382"/>
        <v>40941.187899999786</v>
      </c>
      <c r="R754" s="83">
        <f t="shared" si="378"/>
        <v>1.4086818759646081E-7</v>
      </c>
      <c r="S754" s="85">
        <v>1</v>
      </c>
      <c r="T754" s="83">
        <f t="shared" si="383"/>
        <v>1.4086818759646081E-7</v>
      </c>
      <c r="Z754" s="83">
        <f t="shared" si="384"/>
        <v>74432</v>
      </c>
      <c r="AA754" s="90">
        <f t="shared" si="385"/>
        <v>-1.4054782045764096E-2</v>
      </c>
      <c r="AB754" s="90">
        <f t="shared" si="386"/>
        <v>-1.890646248105142E-2</v>
      </c>
      <c r="AC754" s="90">
        <f t="shared" si="387"/>
        <v>3.7532411006550165E-4</v>
      </c>
      <c r="AD754" s="90">
        <f t="shared" si="388"/>
        <v>-2.2381781626109112E-3</v>
      </c>
      <c r="AE754" s="90">
        <f t="shared" si="389"/>
        <v>5.0094414875883543E-6</v>
      </c>
      <c r="AF754" s="83">
        <f t="shared" si="390"/>
        <v>3.7532411006550165E-4</v>
      </c>
      <c r="AG754" s="147"/>
      <c r="AH754" s="83">
        <f t="shared" si="391"/>
        <v>2.6135022726764133E-3</v>
      </c>
      <c r="AI754" s="83">
        <f t="shared" si="392"/>
        <v>0.84226666716342724</v>
      </c>
      <c r="AJ754" s="83">
        <f t="shared" si="393"/>
        <v>0.99875667078864616</v>
      </c>
      <c r="AK754" s="83">
        <f t="shared" si="394"/>
        <v>-0.30767405568317907</v>
      </c>
      <c r="AL754" s="83">
        <f t="shared" si="395"/>
        <v>-2.044523528497856</v>
      </c>
      <c r="AM754" s="83">
        <f t="shared" si="396"/>
        <v>-1.6364182141974837</v>
      </c>
      <c r="AN754" s="90">
        <f t="shared" si="401"/>
        <v>67.412721743514126</v>
      </c>
      <c r="AO754" s="90">
        <f t="shared" si="401"/>
        <v>67.412721742588616</v>
      </c>
      <c r="AP754" s="90">
        <f t="shared" si="401"/>
        <v>67.41272176300042</v>
      </c>
      <c r="AQ754" s="90">
        <f t="shared" si="401"/>
        <v>67.41272131282841</v>
      </c>
      <c r="AR754" s="90">
        <f t="shared" si="401"/>
        <v>67.412731241496971</v>
      </c>
      <c r="AS754" s="90">
        <f t="shared" si="401"/>
        <v>67.412512434713889</v>
      </c>
      <c r="AT754" s="90">
        <f t="shared" si="401"/>
        <v>67.417421449325744</v>
      </c>
      <c r="AU754" s="90">
        <f t="shared" si="397"/>
        <v>67.755485825378329</v>
      </c>
    </row>
    <row r="755" spans="1:64" ht="12.95" customHeight="1">
      <c r="A755" s="53" t="s">
        <v>321</v>
      </c>
      <c r="B755" s="50" t="s">
        <v>197</v>
      </c>
      <c r="C755" s="49">
        <v>55960.459300000002</v>
      </c>
      <c r="D755" s="49">
        <v>8.0000000000000004E-4</v>
      </c>
      <c r="E755" s="53">
        <f t="shared" si="379"/>
        <v>74435.421631104589</v>
      </c>
      <c r="F755" s="83">
        <f t="shared" si="380"/>
        <v>74435.5</v>
      </c>
      <c r="G755" s="83">
        <f t="shared" si="376"/>
        <v>-1.7294940000283532E-2</v>
      </c>
      <c r="J755" s="83">
        <f>G755</f>
        <v>-1.7294940000283532E-2</v>
      </c>
      <c r="O755" s="83">
        <f t="shared" ca="1" si="374"/>
        <v>-1.9149134362991753E-2</v>
      </c>
      <c r="P755" s="83">
        <f t="shared" si="381"/>
        <v>-1.6669371404154462E-2</v>
      </c>
      <c r="Q755" s="146">
        <f t="shared" si="382"/>
        <v>40941.959300000002</v>
      </c>
      <c r="R755" s="83">
        <f t="shared" si="378"/>
        <v>3.9133606846289507E-7</v>
      </c>
      <c r="S755" s="85">
        <v>1</v>
      </c>
      <c r="T755" s="83">
        <f t="shared" si="383"/>
        <v>3.9133606846289507E-7</v>
      </c>
      <c r="Z755" s="83">
        <f t="shared" si="384"/>
        <v>74435.5</v>
      </c>
      <c r="AA755" s="90">
        <f t="shared" si="385"/>
        <v>-1.4057725805358284E-2</v>
      </c>
      <c r="AB755" s="90">
        <f t="shared" si="386"/>
        <v>-1.990658559907971E-2</v>
      </c>
      <c r="AC755" s="90">
        <f t="shared" si="387"/>
        <v>-6.2556859612906968E-4</v>
      </c>
      <c r="AD755" s="90">
        <f t="shared" si="388"/>
        <v>-3.2372141949252482E-3</v>
      </c>
      <c r="AE755" s="90">
        <f t="shared" si="389"/>
        <v>1.0479555743825522E-5</v>
      </c>
      <c r="AF755" s="83">
        <f t="shared" si="390"/>
        <v>-6.2556859612906968E-4</v>
      </c>
      <c r="AG755" s="147"/>
      <c r="AH755" s="83">
        <f t="shared" si="391"/>
        <v>2.6116455987961794E-3</v>
      </c>
      <c r="AI755" s="83">
        <f t="shared" si="392"/>
        <v>0.84270542427938211</v>
      </c>
      <c r="AJ755" s="83">
        <f t="shared" si="393"/>
        <v>0.99868459231661133</v>
      </c>
      <c r="AK755" s="83">
        <f t="shared" si="394"/>
        <v>-0.30789859577000317</v>
      </c>
      <c r="AL755" s="83">
        <f t="shared" si="395"/>
        <v>-2.0430980036938595</v>
      </c>
      <c r="AM755" s="83">
        <f t="shared" si="396"/>
        <v>-1.6337998241985459</v>
      </c>
      <c r="AN755" s="90">
        <f t="shared" si="401"/>
        <v>67.41430943504885</v>
      </c>
      <c r="AO755" s="90">
        <f t="shared" si="401"/>
        <v>67.414309434143235</v>
      </c>
      <c r="AP755" s="90">
        <f t="shared" si="401"/>
        <v>67.414309454358758</v>
      </c>
      <c r="AQ755" s="90">
        <f t="shared" si="401"/>
        <v>67.414309003099149</v>
      </c>
      <c r="AR755" s="90">
        <f t="shared" si="401"/>
        <v>67.414319076681963</v>
      </c>
      <c r="AS755" s="90">
        <f t="shared" si="401"/>
        <v>67.414094386064491</v>
      </c>
      <c r="AT755" s="90">
        <f t="shared" si="401"/>
        <v>67.419201451696154</v>
      </c>
      <c r="AU755" s="90">
        <f t="shared" si="397"/>
        <v>67.757145074260578</v>
      </c>
    </row>
    <row r="756" spans="1:64" ht="12.95" customHeight="1">
      <c r="A756" s="214" t="s">
        <v>1428</v>
      </c>
      <c r="B756" s="215" t="s">
        <v>195</v>
      </c>
      <c r="C756" s="216">
        <v>55960.570400000084</v>
      </c>
      <c r="D756" s="216">
        <v>1E-4</v>
      </c>
      <c r="E756" s="53">
        <f t="shared" si="379"/>
        <v>74435.925060679278</v>
      </c>
      <c r="F756" s="83">
        <f t="shared" si="380"/>
        <v>74436</v>
      </c>
      <c r="G756" s="83">
        <f t="shared" si="376"/>
        <v>-1.6538079915335402E-2</v>
      </c>
      <c r="M756" s="83">
        <f>G756</f>
        <v>-1.6538079915335402E-2</v>
      </c>
      <c r="O756" s="83">
        <f t="shared" ca="1" si="374"/>
        <v>-1.9149636119688666E-2</v>
      </c>
      <c r="P756" s="83">
        <f t="shared" si="381"/>
        <v>-1.6669526701012585E-2</v>
      </c>
      <c r="Q756" s="146">
        <f t="shared" si="382"/>
        <v>40942.070400000084</v>
      </c>
      <c r="R756" s="83">
        <f t="shared" si="378"/>
        <v>1.7278257464863381E-8</v>
      </c>
      <c r="S756" s="85">
        <v>1</v>
      </c>
      <c r="T756" s="83">
        <f t="shared" si="383"/>
        <v>1.7278257464863381E-8</v>
      </c>
      <c r="Z756" s="83">
        <f t="shared" si="384"/>
        <v>74436</v>
      </c>
      <c r="AA756" s="90">
        <f t="shared" si="385"/>
        <v>-1.4058146958010619E-2</v>
      </c>
      <c r="AB756" s="90">
        <f t="shared" si="386"/>
        <v>-1.9149459658337368E-2</v>
      </c>
      <c r="AC756" s="90">
        <f t="shared" si="387"/>
        <v>1.3144678567718338E-4</v>
      </c>
      <c r="AD756" s="90">
        <f t="shared" si="388"/>
        <v>-2.4799329573247826E-3</v>
      </c>
      <c r="AE756" s="90">
        <f t="shared" si="389"/>
        <v>6.1500674728256423E-6</v>
      </c>
      <c r="AF756" s="83">
        <f t="shared" si="390"/>
        <v>1.3144678567718338E-4</v>
      </c>
      <c r="AG756" s="147"/>
      <c r="AH756" s="83">
        <f t="shared" si="391"/>
        <v>2.6113797430019664E-3</v>
      </c>
      <c r="AI756" s="83">
        <f t="shared" si="392"/>
        <v>0.84276816732326398</v>
      </c>
      <c r="AJ756" s="83">
        <f t="shared" si="393"/>
        <v>0.99867412347677886</v>
      </c>
      <c r="AK756" s="83">
        <f t="shared" si="394"/>
        <v>-0.3079306409264656</v>
      </c>
      <c r="AL756" s="83">
        <f t="shared" si="395"/>
        <v>-2.0428942360260516</v>
      </c>
      <c r="AM756" s="83">
        <f t="shared" si="396"/>
        <v>-1.6334260438740862</v>
      </c>
      <c r="AN756" s="90">
        <f t="shared" si="401"/>
        <v>67.414536315648959</v>
      </c>
      <c r="AO756" s="90">
        <f t="shared" si="401"/>
        <v>67.414536314746314</v>
      </c>
      <c r="AP756" s="90">
        <f t="shared" si="401"/>
        <v>67.414536334930318</v>
      </c>
      <c r="AQ756" s="90">
        <f t="shared" si="401"/>
        <v>67.414535883590759</v>
      </c>
      <c r="AR756" s="90">
        <f t="shared" si="401"/>
        <v>67.414545976484234</v>
      </c>
      <c r="AS756" s="90">
        <f t="shared" si="401"/>
        <v>67.414320464568704</v>
      </c>
      <c r="AT756" s="90">
        <f t="shared" si="401"/>
        <v>67.419455813707444</v>
      </c>
      <c r="AU756" s="90">
        <f t="shared" si="397"/>
        <v>67.757382109815183</v>
      </c>
    </row>
    <row r="757" spans="1:64" ht="12.95" customHeight="1">
      <c r="A757" s="53" t="s">
        <v>321</v>
      </c>
      <c r="B757" s="50" t="s">
        <v>195</v>
      </c>
      <c r="C757" s="49">
        <v>55960.571000000004</v>
      </c>
      <c r="D757" s="49">
        <v>1E-4</v>
      </c>
      <c r="E757" s="53">
        <f t="shared" si="379"/>
        <v>74435.927779470498</v>
      </c>
      <c r="F757" s="83">
        <f t="shared" si="380"/>
        <v>74436</v>
      </c>
      <c r="G757" s="83">
        <f t="shared" si="376"/>
        <v>-1.5938079995976295E-2</v>
      </c>
      <c r="J757" s="83">
        <f>G757</f>
        <v>-1.5938079995976295E-2</v>
      </c>
      <c r="O757" s="83">
        <f t="shared" ca="1" si="374"/>
        <v>-1.9149636119688666E-2</v>
      </c>
      <c r="P757" s="83">
        <f t="shared" si="381"/>
        <v>-1.6669526701012585E-2</v>
      </c>
      <c r="Q757" s="146">
        <f t="shared" si="382"/>
        <v>40942.071000000004</v>
      </c>
      <c r="R757" s="83">
        <f t="shared" si="378"/>
        <v>5.3501428230844535E-7</v>
      </c>
      <c r="S757" s="85">
        <v>1</v>
      </c>
      <c r="T757" s="83">
        <f t="shared" si="383"/>
        <v>5.3501428230844535E-7</v>
      </c>
      <c r="Z757" s="83">
        <f t="shared" si="384"/>
        <v>74436</v>
      </c>
      <c r="AA757" s="90">
        <f t="shared" si="385"/>
        <v>-1.4058146958010619E-2</v>
      </c>
      <c r="AB757" s="90">
        <f t="shared" si="386"/>
        <v>-1.8549459738978261E-2</v>
      </c>
      <c r="AC757" s="90">
        <f t="shared" si="387"/>
        <v>7.3144670503628995E-4</v>
      </c>
      <c r="AD757" s="90">
        <f t="shared" si="388"/>
        <v>-1.879933037965676E-3</v>
      </c>
      <c r="AE757" s="90">
        <f t="shared" si="389"/>
        <v>3.5341482272348559E-6</v>
      </c>
      <c r="AF757" s="83">
        <f t="shared" si="390"/>
        <v>7.3144670503628995E-4</v>
      </c>
      <c r="AG757" s="147"/>
      <c r="AH757" s="83">
        <f t="shared" si="391"/>
        <v>2.6113797430019664E-3</v>
      </c>
      <c r="AI757" s="83">
        <f t="shared" si="392"/>
        <v>0.84276816732326398</v>
      </c>
      <c r="AJ757" s="83">
        <f t="shared" si="393"/>
        <v>0.99867412347677886</v>
      </c>
      <c r="AK757" s="83">
        <f t="shared" si="394"/>
        <v>-0.3079306409264656</v>
      </c>
      <c r="AL757" s="83">
        <f t="shared" si="395"/>
        <v>-2.0428942360260516</v>
      </c>
      <c r="AM757" s="83">
        <f t="shared" si="396"/>
        <v>-1.6334260438740862</v>
      </c>
      <c r="AN757" s="90">
        <f t="shared" si="401"/>
        <v>67.414536315648959</v>
      </c>
      <c r="AO757" s="90">
        <f t="shared" si="401"/>
        <v>67.414536314746314</v>
      </c>
      <c r="AP757" s="90">
        <f t="shared" si="401"/>
        <v>67.414536334930318</v>
      </c>
      <c r="AQ757" s="90">
        <f t="shared" si="401"/>
        <v>67.414535883590759</v>
      </c>
      <c r="AR757" s="90">
        <f t="shared" si="401"/>
        <v>67.414545976484234</v>
      </c>
      <c r="AS757" s="90">
        <f t="shared" si="401"/>
        <v>67.414320464568704</v>
      </c>
      <c r="AT757" s="90">
        <f t="shared" si="401"/>
        <v>67.419455813707444</v>
      </c>
      <c r="AU757" s="90">
        <f t="shared" si="397"/>
        <v>67.757382109815183</v>
      </c>
    </row>
    <row r="758" spans="1:64" ht="12.95" customHeight="1">
      <c r="A758" s="214" t="s">
        <v>1428</v>
      </c>
      <c r="B758" s="215" t="s">
        <v>197</v>
      </c>
      <c r="C758" s="216">
        <v>55960.680900000036</v>
      </c>
      <c r="D758" s="216">
        <v>1E-4</v>
      </c>
      <c r="E758" s="53">
        <f t="shared" si="379"/>
        <v>74436.4257714618</v>
      </c>
      <c r="F758" s="83">
        <f t="shared" si="380"/>
        <v>74436.5</v>
      </c>
      <c r="G758" s="83">
        <f t="shared" si="376"/>
        <v>-1.6381219960749149E-2</v>
      </c>
      <c r="M758" s="83">
        <f t="shared" ref="M758:M768" si="402">G758</f>
        <v>-1.6381219960749149E-2</v>
      </c>
      <c r="O758" s="83">
        <f t="shared" ca="1" si="374"/>
        <v>-1.915013787638558E-2</v>
      </c>
      <c r="P758" s="83">
        <f t="shared" si="381"/>
        <v>-1.666968199759546E-2</v>
      </c>
      <c r="Q758" s="146">
        <f t="shared" si="382"/>
        <v>40942.180900000036</v>
      </c>
      <c r="R758" s="83">
        <f t="shared" si="378"/>
        <v>8.3210346701522176E-8</v>
      </c>
      <c r="S758" s="85">
        <v>1</v>
      </c>
      <c r="T758" s="83">
        <f t="shared" si="383"/>
        <v>8.3210346701522176E-8</v>
      </c>
      <c r="Z758" s="83">
        <f t="shared" si="384"/>
        <v>74436.5</v>
      </c>
      <c r="AA758" s="90">
        <f t="shared" si="385"/>
        <v>-1.4058568264618834E-2</v>
      </c>
      <c r="AB758" s="90">
        <f t="shared" si="386"/>
        <v>-1.8992333693725775E-2</v>
      </c>
      <c r="AC758" s="90">
        <f t="shared" si="387"/>
        <v>2.8846203684631047E-4</v>
      </c>
      <c r="AD758" s="90">
        <f t="shared" si="388"/>
        <v>-2.3226516961303151E-3</v>
      </c>
      <c r="AE758" s="90">
        <f t="shared" si="389"/>
        <v>5.3947109015370297E-6</v>
      </c>
      <c r="AF758" s="83">
        <f t="shared" si="390"/>
        <v>2.8846203684631047E-4</v>
      </c>
      <c r="AG758" s="147"/>
      <c r="AH758" s="83">
        <f t="shared" si="391"/>
        <v>2.611113732976626E-3</v>
      </c>
      <c r="AI758" s="83">
        <f t="shared" si="392"/>
        <v>0.84283092624122302</v>
      </c>
      <c r="AJ758" s="83">
        <f t="shared" si="393"/>
        <v>0.99866361160237616</v>
      </c>
      <c r="AK758" s="83">
        <f t="shared" si="394"/>
        <v>-0.30796267806680266</v>
      </c>
      <c r="AL758" s="83">
        <f t="shared" si="395"/>
        <v>-2.0426904380116668</v>
      </c>
      <c r="AM758" s="83">
        <f t="shared" si="396"/>
        <v>-1.6330523322994261</v>
      </c>
      <c r="AN758" s="90">
        <f t="shared" si="401"/>
        <v>67.414763213142791</v>
      </c>
      <c r="AO758" s="90">
        <f t="shared" si="401"/>
        <v>67.414763212243173</v>
      </c>
      <c r="AP758" s="90">
        <f t="shared" si="401"/>
        <v>67.414763232394805</v>
      </c>
      <c r="AQ758" s="90">
        <f t="shared" si="401"/>
        <v>67.414762780993769</v>
      </c>
      <c r="AR758" s="90">
        <f t="shared" si="401"/>
        <v>67.414772892853293</v>
      </c>
      <c r="AS758" s="90">
        <f t="shared" si="401"/>
        <v>67.41454656445363</v>
      </c>
      <c r="AT758" s="90">
        <f t="shared" si="401"/>
        <v>67.419710194705402</v>
      </c>
      <c r="AU758" s="90">
        <f t="shared" si="397"/>
        <v>67.757619145369787</v>
      </c>
    </row>
    <row r="759" spans="1:64" ht="12.95" customHeight="1">
      <c r="A759" s="214" t="s">
        <v>1428</v>
      </c>
      <c r="B759" s="215" t="s">
        <v>195</v>
      </c>
      <c r="C759" s="216">
        <v>55960.791100000031</v>
      </c>
      <c r="D759" s="216">
        <v>1E-4</v>
      </c>
      <c r="E759" s="53">
        <f t="shared" si="379"/>
        <v>74436.925122848741</v>
      </c>
      <c r="F759" s="83">
        <f t="shared" si="380"/>
        <v>74437</v>
      </c>
      <c r="G759" s="83">
        <f t="shared" si="376"/>
        <v>-1.6524359969480429E-2</v>
      </c>
      <c r="M759" s="83">
        <f t="shared" si="402"/>
        <v>-1.6524359969480429E-2</v>
      </c>
      <c r="O759" s="83">
        <f t="shared" ca="1" si="374"/>
        <v>-1.9150639633082507E-2</v>
      </c>
      <c r="P759" s="83">
        <f t="shared" si="381"/>
        <v>-1.6669837293903082E-2</v>
      </c>
      <c r="Q759" s="146">
        <f t="shared" si="382"/>
        <v>40942.291100000031</v>
      </c>
      <c r="R759" s="83">
        <f t="shared" si="378"/>
        <v>2.1163651921173958E-8</v>
      </c>
      <c r="S759" s="85">
        <v>1</v>
      </c>
      <c r="T759" s="83">
        <f t="shared" si="383"/>
        <v>2.1163651921173958E-8</v>
      </c>
      <c r="Z759" s="83">
        <f t="shared" si="384"/>
        <v>74437</v>
      </c>
      <c r="AA759" s="90">
        <f t="shared" si="385"/>
        <v>-1.4058989725204311E-2</v>
      </c>
      <c r="AB759" s="90">
        <f t="shared" si="386"/>
        <v>-1.91352075381792E-2</v>
      </c>
      <c r="AC759" s="90">
        <f t="shared" si="387"/>
        <v>1.4547732442265343E-4</v>
      </c>
      <c r="AD759" s="90">
        <f t="shared" si="388"/>
        <v>-2.4653702442761181E-3</v>
      </c>
      <c r="AE759" s="90">
        <f t="shared" si="389"/>
        <v>6.0780504413620867E-6</v>
      </c>
      <c r="AF759" s="83">
        <f t="shared" si="390"/>
        <v>1.4547732442265343E-4</v>
      </c>
      <c r="AG759" s="147"/>
      <c r="AH759" s="83">
        <f t="shared" si="391"/>
        <v>2.6108475686987711E-3</v>
      </c>
      <c r="AI759" s="83">
        <f t="shared" si="392"/>
        <v>0.84289370103663896</v>
      </c>
      <c r="AJ759" s="83">
        <f t="shared" si="393"/>
        <v>0.99865305667479354</v>
      </c>
      <c r="AK759" s="83">
        <f t="shared" si="394"/>
        <v>-0.30799470718553595</v>
      </c>
      <c r="AL759" s="83">
        <f t="shared" si="395"/>
        <v>-2.0424866096407386</v>
      </c>
      <c r="AM759" s="83">
        <f t="shared" si="396"/>
        <v>-1.632678689442</v>
      </c>
      <c r="AN759" s="90">
        <f t="shared" si="401"/>
        <v>67.414990127534651</v>
      </c>
      <c r="AO759" s="90">
        <f t="shared" si="401"/>
        <v>67.414990126638088</v>
      </c>
      <c r="AP759" s="90">
        <f t="shared" si="401"/>
        <v>67.414990146756523</v>
      </c>
      <c r="AQ759" s="90">
        <f t="shared" si="401"/>
        <v>67.414989695312343</v>
      </c>
      <c r="AR759" s="90">
        <f t="shared" si="401"/>
        <v>67.414999825794382</v>
      </c>
      <c r="AS759" s="90">
        <f t="shared" si="401"/>
        <v>67.414772685724984</v>
      </c>
      <c r="AT759" s="90">
        <f t="shared" si="401"/>
        <v>67.419964594689077</v>
      </c>
      <c r="AU759" s="90">
        <f t="shared" si="397"/>
        <v>67.757856180924392</v>
      </c>
    </row>
    <row r="760" spans="1:64" ht="12.95" customHeight="1">
      <c r="A760" s="214" t="s">
        <v>1428</v>
      </c>
      <c r="B760" s="215" t="s">
        <v>197</v>
      </c>
      <c r="C760" s="216">
        <v>55961.564199999906</v>
      </c>
      <c r="D760" s="216">
        <v>2.0000000000000001E-4</v>
      </c>
      <c r="E760" s="53">
        <f t="shared" si="379"/>
        <v>74440.428285799673</v>
      </c>
      <c r="F760" s="83">
        <f t="shared" si="380"/>
        <v>74440.5</v>
      </c>
      <c r="G760" s="83">
        <f t="shared" si="376"/>
        <v>-1.5826340095372871E-2</v>
      </c>
      <c r="M760" s="83">
        <f t="shared" si="402"/>
        <v>-1.5826340095372871E-2</v>
      </c>
      <c r="O760" s="83">
        <f t="shared" ca="1" si="374"/>
        <v>-1.9154151929960915E-2</v>
      </c>
      <c r="P760" s="83">
        <f t="shared" si="381"/>
        <v>-1.6670924360349358E-2</v>
      </c>
      <c r="Q760" s="146">
        <f t="shared" si="382"/>
        <v>40943.064199999906</v>
      </c>
      <c r="R760" s="83">
        <f t="shared" si="378"/>
        <v>7.1332258064587382E-7</v>
      </c>
      <c r="S760" s="85">
        <v>1</v>
      </c>
      <c r="T760" s="83">
        <f t="shared" si="383"/>
        <v>7.1332258064587382E-7</v>
      </c>
      <c r="Z760" s="83">
        <f t="shared" si="384"/>
        <v>74440.5</v>
      </c>
      <c r="AA760" s="90">
        <f t="shared" si="385"/>
        <v>-1.4061944262458924E-2</v>
      </c>
      <c r="AB760" s="90">
        <f t="shared" si="386"/>
        <v>-1.8435320193263306E-2</v>
      </c>
      <c r="AC760" s="90">
        <f t="shared" si="387"/>
        <v>8.4458426497648759E-4</v>
      </c>
      <c r="AD760" s="90">
        <f t="shared" si="388"/>
        <v>-1.7643958329139463E-3</v>
      </c>
      <c r="AE760" s="90">
        <f t="shared" si="389"/>
        <v>3.1130926552040986E-6</v>
      </c>
      <c r="AF760" s="83">
        <f t="shared" si="390"/>
        <v>8.4458426497648759E-4</v>
      </c>
      <c r="AG760" s="147"/>
      <c r="AH760" s="83">
        <f t="shared" si="391"/>
        <v>2.6089800978904339E-3</v>
      </c>
      <c r="AI760" s="83">
        <f t="shared" si="392"/>
        <v>0.8433335694564561</v>
      </c>
      <c r="AJ760" s="83">
        <f t="shared" si="393"/>
        <v>0.99857796512774077</v>
      </c>
      <c r="AK760" s="83">
        <f t="shared" si="394"/>
        <v>-0.30821868595043678</v>
      </c>
      <c r="AL760" s="83">
        <f t="shared" si="395"/>
        <v>-2.0410589602257603</v>
      </c>
      <c r="AM760" s="83">
        <f t="shared" si="396"/>
        <v>-1.6300651107951563</v>
      </c>
      <c r="AN760" s="90">
        <f t="shared" si="401"/>
        <v>67.4165790017814</v>
      </c>
      <c r="AO760" s="90">
        <f t="shared" si="401"/>
        <v>67.416579000907007</v>
      </c>
      <c r="AP760" s="90">
        <f t="shared" si="401"/>
        <v>67.416579020770641</v>
      </c>
      <c r="AQ760" s="90">
        <f t="shared" si="401"/>
        <v>67.416578569527346</v>
      </c>
      <c r="AR760" s="90">
        <f t="shared" si="401"/>
        <v>67.416588820838768</v>
      </c>
      <c r="AS760" s="90">
        <f t="shared" si="401"/>
        <v>67.416356133924566</v>
      </c>
      <c r="AT760" s="90">
        <f t="shared" si="401"/>
        <v>67.421745926092342</v>
      </c>
      <c r="AU760" s="90">
        <f t="shared" si="397"/>
        <v>67.759515429806626</v>
      </c>
    </row>
    <row r="761" spans="1:64" ht="12.95" customHeight="1">
      <c r="A761" s="214" t="s">
        <v>1428</v>
      </c>
      <c r="B761" s="215" t="s">
        <v>195</v>
      </c>
      <c r="C761" s="216">
        <v>55961.674099999946</v>
      </c>
      <c r="D761" s="216">
        <v>1E-4</v>
      </c>
      <c r="E761" s="53">
        <f t="shared" si="379"/>
        <v>74440.926277791019</v>
      </c>
      <c r="F761" s="83">
        <f t="shared" si="380"/>
        <v>74441</v>
      </c>
      <c r="G761" s="83">
        <f t="shared" si="376"/>
        <v>-1.6269480052869767E-2</v>
      </c>
      <c r="M761" s="83">
        <f t="shared" si="402"/>
        <v>-1.6269480052869767E-2</v>
      </c>
      <c r="O761" s="83">
        <f t="shared" ca="1" si="374"/>
        <v>-1.9154653686657828E-2</v>
      </c>
      <c r="P761" s="83">
        <f t="shared" si="381"/>
        <v>-1.667107965445495E-2</v>
      </c>
      <c r="Q761" s="146">
        <f t="shared" si="382"/>
        <v>40943.174099999946</v>
      </c>
      <c r="R761" s="83">
        <f t="shared" si="378"/>
        <v>1.6128223999337808E-7</v>
      </c>
      <c r="S761" s="85">
        <v>1</v>
      </c>
      <c r="T761" s="83">
        <f t="shared" si="383"/>
        <v>1.6128223999337808E-7</v>
      </c>
      <c r="Z761" s="83">
        <f t="shared" si="384"/>
        <v>74441</v>
      </c>
      <c r="AA761" s="90">
        <f t="shared" si="385"/>
        <v>-1.4062366955630939E-2</v>
      </c>
      <c r="AB761" s="90">
        <f t="shared" si="386"/>
        <v>-1.8878192751693779E-2</v>
      </c>
      <c r="AC761" s="90">
        <f t="shared" si="387"/>
        <v>4.0159960158518346E-4</v>
      </c>
      <c r="AD761" s="90">
        <f t="shared" si="388"/>
        <v>-2.2071130972388282E-3</v>
      </c>
      <c r="AE761" s="90">
        <f t="shared" si="389"/>
        <v>4.8713482240031729E-6</v>
      </c>
      <c r="AF761" s="83">
        <f t="shared" si="390"/>
        <v>4.0159960158518346E-4</v>
      </c>
      <c r="AG761" s="147"/>
      <c r="AH761" s="83">
        <f t="shared" si="391"/>
        <v>2.6087126988240113E-3</v>
      </c>
      <c r="AI761" s="83">
        <f t="shared" si="392"/>
        <v>0.8433964713928721</v>
      </c>
      <c r="AJ761" s="83">
        <f t="shared" si="393"/>
        <v>0.99856706510376247</v>
      </c>
      <c r="AK761" s="83">
        <f t="shared" si="394"/>
        <v>-0.30825065069852736</v>
      </c>
      <c r="AL761" s="83">
        <f t="shared" si="395"/>
        <v>-2.0408548886443914</v>
      </c>
      <c r="AM761" s="83">
        <f t="shared" si="396"/>
        <v>-1.6296920165071371</v>
      </c>
      <c r="AN761" s="90">
        <f t="shared" ref="AN761:AT770" si="403">$AU761+$AB$7*SIN(AO761)</f>
        <v>67.416806051511372</v>
      </c>
      <c r="AO761" s="90">
        <f t="shared" si="403"/>
        <v>67.416806050640261</v>
      </c>
      <c r="AP761" s="90">
        <f t="shared" si="403"/>
        <v>67.416806070464403</v>
      </c>
      <c r="AQ761" s="90">
        <f t="shared" si="403"/>
        <v>67.416805619320144</v>
      </c>
      <c r="AR761" s="90">
        <f t="shared" si="403"/>
        <v>67.416815886544697</v>
      </c>
      <c r="AS761" s="90">
        <f t="shared" si="403"/>
        <v>67.416582426493108</v>
      </c>
      <c r="AT761" s="90">
        <f t="shared" si="403"/>
        <v>67.422000477926417</v>
      </c>
      <c r="AU761" s="90">
        <f t="shared" si="397"/>
        <v>67.759752465361231</v>
      </c>
    </row>
    <row r="762" spans="1:64" ht="12.95" customHeight="1">
      <c r="A762" s="214" t="s">
        <v>1428</v>
      </c>
      <c r="B762" s="215" t="s">
        <v>195</v>
      </c>
      <c r="C762" s="216">
        <v>55966.74990000017</v>
      </c>
      <c r="D762" s="216">
        <v>2.0000000000000001E-4</v>
      </c>
      <c r="E762" s="53">
        <f t="shared" si="379"/>
        <v>74463.926348299356</v>
      </c>
      <c r="F762" s="83">
        <f t="shared" si="380"/>
        <v>74464</v>
      </c>
      <c r="G762" s="83">
        <f t="shared" si="376"/>
        <v>-1.6253919828159269E-2</v>
      </c>
      <c r="M762" s="83">
        <f t="shared" si="402"/>
        <v>-1.6253919828159269E-2</v>
      </c>
      <c r="O762" s="83">
        <f t="shared" ca="1" si="374"/>
        <v>-1.9177734494715958E-2</v>
      </c>
      <c r="P762" s="83">
        <f t="shared" si="381"/>
        <v>-1.6678222885764593E-2</v>
      </c>
      <c r="Q762" s="146">
        <f t="shared" si="382"/>
        <v>40948.24990000017</v>
      </c>
      <c r="R762" s="83">
        <f t="shared" si="378"/>
        <v>1.8003308469322703E-7</v>
      </c>
      <c r="S762" s="85">
        <v>1</v>
      </c>
      <c r="T762" s="83">
        <f t="shared" si="383"/>
        <v>1.8003308469322703E-7</v>
      </c>
      <c r="Z762" s="83">
        <f t="shared" si="384"/>
        <v>74464</v>
      </c>
      <c r="AA762" s="90">
        <f t="shared" si="385"/>
        <v>-1.408197784493089E-2</v>
      </c>
      <c r="AB762" s="90">
        <f t="shared" si="386"/>
        <v>-1.885016486899297E-2</v>
      </c>
      <c r="AC762" s="90">
        <f t="shared" si="387"/>
        <v>4.2430305760532416E-4</v>
      </c>
      <c r="AD762" s="90">
        <f t="shared" si="388"/>
        <v>-2.1719419832283791E-3</v>
      </c>
      <c r="AE762" s="90">
        <f t="shared" si="389"/>
        <v>4.7173319785100243E-6</v>
      </c>
      <c r="AF762" s="83">
        <f t="shared" si="390"/>
        <v>4.2430305760532416E-4</v>
      </c>
      <c r="AG762" s="147"/>
      <c r="AH762" s="83">
        <f t="shared" si="391"/>
        <v>2.5962450408337028E-3</v>
      </c>
      <c r="AI762" s="83">
        <f t="shared" si="392"/>
        <v>0.84630721149938448</v>
      </c>
      <c r="AJ762" s="83">
        <f t="shared" si="393"/>
        <v>0.9980186372629577</v>
      </c>
      <c r="AK762" s="83">
        <f t="shared" si="394"/>
        <v>-0.30971221414592948</v>
      </c>
      <c r="AL762" s="83">
        <f t="shared" si="395"/>
        <v>-2.031434521349393</v>
      </c>
      <c r="AM762" s="83">
        <f t="shared" si="396"/>
        <v>-1.6126031251214443</v>
      </c>
      <c r="AN762" s="90">
        <f t="shared" si="403"/>
        <v>67.427268717087699</v>
      </c>
      <c r="AO762" s="90">
        <f t="shared" si="403"/>
        <v>67.427268716387616</v>
      </c>
      <c r="AP762" s="90">
        <f t="shared" si="403"/>
        <v>67.427268733737463</v>
      </c>
      <c r="AQ762" s="90">
        <f t="shared" si="403"/>
        <v>67.427268303768969</v>
      </c>
      <c r="AR762" s="90">
        <f t="shared" si="403"/>
        <v>67.427278959824079</v>
      </c>
      <c r="AS762" s="90">
        <f t="shared" si="403"/>
        <v>67.427015151364571</v>
      </c>
      <c r="AT762" s="90">
        <f t="shared" si="403"/>
        <v>67.433730360139776</v>
      </c>
      <c r="AU762" s="90">
        <f t="shared" si="397"/>
        <v>67.770656100873069</v>
      </c>
    </row>
    <row r="763" spans="1:64" ht="12.95" customHeight="1">
      <c r="A763" s="214" t="s">
        <v>1428</v>
      </c>
      <c r="B763" s="215" t="s">
        <v>197</v>
      </c>
      <c r="C763" s="216">
        <v>55968.626000000164</v>
      </c>
      <c r="D763" s="216">
        <v>2.0000000000000001E-4</v>
      </c>
      <c r="E763" s="53">
        <f t="shared" si="379"/>
        <v>74472.427556439681</v>
      </c>
      <c r="F763" s="83">
        <f t="shared" si="380"/>
        <v>74472.5</v>
      </c>
      <c r="G763" s="83">
        <f t="shared" si="376"/>
        <v>-1.5987299833795987E-2</v>
      </c>
      <c r="M763" s="83">
        <f t="shared" si="402"/>
        <v>-1.5987299833795987E-2</v>
      </c>
      <c r="O763" s="83">
        <f t="shared" ca="1" si="374"/>
        <v>-1.9186264358563528E-2</v>
      </c>
      <c r="P763" s="83">
        <f t="shared" si="381"/>
        <v>-1.6680862628198682E-2</v>
      </c>
      <c r="Q763" s="146">
        <f t="shared" si="382"/>
        <v>40950.126000000164</v>
      </c>
      <c r="R763" s="83">
        <f t="shared" si="378"/>
        <v>4.8102934977967454E-7</v>
      </c>
      <c r="S763" s="85">
        <v>1</v>
      </c>
      <c r="T763" s="83">
        <f t="shared" si="383"/>
        <v>4.8102934977967454E-7</v>
      </c>
      <c r="Z763" s="83">
        <f t="shared" si="384"/>
        <v>74472.5</v>
      </c>
      <c r="AA763" s="90">
        <f t="shared" si="385"/>
        <v>-1.4089308320750503E-2</v>
      </c>
      <c r="AB763" s="90">
        <f t="shared" si="386"/>
        <v>-1.8578854141244164E-2</v>
      </c>
      <c r="AC763" s="90">
        <f t="shared" si="387"/>
        <v>6.9356279440269467E-4</v>
      </c>
      <c r="AD763" s="90">
        <f t="shared" si="388"/>
        <v>-1.8979915130454845E-3</v>
      </c>
      <c r="AE763" s="90">
        <f t="shared" si="389"/>
        <v>3.6023717835926874E-6</v>
      </c>
      <c r="AF763" s="83">
        <f t="shared" si="390"/>
        <v>6.9356279440269467E-4</v>
      </c>
      <c r="AG763" s="147"/>
      <c r="AH763" s="83">
        <f t="shared" si="391"/>
        <v>2.5915543074481787E-3</v>
      </c>
      <c r="AI763" s="83">
        <f t="shared" si="392"/>
        <v>0.84739150408016339</v>
      </c>
      <c r="AJ763" s="83">
        <f t="shared" si="393"/>
        <v>0.99779244523054544</v>
      </c>
      <c r="AK763" s="83">
        <f t="shared" si="394"/>
        <v>-0.3102479263449705</v>
      </c>
      <c r="AL763" s="83">
        <f t="shared" si="395"/>
        <v>-2.0279365820323876</v>
      </c>
      <c r="AM763" s="83">
        <f t="shared" si="396"/>
        <v>-1.6063236834823986</v>
      </c>
      <c r="AN763" s="90">
        <f t="shared" si="403"/>
        <v>67.431144507565691</v>
      </c>
      <c r="AO763" s="90">
        <f t="shared" si="403"/>
        <v>67.43114450693345</v>
      </c>
      <c r="AP763" s="90">
        <f t="shared" si="403"/>
        <v>67.431144523136439</v>
      </c>
      <c r="AQ763" s="90">
        <f t="shared" si="403"/>
        <v>67.431144107890432</v>
      </c>
      <c r="AR763" s="90">
        <f t="shared" si="403"/>
        <v>67.431154750179402</v>
      </c>
      <c r="AS763" s="90">
        <f t="shared" si="403"/>
        <v>67.430882314242282</v>
      </c>
      <c r="AT763" s="90">
        <f t="shared" si="403"/>
        <v>67.438075459145367</v>
      </c>
      <c r="AU763" s="90">
        <f t="shared" si="397"/>
        <v>67.774685705301351</v>
      </c>
    </row>
    <row r="764" spans="1:64" ht="12.95" customHeight="1">
      <c r="A764" s="214" t="s">
        <v>1428</v>
      </c>
      <c r="B764" s="215" t="s">
        <v>197</v>
      </c>
      <c r="C764" s="216">
        <v>55978.556700000074</v>
      </c>
      <c r="D764" s="216">
        <v>2.0000000000000001E-4</v>
      </c>
      <c r="E764" s="53">
        <f t="shared" si="379"/>
        <v>74517.426729020372</v>
      </c>
      <c r="F764" s="83">
        <f t="shared" si="380"/>
        <v>74517.5</v>
      </c>
      <c r="G764" s="83">
        <f t="shared" si="376"/>
        <v>-1.6169899929082021E-2</v>
      </c>
      <c r="M764" s="83">
        <f t="shared" si="402"/>
        <v>-1.6169899929082021E-2</v>
      </c>
      <c r="O764" s="83">
        <f t="shared" ca="1" si="374"/>
        <v>-1.9231422461285945E-2</v>
      </c>
      <c r="P764" s="83">
        <f t="shared" si="381"/>
        <v>-1.6694836409861784E-2</v>
      </c>
      <c r="Q764" s="146">
        <f t="shared" si="382"/>
        <v>40960.056700000074</v>
      </c>
      <c r="R764" s="83">
        <f t="shared" si="378"/>
        <v>2.7555830885344289E-7</v>
      </c>
      <c r="S764" s="85">
        <v>1</v>
      </c>
      <c r="T764" s="83">
        <f t="shared" si="383"/>
        <v>2.7555830885344289E-7</v>
      </c>
      <c r="Z764" s="83">
        <f t="shared" si="384"/>
        <v>74517.5</v>
      </c>
      <c r="AA764" s="90">
        <f t="shared" si="385"/>
        <v>-1.412886803075843E-2</v>
      </c>
      <c r="AB764" s="90">
        <f t="shared" si="386"/>
        <v>-1.8735868308185376E-2</v>
      </c>
      <c r="AC764" s="90">
        <f t="shared" si="387"/>
        <v>5.2493648077976338E-4</v>
      </c>
      <c r="AD764" s="90">
        <f t="shared" si="388"/>
        <v>-2.0410318983235913E-3</v>
      </c>
      <c r="AE764" s="90">
        <f t="shared" si="389"/>
        <v>4.1658112099744025E-6</v>
      </c>
      <c r="AF764" s="83">
        <f t="shared" si="390"/>
        <v>5.2493648077976338E-4</v>
      </c>
      <c r="AG764" s="147"/>
      <c r="AH764" s="83">
        <f t="shared" si="391"/>
        <v>2.5659683791033538E-3</v>
      </c>
      <c r="AI764" s="83">
        <f t="shared" si="392"/>
        <v>0.85320989236971734</v>
      </c>
      <c r="AJ764" s="83">
        <f t="shared" si="393"/>
        <v>0.99637880965356596</v>
      </c>
      <c r="AK764" s="83">
        <f t="shared" si="394"/>
        <v>-0.31304279760147669</v>
      </c>
      <c r="AL764" s="83">
        <f t="shared" si="395"/>
        <v>-2.0092672225584347</v>
      </c>
      <c r="AM764" s="83">
        <f t="shared" si="396"/>
        <v>-1.573395737974173</v>
      </c>
      <c r="AN764" s="90">
        <f t="shared" si="403"/>
        <v>67.451746766508336</v>
      </c>
      <c r="AO764" s="90">
        <f t="shared" si="403"/>
        <v>67.451746766201325</v>
      </c>
      <c r="AP764" s="90">
        <f t="shared" si="403"/>
        <v>67.451746775815181</v>
      </c>
      <c r="AQ764" s="90">
        <f t="shared" si="403"/>
        <v>67.4517464747681</v>
      </c>
      <c r="AR764" s="90">
        <f t="shared" si="403"/>
        <v>67.45175590218355</v>
      </c>
      <c r="AS764" s="90">
        <f t="shared" si="403"/>
        <v>67.451461132109927</v>
      </c>
      <c r="AT764" s="90">
        <f t="shared" si="403"/>
        <v>67.461169863133065</v>
      </c>
      <c r="AU764" s="90">
        <f t="shared" si="397"/>
        <v>67.796018905215817</v>
      </c>
      <c r="AX764" s="90"/>
      <c r="AY764" s="90"/>
      <c r="AZ764" s="90"/>
      <c r="BA764" s="90"/>
      <c r="BB764" s="90"/>
      <c r="BC764" s="90"/>
      <c r="BD764" s="90"/>
      <c r="BE764" s="90"/>
      <c r="BF764" s="90"/>
      <c r="BG764" s="90"/>
      <c r="BH764" s="90"/>
      <c r="BI764" s="90"/>
      <c r="BJ764" s="90"/>
      <c r="BK764" s="90"/>
      <c r="BL764" s="90"/>
    </row>
    <row r="765" spans="1:64" ht="12.95" customHeight="1">
      <c r="A765" s="214" t="s">
        <v>1428</v>
      </c>
      <c r="B765" s="215" t="s">
        <v>195</v>
      </c>
      <c r="C765" s="216">
        <v>55978.666699999943</v>
      </c>
      <c r="D765" s="216">
        <v>1E-4</v>
      </c>
      <c r="E765" s="53">
        <f t="shared" si="379"/>
        <v>74517.925174142874</v>
      </c>
      <c r="F765" s="83">
        <f t="shared" si="380"/>
        <v>74518</v>
      </c>
      <c r="G765" s="83">
        <f t="shared" si="376"/>
        <v>-1.6513040056452155E-2</v>
      </c>
      <c r="M765" s="83">
        <f t="shared" si="402"/>
        <v>-1.6513040056452155E-2</v>
      </c>
      <c r="O765" s="83">
        <f t="shared" ca="1" si="374"/>
        <v>-1.9231924217982858E-2</v>
      </c>
      <c r="P765" s="83">
        <f t="shared" si="381"/>
        <v>-1.6694991661578496E-2</v>
      </c>
      <c r="Q765" s="146">
        <f t="shared" si="382"/>
        <v>40960.166699999943</v>
      </c>
      <c r="R765" s="83">
        <f t="shared" si="378"/>
        <v>3.3106386608051935E-8</v>
      </c>
      <c r="S765" s="85">
        <v>1</v>
      </c>
      <c r="T765" s="83">
        <f t="shared" si="383"/>
        <v>3.3106386608051935E-8</v>
      </c>
      <c r="Z765" s="83">
        <f t="shared" si="384"/>
        <v>74518</v>
      </c>
      <c r="AA765" s="90">
        <f t="shared" si="385"/>
        <v>-1.4129314717684182E-2</v>
      </c>
      <c r="AB765" s="90">
        <f t="shared" si="386"/>
        <v>-1.9078717000346471E-2</v>
      </c>
      <c r="AC765" s="90">
        <f t="shared" si="387"/>
        <v>1.8195160512634104E-4</v>
      </c>
      <c r="AD765" s="90">
        <f t="shared" si="388"/>
        <v>-2.3837253387679735E-3</v>
      </c>
      <c r="AE765" s="90">
        <f t="shared" si="389"/>
        <v>5.6821464906844899E-6</v>
      </c>
      <c r="AF765" s="83">
        <f t="shared" si="390"/>
        <v>1.8195160512634104E-4</v>
      </c>
      <c r="AG765" s="147"/>
      <c r="AH765" s="83">
        <f t="shared" si="391"/>
        <v>2.5656769438943149E-3</v>
      </c>
      <c r="AI765" s="83">
        <f t="shared" si="392"/>
        <v>0.85327528388358354</v>
      </c>
      <c r="AJ765" s="83">
        <f t="shared" si="393"/>
        <v>0.99636102789270398</v>
      </c>
      <c r="AK765" s="83">
        <f t="shared" si="394"/>
        <v>-0.31307345225813388</v>
      </c>
      <c r="AL765" s="83">
        <f t="shared" si="395"/>
        <v>-2.0090583427740718</v>
      </c>
      <c r="AM765" s="83">
        <f t="shared" si="396"/>
        <v>-1.5730328090219405</v>
      </c>
      <c r="AN765" s="90">
        <f t="shared" si="403"/>
        <v>67.451976475465457</v>
      </c>
      <c r="AO765" s="90">
        <f t="shared" si="403"/>
        <v>67.45197647516143</v>
      </c>
      <c r="AP765" s="90">
        <f t="shared" si="403"/>
        <v>67.451976484704971</v>
      </c>
      <c r="AQ765" s="90">
        <f t="shared" si="403"/>
        <v>67.451976185118085</v>
      </c>
      <c r="AR765" s="90">
        <f t="shared" si="403"/>
        <v>67.451985590097507</v>
      </c>
      <c r="AS765" s="90">
        <f t="shared" si="403"/>
        <v>67.451690792706373</v>
      </c>
      <c r="AT765" s="90">
        <f t="shared" si="403"/>
        <v>67.461427325165104</v>
      </c>
      <c r="AU765" s="90">
        <f t="shared" si="397"/>
        <v>67.796255940770422</v>
      </c>
    </row>
    <row r="766" spans="1:64" ht="12.95" customHeight="1">
      <c r="A766" s="214" t="s">
        <v>1428</v>
      </c>
      <c r="B766" s="215" t="s">
        <v>197</v>
      </c>
      <c r="C766" s="216">
        <v>55978.777100000065</v>
      </c>
      <c r="D766" s="216">
        <v>2.0000000000000001E-4</v>
      </c>
      <c r="E766" s="53">
        <f t="shared" si="379"/>
        <v>74518.42543179424</v>
      </c>
      <c r="F766" s="83">
        <f t="shared" si="380"/>
        <v>74518.5</v>
      </c>
      <c r="G766" s="83">
        <f t="shared" si="376"/>
        <v>-1.6456179931992665E-2</v>
      </c>
      <c r="M766" s="83">
        <f t="shared" si="402"/>
        <v>-1.6456179931992665E-2</v>
      </c>
      <c r="O766" s="83">
        <f t="shared" ref="O766:O829" ca="1" si="404">+C$11+C$12*F766</f>
        <v>-1.9232425974679786E-2</v>
      </c>
      <c r="P766" s="83">
        <f t="shared" si="381"/>
        <v>-1.6695146913019956E-2</v>
      </c>
      <c r="Q766" s="146">
        <f t="shared" si="382"/>
        <v>40960.277100000065</v>
      </c>
      <c r="R766" s="83">
        <f t="shared" si="378"/>
        <v>5.7105218021297576E-8</v>
      </c>
      <c r="S766" s="85">
        <v>1</v>
      </c>
      <c r="T766" s="83">
        <f t="shared" si="383"/>
        <v>5.7105218021297576E-8</v>
      </c>
      <c r="Z766" s="83">
        <f t="shared" si="384"/>
        <v>74518.5</v>
      </c>
      <c r="AA766" s="90">
        <f t="shared" si="385"/>
        <v>-1.4129761562069323E-2</v>
      </c>
      <c r="AB766" s="90">
        <f t="shared" si="386"/>
        <v>-1.9021565282943298E-2</v>
      </c>
      <c r="AC766" s="90">
        <f t="shared" si="387"/>
        <v>2.3896698102729083E-4</v>
      </c>
      <c r="AD766" s="90">
        <f t="shared" si="388"/>
        <v>-2.3264183699233422E-3</v>
      </c>
      <c r="AE766" s="90">
        <f t="shared" si="389"/>
        <v>5.4122224319167804E-6</v>
      </c>
      <c r="AF766" s="83">
        <f t="shared" si="390"/>
        <v>2.3896698102729083E-4</v>
      </c>
      <c r="AG766" s="147"/>
      <c r="AH766" s="83">
        <f t="shared" si="391"/>
        <v>2.5653853509506339E-3</v>
      </c>
      <c r="AI766" s="83">
        <f t="shared" si="392"/>
        <v>0.85334069182533068</v>
      </c>
      <c r="AJ766" s="83">
        <f t="shared" si="393"/>
        <v>0.99634319992385956</v>
      </c>
      <c r="AK766" s="83">
        <f t="shared" si="394"/>
        <v>-0.31310409795145833</v>
      </c>
      <c r="AL766" s="83">
        <f t="shared" si="395"/>
        <v>-2.0088494309678682</v>
      </c>
      <c r="AM766" s="83">
        <f t="shared" si="396"/>
        <v>-1.5726699436888296</v>
      </c>
      <c r="AN766" s="90">
        <f t="shared" si="403"/>
        <v>67.452206202029402</v>
      </c>
      <c r="AO766" s="90">
        <f t="shared" si="403"/>
        <v>67.452206201728373</v>
      </c>
      <c r="AP766" s="90">
        <f t="shared" si="403"/>
        <v>67.452206211201755</v>
      </c>
      <c r="AQ766" s="90">
        <f t="shared" si="403"/>
        <v>67.452205913076725</v>
      </c>
      <c r="AR766" s="90">
        <f t="shared" si="403"/>
        <v>67.452215295458728</v>
      </c>
      <c r="AS766" s="90">
        <f t="shared" si="403"/>
        <v>67.451920475606514</v>
      </c>
      <c r="AT766" s="90">
        <f t="shared" si="403"/>
        <v>67.461684806009771</v>
      </c>
      <c r="AU766" s="90">
        <f t="shared" si="397"/>
        <v>67.796492976325027</v>
      </c>
    </row>
    <row r="767" spans="1:64" ht="12.95" customHeight="1">
      <c r="A767" s="214" t="s">
        <v>1428</v>
      </c>
      <c r="B767" s="215" t="s">
        <v>197</v>
      </c>
      <c r="C767" s="216">
        <v>55979.660000000149</v>
      </c>
      <c r="D767" s="216">
        <v>1E-4</v>
      </c>
      <c r="E767" s="53">
        <f t="shared" si="379"/>
        <v>74522.426133605361</v>
      </c>
      <c r="F767" s="83">
        <f t="shared" si="380"/>
        <v>74522.5</v>
      </c>
      <c r="G767" s="83">
        <f t="shared" si="376"/>
        <v>-1.6301299852784723E-2</v>
      </c>
      <c r="M767" s="83">
        <f t="shared" si="402"/>
        <v>-1.6301299852784723E-2</v>
      </c>
      <c r="O767" s="83">
        <f t="shared" ca="1" si="404"/>
        <v>-1.9236440028255107E-2</v>
      </c>
      <c r="P767" s="83">
        <f t="shared" si="381"/>
        <v>-1.6696388914642535E-2</v>
      </c>
      <c r="Q767" s="146">
        <f t="shared" si="382"/>
        <v>40961.160000000149</v>
      </c>
      <c r="R767" s="83">
        <f t="shared" si="378"/>
        <v>1.5609536679968582E-7</v>
      </c>
      <c r="S767" s="85">
        <v>1</v>
      </c>
      <c r="T767" s="83">
        <f t="shared" si="383"/>
        <v>1.5609536679968582E-7</v>
      </c>
      <c r="Z767" s="83">
        <f t="shared" si="384"/>
        <v>74522.5</v>
      </c>
      <c r="AA767" s="90">
        <f t="shared" si="385"/>
        <v>-1.4133341988252418E-2</v>
      </c>
      <c r="AB767" s="90">
        <f t="shared" si="386"/>
        <v>-1.886434677917484E-2</v>
      </c>
      <c r="AC767" s="90">
        <f t="shared" si="387"/>
        <v>3.9508906185781179E-4</v>
      </c>
      <c r="AD767" s="90">
        <f t="shared" si="388"/>
        <v>-2.167957864532305E-3</v>
      </c>
      <c r="AE767" s="90">
        <f t="shared" si="389"/>
        <v>4.7000413023874718E-6</v>
      </c>
      <c r="AF767" s="83">
        <f t="shared" si="390"/>
        <v>3.9508906185781179E-4</v>
      </c>
      <c r="AG767" s="147"/>
      <c r="AH767" s="83">
        <f t="shared" si="391"/>
        <v>2.5630469263901168E-3</v>
      </c>
      <c r="AI767" s="83">
        <f t="shared" si="392"/>
        <v>0.85386454716843974</v>
      </c>
      <c r="AJ767" s="83">
        <f t="shared" si="393"/>
        <v>0.99619891026962393</v>
      </c>
      <c r="AK767" s="83">
        <f t="shared" si="394"/>
        <v>-0.31334894008753861</v>
      </c>
      <c r="AL767" s="83">
        <f t="shared" si="395"/>
        <v>-2.0071769824707126</v>
      </c>
      <c r="AM767" s="83">
        <f t="shared" si="396"/>
        <v>-1.5697693077038561</v>
      </c>
      <c r="AN767" s="90">
        <f t="shared" si="403"/>
        <v>67.45404464891817</v>
      </c>
      <c r="AO767" s="90">
        <f t="shared" si="403"/>
        <v>67.454044648640405</v>
      </c>
      <c r="AP767" s="90">
        <f t="shared" si="403"/>
        <v>67.454044657559294</v>
      </c>
      <c r="AQ767" s="90">
        <f t="shared" si="403"/>
        <v>67.454044371179563</v>
      </c>
      <c r="AR767" s="90">
        <f t="shared" si="403"/>
        <v>67.454053567110549</v>
      </c>
      <c r="AS767" s="90">
        <f t="shared" si="403"/>
        <v>67.453758742404048</v>
      </c>
      <c r="AT767" s="90">
        <f t="shared" si="403"/>
        <v>67.463745329883778</v>
      </c>
      <c r="AU767" s="90">
        <f t="shared" si="397"/>
        <v>67.798389260761866</v>
      </c>
    </row>
    <row r="768" spans="1:64" ht="12.95" customHeight="1">
      <c r="A768" s="214" t="s">
        <v>1428</v>
      </c>
      <c r="B768" s="215" t="s">
        <v>195</v>
      </c>
      <c r="C768" s="216">
        <v>55979.770299999975</v>
      </c>
      <c r="D768" s="216">
        <v>1E-4</v>
      </c>
      <c r="E768" s="53">
        <f t="shared" si="379"/>
        <v>74522.925938123459</v>
      </c>
      <c r="F768" s="83">
        <f t="shared" si="380"/>
        <v>74523</v>
      </c>
      <c r="G768" s="83">
        <f t="shared" si="376"/>
        <v>-1.6344440024113283E-2</v>
      </c>
      <c r="M768" s="83">
        <f t="shared" si="402"/>
        <v>-1.6344440024113283E-2</v>
      </c>
      <c r="O768" s="83">
        <f t="shared" ca="1" si="404"/>
        <v>-1.9236941784952021E-2</v>
      </c>
      <c r="P768" s="83">
        <f t="shared" si="381"/>
        <v>-1.6696544163606716E-2</v>
      </c>
      <c r="Q768" s="146">
        <f t="shared" si="382"/>
        <v>40961.270299999975</v>
      </c>
      <c r="R768" s="83">
        <f t="shared" si="378"/>
        <v>1.2397732504841099E-7</v>
      </c>
      <c r="S768" s="85">
        <v>1</v>
      </c>
      <c r="T768" s="83">
        <f t="shared" si="383"/>
        <v>1.2397732504841099E-7</v>
      </c>
      <c r="Z768" s="83">
        <f t="shared" si="384"/>
        <v>74523</v>
      </c>
      <c r="AA768" s="90">
        <f t="shared" si="385"/>
        <v>-1.4133790250733436E-2</v>
      </c>
      <c r="AB768" s="90">
        <f t="shared" si="386"/>
        <v>-1.8907193936986564E-2</v>
      </c>
      <c r="AC768" s="90">
        <f t="shared" si="387"/>
        <v>3.5210413949343308E-4</v>
      </c>
      <c r="AD768" s="90">
        <f t="shared" si="388"/>
        <v>-2.2106497733798466E-3</v>
      </c>
      <c r="AE768" s="90">
        <f t="shared" si="389"/>
        <v>4.8869724205443672E-6</v>
      </c>
      <c r="AF768" s="83">
        <f t="shared" si="390"/>
        <v>3.5210413949343308E-4</v>
      </c>
      <c r="AG768" s="147"/>
      <c r="AH768" s="83">
        <f t="shared" si="391"/>
        <v>2.5627539128732801E-3</v>
      </c>
      <c r="AI768" s="83">
        <f t="shared" si="392"/>
        <v>0.85393010311312179</v>
      </c>
      <c r="AJ768" s="83">
        <f t="shared" si="393"/>
        <v>0.99618066552250961</v>
      </c>
      <c r="AK768" s="83">
        <f t="shared" si="394"/>
        <v>-0.3133795048367487</v>
      </c>
      <c r="AL768" s="83">
        <f t="shared" si="395"/>
        <v>-2.0069677819948959</v>
      </c>
      <c r="AM768" s="83">
        <f t="shared" si="396"/>
        <v>-1.5694070135903693</v>
      </c>
      <c r="AN768" s="90">
        <f t="shared" si="403"/>
        <v>67.454274534142826</v>
      </c>
      <c r="AO768" s="90">
        <f t="shared" si="403"/>
        <v>67.454274533867888</v>
      </c>
      <c r="AP768" s="90">
        <f t="shared" si="403"/>
        <v>67.454274542718323</v>
      </c>
      <c r="AQ768" s="90">
        <f t="shared" si="403"/>
        <v>67.454274257811974</v>
      </c>
      <c r="AR768" s="90">
        <f t="shared" si="403"/>
        <v>67.454283429744905</v>
      </c>
      <c r="AS768" s="90">
        <f t="shared" si="403"/>
        <v>67.453988626286105</v>
      </c>
      <c r="AT768" s="90">
        <f t="shared" si="403"/>
        <v>67.464002979990312</v>
      </c>
      <c r="AU768" s="90">
        <f t="shared" si="397"/>
        <v>67.798626296316471</v>
      </c>
    </row>
    <row r="769" spans="1:64" ht="12.95" customHeight="1">
      <c r="A769" s="49" t="s">
        <v>317</v>
      </c>
      <c r="B769" s="50" t="s">
        <v>195</v>
      </c>
      <c r="C769" s="49">
        <v>55980.872499999998</v>
      </c>
      <c r="D769" s="49">
        <v>2.9999999999999997E-4</v>
      </c>
      <c r="E769" s="53">
        <f t="shared" si="379"/>
        <v>74527.920358256975</v>
      </c>
      <c r="F769" s="83">
        <f t="shared" si="380"/>
        <v>74528</v>
      </c>
      <c r="G769" s="83">
        <f t="shared" si="376"/>
        <v>-1.7575840000063181E-2</v>
      </c>
      <c r="K769" s="83">
        <f>G769</f>
        <v>-1.7575840000063181E-2</v>
      </c>
      <c r="O769" s="83">
        <f t="shared" ca="1" si="404"/>
        <v>-1.9241959351921183E-2</v>
      </c>
      <c r="P769" s="83">
        <f t="shared" si="381"/>
        <v>-1.6698096638109686E-2</v>
      </c>
      <c r="Q769" s="146">
        <f t="shared" si="382"/>
        <v>40962.372499999998</v>
      </c>
      <c r="R769" s="83">
        <f t="shared" si="378"/>
        <v>7.7043340945342449E-7</v>
      </c>
      <c r="S769" s="85">
        <v>1</v>
      </c>
      <c r="T769" s="83">
        <f t="shared" si="383"/>
        <v>7.7043340945342449E-7</v>
      </c>
      <c r="Z769" s="83">
        <f t="shared" si="384"/>
        <v>74528</v>
      </c>
      <c r="AA769" s="90">
        <f t="shared" si="385"/>
        <v>-1.4138281551082496E-2</v>
      </c>
      <c r="AB769" s="90">
        <f t="shared" si="386"/>
        <v>-2.0135655087090372E-2</v>
      </c>
      <c r="AC769" s="90">
        <f t="shared" si="387"/>
        <v>-8.7774336195349523E-4</v>
      </c>
      <c r="AD769" s="90">
        <f t="shared" si="388"/>
        <v>-3.4375584489806845E-3</v>
      </c>
      <c r="AE769" s="90">
        <f t="shared" si="389"/>
        <v>1.1816808090158489E-5</v>
      </c>
      <c r="AF769" s="83">
        <f t="shared" si="390"/>
        <v>-8.7774336195349523E-4</v>
      </c>
      <c r="AG769" s="147"/>
      <c r="AH769" s="83">
        <f t="shared" si="391"/>
        <v>2.5598150870271897E-3</v>
      </c>
      <c r="AI769" s="83">
        <f t="shared" si="392"/>
        <v>0.85458656850792547</v>
      </c>
      <c r="AJ769" s="83">
        <f t="shared" si="393"/>
        <v>0.99599566218608948</v>
      </c>
      <c r="AK769" s="83">
        <f t="shared" si="394"/>
        <v>-0.31368465498007514</v>
      </c>
      <c r="AL769" s="83">
        <f t="shared" si="395"/>
        <v>-2.0048740085118992</v>
      </c>
      <c r="AM769" s="83">
        <f t="shared" si="396"/>
        <v>-1.5657875500561707</v>
      </c>
      <c r="AN769" s="90">
        <f t="shared" si="403"/>
        <v>67.456574357931984</v>
      </c>
      <c r="AO769" s="90">
        <f t="shared" si="403"/>
        <v>67.456574357684431</v>
      </c>
      <c r="AP769" s="90">
        <f t="shared" si="403"/>
        <v>67.456574365862025</v>
      </c>
      <c r="AQ769" s="90">
        <f t="shared" si="403"/>
        <v>67.456574095727902</v>
      </c>
      <c r="AR769" s="90">
        <f t="shared" si="403"/>
        <v>67.456583019628937</v>
      </c>
      <c r="AS769" s="90">
        <f t="shared" si="403"/>
        <v>67.456288695756527</v>
      </c>
      <c r="AT769" s="90">
        <f t="shared" si="403"/>
        <v>67.466580514924317</v>
      </c>
      <c r="AU769" s="90">
        <f t="shared" si="397"/>
        <v>67.800996651862519</v>
      </c>
      <c r="AW769" s="90"/>
      <c r="AX769" s="90"/>
      <c r="AY769" s="90"/>
      <c r="AZ769" s="90"/>
      <c r="BA769" s="90"/>
      <c r="BB769" s="90"/>
      <c r="BC769" s="90"/>
      <c r="BD769" s="90"/>
      <c r="BE769" s="90"/>
      <c r="BF769" s="90"/>
      <c r="BG769" s="90"/>
      <c r="BH769" s="90"/>
      <c r="BI769" s="90"/>
      <c r="BJ769" s="90"/>
      <c r="BK769" s="90"/>
      <c r="BL769" s="90"/>
    </row>
    <row r="770" spans="1:64" ht="12.95" customHeight="1">
      <c r="A770" s="49" t="s">
        <v>317</v>
      </c>
      <c r="B770" s="50" t="s">
        <v>197</v>
      </c>
      <c r="C770" s="49">
        <v>55980.983800000002</v>
      </c>
      <c r="D770" s="49">
        <v>2.9999999999999997E-4</v>
      </c>
      <c r="E770" s="53">
        <f t="shared" si="379"/>
        <v>74528.424694095171</v>
      </c>
      <c r="F770" s="83">
        <f t="shared" si="380"/>
        <v>74528.5</v>
      </c>
      <c r="G770" s="83">
        <f t="shared" si="376"/>
        <v>-1.6618979992927052E-2</v>
      </c>
      <c r="K770" s="83">
        <f>G770</f>
        <v>-1.6618979992927052E-2</v>
      </c>
      <c r="O770" s="83">
        <f t="shared" ca="1" si="404"/>
        <v>-1.9242461108618096E-2</v>
      </c>
      <c r="P770" s="83">
        <f t="shared" si="381"/>
        <v>-1.6698251884046098E-2</v>
      </c>
      <c r="Q770" s="146">
        <f t="shared" si="382"/>
        <v>40962.483800000002</v>
      </c>
      <c r="R770" s="83">
        <f t="shared" si="378"/>
        <v>6.2840327215897927E-9</v>
      </c>
      <c r="S770" s="85">
        <v>1</v>
      </c>
      <c r="T770" s="83">
        <f t="shared" si="383"/>
        <v>6.2840327215897927E-9</v>
      </c>
      <c r="Z770" s="83">
        <f t="shared" si="384"/>
        <v>74528.5</v>
      </c>
      <c r="AA770" s="90">
        <f t="shared" si="385"/>
        <v>-1.4138731549141137E-2</v>
      </c>
      <c r="AB770" s="90">
        <f t="shared" si="386"/>
        <v>-1.9178500327832013E-2</v>
      </c>
      <c r="AC770" s="90">
        <f t="shared" si="387"/>
        <v>7.9271891119045423E-5</v>
      </c>
      <c r="AD770" s="90">
        <f t="shared" si="388"/>
        <v>-2.4802484437859151E-3</v>
      </c>
      <c r="AE770" s="90">
        <f t="shared" si="389"/>
        <v>6.1516323429024538E-6</v>
      </c>
      <c r="AF770" s="83">
        <f t="shared" si="390"/>
        <v>7.9271891119045423E-5</v>
      </c>
      <c r="AG770" s="147"/>
      <c r="AH770" s="83">
        <f t="shared" si="391"/>
        <v>2.5595203349049614E-3</v>
      </c>
      <c r="AI770" s="83">
        <f t="shared" si="392"/>
        <v>0.85465230571647743</v>
      </c>
      <c r="AJ770" s="83">
        <f t="shared" si="393"/>
        <v>0.9959769058203034</v>
      </c>
      <c r="AK770" s="83">
        <f t="shared" si="394"/>
        <v>-0.31371512012450514</v>
      </c>
      <c r="AL770" s="83">
        <f t="shared" si="395"/>
        <v>-2.0046644540589971</v>
      </c>
      <c r="AM770" s="83">
        <f t="shared" si="396"/>
        <v>-1.5654259508053401</v>
      </c>
      <c r="AN770" s="90">
        <f t="shared" si="403"/>
        <v>67.456804437562766</v>
      </c>
      <c r="AO770" s="90">
        <f t="shared" si="403"/>
        <v>67.456804437317857</v>
      </c>
      <c r="AP770" s="90">
        <f t="shared" si="403"/>
        <v>67.45680444542937</v>
      </c>
      <c r="AQ770" s="90">
        <f t="shared" si="403"/>
        <v>67.456804176774781</v>
      </c>
      <c r="AR770" s="90">
        <f t="shared" si="403"/>
        <v>67.45681307509291</v>
      </c>
      <c r="AS770" s="90">
        <f t="shared" si="403"/>
        <v>67.456518825889731</v>
      </c>
      <c r="AT770" s="90">
        <f t="shared" si="403"/>
        <v>67.466838371778977</v>
      </c>
      <c r="AU770" s="90">
        <f t="shared" si="397"/>
        <v>67.801233687417124</v>
      </c>
      <c r="AV770" s="90"/>
    </row>
    <row r="771" spans="1:64" ht="12.95" customHeight="1">
      <c r="A771" s="214" t="s">
        <v>1428</v>
      </c>
      <c r="B771" s="215" t="s">
        <v>195</v>
      </c>
      <c r="C771" s="216">
        <v>55982.639800000004</v>
      </c>
      <c r="D771" s="216">
        <v>4.0000000000000002E-4</v>
      </c>
      <c r="E771" s="53">
        <f t="shared" si="379"/>
        <v>74535.928558857413</v>
      </c>
      <c r="F771" s="83">
        <f t="shared" si="380"/>
        <v>74536</v>
      </c>
      <c r="G771" s="83">
        <f t="shared" si="376"/>
        <v>-1.5766079995955806E-2</v>
      </c>
      <c r="M771" s="83">
        <f>G771</f>
        <v>-1.5766079995955806E-2</v>
      </c>
      <c r="O771" s="83">
        <f t="shared" ca="1" si="404"/>
        <v>-1.9249987459071839E-2</v>
      </c>
      <c r="P771" s="83">
        <f t="shared" si="381"/>
        <v>-1.6700580540061915E-2</v>
      </c>
      <c r="Q771" s="146">
        <f t="shared" si="382"/>
        <v>40964.139800000004</v>
      </c>
      <c r="R771" s="83">
        <f t="shared" si="378"/>
        <v>8.7329126693461324E-7</v>
      </c>
      <c r="S771" s="85">
        <v>1</v>
      </c>
      <c r="T771" s="83">
        <f t="shared" si="383"/>
        <v>8.7329126693461324E-7</v>
      </c>
      <c r="Z771" s="83">
        <f t="shared" si="384"/>
        <v>74536</v>
      </c>
      <c r="AA771" s="90">
        <f t="shared" si="385"/>
        <v>-1.4145500480928611E-2</v>
      </c>
      <c r="AB771" s="90">
        <f t="shared" si="386"/>
        <v>-1.832116005508911E-2</v>
      </c>
      <c r="AC771" s="90">
        <f t="shared" si="387"/>
        <v>9.3450054410610869E-4</v>
      </c>
      <c r="AD771" s="90">
        <f t="shared" si="388"/>
        <v>-1.620579515027195E-3</v>
      </c>
      <c r="AE771" s="90">
        <f t="shared" si="389"/>
        <v>2.6262779645257786E-6</v>
      </c>
      <c r="AF771" s="83">
        <f t="shared" si="390"/>
        <v>9.3450054410610869E-4</v>
      </c>
      <c r="AG771" s="147"/>
      <c r="AH771" s="83">
        <f t="shared" si="391"/>
        <v>2.5550800591333041E-3</v>
      </c>
      <c r="AI771" s="83">
        <f t="shared" si="392"/>
        <v>0.85564034558941748</v>
      </c>
      <c r="AJ771" s="83">
        <f t="shared" si="393"/>
        <v>0.99568995304504881</v>
      </c>
      <c r="AK771" s="83">
        <f t="shared" si="394"/>
        <v>-0.31417100281013555</v>
      </c>
      <c r="AL771" s="83">
        <f t="shared" si="395"/>
        <v>-2.0015172621675998</v>
      </c>
      <c r="AM771" s="83">
        <f t="shared" si="396"/>
        <v>-1.560009504206743</v>
      </c>
      <c r="AN771" s="90">
        <f t="shared" ref="AN771:AT780" si="405">$AU771+$AB$7*SIN(AO771)</f>
        <v>67.460257758503658</v>
      </c>
      <c r="AO771" s="90">
        <f t="shared" si="405"/>
        <v>67.460257758296322</v>
      </c>
      <c r="AP771" s="90">
        <f t="shared" si="405"/>
        <v>67.460257765445164</v>
      </c>
      <c r="AQ771" s="90">
        <f t="shared" si="405"/>
        <v>67.460257518963289</v>
      </c>
      <c r="AR771" s="90">
        <f t="shared" si="405"/>
        <v>67.460266017730675</v>
      </c>
      <c r="AS771" s="90">
        <f t="shared" si="405"/>
        <v>67.459973471304878</v>
      </c>
      <c r="AT771" s="90">
        <f t="shared" si="405"/>
        <v>67.470708478535627</v>
      </c>
      <c r="AU771" s="90">
        <f t="shared" si="397"/>
        <v>67.804789220736211</v>
      </c>
    </row>
    <row r="772" spans="1:64" ht="12.95" customHeight="1">
      <c r="A772" s="214" t="s">
        <v>1428</v>
      </c>
      <c r="B772" s="215" t="s">
        <v>197</v>
      </c>
      <c r="C772" s="216">
        <v>55982.749600000214</v>
      </c>
      <c r="D772" s="216">
        <v>2.0000000000000001E-4</v>
      </c>
      <c r="E772" s="53">
        <f t="shared" si="379"/>
        <v>74536.426097717602</v>
      </c>
      <c r="F772" s="83">
        <f t="shared" si="380"/>
        <v>74536.5</v>
      </c>
      <c r="G772" s="83">
        <f t="shared" si="376"/>
        <v>-1.6309219790855423E-2</v>
      </c>
      <c r="M772" s="83">
        <f>G772</f>
        <v>-1.6309219790855423E-2</v>
      </c>
      <c r="O772" s="83">
        <f t="shared" ca="1" si="404"/>
        <v>-1.9250489215768753E-2</v>
      </c>
      <c r="P772" s="83">
        <f t="shared" si="381"/>
        <v>-1.6700735781594284E-2</v>
      </c>
      <c r="Q772" s="146">
        <f t="shared" si="382"/>
        <v>40964.249600000214</v>
      </c>
      <c r="R772" s="83">
        <f t="shared" si="378"/>
        <v>1.5328477100423191E-7</v>
      </c>
      <c r="S772" s="85">
        <v>1</v>
      </c>
      <c r="T772" s="83">
        <f t="shared" si="383"/>
        <v>1.5328477100423191E-7</v>
      </c>
      <c r="Z772" s="83">
        <f t="shared" si="384"/>
        <v>74536.5</v>
      </c>
      <c r="AA772" s="90">
        <f t="shared" si="385"/>
        <v>-1.4145953008076239E-2</v>
      </c>
      <c r="AB772" s="90">
        <f t="shared" si="386"/>
        <v>-1.8864002564373466E-2</v>
      </c>
      <c r="AC772" s="90">
        <f t="shared" si="387"/>
        <v>3.9151599073886101E-4</v>
      </c>
      <c r="AD772" s="90">
        <f t="shared" si="388"/>
        <v>-2.163266782779184E-3</v>
      </c>
      <c r="AE772" s="90">
        <f t="shared" si="389"/>
        <v>4.6797231734758008E-6</v>
      </c>
      <c r="AF772" s="83">
        <f t="shared" si="390"/>
        <v>3.9151599073886101E-4</v>
      </c>
      <c r="AG772" s="147"/>
      <c r="AH772" s="83">
        <f t="shared" si="391"/>
        <v>2.5547827735180446E-3</v>
      </c>
      <c r="AI772" s="83">
        <f t="shared" si="392"/>
        <v>0.8557063471835723</v>
      </c>
      <c r="AJ772" s="83">
        <f t="shared" si="393"/>
        <v>0.99567044811670613</v>
      </c>
      <c r="AK772" s="83">
        <f t="shared" si="394"/>
        <v>-0.31420132174317988</v>
      </c>
      <c r="AL772" s="83">
        <f t="shared" si="395"/>
        <v>-2.001307190554535</v>
      </c>
      <c r="AM772" s="83">
        <f t="shared" si="396"/>
        <v>-1.5596489092314172</v>
      </c>
      <c r="AN772" s="90">
        <f t="shared" si="405"/>
        <v>67.460488121866661</v>
      </c>
      <c r="AO772" s="90">
        <f t="shared" si="405"/>
        <v>67.460488121661697</v>
      </c>
      <c r="AP772" s="90">
        <f t="shared" si="405"/>
        <v>67.460488128748338</v>
      </c>
      <c r="AQ772" s="90">
        <f t="shared" si="405"/>
        <v>67.460487883740328</v>
      </c>
      <c r="AR772" s="90">
        <f t="shared" si="405"/>
        <v>67.46049635486979</v>
      </c>
      <c r="AS772" s="90">
        <f t="shared" si="405"/>
        <v>67.460203960809238</v>
      </c>
      <c r="AT772" s="90">
        <f t="shared" si="405"/>
        <v>67.470966635861757</v>
      </c>
      <c r="AU772" s="90">
        <f t="shared" si="397"/>
        <v>67.805026256290816</v>
      </c>
    </row>
    <row r="773" spans="1:64" ht="12.95" customHeight="1">
      <c r="A773" s="214" t="s">
        <v>1428</v>
      </c>
      <c r="B773" s="215" t="s">
        <v>195</v>
      </c>
      <c r="C773" s="216">
        <v>55983.521699999925</v>
      </c>
      <c r="D773" s="216">
        <v>2.0000000000000001E-4</v>
      </c>
      <c r="E773" s="53">
        <f t="shared" si="379"/>
        <v>74539.924729348495</v>
      </c>
      <c r="F773" s="83">
        <f t="shared" si="380"/>
        <v>74540</v>
      </c>
      <c r="G773" s="83">
        <f t="shared" si="376"/>
        <v>-1.661120007338468E-2</v>
      </c>
      <c r="M773" s="83">
        <f>G773</f>
        <v>-1.661120007338468E-2</v>
      </c>
      <c r="O773" s="83">
        <f t="shared" ca="1" si="404"/>
        <v>-1.9254001512647161E-2</v>
      </c>
      <c r="P773" s="83">
        <f t="shared" si="381"/>
        <v>-1.6701822464613783E-2</v>
      </c>
      <c r="Q773" s="146">
        <f t="shared" si="382"/>
        <v>40965.021699999925</v>
      </c>
      <c r="R773" s="83">
        <f t="shared" si="378"/>
        <v>8.2124177920806408E-9</v>
      </c>
      <c r="S773" s="85">
        <v>1</v>
      </c>
      <c r="T773" s="83">
        <f t="shared" si="383"/>
        <v>8.2124177920806408E-9</v>
      </c>
      <c r="Z773" s="83">
        <f t="shared" si="384"/>
        <v>74540</v>
      </c>
      <c r="AA773" s="90">
        <f t="shared" si="385"/>
        <v>-1.4149125130292227E-2</v>
      </c>
      <c r="AB773" s="90">
        <f t="shared" si="386"/>
        <v>-1.9163897407706236E-2</v>
      </c>
      <c r="AC773" s="90">
        <f t="shared" si="387"/>
        <v>9.0622391229103205E-5</v>
      </c>
      <c r="AD773" s="90">
        <f t="shared" si="388"/>
        <v>-2.4620749430924529E-3</v>
      </c>
      <c r="AE773" s="90">
        <f t="shared" si="389"/>
        <v>6.0618130254037055E-6</v>
      </c>
      <c r="AF773" s="83">
        <f t="shared" si="390"/>
        <v>9.0622391229103205E-5</v>
      </c>
      <c r="AG773" s="147"/>
      <c r="AH773" s="83">
        <f t="shared" si="391"/>
        <v>2.5526973343215566E-3</v>
      </c>
      <c r="AI773" s="83">
        <f t="shared" si="392"/>
        <v>0.8561688220094511</v>
      </c>
      <c r="AJ773" s="83">
        <f t="shared" si="393"/>
        <v>0.99553259762843549</v>
      </c>
      <c r="AK773" s="83">
        <f t="shared" si="394"/>
        <v>-0.31441329657970901</v>
      </c>
      <c r="AL773" s="83">
        <f t="shared" si="395"/>
        <v>-1.9998357811123788</v>
      </c>
      <c r="AM773" s="83">
        <f t="shared" si="396"/>
        <v>-1.5571264931724169</v>
      </c>
      <c r="AN773" s="90">
        <f t="shared" si="405"/>
        <v>67.462101163248121</v>
      </c>
      <c r="AO773" s="90">
        <f t="shared" si="405"/>
        <v>67.462101163059231</v>
      </c>
      <c r="AP773" s="90">
        <f t="shared" si="405"/>
        <v>67.46210116971784</v>
      </c>
      <c r="AQ773" s="90">
        <f t="shared" si="405"/>
        <v>67.462100934998105</v>
      </c>
      <c r="AR773" s="90">
        <f t="shared" si="405"/>
        <v>67.462109209407501</v>
      </c>
      <c r="AS773" s="90">
        <f t="shared" si="405"/>
        <v>67.461818017851471</v>
      </c>
      <c r="AT773" s="90">
        <f t="shared" si="405"/>
        <v>67.472774262622053</v>
      </c>
      <c r="AU773" s="90">
        <f t="shared" si="397"/>
        <v>67.80668550517305</v>
      </c>
    </row>
    <row r="774" spans="1:64" ht="12.95" customHeight="1">
      <c r="A774" s="214" t="s">
        <v>1428</v>
      </c>
      <c r="B774" s="215" t="s">
        <v>197</v>
      </c>
      <c r="C774" s="216">
        <v>55987.604299999774</v>
      </c>
      <c r="D774" s="216">
        <v>1E-4</v>
      </c>
      <c r="E774" s="53">
        <f t="shared" si="379"/>
        <v>74558.424293525517</v>
      </c>
      <c r="F774" s="83">
        <f t="shared" si="380"/>
        <v>74558.5</v>
      </c>
      <c r="G774" s="83">
        <f t="shared" si="376"/>
        <v>-1.6707380229490809E-2</v>
      </c>
      <c r="M774" s="83">
        <f>G774</f>
        <v>-1.6707380229490809E-2</v>
      </c>
      <c r="O774" s="83">
        <f t="shared" ca="1" si="404"/>
        <v>-1.9272566510433041E-2</v>
      </c>
      <c r="P774" s="83">
        <f t="shared" si="381"/>
        <v>-1.6707566136518449E-2</v>
      </c>
      <c r="Q774" s="146">
        <f t="shared" si="382"/>
        <v>40969.104299999774</v>
      </c>
      <c r="R774" s="83">
        <f t="shared" si="378"/>
        <v>3.4561422926037931E-14</v>
      </c>
      <c r="S774" s="85">
        <v>1</v>
      </c>
      <c r="T774" s="83">
        <f t="shared" si="383"/>
        <v>3.4561422926037931E-14</v>
      </c>
      <c r="Z774" s="83">
        <f t="shared" si="384"/>
        <v>74558.5</v>
      </c>
      <c r="AA774" s="90">
        <f t="shared" si="385"/>
        <v>-1.4166021172477403E-2</v>
      </c>
      <c r="AB774" s="90">
        <f t="shared" si="386"/>
        <v>-1.9248925193531854E-2</v>
      </c>
      <c r="AC774" s="90">
        <f t="shared" si="387"/>
        <v>1.8590702764026412E-7</v>
      </c>
      <c r="AD774" s="90">
        <f t="shared" si="388"/>
        <v>-2.5413590570134061E-3</v>
      </c>
      <c r="AE774" s="90">
        <f t="shared" si="389"/>
        <v>6.4585058566640689E-6</v>
      </c>
      <c r="AF774" s="83">
        <f t="shared" si="390"/>
        <v>1.8590702764026412E-7</v>
      </c>
      <c r="AG774" s="147"/>
      <c r="AH774" s="83">
        <f t="shared" si="391"/>
        <v>2.541544964041046E-3</v>
      </c>
      <c r="AI774" s="83">
        <f t="shared" si="392"/>
        <v>0.85862685243067305</v>
      </c>
      <c r="AJ774" s="83">
        <f t="shared" si="393"/>
        <v>0.99476545026337881</v>
      </c>
      <c r="AK774" s="83">
        <f t="shared" si="394"/>
        <v>-0.31552616686197416</v>
      </c>
      <c r="AL774" s="83">
        <f t="shared" si="395"/>
        <v>-1.9920317996540973</v>
      </c>
      <c r="AM774" s="83">
        <f t="shared" si="396"/>
        <v>-1.5438442026325181</v>
      </c>
      <c r="AN774" s="90">
        <f t="shared" si="405"/>
        <v>67.470641766604459</v>
      </c>
      <c r="AO774" s="90">
        <f t="shared" si="405"/>
        <v>67.470641766486878</v>
      </c>
      <c r="AP774" s="90">
        <f t="shared" si="405"/>
        <v>67.470641771111147</v>
      </c>
      <c r="AQ774" s="90">
        <f t="shared" si="405"/>
        <v>67.470641589227895</v>
      </c>
      <c r="AR774" s="90">
        <f t="shared" si="405"/>
        <v>67.47064874346141</v>
      </c>
      <c r="AS774" s="90">
        <f t="shared" si="405"/>
        <v>67.47036785877296</v>
      </c>
      <c r="AT774" s="90">
        <f t="shared" si="405"/>
        <v>67.48234412293084</v>
      </c>
      <c r="AU774" s="90">
        <f t="shared" si="397"/>
        <v>67.815455820693444</v>
      </c>
    </row>
    <row r="775" spans="1:64" ht="12.95" customHeight="1">
      <c r="A775" s="214" t="s">
        <v>1428</v>
      </c>
      <c r="B775" s="215" t="s">
        <v>195</v>
      </c>
      <c r="C775" s="216">
        <v>55987.714999999851</v>
      </c>
      <c r="D775" s="216">
        <v>1E-4</v>
      </c>
      <c r="E775" s="53">
        <f t="shared" si="379"/>
        <v>74558.925910572478</v>
      </c>
      <c r="F775" s="83">
        <f t="shared" si="380"/>
        <v>74559</v>
      </c>
      <c r="G775" s="83">
        <f t="shared" si="376"/>
        <v>-1.6350520148989744E-2</v>
      </c>
      <c r="M775" s="83">
        <f>G775</f>
        <v>-1.6350520148989744E-2</v>
      </c>
      <c r="O775" s="83">
        <f t="shared" ca="1" si="404"/>
        <v>-1.9273068267129968E-2</v>
      </c>
      <c r="P775" s="83">
        <f t="shared" si="381"/>
        <v>-1.6707721365664452E-2</v>
      </c>
      <c r="Q775" s="146">
        <f t="shared" si="382"/>
        <v>40969.214999999851</v>
      </c>
      <c r="R775" s="83">
        <f t="shared" si="378"/>
        <v>1.2759270919389127E-7</v>
      </c>
      <c r="S775" s="85">
        <v>1</v>
      </c>
      <c r="T775" s="83">
        <f t="shared" si="383"/>
        <v>1.2759270919389127E-7</v>
      </c>
      <c r="Z775" s="83">
        <f t="shared" si="384"/>
        <v>74559</v>
      </c>
      <c r="AA775" s="90">
        <f t="shared" si="385"/>
        <v>-1.4166480841982252E-2</v>
      </c>
      <c r="AB775" s="90">
        <f t="shared" si="386"/>
        <v>-1.8891760672671946E-2</v>
      </c>
      <c r="AC775" s="90">
        <f t="shared" si="387"/>
        <v>3.5720121667470739E-4</v>
      </c>
      <c r="AD775" s="90">
        <f t="shared" si="388"/>
        <v>-2.1840393070074928E-3</v>
      </c>
      <c r="AE775" s="90">
        <f t="shared" si="389"/>
        <v>4.7700276945537698E-6</v>
      </c>
      <c r="AF775" s="83">
        <f t="shared" si="390"/>
        <v>3.5720121667470739E-4</v>
      </c>
      <c r="AG775" s="147"/>
      <c r="AH775" s="83">
        <f t="shared" si="391"/>
        <v>2.5412405236822002E-3</v>
      </c>
      <c r="AI775" s="83">
        <f t="shared" si="392"/>
        <v>0.85869360223783697</v>
      </c>
      <c r="AJ775" s="83">
        <f t="shared" si="393"/>
        <v>0.99474381179147386</v>
      </c>
      <c r="AK775" s="83">
        <f t="shared" si="394"/>
        <v>-0.31555606598471592</v>
      </c>
      <c r="AL775" s="83">
        <f t="shared" si="395"/>
        <v>-1.9918202588962031</v>
      </c>
      <c r="AM775" s="83">
        <f t="shared" si="396"/>
        <v>-1.5434863917499406</v>
      </c>
      <c r="AN775" s="90">
        <f t="shared" si="405"/>
        <v>67.470872934092029</v>
      </c>
      <c r="AO775" s="90">
        <f t="shared" si="405"/>
        <v>67.470872933976082</v>
      </c>
      <c r="AP775" s="90">
        <f t="shared" si="405"/>
        <v>67.470872938550968</v>
      </c>
      <c r="AQ775" s="90">
        <f t="shared" si="405"/>
        <v>67.470872758044294</v>
      </c>
      <c r="AR775" s="90">
        <f t="shared" si="405"/>
        <v>67.470879880460316</v>
      </c>
      <c r="AS775" s="90">
        <f t="shared" si="405"/>
        <v>67.470599366509987</v>
      </c>
      <c r="AT775" s="90">
        <f t="shared" si="405"/>
        <v>67.482603123690225</v>
      </c>
      <c r="AU775" s="90">
        <f t="shared" si="397"/>
        <v>67.815692856248049</v>
      </c>
    </row>
    <row r="776" spans="1:64" ht="12.95" customHeight="1">
      <c r="A776" s="151" t="s">
        <v>1367</v>
      </c>
      <c r="B776" s="150" t="s">
        <v>197</v>
      </c>
      <c r="C776" s="49">
        <v>56005.593999999997</v>
      </c>
      <c r="D776" s="149" t="s">
        <v>56</v>
      </c>
      <c r="E776" s="53">
        <f t="shared" si="379"/>
        <v>74639.941368353291</v>
      </c>
      <c r="F776" s="83">
        <f t="shared" si="380"/>
        <v>74640</v>
      </c>
      <c r="G776" s="83">
        <f t="shared" si="376"/>
        <v>-1.293920000171056E-2</v>
      </c>
      <c r="I776" s="83">
        <f>G776</f>
        <v>-1.293920000171056E-2</v>
      </c>
      <c r="O776" s="83">
        <f t="shared" ca="1" si="404"/>
        <v>-1.9354352852030333E-2</v>
      </c>
      <c r="P776" s="83">
        <f t="shared" si="381"/>
        <v>-1.6732864853157937E-2</v>
      </c>
      <c r="Q776" s="146">
        <f t="shared" si="382"/>
        <v>40987.093999999997</v>
      </c>
      <c r="R776" s="83">
        <f t="shared" si="378"/>
        <v>1.4391893005107246E-5</v>
      </c>
      <c r="S776" s="85">
        <v>0.1</v>
      </c>
      <c r="T776" s="83">
        <f t="shared" si="383"/>
        <v>1.4391893005107247E-6</v>
      </c>
      <c r="Z776" s="83">
        <f t="shared" si="384"/>
        <v>74640</v>
      </c>
      <c r="AA776" s="90">
        <f t="shared" si="385"/>
        <v>-1.4243064435170084E-2</v>
      </c>
      <c r="AB776" s="90">
        <f t="shared" si="386"/>
        <v>-1.5429000419698413E-2</v>
      </c>
      <c r="AC776" s="90">
        <f t="shared" si="387"/>
        <v>3.7936648514473766E-3</v>
      </c>
      <c r="AD776" s="90">
        <f t="shared" si="388"/>
        <v>1.3038644334595235E-3</v>
      </c>
      <c r="AE776" s="90">
        <f t="shared" si="389"/>
        <v>1.7000624608407243E-7</v>
      </c>
      <c r="AF776" s="83">
        <f t="shared" si="390"/>
        <v>3.7936648514473766E-3</v>
      </c>
      <c r="AG776" s="147"/>
      <c r="AH776" s="83">
        <f t="shared" si="391"/>
        <v>2.4898004179878521E-3</v>
      </c>
      <c r="AI776" s="83">
        <f t="shared" si="392"/>
        <v>0.86972999816234342</v>
      </c>
      <c r="AJ776" s="83">
        <f t="shared" si="393"/>
        <v>0.99059100037156955</v>
      </c>
      <c r="AK776" s="83">
        <f t="shared" si="394"/>
        <v>-0.32026997275655733</v>
      </c>
      <c r="AL776" s="83">
        <f t="shared" si="395"/>
        <v>-1.9571086016675627</v>
      </c>
      <c r="AM776" s="83">
        <f t="shared" si="396"/>
        <v>-1.4863088589290883</v>
      </c>
      <c r="AN776" s="90">
        <f t="shared" si="405"/>
        <v>67.508562571150335</v>
      </c>
      <c r="AO776" s="90">
        <f t="shared" si="405"/>
        <v>67.508562571146712</v>
      </c>
      <c r="AP776" s="90">
        <f t="shared" si="405"/>
        <v>67.50856257144126</v>
      </c>
      <c r="AQ776" s="90">
        <f t="shared" si="405"/>
        <v>67.508562547558682</v>
      </c>
      <c r="AR776" s="90">
        <f t="shared" si="405"/>
        <v>67.508564483998398</v>
      </c>
      <c r="AS776" s="90">
        <f t="shared" si="405"/>
        <v>67.508407813776216</v>
      </c>
      <c r="AT776" s="90">
        <f t="shared" si="405"/>
        <v>67.524807435005698</v>
      </c>
      <c r="AU776" s="90">
        <f t="shared" si="397"/>
        <v>67.854092616094078</v>
      </c>
    </row>
    <row r="777" spans="1:64" ht="12.95" customHeight="1">
      <c r="A777" s="49" t="s">
        <v>317</v>
      </c>
      <c r="B777" s="50" t="s">
        <v>197</v>
      </c>
      <c r="C777" s="49">
        <v>56039.684699999998</v>
      </c>
      <c r="D777" s="49">
        <v>5.9999999999999995E-4</v>
      </c>
      <c r="E777" s="53">
        <f t="shared" si="379"/>
        <v>74794.417215243273</v>
      </c>
      <c r="F777" s="83">
        <f t="shared" si="380"/>
        <v>74794.5</v>
      </c>
      <c r="G777" s="83">
        <f t="shared" si="376"/>
        <v>-1.8269460000738036E-2</v>
      </c>
      <c r="K777" s="83">
        <f>G777</f>
        <v>-1.8269460000738036E-2</v>
      </c>
      <c r="O777" s="83">
        <f t="shared" ca="1" si="404"/>
        <v>-1.9509395671377321E-2</v>
      </c>
      <c r="P777" s="83">
        <f t="shared" si="381"/>
        <v>-1.6780803697462224E-2</v>
      </c>
      <c r="Q777" s="146">
        <f t="shared" si="382"/>
        <v>41021.184699999998</v>
      </c>
      <c r="R777" s="83">
        <f t="shared" si="378"/>
        <v>2.2160975892828068E-6</v>
      </c>
      <c r="S777" s="85">
        <v>1</v>
      </c>
      <c r="T777" s="83">
        <f t="shared" si="383"/>
        <v>2.2160975892828068E-6</v>
      </c>
      <c r="Z777" s="83">
        <f t="shared" si="384"/>
        <v>74794.5</v>
      </c>
      <c r="AA777" s="90">
        <f t="shared" si="385"/>
        <v>-1.4401051362734254E-2</v>
      </c>
      <c r="AB777" s="90">
        <f t="shared" si="386"/>
        <v>-2.0649212335466006E-2</v>
      </c>
      <c r="AC777" s="90">
        <f t="shared" si="387"/>
        <v>-1.4886563032758121E-3</v>
      </c>
      <c r="AD777" s="90">
        <f t="shared" si="388"/>
        <v>-3.868408638003782E-3</v>
      </c>
      <c r="AE777" s="90">
        <f t="shared" si="389"/>
        <v>1.4964585390582275E-5</v>
      </c>
      <c r="AF777" s="83">
        <f t="shared" si="390"/>
        <v>-1.4886563032758121E-3</v>
      </c>
      <c r="AG777" s="147"/>
      <c r="AH777" s="83">
        <f t="shared" si="391"/>
        <v>2.3797523347279699E-3</v>
      </c>
      <c r="AI777" s="83">
        <f t="shared" si="392"/>
        <v>0.89204744912286893</v>
      </c>
      <c r="AJ777" s="83">
        <f t="shared" si="393"/>
        <v>0.97884417398956858</v>
      </c>
      <c r="AK777" s="83">
        <f t="shared" si="394"/>
        <v>-0.32846518169722255</v>
      </c>
      <c r="AL777" s="83">
        <f t="shared" si="395"/>
        <v>-1.8883327596249269</v>
      </c>
      <c r="AM777" s="83">
        <f t="shared" si="396"/>
        <v>-1.3812807934533047</v>
      </c>
      <c r="AN777" s="90">
        <f t="shared" si="405"/>
        <v>67.581830734507705</v>
      </c>
      <c r="AO777" s="90">
        <f t="shared" si="405"/>
        <v>67.581830734519841</v>
      </c>
      <c r="AP777" s="90">
        <f t="shared" si="405"/>
        <v>67.581830735453664</v>
      </c>
      <c r="AQ777" s="90">
        <f t="shared" si="405"/>
        <v>67.581830807324238</v>
      </c>
      <c r="AR777" s="90">
        <f t="shared" si="405"/>
        <v>67.581836338292788</v>
      </c>
      <c r="AS777" s="90">
        <f t="shared" si="405"/>
        <v>67.582259574402499</v>
      </c>
      <c r="AT777" s="90">
        <f t="shared" si="405"/>
        <v>67.606649115442522</v>
      </c>
      <c r="AU777" s="90">
        <f t="shared" si="397"/>
        <v>67.927336602467065</v>
      </c>
    </row>
    <row r="778" spans="1:64" ht="12.95" customHeight="1">
      <c r="A778" s="53" t="s">
        <v>321</v>
      </c>
      <c r="B778" s="50" t="s">
        <v>195</v>
      </c>
      <c r="C778" s="49">
        <v>56061.425000000003</v>
      </c>
      <c r="D778" s="49">
        <v>1.8E-3</v>
      </c>
      <c r="E778" s="53">
        <f t="shared" si="379"/>
        <v>74892.929456239886</v>
      </c>
      <c r="F778" s="83">
        <f t="shared" si="380"/>
        <v>74893</v>
      </c>
      <c r="G778" s="83">
        <f t="shared" si="376"/>
        <v>-1.556803999847034E-2</v>
      </c>
      <c r="J778" s="83">
        <f>G778</f>
        <v>-1.556803999847034E-2</v>
      </c>
      <c r="O778" s="83">
        <f t="shared" ca="1" si="404"/>
        <v>-1.9608241740669739E-2</v>
      </c>
      <c r="P778" s="83">
        <f t="shared" si="381"/>
        <v>-1.6811352931118587E-2</v>
      </c>
      <c r="Q778" s="146">
        <f t="shared" si="382"/>
        <v>41042.925000000003</v>
      </c>
      <c r="R778" s="83">
        <f t="shared" si="378"/>
        <v>1.5458270484903837E-6</v>
      </c>
      <c r="S778" s="85">
        <v>1</v>
      </c>
      <c r="T778" s="83">
        <f t="shared" si="383"/>
        <v>1.5458270484903837E-6</v>
      </c>
      <c r="Z778" s="83">
        <f t="shared" si="384"/>
        <v>74893</v>
      </c>
      <c r="AA778" s="90">
        <f t="shared" si="385"/>
        <v>-1.4510163034049787E-2</v>
      </c>
      <c r="AB778" s="90">
        <f t="shared" si="386"/>
        <v>-1.786922989553914E-2</v>
      </c>
      <c r="AC778" s="90">
        <f t="shared" si="387"/>
        <v>1.2433129326482467E-3</v>
      </c>
      <c r="AD778" s="90">
        <f t="shared" si="388"/>
        <v>-1.0578769644205531E-3</v>
      </c>
      <c r="AE778" s="90">
        <f t="shared" si="389"/>
        <v>1.1191036718516441E-6</v>
      </c>
      <c r="AF778" s="83">
        <f t="shared" si="390"/>
        <v>1.2433129326482467E-3</v>
      </c>
      <c r="AG778" s="147"/>
      <c r="AH778" s="83">
        <f t="shared" si="391"/>
        <v>2.3011898970688007E-3</v>
      </c>
      <c r="AI778" s="83">
        <f t="shared" si="392"/>
        <v>0.90717859857127847</v>
      </c>
      <c r="AJ778" s="83">
        <f t="shared" si="393"/>
        <v>0.96846532780682981</v>
      </c>
      <c r="AK778" s="83">
        <f t="shared" si="394"/>
        <v>-0.33305752696054952</v>
      </c>
      <c r="AL778" s="83">
        <f t="shared" si="395"/>
        <v>-1.8425943101735225</v>
      </c>
      <c r="AM778" s="83">
        <f t="shared" si="396"/>
        <v>-1.3168040408828907</v>
      </c>
      <c r="AN778" s="90">
        <f t="shared" si="405"/>
        <v>67.629539528390197</v>
      </c>
      <c r="AO778" s="90">
        <f t="shared" si="405"/>
        <v>67.629539529159288</v>
      </c>
      <c r="AP778" s="90">
        <f t="shared" si="405"/>
        <v>67.629539555269204</v>
      </c>
      <c r="AQ778" s="90">
        <f t="shared" si="405"/>
        <v>67.629540441672503</v>
      </c>
      <c r="AR778" s="90">
        <f t="shared" si="405"/>
        <v>67.629570528651982</v>
      </c>
      <c r="AS778" s="90">
        <f t="shared" si="405"/>
        <v>67.630585561961581</v>
      </c>
      <c r="AT778" s="90">
        <f t="shared" si="405"/>
        <v>67.659727430453117</v>
      </c>
      <c r="AU778" s="90">
        <f t="shared" si="397"/>
        <v>67.974032606724279</v>
      </c>
    </row>
    <row r="779" spans="1:64" ht="12.95" customHeight="1">
      <c r="A779" s="149" t="s">
        <v>1375</v>
      </c>
      <c r="B779" s="150" t="s">
        <v>197</v>
      </c>
      <c r="C779" s="49">
        <v>56064.623599999999</v>
      </c>
      <c r="D779" s="149" t="s">
        <v>55</v>
      </c>
      <c r="E779" s="53">
        <f t="shared" si="379"/>
        <v>74907.42333415561</v>
      </c>
      <c r="F779" s="83">
        <f t="shared" si="380"/>
        <v>74907.5</v>
      </c>
      <c r="G779" s="83">
        <f t="shared" si="376"/>
        <v>-1.6919100002269261E-2</v>
      </c>
      <c r="K779" s="83">
        <f t="shared" ref="K779:K784" si="406">G779</f>
        <v>-1.6919100002269261E-2</v>
      </c>
      <c r="O779" s="83">
        <f t="shared" ca="1" si="404"/>
        <v>-1.9622792684880298E-2</v>
      </c>
      <c r="P779" s="83">
        <f t="shared" si="381"/>
        <v>-1.6815849124425873E-2</v>
      </c>
      <c r="Q779" s="146">
        <f t="shared" si="382"/>
        <v>41046.123599999999</v>
      </c>
      <c r="R779" s="83">
        <f t="shared" si="378"/>
        <v>1.0660743775430113E-8</v>
      </c>
      <c r="S779" s="85">
        <v>1</v>
      </c>
      <c r="T779" s="83">
        <f t="shared" si="383"/>
        <v>1.0660743775430113E-8</v>
      </c>
      <c r="Z779" s="83">
        <f t="shared" si="384"/>
        <v>74907.5</v>
      </c>
      <c r="AA779" s="90">
        <f t="shared" si="385"/>
        <v>-1.4526788536405976E-2</v>
      </c>
      <c r="AB779" s="90">
        <f t="shared" si="386"/>
        <v>-1.920816059028916E-2</v>
      </c>
      <c r="AC779" s="90">
        <f t="shared" si="387"/>
        <v>-1.0325087784338743E-4</v>
      </c>
      <c r="AD779" s="90">
        <f t="shared" si="388"/>
        <v>-2.3923114658632848E-3</v>
      </c>
      <c r="AE779" s="90">
        <f t="shared" si="389"/>
        <v>5.7231541497009385E-6</v>
      </c>
      <c r="AF779" s="83">
        <f t="shared" si="390"/>
        <v>-1.0325087784338743E-4</v>
      </c>
      <c r="AG779" s="147"/>
      <c r="AH779" s="83">
        <f t="shared" si="391"/>
        <v>2.2890605880198974E-3</v>
      </c>
      <c r="AI779" s="83">
        <f t="shared" si="392"/>
        <v>0.90946714599984813</v>
      </c>
      <c r="AJ779" s="83">
        <f t="shared" si="393"/>
        <v>0.96673216412308594</v>
      </c>
      <c r="AK779" s="83">
        <f t="shared" si="394"/>
        <v>-0.33368687594038848</v>
      </c>
      <c r="AL779" s="83">
        <f t="shared" si="395"/>
        <v>-1.8357294953174588</v>
      </c>
      <c r="AM779" s="83">
        <f t="shared" si="396"/>
        <v>-1.3074621190600377</v>
      </c>
      <c r="AN779" s="90">
        <f t="shared" si="405"/>
        <v>67.636631108676127</v>
      </c>
      <c r="AO779" s="90">
        <f t="shared" si="405"/>
        <v>67.636631109838902</v>
      </c>
      <c r="AP779" s="90">
        <f t="shared" si="405"/>
        <v>67.636631146291478</v>
      </c>
      <c r="AQ779" s="90">
        <f t="shared" si="405"/>
        <v>67.636632289065858</v>
      </c>
      <c r="AR779" s="90">
        <f t="shared" si="405"/>
        <v>67.636668107467216</v>
      </c>
      <c r="AS779" s="90">
        <f t="shared" si="405"/>
        <v>67.637783844996235</v>
      </c>
      <c r="AT779" s="90">
        <f t="shared" si="405"/>
        <v>67.667599202582267</v>
      </c>
      <c r="AU779" s="90">
        <f t="shared" si="397"/>
        <v>67.980906637807834</v>
      </c>
    </row>
    <row r="780" spans="1:64" ht="12.95" customHeight="1">
      <c r="A780" s="53" t="s">
        <v>1391</v>
      </c>
      <c r="B780" s="50" t="s">
        <v>197</v>
      </c>
      <c r="C780" s="49">
        <v>56064.623699999996</v>
      </c>
      <c r="D780" s="49">
        <v>2.0000000000000001E-4</v>
      </c>
      <c r="E780" s="53">
        <f t="shared" si="379"/>
        <v>74907.423787287538</v>
      </c>
      <c r="F780" s="83">
        <f t="shared" si="380"/>
        <v>74907.5</v>
      </c>
      <c r="G780" s="83">
        <f t="shared" si="376"/>
        <v>-1.6819100004795473E-2</v>
      </c>
      <c r="K780" s="83">
        <f t="shared" si="406"/>
        <v>-1.6819100004795473E-2</v>
      </c>
      <c r="O780" s="83">
        <f t="shared" ca="1" si="404"/>
        <v>-1.9622792684880298E-2</v>
      </c>
      <c r="P780" s="83">
        <f t="shared" si="381"/>
        <v>-1.6815849124425873E-2</v>
      </c>
      <c r="Q780" s="146">
        <f t="shared" si="382"/>
        <v>41046.123699999996</v>
      </c>
      <c r="R780" s="83">
        <f t="shared" si="378"/>
        <v>1.0568223177450097E-11</v>
      </c>
      <c r="S780" s="85">
        <v>1</v>
      </c>
      <c r="T780" s="83">
        <f t="shared" si="383"/>
        <v>1.0568223177450097E-11</v>
      </c>
      <c r="Z780" s="83">
        <f t="shared" si="384"/>
        <v>74907.5</v>
      </c>
      <c r="AA780" s="90">
        <f t="shared" si="385"/>
        <v>-1.4526788536405976E-2</v>
      </c>
      <c r="AB780" s="90">
        <f t="shared" si="386"/>
        <v>-1.9108160592815372E-2</v>
      </c>
      <c r="AC780" s="90">
        <f t="shared" si="387"/>
        <v>-3.2508803695999178E-6</v>
      </c>
      <c r="AD780" s="90">
        <f t="shared" si="388"/>
        <v>-2.2923114683894973E-3</v>
      </c>
      <c r="AE780" s="90">
        <f t="shared" si="389"/>
        <v>5.2546918681100131E-6</v>
      </c>
      <c r="AF780" s="83">
        <f t="shared" si="390"/>
        <v>-3.2508803695999178E-6</v>
      </c>
      <c r="AG780" s="147"/>
      <c r="AH780" s="83">
        <f t="shared" si="391"/>
        <v>2.2890605880198974E-3</v>
      </c>
      <c r="AI780" s="83">
        <f t="shared" si="392"/>
        <v>0.90946714599984813</v>
      </c>
      <c r="AJ780" s="83">
        <f t="shared" si="393"/>
        <v>0.96673216412308594</v>
      </c>
      <c r="AK780" s="83">
        <f t="shared" si="394"/>
        <v>-0.33368687594038848</v>
      </c>
      <c r="AL780" s="83">
        <f t="shared" si="395"/>
        <v>-1.8357294953174588</v>
      </c>
      <c r="AM780" s="83">
        <f t="shared" si="396"/>
        <v>-1.3074621190600377</v>
      </c>
      <c r="AN780" s="90">
        <f t="shared" si="405"/>
        <v>67.636631108676127</v>
      </c>
      <c r="AO780" s="90">
        <f t="shared" si="405"/>
        <v>67.636631109838902</v>
      </c>
      <c r="AP780" s="90">
        <f t="shared" si="405"/>
        <v>67.636631146291478</v>
      </c>
      <c r="AQ780" s="90">
        <f t="shared" si="405"/>
        <v>67.636632289065858</v>
      </c>
      <c r="AR780" s="90">
        <f t="shared" si="405"/>
        <v>67.636668107467216</v>
      </c>
      <c r="AS780" s="90">
        <f t="shared" si="405"/>
        <v>67.637783844996235</v>
      </c>
      <c r="AT780" s="90">
        <f t="shared" si="405"/>
        <v>67.667599202582267</v>
      </c>
      <c r="AU780" s="90">
        <f t="shared" si="397"/>
        <v>67.980906637807834</v>
      </c>
    </row>
    <row r="781" spans="1:64" ht="12.95" customHeight="1">
      <c r="A781" s="149" t="s">
        <v>1379</v>
      </c>
      <c r="B781" s="150" t="s">
        <v>197</v>
      </c>
      <c r="C781" s="49">
        <v>56316.755100000002</v>
      </c>
      <c r="D781" s="149" t="s">
        <v>55</v>
      </c>
      <c r="E781" s="53">
        <f t="shared" si="379"/>
        <v>76049.911666461558</v>
      </c>
      <c r="F781" s="83">
        <f t="shared" si="380"/>
        <v>76050</v>
      </c>
      <c r="G781" s="83">
        <f t="shared" si="376"/>
        <v>-1.9494000000122469E-2</v>
      </c>
      <c r="K781" s="83">
        <f t="shared" si="406"/>
        <v>-1.9494000000122469E-2</v>
      </c>
      <c r="O781" s="83">
        <f t="shared" ca="1" si="404"/>
        <v>-2.0769306737332967E-2</v>
      </c>
      <c r="P781" s="83">
        <f t="shared" si="381"/>
        <v>-1.7169390451315387E-2</v>
      </c>
      <c r="Q781" s="146">
        <f t="shared" si="382"/>
        <v>41298.255100000002</v>
      </c>
      <c r="R781" s="83">
        <f t="shared" si="378"/>
        <v>5.4038095544050626E-6</v>
      </c>
      <c r="S781" s="85">
        <v>1</v>
      </c>
      <c r="T781" s="83">
        <f t="shared" si="383"/>
        <v>5.4038095544050626E-6</v>
      </c>
      <c r="Z781" s="83">
        <f t="shared" si="384"/>
        <v>76050</v>
      </c>
      <c r="AA781" s="90">
        <f t="shared" si="385"/>
        <v>-1.6319881164669571E-2</v>
      </c>
      <c r="AB781" s="90">
        <f t="shared" si="386"/>
        <v>-2.0343509286768285E-2</v>
      </c>
      <c r="AC781" s="90">
        <f t="shared" si="387"/>
        <v>-2.3246095488070814E-3</v>
      </c>
      <c r="AD781" s="90">
        <f t="shared" si="388"/>
        <v>-3.1741188354528979E-3</v>
      </c>
      <c r="AE781" s="90">
        <f t="shared" si="389"/>
        <v>1.007503038157686E-5</v>
      </c>
      <c r="AF781" s="83">
        <f t="shared" si="390"/>
        <v>-2.3246095488070814E-3</v>
      </c>
      <c r="AG781" s="147"/>
      <c r="AH781" s="83">
        <f t="shared" si="391"/>
        <v>8.4950928664581475E-4</v>
      </c>
      <c r="AI781" s="83">
        <f t="shared" si="392"/>
        <v>1.1396471874483471</v>
      </c>
      <c r="AJ781" s="83">
        <f t="shared" si="393"/>
        <v>0.59029601821909716</v>
      </c>
      <c r="AK781" s="83">
        <f t="shared" si="394"/>
        <v>-0.31629383785656534</v>
      </c>
      <c r="AL781" s="83">
        <f t="shared" si="395"/>
        <v>-1.1550242954692915</v>
      </c>
      <c r="AM781" s="83">
        <f t="shared" si="396"/>
        <v>-0.65161847561668262</v>
      </c>
      <c r="AN781" s="90">
        <f t="shared" ref="AN781:AT790" si="407">$AU781+$AB$7*SIN(AO781)</f>
        <v>68.262120429111079</v>
      </c>
      <c r="AO781" s="90">
        <f t="shared" si="407"/>
        <v>68.262153665657607</v>
      </c>
      <c r="AP781" s="90">
        <f t="shared" si="407"/>
        <v>68.262299787348269</v>
      </c>
      <c r="AQ781" s="90">
        <f t="shared" si="407"/>
        <v>68.262941909450845</v>
      </c>
      <c r="AR781" s="90">
        <f t="shared" si="407"/>
        <v>68.265758107255252</v>
      </c>
      <c r="AS781" s="90">
        <f t="shared" si="407"/>
        <v>68.278004578632462</v>
      </c>
      <c r="AT781" s="90">
        <f t="shared" si="407"/>
        <v>68.329451783204448</v>
      </c>
      <c r="AU781" s="90">
        <f t="shared" si="397"/>
        <v>68.52253288008059</v>
      </c>
    </row>
    <row r="782" spans="1:64" ht="12.95" customHeight="1">
      <c r="A782" s="53" t="s">
        <v>1390</v>
      </c>
      <c r="B782" s="50" t="s">
        <v>195</v>
      </c>
      <c r="C782" s="49">
        <v>56316.755100000002</v>
      </c>
      <c r="D782" s="49">
        <v>2.0000000000000001E-4</v>
      </c>
      <c r="E782" s="53">
        <f t="shared" si="379"/>
        <v>76049.911666461558</v>
      </c>
      <c r="F782" s="83">
        <f t="shared" si="380"/>
        <v>76050</v>
      </c>
      <c r="G782" s="83">
        <f t="shared" ref="G782:G845" si="408">+C782-(C$7+F782*C$8)</f>
        <v>-1.9494000000122469E-2</v>
      </c>
      <c r="K782" s="83">
        <f t="shared" si="406"/>
        <v>-1.9494000000122469E-2</v>
      </c>
      <c r="O782" s="83">
        <f t="shared" ca="1" si="404"/>
        <v>-2.0769306737332967E-2</v>
      </c>
      <c r="P782" s="83">
        <f t="shared" si="381"/>
        <v>-1.7169390451315387E-2</v>
      </c>
      <c r="Q782" s="146">
        <f t="shared" si="382"/>
        <v>41298.255100000002</v>
      </c>
      <c r="R782" s="83">
        <f t="shared" si="378"/>
        <v>5.4038095544050626E-6</v>
      </c>
      <c r="S782" s="85">
        <v>1</v>
      </c>
      <c r="T782" s="83">
        <f t="shared" si="383"/>
        <v>5.4038095544050626E-6</v>
      </c>
      <c r="Z782" s="83">
        <f t="shared" si="384"/>
        <v>76050</v>
      </c>
      <c r="AA782" s="90">
        <f t="shared" si="385"/>
        <v>-1.6319881164669571E-2</v>
      </c>
      <c r="AB782" s="90">
        <f t="shared" si="386"/>
        <v>-2.0343509286768285E-2</v>
      </c>
      <c r="AC782" s="90">
        <f t="shared" si="387"/>
        <v>-2.3246095488070814E-3</v>
      </c>
      <c r="AD782" s="90">
        <f t="shared" si="388"/>
        <v>-3.1741188354528979E-3</v>
      </c>
      <c r="AE782" s="90">
        <f t="shared" si="389"/>
        <v>1.007503038157686E-5</v>
      </c>
      <c r="AF782" s="83">
        <f t="shared" si="390"/>
        <v>-2.3246095488070814E-3</v>
      </c>
      <c r="AG782" s="147"/>
      <c r="AH782" s="83">
        <f t="shared" si="391"/>
        <v>8.4950928664581475E-4</v>
      </c>
      <c r="AI782" s="83">
        <f t="shared" si="392"/>
        <v>1.1396471874483471</v>
      </c>
      <c r="AJ782" s="83">
        <f t="shared" si="393"/>
        <v>0.59029601821909716</v>
      </c>
      <c r="AK782" s="83">
        <f t="shared" si="394"/>
        <v>-0.31629383785656534</v>
      </c>
      <c r="AL782" s="83">
        <f t="shared" si="395"/>
        <v>-1.1550242954692915</v>
      </c>
      <c r="AM782" s="83">
        <f t="shared" si="396"/>
        <v>-0.65161847561668262</v>
      </c>
      <c r="AN782" s="90">
        <f t="shared" si="407"/>
        <v>68.262120429111079</v>
      </c>
      <c r="AO782" s="90">
        <f t="shared" si="407"/>
        <v>68.262153665657607</v>
      </c>
      <c r="AP782" s="90">
        <f t="shared" si="407"/>
        <v>68.262299787348269</v>
      </c>
      <c r="AQ782" s="90">
        <f t="shared" si="407"/>
        <v>68.262941909450845</v>
      </c>
      <c r="AR782" s="90">
        <f t="shared" si="407"/>
        <v>68.265758107255252</v>
      </c>
      <c r="AS782" s="90">
        <f t="shared" si="407"/>
        <v>68.278004578632462</v>
      </c>
      <c r="AT782" s="90">
        <f t="shared" si="407"/>
        <v>68.329451783204448</v>
      </c>
      <c r="AU782" s="90">
        <f t="shared" si="397"/>
        <v>68.52253288008059</v>
      </c>
    </row>
    <row r="783" spans="1:64" ht="12.95" customHeight="1">
      <c r="A783" s="149" t="s">
        <v>1379</v>
      </c>
      <c r="B783" s="150" t="s">
        <v>197</v>
      </c>
      <c r="C783" s="49">
        <v>56384.616499999996</v>
      </c>
      <c r="D783" s="149" t="s">
        <v>55</v>
      </c>
      <c r="E783" s="53">
        <f t="shared" si="379"/>
        <v>76357.41333806522</v>
      </c>
      <c r="F783" s="83">
        <f t="shared" si="380"/>
        <v>76357.5</v>
      </c>
      <c r="G783" s="83">
        <f t="shared" si="408"/>
        <v>-1.9125099999655504E-2</v>
      </c>
      <c r="K783" s="83">
        <f t="shared" si="406"/>
        <v>-1.9125099999655504E-2</v>
      </c>
      <c r="O783" s="83">
        <f t="shared" ca="1" si="404"/>
        <v>-2.1077887105936201E-2</v>
      </c>
      <c r="P783" s="83">
        <f t="shared" si="381"/>
        <v>-1.7264299443904986E-2</v>
      </c>
      <c r="Q783" s="146">
        <f t="shared" si="382"/>
        <v>41366.116499999996</v>
      </c>
      <c r="R783" s="83">
        <f t="shared" si="378"/>
        <v>3.462578708281436E-6</v>
      </c>
      <c r="S783" s="85">
        <v>1</v>
      </c>
      <c r="T783" s="83">
        <f t="shared" si="383"/>
        <v>3.462578708281436E-6</v>
      </c>
      <c r="Z783" s="83">
        <f t="shared" si="384"/>
        <v>76357.5</v>
      </c>
      <c r="AA783" s="90">
        <f t="shared" si="385"/>
        <v>-1.6959717854245306E-2</v>
      </c>
      <c r="AB783" s="90">
        <f t="shared" si="386"/>
        <v>-1.9429681589315184E-2</v>
      </c>
      <c r="AC783" s="90">
        <f t="shared" si="387"/>
        <v>-1.8608005557505178E-3</v>
      </c>
      <c r="AD783" s="90">
        <f t="shared" si="388"/>
        <v>-2.1653821454101982E-3</v>
      </c>
      <c r="AE783" s="90">
        <f t="shared" si="389"/>
        <v>4.6888798356612726E-6</v>
      </c>
      <c r="AF783" s="83">
        <f t="shared" si="390"/>
        <v>-1.8608005557505178E-3</v>
      </c>
      <c r="AG783" s="147"/>
      <c r="AH783" s="83">
        <f t="shared" si="391"/>
        <v>3.0458158965967954E-4</v>
      </c>
      <c r="AI783" s="83">
        <f t="shared" si="392"/>
        <v>1.2119497933543739</v>
      </c>
      <c r="AJ783" s="83">
        <f t="shared" si="393"/>
        <v>0.37771497323978259</v>
      </c>
      <c r="AK783" s="83">
        <f t="shared" si="394"/>
        <v>-0.27316737346415876</v>
      </c>
      <c r="AL783" s="83">
        <f t="shared" si="395"/>
        <v>-0.9109259865214554</v>
      </c>
      <c r="AM783" s="83">
        <f t="shared" si="396"/>
        <v>-0.48981070055415593</v>
      </c>
      <c r="AN783" s="90">
        <f t="shared" si="407"/>
        <v>68.456835171680936</v>
      </c>
      <c r="AO783" s="90">
        <f t="shared" si="407"/>
        <v>68.456906528964481</v>
      </c>
      <c r="AP783" s="90">
        <f t="shared" si="407"/>
        <v>68.457167373013846</v>
      </c>
      <c r="AQ783" s="90">
        <f t="shared" si="407"/>
        <v>68.458120432407554</v>
      </c>
      <c r="AR783" s="90">
        <f t="shared" si="407"/>
        <v>68.461596741858671</v>
      </c>
      <c r="AS783" s="90">
        <f t="shared" si="407"/>
        <v>68.474199305153888</v>
      </c>
      <c r="AT783" s="90">
        <f t="shared" si="407"/>
        <v>68.518939647600078</v>
      </c>
      <c r="AU783" s="90">
        <f t="shared" si="397"/>
        <v>68.668309746162763</v>
      </c>
    </row>
    <row r="784" spans="1:64" ht="12.95" customHeight="1">
      <c r="A784" s="53" t="s">
        <v>1390</v>
      </c>
      <c r="B784" s="50" t="s">
        <v>197</v>
      </c>
      <c r="C784" s="49">
        <v>56384.616499999996</v>
      </c>
      <c r="D784" s="49">
        <v>1E-4</v>
      </c>
      <c r="E784" s="53">
        <f t="shared" si="379"/>
        <v>76357.41333806522</v>
      </c>
      <c r="F784" s="83">
        <f t="shared" si="380"/>
        <v>76357.5</v>
      </c>
      <c r="G784" s="83">
        <f t="shared" si="408"/>
        <v>-1.9125099999655504E-2</v>
      </c>
      <c r="K784" s="83">
        <f t="shared" si="406"/>
        <v>-1.9125099999655504E-2</v>
      </c>
      <c r="O784" s="83">
        <f t="shared" ca="1" si="404"/>
        <v>-2.1077887105936201E-2</v>
      </c>
      <c r="P784" s="83">
        <f t="shared" si="381"/>
        <v>-1.7264299443904986E-2</v>
      </c>
      <c r="Q784" s="146">
        <f t="shared" si="382"/>
        <v>41366.116499999996</v>
      </c>
      <c r="R784" s="83">
        <f t="shared" si="378"/>
        <v>3.462578708281436E-6</v>
      </c>
      <c r="S784" s="85">
        <v>1</v>
      </c>
      <c r="T784" s="83">
        <f t="shared" si="383"/>
        <v>3.462578708281436E-6</v>
      </c>
      <c r="Z784" s="83">
        <f t="shared" si="384"/>
        <v>76357.5</v>
      </c>
      <c r="AA784" s="90">
        <f t="shared" si="385"/>
        <v>-1.6959717854245306E-2</v>
      </c>
      <c r="AB784" s="90">
        <f t="shared" si="386"/>
        <v>-1.9429681589315184E-2</v>
      </c>
      <c r="AC784" s="90">
        <f t="shared" si="387"/>
        <v>-1.8608005557505178E-3</v>
      </c>
      <c r="AD784" s="90">
        <f t="shared" si="388"/>
        <v>-2.1653821454101982E-3</v>
      </c>
      <c r="AE784" s="90">
        <f t="shared" si="389"/>
        <v>4.6888798356612726E-6</v>
      </c>
      <c r="AF784" s="83">
        <f t="shared" si="390"/>
        <v>-1.8608005557505178E-3</v>
      </c>
      <c r="AG784" s="147"/>
      <c r="AH784" s="83">
        <f t="shared" si="391"/>
        <v>3.0458158965967954E-4</v>
      </c>
      <c r="AI784" s="83">
        <f t="shared" si="392"/>
        <v>1.2119497933543739</v>
      </c>
      <c r="AJ784" s="83">
        <f t="shared" si="393"/>
        <v>0.37771497323978259</v>
      </c>
      <c r="AK784" s="83">
        <f t="shared" si="394"/>
        <v>-0.27316737346415876</v>
      </c>
      <c r="AL784" s="83">
        <f t="shared" si="395"/>
        <v>-0.9109259865214554</v>
      </c>
      <c r="AM784" s="83">
        <f t="shared" si="396"/>
        <v>-0.48981070055415593</v>
      </c>
      <c r="AN784" s="90">
        <f t="shared" si="407"/>
        <v>68.456835171680936</v>
      </c>
      <c r="AO784" s="90">
        <f t="shared" si="407"/>
        <v>68.456906528964481</v>
      </c>
      <c r="AP784" s="90">
        <f t="shared" si="407"/>
        <v>68.457167373013846</v>
      </c>
      <c r="AQ784" s="90">
        <f t="shared" si="407"/>
        <v>68.458120432407554</v>
      </c>
      <c r="AR784" s="90">
        <f t="shared" si="407"/>
        <v>68.461596741858671</v>
      </c>
      <c r="AS784" s="90">
        <f t="shared" si="407"/>
        <v>68.474199305153888</v>
      </c>
      <c r="AT784" s="90">
        <f t="shared" si="407"/>
        <v>68.518939647600078</v>
      </c>
      <c r="AU784" s="90">
        <f t="shared" si="397"/>
        <v>68.668309746162763</v>
      </c>
    </row>
    <row r="785" spans="1:48" ht="12.95" customHeight="1">
      <c r="A785" s="151" t="s">
        <v>1385</v>
      </c>
      <c r="B785" s="150" t="s">
        <v>197</v>
      </c>
      <c r="C785" s="49">
        <v>56447.625999999997</v>
      </c>
      <c r="D785" s="149" t="s">
        <v>56</v>
      </c>
      <c r="E785" s="53">
        <f t="shared" si="379"/>
        <v>76642.929501553052</v>
      </c>
      <c r="F785" s="83">
        <f t="shared" si="380"/>
        <v>76643</v>
      </c>
      <c r="G785" s="83">
        <f t="shared" si="408"/>
        <v>-1.555804000236094E-2</v>
      </c>
      <c r="I785" s="83">
        <f>G785</f>
        <v>-1.555804000236094E-2</v>
      </c>
      <c r="O785" s="83">
        <f t="shared" ca="1" si="404"/>
        <v>-2.1364390179875133E-2</v>
      </c>
      <c r="P785" s="83">
        <f t="shared" si="381"/>
        <v>-1.7352324998294612E-2</v>
      </c>
      <c r="Q785" s="146">
        <f t="shared" si="382"/>
        <v>41429.125999999997</v>
      </c>
      <c r="R785" s="83">
        <f t="shared" si="378"/>
        <v>3.2194586466326993E-6</v>
      </c>
      <c r="S785" s="85">
        <v>0.1</v>
      </c>
      <c r="T785" s="83">
        <f t="shared" si="383"/>
        <v>3.2194586466326997E-7</v>
      </c>
      <c r="Z785" s="83">
        <f t="shared" si="384"/>
        <v>76643</v>
      </c>
      <c r="AA785" s="90">
        <f t="shared" si="385"/>
        <v>-1.7594123235089958E-2</v>
      </c>
      <c r="AB785" s="90">
        <f t="shared" si="386"/>
        <v>-1.5316241765565595E-2</v>
      </c>
      <c r="AC785" s="90">
        <f t="shared" si="387"/>
        <v>1.7942849959336725E-3</v>
      </c>
      <c r="AD785" s="90">
        <f t="shared" si="388"/>
        <v>2.0360832327290176E-3</v>
      </c>
      <c r="AE785" s="90">
        <f t="shared" si="389"/>
        <v>4.1456349306002477E-7</v>
      </c>
      <c r="AF785" s="83">
        <f t="shared" si="390"/>
        <v>1.7942849959336725E-3</v>
      </c>
      <c r="AG785" s="147"/>
      <c r="AH785" s="83">
        <f t="shared" si="391"/>
        <v>-2.4179823679534531E-4</v>
      </c>
      <c r="AI785" s="83">
        <f t="shared" si="392"/>
        <v>1.273672232860295</v>
      </c>
      <c r="AJ785" s="83">
        <f t="shared" si="393"/>
        <v>0.13348628286279399</v>
      </c>
      <c r="AK785" s="83">
        <f t="shared" si="394"/>
        <v>-0.21129751013566039</v>
      </c>
      <c r="AL785" s="83">
        <f t="shared" si="395"/>
        <v>-0.65748469409197363</v>
      </c>
      <c r="AM785" s="83">
        <f t="shared" si="396"/>
        <v>-0.34112026692988895</v>
      </c>
      <c r="AN785" s="90">
        <f t="shared" si="407"/>
        <v>68.648022435209143</v>
      </c>
      <c r="AO785" s="90">
        <f t="shared" si="407"/>
        <v>68.648120589611409</v>
      </c>
      <c r="AP785" s="90">
        <f t="shared" si="407"/>
        <v>68.648438482423202</v>
      </c>
      <c r="AQ785" s="90">
        <f t="shared" si="407"/>
        <v>68.649467693316879</v>
      </c>
      <c r="AR785" s="90">
        <f t="shared" si="407"/>
        <v>68.6527962310888</v>
      </c>
      <c r="AS785" s="90">
        <f t="shared" si="407"/>
        <v>68.663523539923148</v>
      </c>
      <c r="AT785" s="90">
        <f t="shared" si="407"/>
        <v>68.697728265696426</v>
      </c>
      <c r="AU785" s="90">
        <f t="shared" si="397"/>
        <v>68.803657047842293</v>
      </c>
    </row>
    <row r="786" spans="1:48" ht="12.95" customHeight="1">
      <c r="A786" s="151" t="s">
        <v>1385</v>
      </c>
      <c r="B786" s="150" t="s">
        <v>197</v>
      </c>
      <c r="C786" s="49">
        <v>56458.656999999999</v>
      </c>
      <c r="D786" s="149" t="s">
        <v>56</v>
      </c>
      <c r="E786" s="53">
        <f t="shared" si="379"/>
        <v>76692.914484760899</v>
      </c>
      <c r="F786" s="83">
        <f t="shared" si="380"/>
        <v>76693</v>
      </c>
      <c r="G786" s="83">
        <f t="shared" si="408"/>
        <v>-1.8872039996495005E-2</v>
      </c>
      <c r="I786" s="83">
        <f>G786</f>
        <v>-1.8872039996495005E-2</v>
      </c>
      <c r="O786" s="83">
        <f t="shared" ca="1" si="404"/>
        <v>-2.1414565849566712E-2</v>
      </c>
      <c r="P786" s="83">
        <f t="shared" si="381"/>
        <v>-1.7367731797616016E-2</v>
      </c>
      <c r="Q786" s="146">
        <f t="shared" si="382"/>
        <v>41440.156999999999</v>
      </c>
      <c r="R786" s="83">
        <f t="shared" si="378"/>
        <v>2.2629431572145481E-6</v>
      </c>
      <c r="S786" s="85">
        <v>0.1</v>
      </c>
      <c r="T786" s="83">
        <f t="shared" si="383"/>
        <v>2.2629431572145481E-7</v>
      </c>
      <c r="Z786" s="83">
        <f t="shared" si="384"/>
        <v>76693</v>
      </c>
      <c r="AA786" s="90">
        <f t="shared" si="385"/>
        <v>-1.7707541411061088E-2</v>
      </c>
      <c r="AB786" s="90">
        <f t="shared" si="386"/>
        <v>-1.8532230383049932E-2</v>
      </c>
      <c r="AC786" s="90">
        <f t="shared" si="387"/>
        <v>-1.504308198878989E-3</v>
      </c>
      <c r="AD786" s="90">
        <f t="shared" si="388"/>
        <v>-1.1644985854339165E-3</v>
      </c>
      <c r="AE786" s="90">
        <f t="shared" si="389"/>
        <v>1.3560569554775928E-7</v>
      </c>
      <c r="AF786" s="83">
        <f t="shared" si="390"/>
        <v>-1.504308198878989E-3</v>
      </c>
      <c r="AG786" s="147"/>
      <c r="AH786" s="83">
        <f t="shared" si="391"/>
        <v>-3.3980961344507149E-4</v>
      </c>
      <c r="AI786" s="83">
        <f t="shared" si="392"/>
        <v>1.2832777052004989</v>
      </c>
      <c r="AJ786" s="83">
        <f t="shared" si="393"/>
        <v>8.6875345086160391E-2</v>
      </c>
      <c r="AK786" s="83">
        <f t="shared" si="394"/>
        <v>-0.19823438290218037</v>
      </c>
      <c r="AL786" s="83">
        <f t="shared" si="395"/>
        <v>-0.6105837729248309</v>
      </c>
      <c r="AM786" s="83">
        <f t="shared" si="396"/>
        <v>-0.31514407240705938</v>
      </c>
      <c r="AN786" s="90">
        <f t="shared" si="407"/>
        <v>68.682443784154415</v>
      </c>
      <c r="AO786" s="90">
        <f t="shared" si="407"/>
        <v>68.682543275319631</v>
      </c>
      <c r="AP786" s="90">
        <f t="shared" si="407"/>
        <v>68.682860189397701</v>
      </c>
      <c r="AQ786" s="90">
        <f t="shared" si="407"/>
        <v>68.683869362812416</v>
      </c>
      <c r="AR786" s="90">
        <f t="shared" si="407"/>
        <v>68.687079838047325</v>
      </c>
      <c r="AS786" s="90">
        <f t="shared" si="407"/>
        <v>68.697262329318647</v>
      </c>
      <c r="AT786" s="90">
        <f t="shared" si="407"/>
        <v>68.729262242840761</v>
      </c>
      <c r="AU786" s="90">
        <f t="shared" si="397"/>
        <v>68.827360603302807</v>
      </c>
    </row>
    <row r="787" spans="1:48" ht="12.95" customHeight="1">
      <c r="A787" s="161" t="s">
        <v>1389</v>
      </c>
      <c r="B787" s="162" t="s">
        <v>197</v>
      </c>
      <c r="C787" s="163">
        <v>56664.003100000002</v>
      </c>
      <c r="D787" s="163">
        <v>1E-4</v>
      </c>
      <c r="E787" s="53">
        <f t="shared" si="379"/>
        <v>77623.403231048171</v>
      </c>
      <c r="F787" s="83">
        <f t="shared" si="380"/>
        <v>77623.5</v>
      </c>
      <c r="G787" s="83">
        <f t="shared" si="408"/>
        <v>-2.1355580000090413E-2</v>
      </c>
      <c r="K787" s="83">
        <f t="shared" ref="K787:K818" si="409">G787</f>
        <v>-2.1355580000090413E-2</v>
      </c>
      <c r="O787" s="83">
        <f t="shared" ca="1" si="404"/>
        <v>-2.2348335062527071E-2</v>
      </c>
      <c r="P787" s="83">
        <f t="shared" si="381"/>
        <v>-1.7653950076809088E-2</v>
      </c>
      <c r="Q787" s="146">
        <f t="shared" si="382"/>
        <v>41645.503100000002</v>
      </c>
      <c r="R787" s="83">
        <f t="shared" si="378"/>
        <v>1.3702064088931704E-5</v>
      </c>
      <c r="S787" s="85">
        <v>1</v>
      </c>
      <c r="T787" s="83">
        <f t="shared" si="383"/>
        <v>1.3702064088931704E-5</v>
      </c>
      <c r="Z787" s="83">
        <f t="shared" si="384"/>
        <v>77623.5</v>
      </c>
      <c r="AA787" s="90">
        <f t="shared" si="385"/>
        <v>-1.9677078421625947E-2</v>
      </c>
      <c r="AB787" s="90">
        <f t="shared" si="386"/>
        <v>-1.9332451655273555E-2</v>
      </c>
      <c r="AC787" s="90">
        <f t="shared" si="387"/>
        <v>-3.7016299232813243E-3</v>
      </c>
      <c r="AD787" s="90">
        <f t="shared" si="388"/>
        <v>-1.6785015784644662E-3</v>
      </c>
      <c r="AE787" s="90">
        <f t="shared" si="389"/>
        <v>2.8173675489077046E-6</v>
      </c>
      <c r="AF787" s="83">
        <f t="shared" si="390"/>
        <v>-3.7016299232813243E-3</v>
      </c>
      <c r="AG787" s="147"/>
      <c r="AH787" s="83">
        <f t="shared" si="391"/>
        <v>-2.0231283448168568E-3</v>
      </c>
      <c r="AI787" s="83">
        <f t="shared" si="392"/>
        <v>1.326742395026995</v>
      </c>
      <c r="AJ787" s="83">
        <f t="shared" si="393"/>
        <v>-0.75570166864297672</v>
      </c>
      <c r="AK787" s="83">
        <f t="shared" si="394"/>
        <v>0.11305987847283519</v>
      </c>
      <c r="AL787" s="83">
        <f t="shared" si="395"/>
        <v>0.33312606987842952</v>
      </c>
      <c r="AM787" s="83">
        <f t="shared" si="396"/>
        <v>0.16812065561316222</v>
      </c>
      <c r="AN787" s="90">
        <f t="shared" si="407"/>
        <v>69.348418152038661</v>
      </c>
      <c r="AO787" s="90">
        <f t="shared" si="407"/>
        <v>69.348340260374925</v>
      </c>
      <c r="AP787" s="90">
        <f t="shared" si="407"/>
        <v>69.348108710365281</v>
      </c>
      <c r="AQ787" s="90">
        <f t="shared" si="407"/>
        <v>69.347420452402702</v>
      </c>
      <c r="AR787" s="90">
        <f t="shared" si="407"/>
        <v>69.345375338511161</v>
      </c>
      <c r="AS787" s="90">
        <f t="shared" si="407"/>
        <v>69.339304161060753</v>
      </c>
      <c r="AT787" s="90">
        <f t="shared" si="407"/>
        <v>69.321329578092659</v>
      </c>
      <c r="AU787" s="90">
        <f t="shared" si="397"/>
        <v>69.268483770422989</v>
      </c>
    </row>
    <row r="788" spans="1:48" ht="12.95" customHeight="1">
      <c r="A788" s="163" t="s">
        <v>1388</v>
      </c>
      <c r="B788" s="162" t="s">
        <v>195</v>
      </c>
      <c r="C788" s="163">
        <v>56690.596360000003</v>
      </c>
      <c r="D788" s="163">
        <v>9.0000000000000006E-5</v>
      </c>
      <c r="E788" s="53">
        <f t="shared" si="379"/>
        <v>77743.905783359092</v>
      </c>
      <c r="F788" s="83">
        <f t="shared" si="380"/>
        <v>77744</v>
      </c>
      <c r="G788" s="83">
        <f t="shared" si="408"/>
        <v>-2.0792319999600295E-2</v>
      </c>
      <c r="K788" s="83">
        <f t="shared" si="409"/>
        <v>-2.0792319999600295E-2</v>
      </c>
      <c r="O788" s="83">
        <f t="shared" ca="1" si="404"/>
        <v>-2.2469258426483792E-2</v>
      </c>
      <c r="P788" s="83">
        <f t="shared" si="381"/>
        <v>-1.7690945701875554E-2</v>
      </c>
      <c r="Q788" s="146">
        <f t="shared" si="382"/>
        <v>41672.096360000003</v>
      </c>
      <c r="R788" s="83">
        <f t="shared" ref="R788:R851" si="410">+(P788-G788)^2</f>
        <v>9.6185225345876309E-6</v>
      </c>
      <c r="S788" s="85">
        <v>1</v>
      </c>
      <c r="T788" s="83">
        <f t="shared" si="383"/>
        <v>9.6185225345876309E-6</v>
      </c>
      <c r="Z788" s="83">
        <f t="shared" si="384"/>
        <v>77744</v>
      </c>
      <c r="AA788" s="90">
        <f t="shared" si="385"/>
        <v>-1.9879746803580369E-2</v>
      </c>
      <c r="AB788" s="90">
        <f t="shared" si="386"/>
        <v>-1.860351889789548E-2</v>
      </c>
      <c r="AC788" s="90">
        <f t="shared" si="387"/>
        <v>-3.1013742977247412E-3</v>
      </c>
      <c r="AD788" s="90">
        <f t="shared" si="388"/>
        <v>-9.1257319601992584E-4</v>
      </c>
      <c r="AE788" s="90">
        <f t="shared" si="389"/>
        <v>8.3278983809402201E-7</v>
      </c>
      <c r="AF788" s="83">
        <f t="shared" si="390"/>
        <v>-3.1013742977247412E-3</v>
      </c>
      <c r="AG788" s="147"/>
      <c r="AH788" s="83">
        <f t="shared" si="391"/>
        <v>-2.1888011017048162E-3</v>
      </c>
      <c r="AI788" s="83">
        <f t="shared" si="392"/>
        <v>1.3108105537260277</v>
      </c>
      <c r="AJ788" s="83">
        <f t="shared" si="393"/>
        <v>-0.82884403305445042</v>
      </c>
      <c r="AK788" s="83">
        <f t="shared" si="394"/>
        <v>0.15145932959309258</v>
      </c>
      <c r="AL788" s="83">
        <f t="shared" si="395"/>
        <v>0.4534395891902836</v>
      </c>
      <c r="AM788" s="83">
        <f t="shared" si="396"/>
        <v>0.2306859688817616</v>
      </c>
      <c r="AN788" s="90">
        <f t="shared" si="407"/>
        <v>69.43399884044733</v>
      </c>
      <c r="AO788" s="90">
        <f t="shared" si="407"/>
        <v>69.433905382597345</v>
      </c>
      <c r="AP788" s="90">
        <f t="shared" si="407"/>
        <v>69.433620742295574</v>
      </c>
      <c r="AQ788" s="90">
        <f t="shared" si="407"/>
        <v>69.432753990823883</v>
      </c>
      <c r="AR788" s="90">
        <f t="shared" si="407"/>
        <v>69.43011618387078</v>
      </c>
      <c r="AS788" s="90">
        <f t="shared" si="407"/>
        <v>69.422102318934762</v>
      </c>
      <c r="AT788" s="90">
        <f t="shared" si="407"/>
        <v>69.397877430296901</v>
      </c>
      <c r="AU788" s="90">
        <f t="shared" si="397"/>
        <v>69.325609339082831</v>
      </c>
    </row>
    <row r="789" spans="1:48" ht="12.95" customHeight="1">
      <c r="A789" s="161" t="s">
        <v>1389</v>
      </c>
      <c r="B789" s="162" t="s">
        <v>195</v>
      </c>
      <c r="C789" s="163">
        <v>56695.892599999999</v>
      </c>
      <c r="D789" s="163">
        <v>1E-4</v>
      </c>
      <c r="E789" s="53">
        <f t="shared" ref="E789:E852" si="411">+(C789-C$7)/C$8</f>
        <v>77767.904737893085</v>
      </c>
      <c r="F789" s="83">
        <f t="shared" ref="F789:F852" si="412">ROUND(2*E789,0)/2</f>
        <v>77768</v>
      </c>
      <c r="G789" s="83">
        <f t="shared" si="408"/>
        <v>-2.1023040004365612E-2</v>
      </c>
      <c r="K789" s="83">
        <f t="shared" si="409"/>
        <v>-2.1023040004365612E-2</v>
      </c>
      <c r="O789" s="83">
        <f t="shared" ca="1" si="404"/>
        <v>-2.2493342747935748E-2</v>
      </c>
      <c r="P789" s="83">
        <f t="shared" ref="P789:P852" si="413">+D$11+D$12*F789+D$13*F789^2</f>
        <v>-1.7698312215973771E-2</v>
      </c>
      <c r="Q789" s="146">
        <f t="shared" ref="Q789:Q852" si="414">+C789-15018.5</f>
        <v>41677.392599999999</v>
      </c>
      <c r="R789" s="83">
        <f t="shared" si="410"/>
        <v>1.1053814866904902E-5</v>
      </c>
      <c r="S789" s="85">
        <v>1</v>
      </c>
      <c r="T789" s="83">
        <f t="shared" ref="T789:T852" si="415">+S789*R789</f>
        <v>1.1053814866904902E-5</v>
      </c>
      <c r="Z789" s="83">
        <f t="shared" ref="Z789:Z852" si="416">F789</f>
        <v>77768</v>
      </c>
      <c r="AA789" s="90">
        <f t="shared" ref="AA789:AA852" si="417">AB$3+AB$4*Z789+AB$5*Z789^2+AH789</f>
        <v>-1.9917998269528937E-2</v>
      </c>
      <c r="AB789" s="90">
        <f t="shared" ref="AB789:AB852" si="418">IF(S789&lt;&gt;0,G789-AH789, -9999)</f>
        <v>-1.8803353950810446E-2</v>
      </c>
      <c r="AC789" s="90">
        <f t="shared" ref="AC789:AC852" si="419">+G789-P789</f>
        <v>-3.3247277883918409E-3</v>
      </c>
      <c r="AD789" s="90">
        <f t="shared" ref="AD789:AD852" si="420">IF(S789&lt;&gt;0,G789-AA789, -9999)</f>
        <v>-1.1050417348366752E-3</v>
      </c>
      <c r="AE789" s="90">
        <f t="shared" ref="AE789:AE852" si="421">+(G789-AA789)^2*S789</f>
        <v>1.2211172357308488E-6</v>
      </c>
      <c r="AF789" s="83">
        <f t="shared" ref="AF789:AF852" si="422">IF(S789&lt;&gt;0,G789-P789, -9999)</f>
        <v>-3.3247277883918409E-3</v>
      </c>
      <c r="AG789" s="147"/>
      <c r="AH789" s="83">
        <f t="shared" ref="AH789:AH852" si="423">$AB$6*($AB$11/AI789*AJ789+$AB$12)</f>
        <v>-2.219686053555167E-3</v>
      </c>
      <c r="AI789" s="83">
        <f t="shared" ref="AI789:AI852" si="424">1+$AB$7*COS(AL789)</f>
        <v>1.3071504307241253</v>
      </c>
      <c r="AJ789" s="83">
        <f t="shared" ref="AJ789:AJ852" si="425">SIN(AL789+RADIANS($AB$9))</f>
        <v>-0.84181390123513178</v>
      </c>
      <c r="AK789" s="83">
        <f t="shared" ref="AK789:AK852" si="426">$AB$7*SIN(AL789)</f>
        <v>0.15875056451632963</v>
      </c>
      <c r="AL789" s="83">
        <f t="shared" ref="AL789:AL852" si="427">2*ATAN(AM789)</f>
        <v>0.47703621353986358</v>
      </c>
      <c r="AM789" s="83">
        <f t="shared" ref="AM789:AM852" si="428">SQRT((1+$AB$7)/(1-$AB$7))*TAN(AN789/2)</f>
        <v>0.24314663266155875</v>
      </c>
      <c r="AN789" s="90">
        <f t="shared" si="407"/>
        <v>69.450913617352583</v>
      </c>
      <c r="AO789" s="90">
        <f t="shared" si="407"/>
        <v>69.450818197838075</v>
      </c>
      <c r="AP789" s="90">
        <f t="shared" si="407"/>
        <v>69.450525910449755</v>
      </c>
      <c r="AQ789" s="90">
        <f t="shared" si="407"/>
        <v>69.449630766039007</v>
      </c>
      <c r="AR789" s="90">
        <f t="shared" si="407"/>
        <v>69.446891070823739</v>
      </c>
      <c r="AS789" s="90">
        <f t="shared" si="407"/>
        <v>69.438521849278473</v>
      </c>
      <c r="AT789" s="90">
        <f t="shared" si="407"/>
        <v>69.413097327715292</v>
      </c>
      <c r="AU789" s="90">
        <f t="shared" ref="AU789:AU852" si="429">RADIANS($AB$9)+$AB$18*(F789-AB$15)</f>
        <v>69.336987045703879</v>
      </c>
    </row>
    <row r="790" spans="1:48" ht="12.95" customHeight="1">
      <c r="A790" s="163" t="s">
        <v>1396</v>
      </c>
      <c r="B790" s="162" t="s">
        <v>195</v>
      </c>
      <c r="C790" s="164">
        <v>56746.539779999999</v>
      </c>
      <c r="D790" s="163">
        <v>1E-4</v>
      </c>
      <c r="E790" s="53">
        <f t="shared" si="411"/>
        <v>77997.403282161438</v>
      </c>
      <c r="F790" s="83">
        <f t="shared" si="412"/>
        <v>77997.5</v>
      </c>
      <c r="G790" s="83">
        <f t="shared" si="408"/>
        <v>-2.134430000296561E-2</v>
      </c>
      <c r="K790" s="83">
        <f t="shared" si="409"/>
        <v>-2.134430000296561E-2</v>
      </c>
      <c r="O790" s="83">
        <f t="shared" ca="1" si="404"/>
        <v>-2.2723649071820111E-2</v>
      </c>
      <c r="P790" s="83">
        <f t="shared" si="413"/>
        <v>-1.7768722479617187E-2</v>
      </c>
      <c r="Q790" s="146">
        <f t="shared" si="414"/>
        <v>41728.039779999999</v>
      </c>
      <c r="R790" s="83">
        <f t="shared" si="410"/>
        <v>1.2784754625474447E-5</v>
      </c>
      <c r="S790" s="85">
        <v>1</v>
      </c>
      <c r="T790" s="83">
        <f t="shared" si="415"/>
        <v>1.2784754625474447E-5</v>
      </c>
      <c r="Z790" s="83">
        <f t="shared" si="416"/>
        <v>77997.5</v>
      </c>
      <c r="AA790" s="90">
        <f t="shared" si="417"/>
        <v>-2.0246648308648953E-2</v>
      </c>
      <c r="AB790" s="90">
        <f t="shared" si="418"/>
        <v>-1.8866374173933845E-2</v>
      </c>
      <c r="AC790" s="90">
        <f t="shared" si="419"/>
        <v>-3.5755775233484235E-3</v>
      </c>
      <c r="AD790" s="90">
        <f t="shared" si="420"/>
        <v>-1.0976516943166578E-3</v>
      </c>
      <c r="AE790" s="90">
        <f t="shared" si="421"/>
        <v>1.2048392420362296E-6</v>
      </c>
      <c r="AF790" s="83">
        <f t="shared" si="422"/>
        <v>-3.5755775233484235E-3</v>
      </c>
      <c r="AG790" s="147"/>
      <c r="AH790" s="83">
        <f t="shared" si="423"/>
        <v>-2.4779258290317662E-3</v>
      </c>
      <c r="AI790" s="83">
        <f t="shared" si="424"/>
        <v>1.2654942109594474</v>
      </c>
      <c r="AJ790" s="83">
        <f t="shared" si="425"/>
        <v>-0.9387110093156682</v>
      </c>
      <c r="AK790" s="83">
        <f t="shared" si="426"/>
        <v>0.22148578458964235</v>
      </c>
      <c r="AL790" s="83">
        <f t="shared" si="427"/>
        <v>0.69527288429544698</v>
      </c>
      <c r="AM790" s="83">
        <f t="shared" si="428"/>
        <v>0.36235230675701824</v>
      </c>
      <c r="AN790" s="90">
        <f t="shared" si="407"/>
        <v>69.609982300415879</v>
      </c>
      <c r="AO790" s="90">
        <f t="shared" si="407"/>
        <v>69.60988619474071</v>
      </c>
      <c r="AP790" s="90">
        <f t="shared" si="407"/>
        <v>69.609570369508987</v>
      </c>
      <c r="AQ790" s="90">
        <f t="shared" si="407"/>
        <v>69.608532873971512</v>
      </c>
      <c r="AR790" s="90">
        <f t="shared" si="407"/>
        <v>69.605128730998246</v>
      </c>
      <c r="AS790" s="90">
        <f t="shared" si="407"/>
        <v>69.594002301172154</v>
      </c>
      <c r="AT790" s="90">
        <f t="shared" si="407"/>
        <v>69.558068904053741</v>
      </c>
      <c r="AU790" s="90">
        <f t="shared" si="429"/>
        <v>69.445786365267637</v>
      </c>
    </row>
    <row r="791" spans="1:48" ht="12.95" customHeight="1">
      <c r="A791" s="163" t="s">
        <v>1397</v>
      </c>
      <c r="B791" s="162" t="s">
        <v>195</v>
      </c>
      <c r="C791" s="163">
        <v>57067.526299999998</v>
      </c>
      <c r="D791" s="163">
        <v>2.0000000000000001E-4</v>
      </c>
      <c r="E791" s="53">
        <f t="shared" si="411"/>
        <v>79451.895695554791</v>
      </c>
      <c r="F791" s="83">
        <f t="shared" si="412"/>
        <v>79452</v>
      </c>
      <c r="G791" s="83">
        <f t="shared" si="408"/>
        <v>-2.3018560001219157E-2</v>
      </c>
      <c r="K791" s="83">
        <f t="shared" si="409"/>
        <v>-2.3018560001219157E-2</v>
      </c>
      <c r="O791" s="83">
        <f t="shared" ca="1" si="404"/>
        <v>-2.4183259303148248E-2</v>
      </c>
      <c r="P791" s="83">
        <f t="shared" si="413"/>
        <v>-1.8213612552919662E-2</v>
      </c>
      <c r="Q791" s="146">
        <f t="shared" si="414"/>
        <v>42049.026299999998</v>
      </c>
      <c r="R791" s="83">
        <f t="shared" si="410"/>
        <v>2.3087519980919831E-5</v>
      </c>
      <c r="S791" s="85">
        <v>1</v>
      </c>
      <c r="T791" s="83">
        <f t="shared" si="415"/>
        <v>2.3087519980919831E-5</v>
      </c>
      <c r="Z791" s="83">
        <f t="shared" si="416"/>
        <v>79452</v>
      </c>
      <c r="AA791" s="90">
        <f t="shared" si="417"/>
        <v>-2.0913017934211343E-2</v>
      </c>
      <c r="AB791" s="90">
        <f t="shared" si="418"/>
        <v>-2.0319154619927476E-2</v>
      </c>
      <c r="AC791" s="90">
        <f t="shared" si="419"/>
        <v>-4.8049474482994951E-3</v>
      </c>
      <c r="AD791" s="90">
        <f t="shared" si="420"/>
        <v>-2.1055420670078144E-3</v>
      </c>
      <c r="AE791" s="90">
        <f t="shared" si="421"/>
        <v>4.4333073959395393E-6</v>
      </c>
      <c r="AF791" s="83">
        <f t="shared" si="422"/>
        <v>-4.8049474482994951E-3</v>
      </c>
      <c r="AG791" s="147"/>
      <c r="AH791" s="83">
        <f t="shared" si="423"/>
        <v>-2.6994053812916816E-3</v>
      </c>
      <c r="AI791" s="83">
        <f t="shared" si="424"/>
        <v>0.94972441765213544</v>
      </c>
      <c r="AJ791" s="83">
        <f t="shared" si="425"/>
        <v>-0.78411572779922867</v>
      </c>
      <c r="AK791" s="83">
        <f t="shared" si="426"/>
        <v>0.34207527628849782</v>
      </c>
      <c r="AL791" s="83">
        <f t="shared" si="427"/>
        <v>1.7167238692289573</v>
      </c>
      <c r="AM791" s="83">
        <f t="shared" si="428"/>
        <v>1.1577149993537055</v>
      </c>
      <c r="AN791" s="90">
        <f t="shared" ref="AN791:AT800" si="430">$AU791+$AB$7*SIN(AO791)</f>
        <v>70.473292766878586</v>
      </c>
      <c r="AO791" s="90">
        <f t="shared" si="430"/>
        <v>70.473292674954138</v>
      </c>
      <c r="AP791" s="90">
        <f t="shared" si="430"/>
        <v>70.473291414585944</v>
      </c>
      <c r="AQ791" s="90">
        <f t="shared" si="430"/>
        <v>70.473274134530882</v>
      </c>
      <c r="AR791" s="90">
        <f t="shared" si="430"/>
        <v>70.473037358757338</v>
      </c>
      <c r="AS791" s="90">
        <f t="shared" si="430"/>
        <v>70.469818740816635</v>
      </c>
      <c r="AT791" s="90">
        <f t="shared" si="430"/>
        <v>70.429990677937539</v>
      </c>
      <c r="AU791" s="90">
        <f t="shared" si="429"/>
        <v>70.135322793614023</v>
      </c>
    </row>
    <row r="792" spans="1:48" ht="12.95" customHeight="1">
      <c r="A792" s="163" t="s">
        <v>1397</v>
      </c>
      <c r="B792" s="162" t="s">
        <v>197</v>
      </c>
      <c r="C792" s="163">
        <v>57067.636200000001</v>
      </c>
      <c r="D792" s="163">
        <v>2.0000000000000001E-4</v>
      </c>
      <c r="E792" s="53">
        <f t="shared" si="411"/>
        <v>79452.393687545962</v>
      </c>
      <c r="F792" s="83">
        <f t="shared" si="412"/>
        <v>79452.5</v>
      </c>
      <c r="G792" s="83">
        <f t="shared" si="408"/>
        <v>-2.3461700002371799E-2</v>
      </c>
      <c r="K792" s="83">
        <f t="shared" si="409"/>
        <v>-2.3461700002371799E-2</v>
      </c>
      <c r="O792" s="83">
        <f t="shared" ca="1" si="404"/>
        <v>-2.4183761059845175E-2</v>
      </c>
      <c r="P792" s="83">
        <f t="shared" si="413"/>
        <v>-1.8213765088169173E-2</v>
      </c>
      <c r="Q792" s="146">
        <f t="shared" si="414"/>
        <v>42049.136200000001</v>
      </c>
      <c r="R792" s="83">
        <f t="shared" si="410"/>
        <v>2.7540820863706923E-5</v>
      </c>
      <c r="S792" s="85">
        <v>1</v>
      </c>
      <c r="T792" s="83">
        <f t="shared" si="415"/>
        <v>2.7540820863706923E-5</v>
      </c>
      <c r="Z792" s="83">
        <f t="shared" si="416"/>
        <v>79452.5</v>
      </c>
      <c r="AA792" s="90">
        <f t="shared" si="417"/>
        <v>-2.0912926982943347E-2</v>
      </c>
      <c r="AB792" s="90">
        <f t="shared" si="418"/>
        <v>-2.0762538107597626E-2</v>
      </c>
      <c r="AC792" s="90">
        <f t="shared" si="419"/>
        <v>-5.247934914202626E-3</v>
      </c>
      <c r="AD792" s="90">
        <f t="shared" si="420"/>
        <v>-2.5487730194284526E-3</v>
      </c>
      <c r="AE792" s="90">
        <f t="shared" si="421"/>
        <v>6.496243904566431E-6</v>
      </c>
      <c r="AF792" s="83">
        <f t="shared" si="422"/>
        <v>-5.247934914202626E-3</v>
      </c>
      <c r="AG792" s="147"/>
      <c r="AH792" s="83">
        <f t="shared" si="423"/>
        <v>-2.699161894774173E-3</v>
      </c>
      <c r="AI792" s="83">
        <f t="shared" si="424"/>
        <v>0.94963590209500193</v>
      </c>
      <c r="AJ792" s="83">
        <f t="shared" si="425"/>
        <v>-0.78395510796260592</v>
      </c>
      <c r="AK792" s="83">
        <f t="shared" si="426"/>
        <v>0.34206225525550871</v>
      </c>
      <c r="AL792" s="83">
        <f t="shared" si="427"/>
        <v>1.7169826346162029</v>
      </c>
      <c r="AM792" s="83">
        <f t="shared" si="428"/>
        <v>1.1580178395552785</v>
      </c>
      <c r="AN792" s="90">
        <f t="shared" si="430"/>
        <v>70.473548438698629</v>
      </c>
      <c r="AO792" s="90">
        <f t="shared" si="430"/>
        <v>70.473548347354765</v>
      </c>
      <c r="AP792" s="90">
        <f t="shared" si="430"/>
        <v>70.473547093461519</v>
      </c>
      <c r="AQ792" s="90">
        <f t="shared" si="430"/>
        <v>70.473529881785481</v>
      </c>
      <c r="AR792" s="90">
        <f t="shared" si="430"/>
        <v>70.473293762952281</v>
      </c>
      <c r="AS792" s="90">
        <f t="shared" si="430"/>
        <v>70.470080253454171</v>
      </c>
      <c r="AT792" s="90">
        <f t="shared" si="430"/>
        <v>70.430270577840886</v>
      </c>
      <c r="AU792" s="90">
        <f t="shared" si="429"/>
        <v>70.135559829168628</v>
      </c>
    </row>
    <row r="793" spans="1:48" ht="12.95" customHeight="1">
      <c r="A793" s="165" t="s">
        <v>1398</v>
      </c>
      <c r="B793" s="162"/>
      <c r="C793" s="163">
        <v>57071.829599999997</v>
      </c>
      <c r="D793" s="163">
        <v>1E-4</v>
      </c>
      <c r="E793" s="53">
        <f t="shared" si="411"/>
        <v>79471.395321902193</v>
      </c>
      <c r="F793" s="83">
        <f t="shared" si="412"/>
        <v>79471.5</v>
      </c>
      <c r="G793" s="83">
        <f t="shared" si="408"/>
        <v>-2.31010200077435E-2</v>
      </c>
      <c r="K793" s="83">
        <f t="shared" si="409"/>
        <v>-2.31010200077435E-2</v>
      </c>
      <c r="O793" s="83">
        <f t="shared" ca="1" si="404"/>
        <v>-2.4202827814327969E-2</v>
      </c>
      <c r="P793" s="83">
        <f t="shared" si="413"/>
        <v>-1.8219561223688483E-2</v>
      </c>
      <c r="Q793" s="146">
        <f t="shared" si="414"/>
        <v>42053.329599999997</v>
      </c>
      <c r="R793" s="83">
        <f t="shared" si="410"/>
        <v>2.3828639860427887E-5</v>
      </c>
      <c r="S793" s="85">
        <v>1</v>
      </c>
      <c r="T793" s="83">
        <f t="shared" si="415"/>
        <v>2.3828639860427887E-5</v>
      </c>
      <c r="Z793" s="83">
        <f t="shared" si="416"/>
        <v>79471.5</v>
      </c>
      <c r="AA793" s="90">
        <f t="shared" si="417"/>
        <v>-2.0909357270886327E-2</v>
      </c>
      <c r="AB793" s="90">
        <f t="shared" si="418"/>
        <v>-2.0411223960545656E-2</v>
      </c>
      <c r="AC793" s="90">
        <f t="shared" si="419"/>
        <v>-4.8814587840550171E-3</v>
      </c>
      <c r="AD793" s="90">
        <f t="shared" si="420"/>
        <v>-2.191662736857173E-3</v>
      </c>
      <c r="AE793" s="90">
        <f t="shared" si="421"/>
        <v>4.8033855521282735E-6</v>
      </c>
      <c r="AF793" s="83">
        <f t="shared" si="422"/>
        <v>-4.8814587840550171E-3</v>
      </c>
      <c r="AG793" s="147"/>
      <c r="AH793" s="83">
        <f t="shared" si="423"/>
        <v>-2.6897960471978428E-3</v>
      </c>
      <c r="AI793" s="83">
        <f t="shared" si="424"/>
        <v>0.94628702264288189</v>
      </c>
      <c r="AJ793" s="83">
        <f t="shared" si="425"/>
        <v>-0.77783512818601386</v>
      </c>
      <c r="AK793" s="83">
        <f t="shared" si="426"/>
        <v>0.341552404312578</v>
      </c>
      <c r="AL793" s="83">
        <f t="shared" si="427"/>
        <v>1.7267801210122429</v>
      </c>
      <c r="AM793" s="83">
        <f t="shared" si="428"/>
        <v>1.1695513433157816</v>
      </c>
      <c r="AN793" s="90">
        <f t="shared" si="430"/>
        <v>70.483246360386332</v>
      </c>
      <c r="AO793" s="90">
        <f t="shared" si="430"/>
        <v>70.483246288980226</v>
      </c>
      <c r="AP793" s="90">
        <f t="shared" si="430"/>
        <v>70.483245262543633</v>
      </c>
      <c r="AQ793" s="90">
        <f t="shared" si="430"/>
        <v>70.483230508460124</v>
      </c>
      <c r="AR793" s="90">
        <f t="shared" si="430"/>
        <v>70.483018549023555</v>
      </c>
      <c r="AS793" s="90">
        <f t="shared" si="430"/>
        <v>70.479997265903151</v>
      </c>
      <c r="AT793" s="90">
        <f t="shared" si="430"/>
        <v>70.440894482339218</v>
      </c>
      <c r="AU793" s="90">
        <f t="shared" si="429"/>
        <v>70.144567180243612</v>
      </c>
    </row>
    <row r="794" spans="1:48" ht="12.95" customHeight="1">
      <c r="A794" s="163" t="s">
        <v>1397</v>
      </c>
      <c r="B794" s="162" t="s">
        <v>195</v>
      </c>
      <c r="C794" s="163">
        <v>57098.422299999998</v>
      </c>
      <c r="D794" s="163">
        <v>2.0000000000000001E-4</v>
      </c>
      <c r="E794" s="53">
        <f t="shared" si="411"/>
        <v>79591.895336674294</v>
      </c>
      <c r="F794" s="83">
        <f t="shared" si="412"/>
        <v>79592</v>
      </c>
      <c r="G794" s="83">
        <f t="shared" si="408"/>
        <v>-2.309776000038255E-2</v>
      </c>
      <c r="K794" s="83">
        <f t="shared" si="409"/>
        <v>-2.309776000038255E-2</v>
      </c>
      <c r="O794" s="83">
        <f t="shared" ca="1" si="404"/>
        <v>-2.432375117828469E-2</v>
      </c>
      <c r="P794" s="83">
        <f t="shared" si="413"/>
        <v>-1.825631167141907E-2</v>
      </c>
      <c r="Q794" s="146">
        <f t="shared" si="414"/>
        <v>42079.922299999998</v>
      </c>
      <c r="R794" s="83">
        <f t="shared" si="410"/>
        <v>2.343962192202327E-5</v>
      </c>
      <c r="S794" s="85">
        <v>1</v>
      </c>
      <c r="T794" s="83">
        <f t="shared" si="415"/>
        <v>2.343962192202327E-5</v>
      </c>
      <c r="Z794" s="83">
        <f t="shared" si="416"/>
        <v>79592</v>
      </c>
      <c r="AA794" s="90">
        <f t="shared" si="417"/>
        <v>-2.0881750003513454E-2</v>
      </c>
      <c r="AB794" s="90">
        <f t="shared" si="418"/>
        <v>-2.0472321668288166E-2</v>
      </c>
      <c r="AC794" s="90">
        <f t="shared" si="419"/>
        <v>-4.8414483289634797E-3</v>
      </c>
      <c r="AD794" s="90">
        <f t="shared" si="420"/>
        <v>-2.2160099968690956E-3</v>
      </c>
      <c r="AE794" s="90">
        <f t="shared" si="421"/>
        <v>4.9107003062237695E-6</v>
      </c>
      <c r="AF794" s="83">
        <f t="shared" si="422"/>
        <v>-4.8414483289634797E-3</v>
      </c>
      <c r="AG794" s="147"/>
      <c r="AH794" s="83">
        <f t="shared" si="423"/>
        <v>-2.625438332094384E-3</v>
      </c>
      <c r="AI794" s="83">
        <f t="shared" si="424"/>
        <v>0.92571076859322221</v>
      </c>
      <c r="AJ794" s="83">
        <f t="shared" si="425"/>
        <v>-0.73836653053000278</v>
      </c>
      <c r="AK794" s="83">
        <f t="shared" si="426"/>
        <v>0.3376747531653192</v>
      </c>
      <c r="AL794" s="83">
        <f t="shared" si="427"/>
        <v>1.787348851176652</v>
      </c>
      <c r="AM794" s="83">
        <f t="shared" si="428"/>
        <v>1.2439168856681646</v>
      </c>
      <c r="AN794" s="90">
        <f t="shared" si="430"/>
        <v>70.543969434686218</v>
      </c>
      <c r="AO794" s="90">
        <f t="shared" si="430"/>
        <v>70.543969423757119</v>
      </c>
      <c r="AP794" s="90">
        <f t="shared" si="430"/>
        <v>70.543969200192251</v>
      </c>
      <c r="AQ794" s="90">
        <f t="shared" si="430"/>
        <v>70.543964627044872</v>
      </c>
      <c r="AR794" s="90">
        <f t="shared" si="430"/>
        <v>70.543871112802734</v>
      </c>
      <c r="AS794" s="90">
        <f t="shared" si="430"/>
        <v>70.54197212197451</v>
      </c>
      <c r="AT794" s="90">
        <f t="shared" si="430"/>
        <v>70.507707394131927</v>
      </c>
      <c r="AU794" s="90">
        <f t="shared" si="429"/>
        <v>70.201692748903454</v>
      </c>
    </row>
    <row r="795" spans="1:48" ht="12.95" customHeight="1">
      <c r="A795" s="163" t="s">
        <v>1397</v>
      </c>
      <c r="B795" s="162" t="s">
        <v>197</v>
      </c>
      <c r="C795" s="163">
        <v>57098.531999999999</v>
      </c>
      <c r="D795" s="163">
        <v>2.0000000000000001E-4</v>
      </c>
      <c r="E795" s="53">
        <f t="shared" si="411"/>
        <v>79592.392422401608</v>
      </c>
      <c r="F795" s="83">
        <f t="shared" si="412"/>
        <v>79592.5</v>
      </c>
      <c r="G795" s="83">
        <f t="shared" si="408"/>
        <v>-2.3740900003758725E-2</v>
      </c>
      <c r="K795" s="83">
        <f t="shared" si="409"/>
        <v>-2.3740900003758725E-2</v>
      </c>
      <c r="O795" s="83">
        <f t="shared" ca="1" si="404"/>
        <v>-2.4324252934981604E-2</v>
      </c>
      <c r="P795" s="83">
        <f t="shared" si="413"/>
        <v>-1.8256464129597874E-2</v>
      </c>
      <c r="Q795" s="146">
        <f t="shared" si="414"/>
        <v>42080.031999999999</v>
      </c>
      <c r="R795" s="83">
        <f t="shared" si="410"/>
        <v>3.0079036857782493E-5</v>
      </c>
      <c r="S795" s="85">
        <v>1</v>
      </c>
      <c r="T795" s="83">
        <f t="shared" si="415"/>
        <v>3.0079036857782493E-5</v>
      </c>
      <c r="Z795" s="83">
        <f t="shared" si="416"/>
        <v>79592.5</v>
      </c>
      <c r="AA795" s="90">
        <f t="shared" si="417"/>
        <v>-2.0881618222597889E-2</v>
      </c>
      <c r="AB795" s="90">
        <f t="shared" si="418"/>
        <v>-2.111574591075871E-2</v>
      </c>
      <c r="AC795" s="90">
        <f t="shared" si="419"/>
        <v>-5.4844358741608507E-3</v>
      </c>
      <c r="AD795" s="90">
        <f t="shared" si="420"/>
        <v>-2.8592817811608356E-3</v>
      </c>
      <c r="AE795" s="90">
        <f t="shared" si="421"/>
        <v>8.1754923040782802E-6</v>
      </c>
      <c r="AF795" s="83">
        <f t="shared" si="422"/>
        <v>-5.4844358741608507E-3</v>
      </c>
      <c r="AG795" s="147"/>
      <c r="AH795" s="83">
        <f t="shared" si="423"/>
        <v>-2.6251540930000163E-3</v>
      </c>
      <c r="AI795" s="83">
        <f t="shared" si="424"/>
        <v>0.92562775486870652</v>
      </c>
      <c r="AJ795" s="83">
        <f t="shared" si="425"/>
        <v>-0.73820070979960739</v>
      </c>
      <c r="AK795" s="83">
        <f t="shared" si="426"/>
        <v>0.33765647925428566</v>
      </c>
      <c r="AL795" s="83">
        <f t="shared" si="427"/>
        <v>1.7875946971263503</v>
      </c>
      <c r="AM795" s="83">
        <f t="shared" si="428"/>
        <v>1.24423005884124</v>
      </c>
      <c r="AN795" s="90">
        <f t="shared" si="430"/>
        <v>70.544218642272696</v>
      </c>
      <c r="AO795" s="90">
        <f t="shared" si="430"/>
        <v>70.544218631444139</v>
      </c>
      <c r="AP795" s="90">
        <f t="shared" si="430"/>
        <v>70.544218409548989</v>
      </c>
      <c r="AQ795" s="90">
        <f t="shared" si="430"/>
        <v>70.544213862622229</v>
      </c>
      <c r="AR795" s="90">
        <f t="shared" si="430"/>
        <v>70.544120721954215</v>
      </c>
      <c r="AS795" s="90">
        <f t="shared" si="430"/>
        <v>70.542226002386016</v>
      </c>
      <c r="AT795" s="90">
        <f t="shared" si="430"/>
        <v>70.507982567000809</v>
      </c>
      <c r="AU795" s="90">
        <f t="shared" si="429"/>
        <v>70.201929784458059</v>
      </c>
    </row>
    <row r="796" spans="1:48" ht="12.95" customHeight="1">
      <c r="A796" s="166" t="s">
        <v>4</v>
      </c>
      <c r="B796" s="167" t="s">
        <v>195</v>
      </c>
      <c r="C796" s="168">
        <v>57115.415050000003</v>
      </c>
      <c r="D796" s="168">
        <v>6.9999999999999994E-5</v>
      </c>
      <c r="E796" s="53">
        <f t="shared" si="411"/>
        <v>79668.894912724092</v>
      </c>
      <c r="F796" s="83">
        <f t="shared" si="412"/>
        <v>79669</v>
      </c>
      <c r="G796" s="83">
        <f t="shared" si="408"/>
        <v>-2.3191319996840321E-2</v>
      </c>
      <c r="K796" s="83">
        <f t="shared" si="409"/>
        <v>-2.3191319996840321E-2</v>
      </c>
      <c r="O796" s="83">
        <f t="shared" ca="1" si="404"/>
        <v>-2.440102170960972E-2</v>
      </c>
      <c r="P796" s="83">
        <f t="shared" si="413"/>
        <v>-1.8279786988204767E-2</v>
      </c>
      <c r="Q796" s="146">
        <f t="shared" si="414"/>
        <v>42096.915050000003</v>
      </c>
      <c r="R796" s="83">
        <f t="shared" si="410"/>
        <v>2.412315649491661E-5</v>
      </c>
      <c r="S796" s="85">
        <v>1</v>
      </c>
      <c r="T796" s="83">
        <f t="shared" si="415"/>
        <v>2.412315649491661E-5</v>
      </c>
      <c r="Z796" s="83">
        <f t="shared" si="416"/>
        <v>79669</v>
      </c>
      <c r="AA796" s="90">
        <f t="shared" si="417"/>
        <v>-2.0859865119187894E-2</v>
      </c>
      <c r="AB796" s="90">
        <f t="shared" si="418"/>
        <v>-2.0611241865857194E-2</v>
      </c>
      <c r="AC796" s="90">
        <f t="shared" si="419"/>
        <v>-4.9115330086355533E-3</v>
      </c>
      <c r="AD796" s="90">
        <f t="shared" si="420"/>
        <v>-2.3314548776524266E-3</v>
      </c>
      <c r="AE796" s="90">
        <f t="shared" si="421"/>
        <v>5.4356818465292913E-6</v>
      </c>
      <c r="AF796" s="83">
        <f t="shared" si="422"/>
        <v>-4.9115330086355533E-3</v>
      </c>
      <c r="AG796" s="147"/>
      <c r="AH796" s="83">
        <f t="shared" si="423"/>
        <v>-2.580078130983128E-3</v>
      </c>
      <c r="AI796" s="83">
        <f t="shared" si="424"/>
        <v>0.91315359678129893</v>
      </c>
      <c r="AJ796" s="83">
        <f t="shared" si="425"/>
        <v>-0.71266909692178204</v>
      </c>
      <c r="AK796" s="83">
        <f t="shared" si="426"/>
        <v>0.33466525226895577</v>
      </c>
      <c r="AL796" s="83">
        <f t="shared" si="427"/>
        <v>1.824698144501375</v>
      </c>
      <c r="AM796" s="83">
        <f t="shared" si="428"/>
        <v>1.2926244843322863</v>
      </c>
      <c r="AN796" s="90">
        <f t="shared" si="430"/>
        <v>70.582087241721837</v>
      </c>
      <c r="AO796" s="90">
        <f t="shared" si="430"/>
        <v>70.58208723959774</v>
      </c>
      <c r="AP796" s="90">
        <f t="shared" si="430"/>
        <v>70.582087180276133</v>
      </c>
      <c r="AQ796" s="90">
        <f t="shared" si="430"/>
        <v>70.582085523557396</v>
      </c>
      <c r="AR796" s="90">
        <f t="shared" si="430"/>
        <v>70.582039265783592</v>
      </c>
      <c r="AS796" s="90">
        <f t="shared" si="430"/>
        <v>70.580755879840325</v>
      </c>
      <c r="AT796" s="90">
        <f t="shared" si="430"/>
        <v>70.549880175182722</v>
      </c>
      <c r="AU796" s="90">
        <f t="shared" si="429"/>
        <v>70.238196224312645</v>
      </c>
      <c r="AV796" s="90"/>
    </row>
    <row r="797" spans="1:48" ht="12.95" customHeight="1">
      <c r="A797" s="76" t="s">
        <v>1399</v>
      </c>
      <c r="B797" s="77" t="s">
        <v>195</v>
      </c>
      <c r="C797" s="76">
        <v>57116.739300000001</v>
      </c>
      <c r="D797" s="76">
        <v>1E-4</v>
      </c>
      <c r="E797" s="53">
        <f t="shared" si="411"/>
        <v>79674.895512308241</v>
      </c>
      <c r="F797" s="83">
        <f t="shared" si="412"/>
        <v>79675</v>
      </c>
      <c r="G797" s="83">
        <f t="shared" si="408"/>
        <v>-2.3058999999193475E-2</v>
      </c>
      <c r="K797" s="83">
        <f t="shared" si="409"/>
        <v>-2.3058999999193475E-2</v>
      </c>
      <c r="O797" s="83">
        <f t="shared" ca="1" si="404"/>
        <v>-2.4407042789972709E-2</v>
      </c>
      <c r="P797" s="83">
        <f t="shared" si="413"/>
        <v>-1.8281615959517068E-2</v>
      </c>
      <c r="Q797" s="146">
        <f t="shared" si="414"/>
        <v>42098.239300000001</v>
      </c>
      <c r="R797" s="83">
        <f t="shared" si="410"/>
        <v>2.2823398262554867E-5</v>
      </c>
      <c r="S797" s="85">
        <v>1</v>
      </c>
      <c r="T797" s="83">
        <f t="shared" si="415"/>
        <v>2.2823398262554867E-5</v>
      </c>
      <c r="Z797" s="83">
        <f t="shared" si="416"/>
        <v>79675</v>
      </c>
      <c r="AA797" s="90">
        <f t="shared" si="417"/>
        <v>-2.0858028300717587E-2</v>
      </c>
      <c r="AB797" s="90">
        <f t="shared" si="418"/>
        <v>-2.0482587657992955E-2</v>
      </c>
      <c r="AC797" s="90">
        <f t="shared" si="419"/>
        <v>-4.7773840396764071E-3</v>
      </c>
      <c r="AD797" s="90">
        <f t="shared" si="420"/>
        <v>-2.2009716984758877E-3</v>
      </c>
      <c r="AE797" s="90">
        <f t="shared" si="421"/>
        <v>4.8442764174918337E-6</v>
      </c>
      <c r="AF797" s="83">
        <f t="shared" si="422"/>
        <v>-4.7773840396764071E-3</v>
      </c>
      <c r="AG797" s="147"/>
      <c r="AH797" s="83">
        <f t="shared" si="423"/>
        <v>-2.5764123412005189E-3</v>
      </c>
      <c r="AI797" s="83">
        <f t="shared" si="424"/>
        <v>0.91219416948410403</v>
      </c>
      <c r="AJ797" s="83">
        <f t="shared" si="425"/>
        <v>-0.71065433749849938</v>
      </c>
      <c r="AK797" s="83">
        <f t="shared" si="426"/>
        <v>0.33441480971344967</v>
      </c>
      <c r="AL797" s="83">
        <f t="shared" si="427"/>
        <v>1.8275660423632771</v>
      </c>
      <c r="AM797" s="83">
        <f t="shared" si="428"/>
        <v>1.2964615018299872</v>
      </c>
      <c r="AN797" s="90">
        <f t="shared" si="430"/>
        <v>70.585035748762593</v>
      </c>
      <c r="AO797" s="90">
        <f t="shared" si="430"/>
        <v>70.585035746934508</v>
      </c>
      <c r="AP797" s="90">
        <f t="shared" si="430"/>
        <v>70.585035694391863</v>
      </c>
      <c r="AQ797" s="90">
        <f t="shared" si="430"/>
        <v>70.585034184221826</v>
      </c>
      <c r="AR797" s="90">
        <f t="shared" si="430"/>
        <v>70.584990788860097</v>
      </c>
      <c r="AS797" s="90">
        <f t="shared" si="430"/>
        <v>70.583751659373519</v>
      </c>
      <c r="AT797" s="90">
        <f t="shared" si="430"/>
        <v>70.553149019487648</v>
      </c>
      <c r="AU797" s="90">
        <f t="shared" si="429"/>
        <v>70.241040650967918</v>
      </c>
    </row>
    <row r="798" spans="1:48" ht="12.95" customHeight="1">
      <c r="A798" s="76" t="s">
        <v>1399</v>
      </c>
      <c r="B798" s="77" t="s">
        <v>197</v>
      </c>
      <c r="C798" s="76">
        <v>57116.851000000002</v>
      </c>
      <c r="D798" s="76">
        <v>2.0000000000000001E-4</v>
      </c>
      <c r="E798" s="53">
        <f t="shared" si="411"/>
        <v>79675.401660674164</v>
      </c>
      <c r="F798" s="83">
        <f t="shared" si="412"/>
        <v>79675.5</v>
      </c>
      <c r="G798" s="83">
        <f t="shared" si="408"/>
        <v>-2.1702139994886238E-2</v>
      </c>
      <c r="K798" s="83">
        <f t="shared" si="409"/>
        <v>-2.1702139994886238E-2</v>
      </c>
      <c r="O798" s="83">
        <f t="shared" ca="1" si="404"/>
        <v>-2.4407544546669623E-2</v>
      </c>
      <c r="P798" s="83">
        <f t="shared" si="413"/>
        <v>-1.8281768372003952E-2</v>
      </c>
      <c r="Q798" s="146">
        <f t="shared" si="414"/>
        <v>42098.351000000002</v>
      </c>
      <c r="R798" s="83">
        <f t="shared" si="410"/>
        <v>1.1698942038618401E-5</v>
      </c>
      <c r="S798" s="85">
        <v>1</v>
      </c>
      <c r="T798" s="83">
        <f t="shared" si="415"/>
        <v>1.1698942038618401E-5</v>
      </c>
      <c r="Z798" s="83">
        <f t="shared" si="416"/>
        <v>79675.5</v>
      </c>
      <c r="AA798" s="90">
        <f t="shared" si="417"/>
        <v>-2.0857874393706937E-2</v>
      </c>
      <c r="AB798" s="90">
        <f t="shared" si="418"/>
        <v>-1.9126033973183253E-2</v>
      </c>
      <c r="AC798" s="90">
        <f t="shared" si="419"/>
        <v>-3.4203716228822859E-3</v>
      </c>
      <c r="AD798" s="90">
        <f t="shared" si="420"/>
        <v>-8.4426560117930108E-4</v>
      </c>
      <c r="AE798" s="90">
        <f t="shared" si="421"/>
        <v>7.1278440533464668E-7</v>
      </c>
      <c r="AF798" s="83">
        <f t="shared" si="422"/>
        <v>-3.4203716228822859E-3</v>
      </c>
      <c r="AG798" s="147"/>
      <c r="AH798" s="83">
        <f t="shared" si="423"/>
        <v>-2.5761060217029852E-3</v>
      </c>
      <c r="AI798" s="83">
        <f t="shared" si="424"/>
        <v>0.91211434064245922</v>
      </c>
      <c r="AJ798" s="83">
        <f t="shared" si="425"/>
        <v>-0.71048636819780286</v>
      </c>
      <c r="AK798" s="83">
        <f t="shared" si="426"/>
        <v>0.33439383921890564</v>
      </c>
      <c r="AL798" s="83">
        <f t="shared" si="427"/>
        <v>1.8278047618875928</v>
      </c>
      <c r="AM798" s="83">
        <f t="shared" si="428"/>
        <v>1.2967815324882834</v>
      </c>
      <c r="AN798" s="90">
        <f t="shared" si="430"/>
        <v>70.585281317849848</v>
      </c>
      <c r="AO798" s="90">
        <f t="shared" si="430"/>
        <v>70.585281316044828</v>
      </c>
      <c r="AP798" s="90">
        <f t="shared" si="430"/>
        <v>70.585281264038429</v>
      </c>
      <c r="AQ798" s="90">
        <f t="shared" si="430"/>
        <v>70.585279765642966</v>
      </c>
      <c r="AR798" s="90">
        <f t="shared" si="430"/>
        <v>70.585236603800823</v>
      </c>
      <c r="AS798" s="90">
        <f t="shared" si="430"/>
        <v>70.58400113719118</v>
      </c>
      <c r="AT798" s="90">
        <f t="shared" si="430"/>
        <v>70.553421309242523</v>
      </c>
      <c r="AU798" s="90">
        <f t="shared" si="429"/>
        <v>70.241277686522523</v>
      </c>
    </row>
    <row r="799" spans="1:48" ht="12.95" customHeight="1">
      <c r="A799" s="169" t="s">
        <v>5</v>
      </c>
      <c r="B799" s="170" t="s">
        <v>195</v>
      </c>
      <c r="C799" s="171">
        <v>57134.393759999999</v>
      </c>
      <c r="D799" s="171">
        <v>0</v>
      </c>
      <c r="E799" s="53">
        <f t="shared" si="411"/>
        <v>79754.893507652581</v>
      </c>
      <c r="F799" s="83">
        <f t="shared" si="412"/>
        <v>79755</v>
      </c>
      <c r="G799" s="83">
        <f t="shared" si="408"/>
        <v>-2.3501399999076966E-2</v>
      </c>
      <c r="K799" s="83">
        <f t="shared" si="409"/>
        <v>-2.3501399999076966E-2</v>
      </c>
      <c r="O799" s="83">
        <f t="shared" ca="1" si="404"/>
        <v>-2.4487323861479247E-2</v>
      </c>
      <c r="P799" s="83">
        <f t="shared" si="413"/>
        <v>-1.8305998456206313E-2</v>
      </c>
      <c r="Q799" s="146">
        <f t="shared" si="414"/>
        <v>42115.893759999999</v>
      </c>
      <c r="R799" s="83">
        <f t="shared" si="410"/>
        <v>2.6992197191662767E-5</v>
      </c>
      <c r="S799" s="85">
        <v>1</v>
      </c>
      <c r="T799" s="83">
        <f t="shared" si="415"/>
        <v>2.6992197191662767E-5</v>
      </c>
      <c r="Z799" s="83">
        <f t="shared" si="416"/>
        <v>79755</v>
      </c>
      <c r="AA799" s="90">
        <f t="shared" si="417"/>
        <v>-2.0831799847714692E-2</v>
      </c>
      <c r="AB799" s="90">
        <f t="shared" si="418"/>
        <v>-2.0975598607568587E-2</v>
      </c>
      <c r="AC799" s="90">
        <f t="shared" si="419"/>
        <v>-5.1954015428706535E-3</v>
      </c>
      <c r="AD799" s="90">
        <f t="shared" si="420"/>
        <v>-2.6696001513622745E-3</v>
      </c>
      <c r="AE799" s="90">
        <f t="shared" si="421"/>
        <v>7.1267649681534791E-6</v>
      </c>
      <c r="AF799" s="83">
        <f t="shared" si="422"/>
        <v>-5.1954015428706535E-3</v>
      </c>
      <c r="AG799" s="147"/>
      <c r="AH799" s="83">
        <f t="shared" si="423"/>
        <v>-2.5258013915083781E-3</v>
      </c>
      <c r="AI799" s="83">
        <f t="shared" si="424"/>
        <v>0.89966113631864431</v>
      </c>
      <c r="AJ799" s="83">
        <f t="shared" si="425"/>
        <v>-0.6836520609770812</v>
      </c>
      <c r="AK799" s="83">
        <f t="shared" si="426"/>
        <v>0.33087042972046227</v>
      </c>
      <c r="AL799" s="83">
        <f t="shared" si="427"/>
        <v>1.8652387581024825</v>
      </c>
      <c r="AM799" s="83">
        <f t="shared" si="428"/>
        <v>1.3482285497003428</v>
      </c>
      <c r="AN799" s="90">
        <f t="shared" si="430"/>
        <v>70.624056867587569</v>
      </c>
      <c r="AO799" s="90">
        <f t="shared" si="430"/>
        <v>70.624056867440515</v>
      </c>
      <c r="AP799" s="90">
        <f t="shared" si="430"/>
        <v>70.62405686055142</v>
      </c>
      <c r="AQ799" s="90">
        <f t="shared" si="430"/>
        <v>70.624056537819129</v>
      </c>
      <c r="AR799" s="90">
        <f t="shared" si="430"/>
        <v>70.624041420725121</v>
      </c>
      <c r="AS799" s="90">
        <f t="shared" si="430"/>
        <v>70.623337413069322</v>
      </c>
      <c r="AT799" s="90">
        <f t="shared" si="430"/>
        <v>70.596490995890292</v>
      </c>
      <c r="AU799" s="90">
        <f t="shared" si="429"/>
        <v>70.278966339704738</v>
      </c>
    </row>
    <row r="800" spans="1:48" ht="12.95" customHeight="1">
      <c r="A800" s="169" t="s">
        <v>5</v>
      </c>
      <c r="B800" s="170" t="s">
        <v>197</v>
      </c>
      <c r="C800" s="171">
        <v>57414.555769999999</v>
      </c>
      <c r="D800" s="171">
        <v>1E-4</v>
      </c>
      <c r="E800" s="53">
        <f t="shared" si="411"/>
        <v>81024.39703093459</v>
      </c>
      <c r="F800" s="83">
        <f t="shared" si="412"/>
        <v>81024.5</v>
      </c>
      <c r="G800" s="83">
        <f t="shared" si="408"/>
        <v>-2.2723859998222906E-2</v>
      </c>
      <c r="K800" s="83">
        <f t="shared" si="409"/>
        <v>-2.2723859998222906E-2</v>
      </c>
      <c r="O800" s="83">
        <f t="shared" ca="1" si="404"/>
        <v>-2.5761284114948539E-2</v>
      </c>
      <c r="P800" s="83">
        <f t="shared" si="413"/>
        <v>-1.8691975080648859E-2</v>
      </c>
      <c r="Q800" s="146">
        <f t="shared" si="414"/>
        <v>42396.055769999999</v>
      </c>
      <c r="R800" s="83">
        <f t="shared" si="410"/>
        <v>1.6256095988561085E-5</v>
      </c>
      <c r="S800" s="85">
        <v>1</v>
      </c>
      <c r="T800" s="83">
        <f t="shared" si="415"/>
        <v>1.6256095988561085E-5</v>
      </c>
      <c r="Z800" s="83">
        <f t="shared" si="416"/>
        <v>81024.5</v>
      </c>
      <c r="AA800" s="90">
        <f t="shared" si="417"/>
        <v>-2.0115677596007346E-2</v>
      </c>
      <c r="AB800" s="90">
        <f t="shared" si="418"/>
        <v>-2.1300157482864419E-2</v>
      </c>
      <c r="AC800" s="90">
        <f t="shared" si="419"/>
        <v>-4.0318849175740475E-3</v>
      </c>
      <c r="AD800" s="90">
        <f t="shared" si="420"/>
        <v>-2.60818240221556E-3</v>
      </c>
      <c r="AE800" s="90">
        <f t="shared" si="421"/>
        <v>6.8026154432269296E-6</v>
      </c>
      <c r="AF800" s="83">
        <f t="shared" si="422"/>
        <v>-4.0318849175740475E-3</v>
      </c>
      <c r="AG800" s="147"/>
      <c r="AH800" s="83">
        <f t="shared" si="423"/>
        <v>-1.4237025153584879E-3</v>
      </c>
      <c r="AI800" s="83">
        <f t="shared" si="424"/>
        <v>0.75553507698499667</v>
      </c>
      <c r="AJ800" s="83">
        <f t="shared" si="425"/>
        <v>-0.25888744958361859</v>
      </c>
      <c r="AK800" s="83">
        <f t="shared" si="426"/>
        <v>0.24449955059986825</v>
      </c>
      <c r="AL800" s="83">
        <f t="shared" si="427"/>
        <v>2.3561236719904599</v>
      </c>
      <c r="AM800" s="83">
        <f t="shared" si="428"/>
        <v>2.4139717945752079</v>
      </c>
      <c r="AN800" s="90">
        <f t="shared" si="430"/>
        <v>71.184453412935156</v>
      </c>
      <c r="AO800" s="90">
        <f t="shared" si="430"/>
        <v>71.184448153500313</v>
      </c>
      <c r="AP800" s="90">
        <f t="shared" si="430"/>
        <v>71.184479962279923</v>
      </c>
      <c r="AQ800" s="90">
        <f t="shared" si="430"/>
        <v>71.184287556113716</v>
      </c>
      <c r="AR800" s="90">
        <f t="shared" si="430"/>
        <v>71.185450353809031</v>
      </c>
      <c r="AS800" s="90">
        <f t="shared" si="430"/>
        <v>71.178384735284368</v>
      </c>
      <c r="AT800" s="90">
        <f t="shared" si="430"/>
        <v>71.219999289529909</v>
      </c>
      <c r="AU800" s="90">
        <f t="shared" si="429"/>
        <v>70.880799612847213</v>
      </c>
    </row>
    <row r="801" spans="1:64" ht="12.95" customHeight="1">
      <c r="A801" s="76" t="s">
        <v>1400</v>
      </c>
      <c r="B801" s="77" t="s">
        <v>197</v>
      </c>
      <c r="C801" s="76">
        <v>57445.890700000004</v>
      </c>
      <c r="D801" s="76">
        <v>2.0000000000000001E-4</v>
      </c>
      <c r="E801" s="53">
        <f t="shared" si="411"/>
        <v>81166.385604034847</v>
      </c>
      <c r="F801" s="83">
        <f t="shared" si="412"/>
        <v>81166.5</v>
      </c>
      <c r="G801" s="83">
        <f t="shared" si="408"/>
        <v>-2.524561999598518E-2</v>
      </c>
      <c r="K801" s="83">
        <f t="shared" si="409"/>
        <v>-2.524561999598518E-2</v>
      </c>
      <c r="O801" s="83">
        <f t="shared" ca="1" si="404"/>
        <v>-2.5903783016872621E-2</v>
      </c>
      <c r="P801" s="83">
        <f t="shared" si="413"/>
        <v>-1.8735038180158922E-2</v>
      </c>
      <c r="Q801" s="146">
        <f t="shared" si="414"/>
        <v>42427.390700000004</v>
      </c>
      <c r="R801" s="83">
        <f t="shared" si="410"/>
        <v>4.2387675580567542E-5</v>
      </c>
      <c r="S801" s="85">
        <v>1</v>
      </c>
      <c r="T801" s="83">
        <f t="shared" si="415"/>
        <v>4.2387675580567542E-5</v>
      </c>
      <c r="Z801" s="83">
        <f t="shared" si="416"/>
        <v>81166.5</v>
      </c>
      <c r="AA801" s="90">
        <f t="shared" si="417"/>
        <v>-2.0014083997632721E-2</v>
      </c>
      <c r="AB801" s="90">
        <f t="shared" si="418"/>
        <v>-2.396657417851138E-2</v>
      </c>
      <c r="AC801" s="90">
        <f t="shared" si="419"/>
        <v>-6.5105818158262586E-3</v>
      </c>
      <c r="AD801" s="90">
        <f t="shared" si="420"/>
        <v>-5.2315359983524587E-3</v>
      </c>
      <c r="AE801" s="90">
        <f t="shared" si="421"/>
        <v>2.7368968902057655E-5</v>
      </c>
      <c r="AF801" s="83">
        <f t="shared" si="422"/>
        <v>-6.5105818158262586E-3</v>
      </c>
      <c r="AG801" s="147"/>
      <c r="AH801" s="83">
        <f t="shared" si="423"/>
        <v>-1.279045817473801E-3</v>
      </c>
      <c r="AI801" s="83">
        <f t="shared" si="424"/>
        <v>0.74458913167555663</v>
      </c>
      <c r="AJ801" s="83">
        <f t="shared" si="425"/>
        <v>-0.21435877500981063</v>
      </c>
      <c r="AK801" s="83">
        <f t="shared" si="426"/>
        <v>0.23304166402174276</v>
      </c>
      <c r="AL801" s="83">
        <f t="shared" si="427"/>
        <v>2.401958580482817</v>
      </c>
      <c r="AM801" s="83">
        <f t="shared" si="428"/>
        <v>2.5796286975866587</v>
      </c>
      <c r="AN801" s="90">
        <f t="shared" ref="AN801:AT810" si="431">$AU801+$AB$7*SIN(AO801)</f>
        <v>71.241797182536331</v>
      </c>
      <c r="AO801" s="90">
        <f t="shared" si="431"/>
        <v>71.241787297027031</v>
      </c>
      <c r="AP801" s="90">
        <f t="shared" si="431"/>
        <v>71.241841470586181</v>
      </c>
      <c r="AQ801" s="90">
        <f t="shared" si="431"/>
        <v>71.241544536168306</v>
      </c>
      <c r="AR801" s="90">
        <f t="shared" si="431"/>
        <v>71.243170345358578</v>
      </c>
      <c r="AS801" s="90">
        <f t="shared" si="431"/>
        <v>71.234215695542247</v>
      </c>
      <c r="AT801" s="90">
        <f t="shared" si="431"/>
        <v>71.282043341117131</v>
      </c>
      <c r="AU801" s="90">
        <f t="shared" si="429"/>
        <v>70.948117710355064</v>
      </c>
    </row>
    <row r="802" spans="1:64" ht="12.95" customHeight="1">
      <c r="A802" s="163" t="s">
        <v>1397</v>
      </c>
      <c r="B802" s="162" t="s">
        <v>197</v>
      </c>
      <c r="C802" s="163">
        <v>57477.448299999996</v>
      </c>
      <c r="D802" s="163">
        <v>1E-4</v>
      </c>
      <c r="E802" s="53">
        <f t="shared" si="411"/>
        <v>81309.383166003783</v>
      </c>
      <c r="F802" s="83">
        <f t="shared" si="412"/>
        <v>81309.5</v>
      </c>
      <c r="G802" s="83">
        <f t="shared" si="408"/>
        <v>-2.5783659999433439E-2</v>
      </c>
      <c r="K802" s="83">
        <f t="shared" si="409"/>
        <v>-2.5783659999433439E-2</v>
      </c>
      <c r="O802" s="83">
        <f t="shared" ca="1" si="404"/>
        <v>-2.6047285432190558E-2</v>
      </c>
      <c r="P802" s="83">
        <f t="shared" si="413"/>
        <v>-1.8778382105099571E-2</v>
      </c>
      <c r="Q802" s="146">
        <f t="shared" si="414"/>
        <v>42458.948299999996</v>
      </c>
      <c r="R802" s="83">
        <f t="shared" si="410"/>
        <v>4.907391837684275E-5</v>
      </c>
      <c r="S802" s="85">
        <v>1</v>
      </c>
      <c r="T802" s="83">
        <f t="shared" si="415"/>
        <v>4.907391837684275E-5</v>
      </c>
      <c r="Z802" s="83">
        <f t="shared" si="416"/>
        <v>81309.5</v>
      </c>
      <c r="AA802" s="90">
        <f t="shared" si="417"/>
        <v>-1.9909642772437744E-2</v>
      </c>
      <c r="AB802" s="90">
        <f t="shared" si="418"/>
        <v>-2.4652399332095266E-2</v>
      </c>
      <c r="AC802" s="90">
        <f t="shared" si="419"/>
        <v>-7.0052778943338681E-3</v>
      </c>
      <c r="AD802" s="90">
        <f t="shared" si="420"/>
        <v>-5.8740172269956953E-3</v>
      </c>
      <c r="AE802" s="90">
        <f t="shared" si="421"/>
        <v>3.4504078383042197E-5</v>
      </c>
      <c r="AF802" s="83">
        <f t="shared" si="422"/>
        <v>-7.0052778943338681E-3</v>
      </c>
      <c r="AG802" s="147"/>
      <c r="AH802" s="83">
        <f t="shared" si="423"/>
        <v>-1.1312606673381741E-3</v>
      </c>
      <c r="AI802" s="83">
        <f t="shared" si="424"/>
        <v>0.73439391177966473</v>
      </c>
      <c r="AJ802" s="83">
        <f t="shared" si="425"/>
        <v>-0.17033421825252409</v>
      </c>
      <c r="AK802" s="83">
        <f t="shared" si="426"/>
        <v>0.22135160882306801</v>
      </c>
      <c r="AL802" s="83">
        <f t="shared" si="427"/>
        <v>2.4468250439625283</v>
      </c>
      <c r="AM802" s="83">
        <f t="shared" si="428"/>
        <v>2.7619233823974616</v>
      </c>
      <c r="AN802" s="90">
        <f t="shared" si="431"/>
        <v>71.298731646171888</v>
      </c>
      <c r="AO802" s="90">
        <f t="shared" si="431"/>
        <v>71.298714707934948</v>
      </c>
      <c r="AP802" s="90">
        <f t="shared" si="431"/>
        <v>71.298799869050271</v>
      </c>
      <c r="AQ802" s="90">
        <f t="shared" si="431"/>
        <v>71.298371596301621</v>
      </c>
      <c r="AR802" s="90">
        <f t="shared" si="431"/>
        <v>71.300522732730983</v>
      </c>
      <c r="AS802" s="90">
        <f t="shared" si="431"/>
        <v>71.289650497252339</v>
      </c>
      <c r="AT802" s="90">
        <f t="shared" si="431"/>
        <v>71.342995686818412</v>
      </c>
      <c r="AU802" s="90">
        <f t="shared" si="429"/>
        <v>71.015909878972138</v>
      </c>
    </row>
    <row r="803" spans="1:64" ht="12.95" customHeight="1">
      <c r="A803" s="76" t="s">
        <v>1400</v>
      </c>
      <c r="B803" s="77" t="s">
        <v>197</v>
      </c>
      <c r="C803" s="76">
        <v>57494.661500000002</v>
      </c>
      <c r="D803" s="76">
        <v>1E-4</v>
      </c>
      <c r="E803" s="53">
        <f t="shared" si="411"/>
        <v>81387.38167139345</v>
      </c>
      <c r="F803" s="83">
        <f t="shared" si="412"/>
        <v>81387.5</v>
      </c>
      <c r="G803" s="83">
        <f t="shared" si="408"/>
        <v>-2.6113499996426981E-2</v>
      </c>
      <c r="K803" s="83">
        <f t="shared" si="409"/>
        <v>-2.6113499996426981E-2</v>
      </c>
      <c r="O803" s="83">
        <f t="shared" ca="1" si="404"/>
        <v>-2.6125559476909428E-2</v>
      </c>
      <c r="P803" s="83">
        <f t="shared" si="413"/>
        <v>-1.8802014756370132E-2</v>
      </c>
      <c r="Q803" s="146">
        <f t="shared" si="414"/>
        <v>42476.161500000002</v>
      </c>
      <c r="R803" s="83">
        <f t="shared" si="410"/>
        <v>5.3457816415569155E-5</v>
      </c>
      <c r="S803" s="85">
        <v>1</v>
      </c>
      <c r="T803" s="83">
        <f t="shared" si="415"/>
        <v>5.3457816415569155E-5</v>
      </c>
      <c r="Z803" s="83">
        <f t="shared" si="416"/>
        <v>81387.5</v>
      </c>
      <c r="AA803" s="90">
        <f t="shared" si="417"/>
        <v>-1.9851945484212558E-2</v>
      </c>
      <c r="AB803" s="90">
        <f t="shared" si="418"/>
        <v>-2.5063569268584555E-2</v>
      </c>
      <c r="AC803" s="90">
        <f t="shared" si="419"/>
        <v>-7.3114852400568489E-3</v>
      </c>
      <c r="AD803" s="90">
        <f t="shared" si="420"/>
        <v>-6.2615545122144227E-3</v>
      </c>
      <c r="AE803" s="90">
        <f t="shared" si="421"/>
        <v>3.9207064909432795E-5</v>
      </c>
      <c r="AF803" s="83">
        <f t="shared" si="422"/>
        <v>-7.3114852400568489E-3</v>
      </c>
      <c r="AG803" s="147"/>
      <c r="AH803" s="83">
        <f t="shared" si="423"/>
        <v>-1.0499307278424271E-3</v>
      </c>
      <c r="AI803" s="83">
        <f t="shared" si="424"/>
        <v>0.72916537551643279</v>
      </c>
      <c r="AJ803" s="83">
        <f t="shared" si="425"/>
        <v>-0.14666992721972935</v>
      </c>
      <c r="AK803" s="83">
        <f t="shared" si="426"/>
        <v>0.21492262563330594</v>
      </c>
      <c r="AL803" s="83">
        <f t="shared" si="427"/>
        <v>2.4707929318152613</v>
      </c>
      <c r="AM803" s="83">
        <f t="shared" si="428"/>
        <v>2.8688683594204569</v>
      </c>
      <c r="AN803" s="90">
        <f t="shared" si="431"/>
        <v>71.329465211998624</v>
      </c>
      <c r="AO803" s="90">
        <f t="shared" si="431"/>
        <v>71.329443255512331</v>
      </c>
      <c r="AP803" s="90">
        <f t="shared" si="431"/>
        <v>71.329549072756095</v>
      </c>
      <c r="AQ803" s="90">
        <f t="shared" si="431"/>
        <v>71.329038958929416</v>
      </c>
      <c r="AR803" s="90">
        <f t="shared" si="431"/>
        <v>71.331494883371448</v>
      </c>
      <c r="AS803" s="90">
        <f t="shared" si="431"/>
        <v>71.319595962935821</v>
      </c>
      <c r="AT803" s="90">
        <f t="shared" si="431"/>
        <v>71.375606788319033</v>
      </c>
      <c r="AU803" s="90">
        <f t="shared" si="429"/>
        <v>71.052887425490539</v>
      </c>
    </row>
    <row r="804" spans="1:64" ht="12.95" customHeight="1">
      <c r="A804" s="172" t="s">
        <v>1</v>
      </c>
      <c r="B804" s="173" t="s">
        <v>197</v>
      </c>
      <c r="C804" s="172">
        <v>57517.612999999998</v>
      </c>
      <c r="D804" s="172" t="s">
        <v>218</v>
      </c>
      <c r="E804" s="53">
        <f t="shared" si="411"/>
        <v>81491.382246327223</v>
      </c>
      <c r="F804" s="83">
        <f t="shared" si="412"/>
        <v>81491.5</v>
      </c>
      <c r="G804" s="83">
        <f t="shared" si="408"/>
        <v>-2.5986620006733574E-2</v>
      </c>
      <c r="K804" s="83">
        <f t="shared" si="409"/>
        <v>-2.5986620006733574E-2</v>
      </c>
      <c r="O804" s="83">
        <f t="shared" ca="1" si="404"/>
        <v>-2.6229924869867922E-2</v>
      </c>
      <c r="P804" s="83">
        <f t="shared" si="413"/>
        <v>-1.8833514538104501E-2</v>
      </c>
      <c r="Q804" s="146">
        <f t="shared" si="414"/>
        <v>42499.112999999998</v>
      </c>
      <c r="R804" s="83">
        <f t="shared" si="410"/>
        <v>5.1166917845331149E-5</v>
      </c>
      <c r="S804" s="85">
        <v>1</v>
      </c>
      <c r="T804" s="83">
        <f t="shared" si="415"/>
        <v>5.1166917845331149E-5</v>
      </c>
      <c r="Z804" s="83">
        <f t="shared" si="416"/>
        <v>81491.5</v>
      </c>
      <c r="AA804" s="90">
        <f t="shared" si="417"/>
        <v>-1.9774374389700731E-2</v>
      </c>
      <c r="AB804" s="90">
        <f t="shared" si="418"/>
        <v>-2.5045760155137344E-2</v>
      </c>
      <c r="AC804" s="90">
        <f t="shared" si="419"/>
        <v>-7.1531054686290729E-3</v>
      </c>
      <c r="AD804" s="90">
        <f t="shared" si="420"/>
        <v>-6.2122456170328431E-3</v>
      </c>
      <c r="AE804" s="90">
        <f t="shared" si="421"/>
        <v>3.859199560634377E-5</v>
      </c>
      <c r="AF804" s="83">
        <f t="shared" si="422"/>
        <v>-7.1531054686290729E-3</v>
      </c>
      <c r="AG804" s="147"/>
      <c r="AH804" s="83">
        <f t="shared" si="423"/>
        <v>-9.4085985159623141E-4</v>
      </c>
      <c r="AI804" s="83">
        <f t="shared" si="424"/>
        <v>0.72254297929145328</v>
      </c>
      <c r="AJ804" s="83">
        <f t="shared" si="425"/>
        <v>-0.11550167254575062</v>
      </c>
      <c r="AK804" s="83">
        <f t="shared" si="426"/>
        <v>0.20630252176792721</v>
      </c>
      <c r="AL804" s="83">
        <f t="shared" si="427"/>
        <v>2.5022338404124587</v>
      </c>
      <c r="AM804" s="83">
        <f t="shared" si="428"/>
        <v>3.0208410022684755</v>
      </c>
      <c r="AN804" s="90">
        <f t="shared" si="431"/>
        <v>71.37011106831045</v>
      </c>
      <c r="AO804" s="90">
        <f t="shared" si="431"/>
        <v>71.37008103191566</v>
      </c>
      <c r="AP804" s="90">
        <f t="shared" si="431"/>
        <v>71.370218458439922</v>
      </c>
      <c r="AQ804" s="90">
        <f t="shared" si="431"/>
        <v>71.369589496751018</v>
      </c>
      <c r="AR804" s="90">
        <f t="shared" si="431"/>
        <v>71.372464117949463</v>
      </c>
      <c r="AS804" s="90">
        <f t="shared" si="431"/>
        <v>71.359241911599909</v>
      </c>
      <c r="AT804" s="90">
        <f t="shared" si="431"/>
        <v>71.418403039103922</v>
      </c>
      <c r="AU804" s="90">
        <f t="shared" si="429"/>
        <v>71.102190820848406</v>
      </c>
    </row>
    <row r="805" spans="1:64" ht="12.95" customHeight="1">
      <c r="A805" s="172" t="s">
        <v>1</v>
      </c>
      <c r="B805" s="173" t="s">
        <v>197</v>
      </c>
      <c r="C805" s="172">
        <v>57532.63</v>
      </c>
      <c r="D805" s="172" t="s">
        <v>218</v>
      </c>
      <c r="E805" s="53">
        <f t="shared" si="411"/>
        <v>81559.429068268306</v>
      </c>
      <c r="F805" s="83">
        <f t="shared" si="412"/>
        <v>81559.5</v>
      </c>
      <c r="G805" s="83">
        <f t="shared" si="408"/>
        <v>-1.5653660004318226E-2</v>
      </c>
      <c r="K805" s="83">
        <f t="shared" si="409"/>
        <v>-1.5653660004318226E-2</v>
      </c>
      <c r="O805" s="83">
        <f t="shared" ca="1" si="404"/>
        <v>-2.6298163780648469E-2</v>
      </c>
      <c r="P805" s="83">
        <f t="shared" si="413"/>
        <v>-1.8854104110531386E-2</v>
      </c>
      <c r="Q805" s="146">
        <f t="shared" si="414"/>
        <v>42514.13</v>
      </c>
      <c r="R805" s="83">
        <f t="shared" si="410"/>
        <v>1.0242842476994552E-5</v>
      </c>
      <c r="S805" s="85">
        <v>1</v>
      </c>
      <c r="T805" s="83">
        <f t="shared" si="415"/>
        <v>1.0242842476994552E-5</v>
      </c>
      <c r="Z805" s="83">
        <f t="shared" si="416"/>
        <v>81559.5</v>
      </c>
      <c r="AA805" s="90">
        <f t="shared" si="417"/>
        <v>-1.9723330622733824E-2</v>
      </c>
      <c r="AB805" s="90">
        <f t="shared" si="418"/>
        <v>-1.4784433492115787E-2</v>
      </c>
      <c r="AC805" s="90">
        <f t="shared" si="419"/>
        <v>3.20044410621316E-3</v>
      </c>
      <c r="AD805" s="90">
        <f t="shared" si="420"/>
        <v>4.0696706184155974E-3</v>
      </c>
      <c r="AE805" s="90">
        <f t="shared" si="421"/>
        <v>1.6562218942395191E-5</v>
      </c>
      <c r="AF805" s="83">
        <f t="shared" si="422"/>
        <v>3.20044410621316E-3</v>
      </c>
      <c r="AG805" s="147"/>
      <c r="AH805" s="83">
        <f t="shared" si="423"/>
        <v>-8.6922651220243895E-4</v>
      </c>
      <c r="AI805" s="83">
        <f t="shared" si="424"/>
        <v>0.71842141793816161</v>
      </c>
      <c r="AJ805" s="83">
        <f t="shared" si="425"/>
        <v>-9.5359405784678705E-2</v>
      </c>
      <c r="AK805" s="83">
        <f t="shared" si="426"/>
        <v>0.20064055161485581</v>
      </c>
      <c r="AL805" s="83">
        <f t="shared" si="427"/>
        <v>2.5224893537936572</v>
      </c>
      <c r="AM805" s="83">
        <f t="shared" si="428"/>
        <v>3.1266295518636427</v>
      </c>
      <c r="AN805" s="90">
        <f t="shared" si="431"/>
        <v>71.396491444779087</v>
      </c>
      <c r="AO805" s="90">
        <f t="shared" si="431"/>
        <v>71.396455247104086</v>
      </c>
      <c r="AP805" s="90">
        <f t="shared" si="431"/>
        <v>71.396615729602374</v>
      </c>
      <c r="AQ805" s="90">
        <f t="shared" si="431"/>
        <v>71.395904002029965</v>
      </c>
      <c r="AR805" s="90">
        <f t="shared" si="431"/>
        <v>71.399055992302891</v>
      </c>
      <c r="AS805" s="90">
        <f t="shared" si="431"/>
        <v>71.385007875344854</v>
      </c>
      <c r="AT805" s="90">
        <f t="shared" si="431"/>
        <v>71.445968625324738</v>
      </c>
      <c r="AU805" s="90">
        <f t="shared" si="429"/>
        <v>71.13442765627471</v>
      </c>
      <c r="AV805" s="90"/>
    </row>
    <row r="806" spans="1:64" ht="12.95" customHeight="1">
      <c r="A806" s="76" t="s">
        <v>1401</v>
      </c>
      <c r="B806" s="77" t="s">
        <v>195</v>
      </c>
      <c r="C806" s="76">
        <v>57728.919600000001</v>
      </c>
      <c r="D806" s="76">
        <v>1E-4</v>
      </c>
      <c r="E806" s="53">
        <f t="shared" si="411"/>
        <v>82448.879921307307</v>
      </c>
      <c r="F806" s="83">
        <f t="shared" si="412"/>
        <v>82449</v>
      </c>
      <c r="G806" s="83">
        <f t="shared" si="408"/>
        <v>-2.6499719999264926E-2</v>
      </c>
      <c r="K806" s="83">
        <f t="shared" si="409"/>
        <v>-2.6499719999264926E-2</v>
      </c>
      <c r="O806" s="83">
        <f t="shared" ca="1" si="404"/>
        <v>-2.7190788944461732E-2</v>
      </c>
      <c r="P806" s="83">
        <f t="shared" si="413"/>
        <v>-1.9122965022052761E-2</v>
      </c>
      <c r="Q806" s="146">
        <f t="shared" si="414"/>
        <v>42710.419600000001</v>
      </c>
      <c r="R806" s="83">
        <f t="shared" si="410"/>
        <v>5.441651399382444E-5</v>
      </c>
      <c r="S806" s="85">
        <v>1</v>
      </c>
      <c r="T806" s="83">
        <f t="shared" si="415"/>
        <v>5.441651399382444E-5</v>
      </c>
      <c r="Z806" s="83">
        <f t="shared" si="416"/>
        <v>82449</v>
      </c>
      <c r="AA806" s="90">
        <f t="shared" si="417"/>
        <v>-1.9051653058738027E-2</v>
      </c>
      <c r="AB806" s="90">
        <f t="shared" si="418"/>
        <v>-2.657103196257966E-2</v>
      </c>
      <c r="AC806" s="90">
        <f t="shared" si="419"/>
        <v>-7.3767549772121646E-3</v>
      </c>
      <c r="AD806" s="90">
        <f t="shared" si="420"/>
        <v>-7.4480669405268991E-3</v>
      </c>
      <c r="AE806" s="90">
        <f t="shared" si="421"/>
        <v>5.5473701150569722E-5</v>
      </c>
      <c r="AF806" s="83">
        <f t="shared" si="422"/>
        <v>-7.3767549772121646E-3</v>
      </c>
      <c r="AG806" s="147"/>
      <c r="AH806" s="83">
        <f t="shared" si="423"/>
        <v>7.131196331473524E-5</v>
      </c>
      <c r="AI806" s="83">
        <f t="shared" si="424"/>
        <v>0.67785067308822589</v>
      </c>
      <c r="AJ806" s="83">
        <f t="shared" si="425"/>
        <v>0.15139460670340127</v>
      </c>
      <c r="AK806" s="83">
        <f t="shared" si="426"/>
        <v>0.12555054758367237</v>
      </c>
      <c r="AL806" s="83">
        <f t="shared" si="427"/>
        <v>2.7699728680534963</v>
      </c>
      <c r="AM806" s="83">
        <f t="shared" si="428"/>
        <v>5.3197651120242977</v>
      </c>
      <c r="AN806" s="90">
        <f t="shared" si="431"/>
        <v>71.729955360197224</v>
      </c>
      <c r="AO806" s="90">
        <f t="shared" si="431"/>
        <v>71.729801741115537</v>
      </c>
      <c r="AP806" s="90">
        <f t="shared" si="431"/>
        <v>71.730315666867739</v>
      </c>
      <c r="AQ806" s="90">
        <f t="shared" si="431"/>
        <v>71.728595747901593</v>
      </c>
      <c r="AR806" s="90">
        <f t="shared" si="431"/>
        <v>71.734344955378916</v>
      </c>
      <c r="AS806" s="90">
        <f t="shared" si="431"/>
        <v>71.715050534396894</v>
      </c>
      <c r="AT806" s="90">
        <f t="shared" si="431"/>
        <v>71.778988955929123</v>
      </c>
      <c r="AU806" s="90">
        <f t="shared" si="429"/>
        <v>71.556113907917265</v>
      </c>
    </row>
    <row r="807" spans="1:64" ht="12.95" customHeight="1">
      <c r="A807" s="174" t="s">
        <v>1409</v>
      </c>
      <c r="B807" s="175" t="s">
        <v>197</v>
      </c>
      <c r="C807" s="176">
        <v>57751.53964000009</v>
      </c>
      <c r="D807" s="176">
        <v>1E-4</v>
      </c>
      <c r="E807" s="53">
        <f t="shared" si="411"/>
        <v>82551.378545146028</v>
      </c>
      <c r="F807" s="83">
        <f t="shared" si="412"/>
        <v>82551.5</v>
      </c>
      <c r="G807" s="83">
        <f t="shared" si="408"/>
        <v>-2.680341991072055E-2</v>
      </c>
      <c r="K807" s="83">
        <f t="shared" si="409"/>
        <v>-2.680341991072055E-2</v>
      </c>
      <c r="O807" s="83">
        <f t="shared" ca="1" si="404"/>
        <v>-2.7293649067329472E-2</v>
      </c>
      <c r="P807" s="83">
        <f t="shared" si="413"/>
        <v>-1.9153890770623259E-2</v>
      </c>
      <c r="Q807" s="146">
        <f t="shared" si="414"/>
        <v>42733.03964000009</v>
      </c>
      <c r="R807" s="83">
        <f t="shared" si="410"/>
        <v>5.8515296065197584E-5</v>
      </c>
      <c r="S807" s="85">
        <v>1</v>
      </c>
      <c r="T807" s="83">
        <f t="shared" si="415"/>
        <v>5.8515296065197584E-5</v>
      </c>
      <c r="Z807" s="83">
        <f t="shared" si="416"/>
        <v>82551.5</v>
      </c>
      <c r="AA807" s="90">
        <f t="shared" si="417"/>
        <v>-1.8975855748487713E-2</v>
      </c>
      <c r="AB807" s="90">
        <f t="shared" si="418"/>
        <v>-2.6981454932856096E-2</v>
      </c>
      <c r="AC807" s="90">
        <f t="shared" si="419"/>
        <v>-7.6495291400972901E-3</v>
      </c>
      <c r="AD807" s="90">
        <f t="shared" si="420"/>
        <v>-7.8275641622328369E-3</v>
      </c>
      <c r="AE807" s="90">
        <f t="shared" si="421"/>
        <v>6.127076071387186E-5</v>
      </c>
      <c r="AF807" s="83">
        <f t="shared" si="422"/>
        <v>-7.6495291400972901E-3</v>
      </c>
      <c r="AG807" s="147"/>
      <c r="AH807" s="83">
        <f t="shared" si="423"/>
        <v>1.7803502213554535E-4</v>
      </c>
      <c r="AI807" s="83">
        <f t="shared" si="424"/>
        <v>0.67459074559420595</v>
      </c>
      <c r="AJ807" s="83">
        <f t="shared" si="425"/>
        <v>0.17792296863337995</v>
      </c>
      <c r="AK807" s="83">
        <f t="shared" si="426"/>
        <v>0.11684154216430984</v>
      </c>
      <c r="AL807" s="83">
        <f t="shared" si="427"/>
        <v>2.7968692158020598</v>
      </c>
      <c r="AM807" s="83">
        <f t="shared" si="428"/>
        <v>5.7441842849126425</v>
      </c>
      <c r="AN807" s="90">
        <f t="shared" si="431"/>
        <v>71.767277992467882</v>
      </c>
      <c r="AO807" s="90">
        <f t="shared" si="431"/>
        <v>71.767113324523208</v>
      </c>
      <c r="AP807" s="90">
        <f t="shared" si="431"/>
        <v>71.767652885149275</v>
      </c>
      <c r="AQ807" s="90">
        <f t="shared" si="431"/>
        <v>71.765884350070763</v>
      </c>
      <c r="AR807" s="90">
        <f t="shared" si="431"/>
        <v>71.771674943703331</v>
      </c>
      <c r="AS807" s="90">
        <f t="shared" si="431"/>
        <v>71.752647701072746</v>
      </c>
      <c r="AT807" s="90">
        <f t="shared" si="431"/>
        <v>71.814478869986843</v>
      </c>
      <c r="AU807" s="90">
        <f t="shared" si="429"/>
        <v>71.604706196611332</v>
      </c>
    </row>
    <row r="808" spans="1:64" ht="12.95" customHeight="1">
      <c r="A808" s="174" t="s">
        <v>1409</v>
      </c>
      <c r="B808" s="175" t="s">
        <v>195</v>
      </c>
      <c r="C808" s="176">
        <v>57751.650030000135</v>
      </c>
      <c r="D808" s="176">
        <v>1E-4</v>
      </c>
      <c r="E808" s="53">
        <f t="shared" si="411"/>
        <v>82551.878757483864</v>
      </c>
      <c r="F808" s="83">
        <f t="shared" si="412"/>
        <v>82552</v>
      </c>
      <c r="G808" s="83">
        <f t="shared" si="408"/>
        <v>-2.6756559862405993E-2</v>
      </c>
      <c r="K808" s="83">
        <f t="shared" si="409"/>
        <v>-2.6756559862405993E-2</v>
      </c>
      <c r="O808" s="83">
        <f t="shared" ca="1" si="404"/>
        <v>-2.7294150824026385E-2</v>
      </c>
      <c r="P808" s="83">
        <f t="shared" si="413"/>
        <v>-1.9154041599582349E-2</v>
      </c>
      <c r="Q808" s="146">
        <f t="shared" si="414"/>
        <v>42733.150030000135</v>
      </c>
      <c r="R808" s="83">
        <f t="shared" si="410"/>
        <v>5.7798283936567039E-5</v>
      </c>
      <c r="S808" s="85">
        <v>1</v>
      </c>
      <c r="T808" s="83">
        <f t="shared" si="415"/>
        <v>5.7798283936567039E-5</v>
      </c>
      <c r="Z808" s="83">
        <f t="shared" si="416"/>
        <v>82552</v>
      </c>
      <c r="AA808" s="90">
        <f t="shared" si="417"/>
        <v>-1.8975487710035672E-2</v>
      </c>
      <c r="AB808" s="90">
        <f t="shared" si="418"/>
        <v>-2.693511375195267E-2</v>
      </c>
      <c r="AC808" s="90">
        <f t="shared" si="419"/>
        <v>-7.6025182628236439E-3</v>
      </c>
      <c r="AD808" s="90">
        <f t="shared" si="420"/>
        <v>-7.7810721523703212E-3</v>
      </c>
      <c r="AE808" s="90">
        <f t="shared" si="421"/>
        <v>6.0545083840392904E-5</v>
      </c>
      <c r="AF808" s="83">
        <f t="shared" si="422"/>
        <v>-7.6025182628236439E-3</v>
      </c>
      <c r="AG808" s="147"/>
      <c r="AH808" s="83">
        <f t="shared" si="423"/>
        <v>1.7855388954667574E-4</v>
      </c>
      <c r="AI808" s="83">
        <f t="shared" si="424"/>
        <v>0.67457549184547894</v>
      </c>
      <c r="AJ808" s="83">
        <f t="shared" si="425"/>
        <v>0.17805145819792981</v>
      </c>
      <c r="AK808" s="83">
        <f t="shared" si="426"/>
        <v>0.11679905102635518</v>
      </c>
      <c r="AL808" s="83">
        <f t="shared" si="427"/>
        <v>2.7969997902754158</v>
      </c>
      <c r="AM808" s="83">
        <f t="shared" si="428"/>
        <v>5.7464045998324593</v>
      </c>
      <c r="AN808" s="90">
        <f t="shared" si="431"/>
        <v>71.76745961798251</v>
      </c>
      <c r="AO808" s="90">
        <f t="shared" si="431"/>
        <v>71.767294901608622</v>
      </c>
      <c r="AP808" s="90">
        <f t="shared" si="431"/>
        <v>71.767834568741605</v>
      </c>
      <c r="AQ808" s="90">
        <f t="shared" si="431"/>
        <v>71.766065855794295</v>
      </c>
      <c r="AR808" s="90">
        <f t="shared" si="431"/>
        <v>71.771856474158312</v>
      </c>
      <c r="AS808" s="90">
        <f t="shared" si="431"/>
        <v>71.752831021217787</v>
      </c>
      <c r="AT808" s="90">
        <f t="shared" si="431"/>
        <v>71.814650752137879</v>
      </c>
      <c r="AU808" s="90">
        <f t="shared" si="429"/>
        <v>71.604943232165937</v>
      </c>
    </row>
    <row r="809" spans="1:64" ht="12.95" customHeight="1">
      <c r="A809" s="78" t="s">
        <v>1402</v>
      </c>
      <c r="B809" s="79" t="s">
        <v>197</v>
      </c>
      <c r="C809" s="78">
        <v>57805.827899999997</v>
      </c>
      <c r="D809" s="78">
        <v>1E-4</v>
      </c>
      <c r="E809" s="53">
        <f t="shared" si="411"/>
        <v>82797.375985493971</v>
      </c>
      <c r="F809" s="83">
        <f t="shared" si="412"/>
        <v>82797.5</v>
      </c>
      <c r="G809" s="83">
        <f t="shared" si="408"/>
        <v>-2.7368300005036872E-2</v>
      </c>
      <c r="K809" s="83">
        <f t="shared" si="409"/>
        <v>-2.7368300005036872E-2</v>
      </c>
      <c r="O809" s="83">
        <f t="shared" ca="1" si="404"/>
        <v>-2.7540513362212062E-2</v>
      </c>
      <c r="P809" s="83">
        <f t="shared" si="413"/>
        <v>-1.9228065371843475E-2</v>
      </c>
      <c r="Q809" s="146">
        <f t="shared" si="414"/>
        <v>42787.327899999997</v>
      </c>
      <c r="R809" s="83">
        <f t="shared" si="410"/>
        <v>6.6263419883441234E-5</v>
      </c>
      <c r="S809" s="85">
        <v>1</v>
      </c>
      <c r="T809" s="83">
        <f t="shared" si="415"/>
        <v>6.6263419883441234E-5</v>
      </c>
      <c r="Z809" s="83">
        <f t="shared" si="416"/>
        <v>82797.5</v>
      </c>
      <c r="AA809" s="90">
        <f t="shared" si="417"/>
        <v>-1.8797112408446177E-2</v>
      </c>
      <c r="AB809" s="90">
        <f t="shared" si="418"/>
        <v>-2.779925296843417E-2</v>
      </c>
      <c r="AC809" s="90">
        <f t="shared" si="419"/>
        <v>-8.1402346331933967E-3</v>
      </c>
      <c r="AD809" s="90">
        <f t="shared" si="420"/>
        <v>-8.5711875965906945E-3</v>
      </c>
      <c r="AE809" s="90">
        <f t="shared" si="421"/>
        <v>7.3465256815950168E-5</v>
      </c>
      <c r="AF809" s="83">
        <f t="shared" si="422"/>
        <v>-8.1402346331933967E-3</v>
      </c>
      <c r="AG809" s="147"/>
      <c r="AH809" s="83">
        <f t="shared" si="423"/>
        <v>4.3095296339729642E-4</v>
      </c>
      <c r="AI809" s="83">
        <f t="shared" si="424"/>
        <v>0.66782471251687103</v>
      </c>
      <c r="AJ809" s="83">
        <f t="shared" si="425"/>
        <v>0.24008434229539016</v>
      </c>
      <c r="AK809" s="83">
        <f t="shared" si="426"/>
        <v>9.5930741755547985E-2</v>
      </c>
      <c r="AL809" s="83">
        <f t="shared" si="427"/>
        <v>2.8604466115571237</v>
      </c>
      <c r="AM809" s="83">
        <f t="shared" si="428"/>
        <v>7.0668210314689333</v>
      </c>
      <c r="AN809" s="90">
        <f t="shared" si="431"/>
        <v>71.856172556511311</v>
      </c>
      <c r="AO809" s="90">
        <f t="shared" si="431"/>
        <v>71.855992122541451</v>
      </c>
      <c r="AP809" s="90">
        <f t="shared" si="431"/>
        <v>71.856558796078104</v>
      </c>
      <c r="AQ809" s="90">
        <f t="shared" si="431"/>
        <v>71.854778635317913</v>
      </c>
      <c r="AR809" s="90">
        <f t="shared" si="431"/>
        <v>71.860366378599196</v>
      </c>
      <c r="AS809" s="90">
        <f t="shared" si="431"/>
        <v>71.842782024768283</v>
      </c>
      <c r="AT809" s="90">
        <f t="shared" si="431"/>
        <v>71.89769549540118</v>
      </c>
      <c r="AU809" s="90">
        <f t="shared" si="429"/>
        <v>71.721327689477064</v>
      </c>
      <c r="AV809" s="90"/>
    </row>
    <row r="810" spans="1:64" ht="12.95" customHeight="1">
      <c r="A810" s="172" t="s">
        <v>3</v>
      </c>
      <c r="B810" s="177" t="s">
        <v>197</v>
      </c>
      <c r="C810" s="177">
        <v>57839.372300000003</v>
      </c>
      <c r="D810" s="177">
        <v>5.0000000000000001E-4</v>
      </c>
      <c r="E810" s="53">
        <f t="shared" si="411"/>
        <v>82949.376372649916</v>
      </c>
      <c r="F810" s="83">
        <f t="shared" si="412"/>
        <v>82949.5</v>
      </c>
      <c r="G810" s="83">
        <f t="shared" si="408"/>
        <v>-2.7282859999104403E-2</v>
      </c>
      <c r="K810" s="83">
        <f t="shared" si="409"/>
        <v>-2.7282859999104403E-2</v>
      </c>
      <c r="O810" s="83">
        <f t="shared" ca="1" si="404"/>
        <v>-2.7693047398074468E-2</v>
      </c>
      <c r="P810" s="83">
        <f t="shared" si="413"/>
        <v>-1.9273863529406157E-2</v>
      </c>
      <c r="Q810" s="146">
        <f t="shared" si="414"/>
        <v>42820.872300000003</v>
      </c>
      <c r="R810" s="83">
        <f t="shared" si="410"/>
        <v>6.414402445163897E-5</v>
      </c>
      <c r="S810" s="85">
        <v>1</v>
      </c>
      <c r="T810" s="83">
        <f t="shared" si="415"/>
        <v>6.414402445163897E-5</v>
      </c>
      <c r="Z810" s="83">
        <f t="shared" si="416"/>
        <v>82949.5</v>
      </c>
      <c r="AA810" s="90">
        <f t="shared" si="417"/>
        <v>-1.8689372697220062E-2</v>
      </c>
      <c r="AB810" s="90">
        <f t="shared" si="418"/>
        <v>-2.7867350831290497E-2</v>
      </c>
      <c r="AC810" s="90">
        <f t="shared" si="419"/>
        <v>-8.0089964696982464E-3</v>
      </c>
      <c r="AD810" s="90">
        <f t="shared" si="420"/>
        <v>-8.5934873018843408E-3</v>
      </c>
      <c r="AE810" s="90">
        <f t="shared" si="421"/>
        <v>7.3848024007647407E-5</v>
      </c>
      <c r="AF810" s="83">
        <f t="shared" si="422"/>
        <v>-8.0089964696982464E-3</v>
      </c>
      <c r="AG810" s="147"/>
      <c r="AH810" s="83">
        <f t="shared" si="423"/>
        <v>5.8449083218609489E-4</v>
      </c>
      <c r="AI810" s="83">
        <f t="shared" si="424"/>
        <v>0.66436231817529956</v>
      </c>
      <c r="AJ810" s="83">
        <f t="shared" si="425"/>
        <v>0.27745772718337169</v>
      </c>
      <c r="AK810" s="83">
        <f t="shared" si="426"/>
        <v>8.3008887280882127E-2</v>
      </c>
      <c r="AL810" s="83">
        <f t="shared" si="427"/>
        <v>2.8991408051945182</v>
      </c>
      <c r="AM810" s="83">
        <f t="shared" si="428"/>
        <v>8.2086123554269523</v>
      </c>
      <c r="AN810" s="90">
        <f t="shared" si="431"/>
        <v>71.910684640478962</v>
      </c>
      <c r="AO810" s="90">
        <f t="shared" si="431"/>
        <v>71.910504083779855</v>
      </c>
      <c r="AP810" s="90">
        <f t="shared" si="431"/>
        <v>71.91105916892387</v>
      </c>
      <c r="AQ810" s="90">
        <f t="shared" si="431"/>
        <v>71.909352316981511</v>
      </c>
      <c r="AR810" s="90">
        <f t="shared" si="431"/>
        <v>71.914597443369061</v>
      </c>
      <c r="AS810" s="90">
        <f t="shared" si="431"/>
        <v>71.89844725246715</v>
      </c>
      <c r="AT810" s="90">
        <f t="shared" si="431"/>
        <v>71.947885978957572</v>
      </c>
      <c r="AU810" s="90">
        <f t="shared" si="429"/>
        <v>71.793386498077027</v>
      </c>
    </row>
    <row r="811" spans="1:64" ht="12.95" customHeight="1">
      <c r="A811" s="174" t="s">
        <v>1409</v>
      </c>
      <c r="B811" s="175" t="s">
        <v>195</v>
      </c>
      <c r="C811" s="176">
        <v>57845.441130000167</v>
      </c>
      <c r="D811" s="176">
        <v>1E-4</v>
      </c>
      <c r="E811" s="53">
        <f t="shared" si="411"/>
        <v>82976.876179163315</v>
      </c>
      <c r="F811" s="83">
        <f t="shared" si="412"/>
        <v>82977</v>
      </c>
      <c r="G811" s="83">
        <f t="shared" si="408"/>
        <v>-2.7325559829478152E-2</v>
      </c>
      <c r="K811" s="83">
        <f t="shared" si="409"/>
        <v>-2.7325559829478152E-2</v>
      </c>
      <c r="O811" s="83">
        <f t="shared" ca="1" si="404"/>
        <v>-2.7720644016404845E-2</v>
      </c>
      <c r="P811" s="83">
        <f t="shared" si="413"/>
        <v>-1.92821466628504E-2</v>
      </c>
      <c r="Q811" s="146">
        <f t="shared" si="414"/>
        <v>42826.941130000167</v>
      </c>
      <c r="R811" s="83">
        <f t="shared" si="410"/>
        <v>6.4696495369080694E-5</v>
      </c>
      <c r="S811" s="85">
        <v>1</v>
      </c>
      <c r="T811" s="83">
        <f t="shared" si="415"/>
        <v>6.4696495369080694E-5</v>
      </c>
      <c r="Z811" s="83">
        <f t="shared" si="416"/>
        <v>82977</v>
      </c>
      <c r="AA811" s="90">
        <f t="shared" si="417"/>
        <v>-1.8670132193114142E-2</v>
      </c>
      <c r="AB811" s="90">
        <f t="shared" si="418"/>
        <v>-2.793757429921441E-2</v>
      </c>
      <c r="AC811" s="90">
        <f t="shared" si="419"/>
        <v>-8.0434131666277525E-3</v>
      </c>
      <c r="AD811" s="90">
        <f t="shared" si="420"/>
        <v>-8.6554276363640104E-3</v>
      </c>
      <c r="AE811" s="90">
        <f t="shared" si="421"/>
        <v>7.4916427568333873E-5</v>
      </c>
      <c r="AF811" s="83">
        <f t="shared" si="422"/>
        <v>-8.0434131666277525E-3</v>
      </c>
      <c r="AG811" s="147"/>
      <c r="AH811" s="83">
        <f t="shared" si="423"/>
        <v>6.120144697362586E-4</v>
      </c>
      <c r="AI811" s="83">
        <f t="shared" si="424"/>
        <v>0.66379279051355189</v>
      </c>
      <c r="AJ811" s="83">
        <f t="shared" si="425"/>
        <v>0.28413673580933041</v>
      </c>
      <c r="AK811" s="83">
        <f t="shared" si="426"/>
        <v>8.0671191373405352E-2</v>
      </c>
      <c r="AL811" s="83">
        <f t="shared" si="427"/>
        <v>2.9060998116663548</v>
      </c>
      <c r="AM811" s="83">
        <f t="shared" si="428"/>
        <v>8.4535420116611668</v>
      </c>
      <c r="AN811" s="90">
        <f t="shared" ref="AN811:AT820" si="432">$AU811+$AB$7*SIN(AO811)</f>
        <v>71.920517580627461</v>
      </c>
      <c r="AO811" s="90">
        <f t="shared" si="432"/>
        <v>71.920337888762504</v>
      </c>
      <c r="AP811" s="90">
        <f t="shared" si="432"/>
        <v>71.920888391569051</v>
      </c>
      <c r="AQ811" s="90">
        <f t="shared" si="432"/>
        <v>71.919201539625888</v>
      </c>
      <c r="AR811" s="90">
        <f t="shared" si="432"/>
        <v>71.92436726409872</v>
      </c>
      <c r="AS811" s="90">
        <f t="shared" si="432"/>
        <v>71.90851819638344</v>
      </c>
      <c r="AT811" s="90">
        <f t="shared" si="432"/>
        <v>71.956877450977657</v>
      </c>
      <c r="AU811" s="90">
        <f t="shared" si="429"/>
        <v>71.806423453580308</v>
      </c>
    </row>
    <row r="812" spans="1:64" ht="12.95" customHeight="1">
      <c r="A812" s="78" t="s">
        <v>1402</v>
      </c>
      <c r="B812" s="79" t="s">
        <v>195</v>
      </c>
      <c r="C812" s="78">
        <v>57866.627500000002</v>
      </c>
      <c r="D812" s="78">
        <v>1E-4</v>
      </c>
      <c r="E812" s="53">
        <f t="shared" si="411"/>
        <v>83072.878386458833</v>
      </c>
      <c r="F812" s="83">
        <f t="shared" si="412"/>
        <v>83073</v>
      </c>
      <c r="G812" s="83">
        <f t="shared" si="408"/>
        <v>-2.6838439996936359E-2</v>
      </c>
      <c r="K812" s="83">
        <f t="shared" si="409"/>
        <v>-2.6838439996936359E-2</v>
      </c>
      <c r="O812" s="83">
        <f t="shared" ca="1" si="404"/>
        <v>-2.7816981302212683E-2</v>
      </c>
      <c r="P812" s="83">
        <f t="shared" si="413"/>
        <v>-1.9311055801904176E-2</v>
      </c>
      <c r="Q812" s="146">
        <f t="shared" si="414"/>
        <v>42848.127500000002</v>
      </c>
      <c r="R812" s="83">
        <f t="shared" si="410"/>
        <v>5.6661512819620304E-5</v>
      </c>
      <c r="S812" s="85">
        <v>1</v>
      </c>
      <c r="T812" s="83">
        <f t="shared" si="415"/>
        <v>5.6661512819620304E-5</v>
      </c>
      <c r="Z812" s="83">
        <f t="shared" si="416"/>
        <v>83073</v>
      </c>
      <c r="AA812" s="90">
        <f t="shared" si="417"/>
        <v>-1.8603617564552071E-2</v>
      </c>
      <c r="AB812" s="90">
        <f t="shared" si="418"/>
        <v>-2.7545878234288463E-2</v>
      </c>
      <c r="AC812" s="90">
        <f t="shared" si="419"/>
        <v>-7.5273841950321829E-3</v>
      </c>
      <c r="AD812" s="90">
        <f t="shared" si="420"/>
        <v>-8.2348224323842874E-3</v>
      </c>
      <c r="AE812" s="90">
        <f t="shared" si="421"/>
        <v>6.7812300492899478E-5</v>
      </c>
      <c r="AF812" s="83">
        <f t="shared" si="422"/>
        <v>-7.5273841950321829E-3</v>
      </c>
      <c r="AG812" s="147"/>
      <c r="AH812" s="83">
        <f t="shared" si="423"/>
        <v>7.0743823735210402E-4</v>
      </c>
      <c r="AI812" s="83">
        <f t="shared" si="424"/>
        <v>0.66193895528397273</v>
      </c>
      <c r="AJ812" s="83">
        <f t="shared" si="425"/>
        <v>0.3072568118731524</v>
      </c>
      <c r="AK812" s="83">
        <f t="shared" si="426"/>
        <v>7.2511094832288903E-2</v>
      </c>
      <c r="AL812" s="83">
        <f t="shared" si="427"/>
        <v>2.9303029330315415</v>
      </c>
      <c r="AM812" s="83">
        <f t="shared" si="428"/>
        <v>9.4304346419952516</v>
      </c>
      <c r="AN812" s="90">
        <f t="shared" si="432"/>
        <v>71.954779432117519</v>
      </c>
      <c r="AO812" s="90">
        <f t="shared" si="432"/>
        <v>71.954604974866967</v>
      </c>
      <c r="AP812" s="90">
        <f t="shared" si="432"/>
        <v>71.955133429587832</v>
      </c>
      <c r="AQ812" s="90">
        <f t="shared" si="432"/>
        <v>71.953532400780247</v>
      </c>
      <c r="AR812" s="90">
        <f t="shared" si="432"/>
        <v>71.958380501458223</v>
      </c>
      <c r="AS812" s="90">
        <f t="shared" si="432"/>
        <v>71.943677128899935</v>
      </c>
      <c r="AT812" s="90">
        <f t="shared" si="432"/>
        <v>71.988069932082254</v>
      </c>
      <c r="AU812" s="90">
        <f t="shared" si="429"/>
        <v>71.851934280064498</v>
      </c>
    </row>
    <row r="813" spans="1:64" ht="12.95" customHeight="1">
      <c r="A813" s="78" t="s">
        <v>1402</v>
      </c>
      <c r="B813" s="79" t="s">
        <v>195</v>
      </c>
      <c r="C813" s="78">
        <v>57909.6607</v>
      </c>
      <c r="D813" s="78">
        <v>1E-4</v>
      </c>
      <c r="E813" s="53">
        <f t="shared" si="411"/>
        <v>83267.875556196785</v>
      </c>
      <c r="F813" s="83">
        <f t="shared" si="412"/>
        <v>83268</v>
      </c>
      <c r="G813" s="83">
        <f t="shared" si="408"/>
        <v>-2.7463040001748595E-2</v>
      </c>
      <c r="K813" s="83">
        <f t="shared" si="409"/>
        <v>-2.7463040001748595E-2</v>
      </c>
      <c r="O813" s="83">
        <f t="shared" ca="1" si="404"/>
        <v>-2.8012666414009853E-2</v>
      </c>
      <c r="P813" s="83">
        <f t="shared" si="413"/>
        <v>-1.9369746252197742E-2</v>
      </c>
      <c r="Q813" s="146">
        <f t="shared" si="414"/>
        <v>42891.1607</v>
      </c>
      <c r="R813" s="83">
        <f t="shared" si="410"/>
        <v>6.550140371651891E-5</v>
      </c>
      <c r="S813" s="85">
        <v>1</v>
      </c>
      <c r="T813" s="83">
        <f t="shared" si="415"/>
        <v>6.550140371651891E-5</v>
      </c>
      <c r="Z813" s="83">
        <f t="shared" si="416"/>
        <v>83268</v>
      </c>
      <c r="AA813" s="90">
        <f t="shared" si="417"/>
        <v>-1.8471886884366934E-2</v>
      </c>
      <c r="AB813" s="90">
        <f t="shared" si="418"/>
        <v>-2.8360899369579404E-2</v>
      </c>
      <c r="AC813" s="90">
        <f t="shared" si="419"/>
        <v>-8.0932937495508533E-3</v>
      </c>
      <c r="AD813" s="90">
        <f t="shared" si="420"/>
        <v>-8.9911531173816617E-3</v>
      </c>
      <c r="AE813" s="90">
        <f t="shared" si="421"/>
        <v>8.0840834380201967E-5</v>
      </c>
      <c r="AF813" s="83">
        <f t="shared" si="422"/>
        <v>-8.0932937495508533E-3</v>
      </c>
      <c r="AG813" s="147"/>
      <c r="AH813" s="83">
        <f t="shared" si="423"/>
        <v>8.9785936783080725E-4</v>
      </c>
      <c r="AI813" s="83">
        <f t="shared" si="424"/>
        <v>0.6588051916846569</v>
      </c>
      <c r="AJ813" s="83">
        <f t="shared" si="425"/>
        <v>0.3532966352697775</v>
      </c>
      <c r="AK813" s="83">
        <f t="shared" si="426"/>
        <v>5.5939535276272323E-2</v>
      </c>
      <c r="AL813" s="83">
        <f t="shared" si="427"/>
        <v>2.9790865331448715</v>
      </c>
      <c r="AM813" s="83">
        <f t="shared" si="428"/>
        <v>12.280132483083296</v>
      </c>
      <c r="AN813" s="90">
        <f t="shared" si="432"/>
        <v>72.02410354431376</v>
      </c>
      <c r="AO813" s="90">
        <f t="shared" si="432"/>
        <v>72.023950372092088</v>
      </c>
      <c r="AP813" s="90">
        <f t="shared" si="432"/>
        <v>72.024405630888154</v>
      </c>
      <c r="AQ813" s="90">
        <f t="shared" si="432"/>
        <v>72.023052365675412</v>
      </c>
      <c r="AR813" s="90">
        <f t="shared" si="432"/>
        <v>72.027073705072581</v>
      </c>
      <c r="AS813" s="90">
        <f t="shared" si="432"/>
        <v>72.015112608720372</v>
      </c>
      <c r="AT813" s="90">
        <f t="shared" si="432"/>
        <v>72.050593737418922</v>
      </c>
      <c r="AU813" s="90">
        <f t="shared" si="429"/>
        <v>71.944378146360506</v>
      </c>
    </row>
    <row r="814" spans="1:64" ht="12.95" customHeight="1">
      <c r="A814" s="78" t="s">
        <v>1403</v>
      </c>
      <c r="B814" s="79" t="s">
        <v>197</v>
      </c>
      <c r="C814" s="78">
        <v>58120.967199999999</v>
      </c>
      <c r="D814" s="78">
        <v>1E-4</v>
      </c>
      <c r="E814" s="53">
        <f t="shared" si="411"/>
        <v>84225.372778044926</v>
      </c>
      <c r="F814" s="83">
        <f t="shared" si="412"/>
        <v>84225.5</v>
      </c>
      <c r="G814" s="83">
        <f t="shared" si="408"/>
        <v>-2.8076139999029692E-2</v>
      </c>
      <c r="K814" s="83">
        <f t="shared" si="409"/>
        <v>-2.8076139999029692E-2</v>
      </c>
      <c r="O814" s="83">
        <f t="shared" ca="1" si="404"/>
        <v>-2.8973530488603662E-2</v>
      </c>
      <c r="P814" s="83">
        <f t="shared" si="413"/>
        <v>-1.9657323919321075E-2</v>
      </c>
      <c r="Q814" s="146">
        <f t="shared" si="414"/>
        <v>43102.467199999999</v>
      </c>
      <c r="R814" s="83">
        <f t="shared" si="410"/>
        <v>7.087646418396037E-5</v>
      </c>
      <c r="S814" s="85">
        <v>1</v>
      </c>
      <c r="T814" s="83">
        <f t="shared" si="415"/>
        <v>7.087646418396037E-5</v>
      </c>
      <c r="Z814" s="83">
        <f t="shared" si="416"/>
        <v>84225.5</v>
      </c>
      <c r="AA814" s="90">
        <f t="shared" si="417"/>
        <v>-1.790939764715006E-2</v>
      </c>
      <c r="AB814" s="90">
        <f t="shared" si="418"/>
        <v>-2.9824066271200707E-2</v>
      </c>
      <c r="AC814" s="90">
        <f t="shared" si="419"/>
        <v>-8.4188160797086173E-3</v>
      </c>
      <c r="AD814" s="90">
        <f t="shared" si="420"/>
        <v>-1.0166742351879633E-2</v>
      </c>
      <c r="AE814" s="90">
        <f t="shared" si="421"/>
        <v>1.03362650049503E-4</v>
      </c>
      <c r="AF814" s="83">
        <f t="shared" si="422"/>
        <v>-8.4188160797086173E-3</v>
      </c>
      <c r="AG814" s="147"/>
      <c r="AH814" s="83">
        <f t="shared" si="423"/>
        <v>1.7479262721710163E-3</v>
      </c>
      <c r="AI814" s="83">
        <f t="shared" si="424"/>
        <v>0.65518229771512826</v>
      </c>
      <c r="AJ814" s="83">
        <f t="shared" si="425"/>
        <v>0.56220976982889559</v>
      </c>
      <c r="AK814" s="83">
        <f t="shared" si="426"/>
        <v>-2.5374810723443973E-2</v>
      </c>
      <c r="AL814" s="83">
        <f t="shared" si="427"/>
        <v>-3.0681360000636411</v>
      </c>
      <c r="AM814" s="83">
        <f t="shared" si="428"/>
        <v>-27.214697509693924</v>
      </c>
      <c r="AN814" s="90">
        <f t="shared" si="432"/>
        <v>72.361932711613321</v>
      </c>
      <c r="AO814" s="90">
        <f t="shared" si="432"/>
        <v>72.362013284589878</v>
      </c>
      <c r="AP814" s="90">
        <f t="shared" si="432"/>
        <v>72.361778949293708</v>
      </c>
      <c r="AQ814" s="90">
        <f t="shared" si="432"/>
        <v>72.362460497041496</v>
      </c>
      <c r="AR814" s="90">
        <f t="shared" si="432"/>
        <v>72.360478399059758</v>
      </c>
      <c r="AS814" s="90">
        <f t="shared" si="432"/>
        <v>72.366243961990861</v>
      </c>
      <c r="AT814" s="90">
        <f t="shared" si="432"/>
        <v>72.349482433596677</v>
      </c>
      <c r="AU814" s="90">
        <f t="shared" si="429"/>
        <v>72.398301233429365</v>
      </c>
    </row>
    <row r="815" spans="1:64" ht="12.95" customHeight="1">
      <c r="A815" s="178" t="s">
        <v>1406</v>
      </c>
      <c r="B815" s="179" t="s">
        <v>197</v>
      </c>
      <c r="C815" s="180">
        <v>58134.870300000002</v>
      </c>
      <c r="D815" s="180">
        <v>1E-4</v>
      </c>
      <c r="E815" s="53">
        <f t="shared" si="411"/>
        <v>84288.372163416789</v>
      </c>
      <c r="F815" s="83">
        <f t="shared" si="412"/>
        <v>84288.5</v>
      </c>
      <c r="G815" s="83">
        <f t="shared" si="408"/>
        <v>-2.8211780001583975E-2</v>
      </c>
      <c r="K815" s="83">
        <f t="shared" si="409"/>
        <v>-2.8211780001583975E-2</v>
      </c>
      <c r="O815" s="83">
        <f t="shared" ca="1" si="404"/>
        <v>-2.903675183241506E-2</v>
      </c>
      <c r="P815" s="83">
        <f t="shared" si="413"/>
        <v>-1.9676210085824226E-2</v>
      </c>
      <c r="Q815" s="146">
        <f t="shared" si="414"/>
        <v>43116.370300000002</v>
      </c>
      <c r="R815" s="83">
        <f t="shared" si="410"/>
        <v>7.2855953786822884E-5</v>
      </c>
      <c r="S815" s="85">
        <v>1</v>
      </c>
      <c r="T815" s="83">
        <f t="shared" si="415"/>
        <v>7.2855953786822884E-5</v>
      </c>
      <c r="Z815" s="83">
        <f t="shared" si="416"/>
        <v>84288.5</v>
      </c>
      <c r="AA815" s="90">
        <f t="shared" si="417"/>
        <v>-1.7878335735477327E-2</v>
      </c>
      <c r="AB815" s="90">
        <f t="shared" si="418"/>
        <v>-3.0009654351930874E-2</v>
      </c>
      <c r="AC815" s="90">
        <f t="shared" si="419"/>
        <v>-8.5355699157597491E-3</v>
      </c>
      <c r="AD815" s="90">
        <f t="shared" si="420"/>
        <v>-1.0333444266106648E-2</v>
      </c>
      <c r="AE815" s="90">
        <f t="shared" si="421"/>
        <v>1.0678007040073235E-4</v>
      </c>
      <c r="AF815" s="83">
        <f t="shared" si="422"/>
        <v>-8.5355699157597491E-3</v>
      </c>
      <c r="AG815" s="147"/>
      <c r="AH815" s="83">
        <f t="shared" si="423"/>
        <v>1.7978743503468976E-3</v>
      </c>
      <c r="AI815" s="83">
        <f t="shared" si="424"/>
        <v>0.65561780068701947</v>
      </c>
      <c r="AJ815" s="83">
        <f t="shared" si="425"/>
        <v>0.57498114650252141</v>
      </c>
      <c r="AK815" s="83">
        <f t="shared" si="426"/>
        <v>-3.0725065087376803E-2</v>
      </c>
      <c r="AL815" s="83">
        <f t="shared" si="427"/>
        <v>-3.0526103249166088</v>
      </c>
      <c r="AM815" s="83">
        <f t="shared" si="428"/>
        <v>-22.461540545797224</v>
      </c>
      <c r="AN815" s="90">
        <f t="shared" si="432"/>
        <v>72.38416082849534</v>
      </c>
      <c r="AO815" s="90">
        <f t="shared" si="432"/>
        <v>72.384256676077911</v>
      </c>
      <c r="AP815" s="90">
        <f t="shared" si="432"/>
        <v>72.383977191610512</v>
      </c>
      <c r="AQ815" s="90">
        <f t="shared" si="432"/>
        <v>72.384792175682605</v>
      </c>
      <c r="AR815" s="90">
        <f t="shared" si="432"/>
        <v>72.382415897719071</v>
      </c>
      <c r="AS815" s="90">
        <f t="shared" si="432"/>
        <v>72.3893465406301</v>
      </c>
      <c r="AT815" s="90">
        <f t="shared" si="432"/>
        <v>72.369149320569278</v>
      </c>
      <c r="AU815" s="90">
        <f t="shared" si="429"/>
        <v>72.428167713309605</v>
      </c>
    </row>
    <row r="816" spans="1:64" ht="12.95" customHeight="1">
      <c r="A816" s="78" t="s">
        <v>1403</v>
      </c>
      <c r="B816" s="79" t="s">
        <v>197</v>
      </c>
      <c r="C816" s="78">
        <v>58145.904699999999</v>
      </c>
      <c r="D816" s="78">
        <v>1E-4</v>
      </c>
      <c r="E816" s="53">
        <f t="shared" si="411"/>
        <v>84338.372553110225</v>
      </c>
      <c r="F816" s="83">
        <f t="shared" si="412"/>
        <v>84338.5</v>
      </c>
      <c r="G816" s="83">
        <f t="shared" si="408"/>
        <v>-2.812578000157373E-2</v>
      </c>
      <c r="K816" s="83">
        <f t="shared" si="409"/>
        <v>-2.812578000157373E-2</v>
      </c>
      <c r="O816" s="83">
        <f t="shared" ca="1" si="404"/>
        <v>-2.908692750210664E-2</v>
      </c>
      <c r="P816" s="83">
        <f t="shared" si="413"/>
        <v>-1.9691195996504915E-2</v>
      </c>
      <c r="Q816" s="146">
        <f t="shared" si="414"/>
        <v>43127.404699999999</v>
      </c>
      <c r="R816" s="83">
        <f t="shared" si="410"/>
        <v>7.1142207338562691E-5</v>
      </c>
      <c r="S816" s="85">
        <v>1</v>
      </c>
      <c r="T816" s="83">
        <f t="shared" si="415"/>
        <v>7.1142207338562691E-5</v>
      </c>
      <c r="Z816" s="83">
        <f t="shared" si="416"/>
        <v>84338.5</v>
      </c>
      <c r="AA816" s="90">
        <f t="shared" si="417"/>
        <v>-1.7854285948454705E-2</v>
      </c>
      <c r="AB816" s="90">
        <f t="shared" si="418"/>
        <v>-2.9962690049623941E-2</v>
      </c>
      <c r="AC816" s="90">
        <f t="shared" si="419"/>
        <v>-8.4345840050688153E-3</v>
      </c>
      <c r="AD816" s="90">
        <f t="shared" si="420"/>
        <v>-1.0271494053119026E-2</v>
      </c>
      <c r="AE816" s="90">
        <f t="shared" si="421"/>
        <v>1.0550359008325951E-4</v>
      </c>
      <c r="AF816" s="83">
        <f t="shared" si="422"/>
        <v>-8.4345840050688153E-3</v>
      </c>
      <c r="AG816" s="147"/>
      <c r="AH816" s="83">
        <f t="shared" si="423"/>
        <v>1.8369100480502118E-3</v>
      </c>
      <c r="AI816" s="83">
        <f t="shared" si="424"/>
        <v>0.65602308888614669</v>
      </c>
      <c r="AJ816" s="83">
        <f t="shared" si="425"/>
        <v>0.58503167434462477</v>
      </c>
      <c r="AK816" s="83">
        <f t="shared" si="426"/>
        <v>-3.4971609182897101E-2</v>
      </c>
      <c r="AL816" s="83">
        <f t="shared" si="427"/>
        <v>-3.0402723165678673</v>
      </c>
      <c r="AM816" s="83">
        <f t="shared" si="428"/>
        <v>-19.722484127798072</v>
      </c>
      <c r="AN816" s="90">
        <f t="shared" si="432"/>
        <v>72.401813768983118</v>
      </c>
      <c r="AO816" s="90">
        <f t="shared" si="432"/>
        <v>72.401921076838377</v>
      </c>
      <c r="AP816" s="90">
        <f t="shared" si="432"/>
        <v>72.401607416744014</v>
      </c>
      <c r="AQ816" s="90">
        <f t="shared" si="432"/>
        <v>72.402524283447065</v>
      </c>
      <c r="AR816" s="90">
        <f t="shared" si="432"/>
        <v>72.39984451449574</v>
      </c>
      <c r="AS816" s="90">
        <f t="shared" si="432"/>
        <v>72.40767978365507</v>
      </c>
      <c r="AT816" s="90">
        <f t="shared" si="432"/>
        <v>72.384794985176669</v>
      </c>
      <c r="AU816" s="90">
        <f t="shared" si="429"/>
        <v>72.45187126877012</v>
      </c>
      <c r="AW816" s="90"/>
      <c r="AX816" s="90"/>
      <c r="AY816" s="90"/>
      <c r="AZ816" s="90"/>
      <c r="BA816" s="90"/>
      <c r="BB816" s="90"/>
      <c r="BC816" s="90"/>
      <c r="BD816" s="90"/>
      <c r="BE816" s="90"/>
      <c r="BF816" s="90"/>
      <c r="BG816" s="90"/>
      <c r="BH816" s="90"/>
      <c r="BI816" s="90"/>
      <c r="BJ816" s="90"/>
      <c r="BK816" s="90"/>
      <c r="BL816" s="90"/>
    </row>
    <row r="817" spans="1:64" ht="12.95" customHeight="1">
      <c r="A817" s="178" t="s">
        <v>1406</v>
      </c>
      <c r="B817" s="179" t="s">
        <v>195</v>
      </c>
      <c r="C817" s="180">
        <v>58152.856</v>
      </c>
      <c r="D817" s="180">
        <v>1E-4</v>
      </c>
      <c r="E817" s="53">
        <f t="shared" si="411"/>
        <v>84369.871112966328</v>
      </c>
      <c r="F817" s="83">
        <f t="shared" si="412"/>
        <v>84370</v>
      </c>
      <c r="G817" s="83">
        <f t="shared" si="408"/>
        <v>-2.8443600000173319E-2</v>
      </c>
      <c r="K817" s="83">
        <f t="shared" si="409"/>
        <v>-2.8443600000173319E-2</v>
      </c>
      <c r="O817" s="83">
        <f t="shared" ca="1" si="404"/>
        <v>-2.9118538174012339E-2</v>
      </c>
      <c r="P817" s="83">
        <f t="shared" si="413"/>
        <v>-1.9700635706949632E-2</v>
      </c>
      <c r="Q817" s="146">
        <f t="shared" si="414"/>
        <v>43134.356</v>
      </c>
      <c r="R817" s="83">
        <f t="shared" si="410"/>
        <v>7.6439424632584376E-5</v>
      </c>
      <c r="S817" s="85">
        <v>1</v>
      </c>
      <c r="T817" s="83">
        <f t="shared" si="415"/>
        <v>7.6439424632584376E-5</v>
      </c>
      <c r="Z817" s="83">
        <f t="shared" si="416"/>
        <v>84370</v>
      </c>
      <c r="AA817" s="90">
        <f t="shared" si="417"/>
        <v>-1.7839413321468513E-2</v>
      </c>
      <c r="AB817" s="90">
        <f t="shared" si="418"/>
        <v>-3.0304822385654438E-2</v>
      </c>
      <c r="AC817" s="90">
        <f t="shared" si="419"/>
        <v>-8.7429642932236873E-3</v>
      </c>
      <c r="AD817" s="90">
        <f t="shared" si="420"/>
        <v>-1.0604186678704806E-2</v>
      </c>
      <c r="AE817" s="90">
        <f t="shared" si="421"/>
        <v>1.1244877511682046E-4</v>
      </c>
      <c r="AF817" s="83">
        <f t="shared" si="422"/>
        <v>-8.7429642932236873E-3</v>
      </c>
      <c r="AG817" s="147"/>
      <c r="AH817" s="83">
        <f t="shared" si="423"/>
        <v>1.8612223854811186E-3</v>
      </c>
      <c r="AI817" s="83">
        <f t="shared" si="424"/>
        <v>0.65630562171133322</v>
      </c>
      <c r="AJ817" s="83">
        <f t="shared" si="425"/>
        <v>0.59132455867535805</v>
      </c>
      <c r="AK817" s="83">
        <f t="shared" si="426"/>
        <v>-3.7647087019261692E-2</v>
      </c>
      <c r="AL817" s="83">
        <f t="shared" si="427"/>
        <v>-3.0324910862675369</v>
      </c>
      <c r="AM817" s="83">
        <f t="shared" si="428"/>
        <v>-18.31335513038001</v>
      </c>
      <c r="AN817" s="90">
        <f t="shared" si="432"/>
        <v>72.412941095529817</v>
      </c>
      <c r="AO817" s="90">
        <f t="shared" si="432"/>
        <v>72.413055289319615</v>
      </c>
      <c r="AP817" s="90">
        <f t="shared" si="432"/>
        <v>72.41272093739849</v>
      </c>
      <c r="AQ817" s="90">
        <f t="shared" si="432"/>
        <v>72.413699947677301</v>
      </c>
      <c r="AR817" s="90">
        <f t="shared" si="432"/>
        <v>72.410833748848574</v>
      </c>
      <c r="AS817" s="90">
        <f t="shared" si="432"/>
        <v>72.419228669114588</v>
      </c>
      <c r="AT817" s="90">
        <f t="shared" si="432"/>
        <v>72.394670817726563</v>
      </c>
      <c r="AU817" s="90">
        <f t="shared" si="429"/>
        <v>72.466804508710254</v>
      </c>
      <c r="AV817" s="90"/>
      <c r="AX817" s="90"/>
      <c r="AY817" s="90"/>
      <c r="AZ817" s="90"/>
      <c r="BA817" s="90"/>
      <c r="BB817" s="90"/>
      <c r="BC817" s="90"/>
      <c r="BD817" s="90"/>
      <c r="BE817" s="90"/>
      <c r="BF817" s="90"/>
      <c r="BG817" s="90"/>
      <c r="BH817" s="90"/>
      <c r="BI817" s="90"/>
      <c r="BJ817" s="90"/>
      <c r="BK817" s="90"/>
      <c r="BL817" s="90"/>
    </row>
    <row r="818" spans="1:64" ht="12.95" customHeight="1">
      <c r="A818" s="165" t="s">
        <v>1405</v>
      </c>
      <c r="B818" s="162"/>
      <c r="C818" s="163">
        <v>58196.772400000002</v>
      </c>
      <c r="D818" s="163">
        <v>1E-4</v>
      </c>
      <c r="E818" s="53">
        <f t="shared" si="411"/>
        <v>84568.870343910836</v>
      </c>
      <c r="F818" s="83">
        <f t="shared" si="412"/>
        <v>84569</v>
      </c>
      <c r="G818" s="83">
        <f t="shared" si="408"/>
        <v>-2.861331999883987E-2</v>
      </c>
      <c r="K818" s="83">
        <f t="shared" si="409"/>
        <v>-2.861331999883987E-2</v>
      </c>
      <c r="O818" s="83">
        <f t="shared" ca="1" si="404"/>
        <v>-2.931823733938483E-2</v>
      </c>
      <c r="P818" s="83">
        <f t="shared" si="413"/>
        <v>-1.9760245451700825E-2</v>
      </c>
      <c r="Q818" s="146">
        <f t="shared" si="414"/>
        <v>43178.272400000002</v>
      </c>
      <c r="R818" s="83">
        <f t="shared" si="410"/>
        <v>7.8376928937201205E-5</v>
      </c>
      <c r="S818" s="85">
        <v>1</v>
      </c>
      <c r="T818" s="83">
        <f t="shared" si="415"/>
        <v>7.8376928937201205E-5</v>
      </c>
      <c r="Z818" s="83">
        <f t="shared" si="416"/>
        <v>84569</v>
      </c>
      <c r="AA818" s="90">
        <f t="shared" si="417"/>
        <v>-1.7750610040202681E-2</v>
      </c>
      <c r="AB818" s="90">
        <f t="shared" si="418"/>
        <v>-3.0622955410338014E-2</v>
      </c>
      <c r="AC818" s="90">
        <f t="shared" si="419"/>
        <v>-8.8530745471390448E-3</v>
      </c>
      <c r="AD818" s="90">
        <f t="shared" si="420"/>
        <v>-1.0862709958637189E-2</v>
      </c>
      <c r="AE818" s="90">
        <f t="shared" si="421"/>
        <v>1.1799846764547556E-4</v>
      </c>
      <c r="AF818" s="83">
        <f t="shared" si="422"/>
        <v>-8.8530745471390448E-3</v>
      </c>
      <c r="AG818" s="147"/>
      <c r="AH818" s="83">
        <f t="shared" si="423"/>
        <v>2.0096354114981447E-3</v>
      </c>
      <c r="AI818" s="83">
        <f t="shared" si="424"/>
        <v>0.65858066795287828</v>
      </c>
      <c r="AJ818" s="83">
        <f t="shared" si="425"/>
        <v>0.63037860601596951</v>
      </c>
      <c r="AK818" s="83">
        <f t="shared" si="426"/>
        <v>-5.455243837599117E-2</v>
      </c>
      <c r="AL818" s="83">
        <f t="shared" si="427"/>
        <v>-2.9831506007024577</v>
      </c>
      <c r="AM818" s="83">
        <f t="shared" si="428"/>
        <v>-12.59649336351098</v>
      </c>
      <c r="AN818" s="90">
        <f t="shared" si="432"/>
        <v>72.483369137913584</v>
      </c>
      <c r="AO818" s="90">
        <f t="shared" si="432"/>
        <v>72.483519896079727</v>
      </c>
      <c r="AP818" s="90">
        <f t="shared" si="432"/>
        <v>72.483072417973688</v>
      </c>
      <c r="AQ818" s="90">
        <f t="shared" si="432"/>
        <v>72.484400750853354</v>
      </c>
      <c r="AR818" s="90">
        <f t="shared" si="432"/>
        <v>72.48045879696555</v>
      </c>
      <c r="AS818" s="90">
        <f t="shared" si="432"/>
        <v>72.492167511806812</v>
      </c>
      <c r="AT818" s="90">
        <f t="shared" si="432"/>
        <v>72.457478679877923</v>
      </c>
      <c r="AU818" s="90">
        <f t="shared" si="429"/>
        <v>72.561144659443102</v>
      </c>
    </row>
    <row r="819" spans="1:64" ht="12.95" customHeight="1">
      <c r="A819" s="83" t="s">
        <v>1416</v>
      </c>
      <c r="B819" s="85" t="s">
        <v>195</v>
      </c>
      <c r="C819" s="84">
        <v>58196.772400000002</v>
      </c>
      <c r="D819" s="84">
        <v>1E-4</v>
      </c>
      <c r="E819" s="53">
        <f t="shared" si="411"/>
        <v>84568.870343910836</v>
      </c>
      <c r="F819" s="83">
        <f t="shared" si="412"/>
        <v>84569</v>
      </c>
      <c r="G819" s="83">
        <f t="shared" si="408"/>
        <v>-2.861331999883987E-2</v>
      </c>
      <c r="K819" s="83">
        <f t="shared" ref="K819:K850" si="433">G819</f>
        <v>-2.861331999883987E-2</v>
      </c>
      <c r="O819" s="83">
        <f t="shared" ca="1" si="404"/>
        <v>-2.931823733938483E-2</v>
      </c>
      <c r="P819" s="83">
        <f t="shared" si="413"/>
        <v>-1.9760245451700825E-2</v>
      </c>
      <c r="Q819" s="146">
        <f t="shared" si="414"/>
        <v>43178.272400000002</v>
      </c>
      <c r="R819" s="83">
        <f t="shared" si="410"/>
        <v>7.8376928937201205E-5</v>
      </c>
      <c r="S819" s="85">
        <v>1</v>
      </c>
      <c r="T819" s="83">
        <f t="shared" si="415"/>
        <v>7.8376928937201205E-5</v>
      </c>
      <c r="Z819" s="83">
        <f t="shared" si="416"/>
        <v>84569</v>
      </c>
      <c r="AA819" s="90">
        <f t="shared" si="417"/>
        <v>-1.7750610040202681E-2</v>
      </c>
      <c r="AB819" s="90">
        <f t="shared" si="418"/>
        <v>-3.0622955410338014E-2</v>
      </c>
      <c r="AC819" s="90">
        <f t="shared" si="419"/>
        <v>-8.8530745471390448E-3</v>
      </c>
      <c r="AD819" s="90">
        <f t="shared" si="420"/>
        <v>-1.0862709958637189E-2</v>
      </c>
      <c r="AE819" s="90">
        <f t="shared" si="421"/>
        <v>1.1799846764547556E-4</v>
      </c>
      <c r="AF819" s="83">
        <f t="shared" si="422"/>
        <v>-8.8530745471390448E-3</v>
      </c>
      <c r="AG819" s="147"/>
      <c r="AH819" s="83">
        <f t="shared" si="423"/>
        <v>2.0096354114981447E-3</v>
      </c>
      <c r="AI819" s="83">
        <f t="shared" si="424"/>
        <v>0.65858066795287828</v>
      </c>
      <c r="AJ819" s="83">
        <f t="shared" si="425"/>
        <v>0.63037860601596951</v>
      </c>
      <c r="AK819" s="83">
        <f t="shared" si="426"/>
        <v>-5.455243837599117E-2</v>
      </c>
      <c r="AL819" s="83">
        <f t="shared" si="427"/>
        <v>-2.9831506007024577</v>
      </c>
      <c r="AM819" s="83">
        <f t="shared" si="428"/>
        <v>-12.59649336351098</v>
      </c>
      <c r="AN819" s="90">
        <f t="shared" si="432"/>
        <v>72.483369137913584</v>
      </c>
      <c r="AO819" s="90">
        <f t="shared" si="432"/>
        <v>72.483519896079727</v>
      </c>
      <c r="AP819" s="90">
        <f t="shared" si="432"/>
        <v>72.483072417973688</v>
      </c>
      <c r="AQ819" s="90">
        <f t="shared" si="432"/>
        <v>72.484400750853354</v>
      </c>
      <c r="AR819" s="90">
        <f t="shared" si="432"/>
        <v>72.48045879696555</v>
      </c>
      <c r="AS819" s="90">
        <f t="shared" si="432"/>
        <v>72.492167511806812</v>
      </c>
      <c r="AT819" s="90">
        <f t="shared" si="432"/>
        <v>72.457478679877923</v>
      </c>
      <c r="AU819" s="90">
        <f t="shared" si="429"/>
        <v>72.561144659443102</v>
      </c>
    </row>
    <row r="820" spans="1:64" ht="12.95" customHeight="1">
      <c r="A820" s="178" t="s">
        <v>1406</v>
      </c>
      <c r="B820" s="179" t="s">
        <v>197</v>
      </c>
      <c r="C820" s="180">
        <v>58199.531199999998</v>
      </c>
      <c r="D820" s="180">
        <v>1E-4</v>
      </c>
      <c r="E820" s="53">
        <f t="shared" si="411"/>
        <v>84581.371347598033</v>
      </c>
      <c r="F820" s="83">
        <f t="shared" si="412"/>
        <v>84581.5</v>
      </c>
      <c r="G820" s="83">
        <f t="shared" si="408"/>
        <v>-2.8391820000251755E-2</v>
      </c>
      <c r="K820" s="83">
        <f t="shared" si="433"/>
        <v>-2.8391820000251755E-2</v>
      </c>
      <c r="O820" s="83">
        <f t="shared" ca="1" si="404"/>
        <v>-2.9330781256807735E-2</v>
      </c>
      <c r="P820" s="83">
        <f t="shared" si="413"/>
        <v>-1.9763988327003532E-2</v>
      </c>
      <c r="Q820" s="146">
        <f t="shared" si="414"/>
        <v>43181.031199999998</v>
      </c>
      <c r="R820" s="83">
        <f t="shared" si="410"/>
        <v>7.4439479381905235E-5</v>
      </c>
      <c r="S820" s="85">
        <v>1</v>
      </c>
      <c r="T820" s="83">
        <f t="shared" si="415"/>
        <v>7.4439479381905235E-5</v>
      </c>
      <c r="Z820" s="83">
        <f t="shared" si="416"/>
        <v>84581.5</v>
      </c>
      <c r="AA820" s="90">
        <f t="shared" si="417"/>
        <v>-1.7745337743945662E-2</v>
      </c>
      <c r="AB820" s="90">
        <f t="shared" si="418"/>
        <v>-3.0410470583309625E-2</v>
      </c>
      <c r="AC820" s="90">
        <f t="shared" si="419"/>
        <v>-8.6278316732482235E-3</v>
      </c>
      <c r="AD820" s="90">
        <f t="shared" si="420"/>
        <v>-1.0646482256306093E-2</v>
      </c>
      <c r="AE820" s="90">
        <f t="shared" si="421"/>
        <v>1.1334758443384049E-4</v>
      </c>
      <c r="AF820" s="83">
        <f t="shared" si="422"/>
        <v>-8.6278316732482235E-3</v>
      </c>
      <c r="AG820" s="147"/>
      <c r="AH820" s="83">
        <f t="shared" si="423"/>
        <v>2.0186505830578714E-3</v>
      </c>
      <c r="AI820" s="83">
        <f t="shared" si="424"/>
        <v>0.65875206437356404</v>
      </c>
      <c r="AJ820" s="83">
        <f t="shared" si="425"/>
        <v>0.63279102692078315</v>
      </c>
      <c r="AK820" s="83">
        <f t="shared" si="426"/>
        <v>-5.5614523813162772E-2</v>
      </c>
      <c r="AL820" s="83">
        <f t="shared" si="427"/>
        <v>-2.980039027523111</v>
      </c>
      <c r="AM820" s="83">
        <f t="shared" si="428"/>
        <v>-12.352852896013292</v>
      </c>
      <c r="AN820" s="90">
        <f t="shared" si="432"/>
        <v>72.487801842198394</v>
      </c>
      <c r="AO820" s="90">
        <f t="shared" si="432"/>
        <v>72.487954457263569</v>
      </c>
      <c r="AP820" s="90">
        <f t="shared" si="432"/>
        <v>72.487500999632047</v>
      </c>
      <c r="AQ820" s="90">
        <f t="shared" si="432"/>
        <v>72.488848477928755</v>
      </c>
      <c r="AR820" s="90">
        <f t="shared" si="432"/>
        <v>72.484845607294972</v>
      </c>
      <c r="AS820" s="90">
        <f t="shared" si="432"/>
        <v>72.496747861006213</v>
      </c>
      <c r="AT820" s="90">
        <f t="shared" si="432"/>
        <v>72.461451786593798</v>
      </c>
      <c r="AU820" s="90">
        <f t="shared" si="429"/>
        <v>72.567070548308223</v>
      </c>
    </row>
    <row r="821" spans="1:64" ht="12.95" customHeight="1">
      <c r="A821" s="178" t="s">
        <v>1406</v>
      </c>
      <c r="B821" s="179" t="s">
        <v>195</v>
      </c>
      <c r="C821" s="180">
        <v>58199.641600000003</v>
      </c>
      <c r="D821" s="180">
        <v>1E-4</v>
      </c>
      <c r="E821" s="53">
        <f t="shared" si="411"/>
        <v>84581.871605248874</v>
      </c>
      <c r="F821" s="83">
        <f t="shared" si="412"/>
        <v>84582</v>
      </c>
      <c r="G821" s="83">
        <f t="shared" si="408"/>
        <v>-2.8334959992207587E-2</v>
      </c>
      <c r="K821" s="83">
        <f t="shared" si="433"/>
        <v>-2.8334959992207587E-2</v>
      </c>
      <c r="O821" s="83">
        <f t="shared" ca="1" si="404"/>
        <v>-2.9331283013504648E-2</v>
      </c>
      <c r="P821" s="83">
        <f t="shared" si="413"/>
        <v>-1.9764138038437358E-2</v>
      </c>
      <c r="Q821" s="146">
        <f t="shared" si="414"/>
        <v>43181.141600000003</v>
      </c>
      <c r="R821" s="83">
        <f t="shared" si="410"/>
        <v>7.3458988963229723E-5</v>
      </c>
      <c r="S821" s="85">
        <v>1</v>
      </c>
      <c r="T821" s="83">
        <f t="shared" si="415"/>
        <v>7.3458988963229723E-5</v>
      </c>
      <c r="Z821" s="83">
        <f t="shared" si="416"/>
        <v>84582</v>
      </c>
      <c r="AA821" s="90">
        <f t="shared" si="417"/>
        <v>-1.7745127622840695E-2</v>
      </c>
      <c r="AB821" s="90">
        <f t="shared" si="418"/>
        <v>-3.035397040780425E-2</v>
      </c>
      <c r="AC821" s="90">
        <f t="shared" si="419"/>
        <v>-8.5708219537702288E-3</v>
      </c>
      <c r="AD821" s="90">
        <f t="shared" si="420"/>
        <v>-1.0589832369366892E-2</v>
      </c>
      <c r="AE821" s="90">
        <f t="shared" si="421"/>
        <v>1.1214454961129079E-4</v>
      </c>
      <c r="AF821" s="83">
        <f t="shared" si="422"/>
        <v>-8.5708219537702288E-3</v>
      </c>
      <c r="AG821" s="147"/>
      <c r="AH821" s="83">
        <f t="shared" si="423"/>
        <v>2.0190104155966633E-3</v>
      </c>
      <c r="AI821" s="83">
        <f t="shared" si="424"/>
        <v>0.65875899085731171</v>
      </c>
      <c r="AJ821" s="83">
        <f t="shared" si="425"/>
        <v>0.63288742282899657</v>
      </c>
      <c r="AK821" s="83">
        <f t="shared" si="426"/>
        <v>-5.5657007712854499E-2</v>
      </c>
      <c r="AL821" s="83">
        <f t="shared" si="427"/>
        <v>-2.979914530562501</v>
      </c>
      <c r="AM821" s="83">
        <f t="shared" si="428"/>
        <v>-12.343299312934739</v>
      </c>
      <c r="AN821" s="90">
        <f t="shared" ref="AN821:AT830" si="434">$AU821+$AB$7*SIN(AO821)</f>
        <v>72.4879791747734</v>
      </c>
      <c r="AO821" s="90">
        <f t="shared" si="434"/>
        <v>72.488131862963129</v>
      </c>
      <c r="AP821" s="90">
        <f t="shared" si="434"/>
        <v>72.487678169126838</v>
      </c>
      <c r="AQ821" s="90">
        <f t="shared" si="434"/>
        <v>72.489026405781061</v>
      </c>
      <c r="AR821" s="90">
        <f t="shared" si="434"/>
        <v>72.485021116385681</v>
      </c>
      <c r="AS821" s="90">
        <f t="shared" si="434"/>
        <v>72.496931071962308</v>
      </c>
      <c r="AT821" s="90">
        <f t="shared" si="434"/>
        <v>72.461610787551862</v>
      </c>
      <c r="AU821" s="90">
        <f t="shared" si="429"/>
        <v>72.567307583862828</v>
      </c>
    </row>
    <row r="822" spans="1:64" ht="12.95" customHeight="1">
      <c r="A822" s="178" t="s">
        <v>1406</v>
      </c>
      <c r="B822" s="179" t="s">
        <v>197</v>
      </c>
      <c r="C822" s="180">
        <v>58228.440699999999</v>
      </c>
      <c r="D822" s="180">
        <v>1E-4</v>
      </c>
      <c r="E822" s="53">
        <f t="shared" si="411"/>
        <v>84712.369522926383</v>
      </c>
      <c r="F822" s="83">
        <f t="shared" si="412"/>
        <v>84712.5</v>
      </c>
      <c r="G822" s="83">
        <f t="shared" si="408"/>
        <v>-2.8794500001822598E-2</v>
      </c>
      <c r="K822" s="83">
        <f t="shared" si="433"/>
        <v>-2.8794500001822598E-2</v>
      </c>
      <c r="O822" s="83">
        <f t="shared" ca="1" si="404"/>
        <v>-2.946224151139968E-2</v>
      </c>
      <c r="P822" s="83">
        <f t="shared" si="413"/>
        <v>-1.9803203311506628E-2</v>
      </c>
      <c r="Q822" s="146">
        <f t="shared" si="414"/>
        <v>43209.940699999999</v>
      </c>
      <c r="R822" s="83">
        <f t="shared" si="410"/>
        <v>8.0843416173286925E-5</v>
      </c>
      <c r="S822" s="85">
        <v>1</v>
      </c>
      <c r="T822" s="83">
        <f t="shared" si="415"/>
        <v>8.0843416173286925E-5</v>
      </c>
      <c r="Z822" s="83">
        <f t="shared" si="416"/>
        <v>84712.5</v>
      </c>
      <c r="AA822" s="90">
        <f t="shared" si="417"/>
        <v>-1.7692347168965828E-2</v>
      </c>
      <c r="AB822" s="90">
        <f t="shared" si="418"/>
        <v>-3.0905356144363398E-2</v>
      </c>
      <c r="AC822" s="90">
        <f t="shared" si="419"/>
        <v>-8.9912966903159704E-3</v>
      </c>
      <c r="AD822" s="90">
        <f t="shared" si="420"/>
        <v>-1.110215283285677E-2</v>
      </c>
      <c r="AE822" s="90">
        <f t="shared" si="421"/>
        <v>1.2325779752410962E-4</v>
      </c>
      <c r="AF822" s="83">
        <f t="shared" si="422"/>
        <v>-8.9912966903159704E-3</v>
      </c>
      <c r="AG822" s="147"/>
      <c r="AH822" s="83">
        <f t="shared" si="423"/>
        <v>2.110856142540799E-3</v>
      </c>
      <c r="AI822" s="83">
        <f t="shared" si="424"/>
        <v>0.66075373846532459</v>
      </c>
      <c r="AJ822" s="83">
        <f t="shared" si="425"/>
        <v>0.65777955631691143</v>
      </c>
      <c r="AK822" s="83">
        <f t="shared" si="426"/>
        <v>-6.6746556937534937E-2</v>
      </c>
      <c r="AL822" s="83">
        <f t="shared" si="427"/>
        <v>-2.9473244494390842</v>
      </c>
      <c r="AM822" s="83">
        <f t="shared" si="428"/>
        <v>-10.262647076988921</v>
      </c>
      <c r="AN822" s="90">
        <f t="shared" si="434"/>
        <v>72.534331983335989</v>
      </c>
      <c r="AO822" s="90">
        <f t="shared" si="434"/>
        <v>72.534500646284158</v>
      </c>
      <c r="AP822" s="90">
        <f t="shared" si="434"/>
        <v>72.533993407380279</v>
      </c>
      <c r="AQ822" s="90">
        <f t="shared" si="434"/>
        <v>72.535519105269984</v>
      </c>
      <c r="AR822" s="90">
        <f t="shared" si="434"/>
        <v>72.53093203264892</v>
      </c>
      <c r="AS822" s="90">
        <f t="shared" si="434"/>
        <v>72.544741573505661</v>
      </c>
      <c r="AT822" s="90">
        <f t="shared" si="434"/>
        <v>72.50332601106787</v>
      </c>
      <c r="AU822" s="90">
        <f t="shared" si="429"/>
        <v>72.629173863614767</v>
      </c>
    </row>
    <row r="823" spans="1:64" ht="12.95" customHeight="1">
      <c r="A823" s="178" t="s">
        <v>1406</v>
      </c>
      <c r="B823" s="179" t="s">
        <v>195</v>
      </c>
      <c r="C823" s="180">
        <v>58231.420400000003</v>
      </c>
      <c r="D823" s="180">
        <v>1E-4</v>
      </c>
      <c r="E823" s="53">
        <f t="shared" si="411"/>
        <v>84725.871495047191</v>
      </c>
      <c r="F823" s="83">
        <f t="shared" si="412"/>
        <v>84726</v>
      </c>
      <c r="G823" s="83">
        <f t="shared" si="408"/>
        <v>-2.8359279996948317E-2</v>
      </c>
      <c r="K823" s="83">
        <f t="shared" si="433"/>
        <v>-2.8359279996948317E-2</v>
      </c>
      <c r="O823" s="83">
        <f t="shared" ca="1" si="404"/>
        <v>-2.9475788942216412E-2</v>
      </c>
      <c r="P823" s="83">
        <f t="shared" si="413"/>
        <v>-1.9807243476469893E-2</v>
      </c>
      <c r="Q823" s="146">
        <f t="shared" si="414"/>
        <v>43212.920400000003</v>
      </c>
      <c r="R823" s="83">
        <f t="shared" si="410"/>
        <v>7.31373286475967E-5</v>
      </c>
      <c r="S823" s="85">
        <v>1</v>
      </c>
      <c r="T823" s="83">
        <f t="shared" si="415"/>
        <v>7.31373286475967E-5</v>
      </c>
      <c r="Z823" s="83">
        <f t="shared" si="416"/>
        <v>84726</v>
      </c>
      <c r="AA823" s="90">
        <f t="shared" si="417"/>
        <v>-1.768712542394469E-2</v>
      </c>
      <c r="AB823" s="90">
        <f t="shared" si="418"/>
        <v>-3.047939804947352E-2</v>
      </c>
      <c r="AC823" s="90">
        <f t="shared" si="419"/>
        <v>-8.5520365204784232E-3</v>
      </c>
      <c r="AD823" s="90">
        <f t="shared" si="420"/>
        <v>-1.0672154573003627E-2</v>
      </c>
      <c r="AE823" s="90">
        <f t="shared" si="421"/>
        <v>1.1389488323008223E-4</v>
      </c>
      <c r="AF823" s="83">
        <f t="shared" si="422"/>
        <v>-8.5520365204784232E-3</v>
      </c>
      <c r="AG823" s="147"/>
      <c r="AH823" s="83">
        <f t="shared" si="423"/>
        <v>2.1201180525252019E-3</v>
      </c>
      <c r="AI823" s="83">
        <f t="shared" si="424"/>
        <v>0.66098149232549974</v>
      </c>
      <c r="AJ823" s="83">
        <f t="shared" si="425"/>
        <v>0.66032400258360602</v>
      </c>
      <c r="AK823" s="83">
        <f t="shared" si="426"/>
        <v>-6.789388987547991E-2</v>
      </c>
      <c r="AL823" s="83">
        <f t="shared" si="427"/>
        <v>-2.9439413108899486</v>
      </c>
      <c r="AM823" s="83">
        <f t="shared" si="428"/>
        <v>-10.085864940862654</v>
      </c>
      <c r="AN823" s="90">
        <f t="shared" si="434"/>
        <v>72.539135503007373</v>
      </c>
      <c r="AO823" s="90">
        <f t="shared" si="434"/>
        <v>72.539305457617033</v>
      </c>
      <c r="AP823" s="90">
        <f t="shared" si="434"/>
        <v>72.538793627766921</v>
      </c>
      <c r="AQ823" s="90">
        <f t="shared" si="434"/>
        <v>72.540335268804114</v>
      </c>
      <c r="AR823" s="90">
        <f t="shared" si="434"/>
        <v>72.535693899401707</v>
      </c>
      <c r="AS823" s="90">
        <f t="shared" si="434"/>
        <v>72.549686687912811</v>
      </c>
      <c r="AT823" s="90">
        <f t="shared" si="434"/>
        <v>72.507667562199103</v>
      </c>
      <c r="AU823" s="90">
        <f t="shared" si="429"/>
        <v>72.635573823589112</v>
      </c>
    </row>
    <row r="824" spans="1:64" ht="12.95" customHeight="1">
      <c r="A824" s="178" t="s">
        <v>1406</v>
      </c>
      <c r="B824" s="179" t="s">
        <v>195</v>
      </c>
      <c r="C824" s="180">
        <v>58253.708599999998</v>
      </c>
      <c r="D824" s="180">
        <v>2.0000000000000001E-4</v>
      </c>
      <c r="E824" s="53">
        <f t="shared" si="411"/>
        <v>84826.866445888692</v>
      </c>
      <c r="F824" s="83">
        <f t="shared" si="412"/>
        <v>84827</v>
      </c>
      <c r="G824" s="83">
        <f t="shared" si="408"/>
        <v>-2.9473560003680177E-2</v>
      </c>
      <c r="K824" s="83">
        <f t="shared" si="433"/>
        <v>-2.9473560003680177E-2</v>
      </c>
      <c r="O824" s="83">
        <f t="shared" ca="1" si="404"/>
        <v>-2.9577143794993398E-2</v>
      </c>
      <c r="P824" s="83">
        <f t="shared" si="413"/>
        <v>-1.9837463529508992E-2</v>
      </c>
      <c r="Q824" s="146">
        <f t="shared" si="414"/>
        <v>43235.208599999998</v>
      </c>
      <c r="R824" s="83">
        <f t="shared" si="410"/>
        <v>9.2854355259534344E-5</v>
      </c>
      <c r="S824" s="85">
        <v>1</v>
      </c>
      <c r="T824" s="83">
        <f t="shared" si="415"/>
        <v>9.2854355259534344E-5</v>
      </c>
      <c r="Z824" s="83">
        <f t="shared" si="416"/>
        <v>84827</v>
      </c>
      <c r="AA824" s="90">
        <f t="shared" si="417"/>
        <v>-1.7649516554457644E-2</v>
      </c>
      <c r="AB824" s="90">
        <f t="shared" si="418"/>
        <v>-3.1661506978731525E-2</v>
      </c>
      <c r="AC824" s="90">
        <f t="shared" si="419"/>
        <v>-9.6360964741711852E-3</v>
      </c>
      <c r="AD824" s="90">
        <f t="shared" si="420"/>
        <v>-1.1824043449222534E-2</v>
      </c>
      <c r="AE824" s="90">
        <f t="shared" si="421"/>
        <v>1.3980800348910232E-4</v>
      </c>
      <c r="AF824" s="83">
        <f t="shared" si="422"/>
        <v>-9.6360964741711852E-3</v>
      </c>
      <c r="AG824" s="147"/>
      <c r="AH824" s="83">
        <f t="shared" si="423"/>
        <v>2.1879469750513466E-3</v>
      </c>
      <c r="AI824" s="83">
        <f t="shared" si="424"/>
        <v>0.66281431566304205</v>
      </c>
      <c r="AJ824" s="83">
        <f t="shared" si="425"/>
        <v>0.67917570431894536</v>
      </c>
      <c r="AK824" s="83">
        <f t="shared" si="426"/>
        <v>-7.6478383262765112E-2</v>
      </c>
      <c r="AL824" s="83">
        <f t="shared" si="427"/>
        <v>-2.9185524346986331</v>
      </c>
      <c r="AM824" s="83">
        <f t="shared" si="428"/>
        <v>-8.9297884071360798</v>
      </c>
      <c r="AN824" s="90">
        <f t="shared" si="434"/>
        <v>72.575128558040291</v>
      </c>
      <c r="AO824" s="90">
        <f t="shared" si="434"/>
        <v>72.575305993221235</v>
      </c>
      <c r="AP824" s="90">
        <f t="shared" si="434"/>
        <v>72.574765644006945</v>
      </c>
      <c r="AQ824" s="90">
        <f t="shared" si="434"/>
        <v>72.576411487592139</v>
      </c>
      <c r="AR824" s="90">
        <f t="shared" si="434"/>
        <v>72.571401202723052</v>
      </c>
      <c r="AS824" s="90">
        <f t="shared" si="434"/>
        <v>72.586679626754773</v>
      </c>
      <c r="AT824" s="90">
        <f t="shared" si="434"/>
        <v>72.540320756813742</v>
      </c>
      <c r="AU824" s="90">
        <f t="shared" si="429"/>
        <v>72.683455005619351</v>
      </c>
    </row>
    <row r="825" spans="1:64" ht="12.95" customHeight="1">
      <c r="A825" s="172" t="s">
        <v>0</v>
      </c>
      <c r="B825" s="173" t="s">
        <v>197</v>
      </c>
      <c r="C825" s="172">
        <v>58493.925300000003</v>
      </c>
      <c r="D825" s="172">
        <v>1E-4</v>
      </c>
      <c r="E825" s="53">
        <f t="shared" si="411"/>
        <v>85915.365014988711</v>
      </c>
      <c r="F825" s="83">
        <f t="shared" si="412"/>
        <v>85915.5</v>
      </c>
      <c r="G825" s="83">
        <f t="shared" si="408"/>
        <v>-2.9789339998387732E-2</v>
      </c>
      <c r="K825" s="83">
        <f t="shared" si="433"/>
        <v>-2.9789339998387732E-2</v>
      </c>
      <c r="O825" s="83">
        <f t="shared" ca="1" si="404"/>
        <v>-3.0669468124179165E-2</v>
      </c>
      <c r="P825" s="83">
        <f t="shared" si="413"/>
        <v>-2.0162439145061065E-2</v>
      </c>
      <c r="Q825" s="146">
        <f t="shared" si="414"/>
        <v>43475.425300000003</v>
      </c>
      <c r="R825" s="83">
        <f t="shared" si="410"/>
        <v>9.2677220039781704E-5</v>
      </c>
      <c r="S825" s="85">
        <v>1</v>
      </c>
      <c r="T825" s="83">
        <f t="shared" si="415"/>
        <v>9.2677220039781704E-5</v>
      </c>
      <c r="Z825" s="83">
        <f t="shared" si="416"/>
        <v>85915.5</v>
      </c>
      <c r="AA825" s="90">
        <f t="shared" si="417"/>
        <v>-1.7430725974622571E-2</v>
      </c>
      <c r="AB825" s="90">
        <f t="shared" si="418"/>
        <v>-3.2521053168826225E-2</v>
      </c>
      <c r="AC825" s="90">
        <f t="shared" si="419"/>
        <v>-9.626900853326667E-3</v>
      </c>
      <c r="AD825" s="90">
        <f t="shared" si="420"/>
        <v>-1.235861402376516E-2</v>
      </c>
      <c r="AE825" s="90">
        <f t="shared" si="421"/>
        <v>1.527353405884049E-4</v>
      </c>
      <c r="AF825" s="83">
        <f t="shared" si="422"/>
        <v>-9.626900853326667E-3</v>
      </c>
      <c r="AG825" s="147"/>
      <c r="AH825" s="83">
        <f t="shared" si="423"/>
        <v>2.7317131704384925E-3</v>
      </c>
      <c r="AI825" s="83">
        <f t="shared" si="424"/>
        <v>0.69829487769417931</v>
      </c>
      <c r="AJ825" s="83">
        <f t="shared" si="425"/>
        <v>0.85928668398432051</v>
      </c>
      <c r="AK825" s="83">
        <f t="shared" si="426"/>
        <v>-0.16887021052482543</v>
      </c>
      <c r="AL825" s="83">
        <f t="shared" si="427"/>
        <v>-2.6313179674360887</v>
      </c>
      <c r="AM825" s="83">
        <f t="shared" si="428"/>
        <v>-3.8340404516167257</v>
      </c>
      <c r="AN825" s="90">
        <f t="shared" si="434"/>
        <v>72.972542407199512</v>
      </c>
      <c r="AO825" s="90">
        <f t="shared" si="434"/>
        <v>72.972624346316238</v>
      </c>
      <c r="AP825" s="90">
        <f t="shared" si="434"/>
        <v>72.972310263630234</v>
      </c>
      <c r="AQ825" s="90">
        <f t="shared" si="434"/>
        <v>72.973514647570966</v>
      </c>
      <c r="AR825" s="90">
        <f t="shared" si="434"/>
        <v>72.968903135653818</v>
      </c>
      <c r="AS825" s="90">
        <f t="shared" si="434"/>
        <v>72.986662208066903</v>
      </c>
      <c r="AT825" s="90">
        <f t="shared" si="434"/>
        <v>72.919688005893192</v>
      </c>
      <c r="AU825" s="90">
        <f t="shared" si="429"/>
        <v>73.199481407994753</v>
      </c>
    </row>
    <row r="826" spans="1:64" ht="12.95" customHeight="1">
      <c r="A826" s="178" t="s">
        <v>1407</v>
      </c>
      <c r="B826" s="179" t="s">
        <v>197</v>
      </c>
      <c r="C826" s="180">
        <v>58530.779600000002</v>
      </c>
      <c r="D826" s="180">
        <v>2.0000000000000001E-4</v>
      </c>
      <c r="E826" s="53">
        <f t="shared" si="411"/>
        <v>86082.363615898561</v>
      </c>
      <c r="F826" s="83">
        <f t="shared" si="412"/>
        <v>86082.5</v>
      </c>
      <c r="G826" s="83">
        <f t="shared" si="408"/>
        <v>-3.0098099996394012E-2</v>
      </c>
      <c r="K826" s="83">
        <f t="shared" si="433"/>
        <v>-3.0098099996394012E-2</v>
      </c>
      <c r="O826" s="83">
        <f t="shared" ca="1" si="404"/>
        <v>-3.0837054860949044E-2</v>
      </c>
      <c r="P826" s="83">
        <f t="shared" si="413"/>
        <v>-2.0212182176059624E-2</v>
      </c>
      <c r="Q826" s="146">
        <f t="shared" si="414"/>
        <v>43512.279600000002</v>
      </c>
      <c r="R826" s="83">
        <f t="shared" si="410"/>
        <v>9.7731371150405023E-5</v>
      </c>
      <c r="S826" s="85">
        <v>1</v>
      </c>
      <c r="T826" s="83">
        <f t="shared" si="415"/>
        <v>9.7731371150405023E-5</v>
      </c>
      <c r="Z826" s="83">
        <f t="shared" si="416"/>
        <v>86082.5</v>
      </c>
      <c r="AA826" s="90">
        <f t="shared" si="417"/>
        <v>-1.7431955263631699E-2</v>
      </c>
      <c r="AB826" s="90">
        <f t="shared" si="418"/>
        <v>-3.2878326908821941E-2</v>
      </c>
      <c r="AC826" s="90">
        <f t="shared" si="419"/>
        <v>-9.8859178203343882E-3</v>
      </c>
      <c r="AD826" s="90">
        <f t="shared" si="420"/>
        <v>-1.2666144732762313E-2</v>
      </c>
      <c r="AE826" s="90">
        <f t="shared" si="421"/>
        <v>1.604312223912825E-4</v>
      </c>
      <c r="AF826" s="83">
        <f t="shared" si="422"/>
        <v>-9.8859178203343882E-3</v>
      </c>
      <c r="AG826" s="147"/>
      <c r="AH826" s="83">
        <f t="shared" si="423"/>
        <v>2.7802269124279268E-3</v>
      </c>
      <c r="AI826" s="83">
        <f t="shared" si="424"/>
        <v>0.70661342581377262</v>
      </c>
      <c r="AJ826" s="83">
        <f t="shared" si="425"/>
        <v>0.88250135775446747</v>
      </c>
      <c r="AK826" s="83">
        <f t="shared" si="426"/>
        <v>-0.18294110231311697</v>
      </c>
      <c r="AL826" s="83">
        <f t="shared" si="427"/>
        <v>-2.5840369501071585</v>
      </c>
      <c r="AM826" s="83">
        <f t="shared" si="428"/>
        <v>-3.4936745325372036</v>
      </c>
      <c r="AN826" s="90">
        <f t="shared" si="434"/>
        <v>73.035705331392535</v>
      </c>
      <c r="AO826" s="90">
        <f t="shared" si="434"/>
        <v>73.035764942249202</v>
      </c>
      <c r="AP826" s="90">
        <f t="shared" si="434"/>
        <v>73.035522659471795</v>
      </c>
      <c r="AQ826" s="90">
        <f t="shared" si="434"/>
        <v>73.036507756599732</v>
      </c>
      <c r="AR826" s="90">
        <f t="shared" si="434"/>
        <v>73.032508400311173</v>
      </c>
      <c r="AS826" s="90">
        <f t="shared" si="434"/>
        <v>73.048844975675607</v>
      </c>
      <c r="AT826" s="90">
        <f t="shared" si="434"/>
        <v>72.983669882292787</v>
      </c>
      <c r="AU826" s="90">
        <f t="shared" si="429"/>
        <v>73.278651283232875</v>
      </c>
    </row>
    <row r="827" spans="1:64" ht="12.95" customHeight="1">
      <c r="A827" s="178" t="s">
        <v>1407</v>
      </c>
      <c r="B827" s="179" t="s">
        <v>195</v>
      </c>
      <c r="C827" s="180">
        <v>58530.890500000001</v>
      </c>
      <c r="D827" s="180">
        <v>2.0000000000000001E-4</v>
      </c>
      <c r="E827" s="53">
        <f t="shared" si="411"/>
        <v>86082.866139209029</v>
      </c>
      <c r="F827" s="83">
        <f t="shared" si="412"/>
        <v>86083</v>
      </c>
      <c r="G827" s="83">
        <f t="shared" si="408"/>
        <v>-2.9541239993704949E-2</v>
      </c>
      <c r="K827" s="83">
        <f t="shared" si="433"/>
        <v>-2.9541239993704949E-2</v>
      </c>
      <c r="O827" s="83">
        <f t="shared" ca="1" si="404"/>
        <v>-3.0837556617645957E-2</v>
      </c>
      <c r="P827" s="83">
        <f t="shared" si="413"/>
        <v>-2.0212331061185362E-2</v>
      </c>
      <c r="Q827" s="146">
        <f t="shared" si="414"/>
        <v>43512.390500000001</v>
      </c>
      <c r="R827" s="83">
        <f t="shared" si="410"/>
        <v>8.7028541871243725E-5</v>
      </c>
      <c r="S827" s="85">
        <v>1</v>
      </c>
      <c r="T827" s="83">
        <f t="shared" si="415"/>
        <v>8.7028541871243725E-5</v>
      </c>
      <c r="Z827" s="83">
        <f t="shared" si="416"/>
        <v>86083</v>
      </c>
      <c r="AA827" s="90">
        <f t="shared" si="417"/>
        <v>-1.7431974685008567E-2</v>
      </c>
      <c r="AB827" s="90">
        <f t="shared" si="418"/>
        <v>-3.2321596369881744E-2</v>
      </c>
      <c r="AC827" s="90">
        <f t="shared" si="419"/>
        <v>-9.3289089325195862E-3</v>
      </c>
      <c r="AD827" s="90">
        <f t="shared" si="420"/>
        <v>-1.2109265308696382E-2</v>
      </c>
      <c r="AE827" s="90">
        <f t="shared" si="421"/>
        <v>1.4663430631639768E-4</v>
      </c>
      <c r="AF827" s="83">
        <f t="shared" si="422"/>
        <v>-9.3289089325195862E-3</v>
      </c>
      <c r="AG827" s="147"/>
      <c r="AH827" s="83">
        <f t="shared" si="423"/>
        <v>2.7803563761767953E-3</v>
      </c>
      <c r="AI827" s="83">
        <f t="shared" si="424"/>
        <v>0.70663963934927487</v>
      </c>
      <c r="AJ827" s="83">
        <f t="shared" si="425"/>
        <v>0.88256873140941516</v>
      </c>
      <c r="AK827" s="83">
        <f t="shared" si="426"/>
        <v>-0.18298313481615056</v>
      </c>
      <c r="AL827" s="83">
        <f t="shared" si="427"/>
        <v>-2.5838936770861469</v>
      </c>
      <c r="AM827" s="83">
        <f t="shared" si="428"/>
        <v>-3.4927287545502677</v>
      </c>
      <c r="AN827" s="90">
        <f t="shared" si="434"/>
        <v>73.035895583081924</v>
      </c>
      <c r="AO827" s="90">
        <f t="shared" si="434"/>
        <v>73.035955131522172</v>
      </c>
      <c r="AP827" s="90">
        <f t="shared" si="434"/>
        <v>73.03571305694544</v>
      </c>
      <c r="AQ827" s="90">
        <f t="shared" si="434"/>
        <v>73.036697492439615</v>
      </c>
      <c r="AR827" s="90">
        <f t="shared" si="434"/>
        <v>73.032700071281141</v>
      </c>
      <c r="AS827" s="90">
        <f t="shared" si="434"/>
        <v>73.049031824807912</v>
      </c>
      <c r="AT827" s="90">
        <f t="shared" si="434"/>
        <v>72.983864174814514</v>
      </c>
      <c r="AU827" s="90">
        <f t="shared" si="429"/>
        <v>73.27888831878748</v>
      </c>
    </row>
    <row r="828" spans="1:64" ht="12.95" customHeight="1">
      <c r="A828" s="178" t="s">
        <v>1407</v>
      </c>
      <c r="B828" s="179" t="s">
        <v>195</v>
      </c>
      <c r="C828" s="180">
        <v>58562.888899999998</v>
      </c>
      <c r="D828" s="180">
        <v>2.0000000000000001E-4</v>
      </c>
      <c r="E828" s="53">
        <f t="shared" si="411"/>
        <v>86227.861106725788</v>
      </c>
      <c r="F828" s="83">
        <f t="shared" si="412"/>
        <v>86228</v>
      </c>
      <c r="G828" s="83">
        <f t="shared" si="408"/>
        <v>-3.0651840002974495E-2</v>
      </c>
      <c r="K828" s="83">
        <f t="shared" si="433"/>
        <v>-3.0651840002974495E-2</v>
      </c>
      <c r="O828" s="83">
        <f t="shared" ca="1" si="404"/>
        <v>-3.0983066059751548E-2</v>
      </c>
      <c r="P828" s="83">
        <f t="shared" si="413"/>
        <v>-2.0255496133368425E-2</v>
      </c>
      <c r="Q828" s="146">
        <f t="shared" si="414"/>
        <v>43544.388899999998</v>
      </c>
      <c r="R828" s="83">
        <f t="shared" si="410"/>
        <v>1.0808396585509572E-4</v>
      </c>
      <c r="S828" s="85">
        <v>1</v>
      </c>
      <c r="T828" s="83">
        <f t="shared" si="415"/>
        <v>1.0808396585509572E-4</v>
      </c>
      <c r="Z828" s="83">
        <f t="shared" si="416"/>
        <v>86228</v>
      </c>
      <c r="AA828" s="90">
        <f t="shared" si="417"/>
        <v>-1.7441698699957753E-2</v>
      </c>
      <c r="AB828" s="90">
        <f t="shared" si="418"/>
        <v>-3.3465637436385164E-2</v>
      </c>
      <c r="AC828" s="90">
        <f t="shared" si="419"/>
        <v>-1.039634386960607E-2</v>
      </c>
      <c r="AD828" s="90">
        <f t="shared" si="420"/>
        <v>-1.3210141303016742E-2</v>
      </c>
      <c r="AE828" s="90">
        <f t="shared" si="421"/>
        <v>1.7450783324566885E-4</v>
      </c>
      <c r="AF828" s="83">
        <f t="shared" si="422"/>
        <v>-1.039634386960607E-2</v>
      </c>
      <c r="AG828" s="147"/>
      <c r="AH828" s="83">
        <f t="shared" si="423"/>
        <v>2.8137974334106705E-3</v>
      </c>
      <c r="AI828" s="83">
        <f t="shared" si="424"/>
        <v>0.71458381130119464</v>
      </c>
      <c r="AJ828" s="83">
        <f t="shared" si="425"/>
        <v>0.90153771453404152</v>
      </c>
      <c r="AK828" s="83">
        <f t="shared" si="426"/>
        <v>-0.19514284013746691</v>
      </c>
      <c r="AL828" s="83">
        <f t="shared" si="427"/>
        <v>-2.5418812052817876</v>
      </c>
      <c r="AM828" s="83">
        <f t="shared" si="428"/>
        <v>-3.2343809497370097</v>
      </c>
      <c r="AN828" s="90">
        <f t="shared" si="434"/>
        <v>73.091374816515525</v>
      </c>
      <c r="AO828" s="90">
        <f t="shared" si="434"/>
        <v>73.091417634541884</v>
      </c>
      <c r="AP828" s="90">
        <f t="shared" si="434"/>
        <v>73.091233183854868</v>
      </c>
      <c r="AQ828" s="90">
        <f t="shared" si="434"/>
        <v>73.092028024865016</v>
      </c>
      <c r="AR828" s="90">
        <f t="shared" si="434"/>
        <v>73.08860782379179</v>
      </c>
      <c r="AS828" s="90">
        <f t="shared" si="434"/>
        <v>73.103418230008458</v>
      </c>
      <c r="AT828" s="90">
        <f t="shared" si="434"/>
        <v>73.040917921354719</v>
      </c>
      <c r="AU828" s="90">
        <f t="shared" si="429"/>
        <v>73.347628629622974</v>
      </c>
      <c r="AX828" s="90"/>
    </row>
    <row r="829" spans="1:64" ht="12.95" customHeight="1">
      <c r="A829" s="178" t="s">
        <v>1407</v>
      </c>
      <c r="B829" s="179" t="s">
        <v>197</v>
      </c>
      <c r="C829" s="180">
        <v>58571.386100000003</v>
      </c>
      <c r="D829" s="180">
        <v>1E-4</v>
      </c>
      <c r="E829" s="53">
        <f t="shared" si="411"/>
        <v>86266.364633089121</v>
      </c>
      <c r="F829" s="83">
        <f t="shared" si="412"/>
        <v>86266.5</v>
      </c>
      <c r="G829" s="83">
        <f t="shared" si="408"/>
        <v>-2.9873619991121814E-2</v>
      </c>
      <c r="K829" s="83">
        <f t="shared" si="433"/>
        <v>-2.9873619991121814E-2</v>
      </c>
      <c r="O829" s="83">
        <f t="shared" ca="1" si="404"/>
        <v>-3.1021701325414076E-2</v>
      </c>
      <c r="P829" s="83">
        <f t="shared" si="413"/>
        <v>-2.0266953315077808E-2</v>
      </c>
      <c r="Q829" s="146">
        <f t="shared" si="414"/>
        <v>43552.886100000003</v>
      </c>
      <c r="R829" s="83">
        <f t="shared" si="410"/>
        <v>9.2288044624614382E-5</v>
      </c>
      <c r="S829" s="85">
        <v>1</v>
      </c>
      <c r="T829" s="83">
        <f t="shared" si="415"/>
        <v>9.2288044624614382E-5</v>
      </c>
      <c r="Z829" s="83">
        <f t="shared" si="416"/>
        <v>86266.5</v>
      </c>
      <c r="AA829" s="90">
        <f t="shared" si="417"/>
        <v>-1.7445676370985437E-2</v>
      </c>
      <c r="AB829" s="90">
        <f t="shared" si="418"/>
        <v>-3.2694896935214185E-2</v>
      </c>
      <c r="AC829" s="90">
        <f t="shared" si="419"/>
        <v>-9.6066666760440053E-3</v>
      </c>
      <c r="AD829" s="90">
        <f t="shared" si="420"/>
        <v>-1.2427943620136377E-2</v>
      </c>
      <c r="AE829" s="90">
        <f t="shared" si="421"/>
        <v>1.5445378262528848E-4</v>
      </c>
      <c r="AF829" s="83">
        <f t="shared" si="422"/>
        <v>-9.6066666760440053E-3</v>
      </c>
      <c r="AG829" s="147"/>
      <c r="AH829" s="83">
        <f t="shared" si="423"/>
        <v>2.8212769440923709E-3</v>
      </c>
      <c r="AI829" s="83">
        <f t="shared" si="424"/>
        <v>0.71681042068507284</v>
      </c>
      <c r="AJ829" s="83">
        <f t="shared" si="425"/>
        <v>0.90637663964152548</v>
      </c>
      <c r="AK829" s="83">
        <f t="shared" si="426"/>
        <v>-0.19836025558489179</v>
      </c>
      <c r="AL829" s="83">
        <f t="shared" si="427"/>
        <v>-2.530564467778003</v>
      </c>
      <c r="AM829" s="83">
        <f t="shared" si="428"/>
        <v>-3.1706940151887113</v>
      </c>
      <c r="AN829" s="90">
        <f t="shared" si="434"/>
        <v>73.106211888722669</v>
      </c>
      <c r="AO829" s="90">
        <f t="shared" si="434"/>
        <v>73.106250757155266</v>
      </c>
      <c r="AP829" s="90">
        <f t="shared" si="434"/>
        <v>73.10608051312083</v>
      </c>
      <c r="AQ829" s="90">
        <f t="shared" si="434"/>
        <v>73.106826427522634</v>
      </c>
      <c r="AR829" s="90">
        <f t="shared" si="434"/>
        <v>73.103562917411409</v>
      </c>
      <c r="AS829" s="90">
        <f t="shared" si="434"/>
        <v>73.117932267624568</v>
      </c>
      <c r="AT829" s="90">
        <f t="shared" si="434"/>
        <v>73.056307956678651</v>
      </c>
      <c r="AU829" s="90">
        <f t="shared" si="429"/>
        <v>73.365880367327577</v>
      </c>
    </row>
    <row r="830" spans="1:64" ht="12.95" customHeight="1">
      <c r="A830" s="178" t="s">
        <v>1407</v>
      </c>
      <c r="B830" s="179" t="s">
        <v>195</v>
      </c>
      <c r="C830" s="180">
        <v>58571.495799999997</v>
      </c>
      <c r="D830" s="180">
        <v>1E-4</v>
      </c>
      <c r="E830" s="53">
        <f t="shared" si="411"/>
        <v>86266.861718816406</v>
      </c>
      <c r="F830" s="83">
        <f t="shared" si="412"/>
        <v>86267</v>
      </c>
      <c r="G830" s="83">
        <f t="shared" si="408"/>
        <v>-3.0516760001773946E-2</v>
      </c>
      <c r="K830" s="83">
        <f t="shared" si="433"/>
        <v>-3.0516760001773946E-2</v>
      </c>
      <c r="O830" s="83">
        <f t="shared" ref="O830:O864" ca="1" si="435">+C$11+C$12*F830</f>
        <v>-3.102220308211099E-2</v>
      </c>
      <c r="P830" s="83">
        <f t="shared" si="413"/>
        <v>-2.0267102098910614E-2</v>
      </c>
      <c r="Q830" s="146">
        <f t="shared" si="414"/>
        <v>43552.995799999997</v>
      </c>
      <c r="R830" s="83">
        <f t="shared" si="410"/>
        <v>1.0505548712572874E-4</v>
      </c>
      <c r="S830" s="85">
        <v>1</v>
      </c>
      <c r="T830" s="83">
        <f t="shared" si="415"/>
        <v>1.0505548712572874E-4</v>
      </c>
      <c r="Z830" s="83">
        <f t="shared" si="416"/>
        <v>86267</v>
      </c>
      <c r="AA830" s="90">
        <f t="shared" si="417"/>
        <v>-1.7445731953223825E-2</v>
      </c>
      <c r="AB830" s="90">
        <f t="shared" si="418"/>
        <v>-3.3338130147460739E-2</v>
      </c>
      <c r="AC830" s="90">
        <f t="shared" si="419"/>
        <v>-1.0249657902863332E-2</v>
      </c>
      <c r="AD830" s="90">
        <f t="shared" si="420"/>
        <v>-1.3071028048550121E-2</v>
      </c>
      <c r="AE830" s="90">
        <f t="shared" si="421"/>
        <v>1.7085177424598397E-4</v>
      </c>
      <c r="AF830" s="83">
        <f t="shared" si="422"/>
        <v>-1.0249657902863332E-2</v>
      </c>
      <c r="AG830" s="147"/>
      <c r="AH830" s="83">
        <f t="shared" si="423"/>
        <v>2.82137014568679E-3</v>
      </c>
      <c r="AI830" s="83">
        <f t="shared" si="424"/>
        <v>0.71683966911013242</v>
      </c>
      <c r="AJ830" s="83">
        <f t="shared" si="425"/>
        <v>0.90643891695891066</v>
      </c>
      <c r="AK830" s="83">
        <f t="shared" si="426"/>
        <v>-0.19840200563152013</v>
      </c>
      <c r="AL830" s="83">
        <f t="shared" si="427"/>
        <v>-2.5304170322587227</v>
      </c>
      <c r="AM830" s="83">
        <f t="shared" si="428"/>
        <v>-3.1698793810446477</v>
      </c>
      <c r="AN830" s="90">
        <f t="shared" si="434"/>
        <v>73.106404882362568</v>
      </c>
      <c r="AO830" s="90">
        <f t="shared" si="434"/>
        <v>73.106443700931223</v>
      </c>
      <c r="AP830" s="90">
        <f t="shared" si="434"/>
        <v>73.106273637964009</v>
      </c>
      <c r="AQ830" s="90">
        <f t="shared" si="434"/>
        <v>73.107018922561892</v>
      </c>
      <c r="AR830" s="90">
        <f t="shared" si="434"/>
        <v>73.103757451525297</v>
      </c>
      <c r="AS830" s="90">
        <f t="shared" si="434"/>
        <v>73.118120983076409</v>
      </c>
      <c r="AT830" s="90">
        <f t="shared" si="434"/>
        <v>73.056508503572715</v>
      </c>
      <c r="AU830" s="90">
        <f t="shared" si="429"/>
        <v>73.366117402882182</v>
      </c>
    </row>
    <row r="831" spans="1:64" ht="12.95" customHeight="1">
      <c r="A831" s="178" t="s">
        <v>1407</v>
      </c>
      <c r="B831" s="179" t="s">
        <v>195</v>
      </c>
      <c r="C831" s="180">
        <v>58577.453999999998</v>
      </c>
      <c r="D831" s="180">
        <v>1E-4</v>
      </c>
      <c r="E831" s="53">
        <f t="shared" si="411"/>
        <v>86293.860225474811</v>
      </c>
      <c r="F831" s="83">
        <f t="shared" si="412"/>
        <v>86294</v>
      </c>
      <c r="G831" s="83">
        <f t="shared" si="408"/>
        <v>-3.0846320005366579E-2</v>
      </c>
      <c r="K831" s="83">
        <f t="shared" si="433"/>
        <v>-3.0846320005366579E-2</v>
      </c>
      <c r="O831" s="83">
        <f t="shared" ca="1" si="435"/>
        <v>-3.104929794374444E-2</v>
      </c>
      <c r="P831" s="83">
        <f t="shared" si="413"/>
        <v>-2.0275136017132125E-2</v>
      </c>
      <c r="Q831" s="146">
        <f t="shared" si="414"/>
        <v>43558.953999999998</v>
      </c>
      <c r="R831" s="83">
        <f t="shared" si="410"/>
        <v>1.117499309131045E-4</v>
      </c>
      <c r="S831" s="85">
        <v>1</v>
      </c>
      <c r="T831" s="83">
        <f t="shared" si="415"/>
        <v>1.117499309131045E-4</v>
      </c>
      <c r="Z831" s="83">
        <f t="shared" si="416"/>
        <v>86294</v>
      </c>
      <c r="AA831" s="90">
        <f t="shared" si="417"/>
        <v>-1.7448883807292096E-2</v>
      </c>
      <c r="AB831" s="90">
        <f t="shared" si="418"/>
        <v>-3.3672572215206607E-2</v>
      </c>
      <c r="AC831" s="90">
        <f t="shared" si="419"/>
        <v>-1.0571183988234454E-2</v>
      </c>
      <c r="AD831" s="90">
        <f t="shared" si="420"/>
        <v>-1.3397436198074483E-2</v>
      </c>
      <c r="AE831" s="90">
        <f t="shared" si="421"/>
        <v>1.7949129668147644E-4</v>
      </c>
      <c r="AF831" s="83">
        <f t="shared" si="422"/>
        <v>-1.0571183988234454E-2</v>
      </c>
      <c r="AG831" s="147"/>
      <c r="AH831" s="83">
        <f t="shared" si="423"/>
        <v>2.8262522098400295E-3</v>
      </c>
      <c r="AI831" s="83">
        <f t="shared" si="424"/>
        <v>0.7184318120662021</v>
      </c>
      <c r="AJ831" s="83">
        <f t="shared" si="425"/>
        <v>0.90978005361147563</v>
      </c>
      <c r="AK831" s="83">
        <f t="shared" si="426"/>
        <v>-0.20065513791564499</v>
      </c>
      <c r="AL831" s="83">
        <f t="shared" si="427"/>
        <v>-2.5224375509544577</v>
      </c>
      <c r="AM831" s="83">
        <f t="shared" si="428"/>
        <v>-3.1263504656278163</v>
      </c>
      <c r="AN831" s="90">
        <f t="shared" ref="AN831:AT840" si="436">$AU831+$AB$7*SIN(AO831)</f>
        <v>73.116838279292068</v>
      </c>
      <c r="AO831" s="90">
        <f t="shared" si="436"/>
        <v>73.116874460230235</v>
      </c>
      <c r="AP831" s="90">
        <f t="shared" si="436"/>
        <v>73.116714039321863</v>
      </c>
      <c r="AQ831" s="90">
        <f t="shared" si="436"/>
        <v>73.117425549655977</v>
      </c>
      <c r="AR831" s="90">
        <f t="shared" si="436"/>
        <v>73.114274273540374</v>
      </c>
      <c r="AS831" s="90">
        <f t="shared" si="436"/>
        <v>73.128320313582435</v>
      </c>
      <c r="AT831" s="90">
        <f t="shared" si="436"/>
        <v>73.067363921804144</v>
      </c>
      <c r="AU831" s="90">
        <f t="shared" si="429"/>
        <v>73.378917322830858</v>
      </c>
      <c r="AV831" s="90"/>
    </row>
    <row r="832" spans="1:64" ht="12.95" customHeight="1">
      <c r="A832" s="178" t="s">
        <v>1411</v>
      </c>
      <c r="B832" s="179" t="s">
        <v>195</v>
      </c>
      <c r="C832" s="180">
        <v>58596.652000000002</v>
      </c>
      <c r="D832" s="180" t="s">
        <v>218</v>
      </c>
      <c r="E832" s="53">
        <f t="shared" si="411"/>
        <v>86380.852493412836</v>
      </c>
      <c r="F832" s="83">
        <f t="shared" si="412"/>
        <v>86381</v>
      </c>
      <c r="G832" s="83">
        <f t="shared" si="408"/>
        <v>-3.2552680000662804E-2</v>
      </c>
      <c r="K832" s="83">
        <f t="shared" si="433"/>
        <v>-3.2552680000662804E-2</v>
      </c>
      <c r="O832" s="83">
        <f t="shared" ca="1" si="435"/>
        <v>-3.1136603609007794E-2</v>
      </c>
      <c r="P832" s="83">
        <f t="shared" si="413"/>
        <v>-2.0301017627047845E-2</v>
      </c>
      <c r="Q832" s="146">
        <f t="shared" si="414"/>
        <v>43578.152000000002</v>
      </c>
      <c r="R832" s="83">
        <f t="shared" si="410"/>
        <v>1.5010323091705252E-4</v>
      </c>
      <c r="S832" s="85">
        <v>1</v>
      </c>
      <c r="T832" s="83">
        <f t="shared" si="415"/>
        <v>1.5010323091705252E-4</v>
      </c>
      <c r="Z832" s="83">
        <f t="shared" si="416"/>
        <v>86381</v>
      </c>
      <c r="AA832" s="90">
        <f t="shared" si="417"/>
        <v>-1.7461072205030466E-2</v>
      </c>
      <c r="AB832" s="90">
        <f t="shared" si="418"/>
        <v>-3.539262542268018E-2</v>
      </c>
      <c r="AC832" s="90">
        <f t="shared" si="419"/>
        <v>-1.2251662373614958E-2</v>
      </c>
      <c r="AD832" s="90">
        <f t="shared" si="420"/>
        <v>-1.5091607795632338E-2</v>
      </c>
      <c r="AE832" s="90">
        <f t="shared" si="421"/>
        <v>2.2775662585719074E-4</v>
      </c>
      <c r="AF832" s="83">
        <f t="shared" si="422"/>
        <v>-1.2251662373614958E-2</v>
      </c>
      <c r="AG832" s="147"/>
      <c r="AH832" s="83">
        <f t="shared" si="423"/>
        <v>2.8399454220173793E-3</v>
      </c>
      <c r="AI832" s="83">
        <f t="shared" si="424"/>
        <v>0.72373464772496043</v>
      </c>
      <c r="AJ832" s="83">
        <f t="shared" si="425"/>
        <v>0.92024719020162593</v>
      </c>
      <c r="AK832" s="83">
        <f t="shared" si="426"/>
        <v>-0.2078956083245081</v>
      </c>
      <c r="AL832" s="83">
        <f t="shared" si="427"/>
        <v>-2.4964797577212576</v>
      </c>
      <c r="AM832" s="83">
        <f t="shared" si="428"/>
        <v>-2.9919604998269924</v>
      </c>
      <c r="AN832" s="90">
        <f t="shared" si="436"/>
        <v>73.150617358554669</v>
      </c>
      <c r="AO832" s="90">
        <f t="shared" si="436"/>
        <v>73.15064578340332</v>
      </c>
      <c r="AP832" s="90">
        <f t="shared" si="436"/>
        <v>73.150514525086621</v>
      </c>
      <c r="AQ832" s="90">
        <f t="shared" si="436"/>
        <v>73.151120819997956</v>
      </c>
      <c r="AR832" s="90">
        <f t="shared" si="436"/>
        <v>73.148324096508162</v>
      </c>
      <c r="AS832" s="90">
        <f t="shared" si="436"/>
        <v>73.161307263534297</v>
      </c>
      <c r="AT832" s="90">
        <f t="shared" si="436"/>
        <v>73.102691264176414</v>
      </c>
      <c r="AU832" s="90">
        <f t="shared" si="429"/>
        <v>73.420161509332146</v>
      </c>
    </row>
    <row r="833" spans="1:47" ht="12.95" customHeight="1">
      <c r="A833" s="178" t="s">
        <v>1407</v>
      </c>
      <c r="B833" s="179" t="s">
        <v>197</v>
      </c>
      <c r="C833" s="180">
        <v>58627.660199999998</v>
      </c>
      <c r="D833" s="180">
        <v>2.0000000000000001E-4</v>
      </c>
      <c r="E833" s="53">
        <f t="shared" si="411"/>
        <v>86521.360548557888</v>
      </c>
      <c r="F833" s="83">
        <f t="shared" si="412"/>
        <v>86521.5</v>
      </c>
      <c r="G833" s="83">
        <f t="shared" si="408"/>
        <v>-3.0775020000874065E-2</v>
      </c>
      <c r="K833" s="83">
        <f t="shared" si="433"/>
        <v>-3.0775020000874065E-2</v>
      </c>
      <c r="O833" s="83">
        <f t="shared" ca="1" si="435"/>
        <v>-3.127759724084115E-2</v>
      </c>
      <c r="P833" s="83">
        <f t="shared" si="413"/>
        <v>-2.0342797343406892E-2</v>
      </c>
      <c r="Q833" s="146">
        <f t="shared" si="414"/>
        <v>43609.160199999998</v>
      </c>
      <c r="R833" s="83">
        <f t="shared" si="410"/>
        <v>1.0883126957497144E-4</v>
      </c>
      <c r="S833" s="85">
        <v>1</v>
      </c>
      <c r="T833" s="83">
        <f t="shared" si="415"/>
        <v>1.0883126957497144E-4</v>
      </c>
      <c r="Z833" s="83">
        <f t="shared" si="416"/>
        <v>86521.5</v>
      </c>
      <c r="AA833" s="90">
        <f t="shared" si="417"/>
        <v>-1.7487475745449971E-2</v>
      </c>
      <c r="AB833" s="90">
        <f t="shared" si="418"/>
        <v>-3.3630341598830986E-2</v>
      </c>
      <c r="AC833" s="90">
        <f t="shared" si="419"/>
        <v>-1.0432222657467172E-2</v>
      </c>
      <c r="AD833" s="90">
        <f t="shared" si="420"/>
        <v>-1.3287544255424093E-2</v>
      </c>
      <c r="AE833" s="90">
        <f t="shared" si="421"/>
        <v>1.7655883233985383E-4</v>
      </c>
      <c r="AF833" s="83">
        <f t="shared" si="422"/>
        <v>-1.0432222657467172E-2</v>
      </c>
      <c r="AG833" s="147"/>
      <c r="AH833" s="83">
        <f t="shared" si="423"/>
        <v>2.8553215979569215E-3</v>
      </c>
      <c r="AI833" s="83">
        <f t="shared" si="424"/>
        <v>0.73287398139637672</v>
      </c>
      <c r="AJ833" s="83">
        <f t="shared" si="425"/>
        <v>0.9361343573130757</v>
      </c>
      <c r="AK833" s="83">
        <f t="shared" si="426"/>
        <v>-0.21951496307369522</v>
      </c>
      <c r="AL833" s="83">
        <f t="shared" si="427"/>
        <v>-2.4537202111550172</v>
      </c>
      <c r="AM833" s="83">
        <f t="shared" si="428"/>
        <v>-2.7919559830518783</v>
      </c>
      <c r="AN833" s="90">
        <f t="shared" si="436"/>
        <v>73.205711401421851</v>
      </c>
      <c r="AO833" s="90">
        <f t="shared" si="436"/>
        <v>73.205729687350498</v>
      </c>
      <c r="AP833" s="90">
        <f t="shared" si="436"/>
        <v>73.205638885671263</v>
      </c>
      <c r="AQ833" s="90">
        <f t="shared" si="436"/>
        <v>73.206089889181527</v>
      </c>
      <c r="AR833" s="90">
        <f t="shared" si="436"/>
        <v>73.203852585072184</v>
      </c>
      <c r="AS833" s="90">
        <f t="shared" si="436"/>
        <v>73.215020896853559</v>
      </c>
      <c r="AT833" s="90">
        <f t="shared" si="436"/>
        <v>73.160887023452517</v>
      </c>
      <c r="AU833" s="90">
        <f t="shared" si="429"/>
        <v>73.486768500176197</v>
      </c>
    </row>
    <row r="834" spans="1:47" ht="12.95" customHeight="1">
      <c r="A834" s="174" t="s">
        <v>1408</v>
      </c>
      <c r="B834" s="175" t="s">
        <v>197</v>
      </c>
      <c r="C834" s="176">
        <v>58908.812899999997</v>
      </c>
      <c r="D834" s="176">
        <v>1E-4</v>
      </c>
      <c r="E834" s="53">
        <f t="shared" si="411"/>
        <v>87795.353204558065</v>
      </c>
      <c r="F834" s="83">
        <f t="shared" si="412"/>
        <v>87795.5</v>
      </c>
      <c r="G834" s="83">
        <f t="shared" si="408"/>
        <v>-3.2395740003266837E-2</v>
      </c>
      <c r="K834" s="83">
        <f t="shared" si="433"/>
        <v>-3.2395740003266837E-2</v>
      </c>
      <c r="O834" s="83">
        <f t="shared" ca="1" si="435"/>
        <v>-3.2556073304582676E-2</v>
      </c>
      <c r="P834" s="83">
        <f t="shared" si="413"/>
        <v>-2.0720647703368004E-2</v>
      </c>
      <c r="Q834" s="146">
        <f t="shared" si="414"/>
        <v>43890.312899999997</v>
      </c>
      <c r="R834" s="83">
        <f t="shared" si="410"/>
        <v>1.3630778021115703E-4</v>
      </c>
      <c r="S834" s="85">
        <v>1</v>
      </c>
      <c r="T834" s="83">
        <f t="shared" si="415"/>
        <v>1.3630778021115703E-4</v>
      </c>
      <c r="Z834" s="83">
        <f t="shared" si="416"/>
        <v>87795.5</v>
      </c>
      <c r="AA834" s="90">
        <f t="shared" si="417"/>
        <v>-1.8169039726210701E-2</v>
      </c>
      <c r="AB834" s="90">
        <f t="shared" si="418"/>
        <v>-3.4947347980424141E-2</v>
      </c>
      <c r="AC834" s="90">
        <f t="shared" si="419"/>
        <v>-1.1675092299898833E-2</v>
      </c>
      <c r="AD834" s="90">
        <f t="shared" si="420"/>
        <v>-1.4226700277056137E-2</v>
      </c>
      <c r="AE834" s="90">
        <f t="shared" si="421"/>
        <v>2.0239900077318915E-4</v>
      </c>
      <c r="AF834" s="83">
        <f t="shared" si="422"/>
        <v>-1.1675092299898833E-2</v>
      </c>
      <c r="AG834" s="147"/>
      <c r="AH834" s="83">
        <f t="shared" si="423"/>
        <v>2.5516079771573039E-3</v>
      </c>
      <c r="AI834" s="83">
        <f t="shared" si="424"/>
        <v>0.85641004073458538</v>
      </c>
      <c r="AJ834" s="83">
        <f t="shared" si="425"/>
        <v>0.99545987935112845</v>
      </c>
      <c r="AK834" s="83">
        <f t="shared" si="426"/>
        <v>-0.31452353238895431</v>
      </c>
      <c r="AL834" s="83">
        <f t="shared" si="427"/>
        <v>-1.9990687129357474</v>
      </c>
      <c r="AM834" s="83">
        <f t="shared" si="428"/>
        <v>-1.5558138097586494</v>
      </c>
      <c r="AN834" s="90">
        <f t="shared" si="436"/>
        <v>73.746127027935685</v>
      </c>
      <c r="AO834" s="90">
        <f t="shared" si="436"/>
        <v>73.746127027754824</v>
      </c>
      <c r="AP834" s="90">
        <f t="shared" si="436"/>
        <v>73.746127034195666</v>
      </c>
      <c r="AQ834" s="90">
        <f t="shared" si="436"/>
        <v>73.74612680481043</v>
      </c>
      <c r="AR834" s="90">
        <f t="shared" si="436"/>
        <v>73.746134974582603</v>
      </c>
      <c r="AS834" s="90">
        <f t="shared" si="436"/>
        <v>73.745844503625293</v>
      </c>
      <c r="AT834" s="90">
        <f t="shared" si="436"/>
        <v>73.756901503010212</v>
      </c>
      <c r="AU834" s="90">
        <f t="shared" si="429"/>
        <v>74.090735093310116</v>
      </c>
    </row>
    <row r="835" spans="1:47" ht="12.95" customHeight="1">
      <c r="A835" s="83" t="s">
        <v>1417</v>
      </c>
      <c r="B835" s="85" t="s">
        <v>195</v>
      </c>
      <c r="C835" s="84">
        <v>58908.812899999997</v>
      </c>
      <c r="D835" s="84">
        <v>1E-4</v>
      </c>
      <c r="E835" s="53">
        <f t="shared" si="411"/>
        <v>87795.353204558065</v>
      </c>
      <c r="F835" s="83">
        <f t="shared" si="412"/>
        <v>87795.5</v>
      </c>
      <c r="G835" s="83">
        <f t="shared" si="408"/>
        <v>-3.2395740003266837E-2</v>
      </c>
      <c r="K835" s="83">
        <f t="shared" si="433"/>
        <v>-3.2395740003266837E-2</v>
      </c>
      <c r="O835" s="83">
        <f t="shared" ca="1" si="435"/>
        <v>-3.2556073304582676E-2</v>
      </c>
      <c r="P835" s="83">
        <f t="shared" si="413"/>
        <v>-2.0720647703368004E-2</v>
      </c>
      <c r="Q835" s="146">
        <f t="shared" si="414"/>
        <v>43890.312899999997</v>
      </c>
      <c r="R835" s="83">
        <f t="shared" si="410"/>
        <v>1.3630778021115703E-4</v>
      </c>
      <c r="S835" s="85">
        <v>1</v>
      </c>
      <c r="T835" s="83">
        <f t="shared" si="415"/>
        <v>1.3630778021115703E-4</v>
      </c>
      <c r="Z835" s="83">
        <f t="shared" si="416"/>
        <v>87795.5</v>
      </c>
      <c r="AA835" s="90">
        <f t="shared" si="417"/>
        <v>-1.8169039726210701E-2</v>
      </c>
      <c r="AB835" s="90">
        <f t="shared" si="418"/>
        <v>-3.4947347980424141E-2</v>
      </c>
      <c r="AC835" s="90">
        <f t="shared" si="419"/>
        <v>-1.1675092299898833E-2</v>
      </c>
      <c r="AD835" s="90">
        <f t="shared" si="420"/>
        <v>-1.4226700277056137E-2</v>
      </c>
      <c r="AE835" s="90">
        <f t="shared" si="421"/>
        <v>2.0239900077318915E-4</v>
      </c>
      <c r="AF835" s="83">
        <f t="shared" si="422"/>
        <v>-1.1675092299898833E-2</v>
      </c>
      <c r="AG835" s="147"/>
      <c r="AH835" s="83">
        <f t="shared" si="423"/>
        <v>2.5516079771573039E-3</v>
      </c>
      <c r="AI835" s="83">
        <f t="shared" si="424"/>
        <v>0.85641004073458538</v>
      </c>
      <c r="AJ835" s="83">
        <f t="shared" si="425"/>
        <v>0.99545987935112845</v>
      </c>
      <c r="AK835" s="83">
        <f t="shared" si="426"/>
        <v>-0.31452353238895431</v>
      </c>
      <c r="AL835" s="83">
        <f t="shared" si="427"/>
        <v>-1.9990687129357474</v>
      </c>
      <c r="AM835" s="83">
        <f t="shared" si="428"/>
        <v>-1.5558138097586494</v>
      </c>
      <c r="AN835" s="90">
        <f t="shared" si="436"/>
        <v>73.746127027935685</v>
      </c>
      <c r="AO835" s="90">
        <f t="shared" si="436"/>
        <v>73.746127027754824</v>
      </c>
      <c r="AP835" s="90">
        <f t="shared" si="436"/>
        <v>73.746127034195666</v>
      </c>
      <c r="AQ835" s="90">
        <f t="shared" si="436"/>
        <v>73.74612680481043</v>
      </c>
      <c r="AR835" s="90">
        <f t="shared" si="436"/>
        <v>73.746134974582603</v>
      </c>
      <c r="AS835" s="90">
        <f t="shared" si="436"/>
        <v>73.745844503625293</v>
      </c>
      <c r="AT835" s="90">
        <f t="shared" si="436"/>
        <v>73.756901503010212</v>
      </c>
      <c r="AU835" s="90">
        <f t="shared" si="429"/>
        <v>74.090735093310116</v>
      </c>
    </row>
    <row r="836" spans="1:47" ht="12.95" customHeight="1">
      <c r="A836" s="174" t="s">
        <v>1410</v>
      </c>
      <c r="B836" s="175" t="s">
        <v>195</v>
      </c>
      <c r="C836" s="176">
        <v>58920.178899999999</v>
      </c>
      <c r="D836" s="176" t="s">
        <v>293</v>
      </c>
      <c r="E836" s="53">
        <f t="shared" si="411"/>
        <v>87846.856179731694</v>
      </c>
      <c r="F836" s="83">
        <f t="shared" si="412"/>
        <v>87847</v>
      </c>
      <c r="G836" s="83">
        <f t="shared" si="408"/>
        <v>-3.1739159996504895E-2</v>
      </c>
      <c r="K836" s="83">
        <f t="shared" si="433"/>
        <v>-3.1739159996504895E-2</v>
      </c>
      <c r="O836" s="83">
        <f t="shared" ca="1" si="435"/>
        <v>-3.260775424436501E-2</v>
      </c>
      <c r="P836" s="83">
        <f t="shared" si="413"/>
        <v>-2.0735884294855688E-2</v>
      </c>
      <c r="Q836" s="146">
        <f t="shared" si="414"/>
        <v>43901.678899999999</v>
      </c>
      <c r="R836" s="83">
        <f t="shared" si="410"/>
        <v>1.2107207616650386E-4</v>
      </c>
      <c r="S836" s="85">
        <v>1</v>
      </c>
      <c r="T836" s="83">
        <f t="shared" si="415"/>
        <v>1.2107207616650386E-4</v>
      </c>
      <c r="Z836" s="83">
        <f t="shared" si="416"/>
        <v>87847</v>
      </c>
      <c r="AA836" s="90">
        <f t="shared" si="417"/>
        <v>-1.8215924840906225E-2</v>
      </c>
      <c r="AB836" s="90">
        <f t="shared" si="418"/>
        <v>-3.4259119450454359E-2</v>
      </c>
      <c r="AC836" s="90">
        <f t="shared" si="419"/>
        <v>-1.1003275701649207E-2</v>
      </c>
      <c r="AD836" s="90">
        <f t="shared" si="420"/>
        <v>-1.3523235155598671E-2</v>
      </c>
      <c r="AE836" s="90">
        <f t="shared" si="421"/>
        <v>1.8287788907361981E-4</v>
      </c>
      <c r="AF836" s="83">
        <f t="shared" si="422"/>
        <v>-1.1003275701649207E-2</v>
      </c>
      <c r="AG836" s="147"/>
      <c r="AH836" s="83">
        <f t="shared" si="423"/>
        <v>2.5199594539494648E-3</v>
      </c>
      <c r="AI836" s="83">
        <f t="shared" si="424"/>
        <v>0.86331583620449992</v>
      </c>
      <c r="AJ836" s="83">
        <f t="shared" si="425"/>
        <v>0.99314279848876752</v>
      </c>
      <c r="AK836" s="83">
        <f t="shared" si="426"/>
        <v>-0.31758552894581632</v>
      </c>
      <c r="AL836" s="83">
        <f t="shared" si="427"/>
        <v>-1.9772195696053891</v>
      </c>
      <c r="AM836" s="83">
        <f t="shared" si="428"/>
        <v>-1.5190687728004169</v>
      </c>
      <c r="AN836" s="90">
        <f t="shared" si="436"/>
        <v>73.769970218893491</v>
      </c>
      <c r="AO836" s="90">
        <f t="shared" si="436"/>
        <v>73.769970218855576</v>
      </c>
      <c r="AP836" s="90">
        <f t="shared" si="436"/>
        <v>73.769970220765174</v>
      </c>
      <c r="AQ836" s="90">
        <f t="shared" si="436"/>
        <v>73.769970124587175</v>
      </c>
      <c r="AR836" s="90">
        <f t="shared" si="436"/>
        <v>73.769974968830937</v>
      </c>
      <c r="AS836" s="90">
        <f t="shared" si="436"/>
        <v>73.769731481581715</v>
      </c>
      <c r="AT836" s="90">
        <f t="shared" si="436"/>
        <v>73.783612520929552</v>
      </c>
      <c r="AU836" s="90">
        <f t="shared" si="429"/>
        <v>74.115149755434445</v>
      </c>
    </row>
    <row r="837" spans="1:47" ht="12.95" customHeight="1">
      <c r="A837" s="181" t="s">
        <v>1404</v>
      </c>
      <c r="B837" s="50" t="s">
        <v>197</v>
      </c>
      <c r="C837" s="49">
        <v>58922.715900000003</v>
      </c>
      <c r="D837" s="49">
        <v>2.9999999999999997E-4</v>
      </c>
      <c r="E837" s="53">
        <f t="shared" si="411"/>
        <v>87858.352136797999</v>
      </c>
      <c r="F837" s="83">
        <f t="shared" si="412"/>
        <v>87858.5</v>
      </c>
      <c r="G837" s="83">
        <f t="shared" si="408"/>
        <v>-3.263137999601895E-2</v>
      </c>
      <c r="K837" s="83">
        <f t="shared" si="433"/>
        <v>-3.263137999601895E-2</v>
      </c>
      <c r="O837" s="83">
        <f t="shared" ca="1" si="435"/>
        <v>-3.2619294648394061E-2</v>
      </c>
      <c r="P837" s="83">
        <f t="shared" si="413"/>
        <v>-2.0739286241686784E-2</v>
      </c>
      <c r="Q837" s="146">
        <f t="shared" si="414"/>
        <v>43904.215900000003</v>
      </c>
      <c r="R837" s="83">
        <f t="shared" si="410"/>
        <v>1.4142189386182611E-4</v>
      </c>
      <c r="S837" s="85">
        <v>1</v>
      </c>
      <c r="T837" s="83">
        <f t="shared" si="415"/>
        <v>1.4142189386182611E-4</v>
      </c>
      <c r="Z837" s="83">
        <f t="shared" si="416"/>
        <v>87858.5</v>
      </c>
      <c r="AA837" s="90">
        <f t="shared" si="417"/>
        <v>-1.822662632325554E-2</v>
      </c>
      <c r="AB837" s="90">
        <f t="shared" si="418"/>
        <v>-3.5144039914450198E-2</v>
      </c>
      <c r="AC837" s="90">
        <f t="shared" si="419"/>
        <v>-1.1892093754332166E-2</v>
      </c>
      <c r="AD837" s="90">
        <f t="shared" si="420"/>
        <v>-1.440475367276341E-2</v>
      </c>
      <c r="AE837" s="90">
        <f t="shared" si="421"/>
        <v>2.0749692837299097E-4</v>
      </c>
      <c r="AF837" s="83">
        <f t="shared" si="422"/>
        <v>-1.1892093754332166E-2</v>
      </c>
      <c r="AG837" s="147"/>
      <c r="AH837" s="83">
        <f t="shared" si="423"/>
        <v>2.5126599184312447E-3</v>
      </c>
      <c r="AI837" s="83">
        <f t="shared" si="424"/>
        <v>0.86488231615083599</v>
      </c>
      <c r="AJ837" s="83">
        <f t="shared" si="425"/>
        <v>0.99255471087238722</v>
      </c>
      <c r="AK837" s="83">
        <f t="shared" si="426"/>
        <v>-0.31825514974546193</v>
      </c>
      <c r="AL837" s="83">
        <f t="shared" si="427"/>
        <v>-1.9722923076997156</v>
      </c>
      <c r="AM837" s="83">
        <f t="shared" si="428"/>
        <v>-1.510950506702408</v>
      </c>
      <c r="AN837" s="90">
        <f t="shared" si="436"/>
        <v>73.775320744014053</v>
      </c>
      <c r="AO837" s="90">
        <f t="shared" si="436"/>
        <v>73.775320743990235</v>
      </c>
      <c r="AP837" s="90">
        <f t="shared" si="436"/>
        <v>73.775320745312612</v>
      </c>
      <c r="AQ837" s="90">
        <f t="shared" si="436"/>
        <v>73.775320671879328</v>
      </c>
      <c r="AR837" s="90">
        <f t="shared" si="436"/>
        <v>73.775324749911647</v>
      </c>
      <c r="AS837" s="90">
        <f t="shared" si="436"/>
        <v>73.775098761890774</v>
      </c>
      <c r="AT837" s="90">
        <f t="shared" si="436"/>
        <v>73.789604158085353</v>
      </c>
      <c r="AU837" s="90">
        <f t="shared" si="429"/>
        <v>74.120601573190356</v>
      </c>
    </row>
    <row r="838" spans="1:47" ht="12.95" customHeight="1">
      <c r="A838" s="174" t="s">
        <v>1408</v>
      </c>
      <c r="B838" s="175" t="s">
        <v>195</v>
      </c>
      <c r="C838" s="176">
        <v>58954.383699999998</v>
      </c>
      <c r="D838" s="176">
        <v>2.0000000000000001E-4</v>
      </c>
      <c r="E838" s="53">
        <f t="shared" si="411"/>
        <v>88001.849050153905</v>
      </c>
      <c r="F838" s="83">
        <f t="shared" si="412"/>
        <v>88002</v>
      </c>
      <c r="G838" s="83">
        <f t="shared" si="408"/>
        <v>-3.3312560000922531E-2</v>
      </c>
      <c r="K838" s="83">
        <f t="shared" si="433"/>
        <v>-3.3312560000922531E-2</v>
      </c>
      <c r="O838" s="83">
        <f t="shared" ca="1" si="435"/>
        <v>-3.2763298820408911E-2</v>
      </c>
      <c r="P838" s="83">
        <f t="shared" si="413"/>
        <v>-2.0781724377100848E-2</v>
      </c>
      <c r="Q838" s="146">
        <f t="shared" si="414"/>
        <v>43935.883699999998</v>
      </c>
      <c r="R838" s="83">
        <f t="shared" si="410"/>
        <v>1.5702184143123854E-4</v>
      </c>
      <c r="S838" s="85">
        <v>1</v>
      </c>
      <c r="T838" s="83">
        <f t="shared" si="415"/>
        <v>1.5702184143123854E-4</v>
      </c>
      <c r="Z838" s="83">
        <f t="shared" si="416"/>
        <v>88002</v>
      </c>
      <c r="AA838" s="90">
        <f t="shared" si="417"/>
        <v>-1.8367414226915353E-2</v>
      </c>
      <c r="AB838" s="90">
        <f t="shared" si="418"/>
        <v>-3.5726870151108023E-2</v>
      </c>
      <c r="AC838" s="90">
        <f t="shared" si="419"/>
        <v>-1.2530835623821682E-2</v>
      </c>
      <c r="AD838" s="90">
        <f t="shared" si="420"/>
        <v>-1.4945145774007178E-2</v>
      </c>
      <c r="AE838" s="90">
        <f t="shared" si="421"/>
        <v>2.233573822063246E-4</v>
      </c>
      <c r="AF838" s="83">
        <f t="shared" si="422"/>
        <v>-1.2530835623821682E-2</v>
      </c>
      <c r="AG838" s="147"/>
      <c r="AH838" s="83">
        <f t="shared" si="423"/>
        <v>2.4143101501854954E-3</v>
      </c>
      <c r="AI838" s="83">
        <f t="shared" si="424"/>
        <v>0.88519899146324033</v>
      </c>
      <c r="AJ838" s="83">
        <f t="shared" si="425"/>
        <v>0.9829106718491849</v>
      </c>
      <c r="AK838" s="83">
        <f t="shared" si="426"/>
        <v>-0.32613472257214787</v>
      </c>
      <c r="AL838" s="83">
        <f t="shared" si="427"/>
        <v>-1.9092560984965172</v>
      </c>
      <c r="AM838" s="83">
        <f t="shared" si="428"/>
        <v>-1.4121498650125133</v>
      </c>
      <c r="AN838" s="90">
        <f t="shared" si="436"/>
        <v>73.842922186123104</v>
      </c>
      <c r="AO838" s="90">
        <f t="shared" si="436"/>
        <v>73.842922186123261</v>
      </c>
      <c r="AP838" s="90">
        <f t="shared" si="436"/>
        <v>73.842922186154823</v>
      </c>
      <c r="AQ838" s="90">
        <f t="shared" si="436"/>
        <v>73.842922192045592</v>
      </c>
      <c r="AR838" s="90">
        <f t="shared" si="436"/>
        <v>73.842923291619641</v>
      </c>
      <c r="AS838" s="90">
        <f t="shared" si="436"/>
        <v>73.843127190183452</v>
      </c>
      <c r="AT838" s="90">
        <f t="shared" si="436"/>
        <v>73.865191170009297</v>
      </c>
      <c r="AU838" s="90">
        <f t="shared" si="429"/>
        <v>74.188630777362036</v>
      </c>
    </row>
    <row r="839" spans="1:47" ht="12.95" customHeight="1">
      <c r="A839" s="83" t="s">
        <v>1417</v>
      </c>
      <c r="B839" s="85" t="s">
        <v>195</v>
      </c>
      <c r="C839" s="84">
        <v>58954.383699999998</v>
      </c>
      <c r="D839" s="84">
        <v>2.0000000000000001E-4</v>
      </c>
      <c r="E839" s="53">
        <f t="shared" si="411"/>
        <v>88001.849050153905</v>
      </c>
      <c r="F839" s="83">
        <f t="shared" si="412"/>
        <v>88002</v>
      </c>
      <c r="G839" s="83">
        <f t="shared" si="408"/>
        <v>-3.3312560000922531E-2</v>
      </c>
      <c r="K839" s="83">
        <f t="shared" si="433"/>
        <v>-3.3312560000922531E-2</v>
      </c>
      <c r="O839" s="83">
        <f t="shared" ca="1" si="435"/>
        <v>-3.2763298820408911E-2</v>
      </c>
      <c r="P839" s="83">
        <f t="shared" si="413"/>
        <v>-2.0781724377100848E-2</v>
      </c>
      <c r="Q839" s="146">
        <f t="shared" si="414"/>
        <v>43935.883699999998</v>
      </c>
      <c r="R839" s="83">
        <f t="shared" si="410"/>
        <v>1.5702184143123854E-4</v>
      </c>
      <c r="S839" s="85">
        <v>1</v>
      </c>
      <c r="T839" s="83">
        <f t="shared" si="415"/>
        <v>1.5702184143123854E-4</v>
      </c>
      <c r="Z839" s="83">
        <f t="shared" si="416"/>
        <v>88002</v>
      </c>
      <c r="AA839" s="90">
        <f t="shared" si="417"/>
        <v>-1.8367414226915353E-2</v>
      </c>
      <c r="AB839" s="90">
        <f t="shared" si="418"/>
        <v>-3.5726870151108023E-2</v>
      </c>
      <c r="AC839" s="90">
        <f t="shared" si="419"/>
        <v>-1.2530835623821682E-2</v>
      </c>
      <c r="AD839" s="90">
        <f t="shared" si="420"/>
        <v>-1.4945145774007178E-2</v>
      </c>
      <c r="AE839" s="90">
        <f t="shared" si="421"/>
        <v>2.233573822063246E-4</v>
      </c>
      <c r="AF839" s="83">
        <f t="shared" si="422"/>
        <v>-1.2530835623821682E-2</v>
      </c>
      <c r="AG839" s="147"/>
      <c r="AH839" s="83">
        <f t="shared" si="423"/>
        <v>2.4143101501854954E-3</v>
      </c>
      <c r="AI839" s="83">
        <f t="shared" si="424"/>
        <v>0.88519899146324033</v>
      </c>
      <c r="AJ839" s="83">
        <f t="shared" si="425"/>
        <v>0.9829106718491849</v>
      </c>
      <c r="AK839" s="83">
        <f t="shared" si="426"/>
        <v>-0.32613472257214787</v>
      </c>
      <c r="AL839" s="83">
        <f t="shared" si="427"/>
        <v>-1.9092560984965172</v>
      </c>
      <c r="AM839" s="83">
        <f t="shared" si="428"/>
        <v>-1.4121498650125133</v>
      </c>
      <c r="AN839" s="90">
        <f t="shared" si="436"/>
        <v>73.842922186123104</v>
      </c>
      <c r="AO839" s="90">
        <f t="shared" si="436"/>
        <v>73.842922186123261</v>
      </c>
      <c r="AP839" s="90">
        <f t="shared" si="436"/>
        <v>73.842922186154823</v>
      </c>
      <c r="AQ839" s="90">
        <f t="shared" si="436"/>
        <v>73.842922192045592</v>
      </c>
      <c r="AR839" s="90">
        <f t="shared" si="436"/>
        <v>73.842923291619641</v>
      </c>
      <c r="AS839" s="90">
        <f t="shared" si="436"/>
        <v>73.843127190183452</v>
      </c>
      <c r="AT839" s="90">
        <f t="shared" si="436"/>
        <v>73.865191170009297</v>
      </c>
      <c r="AU839" s="90">
        <f t="shared" si="429"/>
        <v>74.188630777362036</v>
      </c>
    </row>
    <row r="840" spans="1:47" ht="12.95" customHeight="1">
      <c r="A840" s="174" t="s">
        <v>1408</v>
      </c>
      <c r="B840" s="175" t="s">
        <v>197</v>
      </c>
      <c r="C840" s="176">
        <v>58966.6325</v>
      </c>
      <c r="D840" s="176">
        <v>2.0000000000000001E-4</v>
      </c>
      <c r="E840" s="53">
        <f t="shared" si="411"/>
        <v>88057.352274006334</v>
      </c>
      <c r="F840" s="83">
        <f t="shared" si="412"/>
        <v>88057.5</v>
      </c>
      <c r="G840" s="83">
        <f t="shared" si="408"/>
        <v>-3.2601099999737926E-2</v>
      </c>
      <c r="K840" s="83">
        <f t="shared" si="433"/>
        <v>-3.2601099999737926E-2</v>
      </c>
      <c r="O840" s="83">
        <f t="shared" ca="1" si="435"/>
        <v>-3.2818993813766566E-2</v>
      </c>
      <c r="P840" s="83">
        <f t="shared" si="413"/>
        <v>-2.0798131652556333E-2</v>
      </c>
      <c r="Q840" s="146">
        <f t="shared" si="414"/>
        <v>43948.1325</v>
      </c>
      <c r="R840" s="83">
        <f t="shared" si="410"/>
        <v>1.393100618045706E-4</v>
      </c>
      <c r="S840" s="85">
        <v>1</v>
      </c>
      <c r="T840" s="83">
        <f t="shared" si="415"/>
        <v>1.393100618045706E-4</v>
      </c>
      <c r="Z840" s="83">
        <f t="shared" si="416"/>
        <v>88057.5</v>
      </c>
      <c r="AA840" s="90">
        <f t="shared" si="417"/>
        <v>-1.8425531280686951E-2</v>
      </c>
      <c r="AB840" s="90">
        <f t="shared" si="418"/>
        <v>-3.4973700371607311E-2</v>
      </c>
      <c r="AC840" s="90">
        <f t="shared" si="419"/>
        <v>-1.1802968347181593E-2</v>
      </c>
      <c r="AD840" s="90">
        <f t="shared" si="420"/>
        <v>-1.4175568719050975E-2</v>
      </c>
      <c r="AE840" s="90">
        <f t="shared" si="421"/>
        <v>2.0094674850853648E-4</v>
      </c>
      <c r="AF840" s="83">
        <f t="shared" si="422"/>
        <v>-1.1802968347181593E-2</v>
      </c>
      <c r="AG840" s="147"/>
      <c r="AH840" s="83">
        <f t="shared" si="423"/>
        <v>2.3726003718693815E-3</v>
      </c>
      <c r="AI840" s="83">
        <f t="shared" si="424"/>
        <v>0.89344894441087663</v>
      </c>
      <c r="AJ840" s="83">
        <f t="shared" si="425"/>
        <v>0.97796286968663393</v>
      </c>
      <c r="AK840" s="83">
        <f t="shared" si="426"/>
        <v>-0.32892248536868468</v>
      </c>
      <c r="AL840" s="83">
        <f t="shared" si="427"/>
        <v>-1.8840689340774452</v>
      </c>
      <c r="AM840" s="83">
        <f t="shared" si="428"/>
        <v>-1.3750995192728692</v>
      </c>
      <c r="AN840" s="90">
        <f t="shared" si="436"/>
        <v>73.869497554656164</v>
      </c>
      <c r="AO840" s="90">
        <f t="shared" si="436"/>
        <v>73.869497554677395</v>
      </c>
      <c r="AP840" s="90">
        <f t="shared" si="436"/>
        <v>73.869497556137631</v>
      </c>
      <c r="AQ840" s="90">
        <f t="shared" si="436"/>
        <v>73.869497656556149</v>
      </c>
      <c r="AR840" s="90">
        <f t="shared" si="436"/>
        <v>73.869504561631572</v>
      </c>
      <c r="AS840" s="90">
        <f t="shared" si="436"/>
        <v>73.869976688999557</v>
      </c>
      <c r="AT840" s="90">
        <f t="shared" si="436"/>
        <v>73.894828578753277</v>
      </c>
      <c r="AU840" s="90">
        <f t="shared" si="429"/>
        <v>74.214941723923204</v>
      </c>
    </row>
    <row r="841" spans="1:47" ht="12.95" customHeight="1">
      <c r="A841" s="83" t="s">
        <v>1417</v>
      </c>
      <c r="B841" s="85" t="s">
        <v>195</v>
      </c>
      <c r="C841" s="84">
        <v>58966.6325</v>
      </c>
      <c r="D841" s="84">
        <v>2.0000000000000001E-4</v>
      </c>
      <c r="E841" s="53">
        <f t="shared" si="411"/>
        <v>88057.352274006334</v>
      </c>
      <c r="F841" s="83">
        <f t="shared" si="412"/>
        <v>88057.5</v>
      </c>
      <c r="G841" s="83">
        <f t="shared" si="408"/>
        <v>-3.2601099999737926E-2</v>
      </c>
      <c r="K841" s="83">
        <f t="shared" si="433"/>
        <v>-3.2601099999737926E-2</v>
      </c>
      <c r="O841" s="83">
        <f t="shared" ca="1" si="435"/>
        <v>-3.2818993813766566E-2</v>
      </c>
      <c r="P841" s="83">
        <f t="shared" si="413"/>
        <v>-2.0798131652556333E-2</v>
      </c>
      <c r="Q841" s="146">
        <f t="shared" si="414"/>
        <v>43948.1325</v>
      </c>
      <c r="R841" s="83">
        <f t="shared" si="410"/>
        <v>1.393100618045706E-4</v>
      </c>
      <c r="S841" s="85">
        <v>1</v>
      </c>
      <c r="T841" s="83">
        <f t="shared" si="415"/>
        <v>1.393100618045706E-4</v>
      </c>
      <c r="Z841" s="83">
        <f t="shared" si="416"/>
        <v>88057.5</v>
      </c>
      <c r="AA841" s="90">
        <f t="shared" si="417"/>
        <v>-1.8425531280686951E-2</v>
      </c>
      <c r="AB841" s="90">
        <f t="shared" si="418"/>
        <v>-3.4973700371607311E-2</v>
      </c>
      <c r="AC841" s="90">
        <f t="shared" si="419"/>
        <v>-1.1802968347181593E-2</v>
      </c>
      <c r="AD841" s="90">
        <f t="shared" si="420"/>
        <v>-1.4175568719050975E-2</v>
      </c>
      <c r="AE841" s="90">
        <f t="shared" si="421"/>
        <v>2.0094674850853648E-4</v>
      </c>
      <c r="AF841" s="83">
        <f t="shared" si="422"/>
        <v>-1.1802968347181593E-2</v>
      </c>
      <c r="AG841" s="147"/>
      <c r="AH841" s="83">
        <f t="shared" si="423"/>
        <v>2.3726003718693815E-3</v>
      </c>
      <c r="AI841" s="83">
        <f t="shared" si="424"/>
        <v>0.89344894441087663</v>
      </c>
      <c r="AJ841" s="83">
        <f t="shared" si="425"/>
        <v>0.97796286968663393</v>
      </c>
      <c r="AK841" s="83">
        <f t="shared" si="426"/>
        <v>-0.32892248536868468</v>
      </c>
      <c r="AL841" s="83">
        <f t="shared" si="427"/>
        <v>-1.8840689340774452</v>
      </c>
      <c r="AM841" s="83">
        <f t="shared" si="428"/>
        <v>-1.3750995192728692</v>
      </c>
      <c r="AN841" s="90">
        <f t="shared" ref="AN841:AT850" si="437">$AU841+$AB$7*SIN(AO841)</f>
        <v>73.869497554656164</v>
      </c>
      <c r="AO841" s="90">
        <f t="shared" si="437"/>
        <v>73.869497554677395</v>
      </c>
      <c r="AP841" s="90">
        <f t="shared" si="437"/>
        <v>73.869497556137631</v>
      </c>
      <c r="AQ841" s="90">
        <f t="shared" si="437"/>
        <v>73.869497656556149</v>
      </c>
      <c r="AR841" s="90">
        <f t="shared" si="437"/>
        <v>73.869504561631572</v>
      </c>
      <c r="AS841" s="90">
        <f t="shared" si="437"/>
        <v>73.869976688999557</v>
      </c>
      <c r="AT841" s="90">
        <f t="shared" si="437"/>
        <v>73.894828578753277</v>
      </c>
      <c r="AU841" s="90">
        <f t="shared" si="429"/>
        <v>74.214941723923204</v>
      </c>
    </row>
    <row r="842" spans="1:47" ht="12.95" customHeight="1">
      <c r="A842" s="174" t="s">
        <v>1410</v>
      </c>
      <c r="B842" s="175" t="s">
        <v>195</v>
      </c>
      <c r="C842" s="176">
        <v>58967.623</v>
      </c>
      <c r="D842" s="176" t="s">
        <v>218</v>
      </c>
      <c r="E842" s="53">
        <f t="shared" si="411"/>
        <v>88061.840545773841</v>
      </c>
      <c r="F842" s="83">
        <f t="shared" si="412"/>
        <v>88062</v>
      </c>
      <c r="G842" s="83">
        <f t="shared" si="408"/>
        <v>-3.5189360001822934E-2</v>
      </c>
      <c r="K842" s="83">
        <f t="shared" si="433"/>
        <v>-3.5189360001822934E-2</v>
      </c>
      <c r="O842" s="83">
        <f t="shared" ca="1" si="435"/>
        <v>-3.2823509624038814E-2</v>
      </c>
      <c r="P842" s="83">
        <f t="shared" si="413"/>
        <v>-2.0799461823551489E-2</v>
      </c>
      <c r="Q842" s="146">
        <f t="shared" si="414"/>
        <v>43949.123</v>
      </c>
      <c r="R842" s="83">
        <f t="shared" si="410"/>
        <v>2.0706916958101985E-4</v>
      </c>
      <c r="S842" s="85">
        <v>1</v>
      </c>
      <c r="T842" s="83">
        <f t="shared" si="415"/>
        <v>2.0706916958101985E-4</v>
      </c>
      <c r="Z842" s="83">
        <f t="shared" si="416"/>
        <v>88062</v>
      </c>
      <c r="AA842" s="90">
        <f t="shared" si="417"/>
        <v>-1.8430334612255069E-2</v>
      </c>
      <c r="AB842" s="90">
        <f t="shared" si="418"/>
        <v>-3.7558487213119357E-2</v>
      </c>
      <c r="AC842" s="90">
        <f t="shared" si="419"/>
        <v>-1.4389898178271444E-2</v>
      </c>
      <c r="AD842" s="90">
        <f t="shared" si="420"/>
        <v>-1.6759025389567864E-2</v>
      </c>
      <c r="AE842" s="90">
        <f t="shared" si="421"/>
        <v>2.8086493200818029E-4</v>
      </c>
      <c r="AF842" s="83">
        <f t="shared" si="422"/>
        <v>-1.4389898178271444E-2</v>
      </c>
      <c r="AG842" s="147"/>
      <c r="AH842" s="83">
        <f t="shared" si="423"/>
        <v>2.36912721129642E-3</v>
      </c>
      <c r="AI842" s="83">
        <f t="shared" si="424"/>
        <v>0.89412768129777809</v>
      </c>
      <c r="AJ842" s="83">
        <f t="shared" si="425"/>
        <v>0.97753011420804303</v>
      </c>
      <c r="AK842" s="83">
        <f t="shared" si="426"/>
        <v>-0.32914158193835702</v>
      </c>
      <c r="AL842" s="83">
        <f t="shared" si="427"/>
        <v>-1.8820061056084927</v>
      </c>
      <c r="AM842" s="83">
        <f t="shared" si="428"/>
        <v>-1.3721220271287267</v>
      </c>
      <c r="AN842" s="90">
        <f t="shared" si="437"/>
        <v>73.871663176022594</v>
      </c>
      <c r="AO842" s="90">
        <f t="shared" si="437"/>
        <v>73.871663176049864</v>
      </c>
      <c r="AP842" s="90">
        <f t="shared" si="437"/>
        <v>73.87166317783408</v>
      </c>
      <c r="AQ842" s="90">
        <f t="shared" si="437"/>
        <v>73.871663294528688</v>
      </c>
      <c r="AR842" s="90">
        <f t="shared" si="437"/>
        <v>73.871670926161684</v>
      </c>
      <c r="AS842" s="90">
        <f t="shared" si="437"/>
        <v>73.872167197779007</v>
      </c>
      <c r="AT842" s="90">
        <f t="shared" si="437"/>
        <v>73.897241355671156</v>
      </c>
      <c r="AU842" s="90">
        <f t="shared" si="429"/>
        <v>74.217075043914662</v>
      </c>
    </row>
    <row r="843" spans="1:47" ht="12.95" customHeight="1">
      <c r="A843" s="181" t="s">
        <v>1404</v>
      </c>
      <c r="B843" s="50" t="s">
        <v>195</v>
      </c>
      <c r="C843" s="49">
        <v>58977.776100000003</v>
      </c>
      <c r="D843" s="49">
        <v>2.0000000000000001E-4</v>
      </c>
      <c r="E843" s="53">
        <f t="shared" si="411"/>
        <v>88107.847483767473</v>
      </c>
      <c r="F843" s="83">
        <f t="shared" si="412"/>
        <v>88108</v>
      </c>
      <c r="G843" s="83">
        <f t="shared" si="408"/>
        <v>-3.3658239997748751E-2</v>
      </c>
      <c r="K843" s="83">
        <f t="shared" si="433"/>
        <v>-3.3658239997748751E-2</v>
      </c>
      <c r="O843" s="83">
        <f t="shared" ca="1" si="435"/>
        <v>-3.2869671240155073E-2</v>
      </c>
      <c r="P843" s="83">
        <f t="shared" si="413"/>
        <v>-2.0813057848234329E-2</v>
      </c>
      <c r="Q843" s="146">
        <f t="shared" si="414"/>
        <v>43959.276100000003</v>
      </c>
      <c r="R843" s="83">
        <f t="shared" si="410"/>
        <v>1.6499870445420395E-4</v>
      </c>
      <c r="S843" s="85">
        <v>1</v>
      </c>
      <c r="T843" s="83">
        <f t="shared" si="415"/>
        <v>1.6499870445420395E-4</v>
      </c>
      <c r="Z843" s="83">
        <f t="shared" si="416"/>
        <v>88108</v>
      </c>
      <c r="AA843" s="90">
        <f t="shared" si="417"/>
        <v>-1.848022613133822E-2</v>
      </c>
      <c r="AB843" s="90">
        <f t="shared" si="418"/>
        <v>-3.5991071714644864E-2</v>
      </c>
      <c r="AC843" s="90">
        <f t="shared" si="419"/>
        <v>-1.2845182149514422E-2</v>
      </c>
      <c r="AD843" s="90">
        <f t="shared" si="420"/>
        <v>-1.5178013866410531E-2</v>
      </c>
      <c r="AE843" s="90">
        <f t="shared" si="421"/>
        <v>2.3037210492895036E-4</v>
      </c>
      <c r="AF843" s="83">
        <f t="shared" si="422"/>
        <v>-1.2845182149514422E-2</v>
      </c>
      <c r="AG843" s="147"/>
      <c r="AH843" s="83">
        <f t="shared" si="423"/>
        <v>2.3328317168961102E-3</v>
      </c>
      <c r="AI843" s="83">
        <f t="shared" si="424"/>
        <v>0.9011513792680208</v>
      </c>
      <c r="AJ843" s="83">
        <f t="shared" si="425"/>
        <v>0.97282610394122604</v>
      </c>
      <c r="AK843" s="83">
        <f t="shared" si="426"/>
        <v>-0.33131869703905081</v>
      </c>
      <c r="AL843" s="83">
        <f t="shared" si="427"/>
        <v>-1.8607378070197604</v>
      </c>
      <c r="AM843" s="83">
        <f t="shared" si="428"/>
        <v>-1.3419065106336845</v>
      </c>
      <c r="AN843" s="90">
        <f t="shared" si="437"/>
        <v>73.893895706958261</v>
      </c>
      <c r="AO843" s="90">
        <f t="shared" si="437"/>
        <v>73.893895707171808</v>
      </c>
      <c r="AP843" s="90">
        <f t="shared" si="437"/>
        <v>73.893895716470738</v>
      </c>
      <c r="AQ843" s="90">
        <f t="shared" si="437"/>
        <v>73.893896121395926</v>
      </c>
      <c r="AR843" s="90">
        <f t="shared" si="437"/>
        <v>73.893913751594866</v>
      </c>
      <c r="AS843" s="90">
        <f t="shared" si="437"/>
        <v>73.894676885133194</v>
      </c>
      <c r="AT843" s="90">
        <f t="shared" si="437"/>
        <v>73.921988558870424</v>
      </c>
      <c r="AU843" s="90">
        <f t="shared" si="429"/>
        <v>74.238882314938337</v>
      </c>
    </row>
    <row r="844" spans="1:47" ht="12.95" customHeight="1">
      <c r="A844" s="174" t="s">
        <v>1408</v>
      </c>
      <c r="B844" s="175" t="s">
        <v>197</v>
      </c>
      <c r="C844" s="176">
        <v>58989.362500000003</v>
      </c>
      <c r="D844" s="176">
        <v>4.0000000000000002E-4</v>
      </c>
      <c r="E844" s="53">
        <f t="shared" si="411"/>
        <v>88160.349161714999</v>
      </c>
      <c r="F844" s="83">
        <f t="shared" si="412"/>
        <v>88160.5</v>
      </c>
      <c r="G844" s="83">
        <f t="shared" si="408"/>
        <v>-3.3287939993897453E-2</v>
      </c>
      <c r="K844" s="83">
        <f t="shared" si="433"/>
        <v>-3.3287939993897453E-2</v>
      </c>
      <c r="O844" s="83">
        <f t="shared" ca="1" si="435"/>
        <v>-3.2922355693331233E-2</v>
      </c>
      <c r="P844" s="83">
        <f t="shared" si="413"/>
        <v>-2.082857220351873E-2</v>
      </c>
      <c r="Q844" s="146">
        <f t="shared" si="414"/>
        <v>43970.862500000003</v>
      </c>
      <c r="R844" s="83">
        <f t="shared" si="410"/>
        <v>1.5523584573592678E-4</v>
      </c>
      <c r="S844" s="85">
        <v>1</v>
      </c>
      <c r="T844" s="83">
        <f t="shared" si="415"/>
        <v>1.5523584573592678E-4</v>
      </c>
      <c r="Z844" s="83">
        <f t="shared" si="416"/>
        <v>88160.5</v>
      </c>
      <c r="AA844" s="90">
        <f t="shared" si="417"/>
        <v>-1.8538942139308297E-2</v>
      </c>
      <c r="AB844" s="90">
        <f t="shared" si="418"/>
        <v>-3.5577570058107882E-2</v>
      </c>
      <c r="AC844" s="90">
        <f t="shared" si="419"/>
        <v>-1.2459367790378723E-2</v>
      </c>
      <c r="AD844" s="90">
        <f t="shared" si="420"/>
        <v>-1.4748997854589156E-2</v>
      </c>
      <c r="AE844" s="90">
        <f t="shared" si="421"/>
        <v>2.1753293771467554E-4</v>
      </c>
      <c r="AF844" s="83">
        <f t="shared" si="422"/>
        <v>-1.2459367790378723E-2</v>
      </c>
      <c r="AG844" s="147"/>
      <c r="AH844" s="83">
        <f t="shared" si="423"/>
        <v>2.2896300642104329E-3</v>
      </c>
      <c r="AI844" s="83">
        <f t="shared" si="424"/>
        <v>0.90935995796430036</v>
      </c>
      <c r="AJ844" s="83">
        <f t="shared" si="425"/>
        <v>0.96681428380956203</v>
      </c>
      <c r="AK844" s="83">
        <f t="shared" si="426"/>
        <v>-0.33365777618397513</v>
      </c>
      <c r="AL844" s="83">
        <f t="shared" si="427"/>
        <v>-1.8360507327298956</v>
      </c>
      <c r="AM844" s="83">
        <f t="shared" si="428"/>
        <v>-1.3078973999828838</v>
      </c>
      <c r="AN844" s="90">
        <f t="shared" si="437"/>
        <v>73.919484965307475</v>
      </c>
      <c r="AO844" s="90">
        <f t="shared" si="437"/>
        <v>73.919484966448778</v>
      </c>
      <c r="AP844" s="90">
        <f t="shared" si="437"/>
        <v>73.919485002356922</v>
      </c>
      <c r="AQ844" s="90">
        <f t="shared" si="437"/>
        <v>73.919486132105561</v>
      </c>
      <c r="AR844" s="90">
        <f t="shared" si="437"/>
        <v>73.919521669399884</v>
      </c>
      <c r="AS844" s="90">
        <f t="shared" si="437"/>
        <v>73.920632631224635</v>
      </c>
      <c r="AT844" s="90">
        <f t="shared" si="437"/>
        <v>73.950416706129019</v>
      </c>
      <c r="AU844" s="90">
        <f t="shared" si="429"/>
        <v>74.263771048171876</v>
      </c>
    </row>
    <row r="845" spans="1:47" ht="12.95" customHeight="1">
      <c r="A845" s="83" t="s">
        <v>1417</v>
      </c>
      <c r="B845" s="85" t="s">
        <v>195</v>
      </c>
      <c r="C845" s="84">
        <v>58989.362500000003</v>
      </c>
      <c r="D845" s="84">
        <v>4.0000000000000002E-4</v>
      </c>
      <c r="E845" s="53">
        <f t="shared" si="411"/>
        <v>88160.349161714999</v>
      </c>
      <c r="F845" s="83">
        <f t="shared" si="412"/>
        <v>88160.5</v>
      </c>
      <c r="G845" s="83">
        <f t="shared" si="408"/>
        <v>-3.3287939993897453E-2</v>
      </c>
      <c r="K845" s="83">
        <f t="shared" si="433"/>
        <v>-3.3287939993897453E-2</v>
      </c>
      <c r="O845" s="83">
        <f t="shared" ca="1" si="435"/>
        <v>-3.2922355693331233E-2</v>
      </c>
      <c r="P845" s="83">
        <f t="shared" si="413"/>
        <v>-2.082857220351873E-2</v>
      </c>
      <c r="Q845" s="146">
        <f t="shared" si="414"/>
        <v>43970.862500000003</v>
      </c>
      <c r="R845" s="83">
        <f t="shared" si="410"/>
        <v>1.5523584573592678E-4</v>
      </c>
      <c r="S845" s="85">
        <v>1</v>
      </c>
      <c r="T845" s="83">
        <f t="shared" si="415"/>
        <v>1.5523584573592678E-4</v>
      </c>
      <c r="Z845" s="83">
        <f t="shared" si="416"/>
        <v>88160.5</v>
      </c>
      <c r="AA845" s="90">
        <f t="shared" si="417"/>
        <v>-1.8538942139308297E-2</v>
      </c>
      <c r="AB845" s="90">
        <f t="shared" si="418"/>
        <v>-3.5577570058107882E-2</v>
      </c>
      <c r="AC845" s="90">
        <f t="shared" si="419"/>
        <v>-1.2459367790378723E-2</v>
      </c>
      <c r="AD845" s="90">
        <f t="shared" si="420"/>
        <v>-1.4748997854589156E-2</v>
      </c>
      <c r="AE845" s="90">
        <f t="shared" si="421"/>
        <v>2.1753293771467554E-4</v>
      </c>
      <c r="AF845" s="83">
        <f t="shared" si="422"/>
        <v>-1.2459367790378723E-2</v>
      </c>
      <c r="AG845" s="147"/>
      <c r="AH845" s="83">
        <f t="shared" si="423"/>
        <v>2.2896300642104329E-3</v>
      </c>
      <c r="AI845" s="83">
        <f t="shared" si="424"/>
        <v>0.90935995796430036</v>
      </c>
      <c r="AJ845" s="83">
        <f t="shared" si="425"/>
        <v>0.96681428380956203</v>
      </c>
      <c r="AK845" s="83">
        <f t="shared" si="426"/>
        <v>-0.33365777618397513</v>
      </c>
      <c r="AL845" s="83">
        <f t="shared" si="427"/>
        <v>-1.8360507327298956</v>
      </c>
      <c r="AM845" s="83">
        <f t="shared" si="428"/>
        <v>-1.3078973999828838</v>
      </c>
      <c r="AN845" s="90">
        <f t="shared" si="437"/>
        <v>73.919484965307475</v>
      </c>
      <c r="AO845" s="90">
        <f t="shared" si="437"/>
        <v>73.919484966448778</v>
      </c>
      <c r="AP845" s="90">
        <f t="shared" si="437"/>
        <v>73.919485002356922</v>
      </c>
      <c r="AQ845" s="90">
        <f t="shared" si="437"/>
        <v>73.919486132105561</v>
      </c>
      <c r="AR845" s="90">
        <f t="shared" si="437"/>
        <v>73.919521669399884</v>
      </c>
      <c r="AS845" s="90">
        <f t="shared" si="437"/>
        <v>73.920632631224635</v>
      </c>
      <c r="AT845" s="90">
        <f t="shared" si="437"/>
        <v>73.950416706129019</v>
      </c>
      <c r="AU845" s="90">
        <f t="shared" si="429"/>
        <v>74.263771048171876</v>
      </c>
    </row>
    <row r="846" spans="1:47" ht="12.95" customHeight="1">
      <c r="A846" s="174" t="s">
        <v>1408</v>
      </c>
      <c r="B846" s="175" t="s">
        <v>195</v>
      </c>
      <c r="C846" s="176">
        <v>58989.472099999999</v>
      </c>
      <c r="D846" s="176">
        <v>1E-4</v>
      </c>
      <c r="E846" s="53">
        <f t="shared" si="411"/>
        <v>88160.845794310357</v>
      </c>
      <c r="F846" s="83">
        <f t="shared" si="412"/>
        <v>88161</v>
      </c>
      <c r="G846" s="83">
        <f t="shared" ref="G846:G909" si="438">+C846-(C$7+F846*C$8)</f>
        <v>-3.4031080002023373E-2</v>
      </c>
      <c r="K846" s="83">
        <f t="shared" si="433"/>
        <v>-3.4031080002023373E-2</v>
      </c>
      <c r="O846" s="83">
        <f t="shared" ca="1" si="435"/>
        <v>-3.2922857450028147E-2</v>
      </c>
      <c r="P846" s="83">
        <f t="shared" si="413"/>
        <v>-2.082871994469496E-2</v>
      </c>
      <c r="Q846" s="146">
        <f t="shared" si="414"/>
        <v>43970.972099999999</v>
      </c>
      <c r="R846" s="83">
        <f t="shared" si="410"/>
        <v>1.7430231108334069E-4</v>
      </c>
      <c r="S846" s="85">
        <v>1</v>
      </c>
      <c r="T846" s="83">
        <f t="shared" si="415"/>
        <v>1.7430231108334069E-4</v>
      </c>
      <c r="Z846" s="83">
        <f t="shared" si="416"/>
        <v>88161</v>
      </c>
      <c r="AA846" s="90">
        <f t="shared" si="417"/>
        <v>-1.8539510502407944E-2</v>
      </c>
      <c r="AB846" s="90">
        <f t="shared" si="418"/>
        <v>-3.6320289444310393E-2</v>
      </c>
      <c r="AC846" s="90">
        <f t="shared" si="419"/>
        <v>-1.3202360057328413E-2</v>
      </c>
      <c r="AD846" s="90">
        <f t="shared" si="420"/>
        <v>-1.5491569499615429E-2</v>
      </c>
      <c r="AE846" s="90">
        <f t="shared" si="421"/>
        <v>2.3998872556141505E-4</v>
      </c>
      <c r="AF846" s="83">
        <f t="shared" si="422"/>
        <v>-1.3202360057328413E-2</v>
      </c>
      <c r="AG846" s="147"/>
      <c r="AH846" s="83">
        <f t="shared" si="423"/>
        <v>2.2892094422870177E-3</v>
      </c>
      <c r="AI846" s="83">
        <f t="shared" si="424"/>
        <v>0.90943913077647287</v>
      </c>
      <c r="AJ846" s="83">
        <f t="shared" si="425"/>
        <v>0.96675363629062849</v>
      </c>
      <c r="AK846" s="83">
        <f t="shared" si="426"/>
        <v>-0.33367927384503254</v>
      </c>
      <c r="AL846" s="83">
        <f t="shared" si="427"/>
        <v>-1.8358134528971706</v>
      </c>
      <c r="AM846" s="83">
        <f t="shared" si="428"/>
        <v>-1.3075758650372489</v>
      </c>
      <c r="AN846" s="90">
        <f t="shared" si="437"/>
        <v>73.919729792774419</v>
      </c>
      <c r="AO846" s="90">
        <f t="shared" si="437"/>
        <v>73.919729793931552</v>
      </c>
      <c r="AP846" s="90">
        <f t="shared" si="437"/>
        <v>73.919729830241224</v>
      </c>
      <c r="AQ846" s="90">
        <f t="shared" si="437"/>
        <v>73.919730969601176</v>
      </c>
      <c r="AR846" s="90">
        <f t="shared" si="437"/>
        <v>73.919766714409917</v>
      </c>
      <c r="AS846" s="90">
        <f t="shared" si="437"/>
        <v>73.920881203183754</v>
      </c>
      <c r="AT846" s="90">
        <f t="shared" si="437"/>
        <v>73.950688387038724</v>
      </c>
      <c r="AU846" s="90">
        <f t="shared" si="429"/>
        <v>74.26400808372648</v>
      </c>
    </row>
    <row r="847" spans="1:47" ht="12.95" customHeight="1">
      <c r="A847" s="83" t="s">
        <v>1417</v>
      </c>
      <c r="B847" s="85" t="s">
        <v>195</v>
      </c>
      <c r="C847" s="84">
        <v>58989.472099999999</v>
      </c>
      <c r="D847" s="84">
        <v>1E-4</v>
      </c>
      <c r="E847" s="53">
        <f t="shared" si="411"/>
        <v>88160.845794310357</v>
      </c>
      <c r="F847" s="83">
        <f t="shared" si="412"/>
        <v>88161</v>
      </c>
      <c r="G847" s="83">
        <f t="shared" si="438"/>
        <v>-3.4031080002023373E-2</v>
      </c>
      <c r="K847" s="83">
        <f t="shared" si="433"/>
        <v>-3.4031080002023373E-2</v>
      </c>
      <c r="O847" s="83">
        <f t="shared" ca="1" si="435"/>
        <v>-3.2922857450028147E-2</v>
      </c>
      <c r="P847" s="83">
        <f t="shared" si="413"/>
        <v>-2.082871994469496E-2</v>
      </c>
      <c r="Q847" s="146">
        <f t="shared" si="414"/>
        <v>43970.972099999999</v>
      </c>
      <c r="R847" s="83">
        <f t="shared" si="410"/>
        <v>1.7430231108334069E-4</v>
      </c>
      <c r="S847" s="85">
        <v>1</v>
      </c>
      <c r="T847" s="83">
        <f t="shared" si="415"/>
        <v>1.7430231108334069E-4</v>
      </c>
      <c r="Z847" s="83">
        <f t="shared" si="416"/>
        <v>88161</v>
      </c>
      <c r="AA847" s="90">
        <f t="shared" si="417"/>
        <v>-1.8539510502407944E-2</v>
      </c>
      <c r="AB847" s="90">
        <f t="shared" si="418"/>
        <v>-3.6320289444310393E-2</v>
      </c>
      <c r="AC847" s="90">
        <f t="shared" si="419"/>
        <v>-1.3202360057328413E-2</v>
      </c>
      <c r="AD847" s="90">
        <f t="shared" si="420"/>
        <v>-1.5491569499615429E-2</v>
      </c>
      <c r="AE847" s="90">
        <f t="shared" si="421"/>
        <v>2.3998872556141505E-4</v>
      </c>
      <c r="AF847" s="83">
        <f t="shared" si="422"/>
        <v>-1.3202360057328413E-2</v>
      </c>
      <c r="AG847" s="147"/>
      <c r="AH847" s="83">
        <f t="shared" si="423"/>
        <v>2.2892094422870177E-3</v>
      </c>
      <c r="AI847" s="83">
        <f t="shared" si="424"/>
        <v>0.90943913077647287</v>
      </c>
      <c r="AJ847" s="83">
        <f t="shared" si="425"/>
        <v>0.96675363629062849</v>
      </c>
      <c r="AK847" s="83">
        <f t="shared" si="426"/>
        <v>-0.33367927384503254</v>
      </c>
      <c r="AL847" s="83">
        <f t="shared" si="427"/>
        <v>-1.8358134528971706</v>
      </c>
      <c r="AM847" s="83">
        <f t="shared" si="428"/>
        <v>-1.3075758650372489</v>
      </c>
      <c r="AN847" s="90">
        <f t="shared" si="437"/>
        <v>73.919729792774419</v>
      </c>
      <c r="AO847" s="90">
        <f t="shared" si="437"/>
        <v>73.919729793931552</v>
      </c>
      <c r="AP847" s="90">
        <f t="shared" si="437"/>
        <v>73.919729830241224</v>
      </c>
      <c r="AQ847" s="90">
        <f t="shared" si="437"/>
        <v>73.919730969601176</v>
      </c>
      <c r="AR847" s="90">
        <f t="shared" si="437"/>
        <v>73.919766714409917</v>
      </c>
      <c r="AS847" s="90">
        <f t="shared" si="437"/>
        <v>73.920881203183754</v>
      </c>
      <c r="AT847" s="90">
        <f t="shared" si="437"/>
        <v>73.950688387038724</v>
      </c>
      <c r="AU847" s="90">
        <f t="shared" si="429"/>
        <v>74.26400808372648</v>
      </c>
    </row>
    <row r="848" spans="1:47" ht="12.95" customHeight="1">
      <c r="A848" s="174" t="s">
        <v>1408</v>
      </c>
      <c r="B848" s="175" t="s">
        <v>195</v>
      </c>
      <c r="C848" s="176">
        <v>59012.644200000002</v>
      </c>
      <c r="D848" s="176">
        <v>1E-4</v>
      </c>
      <c r="E848" s="53">
        <f t="shared" si="411"/>
        <v>88265.845978281941</v>
      </c>
      <c r="F848" s="83">
        <f t="shared" si="412"/>
        <v>88266</v>
      </c>
      <c r="G848" s="83">
        <f t="shared" si="438"/>
        <v>-3.3990479998465162E-2</v>
      </c>
      <c r="K848" s="83">
        <f t="shared" si="433"/>
        <v>-3.3990479998465162E-2</v>
      </c>
      <c r="O848" s="83">
        <f t="shared" ca="1" si="435"/>
        <v>-3.3028226356380468E-2</v>
      </c>
      <c r="P848" s="83">
        <f t="shared" si="413"/>
        <v>-2.0859739493483371E-2</v>
      </c>
      <c r="Q848" s="146">
        <f t="shared" si="414"/>
        <v>43994.144200000002</v>
      </c>
      <c r="R848" s="83">
        <f t="shared" si="410"/>
        <v>1.7241634620916946E-4</v>
      </c>
      <c r="S848" s="85">
        <v>1</v>
      </c>
      <c r="T848" s="83">
        <f t="shared" si="415"/>
        <v>1.7241634620916946E-4</v>
      </c>
      <c r="Z848" s="83">
        <f t="shared" si="416"/>
        <v>88266</v>
      </c>
      <c r="AA848" s="90">
        <f t="shared" si="417"/>
        <v>-1.8662741876627684E-2</v>
      </c>
      <c r="AB848" s="90">
        <f t="shared" si="418"/>
        <v>-3.6187477615320852E-2</v>
      </c>
      <c r="AC848" s="90">
        <f t="shared" si="419"/>
        <v>-1.3130740504981791E-2</v>
      </c>
      <c r="AD848" s="90">
        <f t="shared" si="420"/>
        <v>-1.5327738121837478E-2</v>
      </c>
      <c r="AE848" s="90">
        <f t="shared" si="421"/>
        <v>2.3493955593162989E-4</v>
      </c>
      <c r="AF848" s="83">
        <f t="shared" si="422"/>
        <v>-1.3130740504981791E-2</v>
      </c>
      <c r="AG848" s="147"/>
      <c r="AH848" s="83">
        <f t="shared" si="423"/>
        <v>2.1969976168556889E-3</v>
      </c>
      <c r="AI848" s="83">
        <f t="shared" si="424"/>
        <v>0.92648786807021333</v>
      </c>
      <c r="AJ848" s="83">
        <f t="shared" si="425"/>
        <v>0.95253257123496782</v>
      </c>
      <c r="AK848" s="83">
        <f t="shared" si="426"/>
        <v>-0.3378447798729568</v>
      </c>
      <c r="AL848" s="83">
        <f t="shared" si="427"/>
        <v>-1.7850481060576988</v>
      </c>
      <c r="AM848" s="83">
        <f t="shared" si="428"/>
        <v>-1.2409906940306683</v>
      </c>
      <c r="AN848" s="90">
        <f t="shared" si="437"/>
        <v>73.971623752584179</v>
      </c>
      <c r="AO848" s="90">
        <f t="shared" si="437"/>
        <v>73.971623764491198</v>
      </c>
      <c r="AP848" s="90">
        <f t="shared" si="437"/>
        <v>73.97162400414912</v>
      </c>
      <c r="AQ848" s="90">
        <f t="shared" si="437"/>
        <v>73.97162882777026</v>
      </c>
      <c r="AR848" s="90">
        <f t="shared" si="437"/>
        <v>73.971725879271858</v>
      </c>
      <c r="AS848" s="90">
        <f t="shared" si="437"/>
        <v>73.973664971260092</v>
      </c>
      <c r="AT848" s="90">
        <f t="shared" si="437"/>
        <v>74.008128312670053</v>
      </c>
      <c r="AU848" s="90">
        <f t="shared" si="429"/>
        <v>74.313785550193558</v>
      </c>
    </row>
    <row r="849" spans="1:48" ht="12.95" customHeight="1">
      <c r="A849" s="83" t="s">
        <v>1417</v>
      </c>
      <c r="B849" s="85" t="s">
        <v>195</v>
      </c>
      <c r="C849" s="84">
        <v>59012.644200000002</v>
      </c>
      <c r="D849" s="84">
        <v>1E-4</v>
      </c>
      <c r="E849" s="53">
        <f t="shared" si="411"/>
        <v>88265.845978281941</v>
      </c>
      <c r="F849" s="83">
        <f t="shared" si="412"/>
        <v>88266</v>
      </c>
      <c r="G849" s="83">
        <f t="shared" si="438"/>
        <v>-3.3990479998465162E-2</v>
      </c>
      <c r="K849" s="83">
        <f t="shared" si="433"/>
        <v>-3.3990479998465162E-2</v>
      </c>
      <c r="O849" s="83">
        <f t="shared" ca="1" si="435"/>
        <v>-3.3028226356380468E-2</v>
      </c>
      <c r="P849" s="83">
        <f t="shared" si="413"/>
        <v>-2.0859739493483371E-2</v>
      </c>
      <c r="Q849" s="146">
        <f t="shared" si="414"/>
        <v>43994.144200000002</v>
      </c>
      <c r="R849" s="83">
        <f t="shared" si="410"/>
        <v>1.7241634620916946E-4</v>
      </c>
      <c r="S849" s="85">
        <v>1</v>
      </c>
      <c r="T849" s="83">
        <f t="shared" si="415"/>
        <v>1.7241634620916946E-4</v>
      </c>
      <c r="Z849" s="83">
        <f t="shared" si="416"/>
        <v>88266</v>
      </c>
      <c r="AA849" s="90">
        <f t="shared" si="417"/>
        <v>-1.8662741876627684E-2</v>
      </c>
      <c r="AB849" s="90">
        <f t="shared" si="418"/>
        <v>-3.6187477615320852E-2</v>
      </c>
      <c r="AC849" s="90">
        <f t="shared" si="419"/>
        <v>-1.3130740504981791E-2</v>
      </c>
      <c r="AD849" s="90">
        <f t="shared" si="420"/>
        <v>-1.5327738121837478E-2</v>
      </c>
      <c r="AE849" s="90">
        <f t="shared" si="421"/>
        <v>2.3493955593162989E-4</v>
      </c>
      <c r="AF849" s="83">
        <f t="shared" si="422"/>
        <v>-1.3130740504981791E-2</v>
      </c>
      <c r="AG849" s="147"/>
      <c r="AH849" s="83">
        <f t="shared" si="423"/>
        <v>2.1969976168556889E-3</v>
      </c>
      <c r="AI849" s="83">
        <f t="shared" si="424"/>
        <v>0.92648786807021333</v>
      </c>
      <c r="AJ849" s="83">
        <f t="shared" si="425"/>
        <v>0.95253257123496782</v>
      </c>
      <c r="AK849" s="83">
        <f t="shared" si="426"/>
        <v>-0.3378447798729568</v>
      </c>
      <c r="AL849" s="83">
        <f t="shared" si="427"/>
        <v>-1.7850481060576988</v>
      </c>
      <c r="AM849" s="83">
        <f t="shared" si="428"/>
        <v>-1.2409906940306683</v>
      </c>
      <c r="AN849" s="90">
        <f t="shared" si="437"/>
        <v>73.971623752584179</v>
      </c>
      <c r="AO849" s="90">
        <f t="shared" si="437"/>
        <v>73.971623764491198</v>
      </c>
      <c r="AP849" s="90">
        <f t="shared" si="437"/>
        <v>73.97162400414912</v>
      </c>
      <c r="AQ849" s="90">
        <f t="shared" si="437"/>
        <v>73.97162882777026</v>
      </c>
      <c r="AR849" s="90">
        <f t="shared" si="437"/>
        <v>73.971725879271858</v>
      </c>
      <c r="AS849" s="90">
        <f t="shared" si="437"/>
        <v>73.973664971260092</v>
      </c>
      <c r="AT849" s="90">
        <f t="shared" si="437"/>
        <v>74.008128312670053</v>
      </c>
      <c r="AU849" s="90">
        <f t="shared" si="429"/>
        <v>74.313785550193558</v>
      </c>
    </row>
    <row r="850" spans="1:48" ht="12.95" customHeight="1">
      <c r="A850" s="178" t="s">
        <v>1412</v>
      </c>
      <c r="B850" s="179" t="s">
        <v>197</v>
      </c>
      <c r="C850" s="180">
        <v>59248.886700000003</v>
      </c>
      <c r="D850" s="180">
        <v>2.0000000000000001E-4</v>
      </c>
      <c r="E850" s="53">
        <f t="shared" si="411"/>
        <v>89336.336178216443</v>
      </c>
      <c r="F850" s="83">
        <f t="shared" si="412"/>
        <v>89336.5</v>
      </c>
      <c r="G850" s="83">
        <f t="shared" si="438"/>
        <v>-3.6153219996776897E-2</v>
      </c>
      <c r="K850" s="83">
        <f t="shared" si="433"/>
        <v>-3.6153219996776897E-2</v>
      </c>
      <c r="O850" s="83">
        <f t="shared" ca="1" si="435"/>
        <v>-3.4102487444477254E-2</v>
      </c>
      <c r="P850" s="83">
        <f t="shared" si="413"/>
        <v>-2.1175298438426578E-2</v>
      </c>
      <c r="Q850" s="146">
        <f t="shared" si="414"/>
        <v>44230.386700000003</v>
      </c>
      <c r="R850" s="83">
        <f t="shared" si="410"/>
        <v>2.2433813420809525E-4</v>
      </c>
      <c r="S850" s="85">
        <v>1</v>
      </c>
      <c r="T850" s="83">
        <f t="shared" si="415"/>
        <v>2.2433813420809525E-4</v>
      </c>
      <c r="Z850" s="83">
        <f t="shared" si="416"/>
        <v>89336.5</v>
      </c>
      <c r="AA850" s="90">
        <f t="shared" si="417"/>
        <v>-2.038120328459727E-2</v>
      </c>
      <c r="AB850" s="90">
        <f t="shared" si="418"/>
        <v>-3.6947315150606203E-2</v>
      </c>
      <c r="AC850" s="90">
        <f t="shared" si="419"/>
        <v>-1.4977921558350319E-2</v>
      </c>
      <c r="AD850" s="90">
        <f t="shared" si="420"/>
        <v>-1.5772016712179628E-2</v>
      </c>
      <c r="AE850" s="90">
        <f t="shared" si="421"/>
        <v>2.4875651116927346E-4</v>
      </c>
      <c r="AF850" s="83">
        <f t="shared" si="422"/>
        <v>-1.4977921558350319E-2</v>
      </c>
      <c r="AG850" s="147"/>
      <c r="AH850" s="83">
        <f t="shared" si="423"/>
        <v>7.940951538293081E-4</v>
      </c>
      <c r="AI850" s="83">
        <f t="shared" si="424"/>
        <v>1.1473946002197919</v>
      </c>
      <c r="AJ850" s="83">
        <f t="shared" si="425"/>
        <v>0.57023735082182869</v>
      </c>
      <c r="AK850" s="83">
        <f t="shared" si="426"/>
        <v>-0.31275863002372412</v>
      </c>
      <c r="AL850" s="83">
        <f t="shared" si="427"/>
        <v>-1.1303935325894057</v>
      </c>
      <c r="AM850" s="83">
        <f t="shared" si="428"/>
        <v>-0.63421270161131704</v>
      </c>
      <c r="AN850" s="90">
        <f t="shared" si="437"/>
        <v>74.565516685376679</v>
      </c>
      <c r="AO850" s="90">
        <f t="shared" si="437"/>
        <v>74.565553507186053</v>
      </c>
      <c r="AP850" s="90">
        <f t="shared" si="437"/>
        <v>74.565711760426538</v>
      </c>
      <c r="AQ850" s="90">
        <f t="shared" si="437"/>
        <v>74.566391590168735</v>
      </c>
      <c r="AR850" s="90">
        <f t="shared" si="437"/>
        <v>74.56930627903246</v>
      </c>
      <c r="AS850" s="90">
        <f t="shared" si="437"/>
        <v>74.581699304102031</v>
      </c>
      <c r="AT850" s="90">
        <f t="shared" si="437"/>
        <v>74.632683750308374</v>
      </c>
      <c r="AU850" s="90">
        <f t="shared" si="429"/>
        <v>74.821278672603171</v>
      </c>
      <c r="AV850" s="90"/>
    </row>
    <row r="851" spans="1:48" ht="12.95" customHeight="1">
      <c r="A851" s="83" t="s">
        <v>1418</v>
      </c>
      <c r="B851" s="85" t="s">
        <v>1419</v>
      </c>
      <c r="C851" s="84">
        <v>59248.886700000003</v>
      </c>
      <c r="D851" s="84">
        <v>2.0000000000000001E-4</v>
      </c>
      <c r="E851" s="53">
        <f t="shared" si="411"/>
        <v>89336.336178216443</v>
      </c>
      <c r="F851" s="83">
        <f t="shared" si="412"/>
        <v>89336.5</v>
      </c>
      <c r="G851" s="83">
        <f t="shared" si="438"/>
        <v>-3.6153219996776897E-2</v>
      </c>
      <c r="K851" s="83">
        <f t="shared" ref="K851:K864" si="439">G851</f>
        <v>-3.6153219996776897E-2</v>
      </c>
      <c r="O851" s="83">
        <f t="shared" ca="1" si="435"/>
        <v>-3.4102487444477254E-2</v>
      </c>
      <c r="P851" s="83">
        <f t="shared" si="413"/>
        <v>-2.1175298438426578E-2</v>
      </c>
      <c r="Q851" s="146">
        <f t="shared" si="414"/>
        <v>44230.386700000003</v>
      </c>
      <c r="R851" s="83">
        <f t="shared" si="410"/>
        <v>2.2433813420809525E-4</v>
      </c>
      <c r="S851" s="85">
        <v>1</v>
      </c>
      <c r="T851" s="83">
        <f t="shared" si="415"/>
        <v>2.2433813420809525E-4</v>
      </c>
      <c r="Z851" s="83">
        <f t="shared" si="416"/>
        <v>89336.5</v>
      </c>
      <c r="AA851" s="90">
        <f t="shared" si="417"/>
        <v>-2.038120328459727E-2</v>
      </c>
      <c r="AB851" s="90">
        <f t="shared" si="418"/>
        <v>-3.6947315150606203E-2</v>
      </c>
      <c r="AC851" s="90">
        <f t="shared" si="419"/>
        <v>-1.4977921558350319E-2</v>
      </c>
      <c r="AD851" s="90">
        <f t="shared" si="420"/>
        <v>-1.5772016712179628E-2</v>
      </c>
      <c r="AE851" s="90">
        <f t="shared" si="421"/>
        <v>2.4875651116927346E-4</v>
      </c>
      <c r="AF851" s="83">
        <f t="shared" si="422"/>
        <v>-1.4977921558350319E-2</v>
      </c>
      <c r="AG851" s="147"/>
      <c r="AH851" s="83">
        <f t="shared" si="423"/>
        <v>7.940951538293081E-4</v>
      </c>
      <c r="AI851" s="83">
        <f t="shared" si="424"/>
        <v>1.1473946002197919</v>
      </c>
      <c r="AJ851" s="83">
        <f t="shared" si="425"/>
        <v>0.57023735082182869</v>
      </c>
      <c r="AK851" s="83">
        <f t="shared" si="426"/>
        <v>-0.31275863002372412</v>
      </c>
      <c r="AL851" s="83">
        <f t="shared" si="427"/>
        <v>-1.1303935325894057</v>
      </c>
      <c r="AM851" s="83">
        <f t="shared" si="428"/>
        <v>-0.63421270161131704</v>
      </c>
      <c r="AN851" s="90">
        <f t="shared" ref="AN851:AT860" si="440">$AU851+$AB$7*SIN(AO851)</f>
        <v>74.565516685376679</v>
      </c>
      <c r="AO851" s="90">
        <f t="shared" si="440"/>
        <v>74.565553507186053</v>
      </c>
      <c r="AP851" s="90">
        <f t="shared" si="440"/>
        <v>74.565711760426538</v>
      </c>
      <c r="AQ851" s="90">
        <f t="shared" si="440"/>
        <v>74.566391590168735</v>
      </c>
      <c r="AR851" s="90">
        <f t="shared" si="440"/>
        <v>74.56930627903246</v>
      </c>
      <c r="AS851" s="90">
        <f t="shared" si="440"/>
        <v>74.581699304102031</v>
      </c>
      <c r="AT851" s="90">
        <f t="shared" si="440"/>
        <v>74.632683750308374</v>
      </c>
      <c r="AU851" s="90">
        <f t="shared" si="429"/>
        <v>74.821278672603171</v>
      </c>
    </row>
    <row r="852" spans="1:48" ht="12.95" customHeight="1">
      <c r="A852" s="83" t="s">
        <v>1420</v>
      </c>
      <c r="B852" s="85" t="s">
        <v>195</v>
      </c>
      <c r="C852" s="84">
        <v>59287.174899999984</v>
      </c>
      <c r="E852" s="53">
        <f t="shared" si="411"/>
        <v>89509.832237871713</v>
      </c>
      <c r="F852" s="83">
        <f t="shared" si="412"/>
        <v>89510</v>
      </c>
      <c r="G852" s="83">
        <f t="shared" si="438"/>
        <v>-3.7022800017439295E-2</v>
      </c>
      <c r="K852" s="83">
        <f t="shared" si="439"/>
        <v>-3.7022800017439295E-2</v>
      </c>
      <c r="O852" s="83">
        <f t="shared" ca="1" si="435"/>
        <v>-3.4276597018307049E-2</v>
      </c>
      <c r="P852" s="83">
        <f t="shared" si="413"/>
        <v>-2.1226323457194367E-2</v>
      </c>
      <c r="Q852" s="146">
        <f t="shared" si="414"/>
        <v>44268.674899999984</v>
      </c>
      <c r="R852" s="83">
        <f t="shared" ref="R852:R864" si="441">+(P852-G852)^2</f>
        <v>2.495286717183674E-4</v>
      </c>
      <c r="S852" s="85">
        <v>1</v>
      </c>
      <c r="T852" s="83">
        <f t="shared" si="415"/>
        <v>2.495286717183674E-4</v>
      </c>
      <c r="Z852" s="83">
        <f t="shared" si="416"/>
        <v>89510</v>
      </c>
      <c r="AA852" s="90">
        <f t="shared" si="417"/>
        <v>-2.0736417705969675E-2</v>
      </c>
      <c r="AB852" s="90">
        <f t="shared" si="418"/>
        <v>-3.7512705768663987E-2</v>
      </c>
      <c r="AC852" s="90">
        <f t="shared" si="419"/>
        <v>-1.5796476560244927E-2</v>
      </c>
      <c r="AD852" s="90">
        <f t="shared" si="420"/>
        <v>-1.6286382311469619E-2</v>
      </c>
      <c r="AE852" s="90">
        <f t="shared" si="421"/>
        <v>2.6524624879535049E-4</v>
      </c>
      <c r="AF852" s="83">
        <f t="shared" si="422"/>
        <v>-1.5796476560244927E-2</v>
      </c>
      <c r="AG852" s="147"/>
      <c r="AH852" s="83">
        <f t="shared" si="423"/>
        <v>4.8990575122469118E-4</v>
      </c>
      <c r="AI852" s="83">
        <f t="shared" si="424"/>
        <v>1.1883868883361941</v>
      </c>
      <c r="AJ852" s="83">
        <f t="shared" si="425"/>
        <v>0.45375112681679858</v>
      </c>
      <c r="AK852" s="83">
        <f t="shared" si="426"/>
        <v>-0.28991983224897766</v>
      </c>
      <c r="AL852" s="83">
        <f t="shared" si="427"/>
        <v>-0.99456903750680359</v>
      </c>
      <c r="AM852" s="83">
        <f t="shared" si="428"/>
        <v>-0.54278179716956265</v>
      </c>
      <c r="AN852" s="90">
        <f t="shared" si="440"/>
        <v>74.674630162322131</v>
      </c>
      <c r="AO852" s="90">
        <f t="shared" si="440"/>
        <v>74.674688363665268</v>
      </c>
      <c r="AP852" s="90">
        <f t="shared" si="440"/>
        <v>74.674912944882294</v>
      </c>
      <c r="AQ852" s="90">
        <f t="shared" si="440"/>
        <v>74.675779118210144</v>
      </c>
      <c r="AR852" s="90">
        <f t="shared" si="440"/>
        <v>74.679113638624429</v>
      </c>
      <c r="AS852" s="90">
        <f t="shared" si="440"/>
        <v>74.691861044012839</v>
      </c>
      <c r="AT852" s="90">
        <f t="shared" si="440"/>
        <v>74.739380977584318</v>
      </c>
      <c r="AU852" s="90">
        <f t="shared" si="429"/>
        <v>74.903530010051171</v>
      </c>
    </row>
    <row r="853" spans="1:48" ht="12.95" customHeight="1">
      <c r="A853" s="178" t="s">
        <v>1412</v>
      </c>
      <c r="B853" s="179" t="s">
        <v>195</v>
      </c>
      <c r="C853" s="180">
        <v>59312.7736</v>
      </c>
      <c r="D853" s="180">
        <v>2.9999999999999997E-4</v>
      </c>
      <c r="E853" s="53">
        <f t="shared" ref="E853:E864" si="442">+(C853-C$7)/C$8</f>
        <v>89625.828121258834</v>
      </c>
      <c r="F853" s="83">
        <f t="shared" ref="F853:F916" si="443">ROUND(2*E853,0)/2</f>
        <v>89626</v>
      </c>
      <c r="G853" s="83">
        <f t="shared" si="438"/>
        <v>-3.7931279999611434E-2</v>
      </c>
      <c r="K853" s="83">
        <f t="shared" si="439"/>
        <v>-3.7931279999611434E-2</v>
      </c>
      <c r="O853" s="83">
        <f t="shared" ca="1" si="435"/>
        <v>-3.4393004571991521E-2</v>
      </c>
      <c r="P853" s="83">
        <f t="shared" ref="P853:P864" si="444">+D$11+D$12*F853+D$13*F853^2</f>
        <v>-2.1260419680087822E-2</v>
      </c>
      <c r="Q853" s="146">
        <f t="shared" ref="Q853:Q864" si="445">+C853-15018.5</f>
        <v>44294.2736</v>
      </c>
      <c r="R853" s="83">
        <f t="shared" si="441"/>
        <v>2.7791758379306687E-4</v>
      </c>
      <c r="S853" s="85">
        <v>1</v>
      </c>
      <c r="T853" s="83">
        <f t="shared" ref="T853:T916" si="446">+S853*R853</f>
        <v>2.7791758379306687E-4</v>
      </c>
      <c r="Z853" s="83">
        <f t="shared" ref="Z853:Z864" si="447">F853</f>
        <v>89626</v>
      </c>
      <c r="AA853" s="90">
        <f t="shared" ref="AA853:AA916" si="448">AB$3+AB$4*Z853+AB$5*Z853^2+AH853</f>
        <v>-2.0983423511392964E-2</v>
      </c>
      <c r="AB853" s="90">
        <f t="shared" ref="AB853:AB864" si="449">IF(S853&lt;&gt;0,G853-AH853, -9999)</f>
        <v>-3.8208276168306292E-2</v>
      </c>
      <c r="AC853" s="90">
        <f t="shared" ref="AC853:AC864" si="450">+G853-P853</f>
        <v>-1.6670860319523612E-2</v>
      </c>
      <c r="AD853" s="90">
        <f t="shared" ref="AD853:AD864" si="451">IF(S853&lt;&gt;0,G853-AA853, -9999)</f>
        <v>-1.694785648821847E-2</v>
      </c>
      <c r="AE853" s="90">
        <f t="shared" ref="AE853:AE864" si="452">+(G853-AA853)^2*S853</f>
        <v>2.8722983954524887E-4</v>
      </c>
      <c r="AF853" s="83">
        <f t="shared" ref="AF853:AF864" si="453">IF(S853&lt;&gt;0,G853-P853, -9999)</f>
        <v>-1.6670860319523612E-2</v>
      </c>
      <c r="AG853" s="147"/>
      <c r="AH853" s="83">
        <f t="shared" ref="AH853:AH916" si="454">$AB$6*($AB$11/AI853*AJ853+$AB$12)</f>
        <v>2.7699616869485751E-4</v>
      </c>
      <c r="AI853" s="83">
        <f t="shared" ref="AI853:AI864" si="455">1+$AB$7*COS(AL853)</f>
        <v>1.2153558568693454</v>
      </c>
      <c r="AJ853" s="83">
        <f t="shared" ref="AJ853:AJ864" si="456">SIN(AL853+RADIANS($AB$9))</f>
        <v>0.36608381161626025</v>
      </c>
      <c r="AK853" s="83">
        <f t="shared" ref="AK853:AK916" si="457">$AB$7*SIN(AL853)</f>
        <v>-0.27049026551863004</v>
      </c>
      <c r="AL853" s="83">
        <f t="shared" ref="AL853:AL916" si="458">2*ATAN(AM853)</f>
        <v>-0.89839597238164726</v>
      </c>
      <c r="AM853" s="83">
        <f t="shared" ref="AM853:AM916" si="459">SQRT((1+$AB$7)/(1-$AB$7))*TAN(AN853/2)</f>
        <v>-0.48206629099954035</v>
      </c>
      <c r="AN853" s="90">
        <f t="shared" si="440"/>
        <v>74.749707949922637</v>
      </c>
      <c r="AO853" s="90">
        <f t="shared" si="440"/>
        <v>74.749781185046757</v>
      </c>
      <c r="AP853" s="90">
        <f t="shared" si="440"/>
        <v>74.750046915439</v>
      </c>
      <c r="AQ853" s="90">
        <f t="shared" si="440"/>
        <v>74.751010657767992</v>
      </c>
      <c r="AR853" s="90">
        <f t="shared" si="440"/>
        <v>74.754500059215573</v>
      </c>
      <c r="AS853" s="90">
        <f t="shared" si="440"/>
        <v>74.767058655061916</v>
      </c>
      <c r="AT853" s="90">
        <f t="shared" si="440"/>
        <v>74.811347053244745</v>
      </c>
      <c r="AU853" s="90">
        <f t="shared" ref="AU853:AU864" si="460">RADIANS($AB$9)+$AB$18*(F853-AB$15)</f>
        <v>74.958522258719555</v>
      </c>
    </row>
    <row r="854" spans="1:48" ht="12.95" customHeight="1">
      <c r="A854" s="83" t="s">
        <v>1418</v>
      </c>
      <c r="B854" s="85" t="s">
        <v>195</v>
      </c>
      <c r="C854" s="84">
        <v>59312.7736</v>
      </c>
      <c r="D854" s="84">
        <v>2.9999999999999997E-4</v>
      </c>
      <c r="E854" s="53">
        <f t="shared" si="442"/>
        <v>89625.828121258834</v>
      </c>
      <c r="F854" s="83">
        <f t="shared" si="443"/>
        <v>89626</v>
      </c>
      <c r="G854" s="83">
        <f t="shared" si="438"/>
        <v>-3.7931279999611434E-2</v>
      </c>
      <c r="K854" s="83">
        <f t="shared" si="439"/>
        <v>-3.7931279999611434E-2</v>
      </c>
      <c r="O854" s="83">
        <f t="shared" ca="1" si="435"/>
        <v>-3.4393004571991521E-2</v>
      </c>
      <c r="P854" s="83">
        <f t="shared" si="444"/>
        <v>-2.1260419680087822E-2</v>
      </c>
      <c r="Q854" s="146">
        <f t="shared" si="445"/>
        <v>44294.2736</v>
      </c>
      <c r="R854" s="83">
        <f t="shared" si="441"/>
        <v>2.7791758379306687E-4</v>
      </c>
      <c r="S854" s="85">
        <v>1</v>
      </c>
      <c r="T854" s="83">
        <f t="shared" si="446"/>
        <v>2.7791758379306687E-4</v>
      </c>
      <c r="Z854" s="83">
        <f t="shared" si="447"/>
        <v>89626</v>
      </c>
      <c r="AA854" s="90">
        <f t="shared" si="448"/>
        <v>-2.0983423511392964E-2</v>
      </c>
      <c r="AB854" s="90">
        <f t="shared" si="449"/>
        <v>-3.8208276168306292E-2</v>
      </c>
      <c r="AC854" s="90">
        <f t="shared" si="450"/>
        <v>-1.6670860319523612E-2</v>
      </c>
      <c r="AD854" s="90">
        <f t="shared" si="451"/>
        <v>-1.694785648821847E-2</v>
      </c>
      <c r="AE854" s="90">
        <f t="shared" si="452"/>
        <v>2.8722983954524887E-4</v>
      </c>
      <c r="AF854" s="83">
        <f t="shared" si="453"/>
        <v>-1.6670860319523612E-2</v>
      </c>
      <c r="AG854" s="147"/>
      <c r="AH854" s="83">
        <f t="shared" si="454"/>
        <v>2.7699616869485751E-4</v>
      </c>
      <c r="AI854" s="83">
        <f t="shared" si="455"/>
        <v>1.2153558568693454</v>
      </c>
      <c r="AJ854" s="83">
        <f t="shared" si="456"/>
        <v>0.36608381161626025</v>
      </c>
      <c r="AK854" s="83">
        <f t="shared" si="457"/>
        <v>-0.27049026551863004</v>
      </c>
      <c r="AL854" s="83">
        <f t="shared" si="458"/>
        <v>-0.89839597238164726</v>
      </c>
      <c r="AM854" s="83">
        <f t="shared" si="459"/>
        <v>-0.48206629099954035</v>
      </c>
      <c r="AN854" s="90">
        <f t="shared" si="440"/>
        <v>74.749707949922637</v>
      </c>
      <c r="AO854" s="90">
        <f t="shared" si="440"/>
        <v>74.749781185046757</v>
      </c>
      <c r="AP854" s="90">
        <f t="shared" si="440"/>
        <v>74.750046915439</v>
      </c>
      <c r="AQ854" s="90">
        <f t="shared" si="440"/>
        <v>74.751010657767992</v>
      </c>
      <c r="AR854" s="90">
        <f t="shared" si="440"/>
        <v>74.754500059215573</v>
      </c>
      <c r="AS854" s="90">
        <f t="shared" si="440"/>
        <v>74.767058655061916</v>
      </c>
      <c r="AT854" s="90">
        <f t="shared" si="440"/>
        <v>74.811347053244745</v>
      </c>
      <c r="AU854" s="90">
        <f t="shared" si="460"/>
        <v>74.958522258719555</v>
      </c>
    </row>
    <row r="855" spans="1:48" ht="12.95" customHeight="1">
      <c r="A855" s="178" t="s">
        <v>1412</v>
      </c>
      <c r="B855" s="179" t="s">
        <v>195</v>
      </c>
      <c r="C855" s="180">
        <v>59340.359600000003</v>
      </c>
      <c r="D855" s="180">
        <v>1E-4</v>
      </c>
      <c r="E855" s="53">
        <f t="shared" si="442"/>
        <v>89750.829095492489</v>
      </c>
      <c r="F855" s="83">
        <f t="shared" si="443"/>
        <v>89751</v>
      </c>
      <c r="G855" s="83">
        <f t="shared" si="438"/>
        <v>-3.7716279992309865E-2</v>
      </c>
      <c r="K855" s="83">
        <f t="shared" si="439"/>
        <v>-3.7716279992309865E-2</v>
      </c>
      <c r="O855" s="83">
        <f t="shared" ca="1" si="435"/>
        <v>-3.4518443746220477E-2</v>
      </c>
      <c r="P855" s="83">
        <f t="shared" si="444"/>
        <v>-2.1297144715620261E-2</v>
      </c>
      <c r="Q855" s="146">
        <f t="shared" si="445"/>
        <v>44321.859600000003</v>
      </c>
      <c r="R855" s="83">
        <f t="shared" si="441"/>
        <v>2.6958800323423294E-4</v>
      </c>
      <c r="S855" s="85">
        <v>1</v>
      </c>
      <c r="T855" s="83">
        <f t="shared" si="446"/>
        <v>2.6958800323423294E-4</v>
      </c>
      <c r="Z855" s="83">
        <f t="shared" si="447"/>
        <v>89751</v>
      </c>
      <c r="AA855" s="90">
        <f t="shared" si="448"/>
        <v>-2.1256596499351448E-2</v>
      </c>
      <c r="AB855" s="90">
        <f t="shared" si="449"/>
        <v>-3.7756828208578674E-2</v>
      </c>
      <c r="AC855" s="90">
        <f t="shared" si="450"/>
        <v>-1.6419135276689603E-2</v>
      </c>
      <c r="AD855" s="90">
        <f t="shared" si="451"/>
        <v>-1.6459683492958416E-2</v>
      </c>
      <c r="AE855" s="90">
        <f t="shared" si="452"/>
        <v>2.7092118068836778E-4</v>
      </c>
      <c r="AF855" s="83">
        <f t="shared" si="453"/>
        <v>-1.6419135276689603E-2</v>
      </c>
      <c r="AG855" s="147"/>
      <c r="AH855" s="83">
        <f t="shared" si="454"/>
        <v>4.0548216268812692E-5</v>
      </c>
      <c r="AI855" s="83">
        <f t="shared" si="455"/>
        <v>1.2433655558026167</v>
      </c>
      <c r="AJ855" s="83">
        <f t="shared" si="456"/>
        <v>0.26321822926811816</v>
      </c>
      <c r="AK855" s="83">
        <f t="shared" si="457"/>
        <v>-0.245593841692239</v>
      </c>
      <c r="AL855" s="83">
        <f t="shared" si="458"/>
        <v>-0.78995533210203905</v>
      </c>
      <c r="AM855" s="83">
        <f t="shared" si="459"/>
        <v>-0.41688561655823986</v>
      </c>
      <c r="AN855" s="90">
        <f t="shared" si="440"/>
        <v>74.832465208792286</v>
      </c>
      <c r="AO855" s="90">
        <f t="shared" si="440"/>
        <v>74.832552797862917</v>
      </c>
      <c r="AP855" s="90">
        <f t="shared" si="440"/>
        <v>74.832852842507933</v>
      </c>
      <c r="AQ855" s="90">
        <f t="shared" si="440"/>
        <v>74.833880241299354</v>
      </c>
      <c r="AR855" s="90">
        <f t="shared" si="440"/>
        <v>74.83739316873509</v>
      </c>
      <c r="AS855" s="90">
        <f t="shared" si="440"/>
        <v>74.84934685922255</v>
      </c>
      <c r="AT855" s="90">
        <f t="shared" si="440"/>
        <v>74.889393279097362</v>
      </c>
      <c r="AU855" s="90">
        <f t="shared" si="460"/>
        <v>75.01778114737084</v>
      </c>
      <c r="AV855" s="90"/>
    </row>
    <row r="856" spans="1:48" ht="12.95" customHeight="1">
      <c r="A856" s="83" t="s">
        <v>1418</v>
      </c>
      <c r="B856" s="85" t="s">
        <v>195</v>
      </c>
      <c r="C856" s="84">
        <v>59340.359600000003</v>
      </c>
      <c r="D856" s="84">
        <v>1E-4</v>
      </c>
      <c r="E856" s="53">
        <f t="shared" si="442"/>
        <v>89750.829095492489</v>
      </c>
      <c r="F856" s="83">
        <f t="shared" si="443"/>
        <v>89751</v>
      </c>
      <c r="G856" s="83">
        <f t="shared" si="438"/>
        <v>-3.7716279992309865E-2</v>
      </c>
      <c r="K856" s="83">
        <f t="shared" si="439"/>
        <v>-3.7716279992309865E-2</v>
      </c>
      <c r="O856" s="83">
        <f t="shared" ca="1" si="435"/>
        <v>-3.4518443746220477E-2</v>
      </c>
      <c r="P856" s="83">
        <f t="shared" si="444"/>
        <v>-2.1297144715620261E-2</v>
      </c>
      <c r="Q856" s="146">
        <f t="shared" si="445"/>
        <v>44321.859600000003</v>
      </c>
      <c r="R856" s="83">
        <f t="shared" si="441"/>
        <v>2.6958800323423294E-4</v>
      </c>
      <c r="S856" s="85">
        <v>1</v>
      </c>
      <c r="T856" s="83">
        <f t="shared" si="446"/>
        <v>2.6958800323423294E-4</v>
      </c>
      <c r="Z856" s="83">
        <f t="shared" si="447"/>
        <v>89751</v>
      </c>
      <c r="AA856" s="90">
        <f t="shared" si="448"/>
        <v>-2.1256596499351448E-2</v>
      </c>
      <c r="AB856" s="90">
        <f t="shared" si="449"/>
        <v>-3.7756828208578674E-2</v>
      </c>
      <c r="AC856" s="90">
        <f t="shared" si="450"/>
        <v>-1.6419135276689603E-2</v>
      </c>
      <c r="AD856" s="90">
        <f t="shared" si="451"/>
        <v>-1.6459683492958416E-2</v>
      </c>
      <c r="AE856" s="90">
        <f t="shared" si="452"/>
        <v>2.7092118068836778E-4</v>
      </c>
      <c r="AF856" s="83">
        <f t="shared" si="453"/>
        <v>-1.6419135276689603E-2</v>
      </c>
      <c r="AG856" s="147"/>
      <c r="AH856" s="83">
        <f t="shared" si="454"/>
        <v>4.0548216268812692E-5</v>
      </c>
      <c r="AI856" s="83">
        <f t="shared" si="455"/>
        <v>1.2433655558026167</v>
      </c>
      <c r="AJ856" s="83">
        <f t="shared" si="456"/>
        <v>0.26321822926811816</v>
      </c>
      <c r="AK856" s="83">
        <f t="shared" si="457"/>
        <v>-0.245593841692239</v>
      </c>
      <c r="AL856" s="83">
        <f t="shared" si="458"/>
        <v>-0.78995533210203905</v>
      </c>
      <c r="AM856" s="83">
        <f t="shared" si="459"/>
        <v>-0.41688561655823986</v>
      </c>
      <c r="AN856" s="90">
        <f t="shared" si="440"/>
        <v>74.832465208792286</v>
      </c>
      <c r="AO856" s="90">
        <f t="shared" si="440"/>
        <v>74.832552797862917</v>
      </c>
      <c r="AP856" s="90">
        <f t="shared" si="440"/>
        <v>74.832852842507933</v>
      </c>
      <c r="AQ856" s="90">
        <f t="shared" si="440"/>
        <v>74.833880241299354</v>
      </c>
      <c r="AR856" s="90">
        <f t="shared" si="440"/>
        <v>74.83739316873509</v>
      </c>
      <c r="AS856" s="90">
        <f t="shared" si="440"/>
        <v>74.84934685922255</v>
      </c>
      <c r="AT856" s="90">
        <f t="shared" si="440"/>
        <v>74.889393279097362</v>
      </c>
      <c r="AU856" s="90">
        <f t="shared" si="460"/>
        <v>75.01778114737084</v>
      </c>
    </row>
    <row r="857" spans="1:48" ht="12.95" customHeight="1">
      <c r="A857" s="83" t="s">
        <v>1421</v>
      </c>
      <c r="B857" s="85" t="s">
        <v>195</v>
      </c>
      <c r="C857" s="84">
        <v>59611.9113</v>
      </c>
      <c r="D857" s="84">
        <v>1E-4</v>
      </c>
      <c r="E857" s="53">
        <f t="shared" si="442"/>
        <v>90981.316554885067</v>
      </c>
      <c r="F857" s="83">
        <f t="shared" si="443"/>
        <v>90981.5</v>
      </c>
      <c r="G857" s="83">
        <f t="shared" si="438"/>
        <v>-4.0483819997461978E-2</v>
      </c>
      <c r="K857" s="83">
        <f t="shared" si="439"/>
        <v>-4.0483819997461978E-2</v>
      </c>
      <c r="O857" s="83">
        <f t="shared" ca="1" si="435"/>
        <v>-3.5753266977330327E-2</v>
      </c>
      <c r="P857" s="83">
        <f t="shared" si="444"/>
        <v>-2.1657747754484279E-2</v>
      </c>
      <c r="Q857" s="146">
        <f t="shared" si="445"/>
        <v>44593.4113</v>
      </c>
      <c r="R857" s="83">
        <f t="shared" si="441"/>
        <v>3.5442099609781538E-4</v>
      </c>
      <c r="S857" s="85">
        <v>1</v>
      </c>
      <c r="T857" s="83">
        <f t="shared" si="446"/>
        <v>3.5442099609781538E-4</v>
      </c>
      <c r="Z857" s="83">
        <f t="shared" si="447"/>
        <v>90981.5</v>
      </c>
      <c r="AA857" s="90">
        <f t="shared" si="448"/>
        <v>-2.3825328550089512E-2</v>
      </c>
      <c r="AB857" s="90">
        <f t="shared" si="449"/>
        <v>-3.8316239201856742E-2</v>
      </c>
      <c r="AC857" s="90">
        <f t="shared" si="450"/>
        <v>-1.88260722429777E-2</v>
      </c>
      <c r="AD857" s="90">
        <f t="shared" si="451"/>
        <v>-1.6658491447372466E-2</v>
      </c>
      <c r="AE857" s="90">
        <f t="shared" si="452"/>
        <v>2.7750533730218162E-4</v>
      </c>
      <c r="AF857" s="83">
        <f t="shared" si="453"/>
        <v>-1.88260722429777E-2</v>
      </c>
      <c r="AG857" s="147"/>
      <c r="AH857" s="83">
        <f t="shared" si="454"/>
        <v>-2.1675807956052333E-3</v>
      </c>
      <c r="AI857" s="83">
        <f t="shared" si="455"/>
        <v>1.3131908161126526</v>
      </c>
      <c r="AJ857" s="83">
        <f t="shared" si="456"/>
        <v>-0.8197991629588377</v>
      </c>
      <c r="AK857" s="83">
        <f t="shared" si="457"/>
        <v>0.14647403022706657</v>
      </c>
      <c r="AL857" s="83">
        <f t="shared" si="458"/>
        <v>0.43746144060350228</v>
      </c>
      <c r="AM857" s="83">
        <f t="shared" si="459"/>
        <v>0.22228704812904887</v>
      </c>
      <c r="AN857" s="90">
        <f t="shared" si="440"/>
        <v>75.70575682841644</v>
      </c>
      <c r="AO857" s="90">
        <f t="shared" si="440"/>
        <v>75.705664908382303</v>
      </c>
      <c r="AP857" s="90">
        <f t="shared" si="440"/>
        <v>75.70538598485534</v>
      </c>
      <c r="AQ857" s="90">
        <f t="shared" si="440"/>
        <v>75.70453976605468</v>
      </c>
      <c r="AR857" s="90">
        <f t="shared" si="440"/>
        <v>75.701973827155612</v>
      </c>
      <c r="AS857" s="90">
        <f t="shared" si="440"/>
        <v>75.694205799792584</v>
      </c>
      <c r="AT857" s="90">
        <f t="shared" si="440"/>
        <v>75.67079864988365</v>
      </c>
      <c r="AU857" s="90">
        <f t="shared" si="460"/>
        <v>75.601125647254108</v>
      </c>
    </row>
    <row r="858" spans="1:48" ht="12.95" customHeight="1">
      <c r="A858" s="182" t="s">
        <v>1422</v>
      </c>
      <c r="B858" s="183" t="s">
        <v>195</v>
      </c>
      <c r="C858" s="184">
        <v>59647.7713</v>
      </c>
      <c r="D858" s="184">
        <v>1E-4</v>
      </c>
      <c r="E858" s="53">
        <f t="shared" si="442"/>
        <v>91143.809665014065</v>
      </c>
      <c r="F858" s="83">
        <f t="shared" si="443"/>
        <v>91144</v>
      </c>
      <c r="G858" s="83">
        <f t="shared" si="438"/>
        <v>-4.2004319999250583E-2</v>
      </c>
      <c r="K858" s="83">
        <f t="shared" si="439"/>
        <v>-4.2004319999250583E-2</v>
      </c>
      <c r="O858" s="83">
        <f t="shared" ca="1" si="435"/>
        <v>-3.591633790382797E-2</v>
      </c>
      <c r="P858" s="83">
        <f t="shared" si="444"/>
        <v>-2.1705244427915073E-2</v>
      </c>
      <c r="Q858" s="146">
        <f t="shared" si="445"/>
        <v>44629.2713</v>
      </c>
      <c r="R858" s="83">
        <f t="shared" si="441"/>
        <v>4.1205246905079006E-4</v>
      </c>
      <c r="S858" s="85">
        <v>1</v>
      </c>
      <c r="T858" s="83">
        <f t="shared" si="446"/>
        <v>4.1205246905079006E-4</v>
      </c>
      <c r="Z858" s="83">
        <f t="shared" si="447"/>
        <v>91144</v>
      </c>
      <c r="AA858" s="90">
        <f t="shared" si="448"/>
        <v>-2.4071032270667508E-2</v>
      </c>
      <c r="AB858" s="90">
        <f t="shared" si="449"/>
        <v>-3.9638532156498152E-2</v>
      </c>
      <c r="AC858" s="90">
        <f t="shared" si="450"/>
        <v>-2.029907557133551E-2</v>
      </c>
      <c r="AD858" s="90">
        <f t="shared" si="451"/>
        <v>-1.7933287728583075E-2</v>
      </c>
      <c r="AE858" s="90">
        <f t="shared" si="452"/>
        <v>3.216028087561483E-4</v>
      </c>
      <c r="AF858" s="83">
        <f t="shared" si="453"/>
        <v>-2.029907557133551E-2</v>
      </c>
      <c r="AG858" s="147"/>
      <c r="AH858" s="83">
        <f t="shared" si="454"/>
        <v>-2.3657878427524336E-3</v>
      </c>
      <c r="AI858" s="83">
        <f t="shared" si="455"/>
        <v>1.286309186521001</v>
      </c>
      <c r="AJ858" s="83">
        <f t="shared" si="456"/>
        <v>-0.89954144882290776</v>
      </c>
      <c r="AK858" s="83">
        <f t="shared" si="457"/>
        <v>0.19383028282998432</v>
      </c>
      <c r="AL858" s="83">
        <f t="shared" si="458"/>
        <v>0.59511989068826965</v>
      </c>
      <c r="AM858" s="83">
        <f t="shared" si="459"/>
        <v>0.3066647199319687</v>
      </c>
      <c r="AN858" s="90">
        <f t="shared" si="440"/>
        <v>75.819524547152596</v>
      </c>
      <c r="AO858" s="90">
        <f t="shared" si="440"/>
        <v>75.819424921490409</v>
      </c>
      <c r="AP858" s="90">
        <f t="shared" si="440"/>
        <v>75.819109204124032</v>
      </c>
      <c r="AQ858" s="90">
        <f t="shared" si="440"/>
        <v>75.818108978713582</v>
      </c>
      <c r="AR858" s="90">
        <f t="shared" si="440"/>
        <v>75.814943100712711</v>
      </c>
      <c r="AS858" s="90">
        <f t="shared" si="440"/>
        <v>75.804951542213004</v>
      </c>
      <c r="AT858" s="90">
        <f t="shared" si="440"/>
        <v>75.773691764222434</v>
      </c>
      <c r="AU858" s="90">
        <f t="shared" si="460"/>
        <v>75.678162202500786</v>
      </c>
    </row>
    <row r="859" spans="1:48" ht="12.95" customHeight="1">
      <c r="A859" s="83" t="s">
        <v>1421</v>
      </c>
      <c r="B859" s="85" t="s">
        <v>195</v>
      </c>
      <c r="C859" s="84">
        <v>59658.8056</v>
      </c>
      <c r="D859" s="84">
        <v>1E-4</v>
      </c>
      <c r="E859" s="53">
        <f t="shared" si="442"/>
        <v>91193.809601575587</v>
      </c>
      <c r="F859" s="83">
        <f t="shared" si="443"/>
        <v>91194</v>
      </c>
      <c r="G859" s="83">
        <f t="shared" si="438"/>
        <v>-4.2018319996714126E-2</v>
      </c>
      <c r="K859" s="83">
        <f t="shared" si="439"/>
        <v>-4.2018319996714126E-2</v>
      </c>
      <c r="O859" s="83">
        <f t="shared" ca="1" si="435"/>
        <v>-3.596651357351955E-2</v>
      </c>
      <c r="P859" s="83">
        <f t="shared" si="444"/>
        <v>-2.1719852939854477E-2</v>
      </c>
      <c r="Q859" s="146">
        <f t="shared" si="445"/>
        <v>44640.3056</v>
      </c>
      <c r="R859" s="83">
        <f t="shared" si="441"/>
        <v>4.1202776485841643E-4</v>
      </c>
      <c r="S859" s="85">
        <v>1</v>
      </c>
      <c r="T859" s="83">
        <f t="shared" si="446"/>
        <v>4.1202776485841643E-4</v>
      </c>
      <c r="Z859" s="83">
        <f t="shared" si="447"/>
        <v>91194</v>
      </c>
      <c r="AA859" s="90">
        <f t="shared" si="448"/>
        <v>-2.4139817610706434E-2</v>
      </c>
      <c r="AB859" s="90">
        <f t="shared" si="449"/>
        <v>-3.9598355325862172E-2</v>
      </c>
      <c r="AC859" s="90">
        <f t="shared" si="450"/>
        <v>-2.029846705685965E-2</v>
      </c>
      <c r="AD859" s="90">
        <f t="shared" si="451"/>
        <v>-1.7878502386007692E-2</v>
      </c>
      <c r="AE859" s="90">
        <f t="shared" si="452"/>
        <v>3.1964084756648276E-4</v>
      </c>
      <c r="AF859" s="83">
        <f t="shared" si="453"/>
        <v>-2.029846705685965E-2</v>
      </c>
      <c r="AG859" s="147"/>
      <c r="AH859" s="83">
        <f t="shared" si="454"/>
        <v>-2.4199646708519575E-3</v>
      </c>
      <c r="AI859" s="83">
        <f t="shared" si="455"/>
        <v>1.2768596038388758</v>
      </c>
      <c r="AJ859" s="83">
        <f t="shared" si="456"/>
        <v>-0.91912267924525692</v>
      </c>
      <c r="AK859" s="83">
        <f t="shared" si="457"/>
        <v>0.20710356971923433</v>
      </c>
      <c r="AL859" s="83">
        <f t="shared" si="458"/>
        <v>0.64224902919545113</v>
      </c>
      <c r="AM859" s="83">
        <f t="shared" si="459"/>
        <v>0.33263787859335225</v>
      </c>
      <c r="AN859" s="90">
        <f t="shared" si="440"/>
        <v>75.85402943626984</v>
      </c>
      <c r="AO859" s="90">
        <f t="shared" si="440"/>
        <v>75.853930697259443</v>
      </c>
      <c r="AP859" s="90">
        <f t="shared" si="440"/>
        <v>75.853612687519117</v>
      </c>
      <c r="AQ859" s="90">
        <f t="shared" si="440"/>
        <v>75.852588806582844</v>
      </c>
      <c r="AR859" s="90">
        <f t="shared" si="440"/>
        <v>75.849295732911102</v>
      </c>
      <c r="AS859" s="90">
        <f t="shared" si="440"/>
        <v>75.838739588903465</v>
      </c>
      <c r="AT859" s="90">
        <f t="shared" si="440"/>
        <v>75.805244221733233</v>
      </c>
      <c r="AU859" s="90">
        <f t="shared" si="460"/>
        <v>75.701865757961301</v>
      </c>
    </row>
    <row r="860" spans="1:48" ht="12.95" customHeight="1">
      <c r="A860" s="83" t="s">
        <v>1421</v>
      </c>
      <c r="B860" s="85" t="s">
        <v>195</v>
      </c>
      <c r="C860" s="84">
        <v>59704.486799999999</v>
      </c>
      <c r="D860" s="84">
        <v>1E-4</v>
      </c>
      <c r="E860" s="53">
        <f t="shared" si="442"/>
        <v>91400.80570482224</v>
      </c>
      <c r="F860" s="83">
        <f t="shared" si="443"/>
        <v>91401</v>
      </c>
      <c r="G860" s="83">
        <f t="shared" si="438"/>
        <v>-4.2878280000877567E-2</v>
      </c>
      <c r="K860" s="83">
        <f t="shared" si="439"/>
        <v>-4.2878280000877567E-2</v>
      </c>
      <c r="O860" s="83">
        <f t="shared" ca="1" si="435"/>
        <v>-3.6174240846042711E-2</v>
      </c>
      <c r="P860" s="83">
        <f t="shared" si="444"/>
        <v>-2.178030289296513E-2</v>
      </c>
      <c r="Q860" s="146">
        <f t="shared" si="445"/>
        <v>44685.986799999999</v>
      </c>
      <c r="R860" s="83">
        <f t="shared" si="441"/>
        <v>4.451246380459972E-4</v>
      </c>
      <c r="S860" s="85">
        <v>1</v>
      </c>
      <c r="T860" s="83">
        <f t="shared" si="446"/>
        <v>4.451246380459972E-4</v>
      </c>
      <c r="Z860" s="83">
        <f t="shared" si="447"/>
        <v>91401</v>
      </c>
      <c r="AA860" s="90">
        <f t="shared" si="448"/>
        <v>-2.4389860817974372E-2</v>
      </c>
      <c r="AB860" s="90">
        <f t="shared" si="449"/>
        <v>-4.0268722075868325E-2</v>
      </c>
      <c r="AC860" s="90">
        <f t="shared" si="450"/>
        <v>-2.1097977107912436E-2</v>
      </c>
      <c r="AD860" s="90">
        <f t="shared" si="451"/>
        <v>-1.8488419182903195E-2</v>
      </c>
      <c r="AE860" s="90">
        <f t="shared" si="452"/>
        <v>3.4182164388274282E-4</v>
      </c>
      <c r="AF860" s="83">
        <f t="shared" si="453"/>
        <v>-2.1097977107912436E-2</v>
      </c>
      <c r="AG860" s="147"/>
      <c r="AH860" s="83">
        <f t="shared" si="454"/>
        <v>-2.6095579250092408E-3</v>
      </c>
      <c r="AI860" s="83">
        <f t="shared" si="455"/>
        <v>1.2334503981710703</v>
      </c>
      <c r="AJ860" s="83">
        <f t="shared" si="456"/>
        <v>-0.97641045078549515</v>
      </c>
      <c r="AK860" s="83">
        <f t="shared" si="457"/>
        <v>0.25503733142823964</v>
      </c>
      <c r="AL860" s="83">
        <f t="shared" si="458"/>
        <v>0.8295607824233785</v>
      </c>
      <c r="AM860" s="83">
        <f t="shared" si="459"/>
        <v>0.44032650874846546</v>
      </c>
      <c r="AN860" s="90">
        <f t="shared" si="440"/>
        <v>75.993990135675077</v>
      </c>
      <c r="AO860" s="90">
        <f t="shared" si="440"/>
        <v>75.993907324337755</v>
      </c>
      <c r="AP860" s="90">
        <f t="shared" si="440"/>
        <v>75.993618004781254</v>
      </c>
      <c r="AQ860" s="90">
        <f t="shared" si="440"/>
        <v>75.99260764814413</v>
      </c>
      <c r="AR860" s="90">
        <f t="shared" si="440"/>
        <v>75.9890846911956</v>
      </c>
      <c r="AS860" s="90">
        <f t="shared" si="440"/>
        <v>75.976865004457068</v>
      </c>
      <c r="AT860" s="90">
        <f t="shared" si="440"/>
        <v>75.935204889044101</v>
      </c>
      <c r="AU860" s="90">
        <f t="shared" si="460"/>
        <v>75.799998477567826</v>
      </c>
      <c r="AV860" s="90"/>
    </row>
    <row r="861" spans="1:48" ht="12.95" customHeight="1">
      <c r="A861" s="201" t="s">
        <v>1423</v>
      </c>
      <c r="B861" s="202" t="s">
        <v>197</v>
      </c>
      <c r="C861" s="203">
        <v>60029.665399999998</v>
      </c>
      <c r="D861" s="203">
        <v>2.0000000000000001E-4</v>
      </c>
      <c r="E861" s="53">
        <f t="shared" si="442"/>
        <v>92874.293771230354</v>
      </c>
      <c r="F861" s="83">
        <f t="shared" si="443"/>
        <v>92874.5</v>
      </c>
      <c r="G861" s="83">
        <f t="shared" si="438"/>
        <v>-4.551186000026064E-2</v>
      </c>
      <c r="K861" s="83">
        <f t="shared" si="439"/>
        <v>-4.551186000026064E-2</v>
      </c>
      <c r="O861" s="83">
        <f t="shared" ca="1" si="435"/>
        <v>-3.7652917831853656E-2</v>
      </c>
      <c r="P861" s="83">
        <f t="shared" si="444"/>
        <v>-2.2209244099493826E-2</v>
      </c>
      <c r="Q861" s="146">
        <f t="shared" si="445"/>
        <v>45011.165399999998</v>
      </c>
      <c r="R861" s="83">
        <f t="shared" si="441"/>
        <v>5.4301190781867032E-4</v>
      </c>
      <c r="S861" s="85">
        <v>1</v>
      </c>
      <c r="T861" s="83">
        <f t="shared" si="446"/>
        <v>5.4301190781867032E-4</v>
      </c>
      <c r="Z861" s="83">
        <f t="shared" si="447"/>
        <v>92874.5</v>
      </c>
      <c r="AA861" s="90">
        <f t="shared" si="448"/>
        <v>-2.4818074262751542E-2</v>
      </c>
      <c r="AB861" s="90">
        <f t="shared" si="449"/>
        <v>-4.2903029837002928E-2</v>
      </c>
      <c r="AC861" s="90">
        <f t="shared" si="450"/>
        <v>-2.3302615900766814E-2</v>
      </c>
      <c r="AD861" s="90">
        <f t="shared" si="451"/>
        <v>-2.0693785737509098E-2</v>
      </c>
      <c r="AE861" s="90">
        <f t="shared" si="452"/>
        <v>4.2823276814993495E-4</v>
      </c>
      <c r="AF861" s="83">
        <f t="shared" si="453"/>
        <v>-2.3302615900766814E-2</v>
      </c>
      <c r="AG861" s="147"/>
      <c r="AH861" s="83">
        <f t="shared" si="454"/>
        <v>-2.6088301632577146E-3</v>
      </c>
      <c r="AI861" s="83">
        <f t="shared" si="455"/>
        <v>0.92095691728616347</v>
      </c>
      <c r="AJ861" s="83">
        <f t="shared" si="456"/>
        <v>-0.72878404919527306</v>
      </c>
      <c r="AK861" s="83">
        <f t="shared" si="457"/>
        <v>0.33659370152063545</v>
      </c>
      <c r="AL861" s="83">
        <f t="shared" si="458"/>
        <v>1.8014493848983957</v>
      </c>
      <c r="AM861" s="83">
        <f t="shared" si="459"/>
        <v>1.262035435345739</v>
      </c>
      <c r="AN861" s="90">
        <f t="shared" ref="AN861:AT870" si="461">$AU861+$AB$7*SIN(AO861)</f>
        <v>76.841484286774147</v>
      </c>
      <c r="AO861" s="90">
        <f t="shared" si="461"/>
        <v>76.841484280525705</v>
      </c>
      <c r="AP861" s="90">
        <f t="shared" si="461"/>
        <v>76.841484138438489</v>
      </c>
      <c r="AQ861" s="90">
        <f t="shared" si="461"/>
        <v>76.841480907469247</v>
      </c>
      <c r="AR861" s="90">
        <f t="shared" si="461"/>
        <v>76.841407459326163</v>
      </c>
      <c r="AS861" s="90">
        <f t="shared" si="461"/>
        <v>76.839748991726381</v>
      </c>
      <c r="AT861" s="90">
        <f t="shared" si="461"/>
        <v>76.806727233329184</v>
      </c>
      <c r="AU861" s="90">
        <f t="shared" si="460"/>
        <v>76.498542256989197</v>
      </c>
    </row>
    <row r="862" spans="1:48" ht="12.95" customHeight="1">
      <c r="A862" s="201" t="s">
        <v>1423</v>
      </c>
      <c r="B862" s="202" t="s">
        <v>195</v>
      </c>
      <c r="C862" s="203">
        <v>60029.774299999997</v>
      </c>
      <c r="D862" s="203">
        <v>1E-4</v>
      </c>
      <c r="E862" s="53">
        <f t="shared" si="442"/>
        <v>92874.787231902214</v>
      </c>
      <c r="F862" s="83">
        <f t="shared" si="443"/>
        <v>92875</v>
      </c>
      <c r="G862" s="83">
        <f t="shared" si="438"/>
        <v>-4.6955000005254988E-2</v>
      </c>
      <c r="K862" s="83">
        <f t="shared" si="439"/>
        <v>-4.6955000005254988E-2</v>
      </c>
      <c r="O862" s="83">
        <f t="shared" ca="1" si="435"/>
        <v>-3.765341958855057E-2</v>
      </c>
      <c r="P862" s="83">
        <f t="shared" si="444"/>
        <v>-2.2209389245589219E-2</v>
      </c>
      <c r="Q862" s="146">
        <f t="shared" si="445"/>
        <v>45011.274299999997</v>
      </c>
      <c r="R862" s="83">
        <f t="shared" si="441"/>
        <v>6.1234525186888624E-4</v>
      </c>
      <c r="S862" s="85">
        <v>1</v>
      </c>
      <c r="T862" s="83">
        <f t="shared" si="446"/>
        <v>6.1234525186888624E-4</v>
      </c>
      <c r="Z862" s="83">
        <f t="shared" si="447"/>
        <v>92875</v>
      </c>
      <c r="AA862" s="90">
        <f t="shared" si="448"/>
        <v>-2.4817927332208608E-2</v>
      </c>
      <c r="AB862" s="90">
        <f t="shared" si="449"/>
        <v>-4.4346461918635595E-2</v>
      </c>
      <c r="AC862" s="90">
        <f t="shared" si="450"/>
        <v>-2.4745610759665769E-2</v>
      </c>
      <c r="AD862" s="90">
        <f t="shared" si="451"/>
        <v>-2.213707267304638E-2</v>
      </c>
      <c r="AE862" s="90">
        <f t="shared" si="452"/>
        <v>4.9004998653173683E-4</v>
      </c>
      <c r="AF862" s="83">
        <f t="shared" si="453"/>
        <v>-2.4745610759665769E-2</v>
      </c>
      <c r="AG862" s="147"/>
      <c r="AH862" s="83">
        <f t="shared" si="454"/>
        <v>-2.6085380866193897E-3</v>
      </c>
      <c r="AI862" s="83">
        <f t="shared" si="455"/>
        <v>0.92087501708915398</v>
      </c>
      <c r="AJ862" s="83">
        <f t="shared" si="456"/>
        <v>-0.72861741060244012</v>
      </c>
      <c r="AK862" s="83">
        <f t="shared" si="457"/>
        <v>0.33657445819257786</v>
      </c>
      <c r="AL862" s="83">
        <f t="shared" si="458"/>
        <v>1.8016927124991551</v>
      </c>
      <c r="AM862" s="83">
        <f t="shared" si="459"/>
        <v>1.2623509255926291</v>
      </c>
      <c r="AN862" s="90">
        <f t="shared" si="461"/>
        <v>76.841732214681628</v>
      </c>
      <c r="AO862" s="90">
        <f t="shared" si="461"/>
        <v>76.841732208496623</v>
      </c>
      <c r="AP862" s="90">
        <f t="shared" si="461"/>
        <v>76.841732067579301</v>
      </c>
      <c r="AQ862" s="90">
        <f t="shared" si="461"/>
        <v>76.841728857004796</v>
      </c>
      <c r="AR862" s="90">
        <f t="shared" si="461"/>
        <v>76.841655731040362</v>
      </c>
      <c r="AS862" s="90">
        <f t="shared" si="461"/>
        <v>76.840001331894911</v>
      </c>
      <c r="AT862" s="90">
        <f t="shared" si="461"/>
        <v>76.807001411455602</v>
      </c>
      <c r="AU862" s="90">
        <f t="shared" si="460"/>
        <v>76.498779292543801</v>
      </c>
    </row>
    <row r="863" spans="1:48" ht="12.95" customHeight="1">
      <c r="A863" s="201" t="s">
        <v>1423</v>
      </c>
      <c r="B863" s="202" t="s">
        <v>197</v>
      </c>
      <c r="C863" s="203">
        <v>60029.885999999999</v>
      </c>
      <c r="D863" s="203">
        <v>2.0000000000000001E-4</v>
      </c>
      <c r="E863" s="53">
        <f t="shared" si="442"/>
        <v>92875.293380268122</v>
      </c>
      <c r="F863" s="83">
        <f t="shared" si="443"/>
        <v>92875.5</v>
      </c>
      <c r="G863" s="83">
        <f t="shared" si="438"/>
        <v>-4.5598140000947751E-2</v>
      </c>
      <c r="K863" s="83">
        <f t="shared" si="439"/>
        <v>-4.5598140000947751E-2</v>
      </c>
      <c r="O863" s="83">
        <f t="shared" ca="1" si="435"/>
        <v>-3.7653921345247483E-2</v>
      </c>
      <c r="P863" s="83">
        <f t="shared" si="444"/>
        <v>-2.2209534391409363E-2</v>
      </c>
      <c r="Q863" s="146">
        <f t="shared" si="445"/>
        <v>45011.385999999999</v>
      </c>
      <c r="R863" s="83">
        <f t="shared" si="441"/>
        <v>5.4702687235853062E-4</v>
      </c>
      <c r="S863" s="85">
        <v>1</v>
      </c>
      <c r="T863" s="83">
        <f t="shared" si="446"/>
        <v>5.4702687235853062E-4</v>
      </c>
      <c r="Z863" s="83">
        <f t="shared" si="447"/>
        <v>92875.5</v>
      </c>
      <c r="AA863" s="90">
        <f t="shared" si="448"/>
        <v>-2.4817780267041897E-2</v>
      </c>
      <c r="AB863" s="90">
        <f t="shared" si="449"/>
        <v>-4.2989894125315217E-2</v>
      </c>
      <c r="AC863" s="90">
        <f t="shared" si="450"/>
        <v>-2.3388605609538388E-2</v>
      </c>
      <c r="AD863" s="90">
        <f t="shared" si="451"/>
        <v>-2.0780359733905854E-2</v>
      </c>
      <c r="AE863" s="90">
        <f t="shared" si="452"/>
        <v>4.3182335067053581E-4</v>
      </c>
      <c r="AF863" s="83">
        <f t="shared" si="453"/>
        <v>-2.3388605609538388E-2</v>
      </c>
      <c r="AG863" s="147"/>
      <c r="AH863" s="83">
        <f t="shared" si="454"/>
        <v>-2.608245875632533E-3</v>
      </c>
      <c r="AI863" s="83">
        <f t="shared" si="455"/>
        <v>0.920793136140728</v>
      </c>
      <c r="AJ863" s="83">
        <f t="shared" si="456"/>
        <v>-0.72845075851559193</v>
      </c>
      <c r="AK863" s="83">
        <f t="shared" si="457"/>
        <v>0.33655519836402431</v>
      </c>
      <c r="AL863" s="83">
        <f t="shared" si="458"/>
        <v>1.8019359968269948</v>
      </c>
      <c r="AM863" s="83">
        <f t="shared" si="459"/>
        <v>1.2626664566298662</v>
      </c>
      <c r="AN863" s="90">
        <f t="shared" si="461"/>
        <v>76.841980120542601</v>
      </c>
      <c r="AO863" s="90">
        <f t="shared" si="461"/>
        <v>76.84198011442048</v>
      </c>
      <c r="AP863" s="90">
        <f t="shared" si="461"/>
        <v>76.841979974665477</v>
      </c>
      <c r="AQ863" s="90">
        <f t="shared" si="461"/>
        <v>76.841976784392571</v>
      </c>
      <c r="AR863" s="90">
        <f t="shared" si="461"/>
        <v>76.841903979740039</v>
      </c>
      <c r="AS863" s="90">
        <f t="shared" si="461"/>
        <v>76.840253645448286</v>
      </c>
      <c r="AT863" s="90">
        <f t="shared" si="461"/>
        <v>76.807275572264302</v>
      </c>
      <c r="AU863" s="90">
        <f t="shared" si="460"/>
        <v>76.499016328098406</v>
      </c>
    </row>
    <row r="864" spans="1:48" ht="12.95" customHeight="1">
      <c r="A864" s="201" t="s">
        <v>1423</v>
      </c>
      <c r="B864" s="202" t="s">
        <v>195</v>
      </c>
      <c r="C864" s="203">
        <v>60089.583100000003</v>
      </c>
      <c r="D864" s="203">
        <v>2.9999999999999997E-4</v>
      </c>
      <c r="E864" s="53">
        <f t="shared" si="442"/>
        <v>93145.800001703799</v>
      </c>
      <c r="F864" s="83">
        <f t="shared" si="443"/>
        <v>93146</v>
      </c>
      <c r="G864" s="83">
        <f t="shared" si="438"/>
        <v>-4.4136879994766787E-2</v>
      </c>
      <c r="K864" s="83">
        <f t="shared" si="439"/>
        <v>-4.4136879994766787E-2</v>
      </c>
      <c r="O864" s="83">
        <f t="shared" ca="1" si="435"/>
        <v>-3.7925371718278943E-2</v>
      </c>
      <c r="P864" s="83">
        <f t="shared" si="444"/>
        <v>-2.2288017925057746E-2</v>
      </c>
      <c r="Q864" s="146">
        <f t="shared" si="445"/>
        <v>45071.083100000003</v>
      </c>
      <c r="R864" s="83">
        <f t="shared" si="441"/>
        <v>4.7737277374117041E-4</v>
      </c>
      <c r="S864" s="85">
        <v>1</v>
      </c>
      <c r="T864" s="83">
        <f t="shared" si="446"/>
        <v>4.7737277374117041E-4</v>
      </c>
      <c r="Z864" s="83">
        <f t="shared" si="447"/>
        <v>93146</v>
      </c>
      <c r="AA864" s="90">
        <f t="shared" si="448"/>
        <v>-2.4719872876805861E-2</v>
      </c>
      <c r="AB864" s="90">
        <f t="shared" si="449"/>
        <v>-4.1705025043018672E-2</v>
      </c>
      <c r="AC864" s="90">
        <f t="shared" si="450"/>
        <v>-2.1848862069709041E-2</v>
      </c>
      <c r="AD864" s="90">
        <f t="shared" si="451"/>
        <v>-1.9417007117960926E-2</v>
      </c>
      <c r="AE864" s="90">
        <f t="shared" si="452"/>
        <v>3.7702016541894524E-4</v>
      </c>
      <c r="AF864" s="83">
        <f t="shared" si="453"/>
        <v>-2.1848862069709041E-2</v>
      </c>
      <c r="AG864" s="147"/>
      <c r="AH864" s="83">
        <f t="shared" si="454"/>
        <v>-2.4318549517481167E-3</v>
      </c>
      <c r="AI864" s="83">
        <f t="shared" si="455"/>
        <v>0.87924698346458952</v>
      </c>
      <c r="AJ864" s="83">
        <f t="shared" si="456"/>
        <v>-0.63686690865568041</v>
      </c>
      <c r="AK864" s="83">
        <f t="shared" si="457"/>
        <v>0.32397814405584197</v>
      </c>
      <c r="AL864" s="83">
        <f t="shared" si="458"/>
        <v>1.9275662781983267</v>
      </c>
      <c r="AM864" s="83">
        <f t="shared" si="459"/>
        <v>1.4399215533946477</v>
      </c>
      <c r="AN864" s="90">
        <f t="shared" si="461"/>
        <v>76.972999920779728</v>
      </c>
      <c r="AO864" s="90">
        <f t="shared" si="461"/>
        <v>76.972999920779728</v>
      </c>
      <c r="AP864" s="90">
        <f t="shared" si="461"/>
        <v>76.972999920779827</v>
      </c>
      <c r="AQ864" s="90">
        <f t="shared" si="461"/>
        <v>76.972999920701369</v>
      </c>
      <c r="AR864" s="90">
        <f t="shared" si="461"/>
        <v>76.972999977718203</v>
      </c>
      <c r="AS864" s="90">
        <f t="shared" si="461"/>
        <v>76.972958325209078</v>
      </c>
      <c r="AT864" s="90">
        <f t="shared" si="461"/>
        <v>76.953005777546508</v>
      </c>
      <c r="AU864" s="90">
        <f t="shared" si="460"/>
        <v>76.627252563139791</v>
      </c>
    </row>
    <row r="865" spans="1:47" ht="12.95" customHeight="1">
      <c r="A865" s="80" t="s">
        <v>1432</v>
      </c>
      <c r="B865" s="202" t="s">
        <v>195</v>
      </c>
      <c r="C865" s="223">
        <v>60372.716899999999</v>
      </c>
      <c r="D865" s="222">
        <v>1E-4</v>
      </c>
      <c r="E865" s="53">
        <f t="shared" ref="E865:E870" si="462">+(C865-C$7)/C$8</f>
        <v>94428.769654370903</v>
      </c>
      <c r="F865" s="83">
        <f t="shared" si="443"/>
        <v>94429</v>
      </c>
      <c r="G865" s="83">
        <f t="shared" ref="G865:G870" si="463">+C865-(C$7+F865*C$8)</f>
        <v>-5.0834120003855787E-2</v>
      </c>
      <c r="K865" s="83">
        <f t="shared" ref="K865:K870" si="464">G865</f>
        <v>-5.0834120003855787E-2</v>
      </c>
      <c r="O865" s="83">
        <f t="shared" ref="O865:O870" ca="1" si="465">+C$11+C$12*F865</f>
        <v>-3.9212879402564967E-2</v>
      </c>
      <c r="P865" s="83">
        <f t="shared" ref="P865:P870" si="466">+D$11+D$12*F865+D$13*F865^2</f>
        <v>-2.2659173458864437E-2</v>
      </c>
      <c r="Q865" s="146">
        <f t="shared" ref="Q865:Q870" si="467">+C865-15018.5</f>
        <v>45354.216899999999</v>
      </c>
      <c r="R865" s="83">
        <f t="shared" ref="R865:R870" si="468">+(P865-G865)^2</f>
        <v>7.9382761281312001E-4</v>
      </c>
      <c r="S865" s="85">
        <v>1</v>
      </c>
      <c r="T865" s="83">
        <f t="shared" ref="T865:T870" si="469">+S865*R865</f>
        <v>7.9382761281312001E-4</v>
      </c>
      <c r="Z865" s="83">
        <f t="shared" ref="Z865:Z870" si="470">F865</f>
        <v>94429</v>
      </c>
      <c r="AA865" s="90">
        <f t="shared" ref="AA865:AA870" si="471">AB$3+AB$4*Z865+AB$5*Z865^2+AH865</f>
        <v>-2.3929157150031001E-2</v>
      </c>
      <c r="AB865" s="90">
        <f t="shared" ref="AB865:AB870" si="472">IF(S865&lt;&gt;0,G865-AH865, -9999)</f>
        <v>-4.9564136312689223E-2</v>
      </c>
      <c r="AC865" s="90">
        <f t="shared" ref="AC865:AC870" si="473">+G865-P865</f>
        <v>-2.817494654499135E-2</v>
      </c>
      <c r="AD865" s="90">
        <f t="shared" ref="AD865:AD870" si="474">IF(S865&lt;&gt;0,G865-AA865, -9999)</f>
        <v>-2.6904962853824786E-2</v>
      </c>
      <c r="AE865" s="90">
        <f t="shared" ref="AE865:AE870" si="475">+(G865-AA865)^2*S865</f>
        <v>7.2387702616569162E-4</v>
      </c>
      <c r="AF865" s="83">
        <f t="shared" ref="AF865:AF870" si="476">IF(S865&lt;&gt;0,G865-P865, -9999)</f>
        <v>-2.817494654499135E-2</v>
      </c>
      <c r="AG865" s="147"/>
      <c r="AH865" s="83">
        <f t="shared" ref="AH865:AH870" si="477">$AB$6*($AB$11/AI865*AJ865+$AB$12)</f>
        <v>-1.2699836911665621E-3</v>
      </c>
      <c r="AI865" s="83">
        <f t="shared" ref="AI865:AI870" si="478">1+$AB$7*COS(AL865)</f>
        <v>0.74393656014129872</v>
      </c>
      <c r="AJ865" s="83">
        <f t="shared" ref="AJ865:AJ870" si="479">SIN(AL865+RADIANS($AB$9))</f>
        <v>-0.21161857796166142</v>
      </c>
      <c r="AK865" s="83">
        <f t="shared" si="457"/>
        <v>0.23232443607162442</v>
      </c>
      <c r="AL865" s="83">
        <f t="shared" si="458"/>
        <v>2.4047631298747625</v>
      </c>
      <c r="AM865" s="83">
        <f t="shared" si="459"/>
        <v>2.5904013626554452</v>
      </c>
      <c r="AN865" s="90">
        <f t="shared" ref="AN865:AT865" si="480">$AU865+$AB$7*SIN(AO865)</f>
        <v>77.528518316024105</v>
      </c>
      <c r="AO865" s="90">
        <f t="shared" si="480"/>
        <v>77.528508069977676</v>
      </c>
      <c r="AP865" s="90">
        <f t="shared" si="480"/>
        <v>77.528563901915192</v>
      </c>
      <c r="AQ865" s="90">
        <f t="shared" si="480"/>
        <v>77.528259606617169</v>
      </c>
      <c r="AR865" s="90">
        <f t="shared" si="480"/>
        <v>77.529916288582655</v>
      </c>
      <c r="AS865" s="90">
        <f t="shared" si="480"/>
        <v>77.520843025702575</v>
      </c>
      <c r="AT865" s="90">
        <f t="shared" si="480"/>
        <v>77.569033528361004</v>
      </c>
      <c r="AU865" s="90">
        <f t="shared" ref="AU865:AU870" si="481">RADIANS($AB$9)+$AB$18*(F865-AB$15)</f>
        <v>77.235485796256611</v>
      </c>
    </row>
    <row r="866" spans="1:47" ht="12.95" customHeight="1">
      <c r="A866" s="80" t="s">
        <v>1432</v>
      </c>
      <c r="B866" s="202" t="s">
        <v>197</v>
      </c>
      <c r="C866" s="223">
        <v>60372.828300000001</v>
      </c>
      <c r="D866" s="222">
        <v>2.0000000000000001E-4</v>
      </c>
      <c r="E866" s="53">
        <f t="shared" si="462"/>
        <v>94429.274443341026</v>
      </c>
      <c r="F866" s="83">
        <f t="shared" si="443"/>
        <v>94429.5</v>
      </c>
      <c r="G866" s="83">
        <f t="shared" si="463"/>
        <v>-4.9777259999245871E-2</v>
      </c>
      <c r="K866" s="83">
        <f t="shared" si="464"/>
        <v>-4.9777259999245871E-2</v>
      </c>
      <c r="O866" s="83">
        <f t="shared" ca="1" si="465"/>
        <v>-3.921338115926188E-2</v>
      </c>
      <c r="P866" s="83">
        <f t="shared" si="466"/>
        <v>-2.2659317749199725E-2</v>
      </c>
      <c r="Q866" s="146">
        <f t="shared" si="467"/>
        <v>45354.328300000001</v>
      </c>
      <c r="R866" s="83">
        <f t="shared" si="468"/>
        <v>7.3538279187683778E-4</v>
      </c>
      <c r="S866" s="85">
        <v>1</v>
      </c>
      <c r="T866" s="83">
        <f t="shared" si="469"/>
        <v>7.3538279187683778E-4</v>
      </c>
      <c r="Z866" s="83">
        <f t="shared" si="470"/>
        <v>94429.5</v>
      </c>
      <c r="AA866" s="90">
        <f t="shared" si="471"/>
        <v>-2.392878765643449E-2</v>
      </c>
      <c r="AB866" s="90">
        <f t="shared" si="472"/>
        <v>-4.8507790092011102E-2</v>
      </c>
      <c r="AC866" s="90">
        <f t="shared" si="473"/>
        <v>-2.7117942250046146E-2</v>
      </c>
      <c r="AD866" s="90">
        <f t="shared" si="474"/>
        <v>-2.5848472342811381E-2</v>
      </c>
      <c r="AE866" s="90">
        <f t="shared" si="475"/>
        <v>6.6814352245708492E-4</v>
      </c>
      <c r="AF866" s="83">
        <f t="shared" si="476"/>
        <v>-2.7117942250046146E-2</v>
      </c>
      <c r="AG866" s="147"/>
      <c r="AH866" s="83">
        <f t="shared" si="477"/>
        <v>-1.2694699072347661E-3</v>
      </c>
      <c r="AI866" s="83">
        <f t="shared" si="478"/>
        <v>0.74389967371469168</v>
      </c>
      <c r="AJ866" s="83">
        <f t="shared" si="479"/>
        <v>-0.21146338632401865</v>
      </c>
      <c r="AK866" s="83">
        <f t="shared" si="457"/>
        <v>0.23228377408856538</v>
      </c>
      <c r="AL866" s="83">
        <f t="shared" si="458"/>
        <v>2.4049219149574315</v>
      </c>
      <c r="AM866" s="83">
        <f t="shared" si="459"/>
        <v>2.5910136192949338</v>
      </c>
      <c r="AN866" s="90">
        <f t="shared" ref="AN866:AT866" si="482">$AU866+$AB$7*SIN(AO866)</f>
        <v>77.528718596496944</v>
      </c>
      <c r="AO866" s="90">
        <f t="shared" si="482"/>
        <v>77.528708329741903</v>
      </c>
      <c r="AP866" s="90">
        <f t="shared" si="482"/>
        <v>77.528764256636649</v>
      </c>
      <c r="AQ866" s="90">
        <f t="shared" si="482"/>
        <v>77.528459541204114</v>
      </c>
      <c r="AR866" s="90">
        <f t="shared" si="482"/>
        <v>77.530117979431921</v>
      </c>
      <c r="AS866" s="90">
        <f t="shared" si="482"/>
        <v>77.521037993419029</v>
      </c>
      <c r="AT866" s="90">
        <f t="shared" si="482"/>
        <v>77.569248973842306</v>
      </c>
      <c r="AU866" s="90">
        <f t="shared" si="481"/>
        <v>77.235722831811216</v>
      </c>
    </row>
    <row r="867" spans="1:47" ht="12.95" customHeight="1">
      <c r="A867" s="80" t="s">
        <v>1432</v>
      </c>
      <c r="B867" s="202" t="s">
        <v>197</v>
      </c>
      <c r="C867" s="223">
        <v>60398.647900000004</v>
      </c>
      <c r="D867" s="222">
        <v>2.0000000000000001E-4</v>
      </c>
      <c r="E867" s="53">
        <f t="shared" si="462"/>
        <v>94546.271295161641</v>
      </c>
      <c r="F867" s="83">
        <f t="shared" si="443"/>
        <v>94546.5</v>
      </c>
      <c r="G867" s="83">
        <f t="shared" si="463"/>
        <v>-5.0472019996959716E-2</v>
      </c>
      <c r="K867" s="83">
        <f t="shared" si="464"/>
        <v>-5.0472019996959716E-2</v>
      </c>
      <c r="O867" s="83">
        <f t="shared" ca="1" si="465"/>
        <v>-3.9330792226340179E-2</v>
      </c>
      <c r="P867" s="83">
        <f t="shared" si="466"/>
        <v>-2.2693074119588059E-2</v>
      </c>
      <c r="Q867" s="146">
        <f t="shared" si="467"/>
        <v>45380.147900000004</v>
      </c>
      <c r="R867" s="83">
        <f t="shared" si="468"/>
        <v>7.716698340579438E-4</v>
      </c>
      <c r="S867" s="85">
        <v>1</v>
      </c>
      <c r="T867" s="83">
        <f t="shared" si="469"/>
        <v>7.716698340579438E-4</v>
      </c>
      <c r="Z867" s="83">
        <f t="shared" si="470"/>
        <v>94546.5</v>
      </c>
      <c r="AA867" s="90">
        <f t="shared" si="471"/>
        <v>-2.384166301336977E-2</v>
      </c>
      <c r="AB867" s="90">
        <f t="shared" si="472"/>
        <v>-4.9323431103178002E-2</v>
      </c>
      <c r="AC867" s="90">
        <f t="shared" si="473"/>
        <v>-2.7778945877371657E-2</v>
      </c>
      <c r="AD867" s="90">
        <f t="shared" si="474"/>
        <v>-2.6630356983589946E-2</v>
      </c>
      <c r="AE867" s="90">
        <f t="shared" si="475"/>
        <v>7.0917591307343786E-4</v>
      </c>
      <c r="AF867" s="83">
        <f t="shared" si="476"/>
        <v>-2.7778945877371657E-2</v>
      </c>
      <c r="AG867" s="147"/>
      <c r="AH867" s="83">
        <f t="shared" si="477"/>
        <v>-1.1485888937817115E-3</v>
      </c>
      <c r="AI867" s="83">
        <f t="shared" si="478"/>
        <v>0.73554172185125877</v>
      </c>
      <c r="AJ867" s="83">
        <f t="shared" si="479"/>
        <v>-0.17542582587098415</v>
      </c>
      <c r="AK867" s="83">
        <f t="shared" si="457"/>
        <v>0.2227216827048325</v>
      </c>
      <c r="AL867" s="83">
        <f t="shared" si="458"/>
        <v>2.4416555931651378</v>
      </c>
      <c r="AM867" s="83">
        <f t="shared" si="459"/>
        <v>2.7397798304030752</v>
      </c>
      <c r="AN867" s="90">
        <f t="shared" ref="AN867:AT867" si="483">$AU867+$AB$7*SIN(AO867)</f>
        <v>77.575317156552174</v>
      </c>
      <c r="AO867" s="90">
        <f t="shared" si="483"/>
        <v>77.575301179758782</v>
      </c>
      <c r="AP867" s="90">
        <f t="shared" si="483"/>
        <v>77.5753822698438</v>
      </c>
      <c r="AQ867" s="90">
        <f t="shared" si="483"/>
        <v>77.57497059964372</v>
      </c>
      <c r="AR867" s="90">
        <f t="shared" si="483"/>
        <v>77.577058004697449</v>
      </c>
      <c r="AS867" s="90">
        <f t="shared" si="483"/>
        <v>77.566407853998243</v>
      </c>
      <c r="AT867" s="90">
        <f t="shared" si="483"/>
        <v>77.619150697917902</v>
      </c>
      <c r="AU867" s="90">
        <f t="shared" si="481"/>
        <v>77.29118915158881</v>
      </c>
    </row>
    <row r="868" spans="1:47" ht="12.95" customHeight="1">
      <c r="A868" s="80" t="s">
        <v>1432</v>
      </c>
      <c r="B868" s="202" t="s">
        <v>195</v>
      </c>
      <c r="C868" s="223">
        <v>60407.580099999999</v>
      </c>
      <c r="D868" s="222">
        <v>5.9999999999999995E-4</v>
      </c>
      <c r="E868" s="53">
        <f t="shared" si="462"/>
        <v>94586.7459454208</v>
      </c>
      <c r="F868" s="83">
        <f t="shared" si="443"/>
        <v>94586.5</v>
      </c>
      <c r="O868" s="83">
        <f t="shared" ca="1" si="465"/>
        <v>-3.9370932762093448E-2</v>
      </c>
      <c r="P868" s="83">
        <f t="shared" si="466"/>
        <v>-2.2704611301865307E-2</v>
      </c>
      <c r="Q868" s="146">
        <f t="shared" si="467"/>
        <v>45389.080099999999</v>
      </c>
      <c r="R868" s="83">
        <f>+(P868-U868)^2</f>
        <v>5.9261346067373197E-3</v>
      </c>
      <c r="S868" s="85">
        <v>1</v>
      </c>
      <c r="T868" s="83">
        <f t="shared" si="469"/>
        <v>5.9261346067373197E-3</v>
      </c>
      <c r="U868" s="83">
        <f>+C868-(C$7+F868*C$8)</f>
        <v>5.4276779999781866E-2</v>
      </c>
      <c r="Z868" s="83">
        <f t="shared" si="470"/>
        <v>94586.5</v>
      </c>
      <c r="AA868" s="90">
        <f t="shared" si="471"/>
        <v>-2.3811600809075673E-2</v>
      </c>
      <c r="AB868" s="90">
        <f>IF(S868&lt;&gt;0,U868-AH868, -9999)</f>
        <v>5.5383769506992232E-2</v>
      </c>
      <c r="AC868" s="90">
        <f>+U868-P868</f>
        <v>7.6981391301647176E-2</v>
      </c>
      <c r="AD868" s="90">
        <f>IF(S868&lt;&gt;0,U868-AA868, -9999)</f>
        <v>7.8088380808857535E-2</v>
      </c>
      <c r="AE868" s="90">
        <f>+(U868-AA868)^2*S868</f>
        <v>6.0977952173491496E-3</v>
      </c>
      <c r="AF868" s="83">
        <f>IF(S868&lt;&gt;0,U868-P868, -9999)</f>
        <v>7.6981391301647176E-2</v>
      </c>
      <c r="AG868" s="147"/>
      <c r="AH868" s="83">
        <f t="shared" si="477"/>
        <v>-1.1069895072103675E-3</v>
      </c>
      <c r="AI868" s="83">
        <f t="shared" si="478"/>
        <v>0.73280647771935647</v>
      </c>
      <c r="AJ868" s="83">
        <f t="shared" si="479"/>
        <v>-0.16323238189380507</v>
      </c>
      <c r="AK868" s="83">
        <f t="shared" si="457"/>
        <v>0.21943279262574289</v>
      </c>
      <c r="AL868" s="83">
        <f t="shared" si="458"/>
        <v>2.4540277815918707</v>
      </c>
      <c r="AM868" s="83">
        <f t="shared" si="459"/>
        <v>2.7933091078390087</v>
      </c>
      <c r="AN868" s="90">
        <f t="shared" ref="AN868:AT868" si="484">$AU868+$AB$7*SIN(AO868)</f>
        <v>77.591129783239097</v>
      </c>
      <c r="AO868" s="90">
        <f t="shared" si="484"/>
        <v>77.591111435426157</v>
      </c>
      <c r="AP868" s="90">
        <f t="shared" si="484"/>
        <v>77.591202494354164</v>
      </c>
      <c r="AQ868" s="90">
        <f t="shared" si="484"/>
        <v>77.590750461408362</v>
      </c>
      <c r="AR868" s="90">
        <f t="shared" si="484"/>
        <v>77.592991639098571</v>
      </c>
      <c r="AS868" s="90">
        <f t="shared" si="484"/>
        <v>77.581810128273517</v>
      </c>
      <c r="AT868" s="90">
        <f t="shared" si="484"/>
        <v>77.635978781924976</v>
      </c>
      <c r="AU868" s="90">
        <f t="shared" si="481"/>
        <v>77.310151995957227</v>
      </c>
    </row>
    <row r="869" spans="1:47" ht="12.95" customHeight="1">
      <c r="A869" s="80" t="s">
        <v>1432</v>
      </c>
      <c r="B869" s="202" t="s">
        <v>195</v>
      </c>
      <c r="C869" s="223">
        <v>60437.3753</v>
      </c>
      <c r="D869" s="222">
        <v>1E-4</v>
      </c>
      <c r="E869" s="53">
        <f t="shared" si="462"/>
        <v>94721.757510253927</v>
      </c>
      <c r="F869" s="83">
        <f t="shared" si="443"/>
        <v>94722</v>
      </c>
      <c r="G869" s="83">
        <f t="shared" si="463"/>
        <v>-5.3514159997575916E-2</v>
      </c>
      <c r="K869" s="83">
        <f t="shared" si="464"/>
        <v>-5.3514159997575916E-2</v>
      </c>
      <c r="O869" s="83">
        <f t="shared" ca="1" si="465"/>
        <v>-3.9506908826957642E-2</v>
      </c>
      <c r="P869" s="83">
        <f t="shared" si="466"/>
        <v>-2.2743680415681634E-2</v>
      </c>
      <c r="Q869" s="146">
        <f t="shared" si="467"/>
        <v>45418.8753</v>
      </c>
      <c r="R869" s="83">
        <f t="shared" si="468"/>
        <v>9.4682241369977295E-4</v>
      </c>
      <c r="S869" s="85">
        <v>1</v>
      </c>
      <c r="T869" s="83">
        <f t="shared" si="469"/>
        <v>9.4682241369977295E-4</v>
      </c>
      <c r="Z869" s="83">
        <f t="shared" si="470"/>
        <v>94722</v>
      </c>
      <c r="AA869" s="90">
        <f t="shared" si="471"/>
        <v>-2.3708902255330268E-2</v>
      </c>
      <c r="AB869" s="90">
        <f t="shared" si="472"/>
        <v>-5.2548938157927279E-2</v>
      </c>
      <c r="AC869" s="90">
        <f t="shared" si="473"/>
        <v>-3.0770479581894283E-2</v>
      </c>
      <c r="AD869" s="90">
        <f t="shared" si="474"/>
        <v>-2.9805257742245649E-2</v>
      </c>
      <c r="AE869" s="90">
        <f t="shared" si="475"/>
        <v>8.883533890816942E-4</v>
      </c>
      <c r="AF869" s="83">
        <f t="shared" si="476"/>
        <v>-3.0770479581894283E-2</v>
      </c>
      <c r="AG869" s="147"/>
      <c r="AH869" s="83">
        <f t="shared" si="477"/>
        <v>-9.6522183964863517E-4</v>
      </c>
      <c r="AI869" s="83">
        <f t="shared" si="478"/>
        <v>0.7239850155319254</v>
      </c>
      <c r="AJ869" s="83">
        <f t="shared" si="479"/>
        <v>-0.12240967400365226</v>
      </c>
      <c r="AK869" s="83">
        <f t="shared" si="457"/>
        <v>0.20822789721206325</v>
      </c>
      <c r="AL869" s="83">
        <f t="shared" si="458"/>
        <v>2.4952764237426548</v>
      </c>
      <c r="AM869" s="83">
        <f t="shared" si="459"/>
        <v>2.9859835723848742</v>
      </c>
      <c r="AN869" s="90">
        <f t="shared" ref="AN869:AT869" si="485">$AU869+$AB$7*SIN(AO869)</f>
        <v>77.644270153220205</v>
      </c>
      <c r="AO869" s="90">
        <f t="shared" si="485"/>
        <v>77.644242057733663</v>
      </c>
      <c r="AP869" s="90">
        <f t="shared" si="485"/>
        <v>77.644372047718306</v>
      </c>
      <c r="AQ869" s="90">
        <f t="shared" si="485"/>
        <v>77.643770443138578</v>
      </c>
      <c r="AR869" s="90">
        <f t="shared" si="485"/>
        <v>77.6465509381392</v>
      </c>
      <c r="AS869" s="90">
        <f t="shared" si="485"/>
        <v>77.633617971054875</v>
      </c>
      <c r="AT869" s="90">
        <f t="shared" si="485"/>
        <v>77.692118134028405</v>
      </c>
      <c r="AU869" s="90">
        <f t="shared" si="481"/>
        <v>77.374388631255215</v>
      </c>
    </row>
    <row r="870" spans="1:47" ht="12.95" customHeight="1">
      <c r="A870" s="80" t="s">
        <v>1432</v>
      </c>
      <c r="B870" s="202" t="s">
        <v>195</v>
      </c>
      <c r="C870" s="223">
        <v>60476.659299999999</v>
      </c>
      <c r="D870" s="222">
        <v>1E-4</v>
      </c>
      <c r="E870" s="53">
        <f t="shared" si="462"/>
        <v>94899.765857669088</v>
      </c>
      <c r="F870" s="83">
        <f t="shared" si="443"/>
        <v>94900</v>
      </c>
      <c r="G870" s="83">
        <f t="shared" si="463"/>
        <v>-5.1672000001417473E-2</v>
      </c>
      <c r="K870" s="83">
        <f t="shared" si="464"/>
        <v>-5.1672000001417473E-2</v>
      </c>
      <c r="O870" s="83">
        <f t="shared" ca="1" si="465"/>
        <v>-3.9685534211059671E-2</v>
      </c>
      <c r="P870" s="83">
        <f t="shared" si="466"/>
        <v>-2.2794972959754294E-2</v>
      </c>
      <c r="Q870" s="146">
        <f t="shared" si="467"/>
        <v>45458.159299999999</v>
      </c>
      <c r="R870" s="83">
        <f t="shared" si="468"/>
        <v>8.3388269076494653E-4</v>
      </c>
      <c r="S870" s="85">
        <v>1</v>
      </c>
      <c r="T870" s="83">
        <f t="shared" si="469"/>
        <v>8.3388269076494653E-4</v>
      </c>
      <c r="Z870" s="83">
        <f t="shared" si="470"/>
        <v>94900</v>
      </c>
      <c r="AA870" s="90">
        <f t="shared" si="471"/>
        <v>-2.3572454418919066E-2</v>
      </c>
      <c r="AB870" s="90">
        <f t="shared" si="472"/>
        <v>-5.0894518542252701E-2</v>
      </c>
      <c r="AC870" s="90">
        <f t="shared" si="473"/>
        <v>-2.8877027041663179E-2</v>
      </c>
      <c r="AD870" s="90">
        <f t="shared" si="474"/>
        <v>-2.8099545582498407E-2</v>
      </c>
      <c r="AE870" s="90">
        <f t="shared" si="475"/>
        <v>7.8958446194290577E-4</v>
      </c>
      <c r="AF870" s="83">
        <f t="shared" si="476"/>
        <v>-2.8877027041663179E-2</v>
      </c>
      <c r="AG870" s="147"/>
      <c r="AH870" s="83">
        <f t="shared" si="477"/>
        <v>-7.7748145916477056E-4</v>
      </c>
      <c r="AI870" s="83">
        <f t="shared" si="478"/>
        <v>0.71339048272878047</v>
      </c>
      <c r="AJ870" s="83">
        <f t="shared" si="479"/>
        <v>-6.9912806167434796E-2</v>
      </c>
      <c r="AK870" s="83">
        <f t="shared" si="457"/>
        <v>0.19338591840624686</v>
      </c>
      <c r="AL870" s="83">
        <f t="shared" si="458"/>
        <v>2.5480239928812378</v>
      </c>
      <c r="AM870" s="83">
        <f t="shared" si="459"/>
        <v>3.2699361897809474</v>
      </c>
      <c r="AN870" s="90">
        <f t="shared" ref="AN870:AT870" si="486">$AU870+$AB$7*SIN(AO870)</f>
        <v>77.713145459956749</v>
      </c>
      <c r="AO870" s="90">
        <f t="shared" si="486"/>
        <v>77.713100397358772</v>
      </c>
      <c r="AP870" s="90">
        <f t="shared" si="486"/>
        <v>77.713292808550975</v>
      </c>
      <c r="AQ870" s="90">
        <f t="shared" si="486"/>
        <v>77.712470957842285</v>
      </c>
      <c r="AR870" s="90">
        <f t="shared" si="486"/>
        <v>77.715976243084128</v>
      </c>
      <c r="AS870" s="90">
        <f t="shared" si="486"/>
        <v>77.700931345280921</v>
      </c>
      <c r="AT870" s="90">
        <f t="shared" si="486"/>
        <v>77.763880096617157</v>
      </c>
      <c r="AU870" s="90">
        <f t="shared" si="481"/>
        <v>77.458773288694658</v>
      </c>
    </row>
    <row r="871" spans="1:47" ht="12.95" customHeight="1">
      <c r="AA871" s="90"/>
      <c r="AB871" s="90"/>
      <c r="AC871" s="90"/>
      <c r="AD871" s="90"/>
      <c r="AE871" s="90"/>
      <c r="AG871" s="147"/>
      <c r="AN871" s="90"/>
      <c r="AO871" s="90"/>
      <c r="AP871" s="90"/>
      <c r="AQ871" s="90"/>
      <c r="AR871" s="90"/>
      <c r="AS871" s="90"/>
      <c r="AT871" s="90"/>
      <c r="AU871" s="90"/>
    </row>
    <row r="872" spans="1:47" ht="12.95" customHeight="1">
      <c r="AA872" s="90"/>
      <c r="AB872" s="90"/>
      <c r="AC872" s="90"/>
      <c r="AD872" s="90"/>
      <c r="AE872" s="90"/>
      <c r="AG872" s="147"/>
      <c r="AN872" s="90"/>
      <c r="AO872" s="90"/>
      <c r="AP872" s="90"/>
      <c r="AQ872" s="90"/>
      <c r="AR872" s="90"/>
      <c r="AS872" s="90"/>
      <c r="AT872" s="90"/>
      <c r="AU872" s="90"/>
    </row>
    <row r="873" spans="1:47" ht="12.95" customHeight="1">
      <c r="AA873" s="90"/>
      <c r="AB873" s="90"/>
      <c r="AC873" s="90"/>
      <c r="AD873" s="90"/>
      <c r="AE873" s="90"/>
      <c r="AG873" s="147"/>
      <c r="AN873" s="90"/>
      <c r="AO873" s="90"/>
      <c r="AP873" s="90"/>
      <c r="AQ873" s="90"/>
      <c r="AR873" s="90"/>
      <c r="AS873" s="90"/>
      <c r="AT873" s="90"/>
      <c r="AU873" s="90"/>
    </row>
    <row r="874" spans="1:47" ht="12.95" customHeight="1">
      <c r="AA874" s="90"/>
      <c r="AB874" s="90"/>
      <c r="AC874" s="90"/>
      <c r="AD874" s="90"/>
      <c r="AE874" s="90"/>
      <c r="AG874" s="147"/>
      <c r="AN874" s="90"/>
      <c r="AO874" s="90"/>
      <c r="AP874" s="90"/>
      <c r="AQ874" s="90"/>
      <c r="AR874" s="90"/>
      <c r="AS874" s="90"/>
      <c r="AT874" s="90"/>
      <c r="AU874" s="90"/>
    </row>
    <row r="875" spans="1:47" ht="12.95" customHeight="1">
      <c r="AA875" s="90"/>
      <c r="AB875" s="90"/>
      <c r="AC875" s="90"/>
      <c r="AD875" s="90"/>
      <c r="AE875" s="90"/>
      <c r="AG875" s="147"/>
      <c r="AN875" s="90"/>
      <c r="AO875" s="90"/>
      <c r="AP875" s="90"/>
      <c r="AQ875" s="90"/>
      <c r="AR875" s="90"/>
      <c r="AS875" s="90"/>
      <c r="AT875" s="90"/>
      <c r="AU875" s="90"/>
    </row>
    <row r="876" spans="1:47" ht="12.95" customHeight="1">
      <c r="AA876" s="90"/>
      <c r="AB876" s="90"/>
      <c r="AC876" s="90"/>
      <c r="AD876" s="90"/>
      <c r="AE876" s="90"/>
      <c r="AG876" s="147"/>
      <c r="AN876" s="90"/>
      <c r="AO876" s="90"/>
      <c r="AP876" s="90"/>
      <c r="AQ876" s="90"/>
      <c r="AR876" s="90"/>
      <c r="AS876" s="90"/>
      <c r="AT876" s="90"/>
      <c r="AU876" s="90"/>
    </row>
    <row r="877" spans="1:47" ht="12.95" customHeight="1">
      <c r="AA877" s="90"/>
      <c r="AB877" s="90"/>
      <c r="AC877" s="90"/>
      <c r="AD877" s="90"/>
      <c r="AE877" s="90"/>
      <c r="AG877" s="147"/>
      <c r="AN877" s="90"/>
      <c r="AO877" s="90"/>
      <c r="AP877" s="90"/>
      <c r="AQ877" s="90"/>
      <c r="AR877" s="90"/>
      <c r="AS877" s="90"/>
      <c r="AT877" s="90"/>
      <c r="AU877" s="90"/>
    </row>
    <row r="878" spans="1:47" ht="12.95" customHeight="1">
      <c r="AA878" s="90"/>
      <c r="AB878" s="90"/>
      <c r="AC878" s="90"/>
      <c r="AD878" s="90"/>
      <c r="AE878" s="90"/>
      <c r="AG878" s="147"/>
      <c r="AN878" s="90"/>
      <c r="AO878" s="90"/>
      <c r="AP878" s="90"/>
      <c r="AQ878" s="90"/>
      <c r="AR878" s="90"/>
      <c r="AS878" s="90"/>
      <c r="AT878" s="90"/>
      <c r="AU878" s="90"/>
    </row>
    <row r="879" spans="1:47" ht="12.95" customHeight="1">
      <c r="AA879" s="90"/>
      <c r="AB879" s="90"/>
      <c r="AC879" s="90"/>
      <c r="AD879" s="90"/>
      <c r="AE879" s="90"/>
      <c r="AG879" s="147"/>
      <c r="AN879" s="90"/>
      <c r="AO879" s="90"/>
      <c r="AP879" s="90"/>
      <c r="AQ879" s="90"/>
      <c r="AR879" s="90"/>
      <c r="AS879" s="90"/>
      <c r="AT879" s="90"/>
      <c r="AU879" s="90"/>
    </row>
    <row r="880" spans="1:47" ht="12.95" customHeight="1">
      <c r="AA880" s="90"/>
      <c r="AB880" s="90"/>
      <c r="AC880" s="90"/>
      <c r="AD880" s="90"/>
      <c r="AE880" s="90"/>
      <c r="AG880" s="147"/>
      <c r="AN880" s="90"/>
      <c r="AO880" s="90"/>
      <c r="AP880" s="90"/>
      <c r="AQ880" s="90"/>
      <c r="AR880" s="90"/>
      <c r="AS880" s="90"/>
      <c r="AT880" s="90"/>
      <c r="AU880" s="90"/>
    </row>
    <row r="881" spans="27:48" ht="12.95" customHeight="1">
      <c r="AA881" s="90"/>
      <c r="AB881" s="90"/>
      <c r="AC881" s="90"/>
      <c r="AD881" s="90"/>
      <c r="AE881" s="90"/>
      <c r="AG881" s="147"/>
      <c r="AN881" s="90"/>
      <c r="AO881" s="90"/>
      <c r="AP881" s="90"/>
      <c r="AQ881" s="90"/>
      <c r="AR881" s="90"/>
      <c r="AS881" s="90"/>
      <c r="AT881" s="90"/>
      <c r="AU881" s="90"/>
    </row>
    <row r="882" spans="27:48" ht="12.95" customHeight="1">
      <c r="AA882" s="90"/>
      <c r="AB882" s="90"/>
      <c r="AC882" s="90"/>
      <c r="AD882" s="90"/>
      <c r="AE882" s="90"/>
      <c r="AG882" s="147"/>
      <c r="AN882" s="90"/>
      <c r="AO882" s="90"/>
      <c r="AP882" s="90"/>
      <c r="AQ882" s="90"/>
      <c r="AR882" s="90"/>
      <c r="AS882" s="90"/>
      <c r="AT882" s="90"/>
      <c r="AU882" s="90"/>
    </row>
    <row r="883" spans="27:48" ht="12.95" customHeight="1">
      <c r="AA883" s="90"/>
      <c r="AB883" s="90"/>
      <c r="AC883" s="90"/>
      <c r="AD883" s="90"/>
      <c r="AE883" s="90"/>
      <c r="AG883" s="147"/>
      <c r="AN883" s="90"/>
      <c r="AO883" s="90"/>
      <c r="AP883" s="90"/>
      <c r="AQ883" s="90"/>
      <c r="AR883" s="90"/>
      <c r="AS883" s="90"/>
      <c r="AT883" s="90"/>
      <c r="AU883" s="90"/>
      <c r="AV883" s="90"/>
    </row>
    <row r="884" spans="27:48" ht="12.95" customHeight="1">
      <c r="AA884" s="90"/>
      <c r="AB884" s="90"/>
      <c r="AC884" s="90"/>
      <c r="AD884" s="90"/>
      <c r="AE884" s="90"/>
      <c r="AG884" s="147"/>
      <c r="AN884" s="90"/>
      <c r="AO884" s="90"/>
      <c r="AP884" s="90"/>
      <c r="AQ884" s="90"/>
      <c r="AR884" s="90"/>
      <c r="AS884" s="90"/>
      <c r="AT884" s="90"/>
      <c r="AU884" s="90"/>
    </row>
    <row r="885" spans="27:48" ht="12.95" customHeight="1">
      <c r="AA885" s="90"/>
      <c r="AB885" s="90"/>
      <c r="AC885" s="90"/>
      <c r="AD885" s="90"/>
      <c r="AE885" s="90"/>
      <c r="AG885" s="147"/>
      <c r="AN885" s="90"/>
      <c r="AO885" s="90"/>
      <c r="AP885" s="90"/>
      <c r="AQ885" s="90"/>
      <c r="AR885" s="90"/>
      <c r="AS885" s="90"/>
      <c r="AT885" s="90"/>
      <c r="AU885" s="90"/>
    </row>
    <row r="886" spans="27:48" ht="12.95" customHeight="1">
      <c r="AA886" s="90"/>
      <c r="AB886" s="90"/>
      <c r="AC886" s="90"/>
      <c r="AD886" s="90"/>
      <c r="AE886" s="90"/>
      <c r="AG886" s="147"/>
      <c r="AN886" s="90"/>
      <c r="AO886" s="90"/>
      <c r="AP886" s="90"/>
      <c r="AQ886" s="90"/>
      <c r="AR886" s="90"/>
      <c r="AS886" s="90"/>
      <c r="AT886" s="90"/>
      <c r="AU886" s="90"/>
    </row>
    <row r="887" spans="27:48" ht="12.95" customHeight="1">
      <c r="AA887" s="90"/>
      <c r="AB887" s="90"/>
      <c r="AC887" s="90"/>
      <c r="AD887" s="90"/>
      <c r="AE887" s="90"/>
      <c r="AG887" s="147"/>
      <c r="AN887" s="90"/>
      <c r="AO887" s="90"/>
      <c r="AP887" s="90"/>
      <c r="AQ887" s="90"/>
      <c r="AR887" s="90"/>
      <c r="AS887" s="90"/>
      <c r="AT887" s="90"/>
      <c r="AU887" s="90"/>
    </row>
    <row r="888" spans="27:48" ht="12.95" customHeight="1">
      <c r="AA888" s="90"/>
      <c r="AB888" s="90"/>
      <c r="AC888" s="90"/>
      <c r="AD888" s="90"/>
      <c r="AE888" s="90"/>
      <c r="AG888" s="147"/>
      <c r="AN888" s="90"/>
      <c r="AO888" s="90"/>
      <c r="AP888" s="90"/>
      <c r="AQ888" s="90"/>
      <c r="AR888" s="90"/>
      <c r="AS888" s="90"/>
      <c r="AT888" s="90"/>
      <c r="AU888" s="90"/>
    </row>
    <row r="889" spans="27:48" ht="12.95" customHeight="1">
      <c r="AA889" s="90"/>
      <c r="AB889" s="90"/>
      <c r="AC889" s="90"/>
      <c r="AD889" s="90"/>
      <c r="AE889" s="90"/>
      <c r="AG889" s="147"/>
      <c r="AN889" s="90"/>
      <c r="AO889" s="90"/>
      <c r="AP889" s="90"/>
      <c r="AQ889" s="90"/>
      <c r="AR889" s="90"/>
      <c r="AS889" s="90"/>
      <c r="AT889" s="90"/>
      <c r="AU889" s="90"/>
    </row>
    <row r="890" spans="27:48" ht="12.95" customHeight="1">
      <c r="AA890" s="90"/>
      <c r="AB890" s="90"/>
      <c r="AC890" s="90"/>
      <c r="AD890" s="90"/>
      <c r="AE890" s="90"/>
      <c r="AG890" s="147"/>
      <c r="AN890" s="90"/>
      <c r="AO890" s="90"/>
      <c r="AP890" s="90"/>
      <c r="AQ890" s="90"/>
      <c r="AR890" s="90"/>
      <c r="AS890" s="90"/>
      <c r="AT890" s="90"/>
      <c r="AU890" s="90"/>
    </row>
    <row r="891" spans="27:48" ht="12.95" customHeight="1">
      <c r="AA891" s="90"/>
      <c r="AB891" s="90"/>
      <c r="AC891" s="90"/>
      <c r="AD891" s="90"/>
      <c r="AE891" s="90"/>
      <c r="AG891" s="147"/>
      <c r="AN891" s="90"/>
      <c r="AO891" s="90"/>
      <c r="AP891" s="90"/>
      <c r="AQ891" s="90"/>
      <c r="AR891" s="90"/>
      <c r="AS891" s="90"/>
      <c r="AT891" s="90"/>
      <c r="AU891" s="90"/>
    </row>
    <row r="892" spans="27:48" ht="12.95" customHeight="1">
      <c r="AA892" s="90"/>
      <c r="AB892" s="90"/>
      <c r="AC892" s="90"/>
      <c r="AD892" s="90"/>
      <c r="AE892" s="90"/>
      <c r="AG892" s="147"/>
      <c r="AN892" s="90"/>
      <c r="AO892" s="90"/>
      <c r="AP892" s="90"/>
      <c r="AQ892" s="90"/>
      <c r="AR892" s="90"/>
      <c r="AS892" s="90"/>
      <c r="AT892" s="90"/>
      <c r="AU892" s="90"/>
    </row>
    <row r="893" spans="27:48" ht="12.95" customHeight="1">
      <c r="AA893" s="90"/>
      <c r="AB893" s="90"/>
      <c r="AC893" s="90"/>
      <c r="AD893" s="90"/>
      <c r="AE893" s="90"/>
      <c r="AG893" s="147"/>
      <c r="AN893" s="90"/>
      <c r="AO893" s="90"/>
      <c r="AP893" s="90"/>
      <c r="AQ893" s="90"/>
      <c r="AR893" s="90"/>
      <c r="AS893" s="90"/>
      <c r="AT893" s="90"/>
      <c r="AU893" s="90"/>
    </row>
    <row r="894" spans="27:48" ht="12.95" customHeight="1">
      <c r="AA894" s="90"/>
      <c r="AB894" s="90"/>
      <c r="AC894" s="90"/>
      <c r="AD894" s="90"/>
      <c r="AE894" s="90"/>
      <c r="AG894" s="147"/>
      <c r="AN894" s="90"/>
      <c r="AO894" s="90"/>
      <c r="AP894" s="90"/>
      <c r="AQ894" s="90"/>
      <c r="AR894" s="90"/>
      <c r="AS894" s="90"/>
      <c r="AT894" s="90"/>
      <c r="AU894" s="90"/>
    </row>
    <row r="895" spans="27:48" ht="12.95" customHeight="1">
      <c r="AA895" s="90"/>
      <c r="AB895" s="90"/>
      <c r="AC895" s="90"/>
      <c r="AD895" s="90"/>
      <c r="AE895" s="90"/>
      <c r="AG895" s="147"/>
      <c r="AN895" s="90"/>
      <c r="AO895" s="90"/>
      <c r="AP895" s="90"/>
      <c r="AQ895" s="90"/>
      <c r="AR895" s="90"/>
      <c r="AS895" s="90"/>
      <c r="AT895" s="90"/>
      <c r="AU895" s="90"/>
    </row>
    <row r="896" spans="27:48" ht="12.95" customHeight="1">
      <c r="AA896" s="90"/>
      <c r="AB896" s="90"/>
      <c r="AC896" s="90"/>
      <c r="AD896" s="90"/>
      <c r="AE896" s="90"/>
      <c r="AG896" s="147"/>
      <c r="AN896" s="90"/>
      <c r="AO896" s="90"/>
      <c r="AP896" s="90"/>
      <c r="AQ896" s="90"/>
      <c r="AR896" s="90"/>
      <c r="AS896" s="90"/>
      <c r="AT896" s="90"/>
      <c r="AU896" s="90"/>
    </row>
    <row r="897" spans="27:64" ht="12.95" customHeight="1">
      <c r="AA897" s="90"/>
      <c r="AB897" s="90"/>
      <c r="AC897" s="90"/>
      <c r="AD897" s="90"/>
      <c r="AE897" s="90"/>
      <c r="AG897" s="147"/>
      <c r="AN897" s="90"/>
      <c r="AO897" s="90"/>
      <c r="AP897" s="90"/>
      <c r="AQ897" s="90"/>
      <c r="AR897" s="90"/>
      <c r="AS897" s="90"/>
      <c r="AT897" s="90"/>
      <c r="AU897" s="90"/>
    </row>
    <row r="898" spans="27:64" ht="12.95" customHeight="1">
      <c r="AA898" s="90"/>
      <c r="AB898" s="90"/>
      <c r="AC898" s="90"/>
      <c r="AD898" s="90"/>
      <c r="AE898" s="90"/>
      <c r="AG898" s="147"/>
      <c r="AN898" s="90"/>
      <c r="AO898" s="90"/>
      <c r="AP898" s="90"/>
      <c r="AQ898" s="90"/>
      <c r="AR898" s="90"/>
      <c r="AS898" s="90"/>
      <c r="AT898" s="90"/>
      <c r="AU898" s="90"/>
      <c r="AV898" s="90"/>
      <c r="AW898" s="90"/>
      <c r="AX898" s="90"/>
      <c r="AY898" s="90"/>
      <c r="AZ898" s="90"/>
      <c r="BA898" s="90"/>
      <c r="BB898" s="90"/>
      <c r="BC898" s="90"/>
      <c r="BD898" s="90"/>
      <c r="BE898" s="90"/>
      <c r="BF898" s="90"/>
      <c r="BG898" s="90"/>
      <c r="BH898" s="90"/>
      <c r="BI898" s="90"/>
      <c r="BJ898" s="90"/>
      <c r="BK898" s="90"/>
      <c r="BL898" s="90"/>
    </row>
    <row r="899" spans="27:64" ht="12.95" customHeight="1">
      <c r="AA899" s="90"/>
      <c r="AB899" s="90"/>
      <c r="AC899" s="90"/>
      <c r="AD899" s="90"/>
      <c r="AE899" s="90"/>
      <c r="AG899" s="147"/>
      <c r="AN899" s="90"/>
      <c r="AO899" s="90"/>
      <c r="AP899" s="90"/>
      <c r="AQ899" s="90"/>
      <c r="AR899" s="90"/>
      <c r="AS899" s="90"/>
      <c r="AT899" s="90"/>
      <c r="AU899" s="90"/>
    </row>
    <row r="900" spans="27:64" ht="12.95" customHeight="1">
      <c r="AA900" s="90"/>
      <c r="AB900" s="90"/>
      <c r="AC900" s="90"/>
      <c r="AD900" s="90"/>
      <c r="AE900" s="90"/>
      <c r="AG900" s="147"/>
      <c r="AN900" s="90"/>
      <c r="AO900" s="90"/>
      <c r="AP900" s="90"/>
      <c r="AQ900" s="90"/>
      <c r="AR900" s="90"/>
      <c r="AS900" s="90"/>
      <c r="AT900" s="90"/>
      <c r="AU900" s="90"/>
    </row>
    <row r="901" spans="27:64" ht="12.95" customHeight="1">
      <c r="AA901" s="90"/>
      <c r="AB901" s="90"/>
      <c r="AC901" s="90"/>
      <c r="AD901" s="90"/>
      <c r="AE901" s="90"/>
      <c r="AG901" s="147"/>
      <c r="AN901" s="90"/>
      <c r="AO901" s="90"/>
      <c r="AP901" s="90"/>
      <c r="AQ901" s="90"/>
      <c r="AR901" s="90"/>
      <c r="AS901" s="90"/>
      <c r="AT901" s="90"/>
      <c r="AU901" s="90"/>
    </row>
    <row r="902" spans="27:64" ht="12.95" customHeight="1">
      <c r="AA902" s="90"/>
      <c r="AB902" s="90"/>
      <c r="AC902" s="90"/>
      <c r="AD902" s="90"/>
      <c r="AE902" s="90"/>
      <c r="AG902" s="147"/>
      <c r="AN902" s="90"/>
      <c r="AO902" s="90"/>
      <c r="AP902" s="90"/>
      <c r="AQ902" s="90"/>
      <c r="AR902" s="90"/>
      <c r="AS902" s="90"/>
      <c r="AT902" s="90"/>
      <c r="AU902" s="90"/>
      <c r="AV902" s="90"/>
      <c r="AW902" s="90"/>
      <c r="AX902" s="90"/>
      <c r="AY902" s="90"/>
      <c r="AZ902" s="90"/>
      <c r="BA902" s="90"/>
      <c r="BB902" s="90"/>
      <c r="BC902" s="90"/>
      <c r="BD902" s="90"/>
      <c r="BE902" s="90"/>
      <c r="BF902" s="90"/>
      <c r="BG902" s="90"/>
      <c r="BH902" s="90"/>
      <c r="BI902" s="90"/>
      <c r="BJ902" s="90"/>
      <c r="BK902" s="90"/>
      <c r="BL902" s="90"/>
    </row>
    <row r="903" spans="27:64" ht="12.95" customHeight="1">
      <c r="AA903" s="90"/>
      <c r="AB903" s="90"/>
      <c r="AC903" s="90"/>
      <c r="AD903" s="90"/>
      <c r="AE903" s="90"/>
      <c r="AG903" s="147"/>
      <c r="AN903" s="90"/>
      <c r="AO903" s="90"/>
      <c r="AP903" s="90"/>
      <c r="AQ903" s="90"/>
      <c r="AR903" s="90"/>
      <c r="AS903" s="90"/>
      <c r="AT903" s="90"/>
      <c r="AU903" s="90"/>
    </row>
    <row r="904" spans="27:64" ht="12.95" customHeight="1">
      <c r="AA904" s="90"/>
      <c r="AB904" s="90"/>
      <c r="AC904" s="90"/>
      <c r="AD904" s="90"/>
      <c r="AE904" s="90"/>
      <c r="AG904" s="147"/>
      <c r="AN904" s="90"/>
      <c r="AO904" s="90"/>
      <c r="AP904" s="90"/>
      <c r="AQ904" s="90"/>
      <c r="AR904" s="90"/>
      <c r="AS904" s="90"/>
      <c r="AT904" s="90"/>
      <c r="AU904" s="90"/>
    </row>
    <row r="905" spans="27:64" ht="12.95" customHeight="1">
      <c r="AA905" s="90"/>
      <c r="AB905" s="90"/>
      <c r="AC905" s="90"/>
      <c r="AD905" s="90"/>
      <c r="AE905" s="90"/>
      <c r="AG905" s="147"/>
      <c r="AN905" s="90"/>
      <c r="AO905" s="90"/>
      <c r="AP905" s="90"/>
      <c r="AQ905" s="90"/>
      <c r="AR905" s="90"/>
      <c r="AS905" s="90"/>
      <c r="AT905" s="90"/>
      <c r="AU905" s="90"/>
    </row>
    <row r="906" spans="27:64" ht="12.95" customHeight="1">
      <c r="AA906" s="90"/>
      <c r="AB906" s="90"/>
      <c r="AC906" s="90"/>
      <c r="AD906" s="90"/>
      <c r="AE906" s="90"/>
      <c r="AG906" s="147"/>
      <c r="AN906" s="90"/>
      <c r="AO906" s="90"/>
      <c r="AP906" s="90"/>
      <c r="AQ906" s="90"/>
      <c r="AR906" s="90"/>
      <c r="AS906" s="90"/>
      <c r="AT906" s="90"/>
      <c r="AU906" s="90"/>
      <c r="AV906" s="90"/>
      <c r="AW906" s="90"/>
      <c r="AX906" s="90"/>
      <c r="AY906" s="90"/>
      <c r="AZ906" s="90"/>
      <c r="BA906" s="90"/>
      <c r="BB906" s="90"/>
      <c r="BC906" s="90"/>
      <c r="BD906" s="90"/>
      <c r="BE906" s="90"/>
      <c r="BF906" s="90"/>
      <c r="BG906" s="90"/>
      <c r="BH906" s="90"/>
      <c r="BI906" s="90"/>
      <c r="BJ906" s="90"/>
      <c r="BK906" s="90"/>
      <c r="BL906" s="90"/>
    </row>
    <row r="907" spans="27:64" ht="12.95" customHeight="1">
      <c r="AA907" s="90"/>
      <c r="AB907" s="90"/>
      <c r="AC907" s="90"/>
      <c r="AD907" s="90"/>
      <c r="AE907" s="90"/>
      <c r="AG907" s="147"/>
      <c r="AN907" s="90"/>
      <c r="AO907" s="90"/>
      <c r="AP907" s="90"/>
      <c r="AQ907" s="90"/>
      <c r="AR907" s="90"/>
      <c r="AS907" s="90"/>
      <c r="AT907" s="90"/>
      <c r="AU907" s="90"/>
    </row>
    <row r="908" spans="27:64" ht="12.95" customHeight="1">
      <c r="AA908" s="90"/>
      <c r="AB908" s="90"/>
      <c r="AC908" s="90"/>
      <c r="AD908" s="90"/>
      <c r="AE908" s="90"/>
      <c r="AG908" s="147"/>
      <c r="AN908" s="90"/>
      <c r="AO908" s="90"/>
      <c r="AP908" s="90"/>
      <c r="AQ908" s="90"/>
      <c r="AR908" s="90"/>
      <c r="AS908" s="90"/>
      <c r="AT908" s="90"/>
      <c r="AU908" s="90"/>
    </row>
    <row r="909" spans="27:64" ht="12.95" customHeight="1">
      <c r="AA909" s="90"/>
      <c r="AB909" s="90"/>
      <c r="AC909" s="90"/>
      <c r="AD909" s="90"/>
      <c r="AE909" s="90"/>
      <c r="AG909" s="147"/>
      <c r="AN909" s="90"/>
      <c r="AO909" s="90"/>
      <c r="AP909" s="90"/>
      <c r="AQ909" s="90"/>
      <c r="AR909" s="90"/>
      <c r="AS909" s="90"/>
      <c r="AT909" s="90"/>
      <c r="AU909" s="90"/>
    </row>
    <row r="910" spans="27:64" ht="12.95" customHeight="1">
      <c r="AA910" s="90"/>
      <c r="AB910" s="90"/>
      <c r="AC910" s="90"/>
      <c r="AD910" s="90"/>
      <c r="AE910" s="90"/>
      <c r="AG910" s="147"/>
      <c r="AN910" s="90"/>
      <c r="AO910" s="90"/>
      <c r="AP910" s="90"/>
      <c r="AQ910" s="90"/>
      <c r="AR910" s="90"/>
      <c r="AS910" s="90"/>
      <c r="AT910" s="90"/>
      <c r="AU910" s="90"/>
    </row>
    <row r="911" spans="27:64" ht="12.95" customHeight="1">
      <c r="AA911" s="90"/>
      <c r="AB911" s="90"/>
      <c r="AC911" s="90"/>
      <c r="AD911" s="90"/>
      <c r="AE911" s="90"/>
      <c r="AG911" s="147"/>
      <c r="AN911" s="90"/>
      <c r="AO911" s="90"/>
      <c r="AP911" s="90"/>
      <c r="AQ911" s="90"/>
      <c r="AR911" s="90"/>
      <c r="AS911" s="90"/>
      <c r="AT911" s="90"/>
      <c r="AU911" s="90"/>
    </row>
    <row r="912" spans="27:64" ht="12.95" customHeight="1">
      <c r="AA912" s="90"/>
      <c r="AB912" s="90"/>
      <c r="AC912" s="90"/>
      <c r="AD912" s="90"/>
      <c r="AE912" s="90"/>
      <c r="AG912" s="147"/>
      <c r="AN912" s="90"/>
      <c r="AO912" s="90"/>
      <c r="AP912" s="90"/>
      <c r="AQ912" s="90"/>
      <c r="AR912" s="90"/>
      <c r="AS912" s="90"/>
      <c r="AT912" s="90"/>
      <c r="AU912" s="90"/>
    </row>
    <row r="913" spans="27:64" ht="12.95" customHeight="1">
      <c r="AA913" s="90"/>
      <c r="AB913" s="90"/>
      <c r="AC913" s="90"/>
      <c r="AD913" s="90"/>
      <c r="AE913" s="90"/>
      <c r="AG913" s="147"/>
      <c r="AN913" s="90"/>
      <c r="AO913" s="90"/>
      <c r="AP913" s="90"/>
      <c r="AQ913" s="90"/>
      <c r="AR913" s="90"/>
      <c r="AS913" s="90"/>
      <c r="AT913" s="90"/>
      <c r="AU913" s="90"/>
    </row>
    <row r="914" spans="27:64" ht="12.95" customHeight="1">
      <c r="AA914" s="90"/>
      <c r="AB914" s="90"/>
      <c r="AC914" s="90"/>
      <c r="AD914" s="90"/>
      <c r="AE914" s="90"/>
      <c r="AG914" s="147"/>
      <c r="AN914" s="90"/>
      <c r="AO914" s="90"/>
      <c r="AP914" s="90"/>
      <c r="AQ914" s="90"/>
      <c r="AR914" s="90"/>
      <c r="AS914" s="90"/>
      <c r="AT914" s="90"/>
      <c r="AU914" s="90"/>
    </row>
    <row r="915" spans="27:64" ht="12.95" customHeight="1">
      <c r="AA915" s="90"/>
      <c r="AB915" s="90"/>
      <c r="AC915" s="90"/>
      <c r="AD915" s="90"/>
      <c r="AE915" s="90"/>
      <c r="AG915" s="147"/>
      <c r="AN915" s="90"/>
      <c r="AO915" s="90"/>
      <c r="AP915" s="90"/>
      <c r="AQ915" s="90"/>
      <c r="AR915" s="90"/>
      <c r="AS915" s="90"/>
      <c r="AT915" s="90"/>
      <c r="AU915" s="90"/>
      <c r="AV915" s="90"/>
      <c r="AW915" s="90"/>
      <c r="AX915" s="90"/>
      <c r="AY915" s="90"/>
      <c r="AZ915" s="90"/>
      <c r="BA915" s="90"/>
      <c r="BB915" s="90"/>
      <c r="BC915" s="90"/>
      <c r="BD915" s="90"/>
      <c r="BE915" s="90"/>
      <c r="BF915" s="90"/>
      <c r="BG915" s="90"/>
      <c r="BH915" s="90"/>
      <c r="BI915" s="90"/>
      <c r="BJ915" s="90"/>
      <c r="BK915" s="90"/>
      <c r="BL915" s="90"/>
    </row>
    <row r="916" spans="27:64" ht="12.95" customHeight="1">
      <c r="AA916" s="90"/>
      <c r="AB916" s="90"/>
      <c r="AC916" s="90"/>
      <c r="AD916" s="90"/>
      <c r="AE916" s="90"/>
      <c r="AG916" s="147"/>
      <c r="AN916" s="90"/>
      <c r="AO916" s="90"/>
      <c r="AP916" s="90"/>
      <c r="AQ916" s="90"/>
      <c r="AR916" s="90"/>
      <c r="AS916" s="90"/>
      <c r="AT916" s="90"/>
      <c r="AU916" s="90"/>
    </row>
    <row r="917" spans="27:64" ht="12.95" customHeight="1">
      <c r="AA917" s="90"/>
      <c r="AB917" s="90"/>
      <c r="AC917" s="90"/>
      <c r="AD917" s="90"/>
      <c r="AE917" s="90"/>
      <c r="AG917" s="147"/>
      <c r="AN917" s="90"/>
      <c r="AO917" s="90"/>
      <c r="AP917" s="90"/>
      <c r="AQ917" s="90"/>
      <c r="AR917" s="90"/>
      <c r="AS917" s="90"/>
      <c r="AT917" s="90"/>
      <c r="AU917" s="90"/>
    </row>
    <row r="918" spans="27:64" ht="12.95" customHeight="1">
      <c r="AA918" s="90"/>
      <c r="AB918" s="90"/>
      <c r="AC918" s="90"/>
      <c r="AD918" s="90"/>
      <c r="AE918" s="90"/>
      <c r="AG918" s="147"/>
      <c r="AN918" s="90"/>
      <c r="AO918" s="90"/>
      <c r="AP918" s="90"/>
      <c r="AQ918" s="90"/>
      <c r="AR918" s="90"/>
      <c r="AS918" s="90"/>
      <c r="AT918" s="90"/>
      <c r="AU918" s="90"/>
    </row>
    <row r="919" spans="27:64" ht="12.95" customHeight="1">
      <c r="AA919" s="90"/>
      <c r="AB919" s="90"/>
      <c r="AC919" s="90"/>
      <c r="AD919" s="90"/>
      <c r="AE919" s="90"/>
      <c r="AG919" s="147"/>
      <c r="AN919" s="90"/>
      <c r="AO919" s="90"/>
      <c r="AP919" s="90"/>
      <c r="AQ919" s="90"/>
      <c r="AR919" s="90"/>
      <c r="AS919" s="90"/>
      <c r="AT919" s="90"/>
      <c r="AU919" s="90"/>
    </row>
    <row r="920" spans="27:64" ht="12.95" customHeight="1">
      <c r="AA920" s="90"/>
      <c r="AB920" s="90"/>
      <c r="AC920" s="90"/>
      <c r="AD920" s="90"/>
      <c r="AE920" s="90"/>
      <c r="AG920" s="147"/>
      <c r="AN920" s="90"/>
      <c r="AO920" s="90"/>
      <c r="AP920" s="90"/>
      <c r="AQ920" s="90"/>
      <c r="AR920" s="90"/>
      <c r="AS920" s="90"/>
      <c r="AT920" s="90"/>
      <c r="AU920" s="90"/>
    </row>
    <row r="921" spans="27:64" ht="12.95" customHeight="1">
      <c r="AA921" s="90"/>
      <c r="AB921" s="90"/>
      <c r="AC921" s="90"/>
      <c r="AD921" s="90"/>
      <c r="AE921" s="90"/>
      <c r="AG921" s="147"/>
      <c r="AN921" s="90"/>
      <c r="AO921" s="90"/>
      <c r="AP921" s="90"/>
      <c r="AQ921" s="90"/>
      <c r="AR921" s="90"/>
      <c r="AS921" s="90"/>
      <c r="AT921" s="90"/>
      <c r="AU921" s="90"/>
    </row>
    <row r="922" spans="27:64" ht="12.95" customHeight="1">
      <c r="AA922" s="90"/>
      <c r="AB922" s="90"/>
      <c r="AC922" s="90"/>
      <c r="AD922" s="90"/>
      <c r="AE922" s="90"/>
      <c r="AG922" s="147"/>
      <c r="AN922" s="90"/>
      <c r="AO922" s="90"/>
      <c r="AP922" s="90"/>
      <c r="AQ922" s="90"/>
      <c r="AR922" s="90"/>
      <c r="AS922" s="90"/>
      <c r="AT922" s="90"/>
      <c r="AU922" s="90"/>
    </row>
    <row r="923" spans="27:64" ht="12.95" customHeight="1">
      <c r="AA923" s="90"/>
      <c r="AB923" s="90"/>
      <c r="AC923" s="90"/>
      <c r="AD923" s="90"/>
      <c r="AE923" s="90"/>
      <c r="AG923" s="147"/>
      <c r="AN923" s="90"/>
      <c r="AO923" s="90"/>
      <c r="AP923" s="90"/>
      <c r="AQ923" s="90"/>
      <c r="AR923" s="90"/>
      <c r="AS923" s="90"/>
      <c r="AT923" s="90"/>
      <c r="AU923" s="90"/>
    </row>
    <row r="924" spans="27:64" ht="12.95" customHeight="1">
      <c r="AA924" s="90"/>
      <c r="AB924" s="90"/>
      <c r="AC924" s="90"/>
      <c r="AD924" s="90"/>
      <c r="AE924" s="90"/>
      <c r="AG924" s="147"/>
      <c r="AN924" s="90"/>
      <c r="AO924" s="90"/>
      <c r="AP924" s="90"/>
      <c r="AQ924" s="90"/>
      <c r="AR924" s="90"/>
      <c r="AS924" s="90"/>
      <c r="AT924" s="90"/>
      <c r="AU924" s="90"/>
    </row>
    <row r="925" spans="27:64" ht="12.95" customHeight="1">
      <c r="AA925" s="90"/>
      <c r="AB925" s="90"/>
      <c r="AC925" s="90"/>
      <c r="AD925" s="90"/>
      <c r="AE925" s="90"/>
      <c r="AG925" s="147"/>
      <c r="AN925" s="90"/>
      <c r="AO925" s="90"/>
      <c r="AP925" s="90"/>
      <c r="AQ925" s="90"/>
      <c r="AR925" s="90"/>
      <c r="AS925" s="90"/>
      <c r="AT925" s="90"/>
      <c r="AU925" s="90"/>
    </row>
    <row r="926" spans="27:64" ht="12.95" customHeight="1">
      <c r="AA926" s="90"/>
      <c r="AB926" s="90"/>
      <c r="AC926" s="90"/>
      <c r="AD926" s="90"/>
      <c r="AE926" s="90"/>
      <c r="AG926" s="147"/>
      <c r="AN926" s="90"/>
      <c r="AO926" s="90"/>
      <c r="AP926" s="90"/>
      <c r="AQ926" s="90"/>
      <c r="AR926" s="90"/>
      <c r="AS926" s="90"/>
      <c r="AT926" s="90"/>
      <c r="AU926" s="90"/>
    </row>
    <row r="927" spans="27:64" ht="12.95" customHeight="1">
      <c r="AA927" s="90"/>
      <c r="AB927" s="90"/>
      <c r="AC927" s="90"/>
      <c r="AD927" s="90"/>
      <c r="AE927" s="90"/>
      <c r="AG927" s="147"/>
      <c r="AN927" s="90"/>
      <c r="AO927" s="90"/>
      <c r="AP927" s="90"/>
      <c r="AQ927" s="90"/>
      <c r="AR927" s="90"/>
      <c r="AS927" s="90"/>
      <c r="AT927" s="90"/>
      <c r="AU927" s="90"/>
    </row>
    <row r="928" spans="27:64" ht="12.95" customHeight="1">
      <c r="AA928" s="90"/>
      <c r="AB928" s="90"/>
      <c r="AC928" s="90"/>
      <c r="AD928" s="90"/>
      <c r="AE928" s="90"/>
      <c r="AG928" s="147"/>
      <c r="AN928" s="90"/>
      <c r="AO928" s="90"/>
      <c r="AP928" s="90"/>
      <c r="AQ928" s="90"/>
      <c r="AR928" s="90"/>
      <c r="AS928" s="90"/>
      <c r="AT928" s="90"/>
      <c r="AU928" s="90"/>
    </row>
    <row r="929" spans="27:64" ht="12.95" customHeight="1">
      <c r="AA929" s="90"/>
      <c r="AB929" s="90"/>
      <c r="AC929" s="90"/>
      <c r="AD929" s="90"/>
      <c r="AE929" s="90"/>
      <c r="AG929" s="147"/>
      <c r="AN929" s="90"/>
      <c r="AO929" s="90"/>
      <c r="AP929" s="90"/>
      <c r="AQ929" s="90"/>
      <c r="AR929" s="90"/>
      <c r="AS929" s="90"/>
      <c r="AT929" s="90"/>
      <c r="AU929" s="90"/>
    </row>
    <row r="930" spans="27:64" ht="12.95" customHeight="1">
      <c r="AA930" s="90"/>
      <c r="AB930" s="90"/>
      <c r="AC930" s="90"/>
      <c r="AD930" s="90"/>
      <c r="AE930" s="90"/>
      <c r="AG930" s="147"/>
      <c r="AN930" s="90"/>
      <c r="AO930" s="90"/>
      <c r="AP930" s="90"/>
      <c r="AQ930" s="90"/>
      <c r="AR930" s="90"/>
      <c r="AS930" s="90"/>
      <c r="AT930" s="90"/>
      <c r="AU930" s="90"/>
    </row>
    <row r="931" spans="27:64" ht="12.95" customHeight="1">
      <c r="AA931" s="90"/>
      <c r="AB931" s="90"/>
      <c r="AC931" s="90"/>
      <c r="AD931" s="90"/>
      <c r="AE931" s="90"/>
      <c r="AG931" s="147"/>
      <c r="AN931" s="90"/>
      <c r="AO931" s="90"/>
      <c r="AP931" s="90"/>
      <c r="AQ931" s="90"/>
      <c r="AR931" s="90"/>
      <c r="AS931" s="90"/>
      <c r="AT931" s="90"/>
      <c r="AU931" s="90"/>
      <c r="AV931" s="90"/>
      <c r="AW931" s="90"/>
      <c r="AX931" s="90"/>
      <c r="AY931" s="90"/>
      <c r="AZ931" s="90"/>
      <c r="BA931" s="90"/>
      <c r="BB931" s="90"/>
      <c r="BC931" s="90"/>
      <c r="BD931" s="90"/>
      <c r="BE931" s="90"/>
      <c r="BF931" s="90"/>
      <c r="BG931" s="90"/>
      <c r="BH931" s="90"/>
      <c r="BI931" s="90"/>
      <c r="BJ931" s="90"/>
      <c r="BK931" s="90"/>
      <c r="BL931" s="90"/>
    </row>
    <row r="932" spans="27:64" ht="12.95" customHeight="1">
      <c r="AA932" s="90"/>
      <c r="AB932" s="90"/>
      <c r="AC932" s="90"/>
      <c r="AD932" s="90"/>
      <c r="AE932" s="90"/>
      <c r="AG932" s="147"/>
      <c r="AN932" s="90"/>
      <c r="AO932" s="90"/>
      <c r="AP932" s="90"/>
      <c r="AQ932" s="90"/>
      <c r="AR932" s="90"/>
      <c r="AS932" s="90"/>
      <c r="AT932" s="90"/>
      <c r="AU932" s="90"/>
    </row>
    <row r="933" spans="27:64" ht="12.95" customHeight="1">
      <c r="AA933" s="90"/>
      <c r="AB933" s="90"/>
      <c r="AC933" s="90"/>
      <c r="AD933" s="90"/>
      <c r="AE933" s="90"/>
      <c r="AG933" s="147"/>
      <c r="AN933" s="90"/>
      <c r="AO933" s="90"/>
      <c r="AP933" s="90"/>
      <c r="AQ933" s="90"/>
      <c r="AR933" s="90"/>
      <c r="AS933" s="90"/>
      <c r="AT933" s="90"/>
      <c r="AU933" s="90"/>
    </row>
    <row r="934" spans="27:64" ht="12.95" customHeight="1">
      <c r="AA934" s="90"/>
      <c r="AB934" s="90"/>
      <c r="AC934" s="90"/>
      <c r="AD934" s="90"/>
      <c r="AE934" s="90"/>
      <c r="AG934" s="147"/>
      <c r="AN934" s="90"/>
      <c r="AO934" s="90"/>
      <c r="AP934" s="90"/>
      <c r="AQ934" s="90"/>
      <c r="AR934" s="90"/>
      <c r="AS934" s="90"/>
      <c r="AT934" s="90"/>
      <c r="AU934" s="90"/>
    </row>
    <row r="935" spans="27:64" ht="12.95" customHeight="1">
      <c r="AA935" s="90"/>
      <c r="AB935" s="90"/>
      <c r="AC935" s="90"/>
      <c r="AD935" s="90"/>
      <c r="AE935" s="90"/>
      <c r="AG935" s="147"/>
      <c r="AN935" s="90"/>
      <c r="AO935" s="90"/>
      <c r="AP935" s="90"/>
      <c r="AQ935" s="90"/>
      <c r="AR935" s="90"/>
      <c r="AS935" s="90"/>
      <c r="AT935" s="90"/>
      <c r="AU935" s="90"/>
    </row>
    <row r="936" spans="27:64" ht="12.95" customHeight="1">
      <c r="AA936" s="90"/>
      <c r="AB936" s="90"/>
      <c r="AC936" s="90"/>
      <c r="AD936" s="90"/>
      <c r="AE936" s="90"/>
      <c r="AG936" s="147"/>
      <c r="AN936" s="90"/>
      <c r="AO936" s="90"/>
      <c r="AP936" s="90"/>
      <c r="AQ936" s="90"/>
      <c r="AR936" s="90"/>
      <c r="AS936" s="90"/>
      <c r="AT936" s="90"/>
      <c r="AU936" s="90"/>
    </row>
    <row r="937" spans="27:64" ht="12.95" customHeight="1">
      <c r="AA937" s="90"/>
      <c r="AB937" s="90"/>
      <c r="AC937" s="90"/>
      <c r="AD937" s="90"/>
      <c r="AE937" s="90"/>
      <c r="AG937" s="147"/>
      <c r="AN937" s="90"/>
      <c r="AO937" s="90"/>
      <c r="AP937" s="90"/>
      <c r="AQ937" s="90"/>
      <c r="AR937" s="90"/>
      <c r="AS937" s="90"/>
      <c r="AT937" s="90"/>
      <c r="AU937" s="90"/>
    </row>
    <row r="938" spans="27:64" ht="12.95" customHeight="1">
      <c r="AA938" s="90"/>
      <c r="AB938" s="90"/>
      <c r="AC938" s="90"/>
      <c r="AD938" s="90"/>
      <c r="AE938" s="90"/>
      <c r="AG938" s="147"/>
      <c r="AN938" s="90"/>
      <c r="AO938" s="90"/>
      <c r="AP938" s="90"/>
      <c r="AQ938" s="90"/>
      <c r="AR938" s="90"/>
      <c r="AS938" s="90"/>
      <c r="AT938" s="90"/>
      <c r="AU938" s="90"/>
      <c r="AV938" s="90"/>
      <c r="AW938" s="90"/>
      <c r="AX938" s="90"/>
      <c r="AY938" s="90"/>
      <c r="AZ938" s="90"/>
      <c r="BA938" s="90"/>
      <c r="BB938" s="90"/>
      <c r="BC938" s="90"/>
      <c r="BD938" s="90"/>
      <c r="BE938" s="90"/>
      <c r="BF938" s="90"/>
      <c r="BG938" s="90"/>
      <c r="BH938" s="90"/>
      <c r="BI938" s="90"/>
      <c r="BJ938" s="90"/>
      <c r="BK938" s="90"/>
      <c r="BL938" s="90"/>
    </row>
    <row r="939" spans="27:64" ht="12.95" customHeight="1">
      <c r="AA939" s="90"/>
      <c r="AB939" s="90"/>
      <c r="AC939" s="90"/>
      <c r="AD939" s="90"/>
      <c r="AE939" s="90"/>
      <c r="AG939" s="147"/>
      <c r="AN939" s="90"/>
      <c r="AO939" s="90"/>
      <c r="AP939" s="90"/>
      <c r="AQ939" s="90"/>
      <c r="AR939" s="90"/>
      <c r="AS939" s="90"/>
      <c r="AT939" s="90"/>
      <c r="AU939" s="90"/>
    </row>
    <row r="940" spans="27:64" ht="12.95" customHeight="1">
      <c r="AA940" s="90"/>
      <c r="AB940" s="90"/>
      <c r="AC940" s="90"/>
      <c r="AD940" s="90"/>
      <c r="AE940" s="90"/>
      <c r="AG940" s="147"/>
      <c r="AN940" s="90"/>
      <c r="AO940" s="90"/>
      <c r="AP940" s="90"/>
      <c r="AQ940" s="90"/>
      <c r="AR940" s="90"/>
      <c r="AS940" s="90"/>
      <c r="AT940" s="90"/>
      <c r="AU940" s="90"/>
    </row>
    <row r="941" spans="27:64" ht="12.95" customHeight="1">
      <c r="AA941" s="90"/>
      <c r="AB941" s="90"/>
      <c r="AC941" s="90"/>
      <c r="AD941" s="90"/>
      <c r="AE941" s="90"/>
      <c r="AG941" s="147"/>
      <c r="AN941" s="90"/>
      <c r="AO941" s="90"/>
      <c r="AP941" s="90"/>
      <c r="AQ941" s="90"/>
      <c r="AR941" s="90"/>
      <c r="AS941" s="90"/>
      <c r="AT941" s="90"/>
      <c r="AU941" s="90"/>
    </row>
    <row r="942" spans="27:64" ht="12.95" customHeight="1">
      <c r="AA942" s="90"/>
      <c r="AB942" s="90"/>
      <c r="AC942" s="90"/>
      <c r="AD942" s="90"/>
      <c r="AE942" s="90"/>
      <c r="AG942" s="147"/>
      <c r="AN942" s="90"/>
      <c r="AO942" s="90"/>
      <c r="AP942" s="90"/>
      <c r="AQ942" s="90"/>
      <c r="AR942" s="90"/>
      <c r="AS942" s="90"/>
      <c r="AT942" s="90"/>
      <c r="AU942" s="90"/>
    </row>
    <row r="943" spans="27:64" ht="12.95" customHeight="1">
      <c r="AA943" s="90"/>
      <c r="AB943" s="90"/>
      <c r="AC943" s="90"/>
      <c r="AD943" s="90"/>
      <c r="AE943" s="90"/>
      <c r="AG943" s="147"/>
      <c r="AN943" s="90"/>
      <c r="AO943" s="90"/>
      <c r="AP943" s="90"/>
      <c r="AQ943" s="90"/>
      <c r="AR943" s="90"/>
      <c r="AS943" s="90"/>
      <c r="AT943" s="90"/>
      <c r="AU943" s="90"/>
    </row>
    <row r="944" spans="27:64" ht="12.95" customHeight="1">
      <c r="AA944" s="90"/>
      <c r="AB944" s="90"/>
      <c r="AC944" s="90"/>
      <c r="AD944" s="90"/>
      <c r="AE944" s="90"/>
      <c r="AG944" s="147"/>
      <c r="AN944" s="90"/>
      <c r="AO944" s="90"/>
      <c r="AP944" s="90"/>
      <c r="AQ944" s="90"/>
      <c r="AR944" s="90"/>
      <c r="AS944" s="90"/>
      <c r="AT944" s="90"/>
      <c r="AU944" s="90"/>
      <c r="AV944" s="90"/>
      <c r="AW944" s="90"/>
      <c r="AX944" s="90"/>
      <c r="AY944" s="90"/>
      <c r="AZ944" s="90"/>
      <c r="BA944" s="90"/>
      <c r="BB944" s="90"/>
      <c r="BC944" s="90"/>
      <c r="BD944" s="90"/>
      <c r="BE944" s="90"/>
      <c r="BF944" s="90"/>
      <c r="BG944" s="90"/>
      <c r="BH944" s="90"/>
      <c r="BI944" s="90"/>
      <c r="BJ944" s="90"/>
      <c r="BK944" s="90"/>
      <c r="BL944" s="90"/>
    </row>
    <row r="945" spans="27:64" ht="12.95" customHeight="1">
      <c r="AA945" s="90"/>
      <c r="AB945" s="90"/>
      <c r="AC945" s="90"/>
      <c r="AD945" s="90"/>
      <c r="AE945" s="90"/>
      <c r="AG945" s="147"/>
      <c r="AN945" s="90"/>
      <c r="AO945" s="90"/>
      <c r="AP945" s="90"/>
      <c r="AQ945" s="90"/>
      <c r="AR945" s="90"/>
      <c r="AS945" s="90"/>
      <c r="AT945" s="90"/>
      <c r="AU945" s="90"/>
    </row>
    <row r="946" spans="27:64" ht="12.95" customHeight="1">
      <c r="AA946" s="90"/>
      <c r="AB946" s="90"/>
      <c r="AC946" s="90"/>
      <c r="AD946" s="90"/>
      <c r="AE946" s="90"/>
      <c r="AG946" s="147"/>
      <c r="AN946" s="90"/>
      <c r="AO946" s="90"/>
      <c r="AP946" s="90"/>
      <c r="AQ946" s="90"/>
      <c r="AR946" s="90"/>
      <c r="AS946" s="90"/>
      <c r="AT946" s="90"/>
      <c r="AU946" s="90"/>
      <c r="AV946" s="90"/>
      <c r="AW946" s="90"/>
      <c r="AX946" s="90"/>
      <c r="AY946" s="90"/>
      <c r="AZ946" s="90"/>
      <c r="BA946" s="90"/>
      <c r="BB946" s="90"/>
      <c r="BC946" s="90"/>
      <c r="BD946" s="90"/>
      <c r="BE946" s="90"/>
      <c r="BF946" s="90"/>
      <c r="BG946" s="90"/>
      <c r="BH946" s="90"/>
      <c r="BI946" s="90"/>
      <c r="BJ946" s="90"/>
      <c r="BK946" s="90"/>
      <c r="BL946" s="90"/>
    </row>
    <row r="947" spans="27:64" ht="12.95" customHeight="1">
      <c r="AA947" s="90"/>
      <c r="AB947" s="90"/>
      <c r="AC947" s="90"/>
      <c r="AD947" s="90"/>
      <c r="AE947" s="90"/>
      <c r="AG947" s="147"/>
      <c r="AN947" s="90"/>
      <c r="AO947" s="90"/>
      <c r="AP947" s="90"/>
      <c r="AQ947" s="90"/>
      <c r="AR947" s="90"/>
      <c r="AS947" s="90"/>
      <c r="AT947" s="90"/>
      <c r="AU947" s="90"/>
    </row>
    <row r="948" spans="27:64" ht="12.95" customHeight="1">
      <c r="AA948" s="90"/>
      <c r="AB948" s="90"/>
      <c r="AC948" s="90"/>
      <c r="AD948" s="90"/>
      <c r="AE948" s="90"/>
      <c r="AG948" s="147"/>
      <c r="AN948" s="90"/>
      <c r="AO948" s="90"/>
      <c r="AP948" s="90"/>
      <c r="AQ948" s="90"/>
      <c r="AR948" s="90"/>
      <c r="AS948" s="90"/>
      <c r="AT948" s="90"/>
      <c r="AU948" s="90"/>
      <c r="AV948" s="90"/>
    </row>
    <row r="949" spans="27:64" ht="12.95" customHeight="1">
      <c r="AA949" s="90"/>
      <c r="AB949" s="90"/>
      <c r="AC949" s="90"/>
      <c r="AD949" s="90"/>
      <c r="AE949" s="90"/>
      <c r="AG949" s="147"/>
      <c r="AN949" s="90"/>
      <c r="AO949" s="90"/>
      <c r="AP949" s="90"/>
      <c r="AQ949" s="90"/>
      <c r="AR949" s="90"/>
      <c r="AS949" s="90"/>
      <c r="AT949" s="90"/>
      <c r="AU949" s="90"/>
    </row>
    <row r="950" spans="27:64" ht="12.95" customHeight="1">
      <c r="AA950" s="90"/>
      <c r="AB950" s="90"/>
      <c r="AC950" s="90"/>
      <c r="AD950" s="90"/>
      <c r="AE950" s="90"/>
      <c r="AG950" s="147"/>
      <c r="AN950" s="90"/>
      <c r="AO950" s="90"/>
      <c r="AP950" s="90"/>
      <c r="AQ950" s="90"/>
      <c r="AR950" s="90"/>
      <c r="AS950" s="90"/>
      <c r="AT950" s="90"/>
      <c r="AU950" s="90"/>
    </row>
    <row r="951" spans="27:64" ht="12.95" customHeight="1">
      <c r="AA951" s="90"/>
      <c r="AB951" s="90"/>
      <c r="AC951" s="90"/>
      <c r="AD951" s="90"/>
      <c r="AE951" s="90"/>
      <c r="AG951" s="147"/>
      <c r="AN951" s="90"/>
      <c r="AO951" s="90"/>
      <c r="AP951" s="90"/>
      <c r="AQ951" s="90"/>
      <c r="AR951" s="90"/>
      <c r="AS951" s="90"/>
      <c r="AT951" s="90"/>
      <c r="AU951" s="90"/>
    </row>
    <row r="952" spans="27:64" ht="12.95" customHeight="1">
      <c r="AA952" s="90"/>
      <c r="AB952" s="90"/>
      <c r="AC952" s="90"/>
      <c r="AD952" s="90"/>
      <c r="AE952" s="90"/>
      <c r="AG952" s="147"/>
      <c r="AN952" s="90"/>
      <c r="AO952" s="90"/>
      <c r="AP952" s="90"/>
      <c r="AQ952" s="90"/>
      <c r="AR952" s="90"/>
      <c r="AS952" s="90"/>
      <c r="AT952" s="90"/>
      <c r="AU952" s="90"/>
    </row>
    <row r="953" spans="27:64" ht="12.95" customHeight="1">
      <c r="AA953" s="90"/>
      <c r="AB953" s="90"/>
      <c r="AC953" s="90"/>
      <c r="AD953" s="90"/>
      <c r="AE953" s="90"/>
      <c r="AG953" s="147"/>
      <c r="AN953" s="90"/>
      <c r="AO953" s="90"/>
      <c r="AP953" s="90"/>
      <c r="AQ953" s="90"/>
      <c r="AR953" s="90"/>
      <c r="AS953" s="90"/>
      <c r="AT953" s="90"/>
      <c r="AU953" s="90"/>
    </row>
    <row r="954" spans="27:64" ht="12.95" customHeight="1">
      <c r="AA954" s="90"/>
      <c r="AB954" s="90"/>
      <c r="AC954" s="90"/>
      <c r="AD954" s="90"/>
      <c r="AE954" s="90"/>
      <c r="AG954" s="147"/>
      <c r="AN954" s="90"/>
      <c r="AO954" s="90"/>
      <c r="AP954" s="90"/>
      <c r="AQ954" s="90"/>
      <c r="AR954" s="90"/>
      <c r="AS954" s="90"/>
      <c r="AT954" s="90"/>
      <c r="AU954" s="90"/>
      <c r="AV954" s="90"/>
    </row>
    <row r="955" spans="27:64" ht="12.95" customHeight="1">
      <c r="AA955" s="90"/>
      <c r="AB955" s="90"/>
      <c r="AC955" s="90"/>
      <c r="AD955" s="90"/>
      <c r="AE955" s="90"/>
      <c r="AG955" s="147"/>
      <c r="AN955" s="90"/>
      <c r="AO955" s="90"/>
      <c r="AP955" s="90"/>
      <c r="AQ955" s="90"/>
      <c r="AR955" s="90"/>
      <c r="AS955" s="90"/>
      <c r="AT955" s="90"/>
      <c r="AU955" s="90"/>
    </row>
    <row r="956" spans="27:64" ht="12.95" customHeight="1">
      <c r="AA956" s="90"/>
      <c r="AB956" s="90"/>
      <c r="AC956" s="90"/>
      <c r="AD956" s="90"/>
      <c r="AE956" s="90"/>
      <c r="AG956" s="147"/>
      <c r="AN956" s="90"/>
      <c r="AO956" s="90"/>
      <c r="AP956" s="90"/>
      <c r="AQ956" s="90"/>
      <c r="AR956" s="90"/>
      <c r="AS956" s="90"/>
      <c r="AT956" s="90"/>
      <c r="AU956" s="90"/>
    </row>
    <row r="957" spans="27:64" ht="12.95" customHeight="1">
      <c r="AA957" s="90"/>
      <c r="AB957" s="90"/>
      <c r="AC957" s="90"/>
      <c r="AD957" s="90"/>
      <c r="AE957" s="90"/>
      <c r="AG957" s="147"/>
      <c r="AN957" s="90"/>
      <c r="AO957" s="90"/>
      <c r="AP957" s="90"/>
      <c r="AQ957" s="90"/>
      <c r="AR957" s="90"/>
      <c r="AS957" s="90"/>
      <c r="AT957" s="90"/>
      <c r="AU957" s="90"/>
    </row>
    <row r="958" spans="27:64" ht="12.95" customHeight="1">
      <c r="AA958" s="90"/>
      <c r="AB958" s="90"/>
      <c r="AC958" s="90"/>
      <c r="AD958" s="90"/>
      <c r="AE958" s="90"/>
      <c r="AG958" s="147"/>
      <c r="AN958" s="90"/>
      <c r="AO958" s="90"/>
      <c r="AP958" s="90"/>
      <c r="AQ958" s="90"/>
      <c r="AR958" s="90"/>
      <c r="AS958" s="90"/>
      <c r="AT958" s="90"/>
      <c r="AU958" s="90"/>
    </row>
    <row r="959" spans="27:64" ht="12.95" customHeight="1">
      <c r="AA959" s="90"/>
      <c r="AB959" s="90"/>
      <c r="AC959" s="90"/>
      <c r="AD959" s="90"/>
      <c r="AE959" s="90"/>
      <c r="AG959" s="147"/>
      <c r="AN959" s="90"/>
      <c r="AO959" s="90"/>
      <c r="AP959" s="90"/>
      <c r="AQ959" s="90"/>
      <c r="AR959" s="90"/>
      <c r="AS959" s="90"/>
      <c r="AT959" s="90"/>
      <c r="AU959" s="90"/>
    </row>
    <row r="960" spans="27:64" ht="12.95" customHeight="1">
      <c r="AA960" s="90"/>
      <c r="AB960" s="90"/>
      <c r="AC960" s="90"/>
      <c r="AD960" s="90"/>
      <c r="AE960" s="90"/>
      <c r="AG960" s="147"/>
      <c r="AN960" s="90"/>
      <c r="AO960" s="90"/>
      <c r="AP960" s="90"/>
      <c r="AQ960" s="90"/>
      <c r="AR960" s="90"/>
      <c r="AS960" s="90"/>
      <c r="AT960" s="90"/>
      <c r="AU960" s="90"/>
    </row>
    <row r="961" spans="27:48" ht="12.95" customHeight="1">
      <c r="AA961" s="90"/>
      <c r="AB961" s="90"/>
      <c r="AC961" s="90"/>
      <c r="AD961" s="90"/>
      <c r="AE961" s="90"/>
      <c r="AG961" s="147"/>
      <c r="AN961" s="90"/>
      <c r="AO961" s="90"/>
      <c r="AP961" s="90"/>
      <c r="AQ961" s="90"/>
      <c r="AR961" s="90"/>
      <c r="AS961" s="90"/>
      <c r="AT961" s="90"/>
      <c r="AU961" s="90"/>
    </row>
    <row r="962" spans="27:48" ht="12.95" customHeight="1">
      <c r="AA962" s="90"/>
      <c r="AB962" s="90"/>
      <c r="AC962" s="90"/>
      <c r="AD962" s="90"/>
      <c r="AE962" s="90"/>
      <c r="AG962" s="147"/>
      <c r="AN962" s="90"/>
      <c r="AO962" s="90"/>
      <c r="AP962" s="90"/>
      <c r="AQ962" s="90"/>
      <c r="AR962" s="90"/>
      <c r="AS962" s="90"/>
      <c r="AT962" s="90"/>
      <c r="AU962" s="90"/>
    </row>
    <row r="963" spans="27:48" ht="12.95" customHeight="1">
      <c r="AA963" s="90"/>
      <c r="AB963" s="90"/>
      <c r="AC963" s="90"/>
      <c r="AD963" s="90"/>
      <c r="AE963" s="90"/>
      <c r="AG963" s="147"/>
      <c r="AN963" s="90"/>
      <c r="AO963" s="90"/>
      <c r="AP963" s="90"/>
      <c r="AQ963" s="90"/>
      <c r="AR963" s="90"/>
      <c r="AS963" s="90"/>
      <c r="AT963" s="90"/>
      <c r="AU963" s="90"/>
    </row>
    <row r="964" spans="27:48" ht="12.95" customHeight="1">
      <c r="AA964" s="90"/>
      <c r="AB964" s="90"/>
      <c r="AC964" s="90"/>
      <c r="AD964" s="90"/>
      <c r="AE964" s="90"/>
      <c r="AG964" s="147"/>
      <c r="AN964" s="90"/>
      <c r="AO964" s="90"/>
      <c r="AP964" s="90"/>
      <c r="AQ964" s="90"/>
      <c r="AR964" s="90"/>
      <c r="AS964" s="90"/>
      <c r="AT964" s="90"/>
      <c r="AU964" s="90"/>
    </row>
    <row r="965" spans="27:48" ht="12.95" customHeight="1">
      <c r="AA965" s="90"/>
      <c r="AB965" s="90"/>
      <c r="AC965" s="90"/>
      <c r="AD965" s="90"/>
      <c r="AE965" s="90"/>
      <c r="AG965" s="147"/>
      <c r="AN965" s="90"/>
      <c r="AO965" s="90"/>
      <c r="AP965" s="90"/>
      <c r="AQ965" s="90"/>
      <c r="AR965" s="90"/>
      <c r="AS965" s="90"/>
      <c r="AT965" s="90"/>
      <c r="AU965" s="90"/>
      <c r="AV965" s="90"/>
    </row>
    <row r="966" spans="27:48" ht="12.95" customHeight="1">
      <c r="AA966" s="90"/>
      <c r="AB966" s="90"/>
      <c r="AC966" s="90"/>
      <c r="AD966" s="90"/>
      <c r="AE966" s="90"/>
      <c r="AG966" s="147"/>
      <c r="AN966" s="90"/>
      <c r="AO966" s="90"/>
      <c r="AP966" s="90"/>
      <c r="AQ966" s="90"/>
      <c r="AR966" s="90"/>
      <c r="AS966" s="90"/>
      <c r="AT966" s="90"/>
      <c r="AU966" s="90"/>
    </row>
    <row r="967" spans="27:48" ht="12.95" customHeight="1">
      <c r="AA967" s="90"/>
      <c r="AB967" s="90"/>
      <c r="AC967" s="90"/>
      <c r="AD967" s="90"/>
      <c r="AE967" s="90"/>
      <c r="AG967" s="147"/>
      <c r="AN967" s="90"/>
      <c r="AO967" s="90"/>
      <c r="AP967" s="90"/>
      <c r="AQ967" s="90"/>
      <c r="AR967" s="90"/>
      <c r="AS967" s="90"/>
      <c r="AT967" s="90"/>
      <c r="AU967" s="90"/>
    </row>
    <row r="968" spans="27:48" ht="12.95" customHeight="1">
      <c r="AA968" s="90"/>
      <c r="AB968" s="90"/>
      <c r="AC968" s="90"/>
      <c r="AD968" s="90"/>
      <c r="AE968" s="90"/>
      <c r="AG968" s="147"/>
      <c r="AN968" s="90"/>
      <c r="AO968" s="90"/>
      <c r="AP968" s="90"/>
      <c r="AQ968" s="90"/>
      <c r="AR968" s="90"/>
      <c r="AS968" s="90"/>
      <c r="AT968" s="90"/>
      <c r="AU968" s="90"/>
    </row>
    <row r="969" spans="27:48" ht="12.95" customHeight="1">
      <c r="AA969" s="90"/>
      <c r="AB969" s="90"/>
      <c r="AC969" s="90"/>
      <c r="AD969" s="90"/>
      <c r="AE969" s="90"/>
      <c r="AG969" s="147"/>
      <c r="AN969" s="90"/>
      <c r="AO969" s="90"/>
      <c r="AP969" s="90"/>
      <c r="AQ969" s="90"/>
      <c r="AR969" s="90"/>
      <c r="AS969" s="90"/>
      <c r="AT969" s="90"/>
      <c r="AU969" s="90"/>
    </row>
    <row r="970" spans="27:48" ht="12.95" customHeight="1">
      <c r="AA970" s="90"/>
      <c r="AB970" s="90"/>
      <c r="AC970" s="90"/>
      <c r="AD970" s="90"/>
      <c r="AE970" s="90"/>
      <c r="AG970" s="147"/>
      <c r="AN970" s="90"/>
      <c r="AO970" s="90"/>
      <c r="AP970" s="90"/>
      <c r="AQ970" s="90"/>
      <c r="AR970" s="90"/>
      <c r="AS970" s="90"/>
      <c r="AT970" s="90"/>
      <c r="AU970" s="90"/>
    </row>
    <row r="971" spans="27:48" ht="12.95" customHeight="1">
      <c r="AA971" s="90"/>
      <c r="AB971" s="90"/>
      <c r="AC971" s="90"/>
      <c r="AD971" s="90"/>
      <c r="AE971" s="90"/>
      <c r="AG971" s="147"/>
      <c r="AN971" s="90"/>
      <c r="AO971" s="90"/>
      <c r="AP971" s="90"/>
      <c r="AQ971" s="90"/>
      <c r="AR971" s="90"/>
      <c r="AS971" s="90"/>
      <c r="AT971" s="90"/>
      <c r="AU971" s="90"/>
      <c r="AV971" s="90"/>
    </row>
    <row r="972" spans="27:48" ht="12.95" customHeight="1">
      <c r="AA972" s="90"/>
      <c r="AB972" s="90"/>
      <c r="AC972" s="90"/>
      <c r="AD972" s="90"/>
      <c r="AE972" s="90"/>
      <c r="AG972" s="147"/>
      <c r="AN972" s="90"/>
      <c r="AO972" s="90"/>
      <c r="AP972" s="90"/>
      <c r="AQ972" s="90"/>
      <c r="AR972" s="90"/>
      <c r="AS972" s="90"/>
      <c r="AT972" s="90"/>
      <c r="AU972" s="90"/>
    </row>
    <row r="973" spans="27:48" ht="12.95" customHeight="1">
      <c r="AA973" s="90"/>
      <c r="AB973" s="90"/>
      <c r="AC973" s="90"/>
      <c r="AD973" s="90"/>
      <c r="AE973" s="90"/>
      <c r="AG973" s="147"/>
      <c r="AN973" s="90"/>
      <c r="AO973" s="90"/>
      <c r="AP973" s="90"/>
      <c r="AQ973" s="90"/>
      <c r="AR973" s="90"/>
      <c r="AS973" s="90"/>
      <c r="AT973" s="90"/>
      <c r="AU973" s="90"/>
    </row>
    <row r="974" spans="27:48" ht="12.95" customHeight="1">
      <c r="AA974" s="90"/>
      <c r="AB974" s="90"/>
      <c r="AC974" s="90"/>
      <c r="AD974" s="90"/>
      <c r="AE974" s="90"/>
      <c r="AG974" s="147"/>
      <c r="AN974" s="90"/>
      <c r="AO974" s="90"/>
      <c r="AP974" s="90"/>
      <c r="AQ974" s="90"/>
      <c r="AR974" s="90"/>
      <c r="AS974" s="90"/>
      <c r="AT974" s="90"/>
      <c r="AU974" s="90"/>
    </row>
    <row r="975" spans="27:48" ht="12.95" customHeight="1">
      <c r="AA975" s="90"/>
      <c r="AB975" s="90"/>
      <c r="AC975" s="90"/>
      <c r="AD975" s="90"/>
      <c r="AE975" s="90"/>
      <c r="AG975" s="147"/>
      <c r="AN975" s="90"/>
      <c r="AO975" s="90"/>
      <c r="AP975" s="90"/>
      <c r="AQ975" s="90"/>
      <c r="AR975" s="90"/>
      <c r="AS975" s="90"/>
      <c r="AT975" s="90"/>
      <c r="AU975" s="90"/>
    </row>
    <row r="976" spans="27:48" ht="12.95" customHeight="1">
      <c r="AA976" s="90"/>
      <c r="AB976" s="90"/>
      <c r="AC976" s="90"/>
      <c r="AD976" s="90"/>
      <c r="AE976" s="90"/>
      <c r="AG976" s="147"/>
      <c r="AN976" s="90"/>
      <c r="AO976" s="90"/>
      <c r="AP976" s="90"/>
      <c r="AQ976" s="90"/>
      <c r="AR976" s="90"/>
      <c r="AS976" s="90"/>
      <c r="AT976" s="90"/>
      <c r="AU976" s="90"/>
    </row>
    <row r="977" spans="27:64" ht="12.95" customHeight="1">
      <c r="AA977" s="90"/>
      <c r="AB977" s="90"/>
      <c r="AC977" s="90"/>
      <c r="AD977" s="90"/>
      <c r="AE977" s="90"/>
      <c r="AG977" s="147"/>
      <c r="AN977" s="90"/>
      <c r="AO977" s="90"/>
      <c r="AP977" s="90"/>
      <c r="AQ977" s="90"/>
      <c r="AR977" s="90"/>
      <c r="AS977" s="90"/>
      <c r="AT977" s="90"/>
      <c r="AU977" s="90"/>
    </row>
    <row r="978" spans="27:64" ht="12.95" customHeight="1">
      <c r="AA978" s="90"/>
      <c r="AB978" s="90"/>
      <c r="AC978" s="90"/>
      <c r="AD978" s="90"/>
      <c r="AE978" s="90"/>
      <c r="AG978" s="147"/>
      <c r="AN978" s="90"/>
      <c r="AO978" s="90"/>
      <c r="AP978" s="90"/>
      <c r="AQ978" s="90"/>
      <c r="AR978" s="90"/>
      <c r="AS978" s="90"/>
      <c r="AT978" s="90"/>
      <c r="AU978" s="90"/>
    </row>
    <row r="979" spans="27:64" ht="12.95" customHeight="1">
      <c r="AA979" s="90"/>
      <c r="AB979" s="90"/>
      <c r="AC979" s="90"/>
      <c r="AD979" s="90"/>
      <c r="AE979" s="90"/>
      <c r="AG979" s="147"/>
      <c r="AN979" s="90"/>
      <c r="AO979" s="90"/>
      <c r="AP979" s="90"/>
      <c r="AQ979" s="90"/>
      <c r="AR979" s="90"/>
      <c r="AS979" s="90"/>
      <c r="AT979" s="90"/>
      <c r="AU979" s="90"/>
    </row>
    <row r="980" spans="27:64" ht="12.95" customHeight="1">
      <c r="AA980" s="90"/>
      <c r="AB980" s="90"/>
      <c r="AC980" s="90"/>
      <c r="AD980" s="90"/>
      <c r="AE980" s="90"/>
      <c r="AG980" s="147"/>
      <c r="AN980" s="90"/>
      <c r="AO980" s="90"/>
      <c r="AP980" s="90"/>
      <c r="AQ980" s="90"/>
      <c r="AR980" s="90"/>
      <c r="AS980" s="90"/>
      <c r="AT980" s="90"/>
      <c r="AU980" s="90"/>
    </row>
    <row r="981" spans="27:64" ht="12.95" customHeight="1">
      <c r="AA981" s="90"/>
      <c r="AB981" s="90"/>
      <c r="AC981" s="90"/>
      <c r="AD981" s="90"/>
      <c r="AE981" s="90"/>
      <c r="AG981" s="147"/>
      <c r="AN981" s="90"/>
      <c r="AO981" s="90"/>
      <c r="AP981" s="90"/>
      <c r="AQ981" s="90"/>
      <c r="AR981" s="90"/>
      <c r="AS981" s="90"/>
      <c r="AT981" s="90"/>
      <c r="AU981" s="90"/>
    </row>
    <row r="982" spans="27:64" ht="12.95" customHeight="1">
      <c r="AA982" s="90"/>
      <c r="AB982" s="90"/>
      <c r="AC982" s="90"/>
      <c r="AD982" s="90"/>
      <c r="AE982" s="90"/>
      <c r="AG982" s="147"/>
      <c r="AN982" s="90"/>
      <c r="AO982" s="90"/>
      <c r="AP982" s="90"/>
      <c r="AQ982" s="90"/>
      <c r="AR982" s="90"/>
      <c r="AS982" s="90"/>
      <c r="AT982" s="90"/>
      <c r="AU982" s="90"/>
    </row>
    <row r="983" spans="27:64" ht="12.95" customHeight="1">
      <c r="AA983" s="90"/>
      <c r="AB983" s="90"/>
      <c r="AC983" s="90"/>
      <c r="AD983" s="90"/>
      <c r="AE983" s="90"/>
      <c r="AG983" s="147"/>
      <c r="AN983" s="90"/>
      <c r="AO983" s="90"/>
      <c r="AP983" s="90"/>
      <c r="AQ983" s="90"/>
      <c r="AR983" s="90"/>
      <c r="AS983" s="90"/>
      <c r="AT983" s="90"/>
      <c r="AU983" s="90"/>
    </row>
    <row r="984" spans="27:64" ht="12.95" customHeight="1">
      <c r="AA984" s="90"/>
      <c r="AB984" s="90"/>
      <c r="AC984" s="90"/>
      <c r="AD984" s="90"/>
      <c r="AE984" s="90"/>
      <c r="AG984" s="147"/>
      <c r="AN984" s="90"/>
      <c r="AO984" s="90"/>
      <c r="AP984" s="90"/>
      <c r="AQ984" s="90"/>
      <c r="AR984" s="90"/>
      <c r="AS984" s="90"/>
      <c r="AT984" s="90"/>
      <c r="AU984" s="90"/>
      <c r="AV984" s="90"/>
      <c r="AW984" s="90"/>
      <c r="AX984" s="90"/>
      <c r="AY984" s="90"/>
      <c r="AZ984" s="90"/>
      <c r="BA984" s="90"/>
      <c r="BB984" s="90"/>
      <c r="BC984" s="90"/>
      <c r="BD984" s="90"/>
      <c r="BE984" s="90"/>
      <c r="BF984" s="90"/>
      <c r="BG984" s="90"/>
      <c r="BH984" s="90"/>
      <c r="BI984" s="90"/>
      <c r="BJ984" s="90"/>
      <c r="BK984" s="90"/>
      <c r="BL984" s="90"/>
    </row>
    <row r="985" spans="27:64" ht="12.95" customHeight="1">
      <c r="AA985" s="90"/>
      <c r="AB985" s="90"/>
      <c r="AC985" s="90"/>
      <c r="AD985" s="90"/>
      <c r="AE985" s="90"/>
      <c r="AG985" s="147"/>
      <c r="AN985" s="90"/>
      <c r="AO985" s="90"/>
      <c r="AP985" s="90"/>
      <c r="AQ985" s="90"/>
      <c r="AR985" s="90"/>
      <c r="AS985" s="90"/>
      <c r="AT985" s="90"/>
      <c r="AU985" s="90"/>
    </row>
    <row r="986" spans="27:64" ht="12.95" customHeight="1">
      <c r="AA986" s="90"/>
      <c r="AB986" s="90"/>
      <c r="AC986" s="90"/>
      <c r="AD986" s="90"/>
      <c r="AE986" s="90"/>
      <c r="AG986" s="147"/>
      <c r="AN986" s="90"/>
      <c r="AO986" s="90"/>
      <c r="AP986" s="90"/>
      <c r="AQ986" s="90"/>
      <c r="AR986" s="90"/>
      <c r="AS986" s="90"/>
      <c r="AT986" s="90"/>
      <c r="AU986" s="90"/>
    </row>
    <row r="987" spans="27:64" ht="12.95" customHeight="1">
      <c r="AA987" s="90"/>
      <c r="AB987" s="90"/>
      <c r="AC987" s="90"/>
      <c r="AD987" s="90"/>
      <c r="AE987" s="90"/>
      <c r="AG987" s="147"/>
      <c r="AN987" s="90"/>
      <c r="AO987" s="90"/>
      <c r="AP987" s="90"/>
      <c r="AQ987" s="90"/>
      <c r="AR987" s="90"/>
      <c r="AS987" s="90"/>
      <c r="AT987" s="90"/>
      <c r="AU987" s="90"/>
    </row>
    <row r="988" spans="27:64" ht="12.95" customHeight="1">
      <c r="AA988" s="90"/>
      <c r="AB988" s="90"/>
      <c r="AC988" s="90"/>
      <c r="AD988" s="90"/>
      <c r="AE988" s="90"/>
      <c r="AG988" s="147"/>
      <c r="AN988" s="90"/>
      <c r="AO988" s="90"/>
      <c r="AP988" s="90"/>
      <c r="AQ988" s="90"/>
      <c r="AR988" s="90"/>
      <c r="AS988" s="90"/>
      <c r="AT988" s="90"/>
      <c r="AU988" s="90"/>
    </row>
    <row r="989" spans="27:64" ht="12.95" customHeight="1">
      <c r="AA989" s="90"/>
      <c r="AB989" s="90"/>
      <c r="AC989" s="90"/>
      <c r="AD989" s="90"/>
      <c r="AE989" s="90"/>
      <c r="AG989" s="147"/>
      <c r="AN989" s="90"/>
      <c r="AO989" s="90"/>
      <c r="AP989" s="90"/>
      <c r="AQ989" s="90"/>
      <c r="AR989" s="90"/>
      <c r="AS989" s="90"/>
      <c r="AT989" s="90"/>
      <c r="AU989" s="90"/>
    </row>
    <row r="990" spans="27:64" ht="12.95" customHeight="1">
      <c r="AA990" s="90"/>
      <c r="AB990" s="90"/>
      <c r="AC990" s="90"/>
      <c r="AD990" s="90"/>
      <c r="AE990" s="90"/>
      <c r="AG990" s="147"/>
      <c r="AN990" s="90"/>
      <c r="AO990" s="90"/>
      <c r="AP990" s="90"/>
      <c r="AQ990" s="90"/>
      <c r="AR990" s="90"/>
      <c r="AS990" s="90"/>
      <c r="AT990" s="90"/>
      <c r="AU990" s="90"/>
    </row>
    <row r="991" spans="27:64" ht="12.95" customHeight="1">
      <c r="AA991" s="90"/>
      <c r="AB991" s="90"/>
      <c r="AC991" s="90"/>
      <c r="AD991" s="90"/>
      <c r="AE991" s="90"/>
      <c r="AG991" s="147"/>
      <c r="AN991" s="90"/>
      <c r="AO991" s="90"/>
      <c r="AP991" s="90"/>
      <c r="AQ991" s="90"/>
      <c r="AR991" s="90"/>
      <c r="AS991" s="90"/>
      <c r="AT991" s="90"/>
      <c r="AU991" s="90"/>
    </row>
    <row r="992" spans="27:64" ht="12.95" customHeight="1">
      <c r="AA992" s="90"/>
      <c r="AB992" s="90"/>
      <c r="AC992" s="90"/>
      <c r="AD992" s="90"/>
      <c r="AE992" s="90"/>
      <c r="AG992" s="147"/>
      <c r="AN992" s="90"/>
      <c r="AO992" s="90"/>
      <c r="AP992" s="90"/>
      <c r="AQ992" s="90"/>
      <c r="AR992" s="90"/>
      <c r="AS992" s="90"/>
      <c r="AT992" s="90"/>
      <c r="AU992" s="90"/>
    </row>
    <row r="993" spans="27:64" ht="12.95" customHeight="1">
      <c r="AA993" s="90"/>
      <c r="AB993" s="90"/>
      <c r="AC993" s="90"/>
      <c r="AD993" s="90"/>
      <c r="AE993" s="90"/>
      <c r="AG993" s="147"/>
      <c r="AN993" s="90"/>
      <c r="AO993" s="90"/>
      <c r="AP993" s="90"/>
      <c r="AQ993" s="90"/>
      <c r="AR993" s="90"/>
      <c r="AS993" s="90"/>
      <c r="AT993" s="90"/>
      <c r="AU993" s="90"/>
    </row>
    <row r="994" spans="27:64" ht="12.95" customHeight="1">
      <c r="AA994" s="90"/>
      <c r="AB994" s="90"/>
      <c r="AC994" s="90"/>
      <c r="AD994" s="90"/>
      <c r="AE994" s="90"/>
      <c r="AG994" s="147"/>
      <c r="AN994" s="90"/>
      <c r="AO994" s="90"/>
      <c r="AP994" s="90"/>
      <c r="AQ994" s="90"/>
      <c r="AR994" s="90"/>
      <c r="AS994" s="90"/>
      <c r="AT994" s="90"/>
      <c r="AU994" s="90"/>
    </row>
    <row r="995" spans="27:64" ht="12.95" customHeight="1">
      <c r="AA995" s="90"/>
      <c r="AB995" s="90"/>
      <c r="AC995" s="90"/>
      <c r="AD995" s="90"/>
      <c r="AE995" s="90"/>
      <c r="AG995" s="147"/>
      <c r="AN995" s="90"/>
      <c r="AO995" s="90"/>
      <c r="AP995" s="90"/>
      <c r="AQ995" s="90"/>
      <c r="AR995" s="90"/>
      <c r="AS995" s="90"/>
      <c r="AT995" s="90"/>
      <c r="AU995" s="90"/>
    </row>
    <row r="996" spans="27:64" ht="12.95" customHeight="1">
      <c r="AA996" s="90"/>
      <c r="AB996" s="90"/>
      <c r="AC996" s="90"/>
      <c r="AD996" s="90"/>
      <c r="AE996" s="90"/>
      <c r="AG996" s="147"/>
      <c r="AN996" s="90"/>
      <c r="AO996" s="90"/>
      <c r="AP996" s="90"/>
      <c r="AQ996" s="90"/>
      <c r="AR996" s="90"/>
      <c r="AS996" s="90"/>
      <c r="AT996" s="90"/>
      <c r="AU996" s="90"/>
    </row>
    <row r="997" spans="27:64" ht="12.95" customHeight="1">
      <c r="AA997" s="90"/>
      <c r="AB997" s="90"/>
      <c r="AC997" s="90"/>
      <c r="AD997" s="90"/>
      <c r="AE997" s="90"/>
      <c r="AG997" s="147"/>
      <c r="AN997" s="90"/>
      <c r="AO997" s="90"/>
      <c r="AP997" s="90"/>
      <c r="AQ997" s="90"/>
      <c r="AR997" s="90"/>
      <c r="AS997" s="90"/>
      <c r="AT997" s="90"/>
      <c r="AU997" s="90"/>
    </row>
    <row r="998" spans="27:64" ht="12.95" customHeight="1">
      <c r="AA998" s="90"/>
      <c r="AB998" s="90"/>
      <c r="AC998" s="90"/>
      <c r="AD998" s="90"/>
      <c r="AE998" s="90"/>
      <c r="AG998" s="147"/>
      <c r="AN998" s="90"/>
      <c r="AO998" s="90"/>
      <c r="AP998" s="90"/>
      <c r="AQ998" s="90"/>
      <c r="AR998" s="90"/>
      <c r="AS998" s="90"/>
      <c r="AT998" s="90"/>
      <c r="AU998" s="90"/>
    </row>
    <row r="999" spans="27:64" ht="12.95" customHeight="1">
      <c r="AA999" s="90"/>
      <c r="AB999" s="90"/>
      <c r="AC999" s="90"/>
      <c r="AD999" s="90"/>
      <c r="AE999" s="90"/>
      <c r="AG999" s="147"/>
      <c r="AN999" s="90"/>
      <c r="AO999" s="90"/>
      <c r="AP999" s="90"/>
      <c r="AQ999" s="90"/>
      <c r="AR999" s="90"/>
      <c r="AS999" s="90"/>
      <c r="AT999" s="90"/>
      <c r="AU999" s="90"/>
    </row>
    <row r="1000" spans="27:64" ht="12.95" customHeight="1">
      <c r="AA1000" s="90"/>
      <c r="AB1000" s="90"/>
      <c r="AC1000" s="90"/>
      <c r="AD1000" s="90"/>
      <c r="AE1000" s="90"/>
      <c r="AG1000" s="147"/>
      <c r="AN1000" s="90"/>
      <c r="AO1000" s="90"/>
      <c r="AP1000" s="90"/>
      <c r="AQ1000" s="90"/>
      <c r="AR1000" s="90"/>
      <c r="AS1000" s="90"/>
      <c r="AT1000" s="90"/>
      <c r="AU1000" s="90"/>
    </row>
    <row r="1001" spans="27:64" ht="12.95" customHeight="1">
      <c r="AA1001" s="90"/>
      <c r="AB1001" s="90"/>
      <c r="AC1001" s="90"/>
      <c r="AD1001" s="90"/>
      <c r="AE1001" s="90"/>
      <c r="AG1001" s="147"/>
      <c r="AN1001" s="90"/>
      <c r="AO1001" s="90"/>
      <c r="AP1001" s="90"/>
      <c r="AQ1001" s="90"/>
      <c r="AR1001" s="90"/>
      <c r="AS1001" s="90"/>
      <c r="AT1001" s="90"/>
      <c r="AU1001" s="90"/>
    </row>
    <row r="1002" spans="27:64" ht="12.95" customHeight="1">
      <c r="AA1002" s="90"/>
      <c r="AB1002" s="90"/>
      <c r="AC1002" s="90"/>
      <c r="AD1002" s="90"/>
      <c r="AE1002" s="90"/>
      <c r="AG1002" s="147"/>
      <c r="AN1002" s="90"/>
      <c r="AO1002" s="90"/>
      <c r="AP1002" s="90"/>
      <c r="AQ1002" s="90"/>
      <c r="AR1002" s="90"/>
      <c r="AS1002" s="90"/>
      <c r="AT1002" s="90"/>
      <c r="AU1002" s="90"/>
      <c r="AV1002" s="90"/>
      <c r="AW1002" s="90"/>
      <c r="AX1002" s="90"/>
      <c r="AY1002" s="90"/>
      <c r="AZ1002" s="90"/>
      <c r="BA1002" s="90"/>
      <c r="BB1002" s="90"/>
      <c r="BC1002" s="90"/>
      <c r="BD1002" s="90"/>
      <c r="BE1002" s="90"/>
      <c r="BF1002" s="90"/>
      <c r="BG1002" s="90"/>
      <c r="BH1002" s="90"/>
      <c r="BI1002" s="90"/>
      <c r="BJ1002" s="90"/>
      <c r="BK1002" s="90"/>
      <c r="BL1002" s="90"/>
    </row>
    <row r="1003" spans="27:64" ht="12.95" customHeight="1">
      <c r="AA1003" s="90"/>
      <c r="AB1003" s="90"/>
      <c r="AC1003" s="90"/>
      <c r="AD1003" s="90"/>
      <c r="AE1003" s="90"/>
      <c r="AG1003" s="147"/>
      <c r="AN1003" s="90"/>
      <c r="AO1003" s="90"/>
      <c r="AP1003" s="90"/>
      <c r="AQ1003" s="90"/>
      <c r="AR1003" s="90"/>
      <c r="AS1003" s="90"/>
      <c r="AT1003" s="90"/>
      <c r="AU1003" s="90"/>
    </row>
    <row r="1004" spans="27:64" ht="12.95" customHeight="1">
      <c r="AA1004" s="90"/>
      <c r="AB1004" s="90"/>
      <c r="AC1004" s="90"/>
      <c r="AD1004" s="90"/>
      <c r="AE1004" s="90"/>
      <c r="AG1004" s="147"/>
      <c r="AN1004" s="90"/>
      <c r="AO1004" s="90"/>
      <c r="AP1004" s="90"/>
      <c r="AQ1004" s="90"/>
      <c r="AR1004" s="90"/>
      <c r="AS1004" s="90"/>
      <c r="AT1004" s="90"/>
      <c r="AU1004" s="90"/>
    </row>
    <row r="1005" spans="27:64" ht="12.95" customHeight="1">
      <c r="AA1005" s="90"/>
      <c r="AB1005" s="90"/>
      <c r="AC1005" s="90"/>
      <c r="AD1005" s="90"/>
      <c r="AE1005" s="90"/>
      <c r="AG1005" s="147"/>
      <c r="AN1005" s="90"/>
      <c r="AO1005" s="90"/>
      <c r="AP1005" s="90"/>
      <c r="AQ1005" s="90"/>
      <c r="AR1005" s="90"/>
      <c r="AS1005" s="90"/>
      <c r="AT1005" s="90"/>
      <c r="AU1005" s="90"/>
    </row>
    <row r="1006" spans="27:64" ht="12.95" customHeight="1">
      <c r="AA1006" s="90"/>
      <c r="AB1006" s="90"/>
      <c r="AC1006" s="90"/>
      <c r="AD1006" s="90"/>
      <c r="AE1006" s="90"/>
      <c r="AG1006" s="147"/>
      <c r="AN1006" s="90"/>
      <c r="AO1006" s="90"/>
      <c r="AP1006" s="90"/>
      <c r="AQ1006" s="90"/>
      <c r="AR1006" s="90"/>
      <c r="AS1006" s="90"/>
      <c r="AT1006" s="90"/>
      <c r="AU1006" s="90"/>
    </row>
    <row r="1007" spans="27:64" ht="12.95" customHeight="1">
      <c r="AA1007" s="90"/>
      <c r="AB1007" s="90"/>
      <c r="AC1007" s="90"/>
      <c r="AD1007" s="90"/>
      <c r="AE1007" s="90"/>
      <c r="AG1007" s="147"/>
      <c r="AN1007" s="90"/>
      <c r="AO1007" s="90"/>
      <c r="AP1007" s="90"/>
      <c r="AQ1007" s="90"/>
      <c r="AR1007" s="90"/>
      <c r="AS1007" s="90"/>
      <c r="AT1007" s="90"/>
      <c r="AU1007" s="90"/>
    </row>
    <row r="1008" spans="27:64" ht="12.95" customHeight="1">
      <c r="AA1008" s="90"/>
      <c r="AB1008" s="90"/>
      <c r="AC1008" s="90"/>
      <c r="AD1008" s="90"/>
      <c r="AE1008" s="90"/>
      <c r="AG1008" s="147"/>
      <c r="AN1008" s="90"/>
      <c r="AO1008" s="90"/>
      <c r="AP1008" s="90"/>
      <c r="AQ1008" s="90"/>
      <c r="AR1008" s="90"/>
      <c r="AS1008" s="90"/>
      <c r="AT1008" s="90"/>
      <c r="AU1008" s="90"/>
    </row>
    <row r="1009" spans="27:47" ht="12.95" customHeight="1">
      <c r="AA1009" s="90"/>
      <c r="AB1009" s="90"/>
      <c r="AC1009" s="90"/>
      <c r="AD1009" s="90"/>
      <c r="AE1009" s="90"/>
      <c r="AG1009" s="147"/>
      <c r="AN1009" s="90"/>
      <c r="AO1009" s="90"/>
      <c r="AP1009" s="90"/>
      <c r="AQ1009" s="90"/>
      <c r="AR1009" s="90"/>
      <c r="AS1009" s="90"/>
      <c r="AT1009" s="90"/>
      <c r="AU1009" s="90"/>
    </row>
    <row r="1010" spans="27:47" ht="12.95" customHeight="1">
      <c r="AA1010" s="90"/>
      <c r="AB1010" s="90"/>
      <c r="AC1010" s="90"/>
      <c r="AD1010" s="90"/>
      <c r="AE1010" s="90"/>
      <c r="AG1010" s="147"/>
      <c r="AN1010" s="90"/>
      <c r="AO1010" s="90"/>
      <c r="AP1010" s="90"/>
      <c r="AQ1010" s="90"/>
      <c r="AR1010" s="90"/>
      <c r="AS1010" s="90"/>
      <c r="AT1010" s="90"/>
      <c r="AU1010" s="90"/>
    </row>
    <row r="1011" spans="27:47" ht="12.95" customHeight="1">
      <c r="AA1011" s="90"/>
      <c r="AB1011" s="90"/>
      <c r="AC1011" s="90"/>
      <c r="AD1011" s="90"/>
      <c r="AE1011" s="90"/>
      <c r="AG1011" s="147"/>
      <c r="AN1011" s="90"/>
      <c r="AO1011" s="90"/>
      <c r="AP1011" s="90"/>
      <c r="AQ1011" s="90"/>
      <c r="AR1011" s="90"/>
      <c r="AS1011" s="90"/>
      <c r="AT1011" s="90"/>
      <c r="AU1011" s="90"/>
    </row>
    <row r="1012" spans="27:47" ht="12.95" customHeight="1">
      <c r="AA1012" s="90"/>
      <c r="AB1012" s="90"/>
      <c r="AC1012" s="90"/>
      <c r="AD1012" s="90"/>
      <c r="AE1012" s="90"/>
      <c r="AG1012" s="147"/>
      <c r="AN1012" s="90"/>
      <c r="AO1012" s="90"/>
      <c r="AP1012" s="90"/>
      <c r="AQ1012" s="90"/>
      <c r="AR1012" s="90"/>
      <c r="AS1012" s="90"/>
      <c r="AT1012" s="90"/>
      <c r="AU1012" s="90"/>
    </row>
    <row r="1013" spans="27:47" ht="12.95" customHeight="1">
      <c r="AA1013" s="90"/>
      <c r="AB1013" s="90"/>
      <c r="AC1013" s="90"/>
      <c r="AD1013" s="90"/>
      <c r="AE1013" s="90"/>
      <c r="AG1013" s="147"/>
      <c r="AN1013" s="90"/>
      <c r="AO1013" s="90"/>
      <c r="AP1013" s="90"/>
      <c r="AQ1013" s="90"/>
      <c r="AR1013" s="90"/>
      <c r="AS1013" s="90"/>
      <c r="AT1013" s="90"/>
      <c r="AU1013" s="90"/>
    </row>
    <row r="1014" spans="27:47" ht="12.95" customHeight="1">
      <c r="AA1014" s="90"/>
      <c r="AB1014" s="90"/>
      <c r="AC1014" s="90"/>
      <c r="AD1014" s="90"/>
      <c r="AE1014" s="90"/>
      <c r="AG1014" s="147"/>
      <c r="AN1014" s="90"/>
      <c r="AO1014" s="90"/>
      <c r="AP1014" s="90"/>
      <c r="AQ1014" s="90"/>
      <c r="AR1014" s="90"/>
      <c r="AS1014" s="90"/>
      <c r="AT1014" s="90"/>
      <c r="AU1014" s="90"/>
    </row>
    <row r="1015" spans="27:47" ht="12.95" customHeight="1">
      <c r="AA1015" s="90"/>
      <c r="AB1015" s="90"/>
      <c r="AC1015" s="90"/>
      <c r="AD1015" s="90"/>
      <c r="AE1015" s="90"/>
      <c r="AG1015" s="147"/>
      <c r="AN1015" s="90"/>
      <c r="AO1015" s="90"/>
      <c r="AP1015" s="90"/>
      <c r="AQ1015" s="90"/>
      <c r="AR1015" s="90"/>
      <c r="AS1015" s="90"/>
      <c r="AT1015" s="90"/>
      <c r="AU1015" s="90"/>
    </row>
    <row r="1016" spans="27:47" ht="12.95" customHeight="1">
      <c r="AA1016" s="90"/>
      <c r="AB1016" s="90"/>
      <c r="AC1016" s="90"/>
      <c r="AD1016" s="90"/>
      <c r="AE1016" s="90"/>
      <c r="AG1016" s="147"/>
      <c r="AN1016" s="90"/>
      <c r="AO1016" s="90"/>
      <c r="AP1016" s="90"/>
      <c r="AQ1016" s="90"/>
      <c r="AR1016" s="90"/>
      <c r="AS1016" s="90"/>
      <c r="AT1016" s="90"/>
      <c r="AU1016" s="90"/>
    </row>
    <row r="1017" spans="27:47" ht="12.95" customHeight="1">
      <c r="AA1017" s="90"/>
      <c r="AB1017" s="90"/>
      <c r="AC1017" s="90"/>
      <c r="AD1017" s="90"/>
      <c r="AE1017" s="90"/>
      <c r="AG1017" s="147"/>
      <c r="AN1017" s="90"/>
      <c r="AO1017" s="90"/>
      <c r="AP1017" s="90"/>
      <c r="AQ1017" s="90"/>
      <c r="AR1017" s="90"/>
      <c r="AS1017" s="90"/>
      <c r="AT1017" s="90"/>
      <c r="AU1017" s="90"/>
    </row>
    <row r="1018" spans="27:47" ht="12.95" customHeight="1">
      <c r="AA1018" s="90"/>
      <c r="AB1018" s="90"/>
      <c r="AC1018" s="90"/>
      <c r="AD1018" s="90"/>
      <c r="AE1018" s="90"/>
      <c r="AG1018" s="147"/>
      <c r="AN1018" s="90"/>
      <c r="AO1018" s="90"/>
      <c r="AP1018" s="90"/>
      <c r="AQ1018" s="90"/>
      <c r="AR1018" s="90"/>
      <c r="AS1018" s="90"/>
      <c r="AT1018" s="90"/>
      <c r="AU1018" s="90"/>
    </row>
    <row r="1019" spans="27:47" ht="12.95" customHeight="1">
      <c r="AA1019" s="90"/>
      <c r="AB1019" s="90"/>
      <c r="AC1019" s="90"/>
      <c r="AD1019" s="90"/>
      <c r="AE1019" s="90"/>
      <c r="AG1019" s="147"/>
      <c r="AN1019" s="90"/>
      <c r="AO1019" s="90"/>
      <c r="AP1019" s="90"/>
      <c r="AQ1019" s="90"/>
      <c r="AR1019" s="90"/>
      <c r="AS1019" s="90"/>
      <c r="AT1019" s="90"/>
      <c r="AU1019" s="90"/>
    </row>
    <row r="1020" spans="27:47" ht="12.95" customHeight="1">
      <c r="AA1020" s="90"/>
      <c r="AB1020" s="90"/>
      <c r="AC1020" s="90"/>
      <c r="AD1020" s="90"/>
      <c r="AE1020" s="90"/>
      <c r="AG1020" s="147"/>
      <c r="AN1020" s="90"/>
      <c r="AO1020" s="90"/>
      <c r="AP1020" s="90"/>
      <c r="AQ1020" s="90"/>
      <c r="AR1020" s="90"/>
      <c r="AS1020" s="90"/>
      <c r="AT1020" s="90"/>
      <c r="AU1020" s="90"/>
    </row>
    <row r="1021" spans="27:47" ht="12.95" customHeight="1">
      <c r="AA1021" s="90"/>
      <c r="AB1021" s="90"/>
      <c r="AC1021" s="90"/>
      <c r="AD1021" s="90"/>
      <c r="AE1021" s="90"/>
      <c r="AG1021" s="147"/>
      <c r="AN1021" s="90"/>
      <c r="AO1021" s="90"/>
      <c r="AP1021" s="90"/>
      <c r="AQ1021" s="90"/>
      <c r="AR1021" s="90"/>
      <c r="AS1021" s="90"/>
      <c r="AT1021" s="90"/>
      <c r="AU1021" s="90"/>
    </row>
    <row r="1022" spans="27:47" ht="12.95" customHeight="1">
      <c r="AA1022" s="90"/>
      <c r="AB1022" s="90"/>
      <c r="AC1022" s="90"/>
      <c r="AD1022" s="90"/>
      <c r="AE1022" s="90"/>
      <c r="AG1022" s="147"/>
      <c r="AN1022" s="90"/>
      <c r="AO1022" s="90"/>
      <c r="AP1022" s="90"/>
      <c r="AQ1022" s="90"/>
      <c r="AR1022" s="90"/>
      <c r="AS1022" s="90"/>
      <c r="AT1022" s="90"/>
      <c r="AU1022" s="90"/>
    </row>
    <row r="1023" spans="27:47" ht="12.95" customHeight="1">
      <c r="AA1023" s="90"/>
      <c r="AB1023" s="90"/>
      <c r="AC1023" s="90"/>
      <c r="AD1023" s="90"/>
      <c r="AE1023" s="90"/>
      <c r="AG1023" s="147"/>
      <c r="AN1023" s="90"/>
      <c r="AO1023" s="90"/>
      <c r="AP1023" s="90"/>
      <c r="AQ1023" s="90"/>
      <c r="AR1023" s="90"/>
      <c r="AS1023" s="90"/>
      <c r="AT1023" s="90"/>
      <c r="AU1023" s="90"/>
    </row>
    <row r="1024" spans="27:47" ht="12.95" customHeight="1">
      <c r="AA1024" s="90"/>
      <c r="AB1024" s="90"/>
      <c r="AC1024" s="90"/>
      <c r="AD1024" s="90"/>
      <c r="AE1024" s="90"/>
      <c r="AG1024" s="147"/>
      <c r="AN1024" s="90"/>
      <c r="AO1024" s="90"/>
      <c r="AP1024" s="90"/>
      <c r="AQ1024" s="90"/>
      <c r="AR1024" s="90"/>
      <c r="AS1024" s="90"/>
      <c r="AT1024" s="90"/>
      <c r="AU1024" s="90"/>
    </row>
    <row r="1025" spans="27:48" ht="12.95" customHeight="1">
      <c r="AA1025" s="90"/>
      <c r="AB1025" s="90"/>
      <c r="AC1025" s="90"/>
      <c r="AD1025" s="90"/>
      <c r="AE1025" s="90"/>
      <c r="AG1025" s="147"/>
      <c r="AN1025" s="90"/>
      <c r="AO1025" s="90"/>
      <c r="AP1025" s="90"/>
      <c r="AQ1025" s="90"/>
      <c r="AR1025" s="90"/>
      <c r="AS1025" s="90"/>
      <c r="AT1025" s="90"/>
      <c r="AU1025" s="90"/>
    </row>
    <row r="1026" spans="27:48" ht="12.95" customHeight="1">
      <c r="AA1026" s="90"/>
      <c r="AB1026" s="90"/>
      <c r="AC1026" s="90"/>
      <c r="AD1026" s="90"/>
      <c r="AE1026" s="90"/>
      <c r="AG1026" s="147"/>
      <c r="AN1026" s="90"/>
      <c r="AO1026" s="90"/>
      <c r="AP1026" s="90"/>
      <c r="AQ1026" s="90"/>
      <c r="AR1026" s="90"/>
      <c r="AS1026" s="90"/>
      <c r="AT1026" s="90"/>
      <c r="AU1026" s="90"/>
    </row>
    <row r="1027" spans="27:48" ht="12.95" customHeight="1">
      <c r="AA1027" s="90"/>
      <c r="AB1027" s="90"/>
      <c r="AC1027" s="90"/>
      <c r="AD1027" s="90"/>
      <c r="AE1027" s="90"/>
      <c r="AG1027" s="147"/>
      <c r="AN1027" s="90"/>
      <c r="AO1027" s="90"/>
      <c r="AP1027" s="90"/>
      <c r="AQ1027" s="90"/>
      <c r="AR1027" s="90"/>
      <c r="AS1027" s="90"/>
      <c r="AT1027" s="90"/>
      <c r="AU1027" s="90"/>
    </row>
    <row r="1028" spans="27:48" ht="12.95" customHeight="1">
      <c r="AA1028" s="90"/>
      <c r="AB1028" s="90"/>
      <c r="AC1028" s="90"/>
      <c r="AD1028" s="90"/>
      <c r="AE1028" s="90"/>
      <c r="AG1028" s="147"/>
      <c r="AN1028" s="90"/>
      <c r="AO1028" s="90"/>
      <c r="AP1028" s="90"/>
      <c r="AQ1028" s="90"/>
      <c r="AR1028" s="90"/>
      <c r="AS1028" s="90"/>
      <c r="AT1028" s="90"/>
      <c r="AU1028" s="90"/>
    </row>
    <row r="1029" spans="27:48" ht="12.95" customHeight="1">
      <c r="AA1029" s="90"/>
      <c r="AB1029" s="90"/>
      <c r="AC1029" s="90"/>
      <c r="AD1029" s="90"/>
      <c r="AE1029" s="90"/>
      <c r="AG1029" s="147"/>
      <c r="AN1029" s="90"/>
      <c r="AO1029" s="90"/>
      <c r="AP1029" s="90"/>
      <c r="AQ1029" s="90"/>
      <c r="AR1029" s="90"/>
      <c r="AS1029" s="90"/>
      <c r="AT1029" s="90"/>
      <c r="AU1029" s="90"/>
    </row>
    <row r="1030" spans="27:48" ht="12.95" customHeight="1">
      <c r="AA1030" s="90"/>
      <c r="AB1030" s="90"/>
      <c r="AC1030" s="90"/>
      <c r="AD1030" s="90"/>
      <c r="AE1030" s="90"/>
      <c r="AG1030" s="147"/>
      <c r="AN1030" s="90"/>
      <c r="AO1030" s="90"/>
      <c r="AP1030" s="90"/>
      <c r="AQ1030" s="90"/>
      <c r="AR1030" s="90"/>
      <c r="AS1030" s="90"/>
      <c r="AT1030" s="90"/>
      <c r="AU1030" s="90"/>
    </row>
    <row r="1031" spans="27:48" ht="12.95" customHeight="1">
      <c r="AA1031" s="90"/>
      <c r="AB1031" s="90"/>
      <c r="AC1031" s="90"/>
      <c r="AD1031" s="90"/>
      <c r="AE1031" s="90"/>
      <c r="AG1031" s="147"/>
      <c r="AN1031" s="90"/>
      <c r="AO1031" s="90"/>
      <c r="AP1031" s="90"/>
      <c r="AQ1031" s="90"/>
      <c r="AR1031" s="90"/>
      <c r="AS1031" s="90"/>
      <c r="AT1031" s="90"/>
      <c r="AU1031" s="90"/>
    </row>
    <row r="1032" spans="27:48" ht="12.95" customHeight="1">
      <c r="AA1032" s="90"/>
      <c r="AB1032" s="90"/>
      <c r="AC1032" s="90"/>
      <c r="AD1032" s="90"/>
      <c r="AE1032" s="90"/>
      <c r="AG1032" s="147"/>
      <c r="AN1032" s="90"/>
      <c r="AO1032" s="90"/>
      <c r="AP1032" s="90"/>
      <c r="AQ1032" s="90"/>
      <c r="AR1032" s="90"/>
      <c r="AS1032" s="90"/>
      <c r="AT1032" s="90"/>
      <c r="AU1032" s="90"/>
    </row>
    <row r="1033" spans="27:48" ht="12.95" customHeight="1">
      <c r="AA1033" s="90"/>
      <c r="AB1033" s="90"/>
      <c r="AC1033" s="90"/>
      <c r="AD1033" s="90"/>
      <c r="AE1033" s="90"/>
      <c r="AG1033" s="147"/>
      <c r="AN1033" s="90"/>
      <c r="AO1033" s="90"/>
      <c r="AP1033" s="90"/>
      <c r="AQ1033" s="90"/>
      <c r="AR1033" s="90"/>
      <c r="AS1033" s="90"/>
      <c r="AT1033" s="90"/>
      <c r="AU1033" s="90"/>
    </row>
    <row r="1034" spans="27:48" ht="12.95" customHeight="1">
      <c r="AA1034" s="90"/>
      <c r="AB1034" s="90"/>
      <c r="AC1034" s="90"/>
      <c r="AD1034" s="90"/>
      <c r="AE1034" s="90"/>
      <c r="AG1034" s="147"/>
      <c r="AN1034" s="90"/>
      <c r="AO1034" s="90"/>
      <c r="AP1034" s="90"/>
      <c r="AQ1034" s="90"/>
      <c r="AR1034" s="90"/>
      <c r="AS1034" s="90"/>
      <c r="AT1034" s="90"/>
      <c r="AU1034" s="90"/>
    </row>
    <row r="1035" spans="27:48" ht="12.95" customHeight="1">
      <c r="AA1035" s="90"/>
      <c r="AB1035" s="90"/>
      <c r="AC1035" s="90"/>
      <c r="AD1035" s="90"/>
      <c r="AE1035" s="90"/>
      <c r="AG1035" s="147"/>
      <c r="AN1035" s="90"/>
      <c r="AO1035" s="90"/>
      <c r="AP1035" s="90"/>
      <c r="AQ1035" s="90"/>
      <c r="AR1035" s="90"/>
      <c r="AS1035" s="90"/>
      <c r="AT1035" s="90"/>
      <c r="AU1035" s="90"/>
    </row>
    <row r="1036" spans="27:48" ht="12.95" customHeight="1">
      <c r="AA1036" s="90"/>
      <c r="AB1036" s="90"/>
      <c r="AC1036" s="90"/>
      <c r="AD1036" s="90"/>
      <c r="AE1036" s="90"/>
      <c r="AG1036" s="147"/>
      <c r="AN1036" s="90"/>
      <c r="AO1036" s="90"/>
      <c r="AP1036" s="90"/>
      <c r="AQ1036" s="90"/>
      <c r="AR1036" s="90"/>
      <c r="AS1036" s="90"/>
      <c r="AT1036" s="90"/>
      <c r="AU1036" s="90"/>
    </row>
    <row r="1037" spans="27:48" ht="12.95" customHeight="1">
      <c r="AA1037" s="90"/>
      <c r="AB1037" s="90"/>
      <c r="AC1037" s="90"/>
      <c r="AD1037" s="90"/>
      <c r="AE1037" s="90"/>
      <c r="AG1037" s="147"/>
      <c r="AN1037" s="90"/>
      <c r="AO1037" s="90"/>
      <c r="AP1037" s="90"/>
      <c r="AQ1037" s="90"/>
      <c r="AR1037" s="90"/>
      <c r="AS1037" s="90"/>
      <c r="AT1037" s="90"/>
      <c r="AU1037" s="90"/>
    </row>
    <row r="1038" spans="27:48" ht="12.95" customHeight="1">
      <c r="AA1038" s="90"/>
      <c r="AB1038" s="90"/>
      <c r="AC1038" s="90"/>
      <c r="AD1038" s="90"/>
      <c r="AE1038" s="90"/>
      <c r="AG1038" s="147"/>
      <c r="AN1038" s="90"/>
      <c r="AO1038" s="90"/>
      <c r="AP1038" s="90"/>
      <c r="AQ1038" s="90"/>
      <c r="AR1038" s="90"/>
      <c r="AS1038" s="90"/>
      <c r="AT1038" s="90"/>
      <c r="AU1038" s="90"/>
    </row>
    <row r="1039" spans="27:48" ht="12.95" customHeight="1">
      <c r="AA1039" s="90"/>
      <c r="AB1039" s="90"/>
      <c r="AC1039" s="90"/>
      <c r="AD1039" s="90"/>
      <c r="AE1039" s="90"/>
      <c r="AG1039" s="147"/>
      <c r="AN1039" s="90"/>
      <c r="AO1039" s="90"/>
      <c r="AP1039" s="90"/>
      <c r="AQ1039" s="90"/>
      <c r="AR1039" s="90"/>
      <c r="AS1039" s="90"/>
      <c r="AT1039" s="90"/>
      <c r="AU1039" s="90"/>
      <c r="AV1039" s="90"/>
    </row>
    <row r="1040" spans="27:48" ht="12.95" customHeight="1">
      <c r="AA1040" s="90"/>
      <c r="AB1040" s="90"/>
      <c r="AC1040" s="90"/>
      <c r="AD1040" s="90"/>
      <c r="AE1040" s="90"/>
      <c r="AG1040" s="147"/>
      <c r="AN1040" s="90"/>
      <c r="AO1040" s="90"/>
      <c r="AP1040" s="90"/>
      <c r="AQ1040" s="90"/>
      <c r="AR1040" s="90"/>
      <c r="AS1040" s="90"/>
      <c r="AT1040" s="90"/>
      <c r="AU1040" s="90"/>
      <c r="AV1040" s="90"/>
    </row>
    <row r="1041" spans="27:47" ht="12.95" customHeight="1">
      <c r="AA1041" s="90"/>
      <c r="AB1041" s="90"/>
      <c r="AC1041" s="90"/>
      <c r="AD1041" s="90"/>
      <c r="AE1041" s="90"/>
      <c r="AG1041" s="147"/>
      <c r="AN1041" s="90"/>
      <c r="AO1041" s="90"/>
      <c r="AP1041" s="90"/>
      <c r="AQ1041" s="90"/>
      <c r="AR1041" s="90"/>
      <c r="AS1041" s="90"/>
      <c r="AT1041" s="90"/>
      <c r="AU1041" s="90"/>
    </row>
    <row r="1042" spans="27:47" ht="12.95" customHeight="1">
      <c r="AA1042" s="90"/>
      <c r="AB1042" s="90"/>
      <c r="AC1042" s="90"/>
      <c r="AD1042" s="90"/>
      <c r="AE1042" s="90"/>
      <c r="AG1042" s="147"/>
      <c r="AN1042" s="90"/>
      <c r="AO1042" s="90"/>
      <c r="AP1042" s="90"/>
      <c r="AQ1042" s="90"/>
      <c r="AR1042" s="90"/>
      <c r="AS1042" s="90"/>
      <c r="AT1042" s="90"/>
      <c r="AU1042" s="90"/>
    </row>
    <row r="1043" spans="27:47" ht="12.95" customHeight="1">
      <c r="AA1043" s="90"/>
      <c r="AB1043" s="90"/>
      <c r="AC1043" s="90"/>
      <c r="AD1043" s="90"/>
      <c r="AE1043" s="90"/>
      <c r="AG1043" s="147"/>
      <c r="AN1043" s="90"/>
      <c r="AO1043" s="90"/>
      <c r="AP1043" s="90"/>
      <c r="AQ1043" s="90"/>
      <c r="AR1043" s="90"/>
      <c r="AS1043" s="90"/>
      <c r="AT1043" s="90"/>
      <c r="AU1043" s="90"/>
    </row>
    <row r="1044" spans="27:47" ht="12.95" customHeight="1">
      <c r="AA1044" s="90"/>
      <c r="AB1044" s="90"/>
      <c r="AC1044" s="90"/>
      <c r="AD1044" s="90"/>
      <c r="AE1044" s="90"/>
      <c r="AG1044" s="147"/>
      <c r="AN1044" s="90"/>
      <c r="AO1044" s="90"/>
      <c r="AP1044" s="90"/>
      <c r="AQ1044" s="90"/>
      <c r="AR1044" s="90"/>
      <c r="AS1044" s="90"/>
      <c r="AT1044" s="90"/>
      <c r="AU1044" s="90"/>
    </row>
    <row r="1045" spans="27:47" ht="12.95" customHeight="1">
      <c r="AA1045" s="90"/>
      <c r="AB1045" s="90"/>
      <c r="AC1045" s="90"/>
      <c r="AD1045" s="90"/>
      <c r="AE1045" s="90"/>
      <c r="AG1045" s="147"/>
      <c r="AN1045" s="90"/>
      <c r="AO1045" s="90"/>
      <c r="AP1045" s="90"/>
      <c r="AQ1045" s="90"/>
      <c r="AR1045" s="90"/>
      <c r="AS1045" s="90"/>
      <c r="AT1045" s="90"/>
      <c r="AU1045" s="90"/>
    </row>
    <row r="1046" spans="27:47" ht="12.95" customHeight="1">
      <c r="AA1046" s="90"/>
      <c r="AB1046" s="90"/>
      <c r="AC1046" s="90"/>
      <c r="AD1046" s="90"/>
      <c r="AE1046" s="90"/>
      <c r="AG1046" s="147"/>
      <c r="AN1046" s="90"/>
      <c r="AO1046" s="90"/>
      <c r="AP1046" s="90"/>
      <c r="AQ1046" s="90"/>
      <c r="AR1046" s="90"/>
      <c r="AS1046" s="90"/>
      <c r="AT1046" s="90"/>
      <c r="AU1046" s="90"/>
    </row>
    <row r="1047" spans="27:47" ht="12.95" customHeight="1">
      <c r="AA1047" s="90"/>
      <c r="AB1047" s="90"/>
      <c r="AC1047" s="90"/>
      <c r="AD1047" s="90"/>
      <c r="AE1047" s="90"/>
      <c r="AG1047" s="147"/>
      <c r="AN1047" s="90"/>
      <c r="AO1047" s="90"/>
      <c r="AP1047" s="90"/>
      <c r="AQ1047" s="90"/>
      <c r="AR1047" s="90"/>
      <c r="AS1047" s="90"/>
      <c r="AT1047" s="90"/>
      <c r="AU1047" s="90"/>
    </row>
    <row r="1048" spans="27:47" ht="12.95" customHeight="1">
      <c r="AA1048" s="90"/>
      <c r="AB1048" s="90"/>
      <c r="AC1048" s="90"/>
      <c r="AD1048" s="90"/>
      <c r="AE1048" s="90"/>
      <c r="AG1048" s="147"/>
      <c r="AN1048" s="90"/>
      <c r="AO1048" s="90"/>
      <c r="AP1048" s="90"/>
      <c r="AQ1048" s="90"/>
      <c r="AR1048" s="90"/>
      <c r="AS1048" s="90"/>
      <c r="AT1048" s="90"/>
      <c r="AU1048" s="90"/>
    </row>
    <row r="1049" spans="27:47" ht="12.95" customHeight="1">
      <c r="AA1049" s="90"/>
      <c r="AB1049" s="90"/>
      <c r="AC1049" s="90"/>
      <c r="AD1049" s="90"/>
      <c r="AE1049" s="90"/>
      <c r="AG1049" s="147"/>
      <c r="AN1049" s="90"/>
      <c r="AO1049" s="90"/>
      <c r="AP1049" s="90"/>
      <c r="AQ1049" s="90"/>
      <c r="AR1049" s="90"/>
      <c r="AS1049" s="90"/>
      <c r="AT1049" s="90"/>
      <c r="AU1049" s="90"/>
    </row>
    <row r="1050" spans="27:47" ht="12.95" customHeight="1">
      <c r="AA1050" s="90"/>
      <c r="AB1050" s="90"/>
      <c r="AC1050" s="90"/>
      <c r="AD1050" s="90"/>
      <c r="AE1050" s="90"/>
      <c r="AG1050" s="147"/>
      <c r="AN1050" s="90"/>
      <c r="AO1050" s="90"/>
      <c r="AP1050" s="90"/>
      <c r="AQ1050" s="90"/>
      <c r="AR1050" s="90"/>
      <c r="AS1050" s="90"/>
      <c r="AT1050" s="90"/>
      <c r="AU1050" s="90"/>
    </row>
    <row r="1051" spans="27:47" ht="12.95" customHeight="1">
      <c r="AA1051" s="90"/>
      <c r="AB1051" s="90"/>
      <c r="AC1051" s="90"/>
      <c r="AD1051" s="90"/>
      <c r="AE1051" s="90"/>
      <c r="AG1051" s="147"/>
      <c r="AN1051" s="90"/>
      <c r="AO1051" s="90"/>
      <c r="AP1051" s="90"/>
      <c r="AQ1051" s="90"/>
      <c r="AR1051" s="90"/>
      <c r="AS1051" s="90"/>
      <c r="AT1051" s="90"/>
      <c r="AU1051" s="90"/>
    </row>
    <row r="1052" spans="27:47" ht="12.95" customHeight="1">
      <c r="AA1052" s="90"/>
      <c r="AB1052" s="90"/>
      <c r="AC1052" s="90"/>
      <c r="AD1052" s="90"/>
      <c r="AE1052" s="90"/>
      <c r="AG1052" s="147"/>
      <c r="AN1052" s="90"/>
      <c r="AO1052" s="90"/>
      <c r="AP1052" s="90"/>
      <c r="AQ1052" s="90"/>
      <c r="AR1052" s="90"/>
      <c r="AS1052" s="90"/>
      <c r="AT1052" s="90"/>
      <c r="AU1052" s="90"/>
    </row>
    <row r="1053" spans="27:47" ht="12.95" customHeight="1">
      <c r="AA1053" s="90"/>
      <c r="AB1053" s="90"/>
      <c r="AC1053" s="90"/>
      <c r="AD1053" s="90"/>
      <c r="AE1053" s="90"/>
      <c r="AG1053" s="147"/>
      <c r="AN1053" s="90"/>
      <c r="AO1053" s="90"/>
      <c r="AP1053" s="90"/>
      <c r="AQ1053" s="90"/>
      <c r="AR1053" s="90"/>
      <c r="AS1053" s="90"/>
      <c r="AT1053" s="90"/>
      <c r="AU1053" s="90"/>
    </row>
    <row r="1054" spans="27:47" ht="12.95" customHeight="1">
      <c r="AA1054" s="90"/>
      <c r="AB1054" s="90"/>
      <c r="AC1054" s="90"/>
      <c r="AD1054" s="90"/>
      <c r="AE1054" s="90"/>
      <c r="AG1054" s="147"/>
      <c r="AN1054" s="90"/>
      <c r="AO1054" s="90"/>
      <c r="AP1054" s="90"/>
      <c r="AQ1054" s="90"/>
      <c r="AR1054" s="90"/>
      <c r="AS1054" s="90"/>
      <c r="AT1054" s="90"/>
      <c r="AU1054" s="90"/>
    </row>
    <row r="1055" spans="27:47" ht="12.95" customHeight="1">
      <c r="AA1055" s="90"/>
      <c r="AB1055" s="90"/>
      <c r="AC1055" s="90"/>
      <c r="AD1055" s="90"/>
      <c r="AE1055" s="90"/>
      <c r="AG1055" s="147"/>
      <c r="AN1055" s="90"/>
      <c r="AO1055" s="90"/>
      <c r="AP1055" s="90"/>
      <c r="AQ1055" s="90"/>
      <c r="AR1055" s="90"/>
      <c r="AS1055" s="90"/>
      <c r="AT1055" s="90"/>
      <c r="AU1055" s="90"/>
    </row>
    <row r="1056" spans="27:47" ht="12.95" customHeight="1">
      <c r="AA1056" s="90"/>
      <c r="AB1056" s="90"/>
      <c r="AC1056" s="90"/>
      <c r="AD1056" s="90"/>
      <c r="AE1056" s="90"/>
      <c r="AG1056" s="147"/>
      <c r="AN1056" s="90"/>
      <c r="AO1056" s="90"/>
      <c r="AP1056" s="90"/>
      <c r="AQ1056" s="90"/>
      <c r="AR1056" s="90"/>
      <c r="AS1056" s="90"/>
      <c r="AT1056" s="90"/>
      <c r="AU1056" s="90"/>
    </row>
    <row r="1057" spans="27:64" ht="12.95" customHeight="1">
      <c r="AA1057" s="90"/>
      <c r="AB1057" s="90"/>
      <c r="AC1057" s="90"/>
      <c r="AD1057" s="90"/>
      <c r="AE1057" s="90"/>
      <c r="AG1057" s="147"/>
      <c r="AN1057" s="90"/>
      <c r="AO1057" s="90"/>
      <c r="AP1057" s="90"/>
      <c r="AQ1057" s="90"/>
      <c r="AR1057" s="90"/>
      <c r="AS1057" s="90"/>
      <c r="AT1057" s="90"/>
      <c r="AU1057" s="90"/>
    </row>
    <row r="1058" spans="27:64" ht="12.95" customHeight="1">
      <c r="AA1058" s="90"/>
      <c r="AB1058" s="90"/>
      <c r="AC1058" s="90"/>
      <c r="AD1058" s="90"/>
      <c r="AE1058" s="90"/>
      <c r="AG1058" s="147"/>
      <c r="AN1058" s="90"/>
      <c r="AO1058" s="90"/>
      <c r="AP1058" s="90"/>
      <c r="AQ1058" s="90"/>
      <c r="AR1058" s="90"/>
      <c r="AS1058" s="90"/>
      <c r="AT1058" s="90"/>
      <c r="AU1058" s="90"/>
    </row>
    <row r="1059" spans="27:64" ht="12.95" customHeight="1">
      <c r="AA1059" s="90"/>
      <c r="AB1059" s="90"/>
      <c r="AC1059" s="90"/>
      <c r="AD1059" s="90"/>
      <c r="AE1059" s="90"/>
      <c r="AG1059" s="147"/>
      <c r="AN1059" s="90"/>
      <c r="AO1059" s="90"/>
      <c r="AP1059" s="90"/>
      <c r="AQ1059" s="90"/>
      <c r="AR1059" s="90"/>
      <c r="AS1059" s="90"/>
      <c r="AT1059" s="90"/>
      <c r="AU1059" s="90"/>
    </row>
    <row r="1060" spans="27:64" ht="12.95" customHeight="1">
      <c r="AA1060" s="90"/>
      <c r="AB1060" s="90"/>
      <c r="AC1060" s="90"/>
      <c r="AD1060" s="90"/>
      <c r="AE1060" s="90"/>
      <c r="AG1060" s="147"/>
      <c r="AN1060" s="90"/>
      <c r="AO1060" s="90"/>
      <c r="AP1060" s="90"/>
      <c r="AQ1060" s="90"/>
      <c r="AR1060" s="90"/>
      <c r="AS1060" s="90"/>
      <c r="AT1060" s="90"/>
      <c r="AU1060" s="90"/>
    </row>
    <row r="1061" spans="27:64" ht="12.95" customHeight="1">
      <c r="AA1061" s="90"/>
      <c r="AB1061" s="90"/>
      <c r="AC1061" s="90"/>
      <c r="AD1061" s="90"/>
      <c r="AE1061" s="90"/>
      <c r="AG1061" s="147"/>
      <c r="AN1061" s="90"/>
      <c r="AO1061" s="90"/>
      <c r="AP1061" s="90"/>
      <c r="AQ1061" s="90"/>
      <c r="AR1061" s="90"/>
      <c r="AS1061" s="90"/>
      <c r="AT1061" s="90"/>
      <c r="AU1061" s="90"/>
    </row>
    <row r="1062" spans="27:64" ht="12.95" customHeight="1">
      <c r="AA1062" s="90"/>
      <c r="AB1062" s="90"/>
      <c r="AC1062" s="90"/>
      <c r="AD1062" s="90"/>
      <c r="AE1062" s="90"/>
      <c r="AG1062" s="147"/>
      <c r="AN1062" s="90"/>
      <c r="AO1062" s="90"/>
      <c r="AP1062" s="90"/>
      <c r="AQ1062" s="90"/>
      <c r="AR1062" s="90"/>
      <c r="AS1062" s="90"/>
      <c r="AT1062" s="90"/>
      <c r="AU1062" s="90"/>
    </row>
    <row r="1063" spans="27:64" ht="12.95" customHeight="1">
      <c r="AA1063" s="90"/>
      <c r="AB1063" s="90"/>
      <c r="AC1063" s="90"/>
      <c r="AD1063" s="90"/>
      <c r="AE1063" s="90"/>
      <c r="AG1063" s="147"/>
      <c r="AN1063" s="90"/>
      <c r="AO1063" s="90"/>
      <c r="AP1063" s="90"/>
      <c r="AQ1063" s="90"/>
      <c r="AR1063" s="90"/>
      <c r="AS1063" s="90"/>
      <c r="AT1063" s="90"/>
      <c r="AU1063" s="90"/>
    </row>
    <row r="1064" spans="27:64" ht="12.95" customHeight="1">
      <c r="AA1064" s="90"/>
      <c r="AB1064" s="90"/>
      <c r="AC1064" s="90"/>
      <c r="AD1064" s="90"/>
      <c r="AE1064" s="90"/>
      <c r="AG1064" s="147"/>
      <c r="AN1064" s="90"/>
      <c r="AO1064" s="90"/>
      <c r="AP1064" s="90"/>
      <c r="AQ1064" s="90"/>
      <c r="AR1064" s="90"/>
      <c r="AS1064" s="90"/>
      <c r="AT1064" s="90"/>
      <c r="AU1064" s="90"/>
      <c r="AV1064" s="90"/>
      <c r="AW1064" s="90"/>
      <c r="AX1064" s="90"/>
      <c r="AY1064" s="90"/>
      <c r="AZ1064" s="90"/>
      <c r="BA1064" s="90"/>
      <c r="BB1064" s="90"/>
      <c r="BC1064" s="90"/>
      <c r="BD1064" s="90"/>
      <c r="BE1064" s="90"/>
      <c r="BF1064" s="90"/>
      <c r="BG1064" s="90"/>
      <c r="BH1064" s="90"/>
      <c r="BI1064" s="90"/>
      <c r="BJ1064" s="90"/>
      <c r="BK1064" s="90"/>
      <c r="BL1064" s="90"/>
    </row>
    <row r="1065" spans="27:64" ht="12.95" customHeight="1">
      <c r="AA1065" s="90"/>
      <c r="AB1065" s="90"/>
      <c r="AC1065" s="90"/>
      <c r="AD1065" s="90"/>
      <c r="AE1065" s="90"/>
      <c r="AG1065" s="147"/>
      <c r="AN1065" s="90"/>
      <c r="AO1065" s="90"/>
      <c r="AP1065" s="90"/>
      <c r="AQ1065" s="90"/>
      <c r="AR1065" s="90"/>
      <c r="AS1065" s="90"/>
      <c r="AT1065" s="90"/>
      <c r="AU1065" s="90"/>
    </row>
    <row r="1066" spans="27:64" ht="12.95" customHeight="1">
      <c r="AA1066" s="90"/>
      <c r="AB1066" s="90"/>
      <c r="AC1066" s="90"/>
      <c r="AD1066" s="90"/>
      <c r="AE1066" s="90"/>
      <c r="AG1066" s="147"/>
      <c r="AN1066" s="90"/>
      <c r="AO1066" s="90"/>
      <c r="AP1066" s="90"/>
      <c r="AQ1066" s="90"/>
      <c r="AR1066" s="90"/>
      <c r="AS1066" s="90"/>
      <c r="AT1066" s="90"/>
      <c r="AU1066" s="90"/>
    </row>
    <row r="1067" spans="27:64" ht="12.95" customHeight="1">
      <c r="AA1067" s="90"/>
      <c r="AB1067" s="90"/>
      <c r="AC1067" s="90"/>
      <c r="AD1067" s="90"/>
      <c r="AE1067" s="90"/>
      <c r="AG1067" s="147"/>
      <c r="AN1067" s="90"/>
      <c r="AO1067" s="90"/>
      <c r="AP1067" s="90"/>
      <c r="AQ1067" s="90"/>
      <c r="AR1067" s="90"/>
      <c r="AS1067" s="90"/>
      <c r="AT1067" s="90"/>
      <c r="AU1067" s="90"/>
    </row>
    <row r="1068" spans="27:64" ht="12.95" customHeight="1">
      <c r="AA1068" s="90"/>
      <c r="AB1068" s="90"/>
      <c r="AC1068" s="90"/>
      <c r="AD1068" s="90"/>
      <c r="AE1068" s="90"/>
      <c r="AG1068" s="147"/>
      <c r="AN1068" s="90"/>
      <c r="AO1068" s="90"/>
      <c r="AP1068" s="90"/>
      <c r="AQ1068" s="90"/>
      <c r="AR1068" s="90"/>
      <c r="AS1068" s="90"/>
      <c r="AT1068" s="90"/>
      <c r="AU1068" s="90"/>
    </row>
    <row r="1069" spans="27:64" ht="12.95" customHeight="1">
      <c r="AA1069" s="90"/>
      <c r="AB1069" s="90"/>
      <c r="AC1069" s="90"/>
      <c r="AD1069" s="90"/>
      <c r="AE1069" s="90"/>
      <c r="AG1069" s="147"/>
      <c r="AN1069" s="90"/>
      <c r="AO1069" s="90"/>
      <c r="AP1069" s="90"/>
      <c r="AQ1069" s="90"/>
      <c r="AR1069" s="90"/>
      <c r="AS1069" s="90"/>
      <c r="AT1069" s="90"/>
      <c r="AU1069" s="90"/>
    </row>
    <row r="1070" spans="27:64" ht="12.95" customHeight="1">
      <c r="AA1070" s="90"/>
      <c r="AB1070" s="90"/>
      <c r="AC1070" s="90"/>
      <c r="AD1070" s="90"/>
      <c r="AE1070" s="90"/>
      <c r="AG1070" s="147"/>
      <c r="AN1070" s="90"/>
      <c r="AO1070" s="90"/>
      <c r="AP1070" s="90"/>
      <c r="AQ1070" s="90"/>
      <c r="AR1070" s="90"/>
      <c r="AS1070" s="90"/>
      <c r="AT1070" s="90"/>
      <c r="AU1070" s="90"/>
    </row>
    <row r="1071" spans="27:64" ht="12.95" customHeight="1">
      <c r="AA1071" s="90"/>
      <c r="AB1071" s="90"/>
      <c r="AC1071" s="90"/>
      <c r="AD1071" s="90"/>
      <c r="AE1071" s="90"/>
      <c r="AG1071" s="147"/>
      <c r="AN1071" s="90"/>
      <c r="AO1071" s="90"/>
      <c r="AP1071" s="90"/>
      <c r="AQ1071" s="90"/>
      <c r="AR1071" s="90"/>
      <c r="AS1071" s="90"/>
      <c r="AT1071" s="90"/>
      <c r="AU1071" s="90"/>
    </row>
    <row r="1072" spans="27:64" ht="12.95" customHeight="1">
      <c r="AA1072" s="90"/>
      <c r="AB1072" s="90"/>
      <c r="AC1072" s="90"/>
      <c r="AD1072" s="90"/>
      <c r="AE1072" s="90"/>
      <c r="AG1072" s="147"/>
      <c r="AN1072" s="90"/>
      <c r="AO1072" s="90"/>
      <c r="AP1072" s="90"/>
      <c r="AQ1072" s="90"/>
      <c r="AR1072" s="90"/>
      <c r="AS1072" s="90"/>
      <c r="AT1072" s="90"/>
      <c r="AU1072" s="90"/>
    </row>
    <row r="1073" spans="27:48" ht="12.95" customHeight="1">
      <c r="AA1073" s="90"/>
      <c r="AB1073" s="90"/>
      <c r="AC1073" s="90"/>
      <c r="AD1073" s="90"/>
      <c r="AE1073" s="90"/>
      <c r="AG1073" s="147"/>
      <c r="AN1073" s="90"/>
      <c r="AO1073" s="90"/>
      <c r="AP1073" s="90"/>
      <c r="AQ1073" s="90"/>
      <c r="AR1073" s="90"/>
      <c r="AS1073" s="90"/>
      <c r="AT1073" s="90"/>
      <c r="AU1073" s="90"/>
    </row>
    <row r="1074" spans="27:48" ht="12.95" customHeight="1">
      <c r="AA1074" s="90"/>
      <c r="AB1074" s="90"/>
      <c r="AC1074" s="90"/>
      <c r="AD1074" s="90"/>
      <c r="AE1074" s="90"/>
      <c r="AG1074" s="147"/>
      <c r="AN1074" s="90"/>
      <c r="AO1074" s="90"/>
      <c r="AP1074" s="90"/>
      <c r="AQ1074" s="90"/>
      <c r="AR1074" s="90"/>
      <c r="AS1074" s="90"/>
      <c r="AT1074" s="90"/>
      <c r="AU1074" s="90"/>
    </row>
    <row r="1075" spans="27:48" ht="12.95" customHeight="1">
      <c r="AA1075" s="90"/>
      <c r="AB1075" s="90"/>
      <c r="AC1075" s="90"/>
      <c r="AD1075" s="90"/>
      <c r="AE1075" s="90"/>
      <c r="AG1075" s="147"/>
      <c r="AN1075" s="90"/>
      <c r="AO1075" s="90"/>
      <c r="AP1075" s="90"/>
      <c r="AQ1075" s="90"/>
      <c r="AR1075" s="90"/>
      <c r="AS1075" s="90"/>
      <c r="AT1075" s="90"/>
      <c r="AU1075" s="90"/>
    </row>
    <row r="1076" spans="27:48" ht="12.95" customHeight="1">
      <c r="AA1076" s="90"/>
      <c r="AB1076" s="90"/>
      <c r="AC1076" s="90"/>
      <c r="AD1076" s="90"/>
      <c r="AE1076" s="90"/>
      <c r="AG1076" s="147"/>
      <c r="AN1076" s="90"/>
      <c r="AO1076" s="90"/>
      <c r="AP1076" s="90"/>
      <c r="AQ1076" s="90"/>
      <c r="AR1076" s="90"/>
      <c r="AS1076" s="90"/>
      <c r="AT1076" s="90"/>
      <c r="AU1076" s="90"/>
      <c r="AV1076" s="90"/>
    </row>
    <row r="1077" spans="27:48" ht="12.95" customHeight="1">
      <c r="AA1077" s="90"/>
      <c r="AB1077" s="90"/>
      <c r="AC1077" s="90"/>
      <c r="AD1077" s="90"/>
      <c r="AE1077" s="90"/>
      <c r="AG1077" s="147"/>
      <c r="AN1077" s="90"/>
      <c r="AO1077" s="90"/>
      <c r="AP1077" s="90"/>
      <c r="AQ1077" s="90"/>
      <c r="AR1077" s="90"/>
      <c r="AS1077" s="90"/>
      <c r="AT1077" s="90"/>
      <c r="AU1077" s="90"/>
    </row>
    <row r="1078" spans="27:48" ht="12.95" customHeight="1">
      <c r="AA1078" s="90"/>
      <c r="AB1078" s="90"/>
      <c r="AC1078" s="90"/>
      <c r="AD1078" s="90"/>
      <c r="AE1078" s="90"/>
      <c r="AG1078" s="147"/>
      <c r="AN1078" s="90"/>
      <c r="AO1078" s="90"/>
      <c r="AP1078" s="90"/>
      <c r="AQ1078" s="90"/>
      <c r="AR1078" s="90"/>
      <c r="AS1078" s="90"/>
      <c r="AT1078" s="90"/>
      <c r="AU1078" s="90"/>
      <c r="AV1078" s="90"/>
    </row>
    <row r="1079" spans="27:48" ht="12.95" customHeight="1">
      <c r="AA1079" s="90"/>
      <c r="AB1079" s="90"/>
      <c r="AC1079" s="90"/>
      <c r="AD1079" s="90"/>
      <c r="AE1079" s="90"/>
      <c r="AG1079" s="147"/>
      <c r="AN1079" s="90"/>
      <c r="AO1079" s="90"/>
      <c r="AP1079" s="90"/>
      <c r="AQ1079" s="90"/>
      <c r="AR1079" s="90"/>
      <c r="AS1079" s="90"/>
      <c r="AT1079" s="90"/>
      <c r="AU1079" s="90"/>
    </row>
    <row r="1080" spans="27:48" ht="12.95" customHeight="1">
      <c r="AA1080" s="90"/>
      <c r="AB1080" s="90"/>
      <c r="AC1080" s="90"/>
      <c r="AD1080" s="90"/>
      <c r="AE1080" s="90"/>
      <c r="AG1080" s="147"/>
      <c r="AN1080" s="90"/>
      <c r="AO1080" s="90"/>
      <c r="AP1080" s="90"/>
      <c r="AQ1080" s="90"/>
      <c r="AR1080" s="90"/>
      <c r="AS1080" s="90"/>
      <c r="AT1080" s="90"/>
      <c r="AU1080" s="90"/>
    </row>
    <row r="1081" spans="27:48" ht="12.95" customHeight="1">
      <c r="AA1081" s="90"/>
      <c r="AB1081" s="90"/>
      <c r="AC1081" s="90"/>
      <c r="AD1081" s="90"/>
      <c r="AE1081" s="90"/>
      <c r="AG1081" s="147"/>
      <c r="AN1081" s="90"/>
      <c r="AO1081" s="90"/>
      <c r="AP1081" s="90"/>
      <c r="AQ1081" s="90"/>
      <c r="AR1081" s="90"/>
      <c r="AS1081" s="90"/>
      <c r="AT1081" s="90"/>
      <c r="AU1081" s="90"/>
    </row>
    <row r="1082" spans="27:48" ht="12.95" customHeight="1">
      <c r="AA1082" s="90"/>
      <c r="AB1082" s="90"/>
      <c r="AC1082" s="90"/>
      <c r="AD1082" s="90"/>
      <c r="AE1082" s="90"/>
      <c r="AG1082" s="147"/>
      <c r="AN1082" s="90"/>
      <c r="AO1082" s="90"/>
      <c r="AP1082" s="90"/>
      <c r="AQ1082" s="90"/>
      <c r="AR1082" s="90"/>
      <c r="AS1082" s="90"/>
      <c r="AT1082" s="90"/>
      <c r="AU1082" s="90"/>
    </row>
    <row r="1083" spans="27:48" ht="12.95" customHeight="1">
      <c r="AA1083" s="90"/>
      <c r="AB1083" s="90"/>
      <c r="AC1083" s="90"/>
      <c r="AD1083" s="90"/>
      <c r="AE1083" s="90"/>
      <c r="AG1083" s="147"/>
      <c r="AN1083" s="90"/>
      <c r="AO1083" s="90"/>
      <c r="AP1083" s="90"/>
      <c r="AQ1083" s="90"/>
      <c r="AR1083" s="90"/>
      <c r="AS1083" s="90"/>
      <c r="AT1083" s="90"/>
      <c r="AU1083" s="90"/>
    </row>
    <row r="1084" spans="27:48" ht="12.95" customHeight="1">
      <c r="AA1084" s="90"/>
      <c r="AB1084" s="90"/>
      <c r="AC1084" s="90"/>
      <c r="AD1084" s="90"/>
      <c r="AE1084" s="90"/>
      <c r="AG1084" s="147"/>
      <c r="AN1084" s="90"/>
      <c r="AO1084" s="90"/>
      <c r="AP1084" s="90"/>
      <c r="AQ1084" s="90"/>
      <c r="AR1084" s="90"/>
      <c r="AS1084" s="90"/>
      <c r="AT1084" s="90"/>
      <c r="AU1084" s="90"/>
    </row>
    <row r="1085" spans="27:48" ht="12.95" customHeight="1">
      <c r="AA1085" s="90"/>
      <c r="AB1085" s="90"/>
      <c r="AC1085" s="90"/>
      <c r="AD1085" s="90"/>
      <c r="AE1085" s="90"/>
      <c r="AG1085" s="147"/>
      <c r="AN1085" s="90"/>
      <c r="AO1085" s="90"/>
      <c r="AP1085" s="90"/>
      <c r="AQ1085" s="90"/>
      <c r="AR1085" s="90"/>
      <c r="AS1085" s="90"/>
      <c r="AT1085" s="90"/>
      <c r="AU1085" s="90"/>
    </row>
    <row r="1086" spans="27:48" ht="12.95" customHeight="1">
      <c r="AA1086" s="90"/>
      <c r="AB1086" s="90"/>
      <c r="AC1086" s="90"/>
      <c r="AD1086" s="90"/>
      <c r="AE1086" s="90"/>
      <c r="AG1086" s="147"/>
      <c r="AN1086" s="90"/>
      <c r="AO1086" s="90"/>
      <c r="AP1086" s="90"/>
      <c r="AQ1086" s="90"/>
      <c r="AR1086" s="90"/>
      <c r="AS1086" s="90"/>
      <c r="AT1086" s="90"/>
      <c r="AU1086" s="90"/>
    </row>
    <row r="1087" spans="27:48" ht="12.95" customHeight="1">
      <c r="AA1087" s="90"/>
      <c r="AB1087" s="90"/>
      <c r="AC1087" s="90"/>
      <c r="AD1087" s="90"/>
      <c r="AE1087" s="90"/>
      <c r="AG1087" s="147"/>
      <c r="AN1087" s="90"/>
      <c r="AO1087" s="90"/>
      <c r="AP1087" s="90"/>
      <c r="AQ1087" s="90"/>
      <c r="AR1087" s="90"/>
      <c r="AS1087" s="90"/>
      <c r="AT1087" s="90"/>
      <c r="AU1087" s="90"/>
    </row>
    <row r="1088" spans="27:48" ht="12.95" customHeight="1">
      <c r="AA1088" s="90"/>
      <c r="AB1088" s="90"/>
      <c r="AC1088" s="90"/>
      <c r="AD1088" s="90"/>
      <c r="AE1088" s="90"/>
      <c r="AG1088" s="147"/>
      <c r="AN1088" s="90"/>
      <c r="AO1088" s="90"/>
      <c r="AP1088" s="90"/>
      <c r="AQ1088" s="90"/>
      <c r="AR1088" s="90"/>
      <c r="AS1088" s="90"/>
      <c r="AT1088" s="90"/>
      <c r="AU1088" s="90"/>
    </row>
    <row r="1089" spans="27:47" ht="12.95" customHeight="1">
      <c r="AA1089" s="90"/>
      <c r="AB1089" s="90"/>
      <c r="AC1089" s="90"/>
      <c r="AD1089" s="90"/>
      <c r="AE1089" s="90"/>
      <c r="AG1089" s="147"/>
      <c r="AN1089" s="90"/>
      <c r="AO1089" s="90"/>
      <c r="AP1089" s="90"/>
      <c r="AQ1089" s="90"/>
      <c r="AR1089" s="90"/>
      <c r="AS1089" s="90"/>
      <c r="AT1089" s="90"/>
      <c r="AU1089" s="90"/>
    </row>
    <row r="1090" spans="27:47" ht="12.95" customHeight="1">
      <c r="AA1090" s="90"/>
      <c r="AB1090" s="90"/>
      <c r="AC1090" s="90"/>
      <c r="AD1090" s="90"/>
      <c r="AE1090" s="90"/>
      <c r="AG1090" s="147"/>
      <c r="AN1090" s="90"/>
      <c r="AO1090" s="90"/>
      <c r="AP1090" s="90"/>
      <c r="AQ1090" s="90"/>
      <c r="AR1090" s="90"/>
      <c r="AS1090" s="90"/>
      <c r="AT1090" s="90"/>
      <c r="AU1090" s="90"/>
    </row>
    <row r="1091" spans="27:47" ht="12.95" customHeight="1">
      <c r="AA1091" s="90"/>
      <c r="AB1091" s="90"/>
      <c r="AC1091" s="90"/>
      <c r="AD1091" s="90"/>
      <c r="AE1091" s="90"/>
      <c r="AG1091" s="147"/>
      <c r="AN1091" s="90"/>
      <c r="AO1091" s="90"/>
      <c r="AP1091" s="90"/>
      <c r="AQ1091" s="90"/>
      <c r="AR1091" s="90"/>
      <c r="AS1091" s="90"/>
      <c r="AT1091" s="90"/>
      <c r="AU1091" s="90"/>
    </row>
    <row r="1092" spans="27:47" ht="12.95" customHeight="1">
      <c r="AA1092" s="90"/>
      <c r="AB1092" s="90"/>
      <c r="AC1092" s="90"/>
      <c r="AD1092" s="90"/>
      <c r="AE1092" s="90"/>
      <c r="AG1092" s="147"/>
      <c r="AN1092" s="90"/>
      <c r="AO1092" s="90"/>
      <c r="AP1092" s="90"/>
      <c r="AQ1092" s="90"/>
      <c r="AR1092" s="90"/>
      <c r="AS1092" s="90"/>
      <c r="AT1092" s="90"/>
      <c r="AU1092" s="90"/>
    </row>
    <row r="1093" spans="27:47" ht="12.95" customHeight="1">
      <c r="AA1093" s="90"/>
      <c r="AB1093" s="90"/>
      <c r="AC1093" s="90"/>
      <c r="AD1093" s="90"/>
      <c r="AE1093" s="90"/>
      <c r="AG1093" s="147"/>
      <c r="AN1093" s="90"/>
      <c r="AO1093" s="90"/>
      <c r="AP1093" s="90"/>
      <c r="AQ1093" s="90"/>
      <c r="AR1093" s="90"/>
      <c r="AS1093" s="90"/>
      <c r="AT1093" s="90"/>
      <c r="AU1093" s="90"/>
    </row>
    <row r="1094" spans="27:47" ht="12.95" customHeight="1">
      <c r="AA1094" s="90"/>
      <c r="AB1094" s="90"/>
      <c r="AC1094" s="90"/>
      <c r="AD1094" s="90"/>
      <c r="AE1094" s="90"/>
      <c r="AG1094" s="147"/>
      <c r="AN1094" s="90"/>
      <c r="AO1094" s="90"/>
      <c r="AP1094" s="90"/>
      <c r="AQ1094" s="90"/>
      <c r="AR1094" s="90"/>
      <c r="AS1094" s="90"/>
      <c r="AT1094" s="90"/>
      <c r="AU1094" s="90"/>
    </row>
    <row r="1095" spans="27:47" ht="12.95" customHeight="1">
      <c r="AA1095" s="90"/>
      <c r="AB1095" s="90"/>
      <c r="AC1095" s="90"/>
      <c r="AD1095" s="90"/>
      <c r="AE1095" s="90"/>
      <c r="AG1095" s="147"/>
      <c r="AN1095" s="90"/>
      <c r="AO1095" s="90"/>
      <c r="AP1095" s="90"/>
      <c r="AQ1095" s="90"/>
      <c r="AR1095" s="90"/>
      <c r="AS1095" s="90"/>
      <c r="AT1095" s="90"/>
      <c r="AU1095" s="90"/>
    </row>
    <row r="1096" spans="27:47" ht="12.95" customHeight="1">
      <c r="AA1096" s="90"/>
      <c r="AB1096" s="90"/>
      <c r="AC1096" s="90"/>
      <c r="AD1096" s="90"/>
      <c r="AE1096" s="90"/>
      <c r="AG1096" s="147"/>
      <c r="AN1096" s="90"/>
      <c r="AO1096" s="90"/>
      <c r="AP1096" s="90"/>
      <c r="AQ1096" s="90"/>
      <c r="AR1096" s="90"/>
      <c r="AS1096" s="90"/>
      <c r="AT1096" s="90"/>
      <c r="AU1096" s="90"/>
    </row>
    <row r="1097" spans="27:47" ht="12.95" customHeight="1">
      <c r="AA1097" s="90"/>
      <c r="AB1097" s="90"/>
      <c r="AC1097" s="90"/>
      <c r="AD1097" s="90"/>
      <c r="AE1097" s="90"/>
      <c r="AG1097" s="147"/>
      <c r="AN1097" s="90"/>
      <c r="AO1097" s="90"/>
      <c r="AP1097" s="90"/>
      <c r="AQ1097" s="90"/>
      <c r="AR1097" s="90"/>
      <c r="AS1097" s="90"/>
      <c r="AT1097" s="90"/>
      <c r="AU1097" s="90"/>
    </row>
    <row r="1098" spans="27:47" ht="12.95" customHeight="1">
      <c r="AA1098" s="90"/>
      <c r="AB1098" s="90"/>
      <c r="AC1098" s="90"/>
      <c r="AD1098" s="90"/>
      <c r="AE1098" s="90"/>
      <c r="AG1098" s="147"/>
      <c r="AN1098" s="90"/>
      <c r="AO1098" s="90"/>
      <c r="AP1098" s="90"/>
      <c r="AQ1098" s="90"/>
      <c r="AR1098" s="90"/>
      <c r="AS1098" s="90"/>
      <c r="AT1098" s="90"/>
      <c r="AU1098" s="90"/>
    </row>
    <row r="1099" spans="27:47" ht="12.95" customHeight="1">
      <c r="AA1099" s="90"/>
      <c r="AB1099" s="90"/>
      <c r="AC1099" s="90"/>
      <c r="AD1099" s="90"/>
      <c r="AE1099" s="90"/>
      <c r="AG1099" s="147"/>
      <c r="AN1099" s="90"/>
      <c r="AO1099" s="90"/>
      <c r="AP1099" s="90"/>
      <c r="AQ1099" s="90"/>
      <c r="AR1099" s="90"/>
      <c r="AS1099" s="90"/>
      <c r="AT1099" s="90"/>
      <c r="AU1099" s="90"/>
    </row>
    <row r="1100" spans="27:47" ht="12.95" customHeight="1">
      <c r="AA1100" s="90"/>
      <c r="AB1100" s="90"/>
      <c r="AC1100" s="90"/>
      <c r="AD1100" s="90"/>
      <c r="AE1100" s="90"/>
      <c r="AG1100" s="147"/>
      <c r="AN1100" s="90"/>
      <c r="AO1100" s="90"/>
      <c r="AP1100" s="90"/>
      <c r="AQ1100" s="90"/>
      <c r="AR1100" s="90"/>
      <c r="AS1100" s="90"/>
      <c r="AT1100" s="90"/>
      <c r="AU1100" s="90"/>
    </row>
    <row r="1101" spans="27:47" ht="12.95" customHeight="1">
      <c r="AA1101" s="90"/>
      <c r="AB1101" s="90"/>
      <c r="AC1101" s="90"/>
      <c r="AD1101" s="90"/>
      <c r="AE1101" s="90"/>
      <c r="AG1101" s="147"/>
      <c r="AN1101" s="90"/>
      <c r="AO1101" s="90"/>
      <c r="AP1101" s="90"/>
      <c r="AQ1101" s="90"/>
      <c r="AR1101" s="90"/>
      <c r="AS1101" s="90"/>
      <c r="AT1101" s="90"/>
      <c r="AU1101" s="90"/>
    </row>
    <row r="1102" spans="27:47" ht="12.95" customHeight="1">
      <c r="AA1102" s="90"/>
      <c r="AB1102" s="90"/>
      <c r="AC1102" s="90"/>
      <c r="AD1102" s="90"/>
      <c r="AE1102" s="90"/>
      <c r="AG1102" s="147"/>
      <c r="AN1102" s="90"/>
      <c r="AO1102" s="90"/>
      <c r="AP1102" s="90"/>
      <c r="AQ1102" s="90"/>
      <c r="AR1102" s="90"/>
      <c r="AS1102" s="90"/>
      <c r="AT1102" s="90"/>
      <c r="AU1102" s="90"/>
    </row>
    <row r="1103" spans="27:47" ht="12.95" customHeight="1">
      <c r="AA1103" s="90"/>
      <c r="AB1103" s="90"/>
      <c r="AC1103" s="90"/>
      <c r="AD1103" s="90"/>
      <c r="AE1103" s="90"/>
      <c r="AG1103" s="147"/>
      <c r="AN1103" s="90"/>
      <c r="AO1103" s="90"/>
      <c r="AP1103" s="90"/>
      <c r="AQ1103" s="90"/>
      <c r="AR1103" s="90"/>
      <c r="AS1103" s="90"/>
      <c r="AT1103" s="90"/>
      <c r="AU1103" s="90"/>
    </row>
    <row r="1104" spans="27:47" ht="12.95" customHeight="1">
      <c r="AA1104" s="90"/>
      <c r="AB1104" s="90"/>
      <c r="AC1104" s="90"/>
      <c r="AD1104" s="90"/>
      <c r="AE1104" s="90"/>
      <c r="AG1104" s="147"/>
      <c r="AN1104" s="90"/>
      <c r="AO1104" s="90"/>
      <c r="AP1104" s="90"/>
      <c r="AQ1104" s="90"/>
      <c r="AR1104" s="90"/>
      <c r="AS1104" s="90"/>
      <c r="AT1104" s="90"/>
      <c r="AU1104" s="90"/>
    </row>
    <row r="1105" spans="27:47" ht="12.95" customHeight="1">
      <c r="AA1105" s="90"/>
      <c r="AB1105" s="90"/>
      <c r="AC1105" s="90"/>
      <c r="AD1105" s="90"/>
      <c r="AE1105" s="90"/>
      <c r="AG1105" s="147"/>
      <c r="AN1105" s="90"/>
      <c r="AO1105" s="90"/>
      <c r="AP1105" s="90"/>
      <c r="AQ1105" s="90"/>
      <c r="AR1105" s="90"/>
      <c r="AS1105" s="90"/>
      <c r="AT1105" s="90"/>
      <c r="AU1105" s="90"/>
    </row>
    <row r="1106" spans="27:47" ht="12.95" customHeight="1">
      <c r="AA1106" s="90"/>
      <c r="AB1106" s="90"/>
      <c r="AC1106" s="90"/>
      <c r="AD1106" s="90"/>
      <c r="AE1106" s="90"/>
      <c r="AG1106" s="147"/>
      <c r="AN1106" s="90"/>
      <c r="AO1106" s="90"/>
      <c r="AP1106" s="90"/>
      <c r="AQ1106" s="90"/>
      <c r="AR1106" s="90"/>
      <c r="AS1106" s="90"/>
      <c r="AT1106" s="90"/>
      <c r="AU1106" s="90"/>
    </row>
    <row r="1107" spans="27:47" ht="12.95" customHeight="1">
      <c r="AA1107" s="90"/>
      <c r="AB1107" s="90"/>
      <c r="AC1107" s="90"/>
      <c r="AD1107" s="90"/>
      <c r="AE1107" s="90"/>
      <c r="AG1107" s="147"/>
      <c r="AN1107" s="90"/>
      <c r="AO1107" s="90"/>
      <c r="AP1107" s="90"/>
      <c r="AQ1107" s="90"/>
      <c r="AR1107" s="90"/>
      <c r="AS1107" s="90"/>
      <c r="AT1107" s="90"/>
      <c r="AU1107" s="90"/>
    </row>
    <row r="1108" spans="27:47" ht="12.95" customHeight="1">
      <c r="AA1108" s="90"/>
      <c r="AB1108" s="90"/>
      <c r="AC1108" s="90"/>
      <c r="AD1108" s="90"/>
      <c r="AE1108" s="90"/>
      <c r="AG1108" s="147"/>
      <c r="AN1108" s="90"/>
      <c r="AO1108" s="90"/>
      <c r="AP1108" s="90"/>
      <c r="AQ1108" s="90"/>
      <c r="AR1108" s="90"/>
      <c r="AS1108" s="90"/>
      <c r="AT1108" s="90"/>
      <c r="AU1108" s="90"/>
    </row>
    <row r="1109" spans="27:47" ht="12.95" customHeight="1">
      <c r="AA1109" s="90"/>
      <c r="AB1109" s="90"/>
      <c r="AC1109" s="90"/>
      <c r="AD1109" s="90"/>
      <c r="AE1109" s="90"/>
      <c r="AG1109" s="147"/>
      <c r="AN1109" s="90"/>
      <c r="AO1109" s="90"/>
      <c r="AP1109" s="90"/>
      <c r="AQ1109" s="90"/>
      <c r="AR1109" s="90"/>
      <c r="AS1109" s="90"/>
      <c r="AT1109" s="90"/>
      <c r="AU1109" s="90"/>
    </row>
    <row r="1110" spans="27:47" ht="12.95" customHeight="1">
      <c r="AA1110" s="90"/>
      <c r="AB1110" s="90"/>
      <c r="AC1110" s="90"/>
      <c r="AD1110" s="90"/>
      <c r="AE1110" s="90"/>
      <c r="AG1110" s="147"/>
      <c r="AN1110" s="90"/>
      <c r="AO1110" s="90"/>
      <c r="AP1110" s="90"/>
      <c r="AQ1110" s="90"/>
      <c r="AR1110" s="90"/>
      <c r="AS1110" s="90"/>
      <c r="AT1110" s="90"/>
      <c r="AU1110" s="90"/>
    </row>
    <row r="1111" spans="27:47" ht="12.95" customHeight="1">
      <c r="AA1111" s="90"/>
      <c r="AB1111" s="90"/>
      <c r="AC1111" s="90"/>
      <c r="AD1111" s="90"/>
      <c r="AE1111" s="90"/>
      <c r="AG1111" s="147"/>
      <c r="AN1111" s="90"/>
      <c r="AO1111" s="90"/>
      <c r="AP1111" s="90"/>
      <c r="AQ1111" s="90"/>
      <c r="AR1111" s="90"/>
      <c r="AS1111" s="90"/>
      <c r="AT1111" s="90"/>
      <c r="AU1111" s="90"/>
    </row>
    <row r="1112" spans="27:47" ht="12.95" customHeight="1">
      <c r="AA1112" s="90"/>
      <c r="AB1112" s="90"/>
      <c r="AC1112" s="90"/>
      <c r="AD1112" s="90"/>
      <c r="AE1112" s="90"/>
      <c r="AG1112" s="147"/>
      <c r="AN1112" s="90"/>
      <c r="AO1112" s="90"/>
      <c r="AP1112" s="90"/>
      <c r="AQ1112" s="90"/>
      <c r="AR1112" s="90"/>
      <c r="AS1112" s="90"/>
      <c r="AT1112" s="90"/>
      <c r="AU1112" s="90"/>
    </row>
    <row r="1113" spans="27:47" ht="12.95" customHeight="1">
      <c r="AA1113" s="90"/>
      <c r="AB1113" s="90"/>
      <c r="AC1113" s="90"/>
      <c r="AD1113" s="90"/>
      <c r="AE1113" s="90"/>
      <c r="AG1113" s="147"/>
      <c r="AN1113" s="90"/>
      <c r="AO1113" s="90"/>
      <c r="AP1113" s="90"/>
      <c r="AQ1113" s="90"/>
      <c r="AR1113" s="90"/>
      <c r="AS1113" s="90"/>
      <c r="AT1113" s="90"/>
      <c r="AU1113" s="90"/>
    </row>
    <row r="1114" spans="27:47" ht="12.95" customHeight="1">
      <c r="AA1114" s="90"/>
      <c r="AB1114" s="90"/>
      <c r="AC1114" s="90"/>
      <c r="AD1114" s="90"/>
      <c r="AE1114" s="90"/>
      <c r="AG1114" s="147"/>
      <c r="AN1114" s="90"/>
      <c r="AO1114" s="90"/>
      <c r="AP1114" s="90"/>
      <c r="AQ1114" s="90"/>
      <c r="AR1114" s="90"/>
      <c r="AS1114" s="90"/>
      <c r="AT1114" s="90"/>
      <c r="AU1114" s="90"/>
    </row>
    <row r="1115" spans="27:47" ht="12.95" customHeight="1">
      <c r="AA1115" s="90"/>
      <c r="AB1115" s="90"/>
      <c r="AC1115" s="90"/>
      <c r="AD1115" s="90"/>
      <c r="AE1115" s="90"/>
      <c r="AG1115" s="147"/>
      <c r="AN1115" s="90"/>
      <c r="AO1115" s="90"/>
      <c r="AP1115" s="90"/>
      <c r="AQ1115" s="90"/>
      <c r="AR1115" s="90"/>
      <c r="AS1115" s="90"/>
      <c r="AT1115" s="90"/>
      <c r="AU1115" s="90"/>
    </row>
    <row r="1116" spans="27:47" ht="12.95" customHeight="1">
      <c r="AA1116" s="90"/>
      <c r="AB1116" s="90"/>
      <c r="AC1116" s="90"/>
      <c r="AD1116" s="90"/>
      <c r="AE1116" s="90"/>
      <c r="AG1116" s="147"/>
      <c r="AN1116" s="90"/>
      <c r="AO1116" s="90"/>
      <c r="AP1116" s="90"/>
      <c r="AQ1116" s="90"/>
      <c r="AR1116" s="90"/>
      <c r="AS1116" s="90"/>
      <c r="AT1116" s="90"/>
      <c r="AU1116" s="90"/>
    </row>
    <row r="1117" spans="27:47" ht="12.95" customHeight="1">
      <c r="AA1117" s="90"/>
      <c r="AB1117" s="90"/>
      <c r="AC1117" s="90"/>
      <c r="AD1117" s="90"/>
      <c r="AE1117" s="90"/>
      <c r="AG1117" s="147"/>
      <c r="AN1117" s="90"/>
      <c r="AO1117" s="90"/>
      <c r="AP1117" s="90"/>
      <c r="AQ1117" s="90"/>
      <c r="AR1117" s="90"/>
      <c r="AS1117" s="90"/>
      <c r="AT1117" s="90"/>
      <c r="AU1117" s="90"/>
    </row>
    <row r="1118" spans="27:47" ht="12.95" customHeight="1">
      <c r="AA1118" s="90"/>
      <c r="AB1118" s="90"/>
      <c r="AC1118" s="90"/>
      <c r="AD1118" s="90"/>
      <c r="AE1118" s="90"/>
      <c r="AG1118" s="147"/>
      <c r="AN1118" s="90"/>
      <c r="AO1118" s="90"/>
      <c r="AP1118" s="90"/>
      <c r="AQ1118" s="90"/>
      <c r="AR1118" s="90"/>
      <c r="AS1118" s="90"/>
      <c r="AT1118" s="90"/>
      <c r="AU1118" s="90"/>
    </row>
    <row r="1119" spans="27:47" ht="12.95" customHeight="1">
      <c r="AA1119" s="90"/>
      <c r="AB1119" s="90"/>
      <c r="AC1119" s="90"/>
      <c r="AD1119" s="90"/>
      <c r="AE1119" s="90"/>
      <c r="AG1119" s="147"/>
      <c r="AN1119" s="90"/>
      <c r="AO1119" s="90"/>
      <c r="AP1119" s="90"/>
      <c r="AQ1119" s="90"/>
      <c r="AR1119" s="90"/>
      <c r="AS1119" s="90"/>
      <c r="AT1119" s="90"/>
      <c r="AU1119" s="90"/>
    </row>
    <row r="1120" spans="27:47" ht="12.95" customHeight="1">
      <c r="AA1120" s="90"/>
      <c r="AB1120" s="90"/>
      <c r="AC1120" s="90"/>
      <c r="AD1120" s="90"/>
      <c r="AE1120" s="90"/>
      <c r="AG1120" s="147"/>
      <c r="AN1120" s="90"/>
      <c r="AO1120" s="90"/>
      <c r="AP1120" s="90"/>
      <c r="AQ1120" s="90"/>
      <c r="AR1120" s="90"/>
      <c r="AS1120" s="90"/>
      <c r="AT1120" s="90"/>
      <c r="AU1120" s="90"/>
    </row>
    <row r="1121" spans="27:47" ht="12.95" customHeight="1">
      <c r="AA1121" s="90"/>
      <c r="AB1121" s="90"/>
      <c r="AC1121" s="90"/>
      <c r="AD1121" s="90"/>
      <c r="AE1121" s="90"/>
      <c r="AG1121" s="147"/>
      <c r="AN1121" s="90"/>
      <c r="AO1121" s="90"/>
      <c r="AP1121" s="90"/>
      <c r="AQ1121" s="90"/>
      <c r="AR1121" s="90"/>
      <c r="AS1121" s="90"/>
      <c r="AT1121" s="90"/>
      <c r="AU1121" s="90"/>
    </row>
    <row r="1122" spans="27:47" ht="12.95" customHeight="1">
      <c r="AA1122" s="90"/>
      <c r="AB1122" s="90"/>
      <c r="AC1122" s="90"/>
      <c r="AD1122" s="90"/>
      <c r="AE1122" s="90"/>
      <c r="AG1122" s="147"/>
      <c r="AN1122" s="90"/>
      <c r="AO1122" s="90"/>
      <c r="AP1122" s="90"/>
      <c r="AQ1122" s="90"/>
      <c r="AR1122" s="90"/>
      <c r="AS1122" s="90"/>
      <c r="AT1122" s="90"/>
      <c r="AU1122" s="90"/>
    </row>
    <row r="1123" spans="27:47" ht="12.95" customHeight="1">
      <c r="AA1123" s="90"/>
      <c r="AB1123" s="90"/>
      <c r="AC1123" s="90"/>
      <c r="AD1123" s="90"/>
      <c r="AE1123" s="90"/>
      <c r="AG1123" s="147"/>
      <c r="AN1123" s="90"/>
      <c r="AO1123" s="90"/>
      <c r="AP1123" s="90"/>
      <c r="AQ1123" s="90"/>
      <c r="AR1123" s="90"/>
      <c r="AS1123" s="90"/>
      <c r="AT1123" s="90"/>
      <c r="AU1123" s="90"/>
    </row>
    <row r="1124" spans="27:47" ht="12.95" customHeight="1">
      <c r="AA1124" s="90"/>
      <c r="AB1124" s="90"/>
      <c r="AC1124" s="90"/>
      <c r="AD1124" s="90"/>
      <c r="AE1124" s="90"/>
      <c r="AG1124" s="147"/>
      <c r="AN1124" s="90"/>
      <c r="AO1124" s="90"/>
      <c r="AP1124" s="90"/>
      <c r="AQ1124" s="90"/>
      <c r="AR1124" s="90"/>
      <c r="AS1124" s="90"/>
      <c r="AT1124" s="90"/>
      <c r="AU1124" s="90"/>
    </row>
    <row r="1125" spans="27:47" ht="12.95" customHeight="1">
      <c r="AA1125" s="90"/>
      <c r="AB1125" s="90"/>
      <c r="AC1125" s="90"/>
      <c r="AD1125" s="90"/>
      <c r="AE1125" s="90"/>
      <c r="AG1125" s="147"/>
      <c r="AN1125" s="90"/>
      <c r="AO1125" s="90"/>
      <c r="AP1125" s="90"/>
      <c r="AQ1125" s="90"/>
      <c r="AR1125" s="90"/>
      <c r="AS1125" s="90"/>
      <c r="AT1125" s="90"/>
      <c r="AU1125" s="90"/>
    </row>
    <row r="1126" spans="27:47" ht="12.95" customHeight="1">
      <c r="AA1126" s="90"/>
      <c r="AB1126" s="90"/>
      <c r="AC1126" s="90"/>
      <c r="AD1126" s="90"/>
      <c r="AE1126" s="90"/>
      <c r="AG1126" s="147"/>
      <c r="AN1126" s="90"/>
      <c r="AO1126" s="90"/>
      <c r="AP1126" s="90"/>
      <c r="AQ1126" s="90"/>
      <c r="AR1126" s="90"/>
      <c r="AS1126" s="90"/>
      <c r="AT1126" s="90"/>
      <c r="AU1126" s="90"/>
    </row>
    <row r="1127" spans="27:47" ht="12.95" customHeight="1">
      <c r="AA1127" s="90"/>
      <c r="AB1127" s="90"/>
      <c r="AC1127" s="90"/>
      <c r="AD1127" s="90"/>
      <c r="AE1127" s="90"/>
      <c r="AG1127" s="147"/>
      <c r="AN1127" s="90"/>
      <c r="AO1127" s="90"/>
      <c r="AP1127" s="90"/>
      <c r="AQ1127" s="90"/>
      <c r="AR1127" s="90"/>
      <c r="AS1127" s="90"/>
      <c r="AT1127" s="90"/>
      <c r="AU1127" s="90"/>
    </row>
    <row r="1128" spans="27:47" ht="12.95" customHeight="1">
      <c r="AA1128" s="90"/>
      <c r="AB1128" s="90"/>
      <c r="AC1128" s="90"/>
      <c r="AD1128" s="90"/>
      <c r="AE1128" s="90"/>
      <c r="AG1128" s="147"/>
      <c r="AN1128" s="90"/>
      <c r="AO1128" s="90"/>
      <c r="AP1128" s="90"/>
      <c r="AQ1128" s="90"/>
      <c r="AR1128" s="90"/>
      <c r="AS1128" s="90"/>
      <c r="AT1128" s="90"/>
      <c r="AU1128" s="90"/>
    </row>
    <row r="1129" spans="27:47" ht="12.95" customHeight="1">
      <c r="AA1129" s="90"/>
      <c r="AB1129" s="90"/>
      <c r="AC1129" s="90"/>
      <c r="AD1129" s="90"/>
      <c r="AE1129" s="90"/>
      <c r="AG1129" s="147"/>
      <c r="AN1129" s="90"/>
      <c r="AO1129" s="90"/>
      <c r="AP1129" s="90"/>
      <c r="AQ1129" s="90"/>
      <c r="AR1129" s="90"/>
      <c r="AS1129" s="90"/>
      <c r="AT1129" s="90"/>
      <c r="AU1129" s="90"/>
    </row>
    <row r="1130" spans="27:47" ht="12.95" customHeight="1">
      <c r="AA1130" s="90"/>
      <c r="AB1130" s="90"/>
      <c r="AC1130" s="90"/>
      <c r="AD1130" s="90"/>
      <c r="AE1130" s="90"/>
      <c r="AG1130" s="147"/>
      <c r="AN1130" s="90"/>
      <c r="AO1130" s="90"/>
      <c r="AP1130" s="90"/>
      <c r="AQ1130" s="90"/>
      <c r="AR1130" s="90"/>
      <c r="AS1130" s="90"/>
      <c r="AT1130" s="90"/>
      <c r="AU1130" s="90"/>
    </row>
    <row r="1131" spans="27:47" ht="12.95" customHeight="1">
      <c r="AA1131" s="90"/>
      <c r="AB1131" s="90"/>
      <c r="AC1131" s="90"/>
      <c r="AD1131" s="90"/>
      <c r="AE1131" s="90"/>
      <c r="AG1131" s="147"/>
      <c r="AN1131" s="90"/>
      <c r="AO1131" s="90"/>
      <c r="AP1131" s="90"/>
      <c r="AQ1131" s="90"/>
      <c r="AR1131" s="90"/>
      <c r="AS1131" s="90"/>
      <c r="AT1131" s="90"/>
      <c r="AU1131" s="90"/>
    </row>
    <row r="1132" spans="27:47" ht="12.95" customHeight="1">
      <c r="AA1132" s="90"/>
      <c r="AB1132" s="90"/>
      <c r="AC1132" s="90"/>
      <c r="AD1132" s="90"/>
      <c r="AE1132" s="90"/>
      <c r="AG1132" s="147"/>
      <c r="AN1132" s="90"/>
      <c r="AO1132" s="90"/>
      <c r="AP1132" s="90"/>
      <c r="AQ1132" s="90"/>
      <c r="AR1132" s="90"/>
      <c r="AS1132" s="90"/>
      <c r="AT1132" s="90"/>
      <c r="AU1132" s="90"/>
    </row>
    <row r="1133" spans="27:47" ht="12.95" customHeight="1">
      <c r="AA1133" s="90"/>
      <c r="AB1133" s="90"/>
      <c r="AC1133" s="90"/>
      <c r="AD1133" s="90"/>
      <c r="AE1133" s="90"/>
      <c r="AG1133" s="147"/>
      <c r="AN1133" s="90"/>
      <c r="AO1133" s="90"/>
      <c r="AP1133" s="90"/>
      <c r="AQ1133" s="90"/>
      <c r="AR1133" s="90"/>
      <c r="AS1133" s="90"/>
      <c r="AT1133" s="90"/>
      <c r="AU1133" s="90"/>
    </row>
    <row r="1134" spans="27:47" ht="12.95" customHeight="1">
      <c r="AA1134" s="90"/>
      <c r="AB1134" s="90"/>
      <c r="AC1134" s="90"/>
      <c r="AD1134" s="90"/>
      <c r="AE1134" s="90"/>
      <c r="AG1134" s="147"/>
      <c r="AN1134" s="90"/>
      <c r="AO1134" s="90"/>
      <c r="AP1134" s="90"/>
      <c r="AQ1134" s="90"/>
      <c r="AR1134" s="90"/>
      <c r="AS1134" s="90"/>
      <c r="AT1134" s="90"/>
      <c r="AU1134" s="90"/>
    </row>
    <row r="1135" spans="27:47" ht="12.95" customHeight="1">
      <c r="AA1135" s="90"/>
      <c r="AB1135" s="90"/>
      <c r="AC1135" s="90"/>
      <c r="AD1135" s="90"/>
      <c r="AE1135" s="90"/>
      <c r="AG1135" s="147"/>
      <c r="AN1135" s="90"/>
      <c r="AO1135" s="90"/>
      <c r="AP1135" s="90"/>
      <c r="AQ1135" s="90"/>
      <c r="AR1135" s="90"/>
      <c r="AS1135" s="90"/>
      <c r="AT1135" s="90"/>
      <c r="AU1135" s="90"/>
    </row>
    <row r="1136" spans="27:47" ht="12.95" customHeight="1">
      <c r="AA1136" s="90"/>
      <c r="AB1136" s="90"/>
      <c r="AC1136" s="90"/>
      <c r="AD1136" s="90"/>
      <c r="AE1136" s="90"/>
      <c r="AG1136" s="147"/>
      <c r="AN1136" s="90"/>
      <c r="AO1136" s="90"/>
      <c r="AP1136" s="90"/>
      <c r="AQ1136" s="90"/>
      <c r="AR1136" s="90"/>
      <c r="AS1136" s="90"/>
      <c r="AT1136" s="90"/>
      <c r="AU1136" s="90"/>
    </row>
    <row r="1137" spans="27:48" ht="12.95" customHeight="1">
      <c r="AA1137" s="90"/>
      <c r="AB1137" s="90"/>
      <c r="AC1137" s="90"/>
      <c r="AD1137" s="90"/>
      <c r="AE1137" s="90"/>
      <c r="AG1137" s="147"/>
      <c r="AN1137" s="90"/>
      <c r="AO1137" s="90"/>
      <c r="AP1137" s="90"/>
      <c r="AQ1137" s="90"/>
      <c r="AR1137" s="90"/>
      <c r="AS1137" s="90"/>
      <c r="AT1137" s="90"/>
      <c r="AU1137" s="90"/>
    </row>
    <row r="1138" spans="27:48" ht="12.95" customHeight="1">
      <c r="AA1138" s="90"/>
      <c r="AB1138" s="90"/>
      <c r="AC1138" s="90"/>
      <c r="AD1138" s="90"/>
      <c r="AE1138" s="90"/>
      <c r="AG1138" s="147"/>
      <c r="AN1138" s="90"/>
      <c r="AO1138" s="90"/>
      <c r="AP1138" s="90"/>
      <c r="AQ1138" s="90"/>
      <c r="AR1138" s="90"/>
      <c r="AS1138" s="90"/>
      <c r="AT1138" s="90"/>
      <c r="AU1138" s="90"/>
    </row>
    <row r="1139" spans="27:48" ht="12.95" customHeight="1">
      <c r="AA1139" s="90"/>
      <c r="AB1139" s="90"/>
      <c r="AC1139" s="90"/>
      <c r="AD1139" s="90"/>
      <c r="AE1139" s="90"/>
      <c r="AG1139" s="147"/>
      <c r="AN1139" s="90"/>
      <c r="AO1139" s="90"/>
      <c r="AP1139" s="90"/>
      <c r="AQ1139" s="90"/>
      <c r="AR1139" s="90"/>
      <c r="AS1139" s="90"/>
      <c r="AT1139" s="90"/>
      <c r="AU1139" s="90"/>
    </row>
    <row r="1140" spans="27:48" ht="12.95" customHeight="1">
      <c r="AA1140" s="90"/>
      <c r="AB1140" s="90"/>
      <c r="AC1140" s="90"/>
      <c r="AD1140" s="90"/>
      <c r="AE1140" s="90"/>
      <c r="AG1140" s="147"/>
      <c r="AN1140" s="90"/>
      <c r="AO1140" s="90"/>
      <c r="AP1140" s="90"/>
      <c r="AQ1140" s="90"/>
      <c r="AR1140" s="90"/>
      <c r="AS1140" s="90"/>
      <c r="AT1140" s="90"/>
      <c r="AU1140" s="90"/>
    </row>
    <row r="1141" spans="27:48" ht="12.95" customHeight="1">
      <c r="AA1141" s="90"/>
      <c r="AB1141" s="90"/>
      <c r="AC1141" s="90"/>
      <c r="AD1141" s="90"/>
      <c r="AE1141" s="90"/>
      <c r="AG1141" s="147"/>
      <c r="AN1141" s="90"/>
      <c r="AO1141" s="90"/>
      <c r="AP1141" s="90"/>
      <c r="AQ1141" s="90"/>
      <c r="AR1141" s="90"/>
      <c r="AS1141" s="90"/>
      <c r="AT1141" s="90"/>
      <c r="AU1141" s="90"/>
    </row>
    <row r="1142" spans="27:48" ht="12.95" customHeight="1">
      <c r="AA1142" s="90"/>
      <c r="AB1142" s="90"/>
      <c r="AC1142" s="90"/>
      <c r="AD1142" s="90"/>
      <c r="AE1142" s="90"/>
      <c r="AG1142" s="147"/>
      <c r="AN1142" s="90"/>
      <c r="AO1142" s="90"/>
      <c r="AP1142" s="90"/>
      <c r="AQ1142" s="90"/>
      <c r="AR1142" s="90"/>
      <c r="AS1142" s="90"/>
      <c r="AT1142" s="90"/>
      <c r="AU1142" s="90"/>
    </row>
    <row r="1143" spans="27:48" ht="12.95" customHeight="1">
      <c r="AA1143" s="90"/>
      <c r="AB1143" s="90"/>
      <c r="AC1143" s="90"/>
      <c r="AD1143" s="90"/>
      <c r="AE1143" s="90"/>
      <c r="AG1143" s="147"/>
      <c r="AN1143" s="90"/>
      <c r="AO1143" s="90"/>
      <c r="AP1143" s="90"/>
      <c r="AQ1143" s="90"/>
      <c r="AR1143" s="90"/>
      <c r="AS1143" s="90"/>
      <c r="AT1143" s="90"/>
      <c r="AU1143" s="90"/>
    </row>
    <row r="1144" spans="27:48" ht="12.95" customHeight="1">
      <c r="AA1144" s="90"/>
      <c r="AB1144" s="90"/>
      <c r="AC1144" s="90"/>
      <c r="AD1144" s="90"/>
      <c r="AE1144" s="90"/>
      <c r="AG1144" s="147"/>
      <c r="AN1144" s="90"/>
      <c r="AO1144" s="90"/>
      <c r="AP1144" s="90"/>
      <c r="AQ1144" s="90"/>
      <c r="AR1144" s="90"/>
      <c r="AS1144" s="90"/>
      <c r="AT1144" s="90"/>
      <c r="AU1144" s="90"/>
    </row>
    <row r="1145" spans="27:48" ht="12.95" customHeight="1">
      <c r="AA1145" s="90"/>
      <c r="AB1145" s="90"/>
      <c r="AC1145" s="90"/>
      <c r="AD1145" s="90"/>
      <c r="AE1145" s="90"/>
      <c r="AG1145" s="147"/>
      <c r="AN1145" s="90"/>
      <c r="AO1145" s="90"/>
      <c r="AP1145" s="90"/>
      <c r="AQ1145" s="90"/>
      <c r="AR1145" s="90"/>
      <c r="AS1145" s="90"/>
      <c r="AT1145" s="90"/>
      <c r="AU1145" s="90"/>
    </row>
    <row r="1146" spans="27:48" ht="12.95" customHeight="1">
      <c r="AA1146" s="90"/>
      <c r="AB1146" s="90"/>
      <c r="AC1146" s="90"/>
      <c r="AD1146" s="90"/>
      <c r="AE1146" s="90"/>
      <c r="AG1146" s="147"/>
      <c r="AN1146" s="90"/>
      <c r="AO1146" s="90"/>
      <c r="AP1146" s="90"/>
      <c r="AQ1146" s="90"/>
      <c r="AR1146" s="90"/>
      <c r="AS1146" s="90"/>
      <c r="AT1146" s="90"/>
      <c r="AU1146" s="90"/>
    </row>
    <row r="1147" spans="27:48" ht="12.95" customHeight="1">
      <c r="AA1147" s="90"/>
      <c r="AB1147" s="90"/>
      <c r="AC1147" s="90"/>
      <c r="AD1147" s="90"/>
      <c r="AE1147" s="90"/>
      <c r="AG1147" s="147"/>
      <c r="AN1147" s="90"/>
      <c r="AO1147" s="90"/>
      <c r="AP1147" s="90"/>
      <c r="AQ1147" s="90"/>
      <c r="AR1147" s="90"/>
      <c r="AS1147" s="90"/>
      <c r="AT1147" s="90"/>
      <c r="AU1147" s="90"/>
    </row>
    <row r="1148" spans="27:48" ht="12.95" customHeight="1">
      <c r="AA1148" s="90"/>
      <c r="AB1148" s="90"/>
      <c r="AC1148" s="90"/>
      <c r="AD1148" s="90"/>
      <c r="AE1148" s="90"/>
      <c r="AG1148" s="147"/>
      <c r="AN1148" s="90"/>
      <c r="AO1148" s="90"/>
      <c r="AP1148" s="90"/>
      <c r="AQ1148" s="90"/>
      <c r="AR1148" s="90"/>
      <c r="AS1148" s="90"/>
      <c r="AT1148" s="90"/>
      <c r="AU1148" s="90"/>
    </row>
    <row r="1149" spans="27:48" ht="12.95" customHeight="1">
      <c r="AA1149" s="90"/>
      <c r="AB1149" s="90"/>
      <c r="AC1149" s="90"/>
      <c r="AD1149" s="90"/>
      <c r="AE1149" s="90"/>
      <c r="AG1149" s="147"/>
      <c r="AN1149" s="90"/>
      <c r="AO1149" s="90"/>
      <c r="AP1149" s="90"/>
      <c r="AQ1149" s="90"/>
      <c r="AR1149" s="90"/>
      <c r="AS1149" s="90"/>
      <c r="AT1149" s="90"/>
      <c r="AU1149" s="90"/>
    </row>
    <row r="1150" spans="27:48" ht="12.95" customHeight="1">
      <c r="AA1150" s="90"/>
      <c r="AB1150" s="90"/>
      <c r="AC1150" s="90"/>
      <c r="AD1150" s="90"/>
      <c r="AE1150" s="90"/>
      <c r="AG1150" s="147"/>
      <c r="AN1150" s="90"/>
      <c r="AO1150" s="90"/>
      <c r="AP1150" s="90"/>
      <c r="AQ1150" s="90"/>
      <c r="AR1150" s="90"/>
      <c r="AS1150" s="90"/>
      <c r="AT1150" s="90"/>
      <c r="AU1150" s="90"/>
    </row>
    <row r="1151" spans="27:48" ht="12.95" customHeight="1">
      <c r="AA1151" s="90"/>
      <c r="AB1151" s="90"/>
      <c r="AC1151" s="90"/>
      <c r="AD1151" s="90"/>
      <c r="AE1151" s="90"/>
      <c r="AG1151" s="147"/>
      <c r="AN1151" s="90"/>
      <c r="AO1151" s="90"/>
      <c r="AP1151" s="90"/>
      <c r="AQ1151" s="90"/>
      <c r="AR1151" s="90"/>
      <c r="AS1151" s="90"/>
      <c r="AT1151" s="90"/>
      <c r="AU1151" s="90"/>
    </row>
    <row r="1152" spans="27:48" ht="12.95" customHeight="1">
      <c r="AA1152" s="90"/>
      <c r="AB1152" s="90"/>
      <c r="AC1152" s="90"/>
      <c r="AD1152" s="90"/>
      <c r="AE1152" s="90"/>
      <c r="AG1152" s="147"/>
      <c r="AN1152" s="90"/>
      <c r="AO1152" s="90"/>
      <c r="AP1152" s="90"/>
      <c r="AQ1152" s="90"/>
      <c r="AR1152" s="90"/>
      <c r="AS1152" s="90"/>
      <c r="AT1152" s="90"/>
      <c r="AU1152" s="90"/>
      <c r="AV1152" s="90"/>
    </row>
    <row r="1153" spans="27:47" ht="12.95" customHeight="1">
      <c r="AA1153" s="90"/>
      <c r="AB1153" s="90"/>
      <c r="AC1153" s="90"/>
      <c r="AD1153" s="90"/>
      <c r="AE1153" s="90"/>
      <c r="AG1153" s="147"/>
      <c r="AN1153" s="90"/>
      <c r="AO1153" s="90"/>
      <c r="AP1153" s="90"/>
      <c r="AQ1153" s="90"/>
      <c r="AR1153" s="90"/>
      <c r="AS1153" s="90"/>
      <c r="AT1153" s="90"/>
      <c r="AU1153" s="90"/>
    </row>
    <row r="1154" spans="27:47" ht="12.95" customHeight="1">
      <c r="AA1154" s="90"/>
      <c r="AB1154" s="90"/>
      <c r="AC1154" s="90"/>
      <c r="AD1154" s="90"/>
      <c r="AE1154" s="90"/>
      <c r="AG1154" s="147"/>
      <c r="AN1154" s="90"/>
      <c r="AO1154" s="90"/>
      <c r="AP1154" s="90"/>
      <c r="AQ1154" s="90"/>
      <c r="AR1154" s="90"/>
      <c r="AS1154" s="90"/>
      <c r="AT1154" s="90"/>
      <c r="AU1154" s="90"/>
    </row>
    <row r="1155" spans="27:47" ht="12.95" customHeight="1">
      <c r="AA1155" s="90"/>
      <c r="AB1155" s="90"/>
      <c r="AC1155" s="90"/>
      <c r="AD1155" s="90"/>
      <c r="AE1155" s="90"/>
      <c r="AG1155" s="147"/>
      <c r="AN1155" s="90"/>
      <c r="AO1155" s="90"/>
      <c r="AP1155" s="90"/>
      <c r="AQ1155" s="90"/>
      <c r="AR1155" s="90"/>
      <c r="AS1155" s="90"/>
      <c r="AT1155" s="90"/>
      <c r="AU1155" s="90"/>
    </row>
    <row r="1156" spans="27:47" ht="12.95" customHeight="1">
      <c r="AA1156" s="90"/>
      <c r="AB1156" s="90"/>
      <c r="AC1156" s="90"/>
      <c r="AD1156" s="90"/>
      <c r="AE1156" s="90"/>
      <c r="AG1156" s="147"/>
      <c r="AN1156" s="90"/>
      <c r="AO1156" s="90"/>
      <c r="AP1156" s="90"/>
      <c r="AQ1156" s="90"/>
      <c r="AR1156" s="90"/>
      <c r="AS1156" s="90"/>
      <c r="AT1156" s="90"/>
      <c r="AU1156" s="90"/>
    </row>
    <row r="1157" spans="27:47" ht="12.95" customHeight="1">
      <c r="AA1157" s="90"/>
      <c r="AB1157" s="90"/>
      <c r="AC1157" s="90"/>
      <c r="AD1157" s="90"/>
      <c r="AE1157" s="90"/>
      <c r="AG1157" s="147"/>
      <c r="AN1157" s="90"/>
      <c r="AO1157" s="90"/>
      <c r="AP1157" s="90"/>
      <c r="AQ1157" s="90"/>
      <c r="AR1157" s="90"/>
      <c r="AS1157" s="90"/>
      <c r="AT1157" s="90"/>
      <c r="AU1157" s="90"/>
    </row>
    <row r="1158" spans="27:47" ht="12.95" customHeight="1">
      <c r="AA1158" s="90"/>
      <c r="AB1158" s="90"/>
      <c r="AC1158" s="90"/>
      <c r="AD1158" s="90"/>
      <c r="AE1158" s="90"/>
      <c r="AG1158" s="147"/>
      <c r="AN1158" s="90"/>
      <c r="AO1158" s="90"/>
      <c r="AP1158" s="90"/>
      <c r="AQ1158" s="90"/>
      <c r="AR1158" s="90"/>
      <c r="AS1158" s="90"/>
      <c r="AT1158" s="90"/>
      <c r="AU1158" s="90"/>
    </row>
    <row r="1159" spans="27:47" ht="12.95" customHeight="1">
      <c r="AA1159" s="90"/>
      <c r="AB1159" s="90"/>
      <c r="AC1159" s="90"/>
      <c r="AD1159" s="90"/>
      <c r="AE1159" s="90"/>
      <c r="AG1159" s="147"/>
      <c r="AN1159" s="90"/>
      <c r="AO1159" s="90"/>
      <c r="AP1159" s="90"/>
      <c r="AQ1159" s="90"/>
      <c r="AR1159" s="90"/>
      <c r="AS1159" s="90"/>
      <c r="AT1159" s="90"/>
      <c r="AU1159" s="90"/>
    </row>
    <row r="1160" spans="27:47" ht="12.95" customHeight="1">
      <c r="AA1160" s="90"/>
      <c r="AB1160" s="90"/>
      <c r="AC1160" s="90"/>
      <c r="AD1160" s="90"/>
      <c r="AE1160" s="90"/>
      <c r="AG1160" s="147"/>
      <c r="AN1160" s="90"/>
      <c r="AO1160" s="90"/>
      <c r="AP1160" s="90"/>
      <c r="AQ1160" s="90"/>
      <c r="AR1160" s="90"/>
      <c r="AS1160" s="90"/>
      <c r="AT1160" s="90"/>
      <c r="AU1160" s="90"/>
    </row>
    <row r="1161" spans="27:47" ht="12.95" customHeight="1">
      <c r="AA1161" s="90"/>
      <c r="AB1161" s="90"/>
      <c r="AC1161" s="90"/>
      <c r="AD1161" s="90"/>
      <c r="AE1161" s="90"/>
      <c r="AG1161" s="147"/>
      <c r="AN1161" s="90"/>
      <c r="AO1161" s="90"/>
      <c r="AP1161" s="90"/>
      <c r="AQ1161" s="90"/>
      <c r="AR1161" s="90"/>
      <c r="AS1161" s="90"/>
      <c r="AT1161" s="90"/>
      <c r="AU1161" s="90"/>
    </row>
    <row r="1162" spans="27:47" ht="12.95" customHeight="1">
      <c r="AA1162" s="90"/>
      <c r="AB1162" s="90"/>
      <c r="AC1162" s="90"/>
      <c r="AD1162" s="90"/>
      <c r="AE1162" s="90"/>
      <c r="AG1162" s="147"/>
      <c r="AN1162" s="90"/>
      <c r="AO1162" s="90"/>
      <c r="AP1162" s="90"/>
      <c r="AQ1162" s="90"/>
      <c r="AR1162" s="90"/>
      <c r="AS1162" s="90"/>
      <c r="AT1162" s="90"/>
      <c r="AU1162" s="90"/>
    </row>
    <row r="1163" spans="27:47" ht="12.95" customHeight="1">
      <c r="AA1163" s="90"/>
      <c r="AB1163" s="90"/>
      <c r="AC1163" s="90"/>
      <c r="AD1163" s="90"/>
      <c r="AE1163" s="90"/>
      <c r="AG1163" s="147"/>
      <c r="AN1163" s="90"/>
      <c r="AO1163" s="90"/>
      <c r="AP1163" s="90"/>
      <c r="AQ1163" s="90"/>
      <c r="AR1163" s="90"/>
      <c r="AS1163" s="90"/>
      <c r="AT1163" s="90"/>
      <c r="AU1163" s="90"/>
    </row>
    <row r="1164" spans="27:47" ht="12.95" customHeight="1">
      <c r="AA1164" s="90"/>
      <c r="AB1164" s="90"/>
      <c r="AC1164" s="90"/>
      <c r="AD1164" s="90"/>
      <c r="AE1164" s="90"/>
      <c r="AG1164" s="147"/>
      <c r="AN1164" s="90"/>
      <c r="AO1164" s="90"/>
      <c r="AP1164" s="90"/>
      <c r="AQ1164" s="90"/>
      <c r="AR1164" s="90"/>
      <c r="AS1164" s="90"/>
      <c r="AT1164" s="90"/>
      <c r="AU1164" s="90"/>
    </row>
    <row r="1165" spans="27:47" ht="12.95" customHeight="1">
      <c r="AA1165" s="90"/>
      <c r="AB1165" s="90"/>
      <c r="AC1165" s="90"/>
      <c r="AD1165" s="90"/>
      <c r="AE1165" s="90"/>
      <c r="AG1165" s="147"/>
      <c r="AN1165" s="90"/>
      <c r="AO1165" s="90"/>
      <c r="AP1165" s="90"/>
      <c r="AQ1165" s="90"/>
      <c r="AR1165" s="90"/>
      <c r="AS1165" s="90"/>
      <c r="AT1165" s="90"/>
      <c r="AU1165" s="90"/>
    </row>
    <row r="1166" spans="27:47" ht="12.95" customHeight="1">
      <c r="AA1166" s="90"/>
      <c r="AB1166" s="90"/>
      <c r="AC1166" s="90"/>
      <c r="AD1166" s="90"/>
      <c r="AE1166" s="90"/>
      <c r="AG1166" s="147"/>
      <c r="AN1166" s="90"/>
      <c r="AO1166" s="90"/>
      <c r="AP1166" s="90"/>
      <c r="AQ1166" s="90"/>
      <c r="AR1166" s="90"/>
      <c r="AS1166" s="90"/>
      <c r="AT1166" s="90"/>
      <c r="AU1166" s="90"/>
    </row>
    <row r="1167" spans="27:47" ht="12.95" customHeight="1">
      <c r="AA1167" s="90"/>
      <c r="AB1167" s="90"/>
      <c r="AC1167" s="90"/>
      <c r="AD1167" s="90"/>
      <c r="AE1167" s="90"/>
      <c r="AG1167" s="147"/>
      <c r="AN1167" s="90"/>
      <c r="AO1167" s="90"/>
      <c r="AP1167" s="90"/>
      <c r="AQ1167" s="90"/>
      <c r="AR1167" s="90"/>
      <c r="AS1167" s="90"/>
      <c r="AT1167" s="90"/>
      <c r="AU1167" s="90"/>
    </row>
    <row r="1168" spans="27:47" ht="12.95" customHeight="1">
      <c r="AA1168" s="90"/>
      <c r="AB1168" s="90"/>
      <c r="AC1168" s="90"/>
      <c r="AD1168" s="90"/>
      <c r="AE1168" s="90"/>
      <c r="AG1168" s="147"/>
      <c r="AN1168" s="90"/>
      <c r="AO1168" s="90"/>
      <c r="AP1168" s="90"/>
      <c r="AQ1168" s="90"/>
      <c r="AR1168" s="90"/>
      <c r="AS1168" s="90"/>
      <c r="AT1168" s="90"/>
      <c r="AU1168" s="90"/>
    </row>
    <row r="1169" spans="27:64" ht="12.95" customHeight="1">
      <c r="AA1169" s="90"/>
      <c r="AB1169" s="90"/>
      <c r="AC1169" s="90"/>
      <c r="AD1169" s="90"/>
      <c r="AE1169" s="90"/>
      <c r="AG1169" s="147"/>
      <c r="AN1169" s="90"/>
      <c r="AO1169" s="90"/>
      <c r="AP1169" s="90"/>
      <c r="AQ1169" s="90"/>
      <c r="AR1169" s="90"/>
      <c r="AS1169" s="90"/>
      <c r="AT1169" s="90"/>
      <c r="AU1169" s="90"/>
    </row>
    <row r="1170" spans="27:64" ht="12.95" customHeight="1">
      <c r="AA1170" s="90"/>
      <c r="AB1170" s="90"/>
      <c r="AC1170" s="90"/>
      <c r="AD1170" s="90"/>
      <c r="AE1170" s="90"/>
      <c r="AG1170" s="147"/>
      <c r="AN1170" s="90"/>
      <c r="AO1170" s="90"/>
      <c r="AP1170" s="90"/>
      <c r="AQ1170" s="90"/>
      <c r="AR1170" s="90"/>
      <c r="AS1170" s="90"/>
      <c r="AT1170" s="90"/>
      <c r="AU1170" s="90"/>
    </row>
    <row r="1171" spans="27:64" ht="12.95" customHeight="1">
      <c r="AA1171" s="90"/>
      <c r="AB1171" s="90"/>
      <c r="AC1171" s="90"/>
      <c r="AD1171" s="90"/>
      <c r="AE1171" s="90"/>
      <c r="AG1171" s="147"/>
      <c r="AN1171" s="90"/>
      <c r="AO1171" s="90"/>
      <c r="AP1171" s="90"/>
      <c r="AQ1171" s="90"/>
      <c r="AR1171" s="90"/>
      <c r="AS1171" s="90"/>
      <c r="AT1171" s="90"/>
      <c r="AU1171" s="90"/>
    </row>
    <row r="1172" spans="27:64" ht="12.95" customHeight="1">
      <c r="AA1172" s="90"/>
      <c r="AB1172" s="90"/>
      <c r="AC1172" s="90"/>
      <c r="AD1172" s="90"/>
      <c r="AE1172" s="90"/>
      <c r="AG1172" s="147"/>
      <c r="AN1172" s="90"/>
      <c r="AO1172" s="90"/>
      <c r="AP1172" s="90"/>
      <c r="AQ1172" s="90"/>
      <c r="AR1172" s="90"/>
      <c r="AS1172" s="90"/>
      <c r="AT1172" s="90"/>
      <c r="AU1172" s="90"/>
      <c r="AV1172" s="90"/>
      <c r="AW1172" s="90"/>
      <c r="AX1172" s="90"/>
      <c r="AY1172" s="90"/>
      <c r="AZ1172" s="90"/>
      <c r="BA1172" s="90"/>
      <c r="BB1172" s="90"/>
      <c r="BC1172" s="90"/>
      <c r="BD1172" s="90"/>
      <c r="BE1172" s="90"/>
      <c r="BF1172" s="90"/>
      <c r="BG1172" s="90"/>
      <c r="BH1172" s="90"/>
      <c r="BI1172" s="90"/>
      <c r="BJ1172" s="90"/>
      <c r="BK1172" s="90"/>
      <c r="BL1172" s="90"/>
    </row>
    <row r="1173" spans="27:64" ht="12.95" customHeight="1">
      <c r="AA1173" s="90"/>
      <c r="AB1173" s="90"/>
      <c r="AC1173" s="90"/>
      <c r="AD1173" s="90"/>
      <c r="AE1173" s="90"/>
      <c r="AG1173" s="147"/>
      <c r="AN1173" s="90"/>
      <c r="AO1173" s="90"/>
      <c r="AP1173" s="90"/>
      <c r="AQ1173" s="90"/>
      <c r="AR1173" s="90"/>
      <c r="AS1173" s="90"/>
      <c r="AT1173" s="90"/>
      <c r="AU1173" s="90"/>
    </row>
    <row r="1174" spans="27:64" ht="12.95" customHeight="1">
      <c r="AA1174" s="90"/>
      <c r="AB1174" s="90"/>
      <c r="AC1174" s="90"/>
      <c r="AD1174" s="90"/>
      <c r="AE1174" s="90"/>
      <c r="AG1174" s="147"/>
      <c r="AN1174" s="90"/>
      <c r="AO1174" s="90"/>
      <c r="AP1174" s="90"/>
      <c r="AQ1174" s="90"/>
      <c r="AR1174" s="90"/>
      <c r="AS1174" s="90"/>
      <c r="AT1174" s="90"/>
      <c r="AU1174" s="90"/>
    </row>
    <row r="1175" spans="27:64" ht="12.95" customHeight="1">
      <c r="AA1175" s="90"/>
      <c r="AB1175" s="90"/>
      <c r="AC1175" s="90"/>
      <c r="AD1175" s="90"/>
      <c r="AE1175" s="90"/>
      <c r="AG1175" s="147"/>
      <c r="AN1175" s="90"/>
      <c r="AO1175" s="90"/>
      <c r="AP1175" s="90"/>
      <c r="AQ1175" s="90"/>
      <c r="AR1175" s="90"/>
      <c r="AS1175" s="90"/>
      <c r="AT1175" s="90"/>
      <c r="AU1175" s="90"/>
    </row>
    <row r="1176" spans="27:64" ht="12.95" customHeight="1">
      <c r="AA1176" s="90"/>
      <c r="AB1176" s="90"/>
      <c r="AC1176" s="90"/>
      <c r="AD1176" s="90"/>
      <c r="AE1176" s="90"/>
      <c r="AG1176" s="147"/>
      <c r="AN1176" s="90"/>
      <c r="AO1176" s="90"/>
      <c r="AP1176" s="90"/>
      <c r="AQ1176" s="90"/>
      <c r="AR1176" s="90"/>
      <c r="AS1176" s="90"/>
      <c r="AT1176" s="90"/>
      <c r="AU1176" s="90"/>
    </row>
    <row r="1177" spans="27:64" ht="12.95" customHeight="1">
      <c r="AA1177" s="90"/>
      <c r="AB1177" s="90"/>
      <c r="AC1177" s="90"/>
      <c r="AD1177" s="90"/>
      <c r="AE1177" s="90"/>
      <c r="AG1177" s="147"/>
      <c r="AN1177" s="90"/>
      <c r="AO1177" s="90"/>
      <c r="AP1177" s="90"/>
      <c r="AQ1177" s="90"/>
      <c r="AR1177" s="90"/>
      <c r="AS1177" s="90"/>
      <c r="AT1177" s="90"/>
      <c r="AU1177" s="90"/>
    </row>
    <row r="1178" spans="27:64" ht="12.95" customHeight="1">
      <c r="AA1178" s="90"/>
      <c r="AB1178" s="90"/>
      <c r="AC1178" s="90"/>
      <c r="AD1178" s="90"/>
      <c r="AE1178" s="90"/>
      <c r="AG1178" s="147"/>
      <c r="AN1178" s="90"/>
      <c r="AO1178" s="90"/>
      <c r="AP1178" s="90"/>
      <c r="AQ1178" s="90"/>
      <c r="AR1178" s="90"/>
      <c r="AS1178" s="90"/>
      <c r="AT1178" s="90"/>
      <c r="AU1178" s="90"/>
    </row>
    <row r="1179" spans="27:64" ht="12.95" customHeight="1">
      <c r="AA1179" s="90"/>
      <c r="AB1179" s="90"/>
      <c r="AC1179" s="90"/>
      <c r="AD1179" s="90"/>
      <c r="AE1179" s="90"/>
      <c r="AG1179" s="147"/>
      <c r="AN1179" s="90"/>
      <c r="AO1179" s="90"/>
      <c r="AP1179" s="90"/>
      <c r="AQ1179" s="90"/>
      <c r="AR1179" s="90"/>
      <c r="AS1179" s="90"/>
      <c r="AT1179" s="90"/>
      <c r="AU1179" s="90"/>
    </row>
    <row r="1180" spans="27:64" ht="12.95" customHeight="1">
      <c r="AA1180" s="90"/>
      <c r="AB1180" s="90"/>
      <c r="AC1180" s="90"/>
      <c r="AD1180" s="90"/>
      <c r="AE1180" s="90"/>
      <c r="AG1180" s="147"/>
      <c r="AN1180" s="90"/>
      <c r="AO1180" s="90"/>
      <c r="AP1180" s="90"/>
      <c r="AQ1180" s="90"/>
      <c r="AR1180" s="90"/>
      <c r="AS1180" s="90"/>
      <c r="AT1180" s="90"/>
      <c r="AU1180" s="90"/>
    </row>
    <row r="1181" spans="27:64" ht="12.95" customHeight="1">
      <c r="AA1181" s="90"/>
      <c r="AB1181" s="90"/>
      <c r="AC1181" s="90"/>
      <c r="AD1181" s="90"/>
      <c r="AE1181" s="90"/>
      <c r="AG1181" s="147"/>
      <c r="AN1181" s="90"/>
      <c r="AO1181" s="90"/>
      <c r="AP1181" s="90"/>
      <c r="AQ1181" s="90"/>
      <c r="AR1181" s="90"/>
      <c r="AS1181" s="90"/>
      <c r="AT1181" s="90"/>
      <c r="AU1181" s="90"/>
    </row>
    <row r="1182" spans="27:64" ht="12.95" customHeight="1">
      <c r="AA1182" s="90"/>
      <c r="AB1182" s="90"/>
      <c r="AC1182" s="90"/>
      <c r="AD1182" s="90"/>
      <c r="AE1182" s="90"/>
      <c r="AG1182" s="147"/>
      <c r="AN1182" s="90"/>
      <c r="AO1182" s="90"/>
      <c r="AP1182" s="90"/>
      <c r="AQ1182" s="90"/>
      <c r="AR1182" s="90"/>
      <c r="AS1182" s="90"/>
      <c r="AT1182" s="90"/>
      <c r="AU1182" s="90"/>
    </row>
    <row r="1183" spans="27:64" ht="12.95" customHeight="1">
      <c r="AA1183" s="90"/>
      <c r="AB1183" s="90"/>
      <c r="AC1183" s="90"/>
      <c r="AD1183" s="90"/>
      <c r="AE1183" s="90"/>
      <c r="AG1183" s="147"/>
      <c r="AN1183" s="90"/>
      <c r="AO1183" s="90"/>
      <c r="AP1183" s="90"/>
      <c r="AQ1183" s="90"/>
      <c r="AR1183" s="90"/>
      <c r="AS1183" s="90"/>
      <c r="AT1183" s="90"/>
      <c r="AU1183" s="90"/>
    </row>
    <row r="1184" spans="27:64" ht="12.95" customHeight="1">
      <c r="AA1184" s="90"/>
      <c r="AB1184" s="90"/>
      <c r="AC1184" s="90"/>
      <c r="AD1184" s="90"/>
      <c r="AE1184" s="90"/>
      <c r="AG1184" s="147"/>
      <c r="AN1184" s="90"/>
      <c r="AO1184" s="90"/>
      <c r="AP1184" s="90"/>
      <c r="AQ1184" s="90"/>
      <c r="AR1184" s="90"/>
      <c r="AS1184" s="90"/>
      <c r="AT1184" s="90"/>
      <c r="AU1184" s="90"/>
    </row>
    <row r="1185" spans="27:48" ht="12.95" customHeight="1">
      <c r="AA1185" s="90"/>
      <c r="AB1185" s="90"/>
      <c r="AC1185" s="90"/>
      <c r="AD1185" s="90"/>
      <c r="AE1185" s="90"/>
      <c r="AG1185" s="147"/>
      <c r="AN1185" s="90"/>
      <c r="AO1185" s="90"/>
      <c r="AP1185" s="90"/>
      <c r="AQ1185" s="90"/>
      <c r="AR1185" s="90"/>
      <c r="AS1185" s="90"/>
      <c r="AT1185" s="90"/>
      <c r="AU1185" s="90"/>
      <c r="AV1185" s="90"/>
    </row>
    <row r="1186" spans="27:48" ht="12.95" customHeight="1">
      <c r="AA1186" s="90"/>
      <c r="AB1186" s="90"/>
      <c r="AC1186" s="90"/>
      <c r="AD1186" s="90"/>
      <c r="AE1186" s="90"/>
      <c r="AG1186" s="147"/>
      <c r="AN1186" s="90"/>
      <c r="AO1186" s="90"/>
      <c r="AP1186" s="90"/>
      <c r="AQ1186" s="90"/>
      <c r="AR1186" s="90"/>
      <c r="AS1186" s="90"/>
      <c r="AT1186" s="90"/>
      <c r="AU1186" s="90"/>
    </row>
    <row r="1187" spans="27:48" ht="12.95" customHeight="1">
      <c r="AA1187" s="90"/>
      <c r="AB1187" s="90"/>
      <c r="AC1187" s="90"/>
      <c r="AD1187" s="90"/>
      <c r="AE1187" s="90"/>
      <c r="AG1187" s="147"/>
      <c r="AN1187" s="90"/>
      <c r="AO1187" s="90"/>
      <c r="AP1187" s="90"/>
      <c r="AQ1187" s="90"/>
      <c r="AR1187" s="90"/>
      <c r="AS1187" s="90"/>
      <c r="AT1187" s="90"/>
      <c r="AU1187" s="90"/>
    </row>
    <row r="1188" spans="27:48" ht="12.95" customHeight="1">
      <c r="AA1188" s="90"/>
      <c r="AB1188" s="90"/>
      <c r="AC1188" s="90"/>
      <c r="AD1188" s="90"/>
      <c r="AE1188" s="90"/>
      <c r="AG1188" s="147"/>
      <c r="AN1188" s="90"/>
      <c r="AO1188" s="90"/>
      <c r="AP1188" s="90"/>
      <c r="AQ1188" s="90"/>
      <c r="AR1188" s="90"/>
      <c r="AS1188" s="90"/>
      <c r="AT1188" s="90"/>
      <c r="AU1188" s="90"/>
      <c r="AV1188" s="90"/>
    </row>
    <row r="1189" spans="27:48" ht="12.95" customHeight="1">
      <c r="AA1189" s="90"/>
      <c r="AB1189" s="90"/>
      <c r="AC1189" s="90"/>
      <c r="AD1189" s="90"/>
      <c r="AE1189" s="90"/>
      <c r="AG1189" s="147"/>
      <c r="AN1189" s="90"/>
      <c r="AO1189" s="90"/>
      <c r="AP1189" s="90"/>
      <c r="AQ1189" s="90"/>
      <c r="AR1189" s="90"/>
      <c r="AS1189" s="90"/>
      <c r="AT1189" s="90"/>
      <c r="AU1189" s="90"/>
    </row>
    <row r="1190" spans="27:48" ht="12.95" customHeight="1">
      <c r="AA1190" s="90"/>
      <c r="AB1190" s="90"/>
      <c r="AC1190" s="90"/>
      <c r="AD1190" s="90"/>
      <c r="AE1190" s="90"/>
      <c r="AG1190" s="147"/>
      <c r="AN1190" s="90"/>
      <c r="AO1190" s="90"/>
      <c r="AP1190" s="90"/>
      <c r="AQ1190" s="90"/>
      <c r="AR1190" s="90"/>
      <c r="AS1190" s="90"/>
      <c r="AT1190" s="90"/>
      <c r="AU1190" s="90"/>
    </row>
    <row r="1191" spans="27:48" ht="12.95" customHeight="1">
      <c r="AA1191" s="90"/>
      <c r="AB1191" s="90"/>
      <c r="AC1191" s="90"/>
      <c r="AD1191" s="90"/>
      <c r="AE1191" s="90"/>
      <c r="AG1191" s="147"/>
      <c r="AN1191" s="90"/>
      <c r="AO1191" s="90"/>
      <c r="AP1191" s="90"/>
      <c r="AQ1191" s="90"/>
      <c r="AR1191" s="90"/>
      <c r="AS1191" s="90"/>
      <c r="AT1191" s="90"/>
      <c r="AU1191" s="90"/>
    </row>
    <row r="1192" spans="27:48" ht="12.95" customHeight="1">
      <c r="AA1192" s="90"/>
      <c r="AB1192" s="90"/>
      <c r="AC1192" s="90"/>
      <c r="AD1192" s="90"/>
      <c r="AE1192" s="90"/>
      <c r="AG1192" s="147"/>
      <c r="AN1192" s="90"/>
      <c r="AO1192" s="90"/>
      <c r="AP1192" s="90"/>
      <c r="AQ1192" s="90"/>
      <c r="AR1192" s="90"/>
      <c r="AS1192" s="90"/>
      <c r="AT1192" s="90"/>
      <c r="AU1192" s="90"/>
    </row>
    <row r="1193" spans="27:48" ht="12.95" customHeight="1">
      <c r="AA1193" s="90"/>
      <c r="AB1193" s="90"/>
      <c r="AC1193" s="90"/>
      <c r="AD1193" s="90"/>
      <c r="AE1193" s="90"/>
      <c r="AG1193" s="147"/>
      <c r="AN1193" s="90"/>
      <c r="AO1193" s="90"/>
      <c r="AP1193" s="90"/>
      <c r="AQ1193" s="90"/>
      <c r="AR1193" s="90"/>
      <c r="AS1193" s="90"/>
      <c r="AT1193" s="90"/>
      <c r="AU1193" s="90"/>
    </row>
    <row r="1194" spans="27:48" ht="12.95" customHeight="1">
      <c r="AA1194" s="90"/>
      <c r="AB1194" s="90"/>
      <c r="AC1194" s="90"/>
      <c r="AD1194" s="90"/>
      <c r="AE1194" s="90"/>
      <c r="AG1194" s="147"/>
      <c r="AN1194" s="90"/>
      <c r="AO1194" s="90"/>
      <c r="AP1194" s="90"/>
      <c r="AQ1194" s="90"/>
      <c r="AR1194" s="90"/>
      <c r="AS1194" s="90"/>
      <c r="AT1194" s="90"/>
      <c r="AU1194" s="90"/>
    </row>
    <row r="1195" spans="27:48" ht="12.95" customHeight="1">
      <c r="AA1195" s="90"/>
      <c r="AB1195" s="90"/>
      <c r="AC1195" s="90"/>
      <c r="AD1195" s="90"/>
      <c r="AE1195" s="90"/>
      <c r="AG1195" s="147"/>
      <c r="AN1195" s="90"/>
      <c r="AO1195" s="90"/>
      <c r="AP1195" s="90"/>
      <c r="AQ1195" s="90"/>
      <c r="AR1195" s="90"/>
      <c r="AS1195" s="90"/>
      <c r="AT1195" s="90"/>
      <c r="AU1195" s="90"/>
    </row>
    <row r="1196" spans="27:48" ht="12.95" customHeight="1">
      <c r="AA1196" s="90"/>
      <c r="AB1196" s="90"/>
      <c r="AC1196" s="90"/>
      <c r="AD1196" s="90"/>
      <c r="AE1196" s="90"/>
      <c r="AG1196" s="147"/>
      <c r="AN1196" s="90"/>
      <c r="AO1196" s="90"/>
      <c r="AP1196" s="90"/>
      <c r="AQ1196" s="90"/>
      <c r="AR1196" s="90"/>
      <c r="AS1196" s="90"/>
      <c r="AT1196" s="90"/>
      <c r="AU1196" s="90"/>
    </row>
    <row r="1197" spans="27:48" ht="12.95" customHeight="1">
      <c r="AA1197" s="90"/>
      <c r="AB1197" s="90"/>
      <c r="AC1197" s="90"/>
      <c r="AD1197" s="90"/>
      <c r="AE1197" s="90"/>
      <c r="AG1197" s="147"/>
      <c r="AN1197" s="90"/>
      <c r="AO1197" s="90"/>
      <c r="AP1197" s="90"/>
      <c r="AQ1197" s="90"/>
      <c r="AR1197" s="90"/>
      <c r="AS1197" s="90"/>
      <c r="AT1197" s="90"/>
      <c r="AU1197" s="90"/>
    </row>
    <row r="1198" spans="27:48" ht="12.95" customHeight="1">
      <c r="AA1198" s="90"/>
      <c r="AB1198" s="90"/>
      <c r="AC1198" s="90"/>
      <c r="AD1198" s="90"/>
      <c r="AE1198" s="90"/>
      <c r="AG1198" s="147"/>
      <c r="AN1198" s="90"/>
      <c r="AO1198" s="90"/>
      <c r="AP1198" s="90"/>
      <c r="AQ1198" s="90"/>
      <c r="AR1198" s="90"/>
      <c r="AS1198" s="90"/>
      <c r="AT1198" s="90"/>
      <c r="AU1198" s="90"/>
    </row>
    <row r="1199" spans="27:48" ht="12.95" customHeight="1">
      <c r="AA1199" s="90"/>
      <c r="AB1199" s="90"/>
      <c r="AC1199" s="90"/>
      <c r="AD1199" s="90"/>
      <c r="AE1199" s="90"/>
      <c r="AG1199" s="147"/>
      <c r="AN1199" s="90"/>
      <c r="AO1199" s="90"/>
      <c r="AP1199" s="90"/>
      <c r="AQ1199" s="90"/>
      <c r="AR1199" s="90"/>
      <c r="AS1199" s="90"/>
      <c r="AT1199" s="90"/>
      <c r="AU1199" s="90"/>
    </row>
    <row r="1200" spans="27:48" ht="12.95" customHeight="1">
      <c r="AA1200" s="90"/>
      <c r="AB1200" s="90"/>
      <c r="AC1200" s="90"/>
      <c r="AD1200" s="90"/>
      <c r="AE1200" s="90"/>
      <c r="AG1200" s="147"/>
      <c r="AN1200" s="90"/>
      <c r="AO1200" s="90"/>
      <c r="AP1200" s="90"/>
      <c r="AQ1200" s="90"/>
      <c r="AR1200" s="90"/>
      <c r="AS1200" s="90"/>
      <c r="AT1200" s="90"/>
      <c r="AU1200" s="90"/>
      <c r="AV1200" s="90"/>
    </row>
    <row r="1201" spans="27:47" ht="12.95" customHeight="1">
      <c r="AA1201" s="90"/>
      <c r="AB1201" s="90"/>
      <c r="AC1201" s="90"/>
      <c r="AD1201" s="90"/>
      <c r="AE1201" s="90"/>
      <c r="AG1201" s="147"/>
      <c r="AN1201" s="90"/>
      <c r="AO1201" s="90"/>
      <c r="AP1201" s="90"/>
      <c r="AQ1201" s="90"/>
      <c r="AR1201" s="90"/>
      <c r="AS1201" s="90"/>
      <c r="AT1201" s="90"/>
      <c r="AU1201" s="90"/>
    </row>
    <row r="1202" spans="27:47" ht="12.95" customHeight="1">
      <c r="AA1202" s="90"/>
      <c r="AB1202" s="90"/>
      <c r="AC1202" s="90"/>
      <c r="AD1202" s="90"/>
      <c r="AE1202" s="90"/>
      <c r="AG1202" s="147"/>
      <c r="AN1202" s="90"/>
      <c r="AO1202" s="90"/>
      <c r="AP1202" s="90"/>
      <c r="AQ1202" s="90"/>
      <c r="AR1202" s="90"/>
      <c r="AS1202" s="90"/>
      <c r="AT1202" s="90"/>
      <c r="AU1202" s="90"/>
    </row>
    <row r="1203" spans="27:47" ht="12.95" customHeight="1">
      <c r="AA1203" s="90"/>
      <c r="AB1203" s="90"/>
      <c r="AC1203" s="90"/>
      <c r="AD1203" s="90"/>
      <c r="AE1203" s="90"/>
      <c r="AG1203" s="147"/>
      <c r="AN1203" s="90"/>
      <c r="AO1203" s="90"/>
      <c r="AP1203" s="90"/>
      <c r="AQ1203" s="90"/>
      <c r="AR1203" s="90"/>
      <c r="AS1203" s="90"/>
      <c r="AT1203" s="90"/>
      <c r="AU1203" s="90"/>
    </row>
    <row r="1204" spans="27:47" ht="12.95" customHeight="1">
      <c r="AA1204" s="90"/>
      <c r="AB1204" s="90"/>
      <c r="AC1204" s="90"/>
      <c r="AD1204" s="90"/>
      <c r="AE1204" s="90"/>
      <c r="AG1204" s="147"/>
      <c r="AN1204" s="90"/>
      <c r="AO1204" s="90"/>
      <c r="AP1204" s="90"/>
      <c r="AQ1204" s="90"/>
      <c r="AR1204" s="90"/>
      <c r="AS1204" s="90"/>
      <c r="AT1204" s="90"/>
      <c r="AU1204" s="90"/>
    </row>
    <row r="1205" spans="27:47" ht="12.95" customHeight="1">
      <c r="AA1205" s="90"/>
      <c r="AB1205" s="90"/>
      <c r="AC1205" s="90"/>
      <c r="AD1205" s="90"/>
      <c r="AE1205" s="90"/>
      <c r="AG1205" s="147"/>
      <c r="AN1205" s="90"/>
      <c r="AO1205" s="90"/>
      <c r="AP1205" s="90"/>
      <c r="AQ1205" s="90"/>
      <c r="AR1205" s="90"/>
      <c r="AS1205" s="90"/>
      <c r="AT1205" s="90"/>
      <c r="AU1205" s="90"/>
    </row>
    <row r="1206" spans="27:47" ht="12.95" customHeight="1">
      <c r="AA1206" s="90"/>
      <c r="AB1206" s="90"/>
      <c r="AC1206" s="90"/>
      <c r="AD1206" s="90"/>
      <c r="AE1206" s="90"/>
      <c r="AG1206" s="147"/>
      <c r="AN1206" s="90"/>
      <c r="AO1206" s="90"/>
      <c r="AP1206" s="90"/>
      <c r="AQ1206" s="90"/>
      <c r="AR1206" s="90"/>
      <c r="AS1206" s="90"/>
      <c r="AT1206" s="90"/>
      <c r="AU1206" s="90"/>
    </row>
    <row r="1207" spans="27:47" ht="12.95" customHeight="1">
      <c r="AA1207" s="90"/>
      <c r="AB1207" s="90"/>
      <c r="AC1207" s="90"/>
      <c r="AD1207" s="90"/>
      <c r="AE1207" s="90"/>
      <c r="AG1207" s="147"/>
      <c r="AN1207" s="90"/>
      <c r="AO1207" s="90"/>
      <c r="AP1207" s="90"/>
      <c r="AQ1207" s="90"/>
      <c r="AR1207" s="90"/>
      <c r="AS1207" s="90"/>
      <c r="AT1207" s="90"/>
      <c r="AU1207" s="90"/>
    </row>
    <row r="1208" spans="27:47" ht="12.95" customHeight="1">
      <c r="AA1208" s="90"/>
      <c r="AB1208" s="90"/>
      <c r="AC1208" s="90"/>
      <c r="AD1208" s="90"/>
      <c r="AE1208" s="90"/>
      <c r="AG1208" s="147"/>
      <c r="AN1208" s="90"/>
      <c r="AO1208" s="90"/>
      <c r="AP1208" s="90"/>
      <c r="AQ1208" s="90"/>
      <c r="AR1208" s="90"/>
      <c r="AS1208" s="90"/>
      <c r="AT1208" s="90"/>
      <c r="AU1208" s="90"/>
    </row>
    <row r="1209" spans="27:47" ht="12.95" customHeight="1">
      <c r="AA1209" s="90"/>
      <c r="AB1209" s="90"/>
      <c r="AC1209" s="90"/>
      <c r="AD1209" s="90"/>
      <c r="AE1209" s="90"/>
      <c r="AG1209" s="147"/>
      <c r="AN1209" s="90"/>
      <c r="AO1209" s="90"/>
      <c r="AP1209" s="90"/>
      <c r="AQ1209" s="90"/>
      <c r="AR1209" s="90"/>
      <c r="AS1209" s="90"/>
      <c r="AT1209" s="90"/>
      <c r="AU1209" s="90"/>
    </row>
    <row r="1210" spans="27:47" ht="12.95" customHeight="1">
      <c r="AA1210" s="90"/>
      <c r="AB1210" s="90"/>
      <c r="AC1210" s="90"/>
      <c r="AD1210" s="90"/>
      <c r="AE1210" s="90"/>
      <c r="AG1210" s="147"/>
      <c r="AN1210" s="90"/>
      <c r="AO1210" s="90"/>
      <c r="AP1210" s="90"/>
      <c r="AQ1210" s="90"/>
      <c r="AR1210" s="90"/>
      <c r="AS1210" s="90"/>
      <c r="AT1210" s="90"/>
      <c r="AU1210" s="90"/>
    </row>
    <row r="1211" spans="27:47" ht="12.95" customHeight="1">
      <c r="AA1211" s="90"/>
      <c r="AB1211" s="90"/>
      <c r="AC1211" s="90"/>
      <c r="AD1211" s="90"/>
      <c r="AE1211" s="90"/>
      <c r="AG1211" s="147"/>
      <c r="AN1211" s="90"/>
      <c r="AO1211" s="90"/>
      <c r="AP1211" s="90"/>
      <c r="AQ1211" s="90"/>
      <c r="AR1211" s="90"/>
      <c r="AS1211" s="90"/>
      <c r="AT1211" s="90"/>
      <c r="AU1211" s="90"/>
    </row>
    <row r="1212" spans="27:47" ht="12.95" customHeight="1">
      <c r="AA1212" s="90"/>
      <c r="AB1212" s="90"/>
      <c r="AC1212" s="90"/>
      <c r="AD1212" s="90"/>
      <c r="AE1212" s="90"/>
      <c r="AG1212" s="147"/>
      <c r="AN1212" s="90"/>
      <c r="AO1212" s="90"/>
      <c r="AP1212" s="90"/>
      <c r="AQ1212" s="90"/>
      <c r="AR1212" s="90"/>
      <c r="AS1212" s="90"/>
      <c r="AT1212" s="90"/>
      <c r="AU1212" s="90"/>
    </row>
    <row r="1213" spans="27:47" ht="12.95" customHeight="1">
      <c r="AA1213" s="90"/>
      <c r="AB1213" s="90"/>
      <c r="AC1213" s="90"/>
      <c r="AD1213" s="90"/>
      <c r="AE1213" s="90"/>
      <c r="AG1213" s="147"/>
      <c r="AN1213" s="90"/>
      <c r="AO1213" s="90"/>
      <c r="AP1213" s="90"/>
      <c r="AQ1213" s="90"/>
      <c r="AR1213" s="90"/>
      <c r="AS1213" s="90"/>
      <c r="AT1213" s="90"/>
      <c r="AU1213" s="90"/>
    </row>
    <row r="1214" spans="27:47" ht="12.95" customHeight="1">
      <c r="AA1214" s="90"/>
      <c r="AB1214" s="90"/>
      <c r="AC1214" s="90"/>
      <c r="AD1214" s="90"/>
      <c r="AE1214" s="90"/>
      <c r="AG1214" s="147"/>
      <c r="AN1214" s="90"/>
      <c r="AO1214" s="90"/>
      <c r="AP1214" s="90"/>
      <c r="AQ1214" s="90"/>
      <c r="AR1214" s="90"/>
      <c r="AS1214" s="90"/>
      <c r="AT1214" s="90"/>
      <c r="AU1214" s="90"/>
    </row>
    <row r="1215" spans="27:47" ht="12.95" customHeight="1">
      <c r="AA1215" s="90"/>
      <c r="AB1215" s="90"/>
      <c r="AC1215" s="90"/>
      <c r="AD1215" s="90"/>
      <c r="AE1215" s="90"/>
      <c r="AG1215" s="147"/>
      <c r="AN1215" s="90"/>
      <c r="AO1215" s="90"/>
      <c r="AP1215" s="90"/>
      <c r="AQ1215" s="90"/>
      <c r="AR1215" s="90"/>
      <c r="AS1215" s="90"/>
      <c r="AT1215" s="90"/>
      <c r="AU1215" s="90"/>
    </row>
    <row r="1216" spans="27:47" ht="12.95" customHeight="1">
      <c r="AA1216" s="90"/>
      <c r="AB1216" s="90"/>
      <c r="AC1216" s="90"/>
      <c r="AD1216" s="90"/>
      <c r="AE1216" s="90"/>
      <c r="AG1216" s="147"/>
      <c r="AN1216" s="90"/>
      <c r="AO1216" s="90"/>
      <c r="AP1216" s="90"/>
      <c r="AQ1216" s="90"/>
      <c r="AR1216" s="90"/>
      <c r="AS1216" s="90"/>
      <c r="AT1216" s="90"/>
      <c r="AU1216" s="90"/>
    </row>
    <row r="1217" spans="27:64" ht="12.95" customHeight="1">
      <c r="AA1217" s="90"/>
      <c r="AB1217" s="90"/>
      <c r="AC1217" s="90"/>
      <c r="AD1217" s="90"/>
      <c r="AE1217" s="90"/>
      <c r="AG1217" s="147"/>
      <c r="AN1217" s="90"/>
      <c r="AO1217" s="90"/>
      <c r="AP1217" s="90"/>
      <c r="AQ1217" s="90"/>
      <c r="AR1217" s="90"/>
      <c r="AS1217" s="90"/>
      <c r="AT1217" s="90"/>
      <c r="AU1217" s="90"/>
    </row>
    <row r="1218" spans="27:64" ht="12.95" customHeight="1">
      <c r="AA1218" s="90"/>
      <c r="AB1218" s="90"/>
      <c r="AC1218" s="90"/>
      <c r="AD1218" s="90"/>
      <c r="AE1218" s="90"/>
      <c r="AG1218" s="147"/>
      <c r="AN1218" s="90"/>
      <c r="AO1218" s="90"/>
      <c r="AP1218" s="90"/>
      <c r="AQ1218" s="90"/>
      <c r="AR1218" s="90"/>
      <c r="AS1218" s="90"/>
      <c r="AT1218" s="90"/>
      <c r="AU1218" s="90"/>
    </row>
    <row r="1219" spans="27:64" ht="12.95" customHeight="1">
      <c r="AA1219" s="90"/>
      <c r="AB1219" s="90"/>
      <c r="AC1219" s="90"/>
      <c r="AD1219" s="90"/>
      <c r="AE1219" s="90"/>
      <c r="AG1219" s="147"/>
      <c r="AN1219" s="90"/>
      <c r="AO1219" s="90"/>
      <c r="AP1219" s="90"/>
      <c r="AQ1219" s="90"/>
      <c r="AR1219" s="90"/>
      <c r="AS1219" s="90"/>
      <c r="AT1219" s="90"/>
      <c r="AU1219" s="90"/>
    </row>
    <row r="1220" spans="27:64" ht="12.95" customHeight="1">
      <c r="AA1220" s="90"/>
      <c r="AB1220" s="90"/>
      <c r="AC1220" s="90"/>
      <c r="AD1220" s="90"/>
      <c r="AE1220" s="90"/>
      <c r="AG1220" s="147"/>
      <c r="AN1220" s="90"/>
      <c r="AO1220" s="90"/>
      <c r="AP1220" s="90"/>
      <c r="AQ1220" s="90"/>
      <c r="AR1220" s="90"/>
      <c r="AS1220" s="90"/>
      <c r="AT1220" s="90"/>
      <c r="AU1220" s="90"/>
    </row>
    <row r="1221" spans="27:64" ht="12.95" customHeight="1">
      <c r="AA1221" s="90"/>
      <c r="AB1221" s="90"/>
      <c r="AC1221" s="90"/>
      <c r="AD1221" s="90"/>
      <c r="AE1221" s="90"/>
      <c r="AG1221" s="147"/>
      <c r="AN1221" s="90"/>
      <c r="AO1221" s="90"/>
      <c r="AP1221" s="90"/>
      <c r="AQ1221" s="90"/>
      <c r="AR1221" s="90"/>
      <c r="AS1221" s="90"/>
      <c r="AT1221" s="90"/>
      <c r="AU1221" s="90"/>
    </row>
    <row r="1222" spans="27:64" ht="12.95" customHeight="1">
      <c r="AA1222" s="90"/>
      <c r="AB1222" s="90"/>
      <c r="AC1222" s="90"/>
      <c r="AD1222" s="90"/>
      <c r="AE1222" s="90"/>
      <c r="AG1222" s="147"/>
      <c r="AN1222" s="90"/>
      <c r="AO1222" s="90"/>
      <c r="AP1222" s="90"/>
      <c r="AQ1222" s="90"/>
      <c r="AR1222" s="90"/>
      <c r="AS1222" s="90"/>
      <c r="AT1222" s="90"/>
      <c r="AU1222" s="90"/>
    </row>
    <row r="1223" spans="27:64" ht="12.95" customHeight="1">
      <c r="AA1223" s="90"/>
      <c r="AB1223" s="90"/>
      <c r="AC1223" s="90"/>
      <c r="AD1223" s="90"/>
      <c r="AE1223" s="90"/>
      <c r="AG1223" s="147"/>
      <c r="AN1223" s="90"/>
      <c r="AO1223" s="90"/>
      <c r="AP1223" s="90"/>
      <c r="AQ1223" s="90"/>
      <c r="AR1223" s="90"/>
      <c r="AS1223" s="90"/>
      <c r="AT1223" s="90"/>
      <c r="AU1223" s="90"/>
    </row>
    <row r="1224" spans="27:64" ht="12.95" customHeight="1">
      <c r="AA1224" s="90"/>
      <c r="AB1224" s="90"/>
      <c r="AC1224" s="90"/>
      <c r="AD1224" s="90"/>
      <c r="AE1224" s="90"/>
      <c r="AG1224" s="147"/>
      <c r="AN1224" s="90"/>
      <c r="AO1224" s="90"/>
      <c r="AP1224" s="90"/>
      <c r="AQ1224" s="90"/>
      <c r="AR1224" s="90"/>
      <c r="AS1224" s="90"/>
      <c r="AT1224" s="90"/>
      <c r="AU1224" s="90"/>
    </row>
    <row r="1225" spans="27:64" ht="12.95" customHeight="1">
      <c r="AA1225" s="90"/>
      <c r="AB1225" s="90"/>
      <c r="AC1225" s="90"/>
      <c r="AD1225" s="90"/>
      <c r="AE1225" s="90"/>
      <c r="AG1225" s="147"/>
      <c r="AN1225" s="90"/>
      <c r="AO1225" s="90"/>
      <c r="AP1225" s="90"/>
      <c r="AQ1225" s="90"/>
      <c r="AR1225" s="90"/>
      <c r="AS1225" s="90"/>
      <c r="AT1225" s="90"/>
      <c r="AU1225" s="90"/>
    </row>
    <row r="1226" spans="27:64" ht="12.95" customHeight="1">
      <c r="AA1226" s="90"/>
      <c r="AB1226" s="90"/>
      <c r="AC1226" s="90"/>
      <c r="AD1226" s="90"/>
      <c r="AE1226" s="90"/>
      <c r="AG1226" s="147"/>
      <c r="AN1226" s="90"/>
      <c r="AO1226" s="90"/>
      <c r="AP1226" s="90"/>
      <c r="AQ1226" s="90"/>
      <c r="AR1226" s="90"/>
      <c r="AS1226" s="90"/>
      <c r="AT1226" s="90"/>
      <c r="AU1226" s="90"/>
    </row>
    <row r="1227" spans="27:64" ht="12.95" customHeight="1">
      <c r="AA1227" s="90"/>
      <c r="AB1227" s="90"/>
      <c r="AC1227" s="90"/>
      <c r="AD1227" s="90"/>
      <c r="AE1227" s="90"/>
      <c r="AG1227" s="147"/>
      <c r="AN1227" s="90"/>
      <c r="AO1227" s="90"/>
      <c r="AP1227" s="90"/>
      <c r="AQ1227" s="90"/>
      <c r="AR1227" s="90"/>
      <c r="AS1227" s="90"/>
      <c r="AT1227" s="90"/>
      <c r="AU1227" s="90"/>
      <c r="AV1227" s="90"/>
      <c r="AW1227" s="90"/>
      <c r="AX1227" s="90"/>
      <c r="AY1227" s="90"/>
      <c r="AZ1227" s="90"/>
      <c r="BA1227" s="90"/>
      <c r="BB1227" s="90"/>
      <c r="BC1227" s="90"/>
      <c r="BD1227" s="90"/>
      <c r="BE1227" s="90"/>
      <c r="BF1227" s="90"/>
      <c r="BG1227" s="90"/>
      <c r="BH1227" s="90"/>
      <c r="BI1227" s="90"/>
      <c r="BJ1227" s="90"/>
      <c r="BK1227" s="90"/>
      <c r="BL1227" s="90"/>
    </row>
    <row r="1228" spans="27:64" ht="12.95" customHeight="1">
      <c r="AA1228" s="90"/>
      <c r="AB1228" s="90"/>
      <c r="AC1228" s="90"/>
      <c r="AD1228" s="90"/>
      <c r="AE1228" s="90"/>
      <c r="AG1228" s="147"/>
      <c r="AN1228" s="90"/>
      <c r="AO1228" s="90"/>
      <c r="AP1228" s="90"/>
      <c r="AQ1228" s="90"/>
      <c r="AR1228" s="90"/>
      <c r="AS1228" s="90"/>
      <c r="AT1228" s="90"/>
      <c r="AU1228" s="90"/>
    </row>
    <row r="1229" spans="27:64" ht="12.95" customHeight="1">
      <c r="AA1229" s="90"/>
      <c r="AB1229" s="90"/>
      <c r="AC1229" s="90"/>
      <c r="AD1229" s="90"/>
      <c r="AE1229" s="90"/>
      <c r="AG1229" s="147"/>
      <c r="AN1229" s="90"/>
      <c r="AO1229" s="90"/>
      <c r="AP1229" s="90"/>
      <c r="AQ1229" s="90"/>
      <c r="AR1229" s="90"/>
      <c r="AS1229" s="90"/>
      <c r="AT1229" s="90"/>
      <c r="AU1229" s="90"/>
    </row>
    <row r="1230" spans="27:64" ht="12.95" customHeight="1">
      <c r="AA1230" s="90"/>
      <c r="AB1230" s="90"/>
      <c r="AC1230" s="90"/>
      <c r="AD1230" s="90"/>
      <c r="AE1230" s="90"/>
      <c r="AG1230" s="147"/>
      <c r="AN1230" s="90"/>
      <c r="AO1230" s="90"/>
      <c r="AP1230" s="90"/>
      <c r="AQ1230" s="90"/>
      <c r="AR1230" s="90"/>
      <c r="AS1230" s="90"/>
      <c r="AT1230" s="90"/>
      <c r="AU1230" s="90"/>
    </row>
    <row r="1231" spans="27:64" ht="12.95" customHeight="1">
      <c r="AA1231" s="90"/>
      <c r="AB1231" s="90"/>
      <c r="AC1231" s="90"/>
      <c r="AD1231" s="90"/>
      <c r="AE1231" s="90"/>
      <c r="AG1231" s="147"/>
      <c r="AN1231" s="90"/>
      <c r="AO1231" s="90"/>
      <c r="AP1231" s="90"/>
      <c r="AQ1231" s="90"/>
      <c r="AR1231" s="90"/>
      <c r="AS1231" s="90"/>
      <c r="AT1231" s="90"/>
      <c r="AU1231" s="90"/>
    </row>
    <row r="1232" spans="27:64" ht="12.95" customHeight="1">
      <c r="AA1232" s="90"/>
      <c r="AB1232" s="90"/>
      <c r="AC1232" s="90"/>
      <c r="AD1232" s="90"/>
      <c r="AE1232" s="90"/>
      <c r="AG1232" s="147"/>
      <c r="AN1232" s="90"/>
      <c r="AO1232" s="90"/>
      <c r="AP1232" s="90"/>
      <c r="AQ1232" s="90"/>
      <c r="AR1232" s="90"/>
      <c r="AS1232" s="90"/>
      <c r="AT1232" s="90"/>
      <c r="AU1232" s="90"/>
    </row>
    <row r="1233" spans="27:64" ht="12.95" customHeight="1">
      <c r="AA1233" s="90"/>
      <c r="AB1233" s="90"/>
      <c r="AC1233" s="90"/>
      <c r="AD1233" s="90"/>
      <c r="AE1233" s="90"/>
      <c r="AG1233" s="147"/>
      <c r="AN1233" s="90"/>
      <c r="AO1233" s="90"/>
      <c r="AP1233" s="90"/>
      <c r="AQ1233" s="90"/>
      <c r="AR1233" s="90"/>
      <c r="AS1233" s="90"/>
      <c r="AT1233" s="90"/>
      <c r="AU1233" s="90"/>
    </row>
    <row r="1234" spans="27:64" ht="12.95" customHeight="1">
      <c r="AA1234" s="90"/>
      <c r="AB1234" s="90"/>
      <c r="AC1234" s="90"/>
      <c r="AD1234" s="90"/>
      <c r="AE1234" s="90"/>
      <c r="AG1234" s="147"/>
      <c r="AN1234" s="90"/>
      <c r="AO1234" s="90"/>
      <c r="AP1234" s="90"/>
      <c r="AQ1234" s="90"/>
      <c r="AR1234" s="90"/>
      <c r="AS1234" s="90"/>
      <c r="AT1234" s="90"/>
      <c r="AU1234" s="90"/>
    </row>
    <row r="1235" spans="27:64" ht="12.95" customHeight="1">
      <c r="AA1235" s="90"/>
      <c r="AB1235" s="90"/>
      <c r="AC1235" s="90"/>
      <c r="AD1235" s="90"/>
      <c r="AE1235" s="90"/>
      <c r="AG1235" s="147"/>
      <c r="AN1235" s="90"/>
      <c r="AO1235" s="90"/>
      <c r="AP1235" s="90"/>
      <c r="AQ1235" s="90"/>
      <c r="AR1235" s="90"/>
      <c r="AS1235" s="90"/>
      <c r="AT1235" s="90"/>
      <c r="AU1235" s="90"/>
    </row>
    <row r="1236" spans="27:64" ht="12.95" customHeight="1">
      <c r="AA1236" s="90"/>
      <c r="AB1236" s="90"/>
      <c r="AC1236" s="90"/>
      <c r="AD1236" s="90"/>
      <c r="AE1236" s="90"/>
      <c r="AG1236" s="147"/>
      <c r="AN1236" s="90"/>
      <c r="AO1236" s="90"/>
      <c r="AP1236" s="90"/>
      <c r="AQ1236" s="90"/>
      <c r="AR1236" s="90"/>
      <c r="AS1236" s="90"/>
      <c r="AT1236" s="90"/>
      <c r="AU1236" s="90"/>
    </row>
    <row r="1237" spans="27:64" ht="12.95" customHeight="1">
      <c r="AA1237" s="90"/>
      <c r="AB1237" s="90"/>
      <c r="AC1237" s="90"/>
      <c r="AD1237" s="90"/>
      <c r="AE1237" s="90"/>
      <c r="AG1237" s="147"/>
      <c r="AN1237" s="90"/>
      <c r="AO1237" s="90"/>
      <c r="AP1237" s="90"/>
      <c r="AQ1237" s="90"/>
      <c r="AR1237" s="90"/>
      <c r="AS1237" s="90"/>
      <c r="AT1237" s="90"/>
      <c r="AU1237" s="90"/>
    </row>
    <row r="1238" spans="27:64" ht="12.95" customHeight="1">
      <c r="AA1238" s="90"/>
      <c r="AB1238" s="90"/>
      <c r="AC1238" s="90"/>
      <c r="AD1238" s="90"/>
      <c r="AE1238" s="90"/>
      <c r="AG1238" s="147"/>
      <c r="AN1238" s="90"/>
      <c r="AO1238" s="90"/>
      <c r="AP1238" s="90"/>
      <c r="AQ1238" s="90"/>
      <c r="AR1238" s="90"/>
      <c r="AS1238" s="90"/>
      <c r="AT1238" s="90"/>
      <c r="AU1238" s="90"/>
    </row>
    <row r="1239" spans="27:64" ht="12.95" customHeight="1">
      <c r="AA1239" s="90"/>
      <c r="AB1239" s="90"/>
      <c r="AC1239" s="90"/>
      <c r="AD1239" s="90"/>
      <c r="AE1239" s="90"/>
      <c r="AG1239" s="147"/>
      <c r="AN1239" s="90"/>
      <c r="AO1239" s="90"/>
      <c r="AP1239" s="90"/>
      <c r="AQ1239" s="90"/>
      <c r="AR1239" s="90"/>
      <c r="AS1239" s="90"/>
      <c r="AT1239" s="90"/>
      <c r="AU1239" s="90"/>
    </row>
    <row r="1240" spans="27:64" ht="12.95" customHeight="1">
      <c r="AA1240" s="90"/>
      <c r="AB1240" s="90"/>
      <c r="AC1240" s="90"/>
      <c r="AD1240" s="90"/>
      <c r="AE1240" s="90"/>
      <c r="AG1240" s="147"/>
      <c r="AN1240" s="90"/>
      <c r="AO1240" s="90"/>
      <c r="AP1240" s="90"/>
      <c r="AQ1240" s="90"/>
      <c r="AR1240" s="90"/>
      <c r="AS1240" s="90"/>
      <c r="AT1240" s="90"/>
      <c r="AU1240" s="90"/>
    </row>
    <row r="1241" spans="27:64" ht="12.95" customHeight="1">
      <c r="AA1241" s="90"/>
      <c r="AB1241" s="90"/>
      <c r="AC1241" s="90"/>
      <c r="AD1241" s="90"/>
      <c r="AE1241" s="90"/>
      <c r="AG1241" s="147"/>
      <c r="AN1241" s="90"/>
      <c r="AO1241" s="90"/>
      <c r="AP1241" s="90"/>
      <c r="AQ1241" s="90"/>
      <c r="AR1241" s="90"/>
      <c r="AS1241" s="90"/>
      <c r="AT1241" s="90"/>
      <c r="AU1241" s="90"/>
    </row>
    <row r="1242" spans="27:64" ht="12.95" customHeight="1">
      <c r="AA1242" s="90"/>
      <c r="AB1242" s="90"/>
      <c r="AC1242" s="90"/>
      <c r="AD1242" s="90"/>
      <c r="AE1242" s="90"/>
      <c r="AG1242" s="147"/>
      <c r="AN1242" s="90"/>
      <c r="AO1242" s="90"/>
      <c r="AP1242" s="90"/>
      <c r="AQ1242" s="90"/>
      <c r="AR1242" s="90"/>
      <c r="AS1242" s="90"/>
      <c r="AT1242" s="90"/>
      <c r="AU1242" s="90"/>
    </row>
    <row r="1243" spans="27:64" ht="12.95" customHeight="1">
      <c r="AA1243" s="90"/>
      <c r="AB1243" s="90"/>
      <c r="AC1243" s="90"/>
      <c r="AD1243" s="90"/>
      <c r="AE1243" s="90"/>
      <c r="AG1243" s="147"/>
      <c r="AN1243" s="90"/>
      <c r="AO1243" s="90"/>
      <c r="AP1243" s="90"/>
      <c r="AQ1243" s="90"/>
      <c r="AR1243" s="90"/>
      <c r="AS1243" s="90"/>
      <c r="AT1243" s="90"/>
      <c r="AU1243" s="90"/>
    </row>
    <row r="1244" spans="27:64" ht="12.95" customHeight="1">
      <c r="AA1244" s="90"/>
      <c r="AB1244" s="90"/>
      <c r="AC1244" s="90"/>
      <c r="AD1244" s="90"/>
      <c r="AE1244" s="90"/>
      <c r="AG1244" s="147"/>
      <c r="AN1244" s="90"/>
      <c r="AO1244" s="90"/>
      <c r="AP1244" s="90"/>
      <c r="AQ1244" s="90"/>
      <c r="AR1244" s="90"/>
      <c r="AS1244" s="90"/>
      <c r="AT1244" s="90"/>
      <c r="AU1244" s="90"/>
      <c r="AV1244" s="90"/>
      <c r="AW1244" s="90"/>
      <c r="AX1244" s="90"/>
      <c r="AY1244" s="90"/>
      <c r="AZ1244" s="90"/>
      <c r="BA1244" s="90"/>
      <c r="BB1244" s="90"/>
      <c r="BC1244" s="90"/>
      <c r="BD1244" s="90"/>
      <c r="BE1244" s="90"/>
      <c r="BF1244" s="90"/>
      <c r="BG1244" s="90"/>
      <c r="BH1244" s="90"/>
      <c r="BI1244" s="90"/>
      <c r="BJ1244" s="90"/>
      <c r="BK1244" s="90"/>
      <c r="BL1244" s="90"/>
    </row>
    <row r="1245" spans="27:64" ht="12.95" customHeight="1">
      <c r="AA1245" s="90"/>
      <c r="AB1245" s="90"/>
      <c r="AC1245" s="90"/>
      <c r="AD1245" s="90"/>
      <c r="AE1245" s="90"/>
      <c r="AG1245" s="147"/>
      <c r="AN1245" s="90"/>
      <c r="AO1245" s="90"/>
      <c r="AP1245" s="90"/>
      <c r="AQ1245" s="90"/>
      <c r="AR1245" s="90"/>
      <c r="AS1245" s="90"/>
      <c r="AT1245" s="90"/>
      <c r="AU1245" s="90"/>
    </row>
    <row r="1246" spans="27:64" ht="12.95" customHeight="1">
      <c r="AA1246" s="90"/>
      <c r="AB1246" s="90"/>
      <c r="AC1246" s="90"/>
      <c r="AD1246" s="90"/>
      <c r="AE1246" s="90"/>
      <c r="AG1246" s="147"/>
      <c r="AN1246" s="90"/>
      <c r="AO1246" s="90"/>
      <c r="AP1246" s="90"/>
      <c r="AQ1246" s="90"/>
      <c r="AR1246" s="90"/>
      <c r="AS1246" s="90"/>
      <c r="AT1246" s="90"/>
      <c r="AU1246" s="90"/>
    </row>
    <row r="1247" spans="27:64" ht="12.95" customHeight="1">
      <c r="AA1247" s="90"/>
      <c r="AB1247" s="90"/>
      <c r="AC1247" s="90"/>
      <c r="AD1247" s="90"/>
      <c r="AE1247" s="90"/>
      <c r="AG1247" s="147"/>
      <c r="AN1247" s="90"/>
      <c r="AO1247" s="90"/>
      <c r="AP1247" s="90"/>
      <c r="AQ1247" s="90"/>
      <c r="AR1247" s="90"/>
      <c r="AS1247" s="90"/>
      <c r="AT1247" s="90"/>
      <c r="AU1247" s="90"/>
    </row>
    <row r="1248" spans="27:64" ht="12.95" customHeight="1">
      <c r="AA1248" s="90"/>
      <c r="AB1248" s="90"/>
      <c r="AC1248" s="90"/>
      <c r="AD1248" s="90"/>
      <c r="AE1248" s="90"/>
      <c r="AG1248" s="147"/>
      <c r="AN1248" s="90"/>
      <c r="AO1248" s="90"/>
      <c r="AP1248" s="90"/>
      <c r="AQ1248" s="90"/>
      <c r="AR1248" s="90"/>
      <c r="AS1248" s="90"/>
      <c r="AT1248" s="90"/>
      <c r="AU1248" s="90"/>
    </row>
    <row r="1249" spans="27:64" ht="12.95" customHeight="1">
      <c r="AA1249" s="90"/>
      <c r="AB1249" s="90"/>
      <c r="AC1249" s="90"/>
      <c r="AD1249" s="90"/>
      <c r="AE1249" s="90"/>
      <c r="AG1249" s="147"/>
      <c r="AN1249" s="90"/>
      <c r="AO1249" s="90"/>
      <c r="AP1249" s="90"/>
      <c r="AQ1249" s="90"/>
      <c r="AR1249" s="90"/>
      <c r="AS1249" s="90"/>
      <c r="AT1249" s="90"/>
      <c r="AU1249" s="90"/>
    </row>
    <row r="1250" spans="27:64" ht="12.95" customHeight="1">
      <c r="AA1250" s="90"/>
      <c r="AB1250" s="90"/>
      <c r="AC1250" s="90"/>
      <c r="AD1250" s="90"/>
      <c r="AE1250" s="90"/>
      <c r="AG1250" s="147"/>
      <c r="AN1250" s="90"/>
      <c r="AO1250" s="90"/>
      <c r="AP1250" s="90"/>
      <c r="AQ1250" s="90"/>
      <c r="AR1250" s="90"/>
      <c r="AS1250" s="90"/>
      <c r="AT1250" s="90"/>
      <c r="AU1250" s="90"/>
    </row>
    <row r="1251" spans="27:64" ht="12.95" customHeight="1">
      <c r="AA1251" s="90"/>
      <c r="AB1251" s="90"/>
      <c r="AC1251" s="90"/>
      <c r="AD1251" s="90"/>
      <c r="AE1251" s="90"/>
      <c r="AG1251" s="147"/>
      <c r="AN1251" s="90"/>
      <c r="AO1251" s="90"/>
      <c r="AP1251" s="90"/>
      <c r="AQ1251" s="90"/>
      <c r="AR1251" s="90"/>
      <c r="AS1251" s="90"/>
      <c r="AT1251" s="90"/>
      <c r="AU1251" s="90"/>
    </row>
    <row r="1252" spans="27:64" ht="12.95" customHeight="1">
      <c r="AA1252" s="90"/>
      <c r="AB1252" s="90"/>
      <c r="AC1252" s="90"/>
      <c r="AD1252" s="90"/>
      <c r="AE1252" s="90"/>
      <c r="AG1252" s="147"/>
      <c r="AN1252" s="90"/>
      <c r="AO1252" s="90"/>
      <c r="AP1252" s="90"/>
      <c r="AQ1252" s="90"/>
      <c r="AR1252" s="90"/>
      <c r="AS1252" s="90"/>
      <c r="AT1252" s="90"/>
      <c r="AU1252" s="90"/>
    </row>
    <row r="1253" spans="27:64" ht="12.95" customHeight="1">
      <c r="AA1253" s="90"/>
      <c r="AB1253" s="90"/>
      <c r="AC1253" s="90"/>
      <c r="AD1253" s="90"/>
      <c r="AE1253" s="90"/>
      <c r="AG1253" s="147"/>
      <c r="AN1253" s="90"/>
      <c r="AO1253" s="90"/>
      <c r="AP1253" s="90"/>
      <c r="AQ1253" s="90"/>
      <c r="AR1253" s="90"/>
      <c r="AS1253" s="90"/>
      <c r="AT1253" s="90"/>
      <c r="AU1253" s="90"/>
      <c r="AV1253" s="90"/>
      <c r="AW1253" s="90"/>
      <c r="AX1253" s="90"/>
      <c r="AY1253" s="90"/>
      <c r="AZ1253" s="90"/>
      <c r="BA1253" s="90"/>
      <c r="BB1253" s="90"/>
      <c r="BC1253" s="90"/>
      <c r="BD1253" s="90"/>
      <c r="BE1253" s="90"/>
      <c r="BF1253" s="90"/>
      <c r="BG1253" s="90"/>
      <c r="BH1253" s="90"/>
      <c r="BI1253" s="90"/>
      <c r="BJ1253" s="90"/>
      <c r="BK1253" s="90"/>
      <c r="BL1253" s="90"/>
    </row>
    <row r="1254" spans="27:64" ht="12.95" customHeight="1">
      <c r="AA1254" s="90"/>
      <c r="AB1254" s="90"/>
      <c r="AC1254" s="90"/>
      <c r="AD1254" s="90"/>
      <c r="AE1254" s="90"/>
      <c r="AG1254" s="147"/>
      <c r="AN1254" s="90"/>
      <c r="AO1254" s="90"/>
      <c r="AP1254" s="90"/>
      <c r="AQ1254" s="90"/>
      <c r="AR1254" s="90"/>
      <c r="AS1254" s="90"/>
      <c r="AT1254" s="90"/>
      <c r="AU1254" s="90"/>
    </row>
    <row r="1255" spans="27:64" ht="12.95" customHeight="1">
      <c r="AA1255" s="90"/>
      <c r="AB1255" s="90"/>
      <c r="AC1255" s="90"/>
      <c r="AD1255" s="90"/>
      <c r="AE1255" s="90"/>
      <c r="AG1255" s="147"/>
      <c r="AN1255" s="90"/>
      <c r="AO1255" s="90"/>
      <c r="AP1255" s="90"/>
      <c r="AQ1255" s="90"/>
      <c r="AR1255" s="90"/>
      <c r="AS1255" s="90"/>
      <c r="AT1255" s="90"/>
      <c r="AU1255" s="90"/>
    </row>
    <row r="1256" spans="27:64" ht="12.95" customHeight="1">
      <c r="AA1256" s="90"/>
      <c r="AB1256" s="90"/>
      <c r="AC1256" s="90"/>
      <c r="AD1256" s="90"/>
      <c r="AE1256" s="90"/>
      <c r="AG1256" s="147"/>
      <c r="AN1256" s="90"/>
      <c r="AO1256" s="90"/>
      <c r="AP1256" s="90"/>
      <c r="AQ1256" s="90"/>
      <c r="AR1256" s="90"/>
      <c r="AS1256" s="90"/>
      <c r="AT1256" s="90"/>
      <c r="AU1256" s="90"/>
    </row>
    <row r="1257" spans="27:64" ht="12.95" customHeight="1">
      <c r="AA1257" s="90"/>
      <c r="AB1257" s="90"/>
      <c r="AC1257" s="90"/>
      <c r="AD1257" s="90"/>
      <c r="AE1257" s="90"/>
      <c r="AG1257" s="147"/>
      <c r="AN1257" s="90"/>
      <c r="AO1257" s="90"/>
      <c r="AP1257" s="90"/>
      <c r="AQ1257" s="90"/>
      <c r="AR1257" s="90"/>
      <c r="AS1257" s="90"/>
      <c r="AT1257" s="90"/>
      <c r="AU1257" s="90"/>
    </row>
    <row r="1258" spans="27:64" ht="12.95" customHeight="1">
      <c r="AA1258" s="90"/>
      <c r="AB1258" s="90"/>
      <c r="AC1258" s="90"/>
      <c r="AD1258" s="90"/>
      <c r="AE1258" s="90"/>
      <c r="AG1258" s="147"/>
      <c r="AN1258" s="90"/>
      <c r="AO1258" s="90"/>
      <c r="AP1258" s="90"/>
      <c r="AQ1258" s="90"/>
      <c r="AR1258" s="90"/>
      <c r="AS1258" s="90"/>
      <c r="AT1258" s="90"/>
      <c r="AU1258" s="90"/>
    </row>
    <row r="1259" spans="27:64" ht="12.95" customHeight="1">
      <c r="AA1259" s="90"/>
      <c r="AB1259" s="90"/>
      <c r="AC1259" s="90"/>
      <c r="AD1259" s="90"/>
      <c r="AE1259" s="90"/>
      <c r="AG1259" s="147"/>
      <c r="AN1259" s="90"/>
      <c r="AO1259" s="90"/>
      <c r="AP1259" s="90"/>
      <c r="AQ1259" s="90"/>
      <c r="AR1259" s="90"/>
      <c r="AS1259" s="90"/>
      <c r="AT1259" s="90"/>
      <c r="AU1259" s="90"/>
    </row>
    <row r="1260" spans="27:64" ht="12.95" customHeight="1">
      <c r="AA1260" s="90"/>
      <c r="AB1260" s="90"/>
      <c r="AC1260" s="90"/>
      <c r="AD1260" s="90"/>
      <c r="AE1260" s="90"/>
      <c r="AG1260" s="147"/>
      <c r="AN1260" s="90"/>
      <c r="AO1260" s="90"/>
      <c r="AP1260" s="90"/>
      <c r="AQ1260" s="90"/>
      <c r="AR1260" s="90"/>
      <c r="AS1260" s="90"/>
      <c r="AT1260" s="90"/>
      <c r="AU1260" s="90"/>
    </row>
    <row r="1261" spans="27:64" ht="12.95" customHeight="1">
      <c r="AA1261" s="90"/>
      <c r="AB1261" s="90"/>
      <c r="AC1261" s="90"/>
      <c r="AD1261" s="90"/>
      <c r="AE1261" s="90"/>
      <c r="AG1261" s="147"/>
      <c r="AN1261" s="90"/>
      <c r="AO1261" s="90"/>
      <c r="AP1261" s="90"/>
      <c r="AQ1261" s="90"/>
      <c r="AR1261" s="90"/>
      <c r="AS1261" s="90"/>
      <c r="AT1261" s="90"/>
      <c r="AU1261" s="90"/>
    </row>
    <row r="1262" spans="27:64" ht="12.95" customHeight="1">
      <c r="AA1262" s="90"/>
      <c r="AB1262" s="90"/>
      <c r="AC1262" s="90"/>
      <c r="AD1262" s="90"/>
      <c r="AE1262" s="90"/>
      <c r="AG1262" s="147"/>
      <c r="AN1262" s="90"/>
      <c r="AO1262" s="90"/>
      <c r="AP1262" s="90"/>
      <c r="AQ1262" s="90"/>
      <c r="AR1262" s="90"/>
      <c r="AS1262" s="90"/>
      <c r="AT1262" s="90"/>
      <c r="AU1262" s="90"/>
    </row>
    <row r="1263" spans="27:64" ht="12.95" customHeight="1">
      <c r="AA1263" s="90"/>
      <c r="AB1263" s="90"/>
      <c r="AC1263" s="90"/>
      <c r="AD1263" s="90"/>
      <c r="AE1263" s="90"/>
      <c r="AG1263" s="147"/>
      <c r="AN1263" s="90"/>
      <c r="AO1263" s="90"/>
      <c r="AP1263" s="90"/>
      <c r="AQ1263" s="90"/>
      <c r="AR1263" s="90"/>
      <c r="AS1263" s="90"/>
      <c r="AT1263" s="90"/>
      <c r="AU1263" s="90"/>
    </row>
    <row r="1264" spans="27:64" ht="12.95" customHeight="1">
      <c r="AA1264" s="90"/>
      <c r="AB1264" s="90"/>
      <c r="AC1264" s="90"/>
      <c r="AD1264" s="90"/>
      <c r="AE1264" s="90"/>
      <c r="AG1264" s="147"/>
      <c r="AN1264" s="90"/>
      <c r="AO1264" s="90"/>
      <c r="AP1264" s="90"/>
      <c r="AQ1264" s="90"/>
      <c r="AR1264" s="90"/>
      <c r="AS1264" s="90"/>
      <c r="AT1264" s="90"/>
      <c r="AU1264" s="90"/>
    </row>
    <row r="1265" spans="27:47" ht="12.95" customHeight="1">
      <c r="AA1265" s="90"/>
      <c r="AB1265" s="90"/>
      <c r="AC1265" s="90"/>
      <c r="AD1265" s="90"/>
      <c r="AE1265" s="90"/>
      <c r="AG1265" s="147"/>
      <c r="AN1265" s="90"/>
      <c r="AO1265" s="90"/>
      <c r="AP1265" s="90"/>
      <c r="AQ1265" s="90"/>
      <c r="AR1265" s="90"/>
      <c r="AS1265" s="90"/>
      <c r="AT1265" s="90"/>
      <c r="AU1265" s="90"/>
    </row>
    <row r="1266" spans="27:47" ht="12.95" customHeight="1">
      <c r="AA1266" s="90"/>
      <c r="AB1266" s="90"/>
      <c r="AC1266" s="90"/>
      <c r="AD1266" s="90"/>
      <c r="AE1266" s="90"/>
      <c r="AG1266" s="147"/>
      <c r="AN1266" s="90"/>
      <c r="AO1266" s="90"/>
      <c r="AP1266" s="90"/>
      <c r="AQ1266" s="90"/>
      <c r="AR1266" s="90"/>
      <c r="AS1266" s="90"/>
      <c r="AT1266" s="90"/>
      <c r="AU1266" s="90"/>
    </row>
    <row r="1267" spans="27:47" ht="12.95" customHeight="1">
      <c r="AA1267" s="90"/>
      <c r="AB1267" s="90"/>
      <c r="AC1267" s="90"/>
      <c r="AD1267" s="90"/>
      <c r="AE1267" s="90"/>
      <c r="AG1267" s="147"/>
      <c r="AN1267" s="90"/>
      <c r="AO1267" s="90"/>
      <c r="AP1267" s="90"/>
      <c r="AQ1267" s="90"/>
      <c r="AR1267" s="90"/>
      <c r="AS1267" s="90"/>
      <c r="AT1267" s="90"/>
      <c r="AU1267" s="90"/>
    </row>
    <row r="1268" spans="27:47" ht="12.95" customHeight="1">
      <c r="AA1268" s="90"/>
      <c r="AB1268" s="90"/>
      <c r="AC1268" s="90"/>
      <c r="AD1268" s="90"/>
      <c r="AE1268" s="90"/>
      <c r="AG1268" s="147"/>
      <c r="AN1268" s="90"/>
      <c r="AO1268" s="90"/>
      <c r="AP1268" s="90"/>
      <c r="AQ1268" s="90"/>
      <c r="AR1268" s="90"/>
      <c r="AS1268" s="90"/>
      <c r="AT1268" s="90"/>
      <c r="AU1268" s="90"/>
    </row>
    <row r="1269" spans="27:47" ht="12.95" customHeight="1">
      <c r="AA1269" s="90"/>
      <c r="AB1269" s="90"/>
      <c r="AC1269" s="90"/>
      <c r="AD1269" s="90"/>
      <c r="AE1269" s="90"/>
      <c r="AG1269" s="147"/>
      <c r="AN1269" s="90"/>
      <c r="AO1269" s="90"/>
      <c r="AP1269" s="90"/>
      <c r="AQ1269" s="90"/>
      <c r="AR1269" s="90"/>
      <c r="AS1269" s="90"/>
      <c r="AT1269" s="90"/>
      <c r="AU1269" s="90"/>
    </row>
    <row r="1270" spans="27:47" ht="12.95" customHeight="1">
      <c r="AA1270" s="90"/>
      <c r="AB1270" s="90"/>
      <c r="AC1270" s="90"/>
      <c r="AD1270" s="90"/>
      <c r="AE1270" s="90"/>
      <c r="AG1270" s="147"/>
      <c r="AN1270" s="90"/>
      <c r="AO1270" s="90"/>
      <c r="AP1270" s="90"/>
      <c r="AQ1270" s="90"/>
      <c r="AR1270" s="90"/>
      <c r="AS1270" s="90"/>
      <c r="AT1270" s="90"/>
      <c r="AU1270" s="90"/>
    </row>
    <row r="1271" spans="27:47" ht="12.95" customHeight="1">
      <c r="AA1271" s="90"/>
      <c r="AB1271" s="90"/>
      <c r="AC1271" s="90"/>
      <c r="AD1271" s="90"/>
      <c r="AE1271" s="90"/>
      <c r="AG1271" s="147"/>
      <c r="AN1271" s="90"/>
      <c r="AO1271" s="90"/>
      <c r="AP1271" s="90"/>
      <c r="AQ1271" s="90"/>
      <c r="AR1271" s="90"/>
      <c r="AS1271" s="90"/>
      <c r="AT1271" s="90"/>
      <c r="AU1271" s="90"/>
    </row>
    <row r="1272" spans="27:47" ht="12.95" customHeight="1">
      <c r="AA1272" s="90"/>
      <c r="AB1272" s="90"/>
      <c r="AC1272" s="90"/>
      <c r="AD1272" s="90"/>
      <c r="AE1272" s="90"/>
      <c r="AG1272" s="147"/>
      <c r="AN1272" s="90"/>
      <c r="AO1272" s="90"/>
      <c r="AP1272" s="90"/>
      <c r="AQ1272" s="90"/>
      <c r="AR1272" s="90"/>
      <c r="AS1272" s="90"/>
      <c r="AT1272" s="90"/>
      <c r="AU1272" s="90"/>
    </row>
    <row r="1273" spans="27:47" ht="12.95" customHeight="1">
      <c r="AA1273" s="90"/>
      <c r="AB1273" s="90"/>
      <c r="AC1273" s="90"/>
      <c r="AD1273" s="90"/>
      <c r="AE1273" s="90"/>
      <c r="AG1273" s="147"/>
      <c r="AN1273" s="90"/>
      <c r="AO1273" s="90"/>
      <c r="AP1273" s="90"/>
      <c r="AQ1273" s="90"/>
      <c r="AR1273" s="90"/>
      <c r="AS1273" s="90"/>
      <c r="AT1273" s="90"/>
      <c r="AU1273" s="90"/>
    </row>
    <row r="1274" spans="27:47" ht="12.95" customHeight="1">
      <c r="AA1274" s="90"/>
      <c r="AB1274" s="90"/>
      <c r="AC1274" s="90"/>
      <c r="AD1274" s="90"/>
      <c r="AE1274" s="90"/>
      <c r="AG1274" s="147"/>
      <c r="AN1274" s="90"/>
      <c r="AO1274" s="90"/>
      <c r="AP1274" s="90"/>
      <c r="AQ1274" s="90"/>
      <c r="AR1274" s="90"/>
      <c r="AS1274" s="90"/>
      <c r="AT1274" s="90"/>
      <c r="AU1274" s="90"/>
    </row>
    <row r="1275" spans="27:47" ht="12.95" customHeight="1">
      <c r="AA1275" s="90"/>
      <c r="AB1275" s="90"/>
      <c r="AC1275" s="90"/>
      <c r="AD1275" s="90"/>
      <c r="AE1275" s="90"/>
      <c r="AG1275" s="147"/>
      <c r="AN1275" s="90"/>
      <c r="AO1275" s="90"/>
      <c r="AP1275" s="90"/>
      <c r="AQ1275" s="90"/>
      <c r="AR1275" s="90"/>
      <c r="AS1275" s="90"/>
      <c r="AT1275" s="90"/>
      <c r="AU1275" s="90"/>
    </row>
    <row r="1276" spans="27:47" ht="12.95" customHeight="1">
      <c r="AA1276" s="90"/>
      <c r="AB1276" s="90"/>
      <c r="AC1276" s="90"/>
      <c r="AD1276" s="90"/>
      <c r="AE1276" s="90"/>
      <c r="AG1276" s="147"/>
      <c r="AN1276" s="90"/>
      <c r="AO1276" s="90"/>
      <c r="AP1276" s="90"/>
      <c r="AQ1276" s="90"/>
      <c r="AR1276" s="90"/>
      <c r="AS1276" s="90"/>
      <c r="AT1276" s="90"/>
      <c r="AU1276" s="90"/>
    </row>
    <row r="1277" spans="27:47" ht="12.95" customHeight="1">
      <c r="AA1277" s="90"/>
      <c r="AB1277" s="90"/>
      <c r="AC1277" s="90"/>
      <c r="AD1277" s="90"/>
      <c r="AE1277" s="90"/>
      <c r="AG1277" s="147"/>
      <c r="AN1277" s="90"/>
      <c r="AO1277" s="90"/>
      <c r="AP1277" s="90"/>
      <c r="AQ1277" s="90"/>
      <c r="AR1277" s="90"/>
      <c r="AS1277" s="90"/>
      <c r="AT1277" s="90"/>
      <c r="AU1277" s="90"/>
    </row>
    <row r="1278" spans="27:47" ht="12.95" customHeight="1">
      <c r="AA1278" s="90"/>
      <c r="AB1278" s="90"/>
      <c r="AC1278" s="90"/>
      <c r="AD1278" s="90"/>
      <c r="AE1278" s="90"/>
      <c r="AG1278" s="147"/>
      <c r="AN1278" s="90"/>
      <c r="AO1278" s="90"/>
      <c r="AP1278" s="90"/>
      <c r="AQ1278" s="90"/>
      <c r="AR1278" s="90"/>
      <c r="AS1278" s="90"/>
      <c r="AT1278" s="90"/>
      <c r="AU1278" s="90"/>
    </row>
    <row r="1279" spans="27:47" ht="12.95" customHeight="1">
      <c r="AA1279" s="90"/>
      <c r="AB1279" s="90"/>
      <c r="AC1279" s="90"/>
      <c r="AD1279" s="90"/>
      <c r="AE1279" s="90"/>
      <c r="AG1279" s="147"/>
      <c r="AN1279" s="90"/>
      <c r="AO1279" s="90"/>
      <c r="AP1279" s="90"/>
      <c r="AQ1279" s="90"/>
      <c r="AR1279" s="90"/>
      <c r="AS1279" s="90"/>
      <c r="AT1279" s="90"/>
      <c r="AU1279" s="90"/>
    </row>
    <row r="1280" spans="27:47" ht="12.95" customHeight="1">
      <c r="AA1280" s="90"/>
      <c r="AB1280" s="90"/>
      <c r="AC1280" s="90"/>
      <c r="AD1280" s="90"/>
      <c r="AE1280" s="90"/>
      <c r="AG1280" s="147"/>
      <c r="AN1280" s="90"/>
      <c r="AO1280" s="90"/>
      <c r="AP1280" s="90"/>
      <c r="AQ1280" s="90"/>
      <c r="AR1280" s="90"/>
      <c r="AS1280" s="90"/>
      <c r="AT1280" s="90"/>
      <c r="AU1280" s="90"/>
    </row>
    <row r="1281" spans="27:64" ht="12.95" customHeight="1">
      <c r="AA1281" s="90"/>
      <c r="AB1281" s="90"/>
      <c r="AC1281" s="90"/>
      <c r="AD1281" s="90"/>
      <c r="AE1281" s="90"/>
      <c r="AG1281" s="147"/>
      <c r="AN1281" s="90"/>
      <c r="AO1281" s="90"/>
      <c r="AP1281" s="90"/>
      <c r="AQ1281" s="90"/>
      <c r="AR1281" s="90"/>
      <c r="AS1281" s="90"/>
      <c r="AT1281" s="90"/>
      <c r="AU1281" s="90"/>
    </row>
    <row r="1282" spans="27:64" ht="12.95" customHeight="1">
      <c r="AA1282" s="90"/>
      <c r="AB1282" s="90"/>
      <c r="AC1282" s="90"/>
      <c r="AD1282" s="90"/>
      <c r="AE1282" s="90"/>
      <c r="AG1282" s="147"/>
      <c r="AN1282" s="90"/>
      <c r="AO1282" s="90"/>
      <c r="AP1282" s="90"/>
      <c r="AQ1282" s="90"/>
      <c r="AR1282" s="90"/>
      <c r="AS1282" s="90"/>
      <c r="AT1282" s="90"/>
      <c r="AU1282" s="90"/>
    </row>
    <row r="1283" spans="27:64" ht="12.95" customHeight="1">
      <c r="AA1283" s="90"/>
      <c r="AB1283" s="90"/>
      <c r="AC1283" s="90"/>
      <c r="AD1283" s="90"/>
      <c r="AE1283" s="90"/>
      <c r="AG1283" s="147"/>
      <c r="AN1283" s="90"/>
      <c r="AO1283" s="90"/>
      <c r="AP1283" s="90"/>
      <c r="AQ1283" s="90"/>
      <c r="AR1283" s="90"/>
      <c r="AS1283" s="90"/>
      <c r="AT1283" s="90"/>
      <c r="AU1283" s="90"/>
    </row>
    <row r="1284" spans="27:64" ht="12.95" customHeight="1">
      <c r="AA1284" s="90"/>
      <c r="AB1284" s="90"/>
      <c r="AC1284" s="90"/>
      <c r="AD1284" s="90"/>
      <c r="AE1284" s="90"/>
      <c r="AG1284" s="147"/>
      <c r="AN1284" s="90"/>
      <c r="AO1284" s="90"/>
      <c r="AP1284" s="90"/>
      <c r="AQ1284" s="90"/>
      <c r="AR1284" s="90"/>
      <c r="AS1284" s="90"/>
      <c r="AT1284" s="90"/>
      <c r="AU1284" s="90"/>
    </row>
    <row r="1285" spans="27:64" ht="12.95" customHeight="1">
      <c r="AA1285" s="90"/>
      <c r="AB1285" s="90"/>
      <c r="AC1285" s="90"/>
      <c r="AD1285" s="90"/>
      <c r="AE1285" s="90"/>
      <c r="AG1285" s="147"/>
      <c r="AN1285" s="90"/>
      <c r="AO1285" s="90"/>
      <c r="AP1285" s="90"/>
      <c r="AQ1285" s="90"/>
      <c r="AR1285" s="90"/>
      <c r="AS1285" s="90"/>
      <c r="AT1285" s="90"/>
      <c r="AU1285" s="90"/>
    </row>
    <row r="1286" spans="27:64" ht="12.95" customHeight="1">
      <c r="AA1286" s="90"/>
      <c r="AB1286" s="90"/>
      <c r="AC1286" s="90"/>
      <c r="AD1286" s="90"/>
      <c r="AE1286" s="90"/>
      <c r="AG1286" s="147"/>
      <c r="AN1286" s="90"/>
      <c r="AO1286" s="90"/>
      <c r="AP1286" s="90"/>
      <c r="AQ1286" s="90"/>
      <c r="AR1286" s="90"/>
      <c r="AS1286" s="90"/>
      <c r="AT1286" s="90"/>
      <c r="AU1286" s="90"/>
      <c r="AV1286" s="90"/>
      <c r="AW1286" s="90"/>
      <c r="AX1286" s="90"/>
      <c r="AY1286" s="90"/>
      <c r="AZ1286" s="90"/>
      <c r="BA1286" s="90"/>
      <c r="BB1286" s="90"/>
      <c r="BC1286" s="90"/>
      <c r="BD1286" s="90"/>
      <c r="BE1286" s="90"/>
      <c r="BF1286" s="90"/>
      <c r="BG1286" s="90"/>
      <c r="BH1286" s="90"/>
      <c r="BI1286" s="90"/>
      <c r="BJ1286" s="90"/>
      <c r="BK1286" s="90"/>
      <c r="BL1286" s="90"/>
    </row>
    <row r="1287" spans="27:64" ht="12.95" customHeight="1">
      <c r="AA1287" s="90"/>
      <c r="AB1287" s="90"/>
      <c r="AC1287" s="90"/>
      <c r="AD1287" s="90"/>
      <c r="AE1287" s="90"/>
      <c r="AG1287" s="147"/>
      <c r="AN1287" s="90"/>
      <c r="AO1287" s="90"/>
      <c r="AP1287" s="90"/>
      <c r="AQ1287" s="90"/>
      <c r="AR1287" s="90"/>
      <c r="AS1287" s="90"/>
      <c r="AT1287" s="90"/>
      <c r="AU1287" s="90"/>
    </row>
    <row r="1288" spans="27:64" ht="12.95" customHeight="1">
      <c r="AA1288" s="90"/>
      <c r="AB1288" s="90"/>
      <c r="AC1288" s="90"/>
      <c r="AD1288" s="90"/>
      <c r="AE1288" s="90"/>
      <c r="AG1288" s="147"/>
      <c r="AN1288" s="90"/>
      <c r="AO1288" s="90"/>
      <c r="AP1288" s="90"/>
      <c r="AQ1288" s="90"/>
      <c r="AR1288" s="90"/>
      <c r="AS1288" s="90"/>
      <c r="AT1288" s="90"/>
      <c r="AU1288" s="90"/>
      <c r="AV1288" s="90"/>
      <c r="AW1288" s="90"/>
      <c r="AX1288" s="90"/>
      <c r="AY1288" s="90"/>
      <c r="AZ1288" s="90"/>
      <c r="BA1288" s="90"/>
      <c r="BB1288" s="90"/>
      <c r="BC1288" s="90"/>
      <c r="BD1288" s="90"/>
      <c r="BE1288" s="90"/>
      <c r="BF1288" s="90"/>
      <c r="BG1288" s="90"/>
      <c r="BH1288" s="90"/>
      <c r="BI1288" s="90"/>
      <c r="BJ1288" s="90"/>
      <c r="BK1288" s="90"/>
      <c r="BL1288" s="90"/>
    </row>
    <row r="1289" spans="27:64" ht="12.95" customHeight="1">
      <c r="AA1289" s="90"/>
      <c r="AB1289" s="90"/>
      <c r="AC1289" s="90"/>
      <c r="AD1289" s="90"/>
      <c r="AE1289" s="90"/>
      <c r="AG1289" s="147"/>
      <c r="AN1289" s="90"/>
      <c r="AO1289" s="90"/>
      <c r="AP1289" s="90"/>
      <c r="AQ1289" s="90"/>
      <c r="AR1289" s="90"/>
      <c r="AS1289" s="90"/>
      <c r="AT1289" s="90"/>
      <c r="AU1289" s="90"/>
    </row>
    <row r="1290" spans="27:64" ht="12.95" customHeight="1">
      <c r="AA1290" s="90"/>
      <c r="AB1290" s="90"/>
      <c r="AC1290" s="90"/>
      <c r="AD1290" s="90"/>
      <c r="AE1290" s="90"/>
      <c r="AG1290" s="147"/>
      <c r="AN1290" s="90"/>
      <c r="AO1290" s="90"/>
      <c r="AP1290" s="90"/>
      <c r="AQ1290" s="90"/>
      <c r="AR1290" s="90"/>
      <c r="AS1290" s="90"/>
      <c r="AT1290" s="90"/>
      <c r="AU1290" s="90"/>
      <c r="AV1290" s="90"/>
    </row>
    <row r="1291" spans="27:64" ht="12.95" customHeight="1">
      <c r="AA1291" s="90"/>
      <c r="AB1291" s="90"/>
      <c r="AC1291" s="90"/>
      <c r="AD1291" s="90"/>
      <c r="AE1291" s="90"/>
      <c r="AG1291" s="147"/>
      <c r="AN1291" s="90"/>
      <c r="AO1291" s="90"/>
      <c r="AP1291" s="90"/>
      <c r="AQ1291" s="90"/>
      <c r="AR1291" s="90"/>
      <c r="AS1291" s="90"/>
      <c r="AT1291" s="90"/>
      <c r="AU1291" s="90"/>
    </row>
    <row r="1292" spans="27:64" ht="12.95" customHeight="1">
      <c r="AA1292" s="90"/>
      <c r="AB1292" s="90"/>
      <c r="AC1292" s="90"/>
      <c r="AD1292" s="90"/>
      <c r="AE1292" s="90"/>
      <c r="AG1292" s="147"/>
      <c r="AN1292" s="90"/>
      <c r="AO1292" s="90"/>
      <c r="AP1292" s="90"/>
      <c r="AQ1292" s="90"/>
      <c r="AR1292" s="90"/>
      <c r="AS1292" s="90"/>
      <c r="AT1292" s="90"/>
      <c r="AU1292" s="90"/>
      <c r="AV1292" s="90"/>
      <c r="AW1292" s="90"/>
      <c r="AX1292" s="90"/>
      <c r="AY1292" s="90"/>
      <c r="AZ1292" s="90"/>
      <c r="BA1292" s="90"/>
      <c r="BB1292" s="90"/>
      <c r="BC1292" s="90"/>
      <c r="BD1292" s="90"/>
      <c r="BE1292" s="90"/>
      <c r="BF1292" s="90"/>
      <c r="BG1292" s="90"/>
      <c r="BH1292" s="90"/>
      <c r="BI1292" s="90"/>
      <c r="BJ1292" s="90"/>
      <c r="BK1292" s="90"/>
      <c r="BL1292" s="90"/>
    </row>
    <row r="1293" spans="27:64" ht="12.95" customHeight="1">
      <c r="AA1293" s="90"/>
      <c r="AB1293" s="90"/>
      <c r="AC1293" s="90"/>
      <c r="AD1293" s="90"/>
      <c r="AE1293" s="90"/>
      <c r="AG1293" s="147"/>
      <c r="AN1293" s="90"/>
      <c r="AO1293" s="90"/>
      <c r="AP1293" s="90"/>
      <c r="AQ1293" s="90"/>
      <c r="AR1293" s="90"/>
      <c r="AS1293" s="90"/>
      <c r="AT1293" s="90"/>
      <c r="AU1293" s="90"/>
    </row>
    <row r="1294" spans="27:64" ht="12.95" customHeight="1">
      <c r="AA1294" s="90"/>
      <c r="AB1294" s="90"/>
      <c r="AC1294" s="90"/>
      <c r="AD1294" s="90"/>
      <c r="AE1294" s="90"/>
      <c r="AG1294" s="147"/>
      <c r="AN1294" s="90"/>
      <c r="AO1294" s="90"/>
      <c r="AP1294" s="90"/>
      <c r="AQ1294" s="90"/>
      <c r="AR1294" s="90"/>
      <c r="AS1294" s="90"/>
      <c r="AT1294" s="90"/>
      <c r="AU1294" s="90"/>
    </row>
    <row r="1295" spans="27:64" ht="12.95" customHeight="1">
      <c r="AA1295" s="90"/>
      <c r="AB1295" s="90"/>
      <c r="AC1295" s="90"/>
      <c r="AD1295" s="90"/>
      <c r="AE1295" s="90"/>
      <c r="AG1295" s="147"/>
      <c r="AN1295" s="90"/>
      <c r="AO1295" s="90"/>
      <c r="AP1295" s="90"/>
      <c r="AQ1295" s="90"/>
      <c r="AR1295" s="90"/>
      <c r="AS1295" s="90"/>
      <c r="AT1295" s="90"/>
      <c r="AU1295" s="90"/>
    </row>
    <row r="1296" spans="27:64" ht="12.95" customHeight="1">
      <c r="AA1296" s="90"/>
      <c r="AB1296" s="90"/>
      <c r="AC1296" s="90"/>
      <c r="AD1296" s="90"/>
      <c r="AE1296" s="90"/>
      <c r="AG1296" s="147"/>
      <c r="AN1296" s="90"/>
      <c r="AO1296" s="90"/>
      <c r="AP1296" s="90"/>
      <c r="AQ1296" s="90"/>
      <c r="AR1296" s="90"/>
      <c r="AS1296" s="90"/>
      <c r="AT1296" s="90"/>
      <c r="AU1296" s="90"/>
      <c r="AV1296" s="90"/>
    </row>
    <row r="1297" spans="27:47" ht="12.95" customHeight="1">
      <c r="AA1297" s="90"/>
      <c r="AB1297" s="90"/>
      <c r="AC1297" s="90"/>
      <c r="AD1297" s="90"/>
      <c r="AE1297" s="90"/>
      <c r="AG1297" s="147"/>
      <c r="AN1297" s="90"/>
      <c r="AO1297" s="90"/>
      <c r="AP1297" s="90"/>
      <c r="AQ1297" s="90"/>
      <c r="AR1297" s="90"/>
      <c r="AS1297" s="90"/>
      <c r="AT1297" s="90"/>
      <c r="AU1297" s="90"/>
    </row>
    <row r="1298" spans="27:47" ht="12.95" customHeight="1">
      <c r="AA1298" s="90"/>
      <c r="AB1298" s="90"/>
      <c r="AC1298" s="90"/>
      <c r="AD1298" s="90"/>
      <c r="AE1298" s="90"/>
      <c r="AG1298" s="147"/>
      <c r="AN1298" s="90"/>
      <c r="AO1298" s="90"/>
      <c r="AP1298" s="90"/>
      <c r="AQ1298" s="90"/>
      <c r="AR1298" s="90"/>
      <c r="AS1298" s="90"/>
      <c r="AT1298" s="90"/>
      <c r="AU1298" s="90"/>
    </row>
    <row r="1299" spans="27:47" ht="12.95" customHeight="1">
      <c r="AA1299" s="90"/>
      <c r="AB1299" s="90"/>
      <c r="AC1299" s="90"/>
      <c r="AD1299" s="90"/>
      <c r="AE1299" s="90"/>
      <c r="AG1299" s="147"/>
      <c r="AN1299" s="90"/>
      <c r="AO1299" s="90"/>
      <c r="AP1299" s="90"/>
      <c r="AQ1299" s="90"/>
      <c r="AR1299" s="90"/>
      <c r="AS1299" s="90"/>
      <c r="AT1299" s="90"/>
      <c r="AU1299" s="90"/>
    </row>
    <row r="1300" spans="27:47" ht="12.95" customHeight="1">
      <c r="AA1300" s="90"/>
      <c r="AB1300" s="90"/>
      <c r="AC1300" s="90"/>
      <c r="AD1300" s="90"/>
      <c r="AE1300" s="90"/>
      <c r="AG1300" s="147"/>
      <c r="AN1300" s="90"/>
      <c r="AO1300" s="90"/>
      <c r="AP1300" s="90"/>
      <c r="AQ1300" s="90"/>
      <c r="AR1300" s="90"/>
      <c r="AS1300" s="90"/>
      <c r="AT1300" s="90"/>
      <c r="AU1300" s="90"/>
    </row>
    <row r="1301" spans="27:47" ht="12.95" customHeight="1">
      <c r="AA1301" s="90"/>
      <c r="AB1301" s="90"/>
      <c r="AC1301" s="90"/>
      <c r="AD1301" s="90"/>
      <c r="AE1301" s="90"/>
      <c r="AG1301" s="147"/>
      <c r="AN1301" s="90"/>
      <c r="AO1301" s="90"/>
      <c r="AP1301" s="90"/>
      <c r="AQ1301" s="90"/>
      <c r="AR1301" s="90"/>
      <c r="AS1301" s="90"/>
      <c r="AT1301" s="90"/>
      <c r="AU1301" s="90"/>
    </row>
    <row r="1302" spans="27:47" ht="12.95" customHeight="1">
      <c r="AA1302" s="90"/>
      <c r="AB1302" s="90"/>
      <c r="AC1302" s="90"/>
      <c r="AD1302" s="90"/>
      <c r="AE1302" s="90"/>
      <c r="AG1302" s="147"/>
      <c r="AN1302" s="90"/>
      <c r="AO1302" s="90"/>
      <c r="AP1302" s="90"/>
      <c r="AQ1302" s="90"/>
      <c r="AR1302" s="90"/>
      <c r="AS1302" s="90"/>
      <c r="AT1302" s="90"/>
      <c r="AU1302" s="90"/>
    </row>
    <row r="1303" spans="27:47" ht="12.95" customHeight="1">
      <c r="AA1303" s="90"/>
      <c r="AB1303" s="90"/>
      <c r="AC1303" s="90"/>
      <c r="AD1303" s="90"/>
      <c r="AE1303" s="90"/>
      <c r="AG1303" s="147"/>
      <c r="AN1303" s="90"/>
      <c r="AO1303" s="90"/>
      <c r="AP1303" s="90"/>
      <c r="AQ1303" s="90"/>
      <c r="AR1303" s="90"/>
      <c r="AS1303" s="90"/>
      <c r="AT1303" s="90"/>
      <c r="AU1303" s="90"/>
    </row>
    <row r="1304" spans="27:47" ht="12.95" customHeight="1">
      <c r="AA1304" s="90"/>
      <c r="AB1304" s="90"/>
      <c r="AC1304" s="90"/>
      <c r="AD1304" s="90"/>
      <c r="AE1304" s="90"/>
      <c r="AG1304" s="147"/>
      <c r="AN1304" s="90"/>
      <c r="AO1304" s="90"/>
      <c r="AP1304" s="90"/>
      <c r="AQ1304" s="90"/>
      <c r="AR1304" s="90"/>
      <c r="AS1304" s="90"/>
      <c r="AT1304" s="90"/>
      <c r="AU1304" s="90"/>
    </row>
    <row r="1305" spans="27:47" ht="12.95" customHeight="1">
      <c r="AA1305" s="90"/>
      <c r="AB1305" s="90"/>
      <c r="AC1305" s="90"/>
      <c r="AD1305" s="90"/>
      <c r="AE1305" s="90"/>
      <c r="AG1305" s="147"/>
      <c r="AN1305" s="90"/>
      <c r="AO1305" s="90"/>
      <c r="AP1305" s="90"/>
      <c r="AQ1305" s="90"/>
      <c r="AR1305" s="90"/>
      <c r="AS1305" s="90"/>
      <c r="AT1305" s="90"/>
      <c r="AU1305" s="90"/>
    </row>
    <row r="1306" spans="27:47" ht="12.95" customHeight="1">
      <c r="AA1306" s="90"/>
      <c r="AB1306" s="90"/>
      <c r="AC1306" s="90"/>
      <c r="AD1306" s="90"/>
      <c r="AE1306" s="90"/>
      <c r="AG1306" s="147"/>
      <c r="AN1306" s="90"/>
      <c r="AO1306" s="90"/>
      <c r="AP1306" s="90"/>
      <c r="AQ1306" s="90"/>
      <c r="AR1306" s="90"/>
      <c r="AS1306" s="90"/>
      <c r="AT1306" s="90"/>
      <c r="AU1306" s="90"/>
    </row>
    <row r="1307" spans="27:47" ht="12.95" customHeight="1">
      <c r="AA1307" s="90"/>
      <c r="AB1307" s="90"/>
      <c r="AC1307" s="90"/>
      <c r="AD1307" s="90"/>
      <c r="AE1307" s="90"/>
      <c r="AG1307" s="147"/>
      <c r="AN1307" s="90"/>
      <c r="AO1307" s="90"/>
      <c r="AP1307" s="90"/>
      <c r="AQ1307" s="90"/>
      <c r="AR1307" s="90"/>
      <c r="AS1307" s="90"/>
      <c r="AT1307" s="90"/>
      <c r="AU1307" s="90"/>
    </row>
    <row r="1308" spans="27:47" ht="12.95" customHeight="1">
      <c r="AA1308" s="90"/>
      <c r="AB1308" s="90"/>
      <c r="AC1308" s="90"/>
      <c r="AD1308" s="90"/>
      <c r="AE1308" s="90"/>
      <c r="AG1308" s="147"/>
      <c r="AN1308" s="90"/>
      <c r="AO1308" s="90"/>
      <c r="AP1308" s="90"/>
      <c r="AQ1308" s="90"/>
      <c r="AR1308" s="90"/>
      <c r="AS1308" s="90"/>
      <c r="AT1308" s="90"/>
      <c r="AU1308" s="90"/>
    </row>
    <row r="1309" spans="27:47" ht="12.95" customHeight="1">
      <c r="AA1309" s="90"/>
      <c r="AB1309" s="90"/>
      <c r="AC1309" s="90"/>
      <c r="AD1309" s="90"/>
      <c r="AE1309" s="90"/>
      <c r="AG1309" s="147"/>
      <c r="AN1309" s="90"/>
      <c r="AO1309" s="90"/>
      <c r="AP1309" s="90"/>
      <c r="AQ1309" s="90"/>
      <c r="AR1309" s="90"/>
      <c r="AS1309" s="90"/>
      <c r="AT1309" s="90"/>
      <c r="AU1309" s="90"/>
    </row>
    <row r="1310" spans="27:47" ht="12.95" customHeight="1">
      <c r="AA1310" s="90"/>
      <c r="AB1310" s="90"/>
      <c r="AC1310" s="90"/>
      <c r="AD1310" s="90"/>
      <c r="AE1310" s="90"/>
      <c r="AG1310" s="147"/>
      <c r="AN1310" s="90"/>
      <c r="AO1310" s="90"/>
      <c r="AP1310" s="90"/>
      <c r="AQ1310" s="90"/>
      <c r="AR1310" s="90"/>
      <c r="AS1310" s="90"/>
      <c r="AT1310" s="90"/>
      <c r="AU1310" s="90"/>
    </row>
    <row r="1311" spans="27:47" ht="12.95" customHeight="1">
      <c r="AA1311" s="90"/>
      <c r="AB1311" s="90"/>
      <c r="AC1311" s="90"/>
      <c r="AD1311" s="90"/>
      <c r="AE1311" s="90"/>
      <c r="AG1311" s="147"/>
      <c r="AN1311" s="90"/>
      <c r="AO1311" s="90"/>
      <c r="AP1311" s="90"/>
      <c r="AQ1311" s="90"/>
      <c r="AR1311" s="90"/>
      <c r="AS1311" s="90"/>
      <c r="AT1311" s="90"/>
      <c r="AU1311" s="90"/>
    </row>
    <row r="1312" spans="27:47" ht="12.95" customHeight="1">
      <c r="AA1312" s="90"/>
      <c r="AB1312" s="90"/>
      <c r="AC1312" s="90"/>
      <c r="AD1312" s="90"/>
      <c r="AE1312" s="90"/>
      <c r="AG1312" s="147"/>
      <c r="AN1312" s="90"/>
      <c r="AO1312" s="90"/>
      <c r="AP1312" s="90"/>
      <c r="AQ1312" s="90"/>
      <c r="AR1312" s="90"/>
      <c r="AS1312" s="90"/>
      <c r="AT1312" s="90"/>
      <c r="AU1312" s="90"/>
    </row>
    <row r="1313" spans="27:64" ht="12.95" customHeight="1">
      <c r="AA1313" s="90"/>
      <c r="AB1313" s="90"/>
      <c r="AC1313" s="90"/>
      <c r="AD1313" s="90"/>
      <c r="AE1313" s="90"/>
      <c r="AG1313" s="147"/>
      <c r="AN1313" s="90"/>
      <c r="AO1313" s="90"/>
      <c r="AP1313" s="90"/>
      <c r="AQ1313" s="90"/>
      <c r="AR1313" s="90"/>
      <c r="AS1313" s="90"/>
      <c r="AT1313" s="90"/>
      <c r="AU1313" s="90"/>
    </row>
    <row r="1314" spans="27:64" ht="12.95" customHeight="1">
      <c r="AA1314" s="90"/>
      <c r="AB1314" s="90"/>
      <c r="AC1314" s="90"/>
      <c r="AD1314" s="90"/>
      <c r="AE1314" s="90"/>
      <c r="AG1314" s="147"/>
      <c r="AN1314" s="90"/>
      <c r="AO1314" s="90"/>
      <c r="AP1314" s="90"/>
      <c r="AQ1314" s="90"/>
      <c r="AR1314" s="90"/>
      <c r="AS1314" s="90"/>
      <c r="AT1314" s="90"/>
      <c r="AU1314" s="90"/>
    </row>
    <row r="1315" spans="27:64" ht="12.95" customHeight="1">
      <c r="AA1315" s="90"/>
      <c r="AB1315" s="90"/>
      <c r="AC1315" s="90"/>
      <c r="AD1315" s="90"/>
      <c r="AE1315" s="90"/>
      <c r="AG1315" s="147"/>
      <c r="AN1315" s="90"/>
      <c r="AO1315" s="90"/>
      <c r="AP1315" s="90"/>
      <c r="AQ1315" s="90"/>
      <c r="AR1315" s="90"/>
      <c r="AS1315" s="90"/>
      <c r="AT1315" s="90"/>
      <c r="AU1315" s="90"/>
    </row>
    <row r="1316" spans="27:64" ht="12.95" customHeight="1">
      <c r="AA1316" s="90"/>
      <c r="AB1316" s="90"/>
      <c r="AC1316" s="90"/>
      <c r="AD1316" s="90"/>
      <c r="AE1316" s="90"/>
      <c r="AG1316" s="147"/>
      <c r="AN1316" s="90"/>
      <c r="AO1316" s="90"/>
      <c r="AP1316" s="90"/>
      <c r="AQ1316" s="90"/>
      <c r="AR1316" s="90"/>
      <c r="AS1316" s="90"/>
      <c r="AT1316" s="90"/>
      <c r="AU1316" s="90"/>
    </row>
    <row r="1317" spans="27:64" ht="12.95" customHeight="1">
      <c r="AA1317" s="90"/>
      <c r="AB1317" s="90"/>
      <c r="AC1317" s="90"/>
      <c r="AD1317" s="90"/>
      <c r="AE1317" s="90"/>
      <c r="AG1317" s="147"/>
      <c r="AN1317" s="90"/>
      <c r="AO1317" s="90"/>
      <c r="AP1317" s="90"/>
      <c r="AQ1317" s="90"/>
      <c r="AR1317" s="90"/>
      <c r="AS1317" s="90"/>
      <c r="AT1317" s="90"/>
      <c r="AU1317" s="90"/>
    </row>
    <row r="1318" spans="27:64" ht="12.95" customHeight="1">
      <c r="AA1318" s="90"/>
      <c r="AB1318" s="90"/>
      <c r="AC1318" s="90"/>
      <c r="AD1318" s="90"/>
      <c r="AE1318" s="90"/>
      <c r="AG1318" s="147"/>
      <c r="AN1318" s="90"/>
      <c r="AO1318" s="90"/>
      <c r="AP1318" s="90"/>
      <c r="AQ1318" s="90"/>
      <c r="AR1318" s="90"/>
      <c r="AS1318" s="90"/>
      <c r="AT1318" s="90"/>
      <c r="AU1318" s="90"/>
    </row>
    <row r="1319" spans="27:64" ht="12.95" customHeight="1">
      <c r="AA1319" s="90"/>
      <c r="AB1319" s="90"/>
      <c r="AC1319" s="90"/>
      <c r="AD1319" s="90"/>
      <c r="AE1319" s="90"/>
      <c r="AG1319" s="147"/>
      <c r="AN1319" s="90"/>
      <c r="AO1319" s="90"/>
      <c r="AP1319" s="90"/>
      <c r="AQ1319" s="90"/>
      <c r="AR1319" s="90"/>
      <c r="AS1319" s="90"/>
      <c r="AT1319" s="90"/>
      <c r="AU1319" s="90"/>
    </row>
    <row r="1320" spans="27:64" ht="12.95" customHeight="1">
      <c r="AA1320" s="90"/>
      <c r="AB1320" s="90"/>
      <c r="AC1320" s="90"/>
      <c r="AD1320" s="90"/>
      <c r="AE1320" s="90"/>
      <c r="AG1320" s="147"/>
      <c r="AN1320" s="90"/>
      <c r="AO1320" s="90"/>
      <c r="AP1320" s="90"/>
      <c r="AQ1320" s="90"/>
      <c r="AR1320" s="90"/>
      <c r="AS1320" s="90"/>
      <c r="AT1320" s="90"/>
      <c r="AU1320" s="90"/>
      <c r="AV1320" s="90"/>
      <c r="AW1320" s="90"/>
      <c r="AX1320" s="90"/>
      <c r="AY1320" s="90"/>
      <c r="AZ1320" s="90"/>
      <c r="BA1320" s="90"/>
      <c r="BB1320" s="90"/>
      <c r="BC1320" s="90"/>
      <c r="BD1320" s="90"/>
      <c r="BE1320" s="90"/>
      <c r="BF1320" s="90"/>
      <c r="BG1320" s="90"/>
      <c r="BH1320" s="90"/>
      <c r="BI1320" s="90"/>
      <c r="BJ1320" s="90"/>
      <c r="BK1320" s="90"/>
      <c r="BL1320" s="90"/>
    </row>
    <row r="1321" spans="27:64" ht="12.95" customHeight="1">
      <c r="AA1321" s="90"/>
      <c r="AB1321" s="90"/>
      <c r="AC1321" s="90"/>
      <c r="AD1321" s="90"/>
      <c r="AE1321" s="90"/>
      <c r="AG1321" s="147"/>
      <c r="AN1321" s="90"/>
      <c r="AO1321" s="90"/>
      <c r="AP1321" s="90"/>
      <c r="AQ1321" s="90"/>
      <c r="AR1321" s="90"/>
      <c r="AS1321" s="90"/>
      <c r="AT1321" s="90"/>
      <c r="AU1321" s="90"/>
    </row>
    <row r="1322" spans="27:64" ht="12.95" customHeight="1">
      <c r="AA1322" s="90"/>
      <c r="AB1322" s="90"/>
      <c r="AC1322" s="90"/>
      <c r="AD1322" s="90"/>
      <c r="AE1322" s="90"/>
      <c r="AG1322" s="147"/>
      <c r="AN1322" s="90"/>
      <c r="AO1322" s="90"/>
      <c r="AP1322" s="90"/>
      <c r="AQ1322" s="90"/>
      <c r="AR1322" s="90"/>
      <c r="AS1322" s="90"/>
      <c r="AT1322" s="90"/>
      <c r="AU1322" s="90"/>
      <c r="AV1322" s="90"/>
      <c r="AW1322" s="90"/>
      <c r="AX1322" s="90"/>
      <c r="AY1322" s="90"/>
      <c r="AZ1322" s="90"/>
      <c r="BA1322" s="90"/>
      <c r="BB1322" s="90"/>
      <c r="BC1322" s="90"/>
      <c r="BD1322" s="90"/>
      <c r="BE1322" s="90"/>
      <c r="BF1322" s="90"/>
      <c r="BG1322" s="90"/>
      <c r="BH1322" s="90"/>
      <c r="BI1322" s="90"/>
      <c r="BJ1322" s="90"/>
      <c r="BK1322" s="90"/>
      <c r="BL1322" s="90"/>
    </row>
    <row r="1323" spans="27:64" ht="12.95" customHeight="1">
      <c r="AA1323" s="90"/>
      <c r="AB1323" s="90"/>
      <c r="AC1323" s="90"/>
      <c r="AD1323" s="90"/>
      <c r="AE1323" s="90"/>
      <c r="AG1323" s="147"/>
      <c r="AN1323" s="90"/>
      <c r="AO1323" s="90"/>
      <c r="AP1323" s="90"/>
      <c r="AQ1323" s="90"/>
      <c r="AR1323" s="90"/>
      <c r="AS1323" s="90"/>
      <c r="AT1323" s="90"/>
      <c r="AU1323" s="90"/>
    </row>
    <row r="1324" spans="27:64" ht="12.95" customHeight="1">
      <c r="AA1324" s="90"/>
      <c r="AB1324" s="90"/>
      <c r="AC1324" s="90"/>
      <c r="AD1324" s="90"/>
      <c r="AE1324" s="90"/>
      <c r="AG1324" s="147"/>
      <c r="AN1324" s="90"/>
      <c r="AO1324" s="90"/>
      <c r="AP1324" s="90"/>
      <c r="AQ1324" s="90"/>
      <c r="AR1324" s="90"/>
      <c r="AS1324" s="90"/>
      <c r="AT1324" s="90"/>
      <c r="AU1324" s="90"/>
      <c r="AV1324" s="90"/>
      <c r="AW1324" s="90"/>
      <c r="AX1324" s="90"/>
      <c r="AY1324" s="90"/>
      <c r="AZ1324" s="90"/>
      <c r="BA1324" s="90"/>
      <c r="BB1324" s="90"/>
      <c r="BC1324" s="90"/>
      <c r="BD1324" s="90"/>
      <c r="BE1324" s="90"/>
      <c r="BF1324" s="90"/>
      <c r="BG1324" s="90"/>
      <c r="BH1324" s="90"/>
      <c r="BI1324" s="90"/>
      <c r="BJ1324" s="90"/>
      <c r="BK1324" s="90"/>
      <c r="BL1324" s="90"/>
    </row>
    <row r="1325" spans="27:64" ht="12.95" customHeight="1">
      <c r="AA1325" s="90"/>
      <c r="AB1325" s="90"/>
      <c r="AC1325" s="90"/>
      <c r="AD1325" s="90"/>
      <c r="AE1325" s="90"/>
      <c r="AG1325" s="147"/>
      <c r="AN1325" s="90"/>
      <c r="AO1325" s="90"/>
      <c r="AP1325" s="90"/>
      <c r="AQ1325" s="90"/>
      <c r="AR1325" s="90"/>
      <c r="AS1325" s="90"/>
      <c r="AT1325" s="90"/>
      <c r="AU1325" s="90"/>
    </row>
    <row r="1326" spans="27:64" ht="12.95" customHeight="1">
      <c r="AA1326" s="90"/>
      <c r="AB1326" s="90"/>
      <c r="AC1326" s="90"/>
      <c r="AD1326" s="90"/>
      <c r="AE1326" s="90"/>
      <c r="AG1326" s="147"/>
      <c r="AN1326" s="90"/>
      <c r="AO1326" s="90"/>
      <c r="AP1326" s="90"/>
      <c r="AQ1326" s="90"/>
      <c r="AR1326" s="90"/>
      <c r="AS1326" s="90"/>
      <c r="AT1326" s="90"/>
      <c r="AU1326" s="90"/>
    </row>
    <row r="1327" spans="27:64" ht="12.95" customHeight="1">
      <c r="AA1327" s="90"/>
      <c r="AB1327" s="90"/>
      <c r="AC1327" s="90"/>
      <c r="AD1327" s="90"/>
      <c r="AE1327" s="90"/>
      <c r="AG1327" s="147"/>
      <c r="AN1327" s="90"/>
      <c r="AO1327" s="90"/>
      <c r="AP1327" s="90"/>
      <c r="AQ1327" s="90"/>
      <c r="AR1327" s="90"/>
      <c r="AS1327" s="90"/>
      <c r="AT1327" s="90"/>
      <c r="AU1327" s="90"/>
    </row>
    <row r="1328" spans="27:64" ht="12.95" customHeight="1">
      <c r="AA1328" s="90"/>
      <c r="AB1328" s="90"/>
      <c r="AC1328" s="90"/>
      <c r="AD1328" s="90"/>
      <c r="AE1328" s="90"/>
      <c r="AG1328" s="147"/>
      <c r="AN1328" s="90"/>
      <c r="AO1328" s="90"/>
      <c r="AP1328" s="90"/>
      <c r="AQ1328" s="90"/>
      <c r="AR1328" s="90"/>
      <c r="AS1328" s="90"/>
      <c r="AT1328" s="90"/>
      <c r="AU1328" s="90"/>
    </row>
    <row r="1329" spans="27:64" ht="12.95" customHeight="1">
      <c r="AA1329" s="90"/>
      <c r="AB1329" s="90"/>
      <c r="AC1329" s="90"/>
      <c r="AD1329" s="90"/>
      <c r="AE1329" s="90"/>
      <c r="AG1329" s="147"/>
      <c r="AN1329" s="90"/>
      <c r="AO1329" s="90"/>
      <c r="AP1329" s="90"/>
      <c r="AQ1329" s="90"/>
      <c r="AR1329" s="90"/>
      <c r="AS1329" s="90"/>
      <c r="AT1329" s="90"/>
      <c r="AU1329" s="90"/>
    </row>
    <row r="1330" spans="27:64" ht="12.95" customHeight="1">
      <c r="AA1330" s="90"/>
      <c r="AB1330" s="90"/>
      <c r="AC1330" s="90"/>
      <c r="AD1330" s="90"/>
      <c r="AE1330" s="90"/>
      <c r="AG1330" s="147"/>
      <c r="AN1330" s="90"/>
      <c r="AO1330" s="90"/>
      <c r="AP1330" s="90"/>
      <c r="AQ1330" s="90"/>
      <c r="AR1330" s="90"/>
      <c r="AS1330" s="90"/>
      <c r="AT1330" s="90"/>
      <c r="AU1330" s="90"/>
    </row>
    <row r="1331" spans="27:64" ht="12.95" customHeight="1">
      <c r="AA1331" s="90"/>
      <c r="AB1331" s="90"/>
      <c r="AC1331" s="90"/>
      <c r="AD1331" s="90"/>
      <c r="AE1331" s="90"/>
      <c r="AG1331" s="147"/>
      <c r="AN1331" s="90"/>
      <c r="AO1331" s="90"/>
      <c r="AP1331" s="90"/>
      <c r="AQ1331" s="90"/>
      <c r="AR1331" s="90"/>
      <c r="AS1331" s="90"/>
      <c r="AT1331" s="90"/>
      <c r="AU1331" s="90"/>
    </row>
    <row r="1332" spans="27:64" ht="12.95" customHeight="1">
      <c r="AA1332" s="90"/>
      <c r="AB1332" s="90"/>
      <c r="AC1332" s="90"/>
      <c r="AD1332" s="90"/>
      <c r="AE1332" s="90"/>
      <c r="AG1332" s="147"/>
      <c r="AN1332" s="90"/>
      <c r="AO1332" s="90"/>
      <c r="AP1332" s="90"/>
      <c r="AQ1332" s="90"/>
      <c r="AR1332" s="90"/>
      <c r="AS1332" s="90"/>
      <c r="AT1332" s="90"/>
      <c r="AU1332" s="90"/>
    </row>
    <row r="1333" spans="27:64" ht="12.95" customHeight="1">
      <c r="AA1333" s="90"/>
      <c r="AB1333" s="90"/>
      <c r="AC1333" s="90"/>
      <c r="AD1333" s="90"/>
      <c r="AE1333" s="90"/>
      <c r="AG1333" s="147"/>
      <c r="AN1333" s="90"/>
      <c r="AO1333" s="90"/>
      <c r="AP1333" s="90"/>
      <c r="AQ1333" s="90"/>
      <c r="AR1333" s="90"/>
      <c r="AS1333" s="90"/>
      <c r="AT1333" s="90"/>
      <c r="AU1333" s="90"/>
      <c r="AV1333" s="90"/>
    </row>
    <row r="1334" spans="27:64" ht="12.95" customHeight="1">
      <c r="AA1334" s="90"/>
      <c r="AB1334" s="90"/>
      <c r="AC1334" s="90"/>
      <c r="AD1334" s="90"/>
      <c r="AE1334" s="90"/>
      <c r="AG1334" s="147"/>
      <c r="AN1334" s="90"/>
      <c r="AO1334" s="90"/>
      <c r="AP1334" s="90"/>
      <c r="AQ1334" s="90"/>
      <c r="AR1334" s="90"/>
      <c r="AS1334" s="90"/>
      <c r="AT1334" s="90"/>
      <c r="AU1334" s="90"/>
    </row>
    <row r="1335" spans="27:64" ht="12.95" customHeight="1">
      <c r="AA1335" s="90"/>
      <c r="AB1335" s="90"/>
      <c r="AC1335" s="90"/>
      <c r="AD1335" s="90"/>
      <c r="AE1335" s="90"/>
      <c r="AG1335" s="147"/>
      <c r="AN1335" s="90"/>
      <c r="AO1335" s="90"/>
      <c r="AP1335" s="90"/>
      <c r="AQ1335" s="90"/>
      <c r="AR1335" s="90"/>
      <c r="AS1335" s="90"/>
      <c r="AT1335" s="90"/>
      <c r="AU1335" s="90"/>
      <c r="AV1335" s="90"/>
    </row>
    <row r="1336" spans="27:64" ht="12.95" customHeight="1">
      <c r="AA1336" s="90"/>
      <c r="AB1336" s="90"/>
      <c r="AC1336" s="90"/>
      <c r="AD1336" s="90"/>
      <c r="AE1336" s="90"/>
      <c r="AG1336" s="147"/>
      <c r="AN1336" s="90"/>
      <c r="AO1336" s="90"/>
      <c r="AP1336" s="90"/>
      <c r="AQ1336" s="90"/>
      <c r="AR1336" s="90"/>
      <c r="AS1336" s="90"/>
      <c r="AT1336" s="90"/>
      <c r="AU1336" s="90"/>
      <c r="AV1336" s="90"/>
      <c r="AW1336" s="90"/>
      <c r="AX1336" s="90"/>
      <c r="AY1336" s="90"/>
      <c r="AZ1336" s="90"/>
      <c r="BA1336" s="90"/>
      <c r="BB1336" s="90"/>
      <c r="BC1336" s="90"/>
      <c r="BD1336" s="90"/>
      <c r="BE1336" s="90"/>
      <c r="BF1336" s="90"/>
      <c r="BG1336" s="90"/>
      <c r="BH1336" s="90"/>
      <c r="BI1336" s="90"/>
      <c r="BJ1336" s="90"/>
      <c r="BK1336" s="90"/>
      <c r="BL1336" s="90"/>
    </row>
    <row r="1337" spans="27:64" ht="12.95" customHeight="1">
      <c r="AA1337" s="90"/>
      <c r="AB1337" s="90"/>
      <c r="AC1337" s="90"/>
      <c r="AD1337" s="90"/>
      <c r="AE1337" s="90"/>
      <c r="AG1337" s="147"/>
      <c r="AN1337" s="90"/>
      <c r="AO1337" s="90"/>
      <c r="AP1337" s="90"/>
      <c r="AQ1337" s="90"/>
      <c r="AR1337" s="90"/>
      <c r="AS1337" s="90"/>
      <c r="AT1337" s="90"/>
      <c r="AU1337" s="90"/>
    </row>
    <row r="1338" spans="27:64" ht="12.95" customHeight="1">
      <c r="AA1338" s="90"/>
      <c r="AB1338" s="90"/>
      <c r="AC1338" s="90"/>
      <c r="AD1338" s="90"/>
      <c r="AE1338" s="90"/>
      <c r="AG1338" s="147"/>
      <c r="AN1338" s="90"/>
      <c r="AO1338" s="90"/>
      <c r="AP1338" s="90"/>
      <c r="AQ1338" s="90"/>
      <c r="AR1338" s="90"/>
      <c r="AS1338" s="90"/>
      <c r="AT1338" s="90"/>
      <c r="AU1338" s="90"/>
    </row>
    <row r="1339" spans="27:64" ht="12.95" customHeight="1">
      <c r="AA1339" s="90"/>
      <c r="AB1339" s="90"/>
      <c r="AC1339" s="90"/>
      <c r="AD1339" s="90"/>
      <c r="AE1339" s="90"/>
      <c r="AG1339" s="147"/>
      <c r="AN1339" s="90"/>
      <c r="AO1339" s="90"/>
      <c r="AP1339" s="90"/>
      <c r="AQ1339" s="90"/>
      <c r="AR1339" s="90"/>
      <c r="AS1339" s="90"/>
      <c r="AT1339" s="90"/>
      <c r="AU1339" s="90"/>
    </row>
    <row r="1340" spans="27:64" ht="12.95" customHeight="1">
      <c r="AA1340" s="90"/>
      <c r="AB1340" s="90"/>
      <c r="AC1340" s="90"/>
      <c r="AD1340" s="90"/>
      <c r="AE1340" s="90"/>
      <c r="AG1340" s="147"/>
      <c r="AN1340" s="90"/>
      <c r="AO1340" s="90"/>
      <c r="AP1340" s="90"/>
      <c r="AQ1340" s="90"/>
      <c r="AR1340" s="90"/>
      <c r="AS1340" s="90"/>
      <c r="AT1340" s="90"/>
      <c r="AU1340" s="90"/>
    </row>
    <row r="1341" spans="27:64" ht="12.95" customHeight="1">
      <c r="AA1341" s="90"/>
      <c r="AB1341" s="90"/>
      <c r="AC1341" s="90"/>
      <c r="AD1341" s="90"/>
      <c r="AE1341" s="90"/>
      <c r="AG1341" s="147"/>
      <c r="AN1341" s="90"/>
      <c r="AO1341" s="90"/>
      <c r="AP1341" s="90"/>
      <c r="AQ1341" s="90"/>
      <c r="AR1341" s="90"/>
      <c r="AS1341" s="90"/>
      <c r="AT1341" s="90"/>
      <c r="AU1341" s="90"/>
    </row>
    <row r="1342" spans="27:64" ht="12.95" customHeight="1">
      <c r="AA1342" s="90"/>
      <c r="AB1342" s="90"/>
      <c r="AC1342" s="90"/>
      <c r="AD1342" s="90"/>
      <c r="AE1342" s="90"/>
      <c r="AG1342" s="147"/>
      <c r="AN1342" s="90"/>
      <c r="AO1342" s="90"/>
      <c r="AP1342" s="90"/>
      <c r="AQ1342" s="90"/>
      <c r="AR1342" s="90"/>
      <c r="AS1342" s="90"/>
      <c r="AT1342" s="90"/>
      <c r="AU1342" s="90"/>
    </row>
    <row r="1343" spans="27:64" ht="12.95" customHeight="1">
      <c r="AA1343" s="90"/>
      <c r="AB1343" s="90"/>
      <c r="AC1343" s="90"/>
      <c r="AD1343" s="90"/>
      <c r="AE1343" s="90"/>
      <c r="AG1343" s="147"/>
      <c r="AN1343" s="90"/>
      <c r="AO1343" s="90"/>
      <c r="AP1343" s="90"/>
      <c r="AQ1343" s="90"/>
      <c r="AR1343" s="90"/>
      <c r="AS1343" s="90"/>
      <c r="AT1343" s="90"/>
      <c r="AU1343" s="90"/>
      <c r="AV1343" s="90"/>
      <c r="AW1343" s="90"/>
      <c r="AX1343" s="90"/>
      <c r="AY1343" s="90"/>
      <c r="AZ1343" s="90"/>
      <c r="BA1343" s="90"/>
      <c r="BB1343" s="90"/>
      <c r="BC1343" s="90"/>
      <c r="BD1343" s="90"/>
      <c r="BE1343" s="90"/>
      <c r="BF1343" s="90"/>
      <c r="BG1343" s="90"/>
      <c r="BH1343" s="90"/>
      <c r="BI1343" s="90"/>
      <c r="BJ1343" s="90"/>
      <c r="BK1343" s="90"/>
      <c r="BL1343" s="90"/>
    </row>
    <row r="1344" spans="27:64" ht="12.95" customHeight="1">
      <c r="AA1344" s="90"/>
      <c r="AB1344" s="90"/>
      <c r="AC1344" s="90"/>
      <c r="AD1344" s="90"/>
      <c r="AE1344" s="90"/>
      <c r="AG1344" s="147"/>
      <c r="AN1344" s="90"/>
      <c r="AO1344" s="90"/>
      <c r="AP1344" s="90"/>
      <c r="AQ1344" s="90"/>
      <c r="AR1344" s="90"/>
      <c r="AS1344" s="90"/>
      <c r="AT1344" s="90"/>
      <c r="AU1344" s="90"/>
      <c r="AV1344" s="90"/>
      <c r="AX1344" s="90"/>
    </row>
    <row r="1345" spans="27:64" ht="12.95" customHeight="1">
      <c r="AA1345" s="90"/>
      <c r="AB1345" s="90"/>
      <c r="AC1345" s="90"/>
      <c r="AD1345" s="90"/>
      <c r="AE1345" s="90"/>
      <c r="AG1345" s="147"/>
      <c r="AN1345" s="90"/>
      <c r="AO1345" s="90"/>
      <c r="AP1345" s="90"/>
      <c r="AQ1345" s="90"/>
      <c r="AR1345" s="90"/>
      <c r="AS1345" s="90"/>
      <c r="AT1345" s="90"/>
      <c r="AU1345" s="90"/>
      <c r="AV1345" s="90"/>
      <c r="AW1345" s="90"/>
      <c r="AX1345" s="90"/>
      <c r="AY1345" s="90"/>
      <c r="AZ1345" s="90"/>
      <c r="BA1345" s="90"/>
      <c r="BB1345" s="90"/>
      <c r="BC1345" s="90"/>
      <c r="BD1345" s="90"/>
      <c r="BE1345" s="90"/>
      <c r="BF1345" s="90"/>
      <c r="BG1345" s="90"/>
      <c r="BH1345" s="90"/>
      <c r="BI1345" s="90"/>
      <c r="BJ1345" s="90"/>
      <c r="BK1345" s="90"/>
      <c r="BL1345" s="90"/>
    </row>
    <row r="1346" spans="27:64" ht="12.95" customHeight="1">
      <c r="AA1346" s="90"/>
      <c r="AB1346" s="90"/>
      <c r="AC1346" s="90"/>
      <c r="AD1346" s="90"/>
      <c r="AE1346" s="90"/>
      <c r="AG1346" s="147"/>
      <c r="AN1346" s="90"/>
      <c r="AO1346" s="90"/>
      <c r="AP1346" s="90"/>
      <c r="AQ1346" s="90"/>
      <c r="AR1346" s="90"/>
      <c r="AS1346" s="90"/>
      <c r="AT1346" s="90"/>
      <c r="AU1346" s="90"/>
      <c r="AV1346" s="90"/>
      <c r="AW1346" s="90"/>
      <c r="AX1346" s="90"/>
      <c r="AY1346" s="90"/>
      <c r="AZ1346" s="90"/>
      <c r="BA1346" s="90"/>
      <c r="BB1346" s="90"/>
      <c r="BC1346" s="90"/>
      <c r="BD1346" s="90"/>
      <c r="BE1346" s="90"/>
      <c r="BF1346" s="90"/>
      <c r="BG1346" s="90"/>
      <c r="BH1346" s="90"/>
      <c r="BI1346" s="90"/>
      <c r="BJ1346" s="90"/>
      <c r="BK1346" s="90"/>
      <c r="BL1346" s="90"/>
    </row>
    <row r="1347" spans="27:64" ht="12.95" customHeight="1">
      <c r="AA1347" s="90"/>
      <c r="AB1347" s="90"/>
      <c r="AC1347" s="90"/>
      <c r="AD1347" s="90"/>
      <c r="AE1347" s="90"/>
      <c r="AG1347" s="147"/>
      <c r="AN1347" s="90"/>
      <c r="AO1347" s="90"/>
      <c r="AP1347" s="90"/>
      <c r="AQ1347" s="90"/>
      <c r="AR1347" s="90"/>
      <c r="AS1347" s="90"/>
      <c r="AT1347" s="90"/>
      <c r="AU1347" s="90"/>
    </row>
    <row r="1348" spans="27:64" ht="12.95" customHeight="1">
      <c r="AA1348" s="90"/>
      <c r="AB1348" s="90"/>
      <c r="AC1348" s="90"/>
      <c r="AD1348" s="90"/>
      <c r="AE1348" s="90"/>
      <c r="AG1348" s="147"/>
      <c r="AN1348" s="90"/>
      <c r="AO1348" s="90"/>
      <c r="AP1348" s="90"/>
      <c r="AQ1348" s="90"/>
      <c r="AR1348" s="90"/>
      <c r="AS1348" s="90"/>
      <c r="AT1348" s="90"/>
      <c r="AU1348" s="90"/>
    </row>
    <row r="1349" spans="27:64" ht="12.95" customHeight="1">
      <c r="AA1349" s="90"/>
      <c r="AB1349" s="90"/>
      <c r="AC1349" s="90"/>
      <c r="AD1349" s="90"/>
      <c r="AE1349" s="90"/>
      <c r="AG1349" s="147"/>
      <c r="AN1349" s="90"/>
      <c r="AO1349" s="90"/>
      <c r="AP1349" s="90"/>
      <c r="AQ1349" s="90"/>
      <c r="AR1349" s="90"/>
      <c r="AS1349" s="90"/>
      <c r="AT1349" s="90"/>
      <c r="AU1349" s="90"/>
    </row>
    <row r="1350" spans="27:64" ht="12.95" customHeight="1">
      <c r="AA1350" s="90"/>
      <c r="AB1350" s="90"/>
      <c r="AC1350" s="90"/>
      <c r="AD1350" s="90"/>
      <c r="AE1350" s="90"/>
      <c r="AG1350" s="147"/>
      <c r="AN1350" s="90"/>
      <c r="AO1350" s="90"/>
      <c r="AP1350" s="90"/>
      <c r="AQ1350" s="90"/>
      <c r="AR1350" s="90"/>
      <c r="AS1350" s="90"/>
      <c r="AT1350" s="90"/>
      <c r="AU1350" s="90"/>
    </row>
    <row r="1351" spans="27:64" ht="12.95" customHeight="1">
      <c r="AA1351" s="90"/>
      <c r="AB1351" s="90"/>
      <c r="AC1351" s="90"/>
      <c r="AD1351" s="90"/>
      <c r="AE1351" s="90"/>
      <c r="AG1351" s="147"/>
      <c r="AN1351" s="90"/>
      <c r="AO1351" s="90"/>
      <c r="AP1351" s="90"/>
      <c r="AQ1351" s="90"/>
      <c r="AR1351" s="90"/>
      <c r="AS1351" s="90"/>
      <c r="AT1351" s="90"/>
      <c r="AU1351" s="90"/>
    </row>
    <row r="1352" spans="27:64" ht="12.95" customHeight="1">
      <c r="AA1352" s="90"/>
      <c r="AB1352" s="90"/>
      <c r="AC1352" s="90"/>
      <c r="AD1352" s="90"/>
      <c r="AE1352" s="90"/>
      <c r="AG1352" s="147"/>
      <c r="AN1352" s="90"/>
      <c r="AO1352" s="90"/>
      <c r="AP1352" s="90"/>
      <c r="AQ1352" s="90"/>
      <c r="AR1352" s="90"/>
      <c r="AS1352" s="90"/>
      <c r="AT1352" s="90"/>
      <c r="AU1352" s="90"/>
    </row>
    <row r="1353" spans="27:64" ht="12.95" customHeight="1">
      <c r="AA1353" s="90"/>
      <c r="AB1353" s="90"/>
      <c r="AC1353" s="90"/>
      <c r="AD1353" s="90"/>
      <c r="AE1353" s="90"/>
      <c r="AG1353" s="147"/>
      <c r="AN1353" s="90"/>
      <c r="AO1353" s="90"/>
      <c r="AP1353" s="90"/>
      <c r="AQ1353" s="90"/>
      <c r="AR1353" s="90"/>
      <c r="AS1353" s="90"/>
      <c r="AT1353" s="90"/>
      <c r="AU1353" s="90"/>
    </row>
    <row r="1354" spans="27:64" ht="12.95" customHeight="1">
      <c r="AA1354" s="90"/>
      <c r="AB1354" s="90"/>
      <c r="AC1354" s="90"/>
      <c r="AD1354" s="90"/>
      <c r="AE1354" s="90"/>
      <c r="AG1354" s="147"/>
      <c r="AN1354" s="90"/>
      <c r="AO1354" s="90"/>
      <c r="AP1354" s="90"/>
      <c r="AQ1354" s="90"/>
      <c r="AR1354" s="90"/>
      <c r="AS1354" s="90"/>
      <c r="AT1354" s="90"/>
      <c r="AU1354" s="90"/>
    </row>
    <row r="1355" spans="27:64" ht="12.95" customHeight="1">
      <c r="AA1355" s="90"/>
      <c r="AB1355" s="90"/>
      <c r="AC1355" s="90"/>
      <c r="AD1355" s="90"/>
      <c r="AE1355" s="90"/>
      <c r="AG1355" s="147"/>
      <c r="AN1355" s="90"/>
      <c r="AO1355" s="90"/>
      <c r="AP1355" s="90"/>
      <c r="AQ1355" s="90"/>
      <c r="AR1355" s="90"/>
      <c r="AS1355" s="90"/>
      <c r="AT1355" s="90"/>
      <c r="AU1355" s="90"/>
    </row>
    <row r="1356" spans="27:64" ht="12.95" customHeight="1">
      <c r="AA1356" s="90"/>
      <c r="AB1356" s="90"/>
      <c r="AC1356" s="90"/>
      <c r="AD1356" s="90"/>
      <c r="AE1356" s="90"/>
      <c r="AG1356" s="147"/>
      <c r="AN1356" s="90"/>
      <c r="AO1356" s="90"/>
      <c r="AP1356" s="90"/>
      <c r="AQ1356" s="90"/>
      <c r="AR1356" s="90"/>
      <c r="AS1356" s="90"/>
      <c r="AT1356" s="90"/>
      <c r="AU1356" s="90"/>
    </row>
    <row r="1357" spans="27:64" ht="12.95" customHeight="1">
      <c r="AA1357" s="90"/>
      <c r="AB1357" s="90"/>
      <c r="AC1357" s="90"/>
      <c r="AD1357" s="90"/>
      <c r="AE1357" s="90"/>
      <c r="AG1357" s="147"/>
      <c r="AN1357" s="90"/>
      <c r="AO1357" s="90"/>
      <c r="AP1357" s="90"/>
      <c r="AQ1357" s="90"/>
      <c r="AR1357" s="90"/>
      <c r="AS1357" s="90"/>
      <c r="AT1357" s="90"/>
      <c r="AU1357" s="90"/>
    </row>
    <row r="1358" spans="27:64" ht="12.95" customHeight="1">
      <c r="AA1358" s="90"/>
      <c r="AB1358" s="90"/>
      <c r="AC1358" s="90"/>
      <c r="AD1358" s="90"/>
      <c r="AE1358" s="90"/>
      <c r="AG1358" s="147"/>
      <c r="AN1358" s="90"/>
      <c r="AO1358" s="90"/>
      <c r="AP1358" s="90"/>
      <c r="AQ1358" s="90"/>
      <c r="AR1358" s="90"/>
      <c r="AS1358" s="90"/>
      <c r="AT1358" s="90"/>
      <c r="AU1358" s="90"/>
    </row>
    <row r="1359" spans="27:64" ht="12.95" customHeight="1">
      <c r="AA1359" s="90"/>
      <c r="AB1359" s="90"/>
      <c r="AC1359" s="90"/>
      <c r="AD1359" s="90"/>
      <c r="AE1359" s="90"/>
      <c r="AG1359" s="147"/>
      <c r="AN1359" s="90"/>
      <c r="AO1359" s="90"/>
      <c r="AP1359" s="90"/>
      <c r="AQ1359" s="90"/>
      <c r="AR1359" s="90"/>
      <c r="AS1359" s="90"/>
      <c r="AT1359" s="90"/>
      <c r="AU1359" s="90"/>
    </row>
    <row r="1360" spans="27:64" ht="12.95" customHeight="1">
      <c r="AA1360" s="90"/>
      <c r="AB1360" s="90"/>
      <c r="AC1360" s="90"/>
      <c r="AD1360" s="90"/>
      <c r="AE1360" s="90"/>
      <c r="AG1360" s="147"/>
      <c r="AN1360" s="90"/>
      <c r="AO1360" s="90"/>
      <c r="AP1360" s="90"/>
      <c r="AQ1360" s="90"/>
      <c r="AR1360" s="90"/>
      <c r="AS1360" s="90"/>
      <c r="AT1360" s="90"/>
      <c r="AU1360" s="90"/>
    </row>
    <row r="1361" spans="27:64" ht="12.95" customHeight="1">
      <c r="AA1361" s="90"/>
      <c r="AB1361" s="90"/>
      <c r="AC1361" s="90"/>
      <c r="AD1361" s="90"/>
      <c r="AE1361" s="90"/>
      <c r="AG1361" s="147"/>
      <c r="AN1361" s="90"/>
      <c r="AO1361" s="90"/>
      <c r="AP1361" s="90"/>
      <c r="AQ1361" s="90"/>
      <c r="AR1361" s="90"/>
      <c r="AS1361" s="90"/>
      <c r="AT1361" s="90"/>
      <c r="AU1361" s="90"/>
    </row>
    <row r="1362" spans="27:64" ht="12.95" customHeight="1">
      <c r="AA1362" s="90"/>
      <c r="AB1362" s="90"/>
      <c r="AC1362" s="90"/>
      <c r="AD1362" s="90"/>
      <c r="AE1362" s="90"/>
      <c r="AG1362" s="147"/>
      <c r="AN1362" s="90"/>
      <c r="AO1362" s="90"/>
      <c r="AP1362" s="90"/>
      <c r="AQ1362" s="90"/>
      <c r="AR1362" s="90"/>
      <c r="AS1362" s="90"/>
      <c r="AT1362" s="90"/>
      <c r="AU1362" s="90"/>
    </row>
    <row r="1363" spans="27:64" ht="12.95" customHeight="1">
      <c r="AA1363" s="90"/>
      <c r="AB1363" s="90"/>
      <c r="AC1363" s="90"/>
      <c r="AD1363" s="90"/>
      <c r="AE1363" s="90"/>
      <c r="AG1363" s="147"/>
      <c r="AN1363" s="90"/>
      <c r="AO1363" s="90"/>
      <c r="AP1363" s="90"/>
      <c r="AQ1363" s="90"/>
      <c r="AR1363" s="90"/>
      <c r="AS1363" s="90"/>
      <c r="AT1363" s="90"/>
      <c r="AU1363" s="90"/>
    </row>
    <row r="1364" spans="27:64" ht="12.95" customHeight="1">
      <c r="AA1364" s="90"/>
      <c r="AB1364" s="90"/>
      <c r="AC1364" s="90"/>
      <c r="AD1364" s="90"/>
      <c r="AE1364" s="90"/>
      <c r="AG1364" s="147"/>
      <c r="AN1364" s="90"/>
      <c r="AO1364" s="90"/>
      <c r="AP1364" s="90"/>
      <c r="AQ1364" s="90"/>
      <c r="AR1364" s="90"/>
      <c r="AS1364" s="90"/>
      <c r="AT1364" s="90"/>
      <c r="AU1364" s="90"/>
      <c r="AV1364" s="90"/>
      <c r="AX1364" s="90"/>
      <c r="AY1364" s="90"/>
      <c r="AZ1364" s="90"/>
      <c r="BA1364" s="90"/>
      <c r="BB1364" s="90"/>
      <c r="BC1364" s="90"/>
      <c r="BD1364" s="90"/>
      <c r="BE1364" s="90"/>
      <c r="BF1364" s="90"/>
      <c r="BG1364" s="90"/>
      <c r="BH1364" s="90"/>
      <c r="BI1364" s="90"/>
      <c r="BJ1364" s="90"/>
      <c r="BK1364" s="90"/>
      <c r="BL1364" s="90"/>
    </row>
    <row r="1365" spans="27:64" ht="12.95" customHeight="1">
      <c r="AA1365" s="90"/>
      <c r="AB1365" s="90"/>
      <c r="AC1365" s="90"/>
      <c r="AD1365" s="90"/>
      <c r="AE1365" s="90"/>
      <c r="AG1365" s="147"/>
      <c r="AN1365" s="90"/>
      <c r="AO1365" s="90"/>
      <c r="AP1365" s="90"/>
      <c r="AQ1365" s="90"/>
      <c r="AR1365" s="90"/>
      <c r="AS1365" s="90"/>
      <c r="AT1365" s="90"/>
      <c r="AU1365" s="90"/>
    </row>
    <row r="1366" spans="27:64" ht="12.95" customHeight="1">
      <c r="AA1366" s="90"/>
      <c r="AB1366" s="90"/>
      <c r="AC1366" s="90"/>
      <c r="AD1366" s="90"/>
      <c r="AE1366" s="90"/>
      <c r="AG1366" s="147"/>
      <c r="AN1366" s="90"/>
      <c r="AO1366" s="90"/>
      <c r="AP1366" s="90"/>
      <c r="AQ1366" s="90"/>
      <c r="AR1366" s="90"/>
      <c r="AS1366" s="90"/>
      <c r="AT1366" s="90"/>
      <c r="AU1366" s="90"/>
    </row>
    <row r="1367" spans="27:64" ht="12.95" customHeight="1">
      <c r="AA1367" s="90"/>
      <c r="AB1367" s="90"/>
      <c r="AC1367" s="90"/>
      <c r="AD1367" s="90"/>
      <c r="AE1367" s="90"/>
      <c r="AG1367" s="147"/>
      <c r="AN1367" s="90"/>
      <c r="AO1367" s="90"/>
      <c r="AP1367" s="90"/>
      <c r="AQ1367" s="90"/>
      <c r="AR1367" s="90"/>
      <c r="AS1367" s="90"/>
      <c r="AT1367" s="90"/>
      <c r="AU1367" s="90"/>
    </row>
    <row r="1368" spans="27:64" ht="12.95" customHeight="1">
      <c r="AA1368" s="90"/>
      <c r="AB1368" s="90"/>
      <c r="AC1368" s="90"/>
      <c r="AD1368" s="90"/>
      <c r="AE1368" s="90"/>
      <c r="AG1368" s="147"/>
      <c r="AN1368" s="90"/>
      <c r="AO1368" s="90"/>
      <c r="AP1368" s="90"/>
      <c r="AQ1368" s="90"/>
      <c r="AR1368" s="90"/>
      <c r="AS1368" s="90"/>
      <c r="AT1368" s="90"/>
      <c r="AU1368" s="90"/>
      <c r="AV1368" s="90"/>
      <c r="AX1368" s="90"/>
    </row>
    <row r="1369" spans="27:64" ht="12.95" customHeight="1">
      <c r="AA1369" s="90"/>
      <c r="AB1369" s="90"/>
      <c r="AC1369" s="90"/>
      <c r="AD1369" s="90"/>
      <c r="AE1369" s="90"/>
      <c r="AG1369" s="147"/>
      <c r="AN1369" s="90"/>
      <c r="AO1369" s="90"/>
      <c r="AP1369" s="90"/>
      <c r="AQ1369" s="90"/>
      <c r="AR1369" s="90"/>
      <c r="AS1369" s="90"/>
      <c r="AT1369" s="90"/>
      <c r="AU1369" s="90"/>
    </row>
    <row r="1370" spans="27:64" ht="12.95" customHeight="1">
      <c r="AA1370" s="90"/>
      <c r="AB1370" s="90"/>
      <c r="AC1370" s="90"/>
      <c r="AD1370" s="90"/>
      <c r="AE1370" s="90"/>
      <c r="AG1370" s="147"/>
      <c r="AN1370" s="90"/>
      <c r="AO1370" s="90"/>
      <c r="AP1370" s="90"/>
      <c r="AQ1370" s="90"/>
      <c r="AR1370" s="90"/>
      <c r="AS1370" s="90"/>
      <c r="AT1370" s="90"/>
      <c r="AU1370" s="90"/>
      <c r="AV1370" s="90"/>
      <c r="AX1370" s="90"/>
      <c r="AY1370" s="90"/>
      <c r="AZ1370" s="90"/>
      <c r="BA1370" s="90"/>
      <c r="BB1370" s="90"/>
      <c r="BC1370" s="90"/>
      <c r="BD1370" s="90"/>
      <c r="BE1370" s="90"/>
      <c r="BF1370" s="90"/>
      <c r="BG1370" s="90"/>
      <c r="BH1370" s="90"/>
      <c r="BI1370" s="90"/>
      <c r="BJ1370" s="90"/>
      <c r="BK1370" s="90"/>
      <c r="BL1370" s="90"/>
    </row>
    <row r="1371" spans="27:64" ht="12.95" customHeight="1">
      <c r="AA1371" s="90"/>
      <c r="AB1371" s="90"/>
      <c r="AC1371" s="90"/>
      <c r="AD1371" s="90"/>
      <c r="AE1371" s="90"/>
      <c r="AG1371" s="147"/>
      <c r="AN1371" s="90"/>
      <c r="AO1371" s="90"/>
      <c r="AP1371" s="90"/>
      <c r="AQ1371" s="90"/>
      <c r="AR1371" s="90"/>
      <c r="AS1371" s="90"/>
      <c r="AT1371" s="90"/>
      <c r="AU1371" s="90"/>
    </row>
    <row r="1372" spans="27:64" ht="12.95" customHeight="1">
      <c r="AA1372" s="90"/>
      <c r="AB1372" s="90"/>
      <c r="AC1372" s="90"/>
      <c r="AD1372" s="90"/>
      <c r="AE1372" s="90"/>
      <c r="AG1372" s="147"/>
      <c r="AN1372" s="90"/>
      <c r="AO1372" s="90"/>
      <c r="AP1372" s="90"/>
      <c r="AQ1372" s="90"/>
      <c r="AR1372" s="90"/>
      <c r="AS1372" s="90"/>
      <c r="AT1372" s="90"/>
      <c r="AU1372" s="90"/>
    </row>
    <row r="1373" spans="27:64" ht="12.95" customHeight="1">
      <c r="AA1373" s="90"/>
      <c r="AB1373" s="90"/>
      <c r="AC1373" s="90"/>
      <c r="AD1373" s="90"/>
      <c r="AE1373" s="90"/>
      <c r="AG1373" s="147"/>
      <c r="AN1373" s="90"/>
      <c r="AO1373" s="90"/>
      <c r="AP1373" s="90"/>
      <c r="AQ1373" s="90"/>
      <c r="AR1373" s="90"/>
      <c r="AS1373" s="90"/>
      <c r="AT1373" s="90"/>
      <c r="AU1373" s="90"/>
      <c r="AV1373" s="90"/>
    </row>
    <row r="1374" spans="27:64" ht="12.95" customHeight="1">
      <c r="AA1374" s="90"/>
      <c r="AB1374" s="90"/>
      <c r="AC1374" s="90"/>
      <c r="AD1374" s="90"/>
      <c r="AE1374" s="90"/>
      <c r="AG1374" s="147"/>
      <c r="AN1374" s="90"/>
      <c r="AO1374" s="90"/>
      <c r="AP1374" s="90"/>
      <c r="AQ1374" s="90"/>
      <c r="AR1374" s="90"/>
      <c r="AS1374" s="90"/>
      <c r="AT1374" s="90"/>
      <c r="AU1374" s="90"/>
      <c r="AV1374" s="90"/>
    </row>
    <row r="1375" spans="27:64" ht="12.95" customHeight="1">
      <c r="AA1375" s="90"/>
      <c r="AB1375" s="90"/>
      <c r="AC1375" s="90"/>
      <c r="AD1375" s="90"/>
      <c r="AE1375" s="90"/>
      <c r="AG1375" s="147"/>
      <c r="AN1375" s="90"/>
      <c r="AO1375" s="90"/>
      <c r="AP1375" s="90"/>
      <c r="AQ1375" s="90"/>
      <c r="AR1375" s="90"/>
      <c r="AS1375" s="90"/>
      <c r="AT1375" s="90"/>
      <c r="AU1375" s="90"/>
      <c r="AV1375" s="90"/>
      <c r="AW1375" s="90"/>
      <c r="AX1375" s="90"/>
      <c r="AY1375" s="90"/>
      <c r="AZ1375" s="90"/>
      <c r="BA1375" s="90"/>
      <c r="BB1375" s="90"/>
      <c r="BC1375" s="90"/>
      <c r="BD1375" s="90"/>
      <c r="BE1375" s="90"/>
      <c r="BF1375" s="90"/>
      <c r="BG1375" s="90"/>
      <c r="BH1375" s="90"/>
      <c r="BI1375" s="90"/>
      <c r="BJ1375" s="90"/>
      <c r="BK1375" s="90"/>
      <c r="BL1375" s="90"/>
    </row>
    <row r="1376" spans="27:64" ht="12.95" customHeight="1">
      <c r="AA1376" s="90"/>
      <c r="AB1376" s="90"/>
      <c r="AC1376" s="90"/>
      <c r="AD1376" s="90"/>
      <c r="AE1376" s="90"/>
      <c r="AG1376" s="147"/>
      <c r="AN1376" s="90"/>
      <c r="AO1376" s="90"/>
      <c r="AP1376" s="90"/>
      <c r="AQ1376" s="90"/>
      <c r="AR1376" s="90"/>
      <c r="AS1376" s="90"/>
      <c r="AT1376" s="90"/>
      <c r="AU1376" s="90"/>
    </row>
    <row r="1377" spans="27:64" ht="12.95" customHeight="1">
      <c r="AA1377" s="90"/>
      <c r="AB1377" s="90"/>
      <c r="AC1377" s="90"/>
      <c r="AD1377" s="90"/>
      <c r="AE1377" s="90"/>
      <c r="AG1377" s="147"/>
      <c r="AN1377" s="90"/>
      <c r="AO1377" s="90"/>
      <c r="AP1377" s="90"/>
      <c r="AQ1377" s="90"/>
      <c r="AR1377" s="90"/>
      <c r="AS1377" s="90"/>
      <c r="AT1377" s="90"/>
      <c r="AU1377" s="90"/>
    </row>
    <row r="1378" spans="27:64" ht="12.95" customHeight="1">
      <c r="AA1378" s="90"/>
      <c r="AB1378" s="90"/>
      <c r="AC1378" s="90"/>
      <c r="AD1378" s="90"/>
      <c r="AE1378" s="90"/>
      <c r="AG1378" s="147"/>
      <c r="AN1378" s="90"/>
      <c r="AO1378" s="90"/>
      <c r="AP1378" s="90"/>
      <c r="AQ1378" s="90"/>
      <c r="AR1378" s="90"/>
      <c r="AS1378" s="90"/>
      <c r="AT1378" s="90"/>
      <c r="AU1378" s="90"/>
      <c r="AV1378" s="90"/>
      <c r="AX1378" s="90"/>
      <c r="AY1378" s="90"/>
      <c r="AZ1378" s="90"/>
      <c r="BA1378" s="90"/>
      <c r="BB1378" s="90"/>
      <c r="BC1378" s="90"/>
      <c r="BD1378" s="90"/>
      <c r="BE1378" s="90"/>
      <c r="BF1378" s="90"/>
      <c r="BG1378" s="90"/>
      <c r="BH1378" s="90"/>
      <c r="BI1378" s="90"/>
      <c r="BJ1378" s="90"/>
      <c r="BK1378" s="90"/>
      <c r="BL1378" s="90"/>
    </row>
    <row r="1379" spans="27:64" ht="12.95" customHeight="1">
      <c r="AA1379" s="90"/>
      <c r="AB1379" s="90"/>
      <c r="AC1379" s="90"/>
      <c r="AD1379" s="90"/>
      <c r="AE1379" s="90"/>
      <c r="AG1379" s="147"/>
      <c r="AN1379" s="90"/>
      <c r="AO1379" s="90"/>
      <c r="AP1379" s="90"/>
      <c r="AQ1379" s="90"/>
      <c r="AR1379" s="90"/>
      <c r="AS1379" s="90"/>
      <c r="AT1379" s="90"/>
      <c r="AU1379" s="90"/>
      <c r="AV1379" s="90"/>
      <c r="AW1379" s="90"/>
      <c r="AX1379" s="90"/>
      <c r="AY1379" s="90"/>
      <c r="AZ1379" s="90"/>
      <c r="BA1379" s="90"/>
      <c r="BB1379" s="90"/>
      <c r="BC1379" s="90"/>
      <c r="BD1379" s="90"/>
      <c r="BE1379" s="90"/>
      <c r="BF1379" s="90"/>
      <c r="BG1379" s="90"/>
      <c r="BH1379" s="90"/>
      <c r="BI1379" s="90"/>
      <c r="BJ1379" s="90"/>
      <c r="BK1379" s="90"/>
      <c r="BL1379" s="90"/>
    </row>
    <row r="1380" spans="27:64" ht="12.95" customHeight="1">
      <c r="AA1380" s="90"/>
      <c r="AB1380" s="90"/>
      <c r="AC1380" s="90"/>
      <c r="AD1380" s="90"/>
      <c r="AE1380" s="90"/>
      <c r="AG1380" s="147"/>
      <c r="AN1380" s="90"/>
      <c r="AO1380" s="90"/>
      <c r="AP1380" s="90"/>
      <c r="AQ1380" s="90"/>
      <c r="AR1380" s="90"/>
      <c r="AS1380" s="90"/>
      <c r="AT1380" s="90"/>
      <c r="AU1380" s="90"/>
    </row>
    <row r="1381" spans="27:64" ht="12.95" customHeight="1">
      <c r="AA1381" s="90"/>
      <c r="AB1381" s="90"/>
      <c r="AC1381" s="90"/>
      <c r="AD1381" s="90"/>
      <c r="AE1381" s="90"/>
      <c r="AG1381" s="147"/>
      <c r="AN1381" s="90"/>
      <c r="AO1381" s="90"/>
      <c r="AP1381" s="90"/>
      <c r="AQ1381" s="90"/>
      <c r="AR1381" s="90"/>
      <c r="AS1381" s="90"/>
      <c r="AT1381" s="90"/>
      <c r="AU1381" s="90"/>
    </row>
    <row r="1382" spans="27:64" ht="12.95" customHeight="1">
      <c r="AA1382" s="90"/>
      <c r="AB1382" s="90"/>
      <c r="AC1382" s="90"/>
      <c r="AD1382" s="90"/>
      <c r="AE1382" s="90"/>
      <c r="AG1382" s="147"/>
      <c r="AN1382" s="90"/>
      <c r="AO1382" s="90"/>
      <c r="AP1382" s="90"/>
      <c r="AQ1382" s="90"/>
      <c r="AR1382" s="90"/>
      <c r="AS1382" s="90"/>
      <c r="AT1382" s="90"/>
      <c r="AU1382" s="90"/>
    </row>
    <row r="1383" spans="27:64" ht="12.95" customHeight="1">
      <c r="AA1383" s="90"/>
      <c r="AB1383" s="90"/>
      <c r="AC1383" s="90"/>
      <c r="AD1383" s="90"/>
      <c r="AE1383" s="90"/>
      <c r="AG1383" s="147"/>
      <c r="AN1383" s="90"/>
      <c r="AO1383" s="90"/>
      <c r="AP1383" s="90"/>
      <c r="AQ1383" s="90"/>
      <c r="AR1383" s="90"/>
      <c r="AS1383" s="90"/>
      <c r="AT1383" s="90"/>
      <c r="AU1383" s="90"/>
    </row>
    <row r="1384" spans="27:64" ht="12.95" customHeight="1">
      <c r="AA1384" s="90"/>
      <c r="AB1384" s="90"/>
      <c r="AC1384" s="90"/>
      <c r="AD1384" s="90"/>
      <c r="AE1384" s="90"/>
      <c r="AG1384" s="147"/>
      <c r="AN1384" s="90"/>
      <c r="AO1384" s="90"/>
      <c r="AP1384" s="90"/>
      <c r="AQ1384" s="90"/>
      <c r="AR1384" s="90"/>
      <c r="AS1384" s="90"/>
      <c r="AT1384" s="90"/>
      <c r="AU1384" s="90"/>
      <c r="AV1384" s="90"/>
      <c r="AX1384" s="90"/>
      <c r="AY1384" s="90"/>
      <c r="AZ1384" s="90"/>
      <c r="BA1384" s="90"/>
      <c r="BB1384" s="90"/>
      <c r="BC1384" s="90"/>
      <c r="BD1384" s="90"/>
      <c r="BE1384" s="90"/>
      <c r="BF1384" s="90"/>
      <c r="BG1384" s="90"/>
      <c r="BH1384" s="90"/>
      <c r="BI1384" s="90"/>
      <c r="BJ1384" s="90"/>
      <c r="BK1384" s="90"/>
      <c r="BL1384" s="90"/>
    </row>
    <row r="1385" spans="27:64" ht="12.95" customHeight="1">
      <c r="AA1385" s="90"/>
      <c r="AB1385" s="90"/>
      <c r="AC1385" s="90"/>
      <c r="AD1385" s="90"/>
      <c r="AE1385" s="90"/>
      <c r="AG1385" s="147"/>
      <c r="AN1385" s="90"/>
      <c r="AO1385" s="90"/>
      <c r="AP1385" s="90"/>
      <c r="AQ1385" s="90"/>
      <c r="AR1385" s="90"/>
      <c r="AS1385" s="90"/>
      <c r="AT1385" s="90"/>
      <c r="AU1385" s="90"/>
      <c r="AV1385" s="90"/>
      <c r="AX1385" s="90"/>
      <c r="AY1385" s="90"/>
      <c r="AZ1385" s="90"/>
      <c r="BA1385" s="90"/>
      <c r="BB1385" s="90"/>
      <c r="BC1385" s="90"/>
      <c r="BD1385" s="90"/>
      <c r="BE1385" s="90"/>
      <c r="BF1385" s="90"/>
      <c r="BG1385" s="90"/>
      <c r="BH1385" s="90"/>
      <c r="BI1385" s="90"/>
      <c r="BJ1385" s="90"/>
      <c r="BK1385" s="90"/>
      <c r="BL1385" s="90"/>
    </row>
    <row r="1386" spans="27:64" ht="12.95" customHeight="1">
      <c r="AA1386" s="90"/>
      <c r="AB1386" s="90"/>
      <c r="AC1386" s="90"/>
      <c r="AD1386" s="90"/>
      <c r="AE1386" s="90"/>
      <c r="AG1386" s="147"/>
      <c r="AN1386" s="90"/>
      <c r="AO1386" s="90"/>
      <c r="AP1386" s="90"/>
      <c r="AQ1386" s="90"/>
      <c r="AR1386" s="90"/>
      <c r="AS1386" s="90"/>
      <c r="AT1386" s="90"/>
      <c r="AU1386" s="90"/>
    </row>
    <row r="1387" spans="27:64" ht="12.95" customHeight="1">
      <c r="AA1387" s="90"/>
      <c r="AB1387" s="90"/>
      <c r="AC1387" s="90"/>
      <c r="AD1387" s="90"/>
      <c r="AE1387" s="90"/>
      <c r="AG1387" s="147"/>
      <c r="AN1387" s="90"/>
      <c r="AO1387" s="90"/>
      <c r="AP1387" s="90"/>
      <c r="AQ1387" s="90"/>
      <c r="AR1387" s="90"/>
      <c r="AS1387" s="90"/>
      <c r="AT1387" s="90"/>
      <c r="AU1387" s="90"/>
    </row>
    <row r="1388" spans="27:64" ht="12.95" customHeight="1">
      <c r="AA1388" s="90"/>
      <c r="AB1388" s="90"/>
      <c r="AC1388" s="90"/>
      <c r="AD1388" s="90"/>
      <c r="AE1388" s="90"/>
      <c r="AG1388" s="147"/>
      <c r="AN1388" s="90"/>
      <c r="AO1388" s="90"/>
      <c r="AP1388" s="90"/>
      <c r="AQ1388" s="90"/>
      <c r="AR1388" s="90"/>
      <c r="AS1388" s="90"/>
      <c r="AT1388" s="90"/>
      <c r="AU1388" s="90"/>
    </row>
    <row r="1389" spans="27:64" ht="12.95" customHeight="1">
      <c r="AA1389" s="90"/>
      <c r="AB1389" s="90"/>
      <c r="AC1389" s="90"/>
      <c r="AD1389" s="90"/>
      <c r="AE1389" s="90"/>
      <c r="AG1389" s="147"/>
      <c r="AN1389" s="90"/>
      <c r="AO1389" s="90"/>
      <c r="AP1389" s="90"/>
      <c r="AQ1389" s="90"/>
      <c r="AR1389" s="90"/>
      <c r="AS1389" s="90"/>
      <c r="AT1389" s="90"/>
      <c r="AU1389" s="90"/>
    </row>
    <row r="1390" spans="27:64" ht="12.95" customHeight="1">
      <c r="AA1390" s="90"/>
      <c r="AB1390" s="90"/>
      <c r="AC1390" s="90"/>
      <c r="AD1390" s="90"/>
      <c r="AE1390" s="90"/>
      <c r="AG1390" s="147"/>
      <c r="AN1390" s="90"/>
      <c r="AO1390" s="90"/>
      <c r="AP1390" s="90"/>
      <c r="AQ1390" s="90"/>
      <c r="AR1390" s="90"/>
      <c r="AS1390" s="90"/>
      <c r="AT1390" s="90"/>
      <c r="AU1390" s="90"/>
    </row>
    <row r="1391" spans="27:64" ht="12.95" customHeight="1">
      <c r="AA1391" s="90"/>
      <c r="AB1391" s="90"/>
      <c r="AC1391" s="90"/>
      <c r="AD1391" s="90"/>
      <c r="AE1391" s="90"/>
      <c r="AG1391" s="147"/>
      <c r="AN1391" s="90"/>
      <c r="AO1391" s="90"/>
      <c r="AP1391" s="90"/>
      <c r="AQ1391" s="90"/>
      <c r="AR1391" s="90"/>
      <c r="AS1391" s="90"/>
      <c r="AT1391" s="90"/>
      <c r="AU1391" s="90"/>
    </row>
    <row r="1392" spans="27:64" ht="12.95" customHeight="1">
      <c r="AA1392" s="90"/>
      <c r="AB1392" s="90"/>
      <c r="AC1392" s="90"/>
      <c r="AD1392" s="90"/>
      <c r="AE1392" s="90"/>
      <c r="AG1392" s="147"/>
      <c r="AN1392" s="90"/>
      <c r="AO1392" s="90"/>
      <c r="AP1392" s="90"/>
      <c r="AQ1392" s="90"/>
      <c r="AR1392" s="90"/>
      <c r="AS1392" s="90"/>
      <c r="AT1392" s="90"/>
      <c r="AU1392" s="90"/>
    </row>
    <row r="1393" spans="27:64" ht="12.95" customHeight="1">
      <c r="AA1393" s="90"/>
      <c r="AB1393" s="90"/>
      <c r="AC1393" s="90"/>
      <c r="AD1393" s="90"/>
      <c r="AE1393" s="90"/>
      <c r="AG1393" s="147"/>
      <c r="AN1393" s="90"/>
      <c r="AO1393" s="90"/>
      <c r="AP1393" s="90"/>
      <c r="AQ1393" s="90"/>
      <c r="AR1393" s="90"/>
      <c r="AS1393" s="90"/>
      <c r="AT1393" s="90"/>
      <c r="AU1393" s="90"/>
      <c r="AV1393" s="90"/>
      <c r="AX1393" s="90"/>
      <c r="AY1393" s="90"/>
      <c r="AZ1393" s="90"/>
      <c r="BA1393" s="90"/>
      <c r="BB1393" s="90"/>
      <c r="BC1393" s="90"/>
      <c r="BD1393" s="90"/>
      <c r="BE1393" s="90"/>
      <c r="BF1393" s="90"/>
      <c r="BG1393" s="90"/>
      <c r="BH1393" s="90"/>
      <c r="BI1393" s="90"/>
      <c r="BJ1393" s="90"/>
      <c r="BK1393" s="90"/>
      <c r="BL1393" s="90"/>
    </row>
    <row r="1394" spans="27:64" ht="12.95" customHeight="1">
      <c r="AA1394" s="90"/>
      <c r="AB1394" s="90"/>
      <c r="AC1394" s="90"/>
      <c r="AD1394" s="90"/>
      <c r="AE1394" s="90"/>
      <c r="AG1394" s="147"/>
      <c r="AN1394" s="90"/>
      <c r="AO1394" s="90"/>
      <c r="AP1394" s="90"/>
      <c r="AQ1394" s="90"/>
      <c r="AR1394" s="90"/>
      <c r="AS1394" s="90"/>
      <c r="AT1394" s="90"/>
      <c r="AU1394" s="90"/>
    </row>
    <row r="1395" spans="27:64" ht="12.95" customHeight="1">
      <c r="AA1395" s="90"/>
      <c r="AB1395" s="90"/>
      <c r="AC1395" s="90"/>
      <c r="AD1395" s="90"/>
      <c r="AE1395" s="90"/>
      <c r="AG1395" s="147"/>
      <c r="AN1395" s="90"/>
      <c r="AO1395" s="90"/>
      <c r="AP1395" s="90"/>
      <c r="AQ1395" s="90"/>
      <c r="AR1395" s="90"/>
      <c r="AS1395" s="90"/>
      <c r="AT1395" s="90"/>
      <c r="AU1395" s="90"/>
    </row>
    <row r="1396" spans="27:64" ht="12.95" customHeight="1">
      <c r="AA1396" s="90"/>
      <c r="AB1396" s="90"/>
      <c r="AC1396" s="90"/>
      <c r="AD1396" s="90"/>
      <c r="AE1396" s="90"/>
      <c r="AG1396" s="147"/>
      <c r="AN1396" s="90"/>
      <c r="AO1396" s="90"/>
      <c r="AP1396" s="90"/>
      <c r="AQ1396" s="90"/>
      <c r="AR1396" s="90"/>
      <c r="AS1396" s="90"/>
      <c r="AT1396" s="90"/>
      <c r="AU1396" s="90"/>
    </row>
    <row r="1397" spans="27:64" ht="12.95" customHeight="1">
      <c r="AA1397" s="90"/>
      <c r="AB1397" s="90"/>
      <c r="AC1397" s="90"/>
      <c r="AD1397" s="90"/>
      <c r="AE1397" s="90"/>
      <c r="AG1397" s="147"/>
      <c r="AN1397" s="90"/>
      <c r="AO1397" s="90"/>
      <c r="AP1397" s="90"/>
      <c r="AQ1397" s="90"/>
      <c r="AR1397" s="90"/>
      <c r="AS1397" s="90"/>
      <c r="AT1397" s="90"/>
      <c r="AU1397" s="90"/>
    </row>
    <row r="1398" spans="27:64" ht="12.95" customHeight="1">
      <c r="AA1398" s="90"/>
      <c r="AB1398" s="90"/>
      <c r="AC1398" s="90"/>
      <c r="AD1398" s="90"/>
      <c r="AE1398" s="90"/>
      <c r="AG1398" s="147"/>
      <c r="AN1398" s="90"/>
      <c r="AO1398" s="90"/>
      <c r="AP1398" s="90"/>
      <c r="AQ1398" s="90"/>
      <c r="AR1398" s="90"/>
      <c r="AS1398" s="90"/>
      <c r="AT1398" s="90"/>
      <c r="AU1398" s="90"/>
    </row>
    <row r="1399" spans="27:64" ht="12.95" customHeight="1">
      <c r="AA1399" s="90"/>
      <c r="AB1399" s="90"/>
      <c r="AC1399" s="90"/>
      <c r="AD1399" s="90"/>
      <c r="AE1399" s="90"/>
      <c r="AG1399" s="147"/>
      <c r="AN1399" s="90"/>
      <c r="AO1399" s="90"/>
      <c r="AP1399" s="90"/>
      <c r="AQ1399" s="90"/>
      <c r="AR1399" s="90"/>
      <c r="AS1399" s="90"/>
      <c r="AT1399" s="90"/>
      <c r="AU1399" s="90"/>
      <c r="AV1399" s="90"/>
      <c r="AW1399" s="90"/>
      <c r="AX1399" s="90"/>
      <c r="AY1399" s="90"/>
      <c r="AZ1399" s="90"/>
      <c r="BA1399" s="90"/>
      <c r="BB1399" s="90"/>
      <c r="BC1399" s="90"/>
      <c r="BD1399" s="90"/>
      <c r="BE1399" s="90"/>
      <c r="BF1399" s="90"/>
      <c r="BG1399" s="90"/>
      <c r="BH1399" s="90"/>
      <c r="BI1399" s="90"/>
      <c r="BJ1399" s="90"/>
      <c r="BK1399" s="90"/>
      <c r="BL1399" s="90"/>
    </row>
    <row r="1400" spans="27:64" ht="12.95" customHeight="1">
      <c r="AA1400" s="90"/>
      <c r="AB1400" s="90"/>
      <c r="AC1400" s="90"/>
      <c r="AD1400" s="90"/>
      <c r="AE1400" s="90"/>
      <c r="AG1400" s="147"/>
      <c r="AN1400" s="90"/>
      <c r="AO1400" s="90"/>
      <c r="AP1400" s="90"/>
      <c r="AQ1400" s="90"/>
      <c r="AR1400" s="90"/>
      <c r="AS1400" s="90"/>
      <c r="AT1400" s="90"/>
      <c r="AU1400" s="90"/>
    </row>
    <row r="1401" spans="27:64" ht="12.95" customHeight="1">
      <c r="AA1401" s="90"/>
      <c r="AB1401" s="90"/>
      <c r="AC1401" s="90"/>
      <c r="AD1401" s="90"/>
      <c r="AE1401" s="90"/>
      <c r="AG1401" s="147"/>
      <c r="AN1401" s="90"/>
      <c r="AO1401" s="90"/>
      <c r="AP1401" s="90"/>
      <c r="AQ1401" s="90"/>
      <c r="AR1401" s="90"/>
      <c r="AS1401" s="90"/>
      <c r="AT1401" s="90"/>
      <c r="AU1401" s="90"/>
    </row>
    <row r="1402" spans="27:64" ht="12.95" customHeight="1">
      <c r="AA1402" s="90"/>
      <c r="AB1402" s="90"/>
      <c r="AC1402" s="90"/>
      <c r="AD1402" s="90"/>
      <c r="AE1402" s="90"/>
      <c r="AG1402" s="147"/>
      <c r="AN1402" s="90"/>
      <c r="AO1402" s="90"/>
      <c r="AP1402" s="90"/>
      <c r="AQ1402" s="90"/>
      <c r="AR1402" s="90"/>
      <c r="AS1402" s="90"/>
      <c r="AT1402" s="90"/>
      <c r="AU1402" s="90"/>
    </row>
    <row r="1403" spans="27:64" ht="12.95" customHeight="1">
      <c r="AA1403" s="90"/>
      <c r="AB1403" s="90"/>
      <c r="AC1403" s="90"/>
      <c r="AD1403" s="90"/>
      <c r="AE1403" s="90"/>
      <c r="AG1403" s="147"/>
      <c r="AN1403" s="90"/>
      <c r="AO1403" s="90"/>
      <c r="AP1403" s="90"/>
      <c r="AQ1403" s="90"/>
      <c r="AR1403" s="90"/>
      <c r="AS1403" s="90"/>
      <c r="AT1403" s="90"/>
      <c r="AU1403" s="90"/>
    </row>
    <row r="1404" spans="27:64" ht="12.95" customHeight="1">
      <c r="AA1404" s="90"/>
      <c r="AB1404" s="90"/>
      <c r="AC1404" s="90"/>
      <c r="AD1404" s="90"/>
      <c r="AE1404" s="90"/>
      <c r="AG1404" s="147"/>
      <c r="AN1404" s="90"/>
      <c r="AO1404" s="90"/>
      <c r="AP1404" s="90"/>
      <c r="AQ1404" s="90"/>
      <c r="AR1404" s="90"/>
      <c r="AS1404" s="90"/>
      <c r="AT1404" s="90"/>
      <c r="AU1404" s="90"/>
    </row>
    <row r="1405" spans="27:64" ht="12.95" customHeight="1">
      <c r="AA1405" s="90"/>
      <c r="AB1405" s="90"/>
      <c r="AC1405" s="90"/>
      <c r="AD1405" s="90"/>
      <c r="AE1405" s="90"/>
      <c r="AG1405" s="147"/>
      <c r="AN1405" s="90"/>
      <c r="AO1405" s="90"/>
      <c r="AP1405" s="90"/>
      <c r="AQ1405" s="90"/>
      <c r="AR1405" s="90"/>
      <c r="AS1405" s="90"/>
      <c r="AT1405" s="90"/>
      <c r="AU1405" s="90"/>
    </row>
    <row r="1406" spans="27:64" ht="12.95" customHeight="1">
      <c r="AA1406" s="90"/>
      <c r="AB1406" s="90"/>
      <c r="AC1406" s="90"/>
      <c r="AD1406" s="90"/>
      <c r="AE1406" s="90"/>
      <c r="AG1406" s="147"/>
      <c r="AN1406" s="90"/>
      <c r="AO1406" s="90"/>
      <c r="AP1406" s="90"/>
      <c r="AQ1406" s="90"/>
      <c r="AR1406" s="90"/>
      <c r="AS1406" s="90"/>
      <c r="AT1406" s="90"/>
      <c r="AU1406" s="90"/>
    </row>
    <row r="1407" spans="27:64" ht="12.95" customHeight="1">
      <c r="AA1407" s="90"/>
      <c r="AB1407" s="90"/>
      <c r="AC1407" s="90"/>
      <c r="AD1407" s="90"/>
      <c r="AE1407" s="90"/>
      <c r="AG1407" s="147"/>
      <c r="AN1407" s="90"/>
      <c r="AO1407" s="90"/>
      <c r="AP1407" s="90"/>
      <c r="AQ1407" s="90"/>
      <c r="AR1407" s="90"/>
      <c r="AS1407" s="90"/>
      <c r="AT1407" s="90"/>
      <c r="AU1407" s="90"/>
    </row>
    <row r="1408" spans="27:64" ht="12.95" customHeight="1">
      <c r="AA1408" s="90"/>
      <c r="AB1408" s="90"/>
      <c r="AC1408" s="90"/>
      <c r="AD1408" s="90"/>
      <c r="AE1408" s="90"/>
      <c r="AG1408" s="147"/>
      <c r="AN1408" s="90"/>
      <c r="AO1408" s="90"/>
      <c r="AP1408" s="90"/>
      <c r="AQ1408" s="90"/>
      <c r="AR1408" s="90"/>
      <c r="AS1408" s="90"/>
      <c r="AT1408" s="90"/>
      <c r="AU1408" s="90"/>
    </row>
    <row r="1409" spans="27:64" ht="12.95" customHeight="1">
      <c r="AA1409" s="90"/>
      <c r="AB1409" s="90"/>
      <c r="AC1409" s="90"/>
      <c r="AD1409" s="90"/>
      <c r="AE1409" s="90"/>
      <c r="AG1409" s="147"/>
      <c r="AN1409" s="90"/>
      <c r="AO1409" s="90"/>
      <c r="AP1409" s="90"/>
      <c r="AQ1409" s="90"/>
      <c r="AR1409" s="90"/>
      <c r="AS1409" s="90"/>
      <c r="AT1409" s="90"/>
      <c r="AU1409" s="90"/>
    </row>
    <row r="1410" spans="27:64" ht="12.95" customHeight="1">
      <c r="AA1410" s="90"/>
      <c r="AB1410" s="90"/>
      <c r="AC1410" s="90"/>
      <c r="AD1410" s="90"/>
      <c r="AE1410" s="90"/>
      <c r="AG1410" s="147"/>
      <c r="AN1410" s="90"/>
      <c r="AO1410" s="90"/>
      <c r="AP1410" s="90"/>
      <c r="AQ1410" s="90"/>
      <c r="AR1410" s="90"/>
      <c r="AS1410" s="90"/>
      <c r="AT1410" s="90"/>
      <c r="AU1410" s="90"/>
    </row>
    <row r="1411" spans="27:64" ht="12.95" customHeight="1">
      <c r="AA1411" s="90"/>
      <c r="AB1411" s="90"/>
      <c r="AC1411" s="90"/>
      <c r="AD1411" s="90"/>
      <c r="AE1411" s="90"/>
      <c r="AG1411" s="147"/>
      <c r="AN1411" s="90"/>
      <c r="AO1411" s="90"/>
      <c r="AP1411" s="90"/>
      <c r="AQ1411" s="90"/>
      <c r="AR1411" s="90"/>
      <c r="AS1411" s="90"/>
      <c r="AT1411" s="90"/>
      <c r="AU1411" s="90"/>
    </row>
    <row r="1412" spans="27:64" ht="12.95" customHeight="1">
      <c r="AA1412" s="90"/>
      <c r="AB1412" s="90"/>
      <c r="AC1412" s="90"/>
      <c r="AD1412" s="90"/>
      <c r="AE1412" s="90"/>
      <c r="AG1412" s="147"/>
      <c r="AN1412" s="90"/>
      <c r="AO1412" s="90"/>
      <c r="AP1412" s="90"/>
      <c r="AQ1412" s="90"/>
      <c r="AR1412" s="90"/>
      <c r="AS1412" s="90"/>
      <c r="AT1412" s="90"/>
      <c r="AU1412" s="90"/>
    </row>
    <row r="1413" spans="27:64" ht="12.95" customHeight="1">
      <c r="AA1413" s="90"/>
      <c r="AB1413" s="90"/>
      <c r="AC1413" s="90"/>
      <c r="AD1413" s="90"/>
      <c r="AE1413" s="90"/>
      <c r="AG1413" s="147"/>
      <c r="AN1413" s="90"/>
      <c r="AO1413" s="90"/>
      <c r="AP1413" s="90"/>
      <c r="AQ1413" s="90"/>
      <c r="AR1413" s="90"/>
      <c r="AS1413" s="90"/>
      <c r="AT1413" s="90"/>
      <c r="AU1413" s="90"/>
      <c r="AV1413" s="90"/>
      <c r="AW1413" s="90"/>
      <c r="AX1413" s="90"/>
      <c r="AY1413" s="90"/>
      <c r="AZ1413" s="90"/>
      <c r="BA1413" s="90"/>
      <c r="BB1413" s="90"/>
      <c r="BC1413" s="90"/>
      <c r="BD1413" s="90"/>
      <c r="BE1413" s="90"/>
      <c r="BF1413" s="90"/>
      <c r="BG1413" s="90"/>
      <c r="BH1413" s="90"/>
      <c r="BI1413" s="90"/>
      <c r="BJ1413" s="90"/>
      <c r="BK1413" s="90"/>
      <c r="BL1413" s="90"/>
    </row>
    <row r="1414" spans="27:64" ht="12.95" customHeight="1">
      <c r="AA1414" s="90"/>
      <c r="AB1414" s="90"/>
      <c r="AC1414" s="90"/>
      <c r="AD1414" s="90"/>
      <c r="AE1414" s="90"/>
      <c r="AG1414" s="147"/>
      <c r="AN1414" s="90"/>
      <c r="AO1414" s="90"/>
      <c r="AP1414" s="90"/>
      <c r="AQ1414" s="90"/>
      <c r="AR1414" s="90"/>
      <c r="AS1414" s="90"/>
      <c r="AT1414" s="90"/>
      <c r="AU1414" s="90"/>
    </row>
    <row r="1415" spans="27:64" ht="12.95" customHeight="1">
      <c r="AA1415" s="90"/>
      <c r="AB1415" s="90"/>
      <c r="AC1415" s="90"/>
      <c r="AD1415" s="90"/>
      <c r="AE1415" s="90"/>
      <c r="AG1415" s="147"/>
      <c r="AN1415" s="90"/>
      <c r="AO1415" s="90"/>
      <c r="AP1415" s="90"/>
      <c r="AQ1415" s="90"/>
      <c r="AR1415" s="90"/>
      <c r="AS1415" s="90"/>
      <c r="AT1415" s="90"/>
      <c r="AU1415" s="90"/>
    </row>
    <row r="1416" spans="27:64" ht="12.95" customHeight="1">
      <c r="AA1416" s="90"/>
      <c r="AB1416" s="90"/>
      <c r="AC1416" s="90"/>
      <c r="AD1416" s="90"/>
      <c r="AE1416" s="90"/>
      <c r="AG1416" s="147"/>
      <c r="AN1416" s="90"/>
      <c r="AO1416" s="90"/>
      <c r="AP1416" s="90"/>
      <c r="AQ1416" s="90"/>
      <c r="AR1416" s="90"/>
      <c r="AS1416" s="90"/>
      <c r="AT1416" s="90"/>
      <c r="AU1416" s="90"/>
    </row>
    <row r="1417" spans="27:64" ht="12.95" customHeight="1">
      <c r="AA1417" s="90"/>
      <c r="AB1417" s="90"/>
      <c r="AC1417" s="90"/>
      <c r="AD1417" s="90"/>
      <c r="AE1417" s="90"/>
      <c r="AG1417" s="147"/>
      <c r="AN1417" s="90"/>
      <c r="AO1417" s="90"/>
      <c r="AP1417" s="90"/>
      <c r="AQ1417" s="90"/>
      <c r="AR1417" s="90"/>
      <c r="AS1417" s="90"/>
      <c r="AT1417" s="90"/>
      <c r="AU1417" s="90"/>
    </row>
    <row r="1418" spans="27:64" ht="12.95" customHeight="1">
      <c r="AA1418" s="90"/>
      <c r="AB1418" s="90"/>
      <c r="AC1418" s="90"/>
      <c r="AD1418" s="90"/>
      <c r="AE1418" s="90"/>
      <c r="AG1418" s="147"/>
      <c r="AN1418" s="90"/>
      <c r="AO1418" s="90"/>
      <c r="AP1418" s="90"/>
      <c r="AQ1418" s="90"/>
      <c r="AR1418" s="90"/>
      <c r="AS1418" s="90"/>
      <c r="AT1418" s="90"/>
      <c r="AU1418" s="90"/>
    </row>
    <row r="1419" spans="27:64" ht="12.95" customHeight="1">
      <c r="AA1419" s="90"/>
      <c r="AB1419" s="90"/>
      <c r="AC1419" s="90"/>
      <c r="AD1419" s="90"/>
      <c r="AE1419" s="90"/>
      <c r="AG1419" s="147"/>
      <c r="AN1419" s="90"/>
      <c r="AO1419" s="90"/>
      <c r="AP1419" s="90"/>
      <c r="AQ1419" s="90"/>
      <c r="AR1419" s="90"/>
      <c r="AS1419" s="90"/>
      <c r="AT1419" s="90"/>
      <c r="AU1419" s="90"/>
    </row>
    <row r="1420" spans="27:64" ht="12.95" customHeight="1">
      <c r="AA1420" s="90"/>
      <c r="AB1420" s="90"/>
      <c r="AC1420" s="90"/>
      <c r="AD1420" s="90"/>
      <c r="AE1420" s="90"/>
      <c r="AG1420" s="147"/>
      <c r="AN1420" s="90"/>
      <c r="AO1420" s="90"/>
      <c r="AP1420" s="90"/>
      <c r="AQ1420" s="90"/>
      <c r="AR1420" s="90"/>
      <c r="AS1420" s="90"/>
      <c r="AT1420" s="90"/>
      <c r="AU1420" s="90"/>
    </row>
    <row r="1421" spans="27:64" ht="12.95" customHeight="1">
      <c r="AA1421" s="90"/>
      <c r="AB1421" s="90"/>
      <c r="AC1421" s="90"/>
      <c r="AD1421" s="90"/>
      <c r="AE1421" s="90"/>
      <c r="AG1421" s="147"/>
      <c r="AN1421" s="90"/>
      <c r="AO1421" s="90"/>
      <c r="AP1421" s="90"/>
      <c r="AQ1421" s="90"/>
      <c r="AR1421" s="90"/>
      <c r="AS1421" s="90"/>
      <c r="AT1421" s="90"/>
      <c r="AU1421" s="90"/>
    </row>
    <row r="1422" spans="27:64" ht="12.95" customHeight="1">
      <c r="AA1422" s="90"/>
      <c r="AB1422" s="90"/>
      <c r="AC1422" s="90"/>
      <c r="AD1422" s="90"/>
      <c r="AE1422" s="90"/>
      <c r="AG1422" s="147"/>
      <c r="AN1422" s="90"/>
      <c r="AO1422" s="90"/>
      <c r="AP1422" s="90"/>
      <c r="AQ1422" s="90"/>
      <c r="AR1422" s="90"/>
      <c r="AS1422" s="90"/>
      <c r="AT1422" s="90"/>
      <c r="AU1422" s="90"/>
    </row>
    <row r="1423" spans="27:64" ht="12.95" customHeight="1">
      <c r="AA1423" s="90"/>
      <c r="AB1423" s="90"/>
      <c r="AC1423" s="90"/>
      <c r="AD1423" s="90"/>
      <c r="AE1423" s="90"/>
      <c r="AG1423" s="147"/>
      <c r="AN1423" s="90"/>
      <c r="AO1423" s="90"/>
      <c r="AP1423" s="90"/>
      <c r="AQ1423" s="90"/>
      <c r="AR1423" s="90"/>
      <c r="AS1423" s="90"/>
      <c r="AT1423" s="90"/>
      <c r="AU1423" s="90"/>
    </row>
    <row r="1424" spans="27:64" ht="12.95" customHeight="1">
      <c r="AA1424" s="90"/>
      <c r="AB1424" s="90"/>
      <c r="AC1424" s="90"/>
      <c r="AD1424" s="90"/>
      <c r="AE1424" s="90"/>
      <c r="AG1424" s="147"/>
      <c r="AN1424" s="90"/>
      <c r="AO1424" s="90"/>
      <c r="AP1424" s="90"/>
      <c r="AQ1424" s="90"/>
      <c r="AR1424" s="90"/>
      <c r="AS1424" s="90"/>
      <c r="AT1424" s="90"/>
      <c r="AU1424" s="90"/>
    </row>
    <row r="1425" spans="27:64" ht="12.95" customHeight="1">
      <c r="AA1425" s="90"/>
      <c r="AB1425" s="90"/>
      <c r="AC1425" s="90"/>
      <c r="AD1425" s="90"/>
      <c r="AE1425" s="90"/>
      <c r="AG1425" s="147"/>
      <c r="AN1425" s="90"/>
      <c r="AO1425" s="90"/>
      <c r="AP1425" s="90"/>
      <c r="AQ1425" s="90"/>
      <c r="AR1425" s="90"/>
      <c r="AS1425" s="90"/>
      <c r="AT1425" s="90"/>
      <c r="AU1425" s="90"/>
    </row>
    <row r="1426" spans="27:64" ht="12.95" customHeight="1">
      <c r="AA1426" s="90"/>
      <c r="AB1426" s="90"/>
      <c r="AC1426" s="90"/>
      <c r="AD1426" s="90"/>
      <c r="AE1426" s="90"/>
      <c r="AG1426" s="147"/>
      <c r="AN1426" s="90"/>
      <c r="AO1426" s="90"/>
      <c r="AP1426" s="90"/>
      <c r="AQ1426" s="90"/>
      <c r="AR1426" s="90"/>
      <c r="AS1426" s="90"/>
      <c r="AT1426" s="90"/>
      <c r="AU1426" s="90"/>
    </row>
    <row r="1427" spans="27:64" ht="12.95" customHeight="1">
      <c r="AA1427" s="90"/>
      <c r="AB1427" s="90"/>
      <c r="AC1427" s="90"/>
      <c r="AD1427" s="90"/>
      <c r="AE1427" s="90"/>
      <c r="AG1427" s="147"/>
      <c r="AN1427" s="90"/>
      <c r="AO1427" s="90"/>
      <c r="AP1427" s="90"/>
      <c r="AQ1427" s="90"/>
      <c r="AR1427" s="90"/>
      <c r="AS1427" s="90"/>
      <c r="AT1427" s="90"/>
      <c r="AU1427" s="90"/>
    </row>
    <row r="1428" spans="27:64" ht="12.95" customHeight="1">
      <c r="AA1428" s="90"/>
      <c r="AB1428" s="90"/>
      <c r="AC1428" s="90"/>
      <c r="AD1428" s="90"/>
      <c r="AE1428" s="90"/>
      <c r="AG1428" s="147"/>
      <c r="AN1428" s="90"/>
      <c r="AO1428" s="90"/>
      <c r="AP1428" s="90"/>
      <c r="AQ1428" s="90"/>
      <c r="AR1428" s="90"/>
      <c r="AS1428" s="90"/>
      <c r="AT1428" s="90"/>
      <c r="AU1428" s="90"/>
    </row>
    <row r="1429" spans="27:64" ht="12.95" customHeight="1">
      <c r="AA1429" s="90"/>
      <c r="AB1429" s="90"/>
      <c r="AC1429" s="90"/>
      <c r="AD1429" s="90"/>
      <c r="AE1429" s="90"/>
      <c r="AG1429" s="147"/>
      <c r="AN1429" s="90"/>
      <c r="AO1429" s="90"/>
      <c r="AP1429" s="90"/>
      <c r="AQ1429" s="90"/>
      <c r="AR1429" s="90"/>
      <c r="AS1429" s="90"/>
      <c r="AT1429" s="90"/>
      <c r="AU1429" s="90"/>
    </row>
    <row r="1430" spans="27:64" ht="12.95" customHeight="1">
      <c r="AA1430" s="90"/>
      <c r="AB1430" s="90"/>
      <c r="AC1430" s="90"/>
      <c r="AD1430" s="90"/>
      <c r="AE1430" s="90"/>
      <c r="AG1430" s="147"/>
      <c r="AN1430" s="90"/>
      <c r="AO1430" s="90"/>
      <c r="AP1430" s="90"/>
      <c r="AQ1430" s="90"/>
      <c r="AR1430" s="90"/>
      <c r="AS1430" s="90"/>
      <c r="AT1430" s="90"/>
      <c r="AU1430" s="90"/>
      <c r="AV1430" s="90"/>
      <c r="AW1430" s="90"/>
      <c r="AX1430" s="90"/>
      <c r="AY1430" s="90"/>
      <c r="AZ1430" s="90"/>
      <c r="BA1430" s="90"/>
      <c r="BB1430" s="90"/>
      <c r="BC1430" s="90"/>
      <c r="BD1430" s="90"/>
      <c r="BE1430" s="90"/>
      <c r="BF1430" s="90"/>
      <c r="BG1430" s="90"/>
      <c r="BH1430" s="90"/>
      <c r="BI1430" s="90"/>
      <c r="BJ1430" s="90"/>
      <c r="BK1430" s="90"/>
      <c r="BL1430" s="90"/>
    </row>
    <row r="1431" spans="27:64" ht="12.95" customHeight="1">
      <c r="AA1431" s="90"/>
      <c r="AB1431" s="90"/>
      <c r="AC1431" s="90"/>
      <c r="AD1431" s="90"/>
      <c r="AE1431" s="90"/>
      <c r="AG1431" s="147"/>
      <c r="AN1431" s="90"/>
      <c r="AO1431" s="90"/>
      <c r="AP1431" s="90"/>
      <c r="AQ1431" s="90"/>
      <c r="AR1431" s="90"/>
      <c r="AS1431" s="90"/>
      <c r="AT1431" s="90"/>
      <c r="AU1431" s="90"/>
    </row>
    <row r="1432" spans="27:64" ht="12.95" customHeight="1">
      <c r="AA1432" s="90"/>
      <c r="AB1432" s="90"/>
      <c r="AC1432" s="90"/>
      <c r="AD1432" s="90"/>
      <c r="AE1432" s="90"/>
      <c r="AG1432" s="147"/>
      <c r="AN1432" s="90"/>
      <c r="AO1432" s="90"/>
      <c r="AP1432" s="90"/>
      <c r="AQ1432" s="90"/>
      <c r="AR1432" s="90"/>
      <c r="AS1432" s="90"/>
      <c r="AT1432" s="90"/>
      <c r="AU1432" s="90"/>
      <c r="AV1432" s="90"/>
    </row>
    <row r="1433" spans="27:64" ht="12.95" customHeight="1">
      <c r="AA1433" s="90"/>
      <c r="AB1433" s="90"/>
      <c r="AC1433" s="90"/>
      <c r="AD1433" s="90"/>
      <c r="AE1433" s="90"/>
      <c r="AG1433" s="147"/>
      <c r="AN1433" s="90"/>
      <c r="AO1433" s="90"/>
      <c r="AP1433" s="90"/>
      <c r="AQ1433" s="90"/>
      <c r="AR1433" s="90"/>
      <c r="AS1433" s="90"/>
      <c r="AT1433" s="90"/>
      <c r="AU1433" s="90"/>
      <c r="AV1433" s="90"/>
    </row>
    <row r="1434" spans="27:64" ht="12.95" customHeight="1">
      <c r="AA1434" s="90"/>
      <c r="AB1434" s="90"/>
      <c r="AC1434" s="90"/>
      <c r="AD1434" s="90"/>
      <c r="AE1434" s="90"/>
      <c r="AG1434" s="147"/>
      <c r="AN1434" s="90"/>
      <c r="AO1434" s="90"/>
      <c r="AP1434" s="90"/>
      <c r="AQ1434" s="90"/>
      <c r="AR1434" s="90"/>
      <c r="AS1434" s="90"/>
      <c r="AT1434" s="90"/>
      <c r="AU1434" s="90"/>
      <c r="AV1434" s="90"/>
    </row>
    <row r="1435" spans="27:64" ht="12.95" customHeight="1">
      <c r="AA1435" s="90"/>
      <c r="AB1435" s="90"/>
      <c r="AC1435" s="90"/>
      <c r="AD1435" s="90"/>
      <c r="AE1435" s="90"/>
      <c r="AG1435" s="147"/>
      <c r="AN1435" s="90"/>
      <c r="AO1435" s="90"/>
      <c r="AP1435" s="90"/>
      <c r="AQ1435" s="90"/>
      <c r="AR1435" s="90"/>
      <c r="AS1435" s="90"/>
      <c r="AT1435" s="90"/>
      <c r="AU1435" s="90"/>
      <c r="AV1435" s="90"/>
      <c r="AX1435" s="90"/>
    </row>
    <row r="1436" spans="27:64" ht="12.95" customHeight="1">
      <c r="AA1436" s="90"/>
      <c r="AB1436" s="90"/>
      <c r="AC1436" s="90"/>
      <c r="AD1436" s="90"/>
      <c r="AE1436" s="90"/>
      <c r="AG1436" s="147"/>
      <c r="AN1436" s="90"/>
      <c r="AO1436" s="90"/>
      <c r="AP1436" s="90"/>
      <c r="AQ1436" s="90"/>
      <c r="AR1436" s="90"/>
      <c r="AS1436" s="90"/>
      <c r="AT1436" s="90"/>
      <c r="AU1436" s="90"/>
      <c r="AV1436" s="90"/>
      <c r="AX1436" s="90"/>
    </row>
    <row r="1437" spans="27:64" ht="12.95" customHeight="1">
      <c r="AA1437" s="90"/>
      <c r="AB1437" s="90"/>
      <c r="AC1437" s="90"/>
      <c r="AD1437" s="90"/>
      <c r="AE1437" s="90"/>
      <c r="AG1437" s="147"/>
      <c r="AN1437" s="90"/>
      <c r="AO1437" s="90"/>
      <c r="AP1437" s="90"/>
      <c r="AQ1437" s="90"/>
      <c r="AR1437" s="90"/>
      <c r="AS1437" s="90"/>
      <c r="AT1437" s="90"/>
      <c r="AU1437" s="90"/>
      <c r="AV1437" s="90"/>
      <c r="AW1437" s="90"/>
      <c r="AX1437" s="90"/>
      <c r="AY1437" s="90"/>
      <c r="AZ1437" s="90"/>
      <c r="BA1437" s="90"/>
      <c r="BB1437" s="90"/>
      <c r="BC1437" s="90"/>
      <c r="BD1437" s="90"/>
      <c r="BE1437" s="90"/>
      <c r="BF1437" s="90"/>
      <c r="BG1437" s="90"/>
      <c r="BH1437" s="90"/>
      <c r="BI1437" s="90"/>
      <c r="BJ1437" s="90"/>
      <c r="BK1437" s="90"/>
      <c r="BL1437" s="90"/>
    </row>
    <row r="1438" spans="27:64" ht="12.95" customHeight="1">
      <c r="AA1438" s="90"/>
      <c r="AB1438" s="90"/>
      <c r="AC1438" s="90"/>
      <c r="AD1438" s="90"/>
      <c r="AE1438" s="90"/>
      <c r="AG1438" s="147"/>
      <c r="AN1438" s="90"/>
      <c r="AO1438" s="90"/>
      <c r="AP1438" s="90"/>
      <c r="AQ1438" s="90"/>
      <c r="AR1438" s="90"/>
      <c r="AS1438" s="90"/>
      <c r="AT1438" s="90"/>
      <c r="AU1438" s="90"/>
    </row>
    <row r="1439" spans="27:64" ht="12.95" customHeight="1">
      <c r="AA1439" s="90"/>
      <c r="AB1439" s="90"/>
      <c r="AC1439" s="90"/>
      <c r="AD1439" s="90"/>
      <c r="AE1439" s="90"/>
      <c r="AG1439" s="147"/>
      <c r="AN1439" s="90"/>
      <c r="AO1439" s="90"/>
      <c r="AP1439" s="90"/>
      <c r="AQ1439" s="90"/>
      <c r="AR1439" s="90"/>
      <c r="AS1439" s="90"/>
      <c r="AT1439" s="90"/>
      <c r="AU1439" s="90"/>
    </row>
    <row r="1440" spans="27:64" ht="12.95" customHeight="1">
      <c r="AA1440" s="90"/>
      <c r="AB1440" s="90"/>
      <c r="AC1440" s="90"/>
      <c r="AD1440" s="90"/>
      <c r="AE1440" s="90"/>
      <c r="AG1440" s="147"/>
      <c r="AN1440" s="90"/>
      <c r="AO1440" s="90"/>
      <c r="AP1440" s="90"/>
      <c r="AQ1440" s="90"/>
      <c r="AR1440" s="90"/>
      <c r="AS1440" s="90"/>
      <c r="AT1440" s="90"/>
      <c r="AU1440" s="90"/>
    </row>
    <row r="1441" spans="27:64" ht="12.95" customHeight="1">
      <c r="AA1441" s="90"/>
      <c r="AB1441" s="90"/>
      <c r="AC1441" s="90"/>
      <c r="AD1441" s="90"/>
      <c r="AE1441" s="90"/>
      <c r="AG1441" s="147"/>
      <c r="AN1441" s="90"/>
      <c r="AO1441" s="90"/>
      <c r="AP1441" s="90"/>
      <c r="AQ1441" s="90"/>
      <c r="AR1441" s="90"/>
      <c r="AS1441" s="90"/>
      <c r="AT1441" s="90"/>
      <c r="AU1441" s="90"/>
      <c r="AV1441" s="90"/>
      <c r="AW1441" s="90"/>
      <c r="AX1441" s="90"/>
      <c r="AY1441" s="90"/>
      <c r="AZ1441" s="90"/>
      <c r="BA1441" s="90"/>
      <c r="BB1441" s="90"/>
      <c r="BC1441" s="90"/>
      <c r="BD1441" s="90"/>
      <c r="BE1441" s="90"/>
      <c r="BF1441" s="90"/>
      <c r="BG1441" s="90"/>
      <c r="BH1441" s="90"/>
      <c r="BI1441" s="90"/>
      <c r="BJ1441" s="90"/>
      <c r="BK1441" s="90"/>
      <c r="BL1441" s="90"/>
    </row>
    <row r="1442" spans="27:64" ht="12.95" customHeight="1">
      <c r="AA1442" s="90"/>
      <c r="AB1442" s="90"/>
      <c r="AC1442" s="90"/>
      <c r="AD1442" s="90"/>
      <c r="AE1442" s="90"/>
      <c r="AG1442" s="147"/>
      <c r="AN1442" s="90"/>
      <c r="AO1442" s="90"/>
      <c r="AP1442" s="90"/>
      <c r="AQ1442" s="90"/>
      <c r="AR1442" s="90"/>
      <c r="AS1442" s="90"/>
      <c r="AT1442" s="90"/>
      <c r="AU1442" s="90"/>
      <c r="AV1442" s="90"/>
      <c r="AX1442" s="90"/>
    </row>
    <row r="1443" spans="27:64" ht="12.95" customHeight="1">
      <c r="AA1443" s="90"/>
      <c r="AB1443" s="90"/>
      <c r="AC1443" s="90"/>
      <c r="AD1443" s="90"/>
      <c r="AE1443" s="90"/>
      <c r="AG1443" s="147"/>
      <c r="AN1443" s="90"/>
      <c r="AO1443" s="90"/>
      <c r="AP1443" s="90"/>
      <c r="AQ1443" s="90"/>
      <c r="AR1443" s="90"/>
      <c r="AS1443" s="90"/>
      <c r="AT1443" s="90"/>
      <c r="AU1443" s="90"/>
      <c r="AV1443" s="90"/>
      <c r="AX1443" s="90"/>
      <c r="AY1443" s="90"/>
      <c r="AZ1443" s="90"/>
      <c r="BA1443" s="90"/>
      <c r="BB1443" s="90"/>
      <c r="BC1443" s="90"/>
      <c r="BD1443" s="90"/>
      <c r="BE1443" s="90"/>
      <c r="BF1443" s="90"/>
      <c r="BG1443" s="90"/>
      <c r="BH1443" s="90"/>
      <c r="BI1443" s="90"/>
      <c r="BJ1443" s="90"/>
      <c r="BK1443" s="90"/>
      <c r="BL1443" s="90"/>
    </row>
    <row r="1444" spans="27:64" ht="12.95" customHeight="1">
      <c r="AA1444" s="90"/>
      <c r="AB1444" s="90"/>
      <c r="AC1444" s="90"/>
      <c r="AD1444" s="90"/>
      <c r="AE1444" s="90"/>
      <c r="AG1444" s="147"/>
      <c r="AN1444" s="90"/>
      <c r="AO1444" s="90"/>
      <c r="AP1444" s="90"/>
      <c r="AQ1444" s="90"/>
      <c r="AR1444" s="90"/>
      <c r="AS1444" s="90"/>
      <c r="AT1444" s="90"/>
      <c r="AU1444" s="90"/>
      <c r="AV1444" s="90"/>
      <c r="AW1444" s="90"/>
      <c r="AX1444" s="90"/>
      <c r="AY1444" s="90"/>
      <c r="AZ1444" s="90"/>
      <c r="BA1444" s="90"/>
      <c r="BB1444" s="90"/>
      <c r="BC1444" s="90"/>
      <c r="BD1444" s="90"/>
      <c r="BE1444" s="90"/>
      <c r="BF1444" s="90"/>
      <c r="BG1444" s="90"/>
      <c r="BH1444" s="90"/>
      <c r="BI1444" s="90"/>
      <c r="BJ1444" s="90"/>
      <c r="BK1444" s="90"/>
      <c r="BL1444" s="90"/>
    </row>
    <row r="1445" spans="27:64" ht="12.95" customHeight="1">
      <c r="AA1445" s="90"/>
      <c r="AB1445" s="90"/>
      <c r="AC1445" s="90"/>
      <c r="AD1445" s="90"/>
      <c r="AE1445" s="90"/>
      <c r="AG1445" s="147"/>
      <c r="AN1445" s="90"/>
      <c r="AO1445" s="90"/>
      <c r="AP1445" s="90"/>
      <c r="AQ1445" s="90"/>
      <c r="AR1445" s="90"/>
      <c r="AS1445" s="90"/>
      <c r="AT1445" s="90"/>
      <c r="AU1445" s="90"/>
      <c r="AV1445" s="90"/>
      <c r="AW1445" s="90"/>
      <c r="AX1445" s="90"/>
      <c r="AY1445" s="90"/>
      <c r="AZ1445" s="90"/>
      <c r="BA1445" s="90"/>
      <c r="BB1445" s="90"/>
      <c r="BC1445" s="90"/>
      <c r="BD1445" s="90"/>
      <c r="BE1445" s="90"/>
      <c r="BF1445" s="90"/>
      <c r="BG1445" s="90"/>
      <c r="BH1445" s="90"/>
      <c r="BI1445" s="90"/>
      <c r="BJ1445" s="90"/>
      <c r="BK1445" s="90"/>
      <c r="BL1445" s="90"/>
    </row>
    <row r="1446" spans="27:64" ht="12.95" customHeight="1">
      <c r="AA1446" s="90"/>
      <c r="AB1446" s="90"/>
      <c r="AC1446" s="90"/>
      <c r="AD1446" s="90"/>
      <c r="AE1446" s="90"/>
      <c r="AG1446" s="147"/>
      <c r="AN1446" s="90"/>
      <c r="AO1446" s="90"/>
      <c r="AP1446" s="90"/>
      <c r="AQ1446" s="90"/>
      <c r="AR1446" s="90"/>
      <c r="AS1446" s="90"/>
      <c r="AT1446" s="90"/>
      <c r="AU1446" s="90"/>
      <c r="AV1446" s="90"/>
    </row>
    <row r="1447" spans="27:64" ht="12.95" customHeight="1">
      <c r="AA1447" s="90"/>
      <c r="AB1447" s="90"/>
      <c r="AC1447" s="90"/>
      <c r="AD1447" s="90"/>
      <c r="AE1447" s="90"/>
      <c r="AG1447" s="147"/>
      <c r="AN1447" s="90"/>
      <c r="AO1447" s="90"/>
      <c r="AP1447" s="90"/>
      <c r="AQ1447" s="90"/>
      <c r="AR1447" s="90"/>
      <c r="AS1447" s="90"/>
      <c r="AT1447" s="90"/>
      <c r="AU1447" s="90"/>
    </row>
    <row r="1448" spans="27:64" ht="12.95" customHeight="1">
      <c r="AA1448" s="90"/>
      <c r="AB1448" s="90"/>
      <c r="AC1448" s="90"/>
      <c r="AD1448" s="90"/>
      <c r="AE1448" s="90"/>
      <c r="AG1448" s="147"/>
      <c r="AN1448" s="90"/>
      <c r="AO1448" s="90"/>
      <c r="AP1448" s="90"/>
      <c r="AQ1448" s="90"/>
      <c r="AR1448" s="90"/>
      <c r="AS1448" s="90"/>
      <c r="AT1448" s="90"/>
      <c r="AU1448" s="90"/>
      <c r="AV1448" s="90"/>
      <c r="AX1448" s="90"/>
    </row>
    <row r="1449" spans="27:64" ht="12.95" customHeight="1">
      <c r="AA1449" s="90"/>
      <c r="AB1449" s="90"/>
      <c r="AC1449" s="90"/>
      <c r="AD1449" s="90"/>
      <c r="AE1449" s="90"/>
      <c r="AG1449" s="147"/>
      <c r="AN1449" s="90"/>
      <c r="AO1449" s="90"/>
      <c r="AP1449" s="90"/>
      <c r="AQ1449" s="90"/>
      <c r="AR1449" s="90"/>
      <c r="AS1449" s="90"/>
      <c r="AT1449" s="90"/>
      <c r="AU1449" s="90"/>
      <c r="AV1449" s="90"/>
      <c r="AX1449" s="90"/>
      <c r="AY1449" s="90"/>
      <c r="AZ1449" s="90"/>
      <c r="BA1449" s="90"/>
      <c r="BB1449" s="90"/>
      <c r="BC1449" s="90"/>
      <c r="BD1449" s="90"/>
      <c r="BE1449" s="90"/>
      <c r="BF1449" s="90"/>
      <c r="BG1449" s="90"/>
      <c r="BH1449" s="90"/>
      <c r="BI1449" s="90"/>
      <c r="BJ1449" s="90"/>
      <c r="BK1449" s="90"/>
      <c r="BL1449" s="90"/>
    </row>
    <row r="1450" spans="27:64" ht="12.95" customHeight="1">
      <c r="AA1450" s="90"/>
      <c r="AB1450" s="90"/>
      <c r="AC1450" s="90"/>
      <c r="AD1450" s="90"/>
      <c r="AE1450" s="90"/>
      <c r="AG1450" s="147"/>
      <c r="AN1450" s="90"/>
      <c r="AO1450" s="90"/>
      <c r="AP1450" s="90"/>
      <c r="AQ1450" s="90"/>
      <c r="AR1450" s="90"/>
      <c r="AS1450" s="90"/>
      <c r="AT1450" s="90"/>
      <c r="AU1450" s="90"/>
      <c r="AV1450" s="90"/>
      <c r="AW1450" s="90"/>
      <c r="AX1450" s="90"/>
      <c r="AY1450" s="90"/>
      <c r="AZ1450" s="90"/>
      <c r="BA1450" s="90"/>
      <c r="BB1450" s="90"/>
      <c r="BC1450" s="90"/>
      <c r="BD1450" s="90"/>
      <c r="BE1450" s="90"/>
      <c r="BF1450" s="90"/>
      <c r="BG1450" s="90"/>
      <c r="BH1450" s="90"/>
      <c r="BI1450" s="90"/>
      <c r="BJ1450" s="90"/>
      <c r="BK1450" s="90"/>
      <c r="BL1450" s="90"/>
    </row>
    <row r="1451" spans="27:64" ht="12.95" customHeight="1">
      <c r="AA1451" s="90"/>
      <c r="AB1451" s="90"/>
      <c r="AC1451" s="90"/>
      <c r="AD1451" s="90"/>
      <c r="AE1451" s="90"/>
      <c r="AG1451" s="147"/>
      <c r="AN1451" s="90"/>
      <c r="AO1451" s="90"/>
      <c r="AP1451" s="90"/>
      <c r="AQ1451" s="90"/>
      <c r="AR1451" s="90"/>
      <c r="AS1451" s="90"/>
      <c r="AT1451" s="90"/>
      <c r="AU1451" s="90"/>
      <c r="AV1451" s="90"/>
      <c r="AW1451" s="90"/>
      <c r="AX1451" s="90"/>
      <c r="AY1451" s="90"/>
      <c r="AZ1451" s="90"/>
      <c r="BA1451" s="90"/>
      <c r="BB1451" s="90"/>
      <c r="BC1451" s="90"/>
      <c r="BD1451" s="90"/>
      <c r="BE1451" s="90"/>
      <c r="BF1451" s="90"/>
      <c r="BG1451" s="90"/>
      <c r="BH1451" s="90"/>
      <c r="BI1451" s="90"/>
      <c r="BJ1451" s="90"/>
      <c r="BK1451" s="90"/>
      <c r="BL1451" s="90"/>
    </row>
    <row r="1452" spans="27:64" ht="12.95" customHeight="1">
      <c r="AA1452" s="90"/>
      <c r="AB1452" s="90"/>
      <c r="AC1452" s="90"/>
      <c r="AD1452" s="90"/>
      <c r="AE1452" s="90"/>
      <c r="AG1452" s="147"/>
      <c r="AN1452" s="90"/>
      <c r="AO1452" s="90"/>
      <c r="AP1452" s="90"/>
      <c r="AQ1452" s="90"/>
      <c r="AR1452" s="90"/>
      <c r="AS1452" s="90"/>
      <c r="AT1452" s="90"/>
      <c r="AU1452" s="90"/>
    </row>
    <row r="1453" spans="27:64" ht="12.95" customHeight="1">
      <c r="AA1453" s="90"/>
      <c r="AB1453" s="90"/>
      <c r="AC1453" s="90"/>
      <c r="AD1453" s="90"/>
      <c r="AE1453" s="90"/>
      <c r="AG1453" s="147"/>
      <c r="AN1453" s="90"/>
      <c r="AO1453" s="90"/>
      <c r="AP1453" s="90"/>
      <c r="AQ1453" s="90"/>
      <c r="AR1453" s="90"/>
      <c r="AS1453" s="90"/>
      <c r="AT1453" s="90"/>
      <c r="AU1453" s="90"/>
    </row>
    <row r="1454" spans="27:64" ht="12.95" customHeight="1">
      <c r="AA1454" s="90"/>
      <c r="AB1454" s="90"/>
      <c r="AC1454" s="90"/>
      <c r="AD1454" s="90"/>
      <c r="AE1454" s="90"/>
      <c r="AG1454" s="147"/>
      <c r="AN1454" s="90"/>
      <c r="AO1454" s="90"/>
      <c r="AP1454" s="90"/>
      <c r="AQ1454" s="90"/>
      <c r="AR1454" s="90"/>
      <c r="AS1454" s="90"/>
      <c r="AT1454" s="90"/>
      <c r="AU1454" s="90"/>
      <c r="AV1454" s="90"/>
      <c r="AX1454" s="90"/>
      <c r="AY1454" s="90"/>
      <c r="AZ1454" s="90"/>
      <c r="BA1454" s="90"/>
      <c r="BB1454" s="90"/>
      <c r="BC1454" s="90"/>
      <c r="BD1454" s="90"/>
      <c r="BE1454" s="90"/>
      <c r="BF1454" s="90"/>
      <c r="BG1454" s="90"/>
      <c r="BH1454" s="90"/>
      <c r="BI1454" s="90"/>
      <c r="BJ1454" s="90"/>
      <c r="BK1454" s="90"/>
      <c r="BL1454" s="90"/>
    </row>
    <row r="1455" spans="27:64" ht="12.95" customHeight="1">
      <c r="AA1455" s="90"/>
      <c r="AB1455" s="90"/>
      <c r="AC1455" s="90"/>
      <c r="AD1455" s="90"/>
      <c r="AE1455" s="90"/>
      <c r="AG1455" s="147"/>
      <c r="AN1455" s="90"/>
      <c r="AO1455" s="90"/>
      <c r="AP1455" s="90"/>
      <c r="AQ1455" s="90"/>
      <c r="AR1455" s="90"/>
      <c r="AS1455" s="90"/>
      <c r="AT1455" s="90"/>
      <c r="AU1455" s="90"/>
      <c r="AV1455" s="90"/>
      <c r="AW1455" s="90"/>
      <c r="AX1455" s="90"/>
      <c r="AY1455" s="90"/>
      <c r="AZ1455" s="90"/>
      <c r="BA1455" s="90"/>
      <c r="BB1455" s="90"/>
      <c r="BC1455" s="90"/>
      <c r="BD1455" s="90"/>
      <c r="BE1455" s="90"/>
      <c r="BF1455" s="90"/>
      <c r="BG1455" s="90"/>
      <c r="BH1455" s="90"/>
      <c r="BI1455" s="90"/>
      <c r="BJ1455" s="90"/>
      <c r="BK1455" s="90"/>
      <c r="BL1455" s="90"/>
    </row>
    <row r="1456" spans="27:64" ht="12.95" customHeight="1">
      <c r="AA1456" s="90"/>
      <c r="AB1456" s="90"/>
      <c r="AC1456" s="90"/>
      <c r="AD1456" s="90"/>
      <c r="AE1456" s="90"/>
      <c r="AG1456" s="147"/>
      <c r="AN1456" s="90"/>
      <c r="AO1456" s="90"/>
      <c r="AP1456" s="90"/>
      <c r="AQ1456" s="90"/>
      <c r="AR1456" s="90"/>
      <c r="AS1456" s="90"/>
      <c r="AT1456" s="90"/>
      <c r="AU1456" s="90"/>
      <c r="AV1456" s="90"/>
      <c r="AW1456" s="90"/>
      <c r="AX1456" s="90"/>
      <c r="AY1456" s="90"/>
      <c r="AZ1456" s="90"/>
      <c r="BA1456" s="90"/>
      <c r="BB1456" s="90"/>
      <c r="BC1456" s="90"/>
      <c r="BD1456" s="90"/>
      <c r="BE1456" s="90"/>
      <c r="BF1456" s="90"/>
      <c r="BG1456" s="90"/>
      <c r="BH1456" s="90"/>
      <c r="BI1456" s="90"/>
      <c r="BJ1456" s="90"/>
      <c r="BK1456" s="90"/>
      <c r="BL1456" s="90"/>
    </row>
    <row r="1457" spans="27:64" ht="12.95" customHeight="1">
      <c r="AA1457" s="90"/>
      <c r="AB1457" s="90"/>
      <c r="AC1457" s="90"/>
      <c r="AD1457" s="90"/>
      <c r="AE1457" s="90"/>
      <c r="AG1457" s="147"/>
      <c r="AN1457" s="90"/>
      <c r="AO1457" s="90"/>
      <c r="AP1457" s="90"/>
      <c r="AQ1457" s="90"/>
      <c r="AR1457" s="90"/>
      <c r="AS1457" s="90"/>
      <c r="AT1457" s="90"/>
      <c r="AU1457" s="90"/>
    </row>
    <row r="1458" spans="27:64" ht="12.95" customHeight="1">
      <c r="AA1458" s="90"/>
      <c r="AB1458" s="90"/>
      <c r="AC1458" s="90"/>
      <c r="AD1458" s="90"/>
      <c r="AE1458" s="90"/>
      <c r="AG1458" s="147"/>
      <c r="AN1458" s="90"/>
      <c r="AO1458" s="90"/>
      <c r="AP1458" s="90"/>
      <c r="AQ1458" s="90"/>
      <c r="AR1458" s="90"/>
      <c r="AS1458" s="90"/>
      <c r="AT1458" s="90"/>
      <c r="AU1458" s="90"/>
      <c r="AV1458" s="90"/>
      <c r="AW1458" s="90"/>
      <c r="AX1458" s="90"/>
      <c r="AY1458" s="90"/>
      <c r="AZ1458" s="90"/>
      <c r="BA1458" s="90"/>
      <c r="BB1458" s="90"/>
      <c r="BC1458" s="90"/>
      <c r="BD1458" s="90"/>
      <c r="BE1458" s="90"/>
      <c r="BF1458" s="90"/>
      <c r="BG1458" s="90"/>
      <c r="BH1458" s="90"/>
      <c r="BI1458" s="90"/>
      <c r="BJ1458" s="90"/>
      <c r="BK1458" s="90"/>
      <c r="BL1458" s="90"/>
    </row>
    <row r="1459" spans="27:64" ht="12.95" customHeight="1">
      <c r="AA1459" s="90"/>
      <c r="AB1459" s="90"/>
      <c r="AC1459" s="90"/>
      <c r="AD1459" s="90"/>
      <c r="AE1459" s="90"/>
      <c r="AG1459" s="147"/>
      <c r="AN1459" s="90"/>
      <c r="AO1459" s="90"/>
      <c r="AP1459" s="90"/>
      <c r="AQ1459" s="90"/>
      <c r="AR1459" s="90"/>
      <c r="AS1459" s="90"/>
      <c r="AT1459" s="90"/>
      <c r="AU1459" s="90"/>
      <c r="AV1459" s="90"/>
    </row>
    <row r="1460" spans="27:64" ht="12.95" customHeight="1">
      <c r="AA1460" s="90"/>
      <c r="AB1460" s="90"/>
      <c r="AC1460" s="90"/>
      <c r="AD1460" s="90"/>
      <c r="AE1460" s="90"/>
      <c r="AG1460" s="147"/>
      <c r="AN1460" s="90"/>
      <c r="AO1460" s="90"/>
      <c r="AP1460" s="90"/>
      <c r="AQ1460" s="90"/>
      <c r="AR1460" s="90"/>
      <c r="AS1460" s="90"/>
      <c r="AT1460" s="90"/>
      <c r="AU1460" s="90"/>
      <c r="AV1460" s="90"/>
    </row>
    <row r="1461" spans="27:64" ht="12.95" customHeight="1">
      <c r="AA1461" s="90"/>
      <c r="AB1461" s="90"/>
      <c r="AC1461" s="90"/>
      <c r="AD1461" s="90"/>
      <c r="AE1461" s="90"/>
      <c r="AG1461" s="147"/>
      <c r="AN1461" s="90"/>
      <c r="AO1461" s="90"/>
      <c r="AP1461" s="90"/>
      <c r="AQ1461" s="90"/>
      <c r="AR1461" s="90"/>
      <c r="AS1461" s="90"/>
      <c r="AT1461" s="90"/>
      <c r="AU1461" s="90"/>
      <c r="AV1461" s="90"/>
    </row>
    <row r="1462" spans="27:64" ht="12.95" customHeight="1">
      <c r="AA1462" s="90"/>
      <c r="AB1462" s="90"/>
      <c r="AC1462" s="90"/>
      <c r="AD1462" s="90"/>
      <c r="AE1462" s="90"/>
      <c r="AG1462" s="147"/>
      <c r="AN1462" s="90"/>
      <c r="AO1462" s="90"/>
      <c r="AP1462" s="90"/>
      <c r="AQ1462" s="90"/>
      <c r="AR1462" s="90"/>
      <c r="AS1462" s="90"/>
      <c r="AT1462" s="90"/>
      <c r="AU1462" s="90"/>
      <c r="AV1462" s="90"/>
      <c r="AW1462" s="90"/>
      <c r="AX1462" s="90"/>
      <c r="AY1462" s="90"/>
      <c r="AZ1462" s="90"/>
      <c r="BA1462" s="90"/>
      <c r="BB1462" s="90"/>
      <c r="BC1462" s="90"/>
      <c r="BD1462" s="90"/>
      <c r="BE1462" s="90"/>
      <c r="BF1462" s="90"/>
      <c r="BG1462" s="90"/>
      <c r="BH1462" s="90"/>
      <c r="BI1462" s="90"/>
      <c r="BJ1462" s="90"/>
      <c r="BK1462" s="90"/>
      <c r="BL1462" s="90"/>
    </row>
    <row r="1463" spans="27:64" ht="12.95" customHeight="1">
      <c r="AA1463" s="90"/>
      <c r="AB1463" s="90"/>
      <c r="AC1463" s="90"/>
      <c r="AD1463" s="90"/>
      <c r="AE1463" s="90"/>
      <c r="AG1463" s="147"/>
      <c r="AN1463" s="90"/>
      <c r="AO1463" s="90"/>
      <c r="AP1463" s="90"/>
      <c r="AQ1463" s="90"/>
      <c r="AR1463" s="90"/>
      <c r="AS1463" s="90"/>
      <c r="AT1463" s="90"/>
      <c r="AU1463" s="90"/>
      <c r="AV1463" s="90"/>
      <c r="AW1463" s="90"/>
      <c r="AX1463" s="90"/>
      <c r="AY1463" s="90"/>
      <c r="AZ1463" s="90"/>
      <c r="BA1463" s="90"/>
      <c r="BB1463" s="90"/>
      <c r="BC1463" s="90"/>
      <c r="BD1463" s="90"/>
      <c r="BE1463" s="90"/>
      <c r="BF1463" s="90"/>
      <c r="BG1463" s="90"/>
      <c r="BH1463" s="90"/>
      <c r="BI1463" s="90"/>
      <c r="BJ1463" s="90"/>
      <c r="BK1463" s="90"/>
      <c r="BL1463" s="90"/>
    </row>
    <row r="1464" spans="27:64" ht="12.95" customHeight="1">
      <c r="AA1464" s="90"/>
      <c r="AB1464" s="90"/>
      <c r="AC1464" s="90"/>
      <c r="AD1464" s="90"/>
      <c r="AE1464" s="90"/>
      <c r="AG1464" s="147"/>
      <c r="AN1464" s="90"/>
      <c r="AO1464" s="90"/>
      <c r="AP1464" s="90"/>
      <c r="AQ1464" s="90"/>
      <c r="AR1464" s="90"/>
      <c r="AS1464" s="90"/>
      <c r="AT1464" s="90"/>
      <c r="AU1464" s="90"/>
    </row>
    <row r="1465" spans="27:64" ht="12.95" customHeight="1">
      <c r="AA1465" s="90"/>
      <c r="AB1465" s="90"/>
      <c r="AC1465" s="90"/>
      <c r="AD1465" s="90"/>
      <c r="AE1465" s="90"/>
      <c r="AG1465" s="147"/>
      <c r="AN1465" s="90"/>
      <c r="AO1465" s="90"/>
      <c r="AP1465" s="90"/>
      <c r="AQ1465" s="90"/>
      <c r="AR1465" s="90"/>
      <c r="AS1465" s="90"/>
      <c r="AT1465" s="90"/>
      <c r="AU1465" s="90"/>
      <c r="AV1465" s="90"/>
      <c r="AW1465" s="90"/>
      <c r="AX1465" s="90"/>
      <c r="AY1465" s="90"/>
      <c r="AZ1465" s="90"/>
      <c r="BA1465" s="90"/>
      <c r="BB1465" s="90"/>
      <c r="BC1465" s="90"/>
      <c r="BD1465" s="90"/>
      <c r="BE1465" s="90"/>
      <c r="BF1465" s="90"/>
      <c r="BG1465" s="90"/>
      <c r="BH1465" s="90"/>
      <c r="BI1465" s="90"/>
      <c r="BJ1465" s="90"/>
      <c r="BK1465" s="90"/>
      <c r="BL1465" s="90"/>
    </row>
    <row r="1466" spans="27:64" ht="12.95" customHeight="1">
      <c r="AA1466" s="90"/>
      <c r="AB1466" s="90"/>
      <c r="AC1466" s="90"/>
      <c r="AD1466" s="90"/>
      <c r="AE1466" s="90"/>
      <c r="AG1466" s="147"/>
      <c r="AN1466" s="90"/>
      <c r="AO1466" s="90"/>
      <c r="AP1466" s="90"/>
      <c r="AQ1466" s="90"/>
      <c r="AR1466" s="90"/>
      <c r="AS1466" s="90"/>
      <c r="AT1466" s="90"/>
      <c r="AU1466" s="90"/>
      <c r="AV1466" s="90"/>
    </row>
    <row r="1467" spans="27:64" ht="12.95" customHeight="1">
      <c r="AA1467" s="90"/>
      <c r="AB1467" s="90"/>
      <c r="AC1467" s="90"/>
      <c r="AD1467" s="90"/>
      <c r="AE1467" s="90"/>
      <c r="AG1467" s="147"/>
      <c r="AN1467" s="90"/>
      <c r="AO1467" s="90"/>
      <c r="AP1467" s="90"/>
      <c r="AQ1467" s="90"/>
      <c r="AR1467" s="90"/>
      <c r="AS1467" s="90"/>
      <c r="AT1467" s="90"/>
      <c r="AU1467" s="90"/>
      <c r="AV1467" s="90"/>
    </row>
    <row r="1468" spans="27:64" ht="12.95" customHeight="1">
      <c r="AA1468" s="90"/>
      <c r="AB1468" s="90"/>
      <c r="AC1468" s="90"/>
      <c r="AD1468" s="90"/>
      <c r="AE1468" s="90"/>
      <c r="AG1468" s="147"/>
      <c r="AN1468" s="90"/>
      <c r="AO1468" s="90"/>
      <c r="AP1468" s="90"/>
      <c r="AQ1468" s="90"/>
      <c r="AR1468" s="90"/>
      <c r="AS1468" s="90"/>
      <c r="AT1468" s="90"/>
      <c r="AU1468" s="90"/>
    </row>
    <row r="1469" spans="27:64" ht="12.95" customHeight="1">
      <c r="AA1469" s="90"/>
      <c r="AB1469" s="90"/>
      <c r="AC1469" s="90"/>
      <c r="AD1469" s="90"/>
      <c r="AE1469" s="90"/>
      <c r="AG1469" s="147"/>
      <c r="AN1469" s="90"/>
      <c r="AO1469" s="90"/>
      <c r="AP1469" s="90"/>
      <c r="AQ1469" s="90"/>
      <c r="AR1469" s="90"/>
      <c r="AS1469" s="90"/>
      <c r="AT1469" s="90"/>
      <c r="AU1469" s="90"/>
      <c r="AV1469" s="90"/>
      <c r="AX1469" s="90"/>
      <c r="AY1469" s="90"/>
      <c r="AZ1469" s="90"/>
      <c r="BA1469" s="90"/>
      <c r="BB1469" s="90"/>
      <c r="BC1469" s="90"/>
      <c r="BD1469" s="90"/>
      <c r="BE1469" s="90"/>
      <c r="BF1469" s="90"/>
      <c r="BG1469" s="90"/>
      <c r="BH1469" s="90"/>
      <c r="BI1469" s="90"/>
      <c r="BJ1469" s="90"/>
      <c r="BK1469" s="90"/>
      <c r="BL1469" s="90"/>
    </row>
    <row r="1470" spans="27:64" ht="12.95" customHeight="1">
      <c r="AA1470" s="90"/>
      <c r="AB1470" s="90"/>
      <c r="AC1470" s="90"/>
      <c r="AD1470" s="90"/>
      <c r="AE1470" s="90"/>
      <c r="AG1470" s="147"/>
      <c r="AN1470" s="90"/>
      <c r="AO1470" s="90"/>
      <c r="AP1470" s="90"/>
      <c r="AQ1470" s="90"/>
      <c r="AR1470" s="90"/>
      <c r="AS1470" s="90"/>
      <c r="AT1470" s="90"/>
      <c r="AU1470" s="90"/>
      <c r="AV1470" s="90"/>
      <c r="AX1470" s="90"/>
    </row>
    <row r="1471" spans="27:64" ht="12.95" customHeight="1">
      <c r="AA1471" s="90"/>
      <c r="AB1471" s="90"/>
      <c r="AC1471" s="90"/>
      <c r="AD1471" s="90"/>
      <c r="AE1471" s="90"/>
      <c r="AG1471" s="147"/>
      <c r="AN1471" s="90"/>
      <c r="AO1471" s="90"/>
      <c r="AP1471" s="90"/>
      <c r="AQ1471" s="90"/>
      <c r="AR1471" s="90"/>
      <c r="AS1471" s="90"/>
      <c r="AT1471" s="90"/>
      <c r="AU1471" s="90"/>
      <c r="AV1471" s="90"/>
      <c r="AX1471" s="90"/>
    </row>
    <row r="1472" spans="27:64" ht="12.95" customHeight="1">
      <c r="AA1472" s="90"/>
      <c r="AB1472" s="90"/>
      <c r="AC1472" s="90"/>
      <c r="AD1472" s="90"/>
      <c r="AE1472" s="90"/>
      <c r="AG1472" s="147"/>
      <c r="AN1472" s="90"/>
      <c r="AO1472" s="90"/>
      <c r="AP1472" s="90"/>
      <c r="AQ1472" s="90"/>
      <c r="AR1472" s="90"/>
      <c r="AS1472" s="90"/>
      <c r="AT1472" s="90"/>
      <c r="AU1472" s="90"/>
      <c r="AV1472" s="90"/>
      <c r="AW1472" s="90"/>
      <c r="AX1472" s="90"/>
      <c r="AY1472" s="90"/>
      <c r="AZ1472" s="90"/>
      <c r="BA1472" s="90"/>
      <c r="BB1472" s="90"/>
      <c r="BC1472" s="90"/>
      <c r="BD1472" s="90"/>
      <c r="BE1472" s="90"/>
      <c r="BF1472" s="90"/>
      <c r="BG1472" s="90"/>
      <c r="BH1472" s="90"/>
      <c r="BI1472" s="90"/>
      <c r="BJ1472" s="90"/>
      <c r="BK1472" s="90"/>
      <c r="BL1472" s="90"/>
    </row>
    <row r="1473" spans="27:64" ht="12.95" customHeight="1">
      <c r="AA1473" s="90"/>
      <c r="AB1473" s="90"/>
      <c r="AC1473" s="90"/>
      <c r="AD1473" s="90"/>
      <c r="AE1473" s="90"/>
      <c r="AG1473" s="147"/>
      <c r="AN1473" s="90"/>
      <c r="AO1473" s="90"/>
      <c r="AP1473" s="90"/>
      <c r="AQ1473" s="90"/>
      <c r="AR1473" s="90"/>
      <c r="AS1473" s="90"/>
      <c r="AT1473" s="90"/>
      <c r="AU1473" s="90"/>
      <c r="AV1473" s="90"/>
      <c r="AW1473" s="90"/>
      <c r="AX1473" s="90"/>
      <c r="AY1473" s="90"/>
      <c r="AZ1473" s="90"/>
      <c r="BA1473" s="90"/>
      <c r="BB1473" s="90"/>
      <c r="BC1473" s="90"/>
      <c r="BD1473" s="90"/>
      <c r="BE1473" s="90"/>
      <c r="BF1473" s="90"/>
      <c r="BG1473" s="90"/>
      <c r="BH1473" s="90"/>
      <c r="BI1473" s="90"/>
      <c r="BJ1473" s="90"/>
      <c r="BK1473" s="90"/>
      <c r="BL1473" s="90"/>
    </row>
    <row r="1474" spans="27:64" ht="12.95" customHeight="1">
      <c r="AA1474" s="90"/>
      <c r="AB1474" s="90"/>
      <c r="AC1474" s="90"/>
      <c r="AD1474" s="90"/>
      <c r="AE1474" s="90"/>
      <c r="AG1474" s="147"/>
      <c r="AN1474" s="90"/>
      <c r="AO1474" s="90"/>
      <c r="AP1474" s="90"/>
      <c r="AQ1474" s="90"/>
      <c r="AR1474" s="90"/>
      <c r="AS1474" s="90"/>
      <c r="AT1474" s="90"/>
      <c r="AU1474" s="90"/>
      <c r="AV1474" s="90"/>
      <c r="AW1474" s="90"/>
      <c r="AX1474" s="90"/>
      <c r="AY1474" s="90"/>
      <c r="AZ1474" s="90"/>
      <c r="BA1474" s="90"/>
      <c r="BB1474" s="90"/>
      <c r="BC1474" s="90"/>
      <c r="BD1474" s="90"/>
      <c r="BE1474" s="90"/>
      <c r="BF1474" s="90"/>
      <c r="BG1474" s="90"/>
      <c r="BH1474" s="90"/>
      <c r="BI1474" s="90"/>
      <c r="BJ1474" s="90"/>
      <c r="BK1474" s="90"/>
      <c r="BL1474" s="90"/>
    </row>
    <row r="1475" spans="27:64" ht="12.95" customHeight="1">
      <c r="AA1475" s="90"/>
      <c r="AB1475" s="90"/>
      <c r="AC1475" s="90"/>
      <c r="AD1475" s="90"/>
      <c r="AE1475" s="90"/>
      <c r="AG1475" s="147"/>
      <c r="AN1475" s="90"/>
      <c r="AO1475" s="90"/>
      <c r="AP1475" s="90"/>
      <c r="AQ1475" s="90"/>
      <c r="AR1475" s="90"/>
      <c r="AS1475" s="90"/>
      <c r="AT1475" s="90"/>
      <c r="AU1475" s="90"/>
      <c r="AV1475" s="90"/>
      <c r="AW1475" s="90"/>
      <c r="AX1475" s="90"/>
      <c r="AY1475" s="90"/>
      <c r="AZ1475" s="90"/>
      <c r="BA1475" s="90"/>
      <c r="BB1475" s="90"/>
      <c r="BC1475" s="90"/>
      <c r="BD1475" s="90"/>
      <c r="BE1475" s="90"/>
      <c r="BF1475" s="90"/>
      <c r="BG1475" s="90"/>
      <c r="BH1475" s="90"/>
      <c r="BI1475" s="90"/>
      <c r="BJ1475" s="90"/>
      <c r="BK1475" s="90"/>
      <c r="BL1475" s="90"/>
    </row>
    <row r="1476" spans="27:64" ht="12.95" customHeight="1">
      <c r="AA1476" s="90"/>
      <c r="AB1476" s="90"/>
      <c r="AC1476" s="90"/>
      <c r="AD1476" s="90"/>
      <c r="AE1476" s="90"/>
      <c r="AG1476" s="147"/>
      <c r="AN1476" s="90"/>
      <c r="AO1476" s="90"/>
      <c r="AP1476" s="90"/>
      <c r="AQ1476" s="90"/>
      <c r="AR1476" s="90"/>
      <c r="AS1476" s="90"/>
      <c r="AT1476" s="90"/>
      <c r="AU1476" s="90"/>
      <c r="AV1476" s="90"/>
    </row>
    <row r="1477" spans="27:64" ht="12.95" customHeight="1">
      <c r="AA1477" s="90"/>
      <c r="AB1477" s="90"/>
      <c r="AC1477" s="90"/>
      <c r="AD1477" s="90"/>
      <c r="AE1477" s="90"/>
      <c r="AG1477" s="147"/>
      <c r="AN1477" s="90"/>
      <c r="AO1477" s="90"/>
      <c r="AP1477" s="90"/>
      <c r="AQ1477" s="90"/>
      <c r="AR1477" s="90"/>
      <c r="AS1477" s="90"/>
      <c r="AT1477" s="90"/>
      <c r="AU1477" s="90"/>
    </row>
    <row r="1478" spans="27:64" ht="12.95" customHeight="1">
      <c r="AA1478" s="90"/>
      <c r="AB1478" s="90"/>
      <c r="AC1478" s="90"/>
      <c r="AD1478" s="90"/>
      <c r="AE1478" s="90"/>
      <c r="AG1478" s="147"/>
      <c r="AN1478" s="90"/>
      <c r="AO1478" s="90"/>
      <c r="AP1478" s="90"/>
      <c r="AQ1478" s="90"/>
      <c r="AR1478" s="90"/>
      <c r="AS1478" s="90"/>
      <c r="AT1478" s="90"/>
      <c r="AU1478" s="90"/>
    </row>
    <row r="1479" spans="27:64" ht="12.95" customHeight="1">
      <c r="AA1479" s="90"/>
      <c r="AB1479" s="90"/>
      <c r="AC1479" s="90"/>
      <c r="AD1479" s="90"/>
      <c r="AE1479" s="90"/>
      <c r="AG1479" s="147"/>
      <c r="AN1479" s="90"/>
      <c r="AO1479" s="90"/>
      <c r="AP1479" s="90"/>
      <c r="AQ1479" s="90"/>
      <c r="AR1479" s="90"/>
      <c r="AS1479" s="90"/>
      <c r="AT1479" s="90"/>
      <c r="AU1479" s="90"/>
      <c r="AV1479" s="90"/>
    </row>
    <row r="1480" spans="27:64" ht="12.95" customHeight="1">
      <c r="AA1480" s="90"/>
      <c r="AB1480" s="90"/>
      <c r="AC1480" s="90"/>
      <c r="AD1480" s="90"/>
      <c r="AE1480" s="90"/>
      <c r="AG1480" s="147"/>
      <c r="AN1480" s="90"/>
      <c r="AO1480" s="90"/>
      <c r="AP1480" s="90"/>
      <c r="AQ1480" s="90"/>
      <c r="AR1480" s="90"/>
      <c r="AS1480" s="90"/>
      <c r="AT1480" s="90"/>
      <c r="AU1480" s="90"/>
      <c r="AV1480" s="90"/>
      <c r="AW1480" s="90"/>
      <c r="AX1480" s="90"/>
      <c r="AY1480" s="90"/>
      <c r="AZ1480" s="90"/>
      <c r="BA1480" s="90"/>
      <c r="BB1480" s="90"/>
      <c r="BC1480" s="90"/>
      <c r="BD1480" s="90"/>
      <c r="BE1480" s="90"/>
      <c r="BF1480" s="90"/>
      <c r="BG1480" s="90"/>
      <c r="BH1480" s="90"/>
      <c r="BI1480" s="90"/>
      <c r="BJ1480" s="90"/>
      <c r="BK1480" s="90"/>
      <c r="BL1480" s="90"/>
    </row>
    <row r="1481" spans="27:64" ht="12.95" customHeight="1">
      <c r="AA1481" s="90"/>
      <c r="AB1481" s="90"/>
      <c r="AC1481" s="90"/>
      <c r="AD1481" s="90"/>
      <c r="AE1481" s="90"/>
      <c r="AG1481" s="147"/>
      <c r="AN1481" s="90"/>
      <c r="AO1481" s="90"/>
      <c r="AP1481" s="90"/>
      <c r="AQ1481" s="90"/>
      <c r="AR1481" s="90"/>
      <c r="AS1481" s="90"/>
      <c r="AT1481" s="90"/>
      <c r="AU1481" s="90"/>
      <c r="AV1481" s="90"/>
      <c r="AW1481" s="90"/>
      <c r="AX1481" s="90"/>
      <c r="AY1481" s="90"/>
      <c r="AZ1481" s="90"/>
      <c r="BA1481" s="90"/>
      <c r="BB1481" s="90"/>
      <c r="BC1481" s="90"/>
      <c r="BD1481" s="90"/>
      <c r="BE1481" s="90"/>
      <c r="BF1481" s="90"/>
      <c r="BG1481" s="90"/>
      <c r="BH1481" s="90"/>
      <c r="BI1481" s="90"/>
      <c r="BJ1481" s="90"/>
      <c r="BK1481" s="90"/>
      <c r="BL1481" s="90"/>
    </row>
    <row r="1482" spans="27:64" ht="12.95" customHeight="1">
      <c r="AA1482" s="90"/>
      <c r="AB1482" s="90"/>
      <c r="AC1482" s="90"/>
      <c r="AD1482" s="90"/>
      <c r="AE1482" s="90"/>
      <c r="AG1482" s="147"/>
      <c r="AN1482" s="90"/>
      <c r="AO1482" s="90"/>
      <c r="AP1482" s="90"/>
      <c r="AQ1482" s="90"/>
      <c r="AR1482" s="90"/>
      <c r="AS1482" s="90"/>
      <c r="AT1482" s="90"/>
      <c r="AU1482" s="90"/>
    </row>
    <row r="1483" spans="27:64" ht="12.95" customHeight="1">
      <c r="AA1483" s="90"/>
      <c r="AB1483" s="90"/>
      <c r="AC1483" s="90"/>
      <c r="AD1483" s="90"/>
      <c r="AE1483" s="90"/>
      <c r="AG1483" s="147"/>
      <c r="AN1483" s="90"/>
      <c r="AO1483" s="90"/>
      <c r="AP1483" s="90"/>
      <c r="AQ1483" s="90"/>
      <c r="AR1483" s="90"/>
      <c r="AS1483" s="90"/>
      <c r="AT1483" s="90"/>
      <c r="AU1483" s="90"/>
      <c r="AV1483" s="90"/>
      <c r="AX1483" s="90"/>
    </row>
    <row r="1484" spans="27:64" ht="12.95" customHeight="1">
      <c r="AA1484" s="90"/>
      <c r="AB1484" s="90"/>
      <c r="AC1484" s="90"/>
      <c r="AD1484" s="90"/>
      <c r="AE1484" s="90"/>
      <c r="AG1484" s="147"/>
      <c r="AN1484" s="90"/>
      <c r="AO1484" s="90"/>
      <c r="AP1484" s="90"/>
      <c r="AQ1484" s="90"/>
      <c r="AR1484" s="90"/>
      <c r="AS1484" s="90"/>
      <c r="AT1484" s="90"/>
      <c r="AU1484" s="90"/>
      <c r="AV1484" s="90"/>
    </row>
    <row r="1485" spans="27:64" ht="12.95" customHeight="1">
      <c r="AA1485" s="90"/>
      <c r="AB1485" s="90"/>
      <c r="AC1485" s="90"/>
      <c r="AD1485" s="90"/>
      <c r="AE1485" s="90"/>
      <c r="AG1485" s="147"/>
      <c r="AN1485" s="90"/>
      <c r="AO1485" s="90"/>
      <c r="AP1485" s="90"/>
      <c r="AQ1485" s="90"/>
      <c r="AR1485" s="90"/>
      <c r="AS1485" s="90"/>
      <c r="AT1485" s="90"/>
      <c r="AU1485" s="90"/>
    </row>
    <row r="1486" spans="27:64" ht="12.95" customHeight="1">
      <c r="AA1486" s="90"/>
      <c r="AB1486" s="90"/>
      <c r="AC1486" s="90"/>
      <c r="AD1486" s="90"/>
      <c r="AE1486" s="90"/>
      <c r="AG1486" s="147"/>
      <c r="AN1486" s="90"/>
      <c r="AO1486" s="90"/>
      <c r="AP1486" s="90"/>
      <c r="AQ1486" s="90"/>
      <c r="AR1486" s="90"/>
      <c r="AS1486" s="90"/>
      <c r="AT1486" s="90"/>
      <c r="AU1486" s="90"/>
    </row>
    <row r="1487" spans="27:64" ht="12.95" customHeight="1">
      <c r="AA1487" s="90"/>
      <c r="AB1487" s="90"/>
      <c r="AC1487" s="90"/>
      <c r="AD1487" s="90"/>
      <c r="AE1487" s="90"/>
      <c r="AG1487" s="147"/>
      <c r="AN1487" s="90"/>
      <c r="AO1487" s="90"/>
      <c r="AP1487" s="90"/>
      <c r="AQ1487" s="90"/>
      <c r="AR1487" s="90"/>
      <c r="AS1487" s="90"/>
      <c r="AT1487" s="90"/>
      <c r="AU1487" s="90"/>
    </row>
    <row r="1488" spans="27:64" ht="12.95" customHeight="1">
      <c r="AA1488" s="90"/>
      <c r="AB1488" s="90"/>
      <c r="AC1488" s="90"/>
      <c r="AD1488" s="90"/>
      <c r="AE1488" s="90"/>
      <c r="AG1488" s="147"/>
      <c r="AN1488" s="90"/>
      <c r="AO1488" s="90"/>
      <c r="AP1488" s="90"/>
      <c r="AQ1488" s="90"/>
      <c r="AR1488" s="90"/>
      <c r="AS1488" s="90"/>
      <c r="AT1488" s="90"/>
      <c r="AU1488" s="90"/>
    </row>
    <row r="1489" spans="27:64" ht="12.95" customHeight="1">
      <c r="AA1489" s="90"/>
      <c r="AB1489" s="90"/>
      <c r="AC1489" s="90"/>
      <c r="AD1489" s="90"/>
      <c r="AE1489" s="90"/>
      <c r="AG1489" s="147"/>
      <c r="AN1489" s="90"/>
      <c r="AO1489" s="90"/>
      <c r="AP1489" s="90"/>
      <c r="AQ1489" s="90"/>
      <c r="AR1489" s="90"/>
      <c r="AS1489" s="90"/>
      <c r="AT1489" s="90"/>
      <c r="AU1489" s="90"/>
      <c r="AV1489" s="90"/>
      <c r="AW1489" s="90"/>
      <c r="AX1489" s="90"/>
      <c r="AY1489" s="90"/>
      <c r="AZ1489" s="90"/>
      <c r="BA1489" s="90"/>
      <c r="BB1489" s="90"/>
      <c r="BC1489" s="90"/>
      <c r="BD1489" s="90"/>
      <c r="BE1489" s="90"/>
      <c r="BF1489" s="90"/>
      <c r="BG1489" s="90"/>
      <c r="BH1489" s="90"/>
      <c r="BI1489" s="90"/>
      <c r="BJ1489" s="90"/>
      <c r="BK1489" s="90"/>
      <c r="BL1489" s="90"/>
    </row>
    <row r="1490" spans="27:64" ht="12.95" customHeight="1">
      <c r="AA1490" s="90"/>
      <c r="AB1490" s="90"/>
      <c r="AC1490" s="90"/>
      <c r="AD1490" s="90"/>
      <c r="AE1490" s="90"/>
      <c r="AG1490" s="147"/>
      <c r="AN1490" s="90"/>
      <c r="AO1490" s="90"/>
      <c r="AP1490" s="90"/>
      <c r="AQ1490" s="90"/>
      <c r="AR1490" s="90"/>
      <c r="AS1490" s="90"/>
      <c r="AT1490" s="90"/>
      <c r="AU1490" s="90"/>
    </row>
    <row r="1491" spans="27:64" ht="12.95" customHeight="1">
      <c r="AA1491" s="90"/>
      <c r="AB1491" s="90"/>
      <c r="AC1491" s="90"/>
      <c r="AD1491" s="90"/>
      <c r="AE1491" s="90"/>
      <c r="AG1491" s="147"/>
      <c r="AN1491" s="90"/>
      <c r="AO1491" s="90"/>
      <c r="AP1491" s="90"/>
      <c r="AQ1491" s="90"/>
      <c r="AR1491" s="90"/>
      <c r="AS1491" s="90"/>
      <c r="AT1491" s="90"/>
      <c r="AU1491" s="90"/>
      <c r="AV1491" s="90"/>
      <c r="AW1491" s="90"/>
      <c r="AX1491" s="90"/>
      <c r="AY1491" s="90"/>
      <c r="AZ1491" s="90"/>
      <c r="BA1491" s="90"/>
      <c r="BB1491" s="90"/>
      <c r="BC1491" s="90"/>
      <c r="BD1491" s="90"/>
      <c r="BE1491" s="90"/>
      <c r="BF1491" s="90"/>
      <c r="BG1491" s="90"/>
      <c r="BH1491" s="90"/>
      <c r="BI1491" s="90"/>
      <c r="BJ1491" s="90"/>
      <c r="BK1491" s="90"/>
      <c r="BL1491" s="90"/>
    </row>
    <row r="1492" spans="27:64" ht="12.95" customHeight="1">
      <c r="AA1492" s="90"/>
      <c r="AB1492" s="90"/>
      <c r="AC1492" s="90"/>
      <c r="AD1492" s="90"/>
      <c r="AE1492" s="90"/>
      <c r="AG1492" s="147"/>
      <c r="AN1492" s="90"/>
      <c r="AO1492" s="90"/>
      <c r="AP1492" s="90"/>
      <c r="AQ1492" s="90"/>
      <c r="AR1492" s="90"/>
      <c r="AS1492" s="90"/>
      <c r="AT1492" s="90"/>
      <c r="AU1492" s="90"/>
      <c r="AV1492" s="90"/>
      <c r="AX1492" s="90"/>
    </row>
    <row r="1493" spans="27:64" ht="12.95" customHeight="1">
      <c r="AA1493" s="90"/>
      <c r="AB1493" s="90"/>
      <c r="AC1493" s="90"/>
      <c r="AD1493" s="90"/>
      <c r="AE1493" s="90"/>
      <c r="AG1493" s="147"/>
      <c r="AN1493" s="90"/>
      <c r="AO1493" s="90"/>
      <c r="AP1493" s="90"/>
      <c r="AQ1493" s="90"/>
      <c r="AR1493" s="90"/>
      <c r="AS1493" s="90"/>
      <c r="AT1493" s="90"/>
      <c r="AU1493" s="90"/>
      <c r="AV1493" s="90"/>
    </row>
    <row r="1494" spans="27:64" ht="12.95" customHeight="1">
      <c r="AA1494" s="90"/>
      <c r="AB1494" s="90"/>
      <c r="AC1494" s="90"/>
      <c r="AD1494" s="90"/>
      <c r="AE1494" s="90"/>
      <c r="AG1494" s="147"/>
      <c r="AN1494" s="90"/>
      <c r="AO1494" s="90"/>
      <c r="AP1494" s="90"/>
      <c r="AQ1494" s="90"/>
      <c r="AR1494" s="90"/>
      <c r="AS1494" s="90"/>
      <c r="AT1494" s="90"/>
      <c r="AU1494" s="90"/>
      <c r="AV1494" s="90"/>
    </row>
    <row r="1495" spans="27:64" ht="12.95" customHeight="1">
      <c r="AA1495" s="90"/>
      <c r="AB1495" s="90"/>
      <c r="AC1495" s="90"/>
      <c r="AD1495" s="90"/>
      <c r="AE1495" s="90"/>
      <c r="AG1495" s="147"/>
      <c r="AN1495" s="90"/>
      <c r="AO1495" s="90"/>
      <c r="AP1495" s="90"/>
      <c r="AQ1495" s="90"/>
      <c r="AR1495" s="90"/>
      <c r="AS1495" s="90"/>
      <c r="AT1495" s="90"/>
      <c r="AU1495" s="90"/>
      <c r="AV1495" s="90"/>
      <c r="AX1495" s="90"/>
    </row>
    <row r="1496" spans="27:64" ht="12.95" customHeight="1">
      <c r="AA1496" s="90"/>
      <c r="AB1496" s="90"/>
      <c r="AC1496" s="90"/>
      <c r="AD1496" s="90"/>
      <c r="AE1496" s="90"/>
      <c r="AG1496" s="147"/>
      <c r="AN1496" s="90"/>
      <c r="AO1496" s="90"/>
      <c r="AP1496" s="90"/>
      <c r="AQ1496" s="90"/>
      <c r="AR1496" s="90"/>
      <c r="AS1496" s="90"/>
      <c r="AT1496" s="90"/>
      <c r="AU1496" s="90"/>
      <c r="AV1496" s="90"/>
      <c r="AW1496" s="90"/>
      <c r="AX1496" s="90"/>
      <c r="AY1496" s="90"/>
      <c r="AZ1496" s="90"/>
      <c r="BA1496" s="90"/>
      <c r="BB1496" s="90"/>
      <c r="BC1496" s="90"/>
      <c r="BD1496" s="90"/>
      <c r="BE1496" s="90"/>
      <c r="BF1496" s="90"/>
      <c r="BG1496" s="90"/>
      <c r="BH1496" s="90"/>
      <c r="BI1496" s="90"/>
      <c r="BJ1496" s="90"/>
      <c r="BK1496" s="90"/>
      <c r="BL1496" s="90"/>
    </row>
    <row r="1497" spans="27:64" ht="12.95" customHeight="1">
      <c r="AA1497" s="90"/>
      <c r="AB1497" s="90"/>
      <c r="AC1497" s="90"/>
      <c r="AD1497" s="90"/>
      <c r="AE1497" s="90"/>
      <c r="AG1497" s="147"/>
      <c r="AN1497" s="90"/>
      <c r="AO1497" s="90"/>
      <c r="AP1497" s="90"/>
      <c r="AQ1497" s="90"/>
      <c r="AR1497" s="90"/>
      <c r="AS1497" s="90"/>
      <c r="AT1497" s="90"/>
      <c r="AU1497" s="90"/>
      <c r="AV1497" s="90"/>
    </row>
    <row r="1498" spans="27:64" ht="12.95" customHeight="1">
      <c r="AA1498" s="90"/>
      <c r="AB1498" s="90"/>
      <c r="AC1498" s="90"/>
      <c r="AD1498" s="90"/>
      <c r="AE1498" s="90"/>
      <c r="AG1498" s="147"/>
      <c r="AN1498" s="90"/>
      <c r="AO1498" s="90"/>
      <c r="AP1498" s="90"/>
      <c r="AQ1498" s="90"/>
      <c r="AR1498" s="90"/>
      <c r="AS1498" s="90"/>
      <c r="AT1498" s="90"/>
      <c r="AU1498" s="90"/>
      <c r="AV1498" s="90"/>
      <c r="AX1498" s="90"/>
    </row>
    <row r="1499" spans="27:64" ht="12.95" customHeight="1">
      <c r="AA1499" s="90"/>
      <c r="AB1499" s="90"/>
      <c r="AC1499" s="90"/>
      <c r="AD1499" s="90"/>
      <c r="AE1499" s="90"/>
      <c r="AG1499" s="147"/>
      <c r="AN1499" s="90"/>
      <c r="AO1499" s="90"/>
      <c r="AP1499" s="90"/>
      <c r="AQ1499" s="90"/>
      <c r="AR1499" s="90"/>
      <c r="AS1499" s="90"/>
      <c r="AT1499" s="90"/>
      <c r="AU1499" s="90"/>
      <c r="AV1499" s="90"/>
      <c r="AW1499" s="90"/>
      <c r="AX1499" s="90"/>
      <c r="AY1499" s="90"/>
      <c r="AZ1499" s="90"/>
      <c r="BA1499" s="90"/>
      <c r="BB1499" s="90"/>
      <c r="BC1499" s="90"/>
      <c r="BD1499" s="90"/>
      <c r="BE1499" s="90"/>
      <c r="BF1499" s="90"/>
      <c r="BG1499" s="90"/>
      <c r="BH1499" s="90"/>
      <c r="BI1499" s="90"/>
      <c r="BJ1499" s="90"/>
      <c r="BK1499" s="90"/>
      <c r="BL1499" s="90"/>
    </row>
    <row r="1500" spans="27:64" ht="12.95" customHeight="1">
      <c r="AA1500" s="90"/>
      <c r="AB1500" s="90"/>
      <c r="AC1500" s="90"/>
      <c r="AD1500" s="90"/>
      <c r="AE1500" s="90"/>
      <c r="AG1500" s="147"/>
      <c r="AN1500" s="90"/>
      <c r="AO1500" s="90"/>
      <c r="AP1500" s="90"/>
      <c r="AQ1500" s="90"/>
      <c r="AR1500" s="90"/>
      <c r="AS1500" s="90"/>
      <c r="AT1500" s="90"/>
      <c r="AU1500" s="90"/>
      <c r="AV1500" s="90"/>
    </row>
    <row r="1501" spans="27:64" ht="12.95" customHeight="1">
      <c r="AA1501" s="90"/>
      <c r="AB1501" s="90"/>
      <c r="AC1501" s="90"/>
      <c r="AD1501" s="90"/>
      <c r="AE1501" s="90"/>
      <c r="AG1501" s="147"/>
      <c r="AN1501" s="90"/>
      <c r="AO1501" s="90"/>
      <c r="AP1501" s="90"/>
      <c r="AQ1501" s="90"/>
      <c r="AR1501" s="90"/>
      <c r="AS1501" s="90"/>
      <c r="AT1501" s="90"/>
      <c r="AU1501" s="90"/>
      <c r="AV1501" s="90"/>
    </row>
    <row r="1502" spans="27:64" ht="12.95" customHeight="1">
      <c r="AA1502" s="90"/>
      <c r="AB1502" s="90"/>
      <c r="AC1502" s="90"/>
      <c r="AD1502" s="90"/>
      <c r="AE1502" s="90"/>
      <c r="AG1502" s="147"/>
      <c r="AN1502" s="90"/>
      <c r="AO1502" s="90"/>
      <c r="AP1502" s="90"/>
      <c r="AQ1502" s="90"/>
      <c r="AR1502" s="90"/>
      <c r="AS1502" s="90"/>
      <c r="AT1502" s="90"/>
      <c r="AU1502" s="90"/>
      <c r="AV1502" s="90"/>
      <c r="AX1502" s="90"/>
      <c r="AY1502" s="90"/>
      <c r="AZ1502" s="90"/>
      <c r="BA1502" s="90"/>
      <c r="BB1502" s="90"/>
      <c r="BC1502" s="90"/>
      <c r="BD1502" s="90"/>
      <c r="BE1502" s="90"/>
      <c r="BF1502" s="90"/>
      <c r="BG1502" s="90"/>
      <c r="BH1502" s="90"/>
      <c r="BI1502" s="90"/>
      <c r="BJ1502" s="90"/>
      <c r="BK1502" s="90"/>
      <c r="BL1502" s="90"/>
    </row>
    <row r="1503" spans="27:64" ht="12.95" customHeight="1">
      <c r="AA1503" s="90"/>
      <c r="AB1503" s="90"/>
      <c r="AC1503" s="90"/>
      <c r="AD1503" s="90"/>
      <c r="AE1503" s="90"/>
      <c r="AG1503" s="147"/>
      <c r="AN1503" s="90"/>
      <c r="AO1503" s="90"/>
      <c r="AP1503" s="90"/>
      <c r="AQ1503" s="90"/>
      <c r="AR1503" s="90"/>
      <c r="AS1503" s="90"/>
      <c r="AT1503" s="90"/>
      <c r="AU1503" s="90"/>
      <c r="AV1503" s="90"/>
    </row>
    <row r="1504" spans="27:64" ht="12.95" customHeight="1">
      <c r="AA1504" s="90"/>
      <c r="AB1504" s="90"/>
      <c r="AC1504" s="90"/>
      <c r="AD1504" s="90"/>
      <c r="AE1504" s="90"/>
      <c r="AG1504" s="147"/>
      <c r="AN1504" s="90"/>
      <c r="AO1504" s="90"/>
      <c r="AP1504" s="90"/>
      <c r="AQ1504" s="90"/>
      <c r="AR1504" s="90"/>
      <c r="AS1504" s="90"/>
      <c r="AT1504" s="90"/>
      <c r="AU1504" s="90"/>
      <c r="AV1504" s="90"/>
      <c r="AX1504" s="90"/>
      <c r="AY1504" s="90"/>
      <c r="AZ1504" s="90"/>
      <c r="BA1504" s="90"/>
      <c r="BB1504" s="90"/>
      <c r="BC1504" s="90"/>
      <c r="BD1504" s="90"/>
      <c r="BE1504" s="90"/>
      <c r="BF1504" s="90"/>
      <c r="BG1504" s="90"/>
      <c r="BH1504" s="90"/>
      <c r="BI1504" s="90"/>
      <c r="BJ1504" s="90"/>
      <c r="BK1504" s="90"/>
      <c r="BL1504" s="90"/>
    </row>
    <row r="1505" spans="27:64" ht="12.95" customHeight="1">
      <c r="AA1505" s="90"/>
      <c r="AB1505" s="90"/>
      <c r="AC1505" s="90"/>
      <c r="AD1505" s="90"/>
      <c r="AE1505" s="90"/>
      <c r="AG1505" s="147"/>
      <c r="AN1505" s="90"/>
      <c r="AO1505" s="90"/>
      <c r="AP1505" s="90"/>
      <c r="AQ1505" s="90"/>
      <c r="AR1505" s="90"/>
      <c r="AS1505" s="90"/>
      <c r="AT1505" s="90"/>
      <c r="AU1505" s="90"/>
    </row>
    <row r="1506" spans="27:64" ht="12.95" customHeight="1">
      <c r="AA1506" s="90"/>
      <c r="AB1506" s="90"/>
      <c r="AC1506" s="90"/>
      <c r="AD1506" s="90"/>
      <c r="AE1506" s="90"/>
      <c r="AG1506" s="147"/>
      <c r="AN1506" s="90"/>
      <c r="AO1506" s="90"/>
      <c r="AP1506" s="90"/>
      <c r="AQ1506" s="90"/>
      <c r="AR1506" s="90"/>
      <c r="AS1506" s="90"/>
      <c r="AT1506" s="90"/>
      <c r="AU1506" s="90"/>
      <c r="AV1506" s="90"/>
      <c r="AX1506" s="90"/>
    </row>
    <row r="1507" spans="27:64" ht="12.95" customHeight="1">
      <c r="AA1507" s="90"/>
      <c r="AB1507" s="90"/>
      <c r="AC1507" s="90"/>
      <c r="AD1507" s="90"/>
      <c r="AE1507" s="90"/>
      <c r="AG1507" s="147"/>
      <c r="AN1507" s="90"/>
      <c r="AO1507" s="90"/>
      <c r="AP1507" s="90"/>
      <c r="AQ1507" s="90"/>
      <c r="AR1507" s="90"/>
      <c r="AS1507" s="90"/>
      <c r="AT1507" s="90"/>
      <c r="AU1507" s="90"/>
    </row>
    <row r="1508" spans="27:64" ht="12.95" customHeight="1">
      <c r="AA1508" s="90"/>
      <c r="AB1508" s="90"/>
      <c r="AC1508" s="90"/>
      <c r="AD1508" s="90"/>
      <c r="AE1508" s="90"/>
      <c r="AG1508" s="147"/>
      <c r="AN1508" s="90"/>
      <c r="AO1508" s="90"/>
      <c r="AP1508" s="90"/>
      <c r="AQ1508" s="90"/>
      <c r="AR1508" s="90"/>
      <c r="AS1508" s="90"/>
      <c r="AT1508" s="90"/>
      <c r="AU1508" s="90"/>
      <c r="AV1508" s="90"/>
    </row>
    <row r="1509" spans="27:64" ht="12.95" customHeight="1">
      <c r="AA1509" s="90"/>
      <c r="AB1509" s="90"/>
      <c r="AC1509" s="90"/>
      <c r="AD1509" s="90"/>
      <c r="AE1509" s="90"/>
      <c r="AG1509" s="147"/>
      <c r="AN1509" s="90"/>
      <c r="AO1509" s="90"/>
      <c r="AP1509" s="90"/>
      <c r="AQ1509" s="90"/>
      <c r="AR1509" s="90"/>
      <c r="AS1509" s="90"/>
      <c r="AT1509" s="90"/>
      <c r="AU1509" s="90"/>
      <c r="AV1509" s="90"/>
      <c r="AW1509" s="90"/>
      <c r="AX1509" s="90"/>
      <c r="AY1509" s="90"/>
      <c r="AZ1509" s="90"/>
      <c r="BA1509" s="90"/>
      <c r="BB1509" s="90"/>
      <c r="BC1509" s="90"/>
      <c r="BD1509" s="90"/>
      <c r="BE1509" s="90"/>
      <c r="BF1509" s="90"/>
      <c r="BG1509" s="90"/>
      <c r="BH1509" s="90"/>
      <c r="BI1509" s="90"/>
      <c r="BJ1509" s="90"/>
      <c r="BK1509" s="90"/>
      <c r="BL1509" s="90"/>
    </row>
    <row r="1510" spans="27:64" ht="12.95" customHeight="1">
      <c r="AA1510" s="90"/>
      <c r="AB1510" s="90"/>
      <c r="AC1510" s="90"/>
      <c r="AD1510" s="90"/>
      <c r="AE1510" s="90"/>
      <c r="AG1510" s="147"/>
      <c r="AN1510" s="90"/>
      <c r="AO1510" s="90"/>
      <c r="AP1510" s="90"/>
      <c r="AQ1510" s="90"/>
      <c r="AR1510" s="90"/>
      <c r="AS1510" s="90"/>
      <c r="AT1510" s="90"/>
      <c r="AU1510" s="90"/>
    </row>
    <row r="1511" spans="27:64" ht="12.95" customHeight="1">
      <c r="AA1511" s="90"/>
      <c r="AB1511" s="90"/>
      <c r="AC1511" s="90"/>
      <c r="AD1511" s="90"/>
      <c r="AE1511" s="90"/>
      <c r="AG1511" s="147"/>
      <c r="AN1511" s="90"/>
      <c r="AO1511" s="90"/>
      <c r="AP1511" s="90"/>
      <c r="AQ1511" s="90"/>
      <c r="AR1511" s="90"/>
      <c r="AS1511" s="90"/>
      <c r="AT1511" s="90"/>
      <c r="AU1511" s="90"/>
      <c r="AV1511" s="90"/>
      <c r="AX1511" s="90"/>
    </row>
    <row r="1512" spans="27:64" ht="12.95" customHeight="1">
      <c r="AA1512" s="90"/>
      <c r="AB1512" s="90"/>
      <c r="AC1512" s="90"/>
      <c r="AD1512" s="90"/>
      <c r="AE1512" s="90"/>
      <c r="AG1512" s="147"/>
      <c r="AN1512" s="90"/>
      <c r="AO1512" s="90"/>
      <c r="AP1512" s="90"/>
      <c r="AQ1512" s="90"/>
      <c r="AR1512" s="90"/>
      <c r="AS1512" s="90"/>
      <c r="AT1512" s="90"/>
      <c r="AU1512" s="90"/>
      <c r="AV1512" s="90"/>
      <c r="AW1512" s="90"/>
      <c r="AX1512" s="90"/>
      <c r="AY1512" s="90"/>
      <c r="AZ1512" s="90"/>
      <c r="BA1512" s="90"/>
      <c r="BB1512" s="90"/>
      <c r="BC1512" s="90"/>
      <c r="BD1512" s="90"/>
      <c r="BE1512" s="90"/>
      <c r="BF1512" s="90"/>
      <c r="BG1512" s="90"/>
      <c r="BH1512" s="90"/>
      <c r="BI1512" s="90"/>
      <c r="BJ1512" s="90"/>
      <c r="BK1512" s="90"/>
      <c r="BL1512" s="90"/>
    </row>
    <row r="1513" spans="27:64" ht="12.95" customHeight="1">
      <c r="AA1513" s="90"/>
      <c r="AB1513" s="90"/>
      <c r="AC1513" s="90"/>
      <c r="AD1513" s="90"/>
      <c r="AE1513" s="90"/>
      <c r="AG1513" s="147"/>
      <c r="AN1513" s="90"/>
      <c r="AO1513" s="90"/>
      <c r="AP1513" s="90"/>
      <c r="AQ1513" s="90"/>
      <c r="AR1513" s="90"/>
      <c r="AS1513" s="90"/>
      <c r="AT1513" s="90"/>
      <c r="AU1513" s="90"/>
      <c r="AV1513" s="90"/>
      <c r="AW1513" s="90"/>
      <c r="AX1513" s="90"/>
      <c r="AY1513" s="90"/>
      <c r="AZ1513" s="90"/>
      <c r="BA1513" s="90"/>
      <c r="BB1513" s="90"/>
      <c r="BC1513" s="90"/>
      <c r="BD1513" s="90"/>
      <c r="BE1513" s="90"/>
      <c r="BF1513" s="90"/>
      <c r="BG1513" s="90"/>
      <c r="BH1513" s="90"/>
      <c r="BI1513" s="90"/>
      <c r="BJ1513" s="90"/>
      <c r="BK1513" s="90"/>
      <c r="BL1513" s="90"/>
    </row>
    <row r="1514" spans="27:64" ht="12.95" customHeight="1">
      <c r="AA1514" s="90"/>
      <c r="AB1514" s="90"/>
      <c r="AC1514" s="90"/>
      <c r="AD1514" s="90"/>
      <c r="AE1514" s="90"/>
      <c r="AG1514" s="147"/>
      <c r="AN1514" s="90"/>
      <c r="AO1514" s="90"/>
      <c r="AP1514" s="90"/>
      <c r="AQ1514" s="90"/>
      <c r="AR1514" s="90"/>
      <c r="AS1514" s="90"/>
      <c r="AT1514" s="90"/>
      <c r="AU1514" s="90"/>
      <c r="AV1514" s="90"/>
      <c r="AW1514" s="90"/>
      <c r="AX1514" s="90"/>
      <c r="AY1514" s="90"/>
      <c r="AZ1514" s="90"/>
      <c r="BA1514" s="90"/>
      <c r="BB1514" s="90"/>
      <c r="BC1514" s="90"/>
      <c r="BD1514" s="90"/>
      <c r="BE1514" s="90"/>
      <c r="BF1514" s="90"/>
      <c r="BG1514" s="90"/>
      <c r="BH1514" s="90"/>
      <c r="BI1514" s="90"/>
      <c r="BJ1514" s="90"/>
      <c r="BK1514" s="90"/>
      <c r="BL1514" s="90"/>
    </row>
    <row r="1515" spans="27:64" ht="12.95" customHeight="1">
      <c r="AA1515" s="90"/>
      <c r="AB1515" s="90"/>
      <c r="AC1515" s="90"/>
      <c r="AD1515" s="90"/>
      <c r="AE1515" s="90"/>
      <c r="AG1515" s="147"/>
      <c r="AN1515" s="90"/>
      <c r="AO1515" s="90"/>
      <c r="AP1515" s="90"/>
      <c r="AQ1515" s="90"/>
      <c r="AR1515" s="90"/>
      <c r="AS1515" s="90"/>
      <c r="AT1515" s="90"/>
      <c r="AU1515" s="90"/>
      <c r="AV1515" s="90"/>
    </row>
    <row r="1516" spans="27:64" ht="12.95" customHeight="1">
      <c r="AA1516" s="90"/>
      <c r="AB1516" s="90"/>
      <c r="AC1516" s="90"/>
      <c r="AD1516" s="90"/>
      <c r="AE1516" s="90"/>
      <c r="AG1516" s="147"/>
      <c r="AN1516" s="90"/>
      <c r="AO1516" s="90"/>
      <c r="AP1516" s="90"/>
      <c r="AQ1516" s="90"/>
      <c r="AR1516" s="90"/>
      <c r="AS1516" s="90"/>
      <c r="AT1516" s="90"/>
      <c r="AU1516" s="90"/>
      <c r="AV1516" s="90"/>
    </row>
    <row r="1517" spans="27:64" ht="12.95" customHeight="1">
      <c r="AA1517" s="90"/>
      <c r="AB1517" s="90"/>
      <c r="AC1517" s="90"/>
      <c r="AD1517" s="90"/>
      <c r="AE1517" s="90"/>
      <c r="AG1517" s="147"/>
      <c r="AN1517" s="90"/>
      <c r="AO1517" s="90"/>
      <c r="AP1517" s="90"/>
      <c r="AQ1517" s="90"/>
      <c r="AR1517" s="90"/>
      <c r="AS1517" s="90"/>
      <c r="AT1517" s="90"/>
      <c r="AU1517" s="90"/>
      <c r="AV1517" s="90"/>
      <c r="AX1517" s="90"/>
      <c r="AY1517" s="90"/>
      <c r="AZ1517" s="90"/>
      <c r="BA1517" s="90"/>
      <c r="BB1517" s="90"/>
      <c r="BC1517" s="90"/>
      <c r="BD1517" s="90"/>
      <c r="BE1517" s="90"/>
      <c r="BF1517" s="90"/>
      <c r="BG1517" s="90"/>
      <c r="BH1517" s="90"/>
      <c r="BI1517" s="90"/>
      <c r="BJ1517" s="90"/>
      <c r="BK1517" s="90"/>
      <c r="BL1517" s="90"/>
    </row>
    <row r="1518" spans="27:64" ht="12.95" customHeight="1">
      <c r="AA1518" s="90"/>
      <c r="AB1518" s="90"/>
      <c r="AC1518" s="90"/>
      <c r="AD1518" s="90"/>
      <c r="AE1518" s="90"/>
      <c r="AG1518" s="147"/>
      <c r="AN1518" s="90"/>
      <c r="AO1518" s="90"/>
      <c r="AP1518" s="90"/>
      <c r="AQ1518" s="90"/>
      <c r="AR1518" s="90"/>
      <c r="AS1518" s="90"/>
      <c r="AT1518" s="90"/>
      <c r="AU1518" s="90"/>
      <c r="AV1518" s="90"/>
    </row>
    <row r="1519" spans="27:64" ht="12.95" customHeight="1">
      <c r="AA1519" s="90"/>
      <c r="AB1519" s="90"/>
      <c r="AC1519" s="90"/>
      <c r="AD1519" s="90"/>
      <c r="AE1519" s="90"/>
      <c r="AG1519" s="147"/>
      <c r="AN1519" s="90"/>
      <c r="AO1519" s="90"/>
      <c r="AP1519" s="90"/>
      <c r="AQ1519" s="90"/>
      <c r="AR1519" s="90"/>
      <c r="AS1519" s="90"/>
      <c r="AT1519" s="90"/>
      <c r="AU1519" s="90"/>
      <c r="AV1519" s="90"/>
      <c r="AX1519" s="90"/>
      <c r="AY1519" s="90"/>
      <c r="AZ1519" s="90"/>
      <c r="BA1519" s="90"/>
      <c r="BB1519" s="90"/>
      <c r="BC1519" s="90"/>
      <c r="BD1519" s="90"/>
      <c r="BE1519" s="90"/>
      <c r="BF1519" s="90"/>
      <c r="BG1519" s="90"/>
      <c r="BH1519" s="90"/>
      <c r="BI1519" s="90"/>
      <c r="BJ1519" s="90"/>
      <c r="BK1519" s="90"/>
      <c r="BL1519" s="90"/>
    </row>
    <row r="1520" spans="27:64" ht="12.95" customHeight="1">
      <c r="AA1520" s="90"/>
      <c r="AB1520" s="90"/>
      <c r="AC1520" s="90"/>
      <c r="AD1520" s="90"/>
      <c r="AE1520" s="90"/>
      <c r="AG1520" s="147"/>
      <c r="AN1520" s="90"/>
      <c r="AO1520" s="90"/>
      <c r="AP1520" s="90"/>
      <c r="AQ1520" s="90"/>
      <c r="AR1520" s="90"/>
      <c r="AS1520" s="90"/>
      <c r="AT1520" s="90"/>
      <c r="AU1520" s="90"/>
      <c r="AV1520" s="90"/>
    </row>
    <row r="1521" spans="27:64" ht="12.95" customHeight="1">
      <c r="AA1521" s="90"/>
      <c r="AB1521" s="90"/>
      <c r="AC1521" s="90"/>
      <c r="AD1521" s="90"/>
      <c r="AE1521" s="90"/>
      <c r="AG1521" s="147"/>
      <c r="AN1521" s="90"/>
      <c r="AO1521" s="90"/>
      <c r="AP1521" s="90"/>
      <c r="AQ1521" s="90"/>
      <c r="AR1521" s="90"/>
      <c r="AS1521" s="90"/>
      <c r="AT1521" s="90"/>
      <c r="AU1521" s="90"/>
      <c r="AV1521" s="90"/>
    </row>
    <row r="1522" spans="27:64" ht="12.95" customHeight="1">
      <c r="AA1522" s="90"/>
      <c r="AB1522" s="90"/>
      <c r="AC1522" s="90"/>
      <c r="AD1522" s="90"/>
      <c r="AE1522" s="90"/>
      <c r="AG1522" s="147"/>
      <c r="AN1522" s="90"/>
      <c r="AO1522" s="90"/>
      <c r="AP1522" s="90"/>
      <c r="AQ1522" s="90"/>
      <c r="AR1522" s="90"/>
      <c r="AS1522" s="90"/>
      <c r="AT1522" s="90"/>
      <c r="AU1522" s="90"/>
      <c r="AV1522" s="90"/>
      <c r="AX1522" s="90"/>
    </row>
    <row r="1523" spans="27:64" ht="12.95" customHeight="1">
      <c r="AA1523" s="90"/>
      <c r="AB1523" s="90"/>
      <c r="AC1523" s="90"/>
      <c r="AD1523" s="90"/>
      <c r="AE1523" s="90"/>
      <c r="AG1523" s="147"/>
      <c r="AN1523" s="90"/>
      <c r="AO1523" s="90"/>
      <c r="AP1523" s="90"/>
      <c r="AQ1523" s="90"/>
      <c r="AR1523" s="90"/>
      <c r="AS1523" s="90"/>
      <c r="AT1523" s="90"/>
      <c r="AU1523" s="90"/>
      <c r="AV1523" s="90"/>
    </row>
    <row r="1524" spans="27:64" ht="12.95" customHeight="1">
      <c r="AA1524" s="90"/>
      <c r="AB1524" s="90"/>
      <c r="AC1524" s="90"/>
      <c r="AD1524" s="90"/>
      <c r="AE1524" s="90"/>
      <c r="AG1524" s="147"/>
      <c r="AN1524" s="90"/>
      <c r="AO1524" s="90"/>
      <c r="AP1524" s="90"/>
      <c r="AQ1524" s="90"/>
      <c r="AR1524" s="90"/>
      <c r="AS1524" s="90"/>
      <c r="AT1524" s="90"/>
      <c r="AU1524" s="90"/>
      <c r="AV1524" s="90"/>
      <c r="AX1524" s="90"/>
    </row>
    <row r="1525" spans="27:64" ht="12.95" customHeight="1">
      <c r="AA1525" s="90"/>
      <c r="AB1525" s="90"/>
      <c r="AC1525" s="90"/>
      <c r="AD1525" s="90"/>
      <c r="AE1525" s="90"/>
      <c r="AG1525" s="147"/>
      <c r="AN1525" s="90"/>
      <c r="AO1525" s="90"/>
      <c r="AP1525" s="90"/>
      <c r="AQ1525" s="90"/>
      <c r="AR1525" s="90"/>
      <c r="AS1525" s="90"/>
      <c r="AT1525" s="90"/>
      <c r="AU1525" s="90"/>
      <c r="AV1525" s="90"/>
    </row>
    <row r="1526" spans="27:64" ht="12.95" customHeight="1">
      <c r="AA1526" s="90"/>
      <c r="AB1526" s="90"/>
      <c r="AC1526" s="90"/>
      <c r="AD1526" s="90"/>
      <c r="AE1526" s="90"/>
      <c r="AG1526" s="147"/>
      <c r="AN1526" s="90"/>
      <c r="AO1526" s="90"/>
      <c r="AP1526" s="90"/>
      <c r="AQ1526" s="90"/>
      <c r="AR1526" s="90"/>
      <c r="AS1526" s="90"/>
      <c r="AT1526" s="90"/>
      <c r="AU1526" s="90"/>
      <c r="AV1526" s="90"/>
    </row>
    <row r="1527" spans="27:64" ht="12.95" customHeight="1">
      <c r="AA1527" s="90"/>
      <c r="AB1527" s="90"/>
      <c r="AC1527" s="90"/>
      <c r="AD1527" s="90"/>
      <c r="AE1527" s="90"/>
      <c r="AG1527" s="147"/>
      <c r="AN1527" s="90"/>
      <c r="AO1527" s="90"/>
      <c r="AP1527" s="90"/>
      <c r="AQ1527" s="90"/>
      <c r="AR1527" s="90"/>
      <c r="AS1527" s="90"/>
      <c r="AT1527" s="90"/>
      <c r="AU1527" s="90"/>
      <c r="AV1527" s="90"/>
    </row>
    <row r="1528" spans="27:64" ht="12.95" customHeight="1">
      <c r="AA1528" s="90"/>
      <c r="AB1528" s="90"/>
      <c r="AC1528" s="90"/>
      <c r="AD1528" s="90"/>
      <c r="AE1528" s="90"/>
      <c r="AG1528" s="147"/>
      <c r="AN1528" s="90"/>
      <c r="AO1528" s="90"/>
      <c r="AP1528" s="90"/>
      <c r="AQ1528" s="90"/>
      <c r="AR1528" s="90"/>
      <c r="AS1528" s="90"/>
      <c r="AT1528" s="90"/>
      <c r="AU1528" s="90"/>
    </row>
    <row r="1529" spans="27:64" ht="12.95" customHeight="1">
      <c r="AA1529" s="90"/>
      <c r="AB1529" s="90"/>
      <c r="AC1529" s="90"/>
      <c r="AD1529" s="90"/>
      <c r="AE1529" s="90"/>
      <c r="AG1529" s="147"/>
      <c r="AN1529" s="90"/>
      <c r="AO1529" s="90"/>
      <c r="AP1529" s="90"/>
      <c r="AQ1529" s="90"/>
      <c r="AR1529" s="90"/>
      <c r="AS1529" s="90"/>
      <c r="AT1529" s="90"/>
      <c r="AU1529" s="90"/>
      <c r="AV1529" s="90"/>
    </row>
    <row r="1530" spans="27:64" ht="12.95" customHeight="1">
      <c r="AA1530" s="90"/>
      <c r="AB1530" s="90"/>
      <c r="AC1530" s="90"/>
      <c r="AD1530" s="90"/>
      <c r="AE1530" s="90"/>
      <c r="AG1530" s="147"/>
      <c r="AN1530" s="90"/>
      <c r="AO1530" s="90"/>
      <c r="AP1530" s="90"/>
      <c r="AQ1530" s="90"/>
      <c r="AR1530" s="90"/>
      <c r="AS1530" s="90"/>
      <c r="AT1530" s="90"/>
      <c r="AU1530" s="90"/>
      <c r="AV1530" s="90"/>
      <c r="AW1530" s="90"/>
      <c r="AX1530" s="90"/>
      <c r="AY1530" s="90"/>
      <c r="AZ1530" s="90"/>
      <c r="BA1530" s="90"/>
      <c r="BB1530" s="90"/>
      <c r="BC1530" s="90"/>
      <c r="BD1530" s="90"/>
      <c r="BE1530" s="90"/>
      <c r="BF1530" s="90"/>
      <c r="BG1530" s="90"/>
      <c r="BH1530" s="90"/>
      <c r="BI1530" s="90"/>
      <c r="BJ1530" s="90"/>
      <c r="BK1530" s="90"/>
      <c r="BL1530" s="90"/>
    </row>
    <row r="1531" spans="27:64" ht="12.95" customHeight="1">
      <c r="AA1531" s="90"/>
      <c r="AB1531" s="90"/>
      <c r="AC1531" s="90"/>
      <c r="AD1531" s="90"/>
      <c r="AE1531" s="90"/>
      <c r="AG1531" s="147"/>
      <c r="AN1531" s="90"/>
      <c r="AO1531" s="90"/>
      <c r="AP1531" s="90"/>
      <c r="AQ1531" s="90"/>
      <c r="AR1531" s="90"/>
      <c r="AS1531" s="90"/>
      <c r="AT1531" s="90"/>
      <c r="AU1531" s="90"/>
    </row>
    <row r="1532" spans="27:64" ht="12.95" customHeight="1">
      <c r="AA1532" s="90"/>
      <c r="AB1532" s="90"/>
      <c r="AC1532" s="90"/>
      <c r="AD1532" s="90"/>
      <c r="AE1532" s="90"/>
      <c r="AG1532" s="147"/>
      <c r="AN1532" s="90"/>
      <c r="AO1532" s="90"/>
      <c r="AP1532" s="90"/>
      <c r="AQ1532" s="90"/>
      <c r="AR1532" s="90"/>
      <c r="AS1532" s="90"/>
      <c r="AT1532" s="90"/>
      <c r="AU1532" s="90"/>
    </row>
    <row r="1533" spans="27:64" ht="12.95" customHeight="1">
      <c r="AA1533" s="90"/>
      <c r="AB1533" s="90"/>
      <c r="AC1533" s="90"/>
      <c r="AD1533" s="90"/>
      <c r="AE1533" s="90"/>
      <c r="AG1533" s="147"/>
      <c r="AN1533" s="90"/>
      <c r="AO1533" s="90"/>
      <c r="AP1533" s="90"/>
      <c r="AQ1533" s="90"/>
      <c r="AR1533" s="90"/>
      <c r="AS1533" s="90"/>
      <c r="AT1533" s="90"/>
      <c r="AU1533" s="90"/>
    </row>
    <row r="1534" spans="27:64" ht="12.95" customHeight="1">
      <c r="AA1534" s="90"/>
      <c r="AB1534" s="90"/>
      <c r="AC1534" s="90"/>
      <c r="AD1534" s="90"/>
      <c r="AE1534" s="90"/>
      <c r="AG1534" s="147"/>
      <c r="AN1534" s="90"/>
      <c r="AO1534" s="90"/>
      <c r="AP1534" s="90"/>
      <c r="AQ1534" s="90"/>
      <c r="AR1534" s="90"/>
      <c r="AS1534" s="90"/>
      <c r="AT1534" s="90"/>
      <c r="AU1534" s="90"/>
      <c r="AV1534" s="90"/>
    </row>
    <row r="1535" spans="27:64" ht="12.95" customHeight="1">
      <c r="AA1535" s="90"/>
      <c r="AB1535" s="90"/>
      <c r="AC1535" s="90"/>
      <c r="AD1535" s="90"/>
      <c r="AE1535" s="90"/>
      <c r="AG1535" s="147"/>
      <c r="AN1535" s="90"/>
      <c r="AO1535" s="90"/>
      <c r="AP1535" s="90"/>
      <c r="AQ1535" s="90"/>
      <c r="AR1535" s="90"/>
      <c r="AS1535" s="90"/>
      <c r="AT1535" s="90"/>
      <c r="AU1535" s="90"/>
      <c r="AV1535" s="90"/>
    </row>
    <row r="1536" spans="27:64" ht="12.95" customHeight="1">
      <c r="AA1536" s="90"/>
      <c r="AB1536" s="90"/>
      <c r="AC1536" s="90"/>
      <c r="AD1536" s="90"/>
      <c r="AE1536" s="90"/>
      <c r="AG1536" s="147"/>
      <c r="AN1536" s="90"/>
      <c r="AO1536" s="90"/>
      <c r="AP1536" s="90"/>
      <c r="AQ1536" s="90"/>
      <c r="AR1536" s="90"/>
      <c r="AS1536" s="90"/>
      <c r="AT1536" s="90"/>
      <c r="AU1536" s="90"/>
      <c r="AV1536" s="90"/>
    </row>
    <row r="1537" spans="27:64" ht="12.95" customHeight="1">
      <c r="AA1537" s="90"/>
      <c r="AB1537" s="90"/>
      <c r="AC1537" s="90"/>
      <c r="AD1537" s="90"/>
      <c r="AE1537" s="90"/>
      <c r="AG1537" s="147"/>
      <c r="AN1537" s="90"/>
      <c r="AO1537" s="90"/>
      <c r="AP1537" s="90"/>
      <c r="AQ1537" s="90"/>
      <c r="AR1537" s="90"/>
      <c r="AS1537" s="90"/>
      <c r="AT1537" s="90"/>
      <c r="AU1537" s="90"/>
    </row>
    <row r="1538" spans="27:64" ht="12.95" customHeight="1">
      <c r="AA1538" s="90"/>
      <c r="AB1538" s="90"/>
      <c r="AC1538" s="90"/>
      <c r="AD1538" s="90"/>
      <c r="AE1538" s="90"/>
      <c r="AG1538" s="147"/>
      <c r="AN1538" s="90"/>
      <c r="AO1538" s="90"/>
      <c r="AP1538" s="90"/>
      <c r="AQ1538" s="90"/>
      <c r="AR1538" s="90"/>
      <c r="AS1538" s="90"/>
      <c r="AT1538" s="90"/>
      <c r="AU1538" s="90"/>
      <c r="AV1538" s="90"/>
      <c r="AW1538" s="90"/>
      <c r="AX1538" s="90"/>
      <c r="AY1538" s="90"/>
      <c r="AZ1538" s="90"/>
      <c r="BA1538" s="90"/>
      <c r="BB1538" s="90"/>
      <c r="BC1538" s="90"/>
      <c r="BD1538" s="90"/>
      <c r="BE1538" s="90"/>
      <c r="BF1538" s="90"/>
      <c r="BG1538" s="90"/>
      <c r="BH1538" s="90"/>
      <c r="BI1538" s="90"/>
      <c r="BJ1538" s="90"/>
      <c r="BK1538" s="90"/>
      <c r="BL1538" s="90"/>
    </row>
    <row r="1539" spans="27:64" ht="12.95" customHeight="1">
      <c r="AA1539" s="90"/>
      <c r="AB1539" s="90"/>
      <c r="AC1539" s="90"/>
      <c r="AD1539" s="90"/>
      <c r="AE1539" s="90"/>
      <c r="AG1539" s="147"/>
      <c r="AN1539" s="90"/>
      <c r="AO1539" s="90"/>
      <c r="AP1539" s="90"/>
      <c r="AQ1539" s="90"/>
      <c r="AR1539" s="90"/>
      <c r="AS1539" s="90"/>
      <c r="AT1539" s="90"/>
      <c r="AU1539" s="90"/>
      <c r="AV1539" s="90"/>
      <c r="AX1539" s="90"/>
      <c r="AY1539" s="90"/>
      <c r="AZ1539" s="90"/>
      <c r="BA1539" s="90"/>
      <c r="BB1539" s="90"/>
      <c r="BC1539" s="90"/>
      <c r="BD1539" s="90"/>
      <c r="BE1539" s="90"/>
      <c r="BF1539" s="90"/>
      <c r="BG1539" s="90"/>
      <c r="BH1539" s="90"/>
      <c r="BI1539" s="90"/>
      <c r="BJ1539" s="90"/>
      <c r="BK1539" s="90"/>
      <c r="BL1539" s="90"/>
    </row>
    <row r="1540" spans="27:64" ht="12.95" customHeight="1">
      <c r="AA1540" s="90"/>
      <c r="AB1540" s="90"/>
      <c r="AC1540" s="90"/>
      <c r="AD1540" s="90"/>
      <c r="AE1540" s="90"/>
      <c r="AG1540" s="147"/>
      <c r="AN1540" s="90"/>
      <c r="AO1540" s="90"/>
      <c r="AP1540" s="90"/>
      <c r="AQ1540" s="90"/>
      <c r="AR1540" s="90"/>
      <c r="AS1540" s="90"/>
      <c r="AT1540" s="90"/>
      <c r="AU1540" s="90"/>
    </row>
    <row r="1541" spans="27:64" ht="12.95" customHeight="1">
      <c r="AA1541" s="90"/>
      <c r="AB1541" s="90"/>
      <c r="AC1541" s="90"/>
      <c r="AD1541" s="90"/>
      <c r="AE1541" s="90"/>
      <c r="AG1541" s="147"/>
      <c r="AN1541" s="90"/>
      <c r="AO1541" s="90"/>
      <c r="AP1541" s="90"/>
      <c r="AQ1541" s="90"/>
      <c r="AR1541" s="90"/>
      <c r="AS1541" s="90"/>
      <c r="AT1541" s="90"/>
      <c r="AU1541" s="90"/>
      <c r="AV1541" s="90"/>
    </row>
    <row r="1542" spans="27:64" ht="12.95" customHeight="1">
      <c r="AA1542" s="90"/>
      <c r="AB1542" s="90"/>
      <c r="AC1542" s="90"/>
      <c r="AD1542" s="90"/>
      <c r="AE1542" s="90"/>
      <c r="AG1542" s="147"/>
      <c r="AN1542" s="90"/>
      <c r="AO1542" s="90"/>
      <c r="AP1542" s="90"/>
      <c r="AQ1542" s="90"/>
      <c r="AR1542" s="90"/>
      <c r="AS1542" s="90"/>
      <c r="AT1542" s="90"/>
      <c r="AU1542" s="90"/>
    </row>
    <row r="1543" spans="27:64" ht="12.95" customHeight="1">
      <c r="AA1543" s="90"/>
      <c r="AB1543" s="90"/>
      <c r="AC1543" s="90"/>
      <c r="AD1543" s="90"/>
      <c r="AE1543" s="90"/>
      <c r="AG1543" s="147"/>
      <c r="AN1543" s="90"/>
      <c r="AO1543" s="90"/>
      <c r="AP1543" s="90"/>
      <c r="AQ1543" s="90"/>
      <c r="AR1543" s="90"/>
      <c r="AS1543" s="90"/>
      <c r="AT1543" s="90"/>
      <c r="AU1543" s="90"/>
      <c r="AV1543" s="90"/>
      <c r="AW1543" s="90"/>
      <c r="AX1543" s="90"/>
      <c r="AY1543" s="90"/>
      <c r="AZ1543" s="90"/>
      <c r="BA1543" s="90"/>
      <c r="BB1543" s="90"/>
      <c r="BC1543" s="90"/>
      <c r="BD1543" s="90"/>
      <c r="BE1543" s="90"/>
      <c r="BF1543" s="90"/>
      <c r="BG1543" s="90"/>
      <c r="BH1543" s="90"/>
      <c r="BI1543" s="90"/>
      <c r="BJ1543" s="90"/>
      <c r="BK1543" s="90"/>
      <c r="BL1543" s="90"/>
    </row>
    <row r="1544" spans="27:64" ht="12.95" customHeight="1">
      <c r="AA1544" s="90"/>
      <c r="AB1544" s="90"/>
      <c r="AC1544" s="90"/>
      <c r="AD1544" s="90"/>
      <c r="AE1544" s="90"/>
      <c r="AG1544" s="147"/>
      <c r="AN1544" s="90"/>
      <c r="AO1544" s="90"/>
      <c r="AP1544" s="90"/>
      <c r="AQ1544" s="90"/>
      <c r="AR1544" s="90"/>
      <c r="AS1544" s="90"/>
      <c r="AT1544" s="90"/>
      <c r="AU1544" s="90"/>
    </row>
    <row r="1545" spans="27:64" ht="12.95" customHeight="1">
      <c r="AA1545" s="90"/>
      <c r="AB1545" s="90"/>
      <c r="AC1545" s="90"/>
      <c r="AD1545" s="90"/>
      <c r="AE1545" s="90"/>
      <c r="AG1545" s="147"/>
      <c r="AN1545" s="90"/>
      <c r="AO1545" s="90"/>
      <c r="AP1545" s="90"/>
      <c r="AQ1545" s="90"/>
      <c r="AR1545" s="90"/>
      <c r="AS1545" s="90"/>
      <c r="AT1545" s="90"/>
      <c r="AU1545" s="90"/>
      <c r="AV1545" s="90"/>
      <c r="AX1545" s="90"/>
    </row>
    <row r="1546" spans="27:64" ht="12.95" customHeight="1">
      <c r="AA1546" s="90"/>
      <c r="AB1546" s="90"/>
      <c r="AC1546" s="90"/>
      <c r="AD1546" s="90"/>
      <c r="AE1546" s="90"/>
      <c r="AG1546" s="147"/>
      <c r="AN1546" s="90"/>
      <c r="AO1546" s="90"/>
      <c r="AP1546" s="90"/>
      <c r="AQ1546" s="90"/>
      <c r="AR1546" s="90"/>
      <c r="AS1546" s="90"/>
      <c r="AT1546" s="90"/>
      <c r="AU1546" s="90"/>
      <c r="AV1546" s="90"/>
      <c r="AX1546" s="90"/>
    </row>
    <row r="1547" spans="27:64" ht="12.95" customHeight="1">
      <c r="AA1547" s="90"/>
      <c r="AB1547" s="90"/>
      <c r="AC1547" s="90"/>
      <c r="AD1547" s="90"/>
      <c r="AE1547" s="90"/>
      <c r="AG1547" s="147"/>
      <c r="AN1547" s="90"/>
      <c r="AO1547" s="90"/>
      <c r="AP1547" s="90"/>
      <c r="AQ1547" s="90"/>
      <c r="AR1547" s="90"/>
      <c r="AS1547" s="90"/>
      <c r="AT1547" s="90"/>
      <c r="AU1547" s="90"/>
      <c r="AV1547" s="90"/>
      <c r="AX1547" s="90"/>
    </row>
    <row r="1548" spans="27:64" ht="12.95" customHeight="1">
      <c r="AA1548" s="90"/>
      <c r="AB1548" s="90"/>
      <c r="AC1548" s="90"/>
      <c r="AD1548" s="90"/>
      <c r="AE1548" s="90"/>
      <c r="AG1548" s="147"/>
      <c r="AN1548" s="90"/>
      <c r="AO1548" s="90"/>
      <c r="AP1548" s="90"/>
      <c r="AQ1548" s="90"/>
      <c r="AR1548" s="90"/>
      <c r="AS1548" s="90"/>
      <c r="AT1548" s="90"/>
      <c r="AU1548" s="90"/>
      <c r="AV1548" s="90"/>
    </row>
    <row r="1549" spans="27:64" ht="12.95" customHeight="1">
      <c r="AA1549" s="90"/>
      <c r="AB1549" s="90"/>
      <c r="AC1549" s="90"/>
      <c r="AD1549" s="90"/>
      <c r="AE1549" s="90"/>
      <c r="AG1549" s="147"/>
      <c r="AN1549" s="90"/>
      <c r="AO1549" s="90"/>
      <c r="AP1549" s="90"/>
      <c r="AQ1549" s="90"/>
      <c r="AR1549" s="90"/>
      <c r="AS1549" s="90"/>
      <c r="AT1549" s="90"/>
      <c r="AU1549" s="90"/>
    </row>
    <row r="1550" spans="27:64" ht="12.95" customHeight="1">
      <c r="AA1550" s="90"/>
      <c r="AB1550" s="90"/>
      <c r="AC1550" s="90"/>
      <c r="AD1550" s="90"/>
      <c r="AE1550" s="90"/>
      <c r="AG1550" s="147"/>
      <c r="AN1550" s="90"/>
      <c r="AO1550" s="90"/>
      <c r="AP1550" s="90"/>
      <c r="AQ1550" s="90"/>
      <c r="AR1550" s="90"/>
      <c r="AS1550" s="90"/>
      <c r="AT1550" s="90"/>
      <c r="AU1550" s="90"/>
      <c r="AV1550" s="90"/>
    </row>
    <row r="1551" spans="27:64" ht="12.95" customHeight="1">
      <c r="AA1551" s="90"/>
      <c r="AB1551" s="90"/>
      <c r="AC1551" s="90"/>
      <c r="AD1551" s="90"/>
      <c r="AE1551" s="90"/>
      <c r="AG1551" s="147"/>
      <c r="AN1551" s="90"/>
      <c r="AO1551" s="90"/>
      <c r="AP1551" s="90"/>
      <c r="AQ1551" s="90"/>
      <c r="AR1551" s="90"/>
      <c r="AS1551" s="90"/>
      <c r="AT1551" s="90"/>
      <c r="AU1551" s="90"/>
      <c r="AV1551" s="90"/>
    </row>
    <row r="1552" spans="27:64" ht="12.95" customHeight="1">
      <c r="AA1552" s="90"/>
      <c r="AB1552" s="90"/>
      <c r="AC1552" s="90"/>
      <c r="AD1552" s="90"/>
      <c r="AE1552" s="90"/>
      <c r="AG1552" s="147"/>
      <c r="AN1552" s="90"/>
      <c r="AO1552" s="90"/>
      <c r="AP1552" s="90"/>
      <c r="AQ1552" s="90"/>
      <c r="AR1552" s="90"/>
      <c r="AS1552" s="90"/>
      <c r="AT1552" s="90"/>
      <c r="AU1552" s="90"/>
      <c r="AV1552" s="90"/>
      <c r="AW1552" s="90"/>
      <c r="AX1552" s="90"/>
      <c r="AY1552" s="90"/>
      <c r="AZ1552" s="90"/>
      <c r="BA1552" s="90"/>
      <c r="BB1552" s="90"/>
      <c r="BC1552" s="90"/>
      <c r="BD1552" s="90"/>
      <c r="BE1552" s="90"/>
      <c r="BF1552" s="90"/>
      <c r="BG1552" s="90"/>
      <c r="BH1552" s="90"/>
      <c r="BI1552" s="90"/>
      <c r="BJ1552" s="90"/>
      <c r="BK1552" s="90"/>
      <c r="BL1552" s="90"/>
    </row>
    <row r="1553" spans="27:64" ht="12.95" customHeight="1">
      <c r="AA1553" s="90"/>
      <c r="AB1553" s="90"/>
      <c r="AC1553" s="90"/>
      <c r="AD1553" s="90"/>
      <c r="AE1553" s="90"/>
      <c r="AG1553" s="147"/>
      <c r="AN1553" s="90"/>
      <c r="AO1553" s="90"/>
      <c r="AP1553" s="90"/>
      <c r="AQ1553" s="90"/>
      <c r="AR1553" s="90"/>
      <c r="AS1553" s="90"/>
      <c r="AT1553" s="90"/>
      <c r="AU1553" s="90"/>
    </row>
    <row r="1554" spans="27:64" ht="12.95" customHeight="1">
      <c r="AA1554" s="90"/>
      <c r="AB1554" s="90"/>
      <c r="AC1554" s="90"/>
      <c r="AD1554" s="90"/>
      <c r="AE1554" s="90"/>
      <c r="AG1554" s="147"/>
      <c r="AN1554" s="90"/>
      <c r="AO1554" s="90"/>
      <c r="AP1554" s="90"/>
      <c r="AQ1554" s="90"/>
      <c r="AR1554" s="90"/>
      <c r="AS1554" s="90"/>
      <c r="AT1554" s="90"/>
      <c r="AU1554" s="90"/>
    </row>
    <row r="1555" spans="27:64" ht="12.95" customHeight="1">
      <c r="AA1555" s="90"/>
      <c r="AB1555" s="90"/>
      <c r="AC1555" s="90"/>
      <c r="AD1555" s="90"/>
      <c r="AE1555" s="90"/>
      <c r="AG1555" s="147"/>
      <c r="AN1555" s="90"/>
      <c r="AO1555" s="90"/>
      <c r="AP1555" s="90"/>
      <c r="AQ1555" s="90"/>
      <c r="AR1555" s="90"/>
      <c r="AS1555" s="90"/>
      <c r="AT1555" s="90"/>
      <c r="AU1555" s="90"/>
      <c r="AV1555" s="90"/>
      <c r="AW1555" s="90"/>
      <c r="AX1555" s="90"/>
      <c r="AY1555" s="90"/>
      <c r="AZ1555" s="90"/>
      <c r="BA1555" s="90"/>
      <c r="BB1555" s="90"/>
      <c r="BC1555" s="90"/>
      <c r="BD1555" s="90"/>
      <c r="BE1555" s="90"/>
      <c r="BF1555" s="90"/>
      <c r="BG1555" s="90"/>
      <c r="BH1555" s="90"/>
      <c r="BI1555" s="90"/>
      <c r="BJ1555" s="90"/>
      <c r="BK1555" s="90"/>
      <c r="BL1555" s="90"/>
    </row>
    <row r="1556" spans="27:64" ht="12.95" customHeight="1">
      <c r="AA1556" s="90"/>
      <c r="AB1556" s="90"/>
      <c r="AC1556" s="90"/>
      <c r="AD1556" s="90"/>
      <c r="AE1556" s="90"/>
      <c r="AG1556" s="147"/>
      <c r="AN1556" s="90"/>
      <c r="AO1556" s="90"/>
      <c r="AP1556" s="90"/>
      <c r="AQ1556" s="90"/>
      <c r="AR1556" s="90"/>
      <c r="AS1556" s="90"/>
      <c r="AT1556" s="90"/>
      <c r="AU1556" s="90"/>
      <c r="AV1556" s="90"/>
      <c r="AX1556" s="90"/>
      <c r="AY1556" s="90"/>
      <c r="AZ1556" s="90"/>
      <c r="BA1556" s="90"/>
      <c r="BB1556" s="90"/>
      <c r="BC1556" s="90"/>
      <c r="BD1556" s="90"/>
      <c r="BE1556" s="90"/>
      <c r="BF1556" s="90"/>
      <c r="BG1556" s="90"/>
      <c r="BH1556" s="90"/>
      <c r="BI1556" s="90"/>
      <c r="BJ1556" s="90"/>
      <c r="BK1556" s="90"/>
      <c r="BL1556" s="90"/>
    </row>
    <row r="1557" spans="27:64" ht="12.95" customHeight="1">
      <c r="AA1557" s="90"/>
      <c r="AB1557" s="90"/>
      <c r="AC1557" s="90"/>
      <c r="AD1557" s="90"/>
      <c r="AE1557" s="90"/>
      <c r="AG1557" s="147"/>
      <c r="AN1557" s="90"/>
      <c r="AO1557" s="90"/>
      <c r="AP1557" s="90"/>
      <c r="AQ1557" s="90"/>
      <c r="AR1557" s="90"/>
      <c r="AS1557" s="90"/>
      <c r="AT1557" s="90"/>
      <c r="AU1557" s="90"/>
      <c r="AV1557" s="90"/>
      <c r="AX1557" s="90"/>
    </row>
    <row r="1558" spans="27:64" ht="12.95" customHeight="1">
      <c r="AA1558" s="90"/>
      <c r="AB1558" s="90"/>
      <c r="AC1558" s="90"/>
      <c r="AD1558" s="90"/>
      <c r="AE1558" s="90"/>
      <c r="AG1558" s="147"/>
      <c r="AN1558" s="90"/>
      <c r="AO1558" s="90"/>
      <c r="AP1558" s="90"/>
      <c r="AQ1558" s="90"/>
      <c r="AR1558" s="90"/>
      <c r="AS1558" s="90"/>
      <c r="AT1558" s="90"/>
      <c r="AU1558" s="90"/>
    </row>
    <row r="1559" spans="27:64" ht="12.95" customHeight="1">
      <c r="AA1559" s="90"/>
      <c r="AB1559" s="90"/>
      <c r="AC1559" s="90"/>
      <c r="AD1559" s="90"/>
      <c r="AE1559" s="90"/>
      <c r="AG1559" s="147"/>
      <c r="AN1559" s="90"/>
      <c r="AO1559" s="90"/>
      <c r="AP1559" s="90"/>
      <c r="AQ1559" s="90"/>
      <c r="AR1559" s="90"/>
      <c r="AS1559" s="90"/>
      <c r="AT1559" s="90"/>
      <c r="AU1559" s="90"/>
      <c r="AV1559" s="90"/>
    </row>
    <row r="1560" spans="27:64" ht="12.95" customHeight="1">
      <c r="AA1560" s="90"/>
      <c r="AB1560" s="90"/>
      <c r="AC1560" s="90"/>
      <c r="AD1560" s="90"/>
      <c r="AE1560" s="90"/>
      <c r="AG1560" s="147"/>
      <c r="AN1560" s="90"/>
      <c r="AO1560" s="90"/>
      <c r="AP1560" s="90"/>
      <c r="AQ1560" s="90"/>
      <c r="AR1560" s="90"/>
      <c r="AS1560" s="90"/>
      <c r="AT1560" s="90"/>
      <c r="AU1560" s="90"/>
      <c r="AV1560" s="90"/>
    </row>
    <row r="1561" spans="27:64" ht="12.95" customHeight="1">
      <c r="AA1561" s="90"/>
      <c r="AB1561" s="90"/>
      <c r="AC1561" s="90"/>
      <c r="AD1561" s="90"/>
      <c r="AE1561" s="90"/>
      <c r="AG1561" s="147"/>
      <c r="AN1561" s="90"/>
      <c r="AO1561" s="90"/>
      <c r="AP1561" s="90"/>
      <c r="AQ1561" s="90"/>
      <c r="AR1561" s="90"/>
      <c r="AS1561" s="90"/>
      <c r="AT1561" s="90"/>
      <c r="AU1561" s="90"/>
      <c r="AV1561" s="90"/>
      <c r="AX1561" s="90"/>
    </row>
    <row r="1562" spans="27:64" ht="12.95" customHeight="1">
      <c r="AA1562" s="90"/>
      <c r="AB1562" s="90"/>
      <c r="AC1562" s="90"/>
      <c r="AD1562" s="90"/>
      <c r="AE1562" s="90"/>
      <c r="AG1562" s="147"/>
      <c r="AN1562" s="90"/>
      <c r="AO1562" s="90"/>
      <c r="AP1562" s="90"/>
      <c r="AQ1562" s="90"/>
      <c r="AR1562" s="90"/>
      <c r="AS1562" s="90"/>
      <c r="AT1562" s="90"/>
      <c r="AU1562" s="90"/>
      <c r="AV1562" s="90"/>
      <c r="AX1562" s="90"/>
      <c r="AY1562" s="90"/>
      <c r="AZ1562" s="90"/>
      <c r="BA1562" s="90"/>
      <c r="BB1562" s="90"/>
      <c r="BC1562" s="90"/>
      <c r="BD1562" s="90"/>
      <c r="BE1562" s="90"/>
      <c r="BF1562" s="90"/>
      <c r="BG1562" s="90"/>
      <c r="BH1562" s="90"/>
      <c r="BI1562" s="90"/>
      <c r="BJ1562" s="90"/>
      <c r="BK1562" s="90"/>
      <c r="BL1562" s="90"/>
    </row>
    <row r="1563" spans="27:64" ht="12.95" customHeight="1">
      <c r="AA1563" s="90"/>
      <c r="AB1563" s="90"/>
      <c r="AC1563" s="90"/>
      <c r="AD1563" s="90"/>
      <c r="AE1563" s="90"/>
      <c r="AG1563" s="147"/>
      <c r="AN1563" s="90"/>
      <c r="AO1563" s="90"/>
      <c r="AP1563" s="90"/>
      <c r="AQ1563" s="90"/>
      <c r="AR1563" s="90"/>
      <c r="AS1563" s="90"/>
      <c r="AT1563" s="90"/>
      <c r="AU1563" s="90"/>
      <c r="AV1563" s="90"/>
    </row>
    <row r="1564" spans="27:64" ht="12.95" customHeight="1">
      <c r="AA1564" s="90"/>
      <c r="AB1564" s="90"/>
      <c r="AC1564" s="90"/>
      <c r="AD1564" s="90"/>
      <c r="AE1564" s="90"/>
      <c r="AG1564" s="147"/>
      <c r="AN1564" s="90"/>
      <c r="AO1564" s="90"/>
      <c r="AP1564" s="90"/>
      <c r="AQ1564" s="90"/>
      <c r="AR1564" s="90"/>
      <c r="AS1564" s="90"/>
      <c r="AT1564" s="90"/>
      <c r="AU1564" s="90"/>
      <c r="AV1564" s="90"/>
    </row>
    <row r="1565" spans="27:64" ht="12.95" customHeight="1">
      <c r="AA1565" s="90"/>
      <c r="AB1565" s="90"/>
      <c r="AC1565" s="90"/>
      <c r="AD1565" s="90"/>
      <c r="AE1565" s="90"/>
      <c r="AG1565" s="147"/>
      <c r="AN1565" s="90"/>
      <c r="AO1565" s="90"/>
      <c r="AP1565" s="90"/>
      <c r="AQ1565" s="90"/>
      <c r="AR1565" s="90"/>
      <c r="AS1565" s="90"/>
      <c r="AT1565" s="90"/>
      <c r="AU1565" s="90"/>
      <c r="AV1565" s="90"/>
    </row>
    <row r="1566" spans="27:64" ht="12.95" customHeight="1">
      <c r="AA1566" s="90"/>
      <c r="AB1566" s="90"/>
      <c r="AC1566" s="90"/>
      <c r="AD1566" s="90"/>
      <c r="AE1566" s="90"/>
      <c r="AG1566" s="147"/>
      <c r="AN1566" s="90"/>
      <c r="AO1566" s="90"/>
      <c r="AP1566" s="90"/>
      <c r="AQ1566" s="90"/>
      <c r="AR1566" s="90"/>
      <c r="AS1566" s="90"/>
      <c r="AT1566" s="90"/>
      <c r="AU1566" s="90"/>
      <c r="AV1566" s="90"/>
      <c r="AX1566" s="90"/>
    </row>
    <row r="1567" spans="27:64" ht="12.95" customHeight="1">
      <c r="AA1567" s="90"/>
      <c r="AB1567" s="90"/>
      <c r="AC1567" s="90"/>
      <c r="AD1567" s="90"/>
      <c r="AE1567" s="90"/>
      <c r="AG1567" s="147"/>
      <c r="AN1567" s="90"/>
      <c r="AO1567" s="90"/>
      <c r="AP1567" s="90"/>
      <c r="AQ1567" s="90"/>
      <c r="AR1567" s="90"/>
      <c r="AS1567" s="90"/>
      <c r="AT1567" s="90"/>
      <c r="AU1567" s="90"/>
      <c r="AV1567" s="90"/>
      <c r="AX1567" s="90"/>
      <c r="AY1567" s="90"/>
      <c r="AZ1567" s="90"/>
      <c r="BA1567" s="90"/>
      <c r="BB1567" s="90"/>
      <c r="BC1567" s="90"/>
      <c r="BD1567" s="90"/>
      <c r="BE1567" s="90"/>
      <c r="BF1567" s="90"/>
      <c r="BG1567" s="90"/>
      <c r="BH1567" s="90"/>
      <c r="BI1567" s="90"/>
      <c r="BJ1567" s="90"/>
      <c r="BK1567" s="90"/>
      <c r="BL1567" s="90"/>
    </row>
    <row r="1568" spans="27:64" ht="12.95" customHeight="1">
      <c r="AA1568" s="90"/>
      <c r="AB1568" s="90"/>
      <c r="AC1568" s="90"/>
      <c r="AD1568" s="90"/>
      <c r="AE1568" s="90"/>
      <c r="AG1568" s="147"/>
      <c r="AN1568" s="90"/>
      <c r="AO1568" s="90"/>
      <c r="AP1568" s="90"/>
      <c r="AQ1568" s="90"/>
      <c r="AR1568" s="90"/>
      <c r="AS1568" s="90"/>
      <c r="AT1568" s="90"/>
      <c r="AU1568" s="90"/>
    </row>
    <row r="1569" spans="27:64" ht="12.95" customHeight="1">
      <c r="AA1569" s="90"/>
      <c r="AB1569" s="90"/>
      <c r="AC1569" s="90"/>
      <c r="AD1569" s="90"/>
      <c r="AE1569" s="90"/>
      <c r="AG1569" s="147"/>
      <c r="AN1569" s="90"/>
      <c r="AO1569" s="90"/>
      <c r="AP1569" s="90"/>
      <c r="AQ1569" s="90"/>
      <c r="AR1569" s="90"/>
      <c r="AS1569" s="90"/>
      <c r="AT1569" s="90"/>
      <c r="AU1569" s="90"/>
      <c r="AV1569" s="90"/>
    </row>
    <row r="1570" spans="27:64" ht="12.95" customHeight="1">
      <c r="AA1570" s="90"/>
      <c r="AB1570" s="90"/>
      <c r="AC1570" s="90"/>
      <c r="AD1570" s="90"/>
      <c r="AE1570" s="90"/>
      <c r="AG1570" s="147"/>
      <c r="AN1570" s="90"/>
      <c r="AO1570" s="90"/>
      <c r="AP1570" s="90"/>
      <c r="AQ1570" s="90"/>
      <c r="AR1570" s="90"/>
      <c r="AS1570" s="90"/>
      <c r="AT1570" s="90"/>
      <c r="AU1570" s="90"/>
      <c r="AV1570" s="90"/>
    </row>
    <row r="1571" spans="27:64" ht="12.95" customHeight="1">
      <c r="AA1571" s="90"/>
      <c r="AB1571" s="90"/>
      <c r="AC1571" s="90"/>
      <c r="AD1571" s="90"/>
      <c r="AE1571" s="90"/>
      <c r="AG1571" s="147"/>
      <c r="AN1571" s="90"/>
      <c r="AO1571" s="90"/>
      <c r="AP1571" s="90"/>
      <c r="AQ1571" s="90"/>
      <c r="AR1571" s="90"/>
      <c r="AS1571" s="90"/>
      <c r="AT1571" s="90"/>
      <c r="AU1571" s="90"/>
      <c r="AV1571" s="90"/>
      <c r="AX1571" s="90"/>
    </row>
    <row r="1572" spans="27:64" ht="12.95" customHeight="1">
      <c r="AA1572" s="90"/>
      <c r="AB1572" s="90"/>
      <c r="AC1572" s="90"/>
      <c r="AD1572" s="90"/>
      <c r="AE1572" s="90"/>
      <c r="AG1572" s="147"/>
      <c r="AN1572" s="90"/>
      <c r="AO1572" s="90"/>
      <c r="AP1572" s="90"/>
      <c r="AQ1572" s="90"/>
      <c r="AR1572" s="90"/>
      <c r="AS1572" s="90"/>
      <c r="AT1572" s="90"/>
      <c r="AU1572" s="90"/>
      <c r="AV1572" s="90"/>
    </row>
    <row r="1573" spans="27:64" ht="12.95" customHeight="1">
      <c r="AA1573" s="90"/>
      <c r="AB1573" s="90"/>
      <c r="AC1573" s="90"/>
      <c r="AD1573" s="90"/>
      <c r="AE1573" s="90"/>
      <c r="AG1573" s="147"/>
      <c r="AN1573" s="90"/>
      <c r="AO1573" s="90"/>
      <c r="AP1573" s="90"/>
      <c r="AQ1573" s="90"/>
      <c r="AR1573" s="90"/>
      <c r="AS1573" s="90"/>
      <c r="AT1573" s="90"/>
      <c r="AU1573" s="90"/>
    </row>
    <row r="1574" spans="27:64" ht="12.95" customHeight="1">
      <c r="AA1574" s="90"/>
      <c r="AB1574" s="90"/>
      <c r="AC1574" s="90"/>
      <c r="AD1574" s="90"/>
      <c r="AE1574" s="90"/>
      <c r="AG1574" s="147"/>
      <c r="AN1574" s="90"/>
      <c r="AO1574" s="90"/>
      <c r="AP1574" s="90"/>
      <c r="AQ1574" s="90"/>
      <c r="AR1574" s="90"/>
      <c r="AS1574" s="90"/>
      <c r="AT1574" s="90"/>
      <c r="AU1574" s="90"/>
    </row>
    <row r="1575" spans="27:64" ht="12.95" customHeight="1">
      <c r="AA1575" s="90"/>
      <c r="AB1575" s="90"/>
      <c r="AC1575" s="90"/>
      <c r="AD1575" s="90"/>
      <c r="AE1575" s="90"/>
      <c r="AG1575" s="147"/>
      <c r="AN1575" s="90"/>
      <c r="AO1575" s="90"/>
      <c r="AP1575" s="90"/>
      <c r="AQ1575" s="90"/>
      <c r="AR1575" s="90"/>
      <c r="AS1575" s="90"/>
      <c r="AT1575" s="90"/>
      <c r="AU1575" s="90"/>
      <c r="AV1575" s="90"/>
      <c r="AW1575" s="90"/>
      <c r="AX1575" s="90"/>
      <c r="AY1575" s="90"/>
      <c r="AZ1575" s="90"/>
      <c r="BA1575" s="90"/>
      <c r="BB1575" s="90"/>
      <c r="BC1575" s="90"/>
      <c r="BD1575" s="90"/>
      <c r="BE1575" s="90"/>
      <c r="BF1575" s="90"/>
      <c r="BG1575" s="90"/>
      <c r="BH1575" s="90"/>
      <c r="BI1575" s="90"/>
      <c r="BJ1575" s="90"/>
      <c r="BK1575" s="90"/>
      <c r="BL1575" s="90"/>
    </row>
    <row r="1576" spans="27:64" ht="12.95" customHeight="1">
      <c r="AA1576" s="90"/>
      <c r="AB1576" s="90"/>
      <c r="AC1576" s="90"/>
      <c r="AD1576" s="90"/>
      <c r="AE1576" s="90"/>
      <c r="AG1576" s="147"/>
      <c r="AN1576" s="90"/>
      <c r="AO1576" s="90"/>
      <c r="AP1576" s="90"/>
      <c r="AQ1576" s="90"/>
      <c r="AR1576" s="90"/>
      <c r="AS1576" s="90"/>
      <c r="AT1576" s="90"/>
      <c r="AU1576" s="90"/>
    </row>
    <row r="1577" spans="27:64" ht="12.95" customHeight="1">
      <c r="AA1577" s="90"/>
      <c r="AB1577" s="90"/>
      <c r="AC1577" s="90"/>
      <c r="AD1577" s="90"/>
      <c r="AE1577" s="90"/>
      <c r="AG1577" s="147"/>
      <c r="AN1577" s="90"/>
      <c r="AO1577" s="90"/>
      <c r="AP1577" s="90"/>
      <c r="AQ1577" s="90"/>
      <c r="AR1577" s="90"/>
      <c r="AS1577" s="90"/>
      <c r="AT1577" s="90"/>
      <c r="AU1577" s="90"/>
      <c r="AV1577" s="90"/>
      <c r="AW1577" s="90"/>
      <c r="AX1577" s="90"/>
      <c r="AY1577" s="90"/>
      <c r="AZ1577" s="90"/>
      <c r="BA1577" s="90"/>
      <c r="BB1577" s="90"/>
      <c r="BC1577" s="90"/>
      <c r="BD1577" s="90"/>
      <c r="BE1577" s="90"/>
      <c r="BF1577" s="90"/>
      <c r="BG1577" s="90"/>
      <c r="BH1577" s="90"/>
      <c r="BI1577" s="90"/>
      <c r="BJ1577" s="90"/>
      <c r="BK1577" s="90"/>
      <c r="BL1577" s="90"/>
    </row>
    <row r="1578" spans="27:64" ht="12.95" customHeight="1">
      <c r="AA1578" s="90"/>
      <c r="AB1578" s="90"/>
      <c r="AC1578" s="90"/>
      <c r="AD1578" s="90"/>
      <c r="AE1578" s="90"/>
      <c r="AG1578" s="147"/>
      <c r="AN1578" s="90"/>
      <c r="AO1578" s="90"/>
      <c r="AP1578" s="90"/>
      <c r="AQ1578" s="90"/>
      <c r="AR1578" s="90"/>
      <c r="AS1578" s="90"/>
      <c r="AT1578" s="90"/>
      <c r="AU1578" s="90"/>
      <c r="AV1578" s="90"/>
      <c r="AX1578" s="90"/>
      <c r="AY1578" s="90"/>
      <c r="AZ1578" s="90"/>
      <c r="BA1578" s="90"/>
      <c r="BB1578" s="90"/>
      <c r="BC1578" s="90"/>
      <c r="BD1578" s="90"/>
      <c r="BE1578" s="90"/>
      <c r="BF1578" s="90"/>
      <c r="BG1578" s="90"/>
      <c r="BH1578" s="90"/>
      <c r="BI1578" s="90"/>
      <c r="BJ1578" s="90"/>
      <c r="BK1578" s="90"/>
      <c r="BL1578" s="90"/>
    </row>
    <row r="1579" spans="27:64" ht="12.95" customHeight="1">
      <c r="AA1579" s="90"/>
      <c r="AB1579" s="90"/>
      <c r="AC1579" s="90"/>
      <c r="AD1579" s="90"/>
      <c r="AE1579" s="90"/>
      <c r="AG1579" s="147"/>
      <c r="AN1579" s="90"/>
      <c r="AO1579" s="90"/>
      <c r="AP1579" s="90"/>
      <c r="AQ1579" s="90"/>
      <c r="AR1579" s="90"/>
      <c r="AS1579" s="90"/>
      <c r="AT1579" s="90"/>
      <c r="AU1579" s="90"/>
      <c r="AV1579" s="90"/>
      <c r="AW1579" s="90"/>
      <c r="AX1579" s="90"/>
      <c r="AY1579" s="90"/>
      <c r="AZ1579" s="90"/>
      <c r="BA1579" s="90"/>
      <c r="BB1579" s="90"/>
      <c r="BC1579" s="90"/>
      <c r="BD1579" s="90"/>
      <c r="BE1579" s="90"/>
      <c r="BF1579" s="90"/>
      <c r="BG1579" s="90"/>
      <c r="BH1579" s="90"/>
      <c r="BI1579" s="90"/>
      <c r="BJ1579" s="90"/>
      <c r="BK1579" s="90"/>
      <c r="BL1579" s="90"/>
    </row>
    <row r="1580" spans="27:64" ht="12.95" customHeight="1">
      <c r="AA1580" s="90"/>
      <c r="AB1580" s="90"/>
      <c r="AC1580" s="90"/>
      <c r="AD1580" s="90"/>
      <c r="AE1580" s="90"/>
      <c r="AG1580" s="147"/>
      <c r="AN1580" s="90"/>
      <c r="AO1580" s="90"/>
      <c r="AP1580" s="90"/>
      <c r="AQ1580" s="90"/>
      <c r="AR1580" s="90"/>
      <c r="AS1580" s="90"/>
      <c r="AT1580" s="90"/>
      <c r="AU1580" s="90"/>
      <c r="AV1580" s="90"/>
      <c r="AX1580" s="90"/>
      <c r="AY1580" s="90"/>
      <c r="AZ1580" s="90"/>
      <c r="BA1580" s="90"/>
      <c r="BB1580" s="90"/>
      <c r="BC1580" s="90"/>
      <c r="BD1580" s="90"/>
      <c r="BE1580" s="90"/>
      <c r="BF1580" s="90"/>
      <c r="BG1580" s="90"/>
      <c r="BH1580" s="90"/>
      <c r="BI1580" s="90"/>
      <c r="BJ1580" s="90"/>
      <c r="BK1580" s="90"/>
      <c r="BL1580" s="90"/>
    </row>
    <row r="1581" spans="27:64" ht="12.95" customHeight="1">
      <c r="AA1581" s="90"/>
      <c r="AB1581" s="90"/>
      <c r="AC1581" s="90"/>
      <c r="AD1581" s="90"/>
      <c r="AE1581" s="90"/>
      <c r="AG1581" s="147"/>
      <c r="AN1581" s="90"/>
      <c r="AO1581" s="90"/>
      <c r="AP1581" s="90"/>
      <c r="AQ1581" s="90"/>
      <c r="AR1581" s="90"/>
      <c r="AS1581" s="90"/>
      <c r="AT1581" s="90"/>
      <c r="AU1581" s="90"/>
      <c r="AV1581" s="90"/>
      <c r="AW1581" s="90"/>
      <c r="AX1581" s="90"/>
      <c r="AY1581" s="90"/>
      <c r="AZ1581" s="90"/>
      <c r="BA1581" s="90"/>
      <c r="BB1581" s="90"/>
      <c r="BC1581" s="90"/>
      <c r="BD1581" s="90"/>
      <c r="BE1581" s="90"/>
      <c r="BF1581" s="90"/>
      <c r="BG1581" s="90"/>
      <c r="BH1581" s="90"/>
      <c r="BI1581" s="90"/>
      <c r="BJ1581" s="90"/>
      <c r="BK1581" s="90"/>
      <c r="BL1581" s="90"/>
    </row>
    <row r="1582" spans="27:64" ht="12.95" customHeight="1">
      <c r="AA1582" s="90"/>
      <c r="AB1582" s="90"/>
      <c r="AC1582" s="90"/>
      <c r="AD1582" s="90"/>
      <c r="AE1582" s="90"/>
      <c r="AG1582" s="147"/>
      <c r="AN1582" s="90"/>
      <c r="AO1582" s="90"/>
      <c r="AP1582" s="90"/>
      <c r="AQ1582" s="90"/>
      <c r="AR1582" s="90"/>
      <c r="AS1582" s="90"/>
      <c r="AT1582" s="90"/>
      <c r="AU1582" s="90"/>
      <c r="AV1582" s="90"/>
      <c r="AX1582" s="90"/>
    </row>
    <row r="1583" spans="27:64" ht="12.95" customHeight="1">
      <c r="AA1583" s="90"/>
      <c r="AB1583" s="90"/>
      <c r="AC1583" s="90"/>
      <c r="AD1583" s="90"/>
      <c r="AE1583" s="90"/>
      <c r="AG1583" s="147"/>
      <c r="AN1583" s="90"/>
      <c r="AO1583" s="90"/>
      <c r="AP1583" s="90"/>
      <c r="AQ1583" s="90"/>
      <c r="AR1583" s="90"/>
      <c r="AS1583" s="90"/>
      <c r="AT1583" s="90"/>
      <c r="AU1583" s="90"/>
      <c r="AV1583" s="90"/>
      <c r="AW1583" s="90"/>
      <c r="AX1583" s="90"/>
      <c r="AY1583" s="90"/>
      <c r="AZ1583" s="90"/>
      <c r="BA1583" s="90"/>
      <c r="BB1583" s="90"/>
      <c r="BC1583" s="90"/>
      <c r="BD1583" s="90"/>
      <c r="BE1583" s="90"/>
      <c r="BF1583" s="90"/>
      <c r="BG1583" s="90"/>
      <c r="BH1583" s="90"/>
      <c r="BI1583" s="90"/>
      <c r="BJ1583" s="90"/>
      <c r="BK1583" s="90"/>
      <c r="BL1583" s="90"/>
    </row>
    <row r="1584" spans="27:64" ht="12.95" customHeight="1">
      <c r="AA1584" s="90"/>
      <c r="AB1584" s="90"/>
      <c r="AC1584" s="90"/>
      <c r="AD1584" s="90"/>
      <c r="AE1584" s="90"/>
      <c r="AG1584" s="147"/>
      <c r="AN1584" s="90"/>
      <c r="AO1584" s="90"/>
      <c r="AP1584" s="90"/>
      <c r="AQ1584" s="90"/>
      <c r="AR1584" s="90"/>
      <c r="AS1584" s="90"/>
      <c r="AT1584" s="90"/>
      <c r="AU1584" s="90"/>
      <c r="AV1584" s="90"/>
      <c r="AX1584" s="90"/>
    </row>
    <row r="1585" spans="27:64" ht="12.95" customHeight="1">
      <c r="AA1585" s="90"/>
      <c r="AB1585" s="90"/>
      <c r="AC1585" s="90"/>
      <c r="AD1585" s="90"/>
      <c r="AE1585" s="90"/>
      <c r="AG1585" s="147"/>
      <c r="AN1585" s="90"/>
      <c r="AO1585" s="90"/>
      <c r="AP1585" s="90"/>
      <c r="AQ1585" s="90"/>
      <c r="AR1585" s="90"/>
      <c r="AS1585" s="90"/>
      <c r="AT1585" s="90"/>
      <c r="AU1585" s="90"/>
      <c r="AV1585" s="90"/>
      <c r="AW1585" s="90"/>
      <c r="AX1585" s="90"/>
      <c r="AY1585" s="90"/>
      <c r="AZ1585" s="90"/>
      <c r="BA1585" s="90"/>
      <c r="BB1585" s="90"/>
      <c r="BC1585" s="90"/>
      <c r="BD1585" s="90"/>
      <c r="BE1585" s="90"/>
      <c r="BF1585" s="90"/>
      <c r="BG1585" s="90"/>
      <c r="BH1585" s="90"/>
      <c r="BI1585" s="90"/>
      <c r="BJ1585" s="90"/>
      <c r="BK1585" s="90"/>
      <c r="BL1585" s="90"/>
    </row>
    <row r="1586" spans="27:64" ht="12.95" customHeight="1">
      <c r="AA1586" s="90"/>
      <c r="AB1586" s="90"/>
      <c r="AC1586" s="90"/>
      <c r="AD1586" s="90"/>
      <c r="AE1586" s="90"/>
      <c r="AG1586" s="147"/>
      <c r="AN1586" s="90"/>
      <c r="AO1586" s="90"/>
      <c r="AP1586" s="90"/>
      <c r="AQ1586" s="90"/>
      <c r="AR1586" s="90"/>
      <c r="AS1586" s="90"/>
      <c r="AT1586" s="90"/>
      <c r="AU1586" s="90"/>
      <c r="AV1586" s="90"/>
      <c r="AW1586" s="90"/>
      <c r="AX1586" s="90"/>
      <c r="AY1586" s="90"/>
      <c r="AZ1586" s="90"/>
      <c r="BA1586" s="90"/>
      <c r="BB1586" s="90"/>
      <c r="BC1586" s="90"/>
      <c r="BD1586" s="90"/>
      <c r="BE1586" s="90"/>
      <c r="BF1586" s="90"/>
      <c r="BG1586" s="90"/>
      <c r="BH1586" s="90"/>
      <c r="BI1586" s="90"/>
      <c r="BJ1586" s="90"/>
      <c r="BK1586" s="90"/>
      <c r="BL1586" s="90"/>
    </row>
    <row r="1587" spans="27:64" ht="12.95" customHeight="1">
      <c r="AA1587" s="90"/>
      <c r="AB1587" s="90"/>
      <c r="AC1587" s="90"/>
      <c r="AD1587" s="90"/>
      <c r="AE1587" s="90"/>
      <c r="AG1587" s="147"/>
      <c r="AN1587" s="90"/>
      <c r="AO1587" s="90"/>
      <c r="AP1587" s="90"/>
      <c r="AQ1587" s="90"/>
      <c r="AR1587" s="90"/>
      <c r="AS1587" s="90"/>
      <c r="AT1587" s="90"/>
      <c r="AU1587" s="90"/>
      <c r="AV1587" s="90"/>
      <c r="AW1587" s="90"/>
      <c r="AX1587" s="90"/>
      <c r="AY1587" s="90"/>
      <c r="AZ1587" s="90"/>
      <c r="BA1587" s="90"/>
      <c r="BB1587" s="90"/>
      <c r="BC1587" s="90"/>
      <c r="BD1587" s="90"/>
      <c r="BE1587" s="90"/>
      <c r="BF1587" s="90"/>
      <c r="BG1587" s="90"/>
      <c r="BH1587" s="90"/>
      <c r="BI1587" s="90"/>
      <c r="BJ1587" s="90"/>
      <c r="BK1587" s="90"/>
      <c r="BL1587" s="90"/>
    </row>
    <row r="1588" spans="27:64" ht="12.95" customHeight="1">
      <c r="AA1588" s="90"/>
      <c r="AB1588" s="90"/>
      <c r="AC1588" s="90"/>
      <c r="AD1588" s="90"/>
      <c r="AE1588" s="90"/>
      <c r="AG1588" s="147"/>
      <c r="AN1588" s="90"/>
      <c r="AO1588" s="90"/>
      <c r="AP1588" s="90"/>
      <c r="AQ1588" s="90"/>
      <c r="AR1588" s="90"/>
      <c r="AS1588" s="90"/>
      <c r="AT1588" s="90"/>
      <c r="AU1588" s="90"/>
      <c r="AV1588" s="90"/>
      <c r="AW1588" s="90"/>
      <c r="AX1588" s="90"/>
      <c r="AY1588" s="90"/>
      <c r="AZ1588" s="90"/>
      <c r="BA1588" s="90"/>
      <c r="BB1588" s="90"/>
      <c r="BC1588" s="90"/>
      <c r="BD1588" s="90"/>
      <c r="BE1588" s="90"/>
      <c r="BF1588" s="90"/>
      <c r="BG1588" s="90"/>
      <c r="BH1588" s="90"/>
      <c r="BI1588" s="90"/>
      <c r="BJ1588" s="90"/>
      <c r="BK1588" s="90"/>
      <c r="BL1588" s="90"/>
    </row>
    <row r="1589" spans="27:64" ht="12.95" customHeight="1">
      <c r="AA1589" s="90"/>
      <c r="AB1589" s="90"/>
      <c r="AC1589" s="90"/>
      <c r="AD1589" s="90"/>
      <c r="AE1589" s="90"/>
      <c r="AG1589" s="147"/>
      <c r="AN1589" s="90"/>
      <c r="AO1589" s="90"/>
      <c r="AP1589" s="90"/>
      <c r="AQ1589" s="90"/>
      <c r="AR1589" s="90"/>
      <c r="AS1589" s="90"/>
      <c r="AT1589" s="90"/>
      <c r="AU1589" s="90"/>
      <c r="AV1589" s="90"/>
      <c r="AX1589" s="90"/>
    </row>
    <row r="1590" spans="27:64" ht="12.95" customHeight="1">
      <c r="AA1590" s="90"/>
      <c r="AB1590" s="90"/>
      <c r="AC1590" s="90"/>
      <c r="AD1590" s="90"/>
      <c r="AE1590" s="90"/>
      <c r="AG1590" s="147"/>
      <c r="AN1590" s="90"/>
      <c r="AO1590" s="90"/>
      <c r="AP1590" s="90"/>
      <c r="AQ1590" s="90"/>
      <c r="AR1590" s="90"/>
      <c r="AS1590" s="90"/>
      <c r="AT1590" s="90"/>
      <c r="AU1590" s="90"/>
    </row>
    <row r="1591" spans="27:64" ht="12.95" customHeight="1">
      <c r="AA1591" s="90"/>
      <c r="AB1591" s="90"/>
      <c r="AC1591" s="90"/>
      <c r="AD1591" s="90"/>
      <c r="AE1591" s="90"/>
      <c r="AG1591" s="147"/>
      <c r="AN1591" s="90"/>
      <c r="AO1591" s="90"/>
      <c r="AP1591" s="90"/>
      <c r="AQ1591" s="90"/>
      <c r="AR1591" s="90"/>
      <c r="AS1591" s="90"/>
      <c r="AT1591" s="90"/>
      <c r="AU1591" s="90"/>
    </row>
    <row r="1592" spans="27:64" ht="12.95" customHeight="1">
      <c r="AA1592" s="90"/>
      <c r="AB1592" s="90"/>
      <c r="AC1592" s="90"/>
      <c r="AD1592" s="90"/>
      <c r="AE1592" s="90"/>
      <c r="AG1592" s="147"/>
      <c r="AN1592" s="90"/>
      <c r="AO1592" s="90"/>
      <c r="AP1592" s="90"/>
      <c r="AQ1592" s="90"/>
      <c r="AR1592" s="90"/>
      <c r="AS1592" s="90"/>
      <c r="AT1592" s="90"/>
      <c r="AU1592" s="90"/>
    </row>
    <row r="1593" spans="27:64" ht="12.95" customHeight="1">
      <c r="AA1593" s="90"/>
      <c r="AB1593" s="90"/>
      <c r="AC1593" s="90"/>
      <c r="AD1593" s="90"/>
      <c r="AE1593" s="90"/>
      <c r="AG1593" s="147"/>
      <c r="AN1593" s="90"/>
      <c r="AO1593" s="90"/>
      <c r="AP1593" s="90"/>
      <c r="AQ1593" s="90"/>
      <c r="AR1593" s="90"/>
      <c r="AS1593" s="90"/>
      <c r="AT1593" s="90"/>
      <c r="AU1593" s="90"/>
      <c r="AV1593" s="90"/>
    </row>
    <row r="1594" spans="27:64" ht="12.95" customHeight="1">
      <c r="AA1594" s="90"/>
      <c r="AB1594" s="90"/>
      <c r="AC1594" s="90"/>
      <c r="AD1594" s="90"/>
      <c r="AE1594" s="90"/>
      <c r="AG1594" s="147"/>
      <c r="AN1594" s="90"/>
      <c r="AO1594" s="90"/>
      <c r="AP1594" s="90"/>
      <c r="AQ1594" s="90"/>
      <c r="AR1594" s="90"/>
      <c r="AS1594" s="90"/>
      <c r="AT1594" s="90"/>
      <c r="AU1594" s="90"/>
      <c r="AV1594" s="90"/>
      <c r="AX1594" s="90"/>
    </row>
    <row r="1595" spans="27:64" ht="12.95" customHeight="1">
      <c r="AA1595" s="90"/>
      <c r="AB1595" s="90"/>
      <c r="AC1595" s="90"/>
      <c r="AD1595" s="90"/>
      <c r="AE1595" s="90"/>
      <c r="AG1595" s="147"/>
      <c r="AN1595" s="90"/>
      <c r="AO1595" s="90"/>
      <c r="AP1595" s="90"/>
      <c r="AQ1595" s="90"/>
      <c r="AR1595" s="90"/>
      <c r="AS1595" s="90"/>
      <c r="AT1595" s="90"/>
      <c r="AU1595" s="90"/>
      <c r="AV1595" s="90"/>
      <c r="AW1595" s="90"/>
      <c r="AX1595" s="90"/>
      <c r="AY1595" s="90"/>
      <c r="AZ1595" s="90"/>
      <c r="BA1595" s="90"/>
      <c r="BB1595" s="90"/>
      <c r="BC1595" s="90"/>
      <c r="BD1595" s="90"/>
      <c r="BE1595" s="90"/>
      <c r="BF1595" s="90"/>
      <c r="BG1595" s="90"/>
      <c r="BH1595" s="90"/>
      <c r="BI1595" s="90"/>
      <c r="BJ1595" s="90"/>
      <c r="BK1595" s="90"/>
      <c r="BL1595" s="90"/>
    </row>
    <row r="1596" spans="27:64" ht="12.95" customHeight="1">
      <c r="AA1596" s="90"/>
      <c r="AB1596" s="90"/>
      <c r="AC1596" s="90"/>
      <c r="AD1596" s="90"/>
      <c r="AE1596" s="90"/>
      <c r="AG1596" s="147"/>
      <c r="AN1596" s="90"/>
      <c r="AO1596" s="90"/>
      <c r="AP1596" s="90"/>
      <c r="AQ1596" s="90"/>
      <c r="AR1596" s="90"/>
      <c r="AS1596" s="90"/>
      <c r="AT1596" s="90"/>
      <c r="AU1596" s="90"/>
      <c r="AV1596" s="90"/>
    </row>
    <row r="1597" spans="27:64" ht="12.95" customHeight="1">
      <c r="AA1597" s="90"/>
      <c r="AB1597" s="90"/>
      <c r="AC1597" s="90"/>
      <c r="AD1597" s="90"/>
      <c r="AE1597" s="90"/>
      <c r="AG1597" s="147"/>
      <c r="AN1597" s="90"/>
      <c r="AO1597" s="90"/>
      <c r="AP1597" s="90"/>
      <c r="AQ1597" s="90"/>
      <c r="AR1597" s="90"/>
      <c r="AS1597" s="90"/>
      <c r="AT1597" s="90"/>
      <c r="AU1597" s="90"/>
      <c r="AV1597" s="90"/>
      <c r="AX1597" s="90"/>
    </row>
    <row r="1598" spans="27:64" ht="12.95" customHeight="1">
      <c r="AA1598" s="90"/>
      <c r="AB1598" s="90"/>
      <c r="AC1598" s="90"/>
      <c r="AD1598" s="90"/>
      <c r="AE1598" s="90"/>
      <c r="AG1598" s="147"/>
      <c r="AN1598" s="90"/>
      <c r="AO1598" s="90"/>
      <c r="AP1598" s="90"/>
      <c r="AQ1598" s="90"/>
      <c r="AR1598" s="90"/>
      <c r="AS1598" s="90"/>
      <c r="AT1598" s="90"/>
      <c r="AU1598" s="90"/>
    </row>
    <row r="1599" spans="27:64" ht="12.95" customHeight="1">
      <c r="AA1599" s="90"/>
      <c r="AB1599" s="90"/>
      <c r="AC1599" s="90"/>
      <c r="AD1599" s="90"/>
      <c r="AE1599" s="90"/>
      <c r="AG1599" s="147"/>
      <c r="AN1599" s="90"/>
      <c r="AO1599" s="90"/>
      <c r="AP1599" s="90"/>
      <c r="AQ1599" s="90"/>
      <c r="AR1599" s="90"/>
      <c r="AS1599" s="90"/>
      <c r="AT1599" s="90"/>
      <c r="AU1599" s="90"/>
      <c r="AV1599" s="90"/>
      <c r="AX1599" s="90"/>
    </row>
    <row r="1600" spans="27:64" ht="12.95" customHeight="1">
      <c r="AA1600" s="90"/>
      <c r="AB1600" s="90"/>
      <c r="AC1600" s="90"/>
      <c r="AD1600" s="90"/>
      <c r="AE1600" s="90"/>
      <c r="AG1600" s="147"/>
      <c r="AN1600" s="90"/>
      <c r="AO1600" s="90"/>
      <c r="AP1600" s="90"/>
      <c r="AQ1600" s="90"/>
      <c r="AR1600" s="90"/>
      <c r="AS1600" s="90"/>
      <c r="AT1600" s="90"/>
      <c r="AU1600" s="90"/>
    </row>
    <row r="1601" spans="27:64" ht="12.95" customHeight="1">
      <c r="AA1601" s="90"/>
      <c r="AB1601" s="90"/>
      <c r="AC1601" s="90"/>
      <c r="AD1601" s="90"/>
      <c r="AE1601" s="90"/>
      <c r="AG1601" s="147"/>
      <c r="AN1601" s="90"/>
      <c r="AO1601" s="90"/>
      <c r="AP1601" s="90"/>
      <c r="AQ1601" s="90"/>
      <c r="AR1601" s="90"/>
      <c r="AS1601" s="90"/>
      <c r="AT1601" s="90"/>
      <c r="AU1601" s="90"/>
      <c r="AV1601" s="90"/>
    </row>
    <row r="1602" spans="27:64" ht="12.95" customHeight="1">
      <c r="AA1602" s="90"/>
      <c r="AB1602" s="90"/>
      <c r="AC1602" s="90"/>
      <c r="AD1602" s="90"/>
      <c r="AE1602" s="90"/>
      <c r="AG1602" s="147"/>
      <c r="AN1602" s="90"/>
      <c r="AO1602" s="90"/>
      <c r="AP1602" s="90"/>
      <c r="AQ1602" s="90"/>
      <c r="AR1602" s="90"/>
      <c r="AS1602" s="90"/>
      <c r="AT1602" s="90"/>
      <c r="AU1602" s="90"/>
      <c r="AV1602" s="90"/>
      <c r="AW1602" s="90"/>
      <c r="AX1602" s="90"/>
      <c r="AY1602" s="90"/>
      <c r="AZ1602" s="90"/>
      <c r="BA1602" s="90"/>
      <c r="BB1602" s="90"/>
      <c r="BC1602" s="90"/>
      <c r="BD1602" s="90"/>
      <c r="BE1602" s="90"/>
      <c r="BF1602" s="90"/>
      <c r="BG1602" s="90"/>
      <c r="BH1602" s="90"/>
      <c r="BI1602" s="90"/>
      <c r="BJ1602" s="90"/>
      <c r="BK1602" s="90"/>
      <c r="BL1602" s="90"/>
    </row>
    <row r="1603" spans="27:64" ht="12.95" customHeight="1">
      <c r="AA1603" s="90"/>
      <c r="AB1603" s="90"/>
      <c r="AC1603" s="90"/>
      <c r="AD1603" s="90"/>
      <c r="AE1603" s="90"/>
      <c r="AG1603" s="147"/>
      <c r="AN1603" s="90"/>
      <c r="AO1603" s="90"/>
      <c r="AP1603" s="90"/>
      <c r="AQ1603" s="90"/>
      <c r="AR1603" s="90"/>
      <c r="AS1603" s="90"/>
      <c r="AT1603" s="90"/>
      <c r="AU1603" s="90"/>
    </row>
    <row r="1604" spans="27:64" ht="12.95" customHeight="1">
      <c r="AA1604" s="90"/>
      <c r="AB1604" s="90"/>
      <c r="AC1604" s="90"/>
      <c r="AD1604" s="90"/>
      <c r="AE1604" s="90"/>
      <c r="AG1604" s="147"/>
      <c r="AN1604" s="90"/>
      <c r="AO1604" s="90"/>
      <c r="AP1604" s="90"/>
      <c r="AQ1604" s="90"/>
      <c r="AR1604" s="90"/>
      <c r="AS1604" s="90"/>
      <c r="AT1604" s="90"/>
      <c r="AU1604" s="90"/>
      <c r="AV1604" s="90"/>
    </row>
    <row r="1605" spans="27:64" ht="12.95" customHeight="1">
      <c r="AA1605" s="90"/>
      <c r="AB1605" s="90"/>
      <c r="AC1605" s="90"/>
      <c r="AD1605" s="90"/>
      <c r="AE1605" s="90"/>
      <c r="AG1605" s="147"/>
      <c r="AN1605" s="90"/>
      <c r="AO1605" s="90"/>
      <c r="AP1605" s="90"/>
      <c r="AQ1605" s="90"/>
      <c r="AR1605" s="90"/>
      <c r="AS1605" s="90"/>
      <c r="AT1605" s="90"/>
      <c r="AU1605" s="90"/>
    </row>
    <row r="1606" spans="27:64" ht="12.95" customHeight="1">
      <c r="AA1606" s="90"/>
      <c r="AB1606" s="90"/>
      <c r="AC1606" s="90"/>
      <c r="AD1606" s="90"/>
      <c r="AE1606" s="90"/>
      <c r="AG1606" s="147"/>
      <c r="AN1606" s="90"/>
      <c r="AO1606" s="90"/>
      <c r="AP1606" s="90"/>
      <c r="AQ1606" s="90"/>
      <c r="AR1606" s="90"/>
      <c r="AS1606" s="90"/>
      <c r="AT1606" s="90"/>
      <c r="AU1606" s="90"/>
      <c r="AV1606" s="90"/>
      <c r="AX1606" s="90"/>
    </row>
    <row r="1607" spans="27:64" ht="12.95" customHeight="1">
      <c r="AA1607" s="90"/>
      <c r="AB1607" s="90"/>
      <c r="AC1607" s="90"/>
      <c r="AD1607" s="90"/>
      <c r="AE1607" s="90"/>
      <c r="AG1607" s="147"/>
      <c r="AN1607" s="90"/>
      <c r="AO1607" s="90"/>
      <c r="AP1607" s="90"/>
      <c r="AQ1607" s="90"/>
      <c r="AR1607" s="90"/>
      <c r="AS1607" s="90"/>
      <c r="AT1607" s="90"/>
      <c r="AU1607" s="90"/>
      <c r="AV1607" s="90"/>
    </row>
    <row r="1608" spans="27:64" ht="12.95" customHeight="1">
      <c r="AA1608" s="90"/>
      <c r="AB1608" s="90"/>
      <c r="AC1608" s="90"/>
      <c r="AD1608" s="90"/>
      <c r="AE1608" s="90"/>
      <c r="AG1608" s="147"/>
      <c r="AN1608" s="90"/>
      <c r="AO1608" s="90"/>
      <c r="AP1608" s="90"/>
      <c r="AQ1608" s="90"/>
      <c r="AR1608" s="90"/>
      <c r="AS1608" s="90"/>
      <c r="AT1608" s="90"/>
      <c r="AU1608" s="90"/>
    </row>
    <row r="1609" spans="27:64" ht="12.95" customHeight="1">
      <c r="AA1609" s="90"/>
      <c r="AB1609" s="90"/>
      <c r="AC1609" s="90"/>
      <c r="AD1609" s="90"/>
      <c r="AE1609" s="90"/>
      <c r="AG1609" s="147"/>
      <c r="AN1609" s="90"/>
      <c r="AO1609" s="90"/>
      <c r="AP1609" s="90"/>
      <c r="AQ1609" s="90"/>
      <c r="AR1609" s="90"/>
      <c r="AS1609" s="90"/>
      <c r="AT1609" s="90"/>
      <c r="AU1609" s="90"/>
    </row>
    <row r="1610" spans="27:64" ht="12.95" customHeight="1">
      <c r="AA1610" s="90"/>
      <c r="AB1610" s="90"/>
      <c r="AC1610" s="90"/>
      <c r="AD1610" s="90"/>
      <c r="AE1610" s="90"/>
      <c r="AG1610" s="147"/>
      <c r="AN1610" s="90"/>
      <c r="AO1610" s="90"/>
      <c r="AP1610" s="90"/>
      <c r="AQ1610" s="90"/>
      <c r="AR1610" s="90"/>
      <c r="AS1610" s="90"/>
      <c r="AT1610" s="90"/>
      <c r="AU1610" s="90"/>
      <c r="AV1610" s="90"/>
      <c r="AX1610" s="90"/>
      <c r="AY1610" s="90"/>
      <c r="AZ1610" s="90"/>
      <c r="BA1610" s="90"/>
      <c r="BB1610" s="90"/>
      <c r="BC1610" s="90"/>
      <c r="BD1610" s="90"/>
      <c r="BE1610" s="90"/>
      <c r="BF1610" s="90"/>
      <c r="BG1610" s="90"/>
      <c r="BH1610" s="90"/>
      <c r="BI1610" s="90"/>
      <c r="BJ1610" s="90"/>
      <c r="BK1610" s="90"/>
      <c r="BL1610" s="90"/>
    </row>
    <row r="1611" spans="27:64" ht="12.95" customHeight="1">
      <c r="AA1611" s="90"/>
      <c r="AB1611" s="90"/>
      <c r="AC1611" s="90"/>
      <c r="AD1611" s="90"/>
      <c r="AE1611" s="90"/>
      <c r="AG1611" s="147"/>
      <c r="AN1611" s="90"/>
      <c r="AO1611" s="90"/>
      <c r="AP1611" s="90"/>
      <c r="AQ1611" s="90"/>
      <c r="AR1611" s="90"/>
      <c r="AS1611" s="90"/>
      <c r="AT1611" s="90"/>
      <c r="AU1611" s="90"/>
      <c r="AV1611" s="90"/>
    </row>
    <row r="1612" spans="27:64" ht="12.95" customHeight="1">
      <c r="AA1612" s="90"/>
      <c r="AB1612" s="90"/>
      <c r="AC1612" s="90"/>
      <c r="AD1612" s="90"/>
      <c r="AE1612" s="90"/>
      <c r="AG1612" s="147"/>
      <c r="AN1612" s="90"/>
      <c r="AO1612" s="90"/>
      <c r="AP1612" s="90"/>
      <c r="AQ1612" s="90"/>
      <c r="AR1612" s="90"/>
      <c r="AS1612" s="90"/>
      <c r="AT1612" s="90"/>
      <c r="AU1612" s="90"/>
      <c r="AV1612" s="90"/>
    </row>
    <row r="1613" spans="27:64" ht="12.95" customHeight="1">
      <c r="AA1613" s="90"/>
      <c r="AB1613" s="90"/>
      <c r="AC1613" s="90"/>
      <c r="AD1613" s="90"/>
      <c r="AE1613" s="90"/>
      <c r="AG1613" s="147"/>
      <c r="AN1613" s="90"/>
      <c r="AO1613" s="90"/>
      <c r="AP1613" s="90"/>
      <c r="AQ1613" s="90"/>
      <c r="AR1613" s="90"/>
      <c r="AS1613" s="90"/>
      <c r="AT1613" s="90"/>
      <c r="AU1613" s="90"/>
      <c r="AV1613" s="90"/>
    </row>
    <row r="1614" spans="27:64" ht="12.95" customHeight="1">
      <c r="AA1614" s="90"/>
      <c r="AB1614" s="90"/>
      <c r="AC1614" s="90"/>
      <c r="AD1614" s="90"/>
      <c r="AE1614" s="90"/>
      <c r="AG1614" s="147"/>
      <c r="AN1614" s="90"/>
      <c r="AO1614" s="90"/>
      <c r="AP1614" s="90"/>
      <c r="AQ1614" s="90"/>
      <c r="AR1614" s="90"/>
      <c r="AS1614" s="90"/>
      <c r="AT1614" s="90"/>
      <c r="AU1614" s="90"/>
      <c r="AV1614" s="90"/>
      <c r="AX1614" s="90"/>
    </row>
    <row r="1615" spans="27:64" ht="12.95" customHeight="1">
      <c r="AA1615" s="90"/>
      <c r="AB1615" s="90"/>
      <c r="AC1615" s="90"/>
      <c r="AD1615" s="90"/>
      <c r="AE1615" s="90"/>
      <c r="AG1615" s="147"/>
      <c r="AN1615" s="90"/>
      <c r="AO1615" s="90"/>
      <c r="AP1615" s="90"/>
      <c r="AQ1615" s="90"/>
      <c r="AR1615" s="90"/>
      <c r="AS1615" s="90"/>
      <c r="AT1615" s="90"/>
      <c r="AU1615" s="90"/>
      <c r="AV1615" s="90"/>
    </row>
    <row r="1616" spans="27:64" ht="12.95" customHeight="1">
      <c r="AA1616" s="90"/>
      <c r="AB1616" s="90"/>
      <c r="AC1616" s="90"/>
      <c r="AD1616" s="90"/>
      <c r="AE1616" s="90"/>
      <c r="AG1616" s="147"/>
      <c r="AN1616" s="90"/>
      <c r="AO1616" s="90"/>
      <c r="AP1616" s="90"/>
      <c r="AQ1616" s="90"/>
      <c r="AR1616" s="90"/>
      <c r="AS1616" s="90"/>
      <c r="AT1616" s="90"/>
      <c r="AU1616" s="90"/>
      <c r="AV1616" s="90"/>
    </row>
    <row r="1617" spans="27:64" ht="12.95" customHeight="1">
      <c r="AA1617" s="90"/>
      <c r="AB1617" s="90"/>
      <c r="AC1617" s="90"/>
      <c r="AD1617" s="90"/>
      <c r="AE1617" s="90"/>
      <c r="AG1617" s="147"/>
      <c r="AN1617" s="90"/>
      <c r="AO1617" s="90"/>
      <c r="AP1617" s="90"/>
      <c r="AQ1617" s="90"/>
      <c r="AR1617" s="90"/>
      <c r="AS1617" s="90"/>
      <c r="AT1617" s="90"/>
      <c r="AU1617" s="90"/>
      <c r="AV1617" s="90"/>
      <c r="AW1617" s="90"/>
      <c r="AX1617" s="90"/>
      <c r="AY1617" s="90"/>
      <c r="AZ1617" s="90"/>
      <c r="BA1617" s="90"/>
      <c r="BB1617" s="90"/>
      <c r="BC1617" s="90"/>
      <c r="BD1617" s="90"/>
      <c r="BE1617" s="90"/>
      <c r="BF1617" s="90"/>
      <c r="BG1617" s="90"/>
      <c r="BH1617" s="90"/>
      <c r="BI1617" s="90"/>
      <c r="BJ1617" s="90"/>
      <c r="BK1617" s="90"/>
      <c r="BL1617" s="90"/>
    </row>
    <row r="1618" spans="27:64" ht="12.95" customHeight="1">
      <c r="AA1618" s="90"/>
      <c r="AB1618" s="90"/>
      <c r="AC1618" s="90"/>
      <c r="AD1618" s="90"/>
      <c r="AE1618" s="90"/>
      <c r="AG1618" s="147"/>
      <c r="AN1618" s="90"/>
      <c r="AO1618" s="90"/>
      <c r="AP1618" s="90"/>
      <c r="AQ1618" s="90"/>
      <c r="AR1618" s="90"/>
      <c r="AS1618" s="90"/>
      <c r="AT1618" s="90"/>
      <c r="AU1618" s="90"/>
      <c r="AV1618" s="90"/>
      <c r="AX1618" s="90"/>
      <c r="AY1618" s="90"/>
      <c r="AZ1618" s="90"/>
      <c r="BA1618" s="90"/>
      <c r="BB1618" s="90"/>
      <c r="BC1618" s="90"/>
      <c r="BD1618" s="90"/>
      <c r="BE1618" s="90"/>
      <c r="BF1618" s="90"/>
      <c r="BG1618" s="90"/>
      <c r="BH1618" s="90"/>
      <c r="BI1618" s="90"/>
      <c r="BJ1618" s="90"/>
      <c r="BK1618" s="90"/>
      <c r="BL1618" s="90"/>
    </row>
    <row r="1619" spans="27:64" ht="12.95" customHeight="1">
      <c r="AA1619" s="90"/>
      <c r="AB1619" s="90"/>
      <c r="AC1619" s="90"/>
      <c r="AD1619" s="90"/>
      <c r="AE1619" s="90"/>
      <c r="AG1619" s="147"/>
      <c r="AN1619" s="90"/>
      <c r="AO1619" s="90"/>
      <c r="AP1619" s="90"/>
      <c r="AQ1619" s="90"/>
      <c r="AR1619" s="90"/>
      <c r="AS1619" s="90"/>
      <c r="AT1619" s="90"/>
      <c r="AU1619" s="90"/>
      <c r="AV1619" s="90"/>
      <c r="AX1619" s="90"/>
    </row>
    <row r="1620" spans="27:64" ht="12.95" customHeight="1">
      <c r="AA1620" s="90"/>
      <c r="AB1620" s="90"/>
      <c r="AC1620" s="90"/>
      <c r="AD1620" s="90"/>
      <c r="AE1620" s="90"/>
      <c r="AG1620" s="147"/>
      <c r="AN1620" s="90"/>
      <c r="AO1620" s="90"/>
      <c r="AP1620" s="90"/>
      <c r="AQ1620" s="90"/>
      <c r="AR1620" s="90"/>
      <c r="AS1620" s="90"/>
      <c r="AT1620" s="90"/>
      <c r="AU1620" s="90"/>
      <c r="AV1620" s="90"/>
      <c r="AW1620" s="90"/>
      <c r="AX1620" s="90"/>
      <c r="AY1620" s="90"/>
      <c r="AZ1620" s="90"/>
      <c r="BA1620" s="90"/>
      <c r="BB1620" s="90"/>
      <c r="BC1620" s="90"/>
      <c r="BD1620" s="90"/>
      <c r="BE1620" s="90"/>
      <c r="BF1620" s="90"/>
      <c r="BG1620" s="90"/>
      <c r="BH1620" s="90"/>
      <c r="BI1620" s="90"/>
      <c r="BJ1620" s="90"/>
      <c r="BK1620" s="90"/>
      <c r="BL1620" s="90"/>
    </row>
    <row r="1621" spans="27:64" ht="12.95" customHeight="1">
      <c r="AA1621" s="90"/>
      <c r="AB1621" s="90"/>
      <c r="AC1621" s="90"/>
      <c r="AD1621" s="90"/>
      <c r="AE1621" s="90"/>
      <c r="AG1621" s="147"/>
      <c r="AN1621" s="90"/>
      <c r="AO1621" s="90"/>
      <c r="AP1621" s="90"/>
      <c r="AQ1621" s="90"/>
      <c r="AR1621" s="90"/>
      <c r="AS1621" s="90"/>
      <c r="AT1621" s="90"/>
      <c r="AU1621" s="90"/>
    </row>
    <row r="1622" spans="27:64" ht="12.95" customHeight="1">
      <c r="AA1622" s="90"/>
      <c r="AB1622" s="90"/>
      <c r="AC1622" s="90"/>
      <c r="AD1622" s="90"/>
      <c r="AE1622" s="90"/>
      <c r="AG1622" s="147"/>
      <c r="AN1622" s="90"/>
      <c r="AO1622" s="90"/>
      <c r="AP1622" s="90"/>
      <c r="AQ1622" s="90"/>
      <c r="AR1622" s="90"/>
      <c r="AS1622" s="90"/>
      <c r="AT1622" s="90"/>
      <c r="AU1622" s="90"/>
    </row>
    <row r="1623" spans="27:64" ht="12.95" customHeight="1">
      <c r="AA1623" s="90"/>
      <c r="AB1623" s="90"/>
      <c r="AC1623" s="90"/>
      <c r="AD1623" s="90"/>
      <c r="AE1623" s="90"/>
      <c r="AG1623" s="147"/>
      <c r="AN1623" s="90"/>
      <c r="AO1623" s="90"/>
      <c r="AP1623" s="90"/>
      <c r="AQ1623" s="90"/>
      <c r="AR1623" s="90"/>
      <c r="AS1623" s="90"/>
      <c r="AT1623" s="90"/>
      <c r="AU1623" s="90"/>
      <c r="AV1623" s="90"/>
      <c r="AX1623" s="90"/>
      <c r="AY1623" s="90"/>
      <c r="AZ1623" s="90"/>
      <c r="BA1623" s="90"/>
      <c r="BB1623" s="90"/>
      <c r="BC1623" s="90"/>
      <c r="BD1623" s="90"/>
      <c r="BE1623" s="90"/>
      <c r="BF1623" s="90"/>
      <c r="BG1623" s="90"/>
      <c r="BH1623" s="90"/>
      <c r="BI1623" s="90"/>
      <c r="BJ1623" s="90"/>
      <c r="BK1623" s="90"/>
      <c r="BL1623" s="90"/>
    </row>
    <row r="1624" spans="27:64" ht="12.95" customHeight="1">
      <c r="AA1624" s="90"/>
      <c r="AB1624" s="90"/>
      <c r="AC1624" s="90"/>
      <c r="AD1624" s="90"/>
      <c r="AE1624" s="90"/>
      <c r="AG1624" s="147"/>
      <c r="AN1624" s="90"/>
      <c r="AO1624" s="90"/>
      <c r="AP1624" s="90"/>
      <c r="AQ1624" s="90"/>
      <c r="AR1624" s="90"/>
      <c r="AS1624" s="90"/>
      <c r="AT1624" s="90"/>
      <c r="AU1624" s="90"/>
      <c r="AV1624" s="90"/>
    </row>
    <row r="1625" spans="27:64" ht="12.95" customHeight="1">
      <c r="AA1625" s="90"/>
      <c r="AB1625" s="90"/>
      <c r="AC1625" s="90"/>
      <c r="AD1625" s="90"/>
      <c r="AE1625" s="90"/>
      <c r="AG1625" s="147"/>
      <c r="AN1625" s="90"/>
      <c r="AO1625" s="90"/>
      <c r="AP1625" s="90"/>
      <c r="AQ1625" s="90"/>
      <c r="AR1625" s="90"/>
      <c r="AS1625" s="90"/>
      <c r="AT1625" s="90"/>
      <c r="AU1625" s="90"/>
      <c r="AV1625" s="90"/>
      <c r="AW1625" s="90"/>
      <c r="AX1625" s="90"/>
      <c r="AY1625" s="90"/>
      <c r="AZ1625" s="90"/>
      <c r="BA1625" s="90"/>
      <c r="BB1625" s="90"/>
      <c r="BC1625" s="90"/>
      <c r="BD1625" s="90"/>
      <c r="BE1625" s="90"/>
      <c r="BF1625" s="90"/>
      <c r="BG1625" s="90"/>
      <c r="BH1625" s="90"/>
      <c r="BI1625" s="90"/>
      <c r="BJ1625" s="90"/>
      <c r="BK1625" s="90"/>
      <c r="BL1625" s="90"/>
    </row>
    <row r="1626" spans="27:64" ht="12.95" customHeight="1">
      <c r="AA1626" s="90"/>
      <c r="AB1626" s="90"/>
      <c r="AC1626" s="90"/>
      <c r="AD1626" s="90"/>
      <c r="AE1626" s="90"/>
      <c r="AG1626" s="147"/>
      <c r="AN1626" s="90"/>
      <c r="AO1626" s="90"/>
      <c r="AP1626" s="90"/>
      <c r="AQ1626" s="90"/>
      <c r="AR1626" s="90"/>
      <c r="AS1626" s="90"/>
      <c r="AT1626" s="90"/>
      <c r="AU1626" s="90"/>
    </row>
    <row r="1627" spans="27:64" ht="12.95" customHeight="1">
      <c r="AA1627" s="90"/>
      <c r="AB1627" s="90"/>
      <c r="AC1627" s="90"/>
      <c r="AD1627" s="90"/>
      <c r="AE1627" s="90"/>
      <c r="AG1627" s="147"/>
      <c r="AN1627" s="90"/>
      <c r="AO1627" s="90"/>
      <c r="AP1627" s="90"/>
      <c r="AQ1627" s="90"/>
      <c r="AR1627" s="90"/>
      <c r="AS1627" s="90"/>
      <c r="AT1627" s="90"/>
      <c r="AU1627" s="90"/>
      <c r="AV1627" s="90"/>
      <c r="AW1627" s="90"/>
      <c r="AX1627" s="90"/>
      <c r="AY1627" s="90"/>
      <c r="AZ1627" s="90"/>
      <c r="BA1627" s="90"/>
      <c r="BB1627" s="90"/>
      <c r="BC1627" s="90"/>
      <c r="BD1627" s="90"/>
      <c r="BE1627" s="90"/>
      <c r="BF1627" s="90"/>
      <c r="BG1627" s="90"/>
      <c r="BH1627" s="90"/>
      <c r="BI1627" s="90"/>
      <c r="BJ1627" s="90"/>
      <c r="BK1627" s="90"/>
      <c r="BL1627" s="90"/>
    </row>
    <row r="1628" spans="27:64" ht="12.95" customHeight="1">
      <c r="AA1628" s="90"/>
      <c r="AB1628" s="90"/>
      <c r="AC1628" s="90"/>
      <c r="AD1628" s="90"/>
      <c r="AE1628" s="90"/>
      <c r="AG1628" s="147"/>
      <c r="AN1628" s="90"/>
      <c r="AO1628" s="90"/>
      <c r="AP1628" s="90"/>
      <c r="AQ1628" s="90"/>
      <c r="AR1628" s="90"/>
      <c r="AS1628" s="90"/>
      <c r="AT1628" s="90"/>
      <c r="AU1628" s="90"/>
    </row>
    <row r="1629" spans="27:64" ht="12.95" customHeight="1">
      <c r="AA1629" s="90"/>
      <c r="AB1629" s="90"/>
      <c r="AC1629" s="90"/>
      <c r="AD1629" s="90"/>
      <c r="AE1629" s="90"/>
      <c r="AG1629" s="147"/>
      <c r="AN1629" s="90"/>
      <c r="AO1629" s="90"/>
      <c r="AP1629" s="90"/>
      <c r="AQ1629" s="90"/>
      <c r="AR1629" s="90"/>
      <c r="AS1629" s="90"/>
      <c r="AT1629" s="90"/>
      <c r="AU1629" s="90"/>
    </row>
    <row r="1630" spans="27:64" ht="12.95" customHeight="1">
      <c r="AA1630" s="90"/>
      <c r="AB1630" s="90"/>
      <c r="AC1630" s="90"/>
      <c r="AD1630" s="90"/>
      <c r="AE1630" s="90"/>
      <c r="AG1630" s="147"/>
      <c r="AN1630" s="90"/>
      <c r="AO1630" s="90"/>
      <c r="AP1630" s="90"/>
      <c r="AQ1630" s="90"/>
      <c r="AR1630" s="90"/>
      <c r="AS1630" s="90"/>
      <c r="AT1630" s="90"/>
      <c r="AU1630" s="90"/>
    </row>
    <row r="1631" spans="27:64" ht="12.95" customHeight="1">
      <c r="AA1631" s="90"/>
      <c r="AB1631" s="90"/>
      <c r="AC1631" s="90"/>
      <c r="AD1631" s="90"/>
      <c r="AE1631" s="90"/>
      <c r="AG1631" s="147"/>
      <c r="AN1631" s="90"/>
      <c r="AO1631" s="90"/>
      <c r="AP1631" s="90"/>
      <c r="AQ1631" s="90"/>
      <c r="AR1631" s="90"/>
      <c r="AS1631" s="90"/>
      <c r="AT1631" s="90"/>
      <c r="AU1631" s="90"/>
    </row>
    <row r="1632" spans="27:64" ht="12.95" customHeight="1">
      <c r="AA1632" s="90"/>
      <c r="AB1632" s="90"/>
      <c r="AC1632" s="90"/>
      <c r="AD1632" s="90"/>
      <c r="AE1632" s="90"/>
      <c r="AG1632" s="147"/>
      <c r="AN1632" s="90"/>
      <c r="AO1632" s="90"/>
      <c r="AP1632" s="90"/>
      <c r="AQ1632" s="90"/>
      <c r="AR1632" s="90"/>
      <c r="AS1632" s="90"/>
      <c r="AT1632" s="90"/>
      <c r="AU1632" s="90"/>
    </row>
    <row r="1633" spans="27:64" ht="12.95" customHeight="1">
      <c r="AA1633" s="90"/>
      <c r="AB1633" s="90"/>
      <c r="AC1633" s="90"/>
      <c r="AD1633" s="90"/>
      <c r="AE1633" s="90"/>
      <c r="AG1633" s="147"/>
      <c r="AN1633" s="90"/>
      <c r="AO1633" s="90"/>
      <c r="AP1633" s="90"/>
      <c r="AQ1633" s="90"/>
      <c r="AR1633" s="90"/>
      <c r="AS1633" s="90"/>
      <c r="AT1633" s="90"/>
      <c r="AU1633" s="90"/>
      <c r="AV1633" s="90"/>
      <c r="AX1633" s="90"/>
    </row>
    <row r="1634" spans="27:64" ht="12.95" customHeight="1">
      <c r="AA1634" s="90"/>
      <c r="AB1634" s="90"/>
      <c r="AC1634" s="90"/>
      <c r="AD1634" s="90"/>
      <c r="AE1634" s="90"/>
      <c r="AG1634" s="147"/>
      <c r="AN1634" s="90"/>
      <c r="AO1634" s="90"/>
      <c r="AP1634" s="90"/>
      <c r="AQ1634" s="90"/>
      <c r="AR1634" s="90"/>
      <c r="AS1634" s="90"/>
      <c r="AT1634" s="90"/>
      <c r="AU1634" s="90"/>
      <c r="AV1634" s="90"/>
      <c r="AX1634" s="90"/>
    </row>
    <row r="1635" spans="27:64" ht="12.95" customHeight="1">
      <c r="AA1635" s="90"/>
      <c r="AB1635" s="90"/>
      <c r="AC1635" s="90"/>
      <c r="AD1635" s="90"/>
      <c r="AE1635" s="90"/>
      <c r="AG1635" s="147"/>
      <c r="AN1635" s="90"/>
      <c r="AO1635" s="90"/>
      <c r="AP1635" s="90"/>
      <c r="AQ1635" s="90"/>
      <c r="AR1635" s="90"/>
      <c r="AS1635" s="90"/>
      <c r="AT1635" s="90"/>
      <c r="AU1635" s="90"/>
      <c r="AV1635" s="90"/>
      <c r="AW1635" s="90"/>
      <c r="AX1635" s="90"/>
      <c r="AY1635" s="90"/>
      <c r="AZ1635" s="90"/>
      <c r="BA1635" s="90"/>
      <c r="BB1635" s="90"/>
      <c r="BC1635" s="90"/>
      <c r="BD1635" s="90"/>
      <c r="BE1635" s="90"/>
      <c r="BF1635" s="90"/>
      <c r="BG1635" s="90"/>
      <c r="BH1635" s="90"/>
      <c r="BI1635" s="90"/>
      <c r="BJ1635" s="90"/>
      <c r="BK1635" s="90"/>
      <c r="BL1635" s="90"/>
    </row>
    <row r="1636" spans="27:64" ht="12.95" customHeight="1">
      <c r="AA1636" s="90"/>
      <c r="AB1636" s="90"/>
      <c r="AC1636" s="90"/>
      <c r="AD1636" s="90"/>
      <c r="AE1636" s="90"/>
      <c r="AG1636" s="147"/>
      <c r="AN1636" s="90"/>
      <c r="AO1636" s="90"/>
      <c r="AP1636" s="90"/>
      <c r="AQ1636" s="90"/>
      <c r="AR1636" s="90"/>
      <c r="AS1636" s="90"/>
      <c r="AT1636" s="90"/>
      <c r="AU1636" s="90"/>
    </row>
    <row r="1637" spans="27:64" ht="12.95" customHeight="1">
      <c r="AA1637" s="90"/>
      <c r="AB1637" s="90"/>
      <c r="AC1637" s="90"/>
      <c r="AD1637" s="90"/>
      <c r="AE1637" s="90"/>
      <c r="AG1637" s="147"/>
      <c r="AN1637" s="90"/>
      <c r="AO1637" s="90"/>
      <c r="AP1637" s="90"/>
      <c r="AQ1637" s="90"/>
      <c r="AR1637" s="90"/>
      <c r="AS1637" s="90"/>
      <c r="AT1637" s="90"/>
      <c r="AU1637" s="90"/>
      <c r="AV1637" s="90"/>
      <c r="AX1637" s="90"/>
      <c r="AY1637" s="90"/>
      <c r="AZ1637" s="90"/>
      <c r="BA1637" s="90"/>
      <c r="BB1637" s="90"/>
      <c r="BC1637" s="90"/>
      <c r="BD1637" s="90"/>
      <c r="BE1637" s="90"/>
      <c r="BF1637" s="90"/>
      <c r="BG1637" s="90"/>
      <c r="BH1637" s="90"/>
      <c r="BI1637" s="90"/>
      <c r="BJ1637" s="90"/>
      <c r="BK1637" s="90"/>
      <c r="BL1637" s="90"/>
    </row>
    <row r="1638" spans="27:64" ht="12.95" customHeight="1">
      <c r="AA1638" s="90"/>
      <c r="AB1638" s="90"/>
      <c r="AC1638" s="90"/>
      <c r="AD1638" s="90"/>
      <c r="AE1638" s="90"/>
      <c r="AG1638" s="147"/>
      <c r="AN1638" s="90"/>
      <c r="AO1638" s="90"/>
      <c r="AP1638" s="90"/>
      <c r="AQ1638" s="90"/>
      <c r="AR1638" s="90"/>
      <c r="AS1638" s="90"/>
      <c r="AT1638" s="90"/>
      <c r="AU1638" s="90"/>
      <c r="AV1638" s="95"/>
    </row>
    <row r="1639" spans="27:64" ht="12.95" customHeight="1">
      <c r="AA1639" s="90"/>
      <c r="AB1639" s="90"/>
      <c r="AC1639" s="90"/>
      <c r="AD1639" s="90"/>
      <c r="AE1639" s="90"/>
      <c r="AG1639" s="147"/>
      <c r="AN1639" s="90"/>
      <c r="AO1639" s="90"/>
      <c r="AP1639" s="90"/>
      <c r="AQ1639" s="90"/>
      <c r="AR1639" s="90"/>
      <c r="AS1639" s="90"/>
      <c r="AT1639" s="90"/>
      <c r="AU1639" s="90"/>
      <c r="AV1639" s="90"/>
    </row>
    <row r="1640" spans="27:64" ht="12.95" customHeight="1">
      <c r="AA1640" s="90"/>
      <c r="AB1640" s="90"/>
      <c r="AC1640" s="90"/>
      <c r="AD1640" s="90"/>
      <c r="AE1640" s="90"/>
      <c r="AG1640" s="147"/>
      <c r="AN1640" s="90"/>
      <c r="AO1640" s="90"/>
      <c r="AP1640" s="90"/>
      <c r="AQ1640" s="90"/>
      <c r="AR1640" s="90"/>
      <c r="AS1640" s="90"/>
      <c r="AT1640" s="90"/>
      <c r="AU1640" s="90"/>
      <c r="AV1640" s="90"/>
      <c r="AX1640" s="90"/>
      <c r="AY1640" s="90"/>
      <c r="AZ1640" s="90"/>
      <c r="BA1640" s="90"/>
      <c r="BB1640" s="90"/>
      <c r="BC1640" s="90"/>
      <c r="BD1640" s="90"/>
      <c r="BE1640" s="90"/>
      <c r="BF1640" s="90"/>
      <c r="BG1640" s="90"/>
      <c r="BH1640" s="90"/>
      <c r="BI1640" s="90"/>
      <c r="BJ1640" s="90"/>
      <c r="BK1640" s="90"/>
      <c r="BL1640" s="90"/>
    </row>
    <row r="1641" spans="27:64" ht="12.95" customHeight="1">
      <c r="AA1641" s="90"/>
      <c r="AB1641" s="90"/>
      <c r="AC1641" s="90"/>
      <c r="AD1641" s="90"/>
      <c r="AE1641" s="90"/>
      <c r="AG1641" s="147"/>
      <c r="AN1641" s="90"/>
      <c r="AO1641" s="90"/>
      <c r="AP1641" s="90"/>
      <c r="AQ1641" s="90"/>
      <c r="AR1641" s="90"/>
      <c r="AS1641" s="90"/>
      <c r="AT1641" s="90"/>
      <c r="AU1641" s="90"/>
      <c r="AV1641" s="90"/>
    </row>
    <row r="1642" spans="27:64" ht="12.95" customHeight="1">
      <c r="AA1642" s="90"/>
      <c r="AB1642" s="90"/>
      <c r="AC1642" s="90"/>
      <c r="AD1642" s="90"/>
      <c r="AE1642" s="90"/>
      <c r="AG1642" s="147"/>
      <c r="AN1642" s="90"/>
      <c r="AO1642" s="90"/>
      <c r="AP1642" s="90"/>
      <c r="AQ1642" s="90"/>
      <c r="AR1642" s="90"/>
      <c r="AS1642" s="90"/>
      <c r="AT1642" s="90"/>
      <c r="AU1642" s="90"/>
      <c r="AV1642" s="90"/>
    </row>
    <row r="1643" spans="27:64" ht="12.95" customHeight="1">
      <c r="AA1643" s="90"/>
      <c r="AB1643" s="90"/>
      <c r="AC1643" s="90"/>
      <c r="AD1643" s="90"/>
      <c r="AE1643" s="90"/>
      <c r="AG1643" s="147"/>
      <c r="AN1643" s="90"/>
      <c r="AO1643" s="90"/>
      <c r="AP1643" s="90"/>
      <c r="AQ1643" s="90"/>
      <c r="AR1643" s="90"/>
      <c r="AS1643" s="90"/>
      <c r="AT1643" s="90"/>
      <c r="AU1643" s="90"/>
    </row>
    <row r="1644" spans="27:64" ht="12.95" customHeight="1">
      <c r="AA1644" s="90"/>
      <c r="AB1644" s="90"/>
      <c r="AC1644" s="90"/>
      <c r="AD1644" s="90"/>
      <c r="AE1644" s="90"/>
      <c r="AG1644" s="147"/>
      <c r="AN1644" s="90"/>
      <c r="AO1644" s="90"/>
      <c r="AP1644" s="90"/>
      <c r="AQ1644" s="90"/>
      <c r="AR1644" s="90"/>
      <c r="AS1644" s="90"/>
      <c r="AT1644" s="90"/>
      <c r="AU1644" s="90"/>
    </row>
    <row r="1645" spans="27:64" ht="12.95" customHeight="1">
      <c r="AA1645" s="90"/>
      <c r="AB1645" s="90"/>
      <c r="AC1645" s="90"/>
      <c r="AD1645" s="90"/>
      <c r="AE1645" s="90"/>
      <c r="AG1645" s="147"/>
      <c r="AN1645" s="90"/>
      <c r="AO1645" s="90"/>
      <c r="AP1645" s="90"/>
      <c r="AQ1645" s="90"/>
      <c r="AR1645" s="90"/>
      <c r="AS1645" s="90"/>
      <c r="AT1645" s="90"/>
      <c r="AU1645" s="90"/>
    </row>
    <row r="1646" spans="27:64" ht="12.95" customHeight="1">
      <c r="AA1646" s="90"/>
      <c r="AB1646" s="90"/>
      <c r="AC1646" s="90"/>
      <c r="AD1646" s="90"/>
      <c r="AE1646" s="90"/>
      <c r="AG1646" s="147"/>
      <c r="AN1646" s="90"/>
      <c r="AO1646" s="90"/>
      <c r="AP1646" s="90"/>
      <c r="AQ1646" s="90"/>
      <c r="AR1646" s="90"/>
      <c r="AS1646" s="90"/>
      <c r="AT1646" s="90"/>
      <c r="AU1646" s="90"/>
    </row>
    <row r="1647" spans="27:64" ht="12.95" customHeight="1">
      <c r="AA1647" s="90"/>
      <c r="AB1647" s="90"/>
      <c r="AC1647" s="90"/>
      <c r="AD1647" s="90"/>
      <c r="AE1647" s="90"/>
      <c r="AG1647" s="147"/>
      <c r="AN1647" s="90"/>
      <c r="AO1647" s="90"/>
      <c r="AP1647" s="90"/>
      <c r="AQ1647" s="90"/>
      <c r="AR1647" s="90"/>
      <c r="AS1647" s="90"/>
      <c r="AT1647" s="90"/>
      <c r="AU1647" s="90"/>
    </row>
    <row r="1648" spans="27:64" ht="12.95" customHeight="1">
      <c r="AA1648" s="90"/>
      <c r="AB1648" s="90"/>
      <c r="AC1648" s="90"/>
      <c r="AD1648" s="90"/>
      <c r="AE1648" s="90"/>
      <c r="AG1648" s="147"/>
      <c r="AN1648" s="90"/>
      <c r="AO1648" s="90"/>
      <c r="AP1648" s="90"/>
      <c r="AQ1648" s="90"/>
      <c r="AR1648" s="90"/>
      <c r="AS1648" s="90"/>
      <c r="AT1648" s="90"/>
      <c r="AU1648" s="90"/>
    </row>
    <row r="1649" spans="27:64" ht="12.95" customHeight="1">
      <c r="AA1649" s="90"/>
      <c r="AB1649" s="90"/>
      <c r="AC1649" s="90"/>
      <c r="AD1649" s="90"/>
      <c r="AE1649" s="90"/>
      <c r="AG1649" s="147"/>
      <c r="AN1649" s="90"/>
      <c r="AO1649" s="90"/>
      <c r="AP1649" s="90"/>
      <c r="AQ1649" s="90"/>
      <c r="AR1649" s="90"/>
      <c r="AS1649" s="90"/>
      <c r="AT1649" s="90"/>
      <c r="AU1649" s="90"/>
    </row>
    <row r="1650" spans="27:64" ht="12.95" customHeight="1">
      <c r="AA1650" s="90"/>
      <c r="AB1650" s="90"/>
      <c r="AC1650" s="90"/>
      <c r="AD1650" s="90"/>
      <c r="AE1650" s="90"/>
      <c r="AG1650" s="147"/>
      <c r="AN1650" s="90"/>
      <c r="AO1650" s="90"/>
      <c r="AP1650" s="90"/>
      <c r="AQ1650" s="90"/>
      <c r="AR1650" s="90"/>
      <c r="AS1650" s="90"/>
      <c r="AT1650" s="90"/>
      <c r="AU1650" s="90"/>
      <c r="AV1650" s="90"/>
    </row>
    <row r="1651" spans="27:64" ht="12.95" customHeight="1">
      <c r="AA1651" s="90"/>
      <c r="AB1651" s="90"/>
      <c r="AC1651" s="90"/>
      <c r="AD1651" s="90"/>
      <c r="AE1651" s="90"/>
      <c r="AG1651" s="147"/>
      <c r="AN1651" s="90"/>
      <c r="AO1651" s="90"/>
      <c r="AP1651" s="90"/>
      <c r="AQ1651" s="90"/>
      <c r="AR1651" s="90"/>
      <c r="AS1651" s="90"/>
      <c r="AT1651" s="90"/>
      <c r="AU1651" s="90"/>
      <c r="AV1651" s="90"/>
      <c r="AW1651" s="90"/>
      <c r="AX1651" s="90"/>
      <c r="AY1651" s="90"/>
      <c r="AZ1651" s="90"/>
      <c r="BA1651" s="90"/>
      <c r="BB1651" s="90"/>
      <c r="BC1651" s="90"/>
      <c r="BD1651" s="90"/>
      <c r="BE1651" s="90"/>
      <c r="BF1651" s="90"/>
      <c r="BG1651" s="90"/>
      <c r="BH1651" s="90"/>
      <c r="BI1651" s="90"/>
      <c r="BJ1651" s="90"/>
      <c r="BK1651" s="90"/>
      <c r="BL1651" s="90"/>
    </row>
    <row r="1652" spans="27:64" ht="12.95" customHeight="1">
      <c r="AA1652" s="90"/>
      <c r="AB1652" s="90"/>
      <c r="AC1652" s="90"/>
      <c r="AD1652" s="90"/>
      <c r="AE1652" s="90"/>
      <c r="AG1652" s="147"/>
      <c r="AN1652" s="90"/>
      <c r="AO1652" s="90"/>
      <c r="AP1652" s="90"/>
      <c r="AQ1652" s="90"/>
      <c r="AR1652" s="90"/>
      <c r="AS1652" s="90"/>
      <c r="AT1652" s="90"/>
      <c r="AU1652" s="90"/>
    </row>
    <row r="1653" spans="27:64" ht="12.95" customHeight="1">
      <c r="AA1653" s="90"/>
      <c r="AB1653" s="90"/>
      <c r="AC1653" s="90"/>
      <c r="AD1653" s="90"/>
      <c r="AE1653" s="90"/>
      <c r="AG1653" s="147"/>
      <c r="AN1653" s="90"/>
      <c r="AO1653" s="90"/>
      <c r="AP1653" s="90"/>
      <c r="AQ1653" s="90"/>
      <c r="AR1653" s="90"/>
      <c r="AS1653" s="90"/>
      <c r="AT1653" s="90"/>
      <c r="AU1653" s="90"/>
    </row>
    <row r="1654" spans="27:64" ht="12.95" customHeight="1">
      <c r="AA1654" s="90"/>
      <c r="AB1654" s="90"/>
      <c r="AC1654" s="90"/>
      <c r="AD1654" s="90"/>
      <c r="AE1654" s="90"/>
      <c r="AG1654" s="147"/>
      <c r="AN1654" s="90"/>
      <c r="AO1654" s="90"/>
      <c r="AP1654" s="90"/>
      <c r="AQ1654" s="90"/>
      <c r="AR1654" s="90"/>
      <c r="AS1654" s="90"/>
      <c r="AT1654" s="90"/>
      <c r="AU1654" s="90"/>
    </row>
    <row r="1655" spans="27:64" ht="12.95" customHeight="1">
      <c r="AA1655" s="90"/>
      <c r="AB1655" s="90"/>
      <c r="AC1655" s="90"/>
      <c r="AD1655" s="90"/>
      <c r="AE1655" s="90"/>
      <c r="AG1655" s="147"/>
      <c r="AN1655" s="90"/>
      <c r="AO1655" s="90"/>
      <c r="AP1655" s="90"/>
      <c r="AQ1655" s="90"/>
      <c r="AR1655" s="90"/>
      <c r="AS1655" s="90"/>
      <c r="AT1655" s="90"/>
      <c r="AU1655" s="90"/>
    </row>
    <row r="1656" spans="27:64" ht="12.95" customHeight="1">
      <c r="AA1656" s="90"/>
      <c r="AB1656" s="90"/>
      <c r="AC1656" s="90"/>
      <c r="AD1656" s="90"/>
      <c r="AE1656" s="90"/>
      <c r="AG1656" s="147"/>
      <c r="AN1656" s="90"/>
      <c r="AO1656" s="90"/>
      <c r="AP1656" s="90"/>
      <c r="AQ1656" s="90"/>
      <c r="AR1656" s="90"/>
      <c r="AS1656" s="90"/>
      <c r="AT1656" s="90"/>
      <c r="AU1656" s="90"/>
      <c r="AV1656" s="90"/>
      <c r="AW1656" s="90"/>
      <c r="AX1656" s="90"/>
      <c r="AY1656" s="90"/>
      <c r="AZ1656" s="90"/>
      <c r="BA1656" s="90"/>
      <c r="BB1656" s="90"/>
      <c r="BC1656" s="90"/>
      <c r="BD1656" s="90"/>
      <c r="BE1656" s="90"/>
      <c r="BF1656" s="90"/>
      <c r="BG1656" s="90"/>
      <c r="BH1656" s="90"/>
      <c r="BI1656" s="90"/>
      <c r="BJ1656" s="90"/>
      <c r="BK1656" s="90"/>
      <c r="BL1656" s="90"/>
    </row>
    <row r="1657" spans="27:64" ht="12.95" customHeight="1">
      <c r="AA1657" s="90"/>
      <c r="AB1657" s="90"/>
      <c r="AC1657" s="90"/>
      <c r="AD1657" s="90"/>
      <c r="AE1657" s="90"/>
      <c r="AG1657" s="147"/>
      <c r="AN1657" s="90"/>
      <c r="AO1657" s="90"/>
      <c r="AP1657" s="90"/>
      <c r="AQ1657" s="90"/>
      <c r="AR1657" s="90"/>
      <c r="AS1657" s="90"/>
      <c r="AT1657" s="90"/>
      <c r="AU1657" s="90"/>
    </row>
    <row r="1658" spans="27:64" ht="12.95" customHeight="1">
      <c r="AA1658" s="90"/>
      <c r="AB1658" s="90"/>
      <c r="AC1658" s="90"/>
      <c r="AD1658" s="90"/>
      <c r="AE1658" s="90"/>
      <c r="AG1658" s="147"/>
      <c r="AN1658" s="90"/>
      <c r="AO1658" s="90"/>
      <c r="AP1658" s="90"/>
      <c r="AQ1658" s="90"/>
      <c r="AR1658" s="90"/>
      <c r="AS1658" s="90"/>
      <c r="AT1658" s="90"/>
      <c r="AU1658" s="90"/>
    </row>
    <row r="1659" spans="27:64" ht="12.95" customHeight="1">
      <c r="AA1659" s="90"/>
      <c r="AB1659" s="90"/>
      <c r="AC1659" s="90"/>
      <c r="AD1659" s="90"/>
      <c r="AE1659" s="90"/>
      <c r="AG1659" s="147"/>
      <c r="AN1659" s="90"/>
      <c r="AO1659" s="90"/>
      <c r="AP1659" s="90"/>
      <c r="AQ1659" s="90"/>
      <c r="AR1659" s="90"/>
      <c r="AS1659" s="90"/>
      <c r="AT1659" s="90"/>
      <c r="AU1659" s="90"/>
      <c r="AV1659" s="90"/>
      <c r="AX1659" s="90"/>
    </row>
    <row r="1660" spans="27:64" ht="12.95" customHeight="1">
      <c r="AA1660" s="90"/>
      <c r="AB1660" s="90"/>
      <c r="AC1660" s="90"/>
      <c r="AD1660" s="90"/>
      <c r="AE1660" s="90"/>
      <c r="AG1660" s="147"/>
      <c r="AN1660" s="90"/>
      <c r="AO1660" s="90"/>
      <c r="AP1660" s="90"/>
      <c r="AQ1660" s="90"/>
      <c r="AR1660" s="90"/>
      <c r="AS1660" s="90"/>
      <c r="AT1660" s="90"/>
      <c r="AU1660" s="90"/>
      <c r="AV1660" s="90"/>
      <c r="AX1660" s="90"/>
      <c r="AY1660" s="90"/>
      <c r="AZ1660" s="90"/>
      <c r="BA1660" s="90"/>
      <c r="BB1660" s="90"/>
      <c r="BC1660" s="90"/>
      <c r="BD1660" s="90"/>
      <c r="BE1660" s="90"/>
      <c r="BF1660" s="90"/>
      <c r="BG1660" s="90"/>
      <c r="BH1660" s="90"/>
      <c r="BI1660" s="90"/>
      <c r="BJ1660" s="90"/>
      <c r="BK1660" s="90"/>
      <c r="BL1660" s="90"/>
    </row>
    <row r="1661" spans="27:64" ht="12.95" customHeight="1">
      <c r="AA1661" s="90"/>
      <c r="AB1661" s="90"/>
      <c r="AC1661" s="90"/>
      <c r="AD1661" s="90"/>
      <c r="AE1661" s="90"/>
      <c r="AG1661" s="147"/>
      <c r="AN1661" s="90"/>
      <c r="AO1661" s="90"/>
      <c r="AP1661" s="90"/>
      <c r="AQ1661" s="90"/>
      <c r="AR1661" s="90"/>
      <c r="AS1661" s="90"/>
      <c r="AT1661" s="90"/>
      <c r="AU1661" s="90"/>
      <c r="AV1661" s="90"/>
      <c r="AW1661" s="90"/>
      <c r="AX1661" s="90"/>
      <c r="AY1661" s="90"/>
      <c r="AZ1661" s="90"/>
      <c r="BA1661" s="90"/>
      <c r="BB1661" s="90"/>
      <c r="BC1661" s="90"/>
      <c r="BD1661" s="90"/>
      <c r="BE1661" s="90"/>
      <c r="BF1661" s="90"/>
      <c r="BG1661" s="90"/>
      <c r="BH1661" s="90"/>
      <c r="BI1661" s="90"/>
      <c r="BJ1661" s="90"/>
      <c r="BK1661" s="90"/>
      <c r="BL1661" s="90"/>
    </row>
    <row r="1662" spans="27:64" ht="12.95" customHeight="1">
      <c r="AA1662" s="90"/>
      <c r="AB1662" s="90"/>
      <c r="AC1662" s="90"/>
      <c r="AD1662" s="90"/>
      <c r="AE1662" s="90"/>
      <c r="AG1662" s="147"/>
      <c r="AN1662" s="90"/>
      <c r="AO1662" s="90"/>
      <c r="AP1662" s="90"/>
      <c r="AQ1662" s="90"/>
      <c r="AR1662" s="90"/>
      <c r="AS1662" s="90"/>
      <c r="AT1662" s="90"/>
      <c r="AU1662" s="90"/>
      <c r="AV1662" s="90"/>
    </row>
    <row r="1663" spans="27:64" ht="12.95" customHeight="1">
      <c r="AA1663" s="90"/>
      <c r="AB1663" s="90"/>
      <c r="AC1663" s="90"/>
      <c r="AD1663" s="90"/>
      <c r="AE1663" s="90"/>
      <c r="AG1663" s="147"/>
      <c r="AN1663" s="90"/>
      <c r="AO1663" s="90"/>
      <c r="AP1663" s="90"/>
      <c r="AQ1663" s="90"/>
      <c r="AR1663" s="90"/>
      <c r="AS1663" s="90"/>
      <c r="AT1663" s="90"/>
      <c r="AU1663" s="90"/>
    </row>
    <row r="1664" spans="27:64" ht="12.95" customHeight="1">
      <c r="AA1664" s="90"/>
      <c r="AB1664" s="90"/>
      <c r="AC1664" s="90"/>
      <c r="AD1664" s="90"/>
      <c r="AE1664" s="90"/>
      <c r="AG1664" s="147"/>
      <c r="AN1664" s="90"/>
      <c r="AO1664" s="90"/>
      <c r="AP1664" s="90"/>
      <c r="AQ1664" s="90"/>
      <c r="AR1664" s="90"/>
      <c r="AS1664" s="90"/>
      <c r="AT1664" s="90"/>
      <c r="AU1664" s="90"/>
      <c r="AV1664" s="90"/>
    </row>
    <row r="1665" spans="27:64" ht="12.95" customHeight="1">
      <c r="AA1665" s="90"/>
      <c r="AB1665" s="90"/>
      <c r="AC1665" s="90"/>
      <c r="AD1665" s="90"/>
      <c r="AE1665" s="90"/>
      <c r="AG1665" s="147"/>
      <c r="AN1665" s="90"/>
      <c r="AO1665" s="90"/>
      <c r="AP1665" s="90"/>
      <c r="AQ1665" s="90"/>
      <c r="AR1665" s="90"/>
      <c r="AS1665" s="90"/>
      <c r="AT1665" s="90"/>
      <c r="AU1665" s="90"/>
      <c r="AV1665" s="90"/>
    </row>
    <row r="1666" spans="27:64" ht="12.95" customHeight="1">
      <c r="AA1666" s="90"/>
      <c r="AB1666" s="90"/>
      <c r="AC1666" s="90"/>
      <c r="AD1666" s="90"/>
      <c r="AE1666" s="90"/>
      <c r="AG1666" s="147"/>
      <c r="AN1666" s="90"/>
      <c r="AO1666" s="90"/>
      <c r="AP1666" s="90"/>
      <c r="AQ1666" s="90"/>
      <c r="AR1666" s="90"/>
      <c r="AS1666" s="90"/>
      <c r="AT1666" s="90"/>
      <c r="AU1666" s="90"/>
    </row>
    <row r="1667" spans="27:64" ht="12.95" customHeight="1">
      <c r="AA1667" s="90"/>
      <c r="AB1667" s="90"/>
      <c r="AC1667" s="90"/>
      <c r="AD1667" s="90"/>
      <c r="AE1667" s="90"/>
      <c r="AG1667" s="147"/>
      <c r="AN1667" s="90"/>
      <c r="AO1667" s="90"/>
      <c r="AP1667" s="90"/>
      <c r="AQ1667" s="90"/>
      <c r="AR1667" s="90"/>
      <c r="AS1667" s="90"/>
      <c r="AT1667" s="90"/>
      <c r="AU1667" s="90"/>
      <c r="AV1667" s="90"/>
      <c r="AX1667" s="90"/>
    </row>
    <row r="1668" spans="27:64" ht="12.95" customHeight="1">
      <c r="AA1668" s="90"/>
      <c r="AB1668" s="90"/>
      <c r="AC1668" s="90"/>
      <c r="AD1668" s="90"/>
      <c r="AE1668" s="90"/>
      <c r="AG1668" s="147"/>
      <c r="AN1668" s="90"/>
      <c r="AO1668" s="90"/>
      <c r="AP1668" s="90"/>
      <c r="AQ1668" s="90"/>
      <c r="AR1668" s="90"/>
      <c r="AS1668" s="90"/>
      <c r="AT1668" s="90"/>
      <c r="AU1668" s="90"/>
    </row>
    <row r="1669" spans="27:64" ht="12.95" customHeight="1">
      <c r="AA1669" s="90"/>
      <c r="AB1669" s="90"/>
      <c r="AC1669" s="90"/>
      <c r="AD1669" s="90"/>
      <c r="AE1669" s="90"/>
      <c r="AG1669" s="147"/>
      <c r="AN1669" s="90"/>
      <c r="AO1669" s="90"/>
      <c r="AP1669" s="90"/>
      <c r="AQ1669" s="90"/>
      <c r="AR1669" s="90"/>
      <c r="AS1669" s="90"/>
      <c r="AT1669" s="90"/>
      <c r="AU1669" s="90"/>
    </row>
    <row r="1670" spans="27:64" ht="12.95" customHeight="1">
      <c r="AA1670" s="90"/>
      <c r="AB1670" s="90"/>
      <c r="AC1670" s="90"/>
      <c r="AD1670" s="90"/>
      <c r="AE1670" s="90"/>
      <c r="AG1670" s="147"/>
      <c r="AN1670" s="90"/>
      <c r="AO1670" s="90"/>
      <c r="AP1670" s="90"/>
      <c r="AQ1670" s="90"/>
      <c r="AR1670" s="90"/>
      <c r="AS1670" s="90"/>
      <c r="AT1670" s="90"/>
      <c r="AU1670" s="90"/>
    </row>
    <row r="1671" spans="27:64" ht="12.95" customHeight="1">
      <c r="AA1671" s="90"/>
      <c r="AB1671" s="90"/>
      <c r="AC1671" s="90"/>
      <c r="AD1671" s="90"/>
      <c r="AE1671" s="90"/>
      <c r="AG1671" s="147"/>
      <c r="AN1671" s="90"/>
      <c r="AO1671" s="90"/>
      <c r="AP1671" s="90"/>
      <c r="AQ1671" s="90"/>
      <c r="AR1671" s="90"/>
      <c r="AS1671" s="90"/>
      <c r="AT1671" s="90"/>
      <c r="AU1671" s="90"/>
      <c r="AV1671" s="90"/>
      <c r="AX1671" s="90"/>
    </row>
    <row r="1672" spans="27:64" ht="12.95" customHeight="1">
      <c r="AA1672" s="90"/>
      <c r="AB1672" s="90"/>
      <c r="AC1672" s="90"/>
      <c r="AD1672" s="90"/>
      <c r="AE1672" s="90"/>
      <c r="AG1672" s="147"/>
      <c r="AN1672" s="90"/>
      <c r="AO1672" s="90"/>
      <c r="AP1672" s="90"/>
      <c r="AQ1672" s="90"/>
      <c r="AR1672" s="90"/>
      <c r="AS1672" s="90"/>
      <c r="AT1672" s="90"/>
      <c r="AU1672" s="90"/>
      <c r="AV1672" s="90"/>
    </row>
    <row r="1673" spans="27:64" ht="12.95" customHeight="1">
      <c r="AA1673" s="90"/>
      <c r="AB1673" s="90"/>
      <c r="AC1673" s="90"/>
      <c r="AD1673" s="90"/>
      <c r="AE1673" s="90"/>
      <c r="AG1673" s="147"/>
      <c r="AN1673" s="90"/>
      <c r="AO1673" s="90"/>
      <c r="AP1673" s="90"/>
      <c r="AQ1673" s="90"/>
      <c r="AR1673" s="90"/>
      <c r="AS1673" s="90"/>
      <c r="AT1673" s="90"/>
      <c r="AU1673" s="90"/>
      <c r="AV1673" s="90"/>
      <c r="AW1673" s="90"/>
      <c r="AX1673" s="90"/>
      <c r="AY1673" s="90"/>
      <c r="AZ1673" s="90"/>
      <c r="BA1673" s="90"/>
      <c r="BB1673" s="90"/>
      <c r="BC1673" s="90"/>
      <c r="BD1673" s="90"/>
      <c r="BE1673" s="90"/>
      <c r="BF1673" s="90"/>
      <c r="BG1673" s="90"/>
      <c r="BH1673" s="90"/>
      <c r="BI1673" s="90"/>
      <c r="BJ1673" s="90"/>
      <c r="BK1673" s="90"/>
      <c r="BL1673" s="90"/>
    </row>
    <row r="1674" spans="27:64" ht="12.95" customHeight="1">
      <c r="AA1674" s="90"/>
      <c r="AB1674" s="90"/>
      <c r="AC1674" s="90"/>
      <c r="AD1674" s="90"/>
      <c r="AE1674" s="90"/>
      <c r="AG1674" s="147"/>
      <c r="AN1674" s="90"/>
      <c r="AO1674" s="90"/>
      <c r="AP1674" s="90"/>
      <c r="AQ1674" s="90"/>
      <c r="AR1674" s="90"/>
      <c r="AS1674" s="90"/>
      <c r="AT1674" s="90"/>
      <c r="AU1674" s="90"/>
      <c r="AV1674" s="90"/>
      <c r="AW1674" s="90"/>
      <c r="AX1674" s="90"/>
      <c r="AY1674" s="90"/>
      <c r="AZ1674" s="90"/>
      <c r="BA1674" s="90"/>
      <c r="BB1674" s="90"/>
      <c r="BC1674" s="90"/>
      <c r="BD1674" s="90"/>
      <c r="BE1674" s="90"/>
      <c r="BF1674" s="90"/>
      <c r="BG1674" s="90"/>
      <c r="BH1674" s="90"/>
      <c r="BI1674" s="90"/>
      <c r="BJ1674" s="90"/>
      <c r="BK1674" s="90"/>
      <c r="BL1674" s="90"/>
    </row>
    <row r="1675" spans="27:64" ht="12.95" customHeight="1">
      <c r="AA1675" s="90"/>
      <c r="AB1675" s="90"/>
      <c r="AC1675" s="90"/>
      <c r="AD1675" s="90"/>
      <c r="AE1675" s="90"/>
      <c r="AG1675" s="147"/>
      <c r="AN1675" s="90"/>
      <c r="AO1675" s="90"/>
      <c r="AP1675" s="90"/>
      <c r="AQ1675" s="90"/>
      <c r="AR1675" s="90"/>
      <c r="AS1675" s="90"/>
      <c r="AT1675" s="90"/>
      <c r="AU1675" s="90"/>
      <c r="AV1675" s="90"/>
      <c r="AW1675" s="90"/>
      <c r="AX1675" s="90"/>
      <c r="AY1675" s="90"/>
      <c r="AZ1675" s="90"/>
      <c r="BA1675" s="90"/>
      <c r="BB1675" s="90"/>
      <c r="BC1675" s="90"/>
      <c r="BD1675" s="90"/>
      <c r="BE1675" s="90"/>
      <c r="BF1675" s="90"/>
      <c r="BG1675" s="90"/>
      <c r="BH1675" s="90"/>
      <c r="BI1675" s="90"/>
      <c r="BJ1675" s="90"/>
      <c r="BK1675" s="90"/>
      <c r="BL1675" s="90"/>
    </row>
    <row r="1676" spans="27:64" ht="12.95" customHeight="1">
      <c r="AA1676" s="90"/>
      <c r="AB1676" s="90"/>
      <c r="AC1676" s="90"/>
      <c r="AD1676" s="90"/>
      <c r="AE1676" s="90"/>
      <c r="AG1676" s="147"/>
      <c r="AN1676" s="90"/>
      <c r="AO1676" s="90"/>
      <c r="AP1676" s="90"/>
      <c r="AQ1676" s="90"/>
      <c r="AR1676" s="90"/>
      <c r="AS1676" s="90"/>
      <c r="AT1676" s="90"/>
      <c r="AU1676" s="90"/>
      <c r="AV1676" s="90"/>
      <c r="AW1676" s="90"/>
      <c r="AX1676" s="90"/>
      <c r="AY1676" s="90"/>
      <c r="AZ1676" s="90"/>
      <c r="BA1676" s="90"/>
      <c r="BB1676" s="90"/>
      <c r="BC1676" s="90"/>
      <c r="BD1676" s="90"/>
      <c r="BE1676" s="90"/>
      <c r="BF1676" s="90"/>
      <c r="BG1676" s="90"/>
      <c r="BH1676" s="90"/>
      <c r="BI1676" s="90"/>
      <c r="BJ1676" s="90"/>
      <c r="BK1676" s="90"/>
      <c r="BL1676" s="90"/>
    </row>
    <row r="1677" spans="27:64" ht="12.95" customHeight="1">
      <c r="AA1677" s="90"/>
      <c r="AB1677" s="90"/>
      <c r="AC1677" s="90"/>
      <c r="AD1677" s="90"/>
      <c r="AE1677" s="90"/>
      <c r="AG1677" s="147"/>
      <c r="AN1677" s="90"/>
      <c r="AO1677" s="90"/>
      <c r="AP1677" s="90"/>
      <c r="AQ1677" s="90"/>
      <c r="AR1677" s="90"/>
      <c r="AS1677" s="90"/>
      <c r="AT1677" s="90"/>
      <c r="AU1677" s="90"/>
      <c r="AV1677" s="90"/>
      <c r="AX1677" s="90"/>
    </row>
    <row r="1678" spans="27:64" ht="12.95" customHeight="1">
      <c r="AA1678" s="90"/>
      <c r="AB1678" s="90"/>
      <c r="AC1678" s="90"/>
      <c r="AD1678" s="90"/>
      <c r="AE1678" s="90"/>
      <c r="AG1678" s="147"/>
      <c r="AN1678" s="90"/>
      <c r="AO1678" s="90"/>
      <c r="AP1678" s="90"/>
      <c r="AQ1678" s="90"/>
      <c r="AR1678" s="90"/>
      <c r="AS1678" s="90"/>
      <c r="AT1678" s="90"/>
      <c r="AU1678" s="90"/>
      <c r="AV1678" s="90"/>
      <c r="AW1678" s="90"/>
      <c r="AX1678" s="90"/>
      <c r="AY1678" s="90"/>
      <c r="AZ1678" s="90"/>
      <c r="BA1678" s="90"/>
      <c r="BB1678" s="90"/>
      <c r="BC1678" s="90"/>
      <c r="BD1678" s="90"/>
      <c r="BE1678" s="90"/>
      <c r="BF1678" s="90"/>
      <c r="BG1678" s="90"/>
      <c r="BH1678" s="90"/>
      <c r="BI1678" s="90"/>
      <c r="BJ1678" s="90"/>
      <c r="BK1678" s="90"/>
      <c r="BL1678" s="90"/>
    </row>
    <row r="1679" spans="27:64" ht="12.95" customHeight="1">
      <c r="AA1679" s="90"/>
      <c r="AB1679" s="90"/>
      <c r="AC1679" s="90"/>
      <c r="AD1679" s="90"/>
      <c r="AE1679" s="90"/>
      <c r="AG1679" s="147"/>
      <c r="AN1679" s="90"/>
      <c r="AO1679" s="90"/>
      <c r="AP1679" s="90"/>
      <c r="AQ1679" s="90"/>
      <c r="AR1679" s="90"/>
      <c r="AS1679" s="90"/>
      <c r="AT1679" s="90"/>
      <c r="AU1679" s="90"/>
      <c r="AV1679" s="90"/>
      <c r="AW1679" s="90"/>
      <c r="AX1679" s="90"/>
      <c r="AY1679" s="90"/>
      <c r="AZ1679" s="90"/>
      <c r="BA1679" s="90"/>
      <c r="BB1679" s="90"/>
      <c r="BC1679" s="90"/>
      <c r="BD1679" s="90"/>
      <c r="BE1679" s="90"/>
      <c r="BF1679" s="90"/>
      <c r="BG1679" s="90"/>
      <c r="BH1679" s="90"/>
      <c r="BI1679" s="90"/>
      <c r="BJ1679" s="90"/>
      <c r="BK1679" s="90"/>
      <c r="BL1679" s="90"/>
    </row>
    <row r="1680" spans="27:64" ht="12.95" customHeight="1">
      <c r="AA1680" s="90"/>
      <c r="AB1680" s="90"/>
      <c r="AC1680" s="90"/>
      <c r="AD1680" s="90"/>
      <c r="AE1680" s="90"/>
      <c r="AG1680" s="147"/>
      <c r="AN1680" s="90"/>
      <c r="AO1680" s="90"/>
      <c r="AP1680" s="90"/>
      <c r="AQ1680" s="90"/>
      <c r="AR1680" s="90"/>
      <c r="AS1680" s="90"/>
      <c r="AT1680" s="90"/>
      <c r="AU1680" s="90"/>
      <c r="AV1680" s="90"/>
      <c r="AX1680" s="90"/>
    </row>
    <row r="1681" spans="27:64" ht="12.95" customHeight="1">
      <c r="AA1681" s="90"/>
      <c r="AB1681" s="90"/>
      <c r="AC1681" s="90"/>
      <c r="AD1681" s="90"/>
      <c r="AE1681" s="90"/>
      <c r="AG1681" s="147"/>
      <c r="AN1681" s="90"/>
      <c r="AO1681" s="90"/>
      <c r="AP1681" s="90"/>
      <c r="AQ1681" s="90"/>
      <c r="AR1681" s="90"/>
      <c r="AS1681" s="90"/>
      <c r="AT1681" s="90"/>
      <c r="AU1681" s="90"/>
      <c r="AV1681" s="90"/>
      <c r="AX1681" s="90"/>
    </row>
    <row r="1682" spans="27:64" ht="12.95" customHeight="1">
      <c r="AA1682" s="90"/>
      <c r="AB1682" s="90"/>
      <c r="AC1682" s="90"/>
      <c r="AD1682" s="90"/>
      <c r="AE1682" s="90"/>
      <c r="AG1682" s="147"/>
      <c r="AN1682" s="90"/>
      <c r="AO1682" s="90"/>
      <c r="AP1682" s="90"/>
      <c r="AQ1682" s="90"/>
      <c r="AR1682" s="90"/>
      <c r="AS1682" s="90"/>
      <c r="AT1682" s="90"/>
      <c r="AU1682" s="90"/>
      <c r="AV1682" s="90"/>
      <c r="AX1682" s="90"/>
      <c r="AY1682" s="90"/>
      <c r="AZ1682" s="90"/>
      <c r="BA1682" s="90"/>
      <c r="BB1682" s="90"/>
      <c r="BC1682" s="90"/>
      <c r="BD1682" s="90"/>
      <c r="BE1682" s="90"/>
      <c r="BF1682" s="90"/>
      <c r="BG1682" s="90"/>
      <c r="BH1682" s="90"/>
      <c r="BI1682" s="90"/>
      <c r="BJ1682" s="90"/>
      <c r="BK1682" s="90"/>
      <c r="BL1682" s="90"/>
    </row>
    <row r="1683" spans="27:64" ht="12.95" customHeight="1">
      <c r="AA1683" s="90"/>
      <c r="AB1683" s="90"/>
      <c r="AC1683" s="90"/>
      <c r="AD1683" s="90"/>
      <c r="AE1683" s="90"/>
      <c r="AG1683" s="147"/>
      <c r="AN1683" s="90"/>
      <c r="AO1683" s="90"/>
      <c r="AP1683" s="90"/>
      <c r="AQ1683" s="90"/>
      <c r="AR1683" s="90"/>
      <c r="AS1683" s="90"/>
      <c r="AT1683" s="90"/>
      <c r="AU1683" s="90"/>
      <c r="AV1683" s="90"/>
      <c r="AW1683" s="90"/>
      <c r="AX1683" s="90"/>
      <c r="AY1683" s="90"/>
      <c r="AZ1683" s="90"/>
      <c r="BA1683" s="90"/>
      <c r="BB1683" s="90"/>
      <c r="BC1683" s="90"/>
      <c r="BD1683" s="90"/>
      <c r="BE1683" s="90"/>
      <c r="BF1683" s="90"/>
      <c r="BG1683" s="90"/>
      <c r="BH1683" s="90"/>
      <c r="BI1683" s="90"/>
      <c r="BJ1683" s="90"/>
      <c r="BK1683" s="90"/>
      <c r="BL1683" s="90"/>
    </row>
    <row r="1684" spans="27:64" ht="12.95" customHeight="1">
      <c r="AA1684" s="90"/>
      <c r="AB1684" s="90"/>
      <c r="AC1684" s="90"/>
      <c r="AD1684" s="90"/>
      <c r="AE1684" s="90"/>
      <c r="AG1684" s="147"/>
      <c r="AN1684" s="90"/>
      <c r="AO1684" s="90"/>
      <c r="AP1684" s="90"/>
      <c r="AQ1684" s="90"/>
      <c r="AR1684" s="90"/>
      <c r="AS1684" s="90"/>
      <c r="AT1684" s="90"/>
      <c r="AU1684" s="90"/>
      <c r="AV1684" s="90"/>
      <c r="AW1684" s="90"/>
      <c r="AX1684" s="90"/>
      <c r="AY1684" s="90"/>
      <c r="AZ1684" s="90"/>
      <c r="BA1684" s="90"/>
      <c r="BB1684" s="90"/>
      <c r="BC1684" s="90"/>
      <c r="BD1684" s="90"/>
      <c r="BE1684" s="90"/>
      <c r="BF1684" s="90"/>
      <c r="BG1684" s="90"/>
      <c r="BH1684" s="90"/>
      <c r="BI1684" s="90"/>
      <c r="BJ1684" s="90"/>
      <c r="BK1684" s="90"/>
      <c r="BL1684" s="90"/>
    </row>
    <row r="1685" spans="27:64" ht="12.95" customHeight="1">
      <c r="AA1685" s="90"/>
      <c r="AB1685" s="90"/>
      <c r="AC1685" s="90"/>
      <c r="AD1685" s="90"/>
      <c r="AE1685" s="90"/>
      <c r="AG1685" s="147"/>
      <c r="AN1685" s="90"/>
      <c r="AO1685" s="90"/>
      <c r="AP1685" s="90"/>
      <c r="AQ1685" s="90"/>
      <c r="AR1685" s="90"/>
      <c r="AS1685" s="90"/>
      <c r="AT1685" s="90"/>
      <c r="AU1685" s="90"/>
      <c r="AV1685" s="90"/>
    </row>
    <row r="1686" spans="27:64" ht="12.95" customHeight="1">
      <c r="AA1686" s="90"/>
      <c r="AB1686" s="90"/>
      <c r="AC1686" s="90"/>
      <c r="AD1686" s="90"/>
      <c r="AE1686" s="90"/>
      <c r="AG1686" s="147"/>
      <c r="AN1686" s="90"/>
      <c r="AO1686" s="90"/>
      <c r="AP1686" s="90"/>
      <c r="AQ1686" s="90"/>
      <c r="AR1686" s="90"/>
      <c r="AS1686" s="90"/>
      <c r="AT1686" s="90"/>
      <c r="AU1686" s="90"/>
      <c r="AV1686" s="90"/>
    </row>
    <row r="1687" spans="27:64" ht="12.95" customHeight="1">
      <c r="AA1687" s="90"/>
      <c r="AB1687" s="90"/>
      <c r="AC1687" s="90"/>
      <c r="AD1687" s="90"/>
      <c r="AE1687" s="90"/>
      <c r="AG1687" s="147"/>
      <c r="AN1687" s="90"/>
      <c r="AO1687" s="90"/>
      <c r="AP1687" s="90"/>
      <c r="AQ1687" s="90"/>
      <c r="AR1687" s="90"/>
      <c r="AS1687" s="90"/>
      <c r="AT1687" s="90"/>
      <c r="AU1687" s="90"/>
      <c r="AV1687" s="90"/>
    </row>
    <row r="1688" spans="27:64" ht="12.95" customHeight="1">
      <c r="AA1688" s="90"/>
      <c r="AB1688" s="90"/>
      <c r="AC1688" s="90"/>
      <c r="AD1688" s="90"/>
      <c r="AE1688" s="90"/>
      <c r="AG1688" s="147"/>
      <c r="AN1688" s="90"/>
      <c r="AO1688" s="90"/>
      <c r="AP1688" s="90"/>
      <c r="AQ1688" s="90"/>
      <c r="AR1688" s="90"/>
      <c r="AS1688" s="90"/>
      <c r="AT1688" s="90"/>
      <c r="AU1688" s="90"/>
      <c r="AV1688" s="90"/>
      <c r="AX1688" s="90"/>
    </row>
    <row r="1689" spans="27:64" ht="12.95" customHeight="1">
      <c r="AA1689" s="90"/>
      <c r="AB1689" s="90"/>
      <c r="AC1689" s="90"/>
      <c r="AD1689" s="90"/>
      <c r="AE1689" s="90"/>
      <c r="AG1689" s="147"/>
      <c r="AN1689" s="90"/>
      <c r="AO1689" s="90"/>
      <c r="AP1689" s="90"/>
      <c r="AQ1689" s="90"/>
      <c r="AR1689" s="90"/>
      <c r="AS1689" s="90"/>
      <c r="AT1689" s="90"/>
      <c r="AU1689" s="90"/>
      <c r="AV1689" s="90"/>
      <c r="AW1689" s="90"/>
      <c r="AX1689" s="90"/>
      <c r="AY1689" s="90"/>
      <c r="AZ1689" s="90"/>
      <c r="BA1689" s="90"/>
      <c r="BB1689" s="90"/>
      <c r="BC1689" s="90"/>
      <c r="BD1689" s="90"/>
      <c r="BE1689" s="90"/>
      <c r="BF1689" s="90"/>
      <c r="BG1689" s="90"/>
      <c r="BH1689" s="90"/>
      <c r="BI1689" s="90"/>
      <c r="BJ1689" s="90"/>
      <c r="BK1689" s="90"/>
      <c r="BL1689" s="90"/>
    </row>
    <row r="1690" spans="27:64" ht="12.95" customHeight="1">
      <c r="AA1690" s="90"/>
      <c r="AB1690" s="90"/>
      <c r="AC1690" s="90"/>
      <c r="AD1690" s="90"/>
      <c r="AE1690" s="90"/>
      <c r="AG1690" s="147"/>
      <c r="AN1690" s="90"/>
      <c r="AO1690" s="90"/>
      <c r="AP1690" s="90"/>
      <c r="AQ1690" s="90"/>
      <c r="AR1690" s="90"/>
      <c r="AS1690" s="90"/>
      <c r="AT1690" s="90"/>
      <c r="AU1690" s="90"/>
      <c r="AV1690" s="90"/>
      <c r="AW1690" s="90"/>
      <c r="AX1690" s="90"/>
      <c r="AY1690" s="90"/>
      <c r="AZ1690" s="90"/>
      <c r="BA1690" s="90"/>
      <c r="BB1690" s="90"/>
      <c r="BC1690" s="90"/>
      <c r="BD1690" s="90"/>
      <c r="BE1690" s="90"/>
      <c r="BF1690" s="90"/>
      <c r="BG1690" s="90"/>
      <c r="BH1690" s="90"/>
      <c r="BI1690" s="90"/>
      <c r="BJ1690" s="90"/>
      <c r="BK1690" s="90"/>
      <c r="BL1690" s="90"/>
    </row>
    <row r="1691" spans="27:64" ht="12.95" customHeight="1">
      <c r="AA1691" s="90"/>
      <c r="AB1691" s="90"/>
      <c r="AC1691" s="90"/>
      <c r="AD1691" s="90"/>
      <c r="AE1691" s="90"/>
      <c r="AG1691" s="147"/>
      <c r="AN1691" s="90"/>
      <c r="AO1691" s="90"/>
      <c r="AP1691" s="90"/>
      <c r="AQ1691" s="90"/>
      <c r="AR1691" s="90"/>
      <c r="AS1691" s="90"/>
      <c r="AT1691" s="90"/>
      <c r="AU1691" s="90"/>
    </row>
    <row r="1692" spans="27:64" ht="12.95" customHeight="1">
      <c r="AA1692" s="90"/>
      <c r="AB1692" s="90"/>
      <c r="AC1692" s="90"/>
      <c r="AD1692" s="90"/>
      <c r="AE1692" s="90"/>
      <c r="AG1692" s="147"/>
      <c r="AN1692" s="90"/>
      <c r="AO1692" s="90"/>
      <c r="AP1692" s="90"/>
      <c r="AQ1692" s="90"/>
      <c r="AR1692" s="90"/>
      <c r="AS1692" s="90"/>
      <c r="AT1692" s="90"/>
      <c r="AU1692" s="90"/>
      <c r="AV1692" s="90"/>
      <c r="AX1692" s="90"/>
    </row>
    <row r="1693" spans="27:64" ht="12.95" customHeight="1">
      <c r="AA1693" s="90"/>
      <c r="AB1693" s="90"/>
      <c r="AC1693" s="90"/>
      <c r="AD1693" s="90"/>
      <c r="AE1693" s="90"/>
      <c r="AG1693" s="147"/>
      <c r="AN1693" s="90"/>
      <c r="AO1693" s="90"/>
      <c r="AP1693" s="90"/>
      <c r="AQ1693" s="90"/>
      <c r="AR1693" s="90"/>
      <c r="AS1693" s="90"/>
      <c r="AT1693" s="90"/>
      <c r="AU1693" s="90"/>
      <c r="AV1693" s="90"/>
    </row>
    <row r="1694" spans="27:64" ht="12.95" customHeight="1">
      <c r="AA1694" s="90"/>
      <c r="AB1694" s="90"/>
      <c r="AC1694" s="90"/>
      <c r="AD1694" s="90"/>
      <c r="AE1694" s="90"/>
      <c r="AG1694" s="147"/>
      <c r="AN1694" s="90"/>
      <c r="AO1694" s="90"/>
      <c r="AP1694" s="90"/>
      <c r="AQ1694" s="90"/>
      <c r="AR1694" s="90"/>
      <c r="AS1694" s="90"/>
      <c r="AT1694" s="90"/>
      <c r="AU1694" s="90"/>
      <c r="AV1694" s="90"/>
    </row>
    <row r="1695" spans="27:64" ht="12.95" customHeight="1">
      <c r="AA1695" s="90"/>
      <c r="AB1695" s="90"/>
      <c r="AC1695" s="90"/>
      <c r="AD1695" s="90"/>
      <c r="AE1695" s="90"/>
      <c r="AG1695" s="147"/>
      <c r="AN1695" s="90"/>
      <c r="AO1695" s="90"/>
      <c r="AP1695" s="90"/>
      <c r="AQ1695" s="90"/>
      <c r="AR1695" s="90"/>
      <c r="AS1695" s="90"/>
      <c r="AT1695" s="90"/>
      <c r="AU1695" s="90"/>
    </row>
    <row r="1696" spans="27:64" ht="12.95" customHeight="1">
      <c r="AA1696" s="90"/>
      <c r="AB1696" s="90"/>
      <c r="AC1696" s="90"/>
      <c r="AD1696" s="90"/>
      <c r="AE1696" s="90"/>
      <c r="AG1696" s="147"/>
      <c r="AN1696" s="90"/>
      <c r="AO1696" s="90"/>
      <c r="AP1696" s="90"/>
      <c r="AQ1696" s="90"/>
      <c r="AR1696" s="90"/>
      <c r="AS1696" s="90"/>
      <c r="AT1696" s="90"/>
      <c r="AU1696" s="90"/>
    </row>
    <row r="1697" spans="27:64" ht="12.95" customHeight="1">
      <c r="AA1697" s="90"/>
      <c r="AB1697" s="90"/>
      <c r="AC1697" s="90"/>
      <c r="AD1697" s="90"/>
      <c r="AE1697" s="90"/>
      <c r="AG1697" s="147"/>
      <c r="AN1697" s="90"/>
      <c r="AO1697" s="90"/>
      <c r="AP1697" s="90"/>
      <c r="AQ1697" s="90"/>
      <c r="AR1697" s="90"/>
      <c r="AS1697" s="90"/>
      <c r="AT1697" s="90"/>
      <c r="AU1697" s="90"/>
    </row>
    <row r="1698" spans="27:64" ht="12.95" customHeight="1">
      <c r="AA1698" s="90"/>
      <c r="AB1698" s="90"/>
      <c r="AC1698" s="90"/>
      <c r="AD1698" s="90"/>
      <c r="AE1698" s="90"/>
      <c r="AG1698" s="147"/>
      <c r="AN1698" s="90"/>
      <c r="AO1698" s="90"/>
      <c r="AP1698" s="90"/>
      <c r="AQ1698" s="90"/>
      <c r="AR1698" s="90"/>
      <c r="AS1698" s="90"/>
      <c r="AT1698" s="90"/>
      <c r="AU1698" s="90"/>
    </row>
    <row r="1699" spans="27:64" ht="12.95" customHeight="1">
      <c r="AA1699" s="90"/>
      <c r="AB1699" s="90"/>
      <c r="AC1699" s="90"/>
      <c r="AD1699" s="90"/>
      <c r="AE1699" s="90"/>
      <c r="AG1699" s="147"/>
      <c r="AN1699" s="90"/>
      <c r="AO1699" s="90"/>
      <c r="AP1699" s="90"/>
      <c r="AQ1699" s="90"/>
      <c r="AR1699" s="90"/>
      <c r="AS1699" s="90"/>
      <c r="AT1699" s="90"/>
      <c r="AU1699" s="90"/>
    </row>
    <row r="1700" spans="27:64" ht="12.95" customHeight="1">
      <c r="AA1700" s="90"/>
      <c r="AB1700" s="90"/>
      <c r="AC1700" s="90"/>
      <c r="AD1700" s="90"/>
      <c r="AE1700" s="90"/>
      <c r="AG1700" s="147"/>
      <c r="AN1700" s="90"/>
      <c r="AO1700" s="90"/>
      <c r="AP1700" s="90"/>
      <c r="AQ1700" s="90"/>
      <c r="AR1700" s="90"/>
      <c r="AS1700" s="90"/>
      <c r="AT1700" s="90"/>
      <c r="AU1700" s="90"/>
    </row>
    <row r="1701" spans="27:64" ht="12.95" customHeight="1">
      <c r="AA1701" s="90"/>
      <c r="AB1701" s="90"/>
      <c r="AC1701" s="90"/>
      <c r="AD1701" s="90"/>
      <c r="AE1701" s="90"/>
      <c r="AG1701" s="147"/>
      <c r="AN1701" s="90"/>
      <c r="AO1701" s="90"/>
      <c r="AP1701" s="90"/>
      <c r="AQ1701" s="90"/>
      <c r="AR1701" s="90"/>
      <c r="AS1701" s="90"/>
      <c r="AT1701" s="90"/>
      <c r="AU1701" s="90"/>
    </row>
    <row r="1702" spans="27:64" ht="12.95" customHeight="1">
      <c r="AA1702" s="90"/>
      <c r="AB1702" s="90"/>
      <c r="AC1702" s="90"/>
      <c r="AD1702" s="90"/>
      <c r="AE1702" s="90"/>
      <c r="AG1702" s="147"/>
      <c r="AN1702" s="90"/>
      <c r="AO1702" s="90"/>
      <c r="AP1702" s="90"/>
      <c r="AQ1702" s="90"/>
      <c r="AR1702" s="90"/>
      <c r="AS1702" s="90"/>
      <c r="AT1702" s="90"/>
      <c r="AU1702" s="90"/>
    </row>
    <row r="1703" spans="27:64" ht="12.95" customHeight="1">
      <c r="AA1703" s="90"/>
      <c r="AB1703" s="90"/>
      <c r="AC1703" s="90"/>
      <c r="AD1703" s="90"/>
      <c r="AE1703" s="90"/>
      <c r="AG1703" s="147"/>
      <c r="AN1703" s="90"/>
      <c r="AO1703" s="90"/>
      <c r="AP1703" s="90"/>
      <c r="AQ1703" s="90"/>
      <c r="AR1703" s="90"/>
      <c r="AS1703" s="90"/>
      <c r="AT1703" s="90"/>
      <c r="AU1703" s="90"/>
      <c r="AV1703" s="90"/>
    </row>
    <row r="1704" spans="27:64" ht="12.95" customHeight="1">
      <c r="AA1704" s="90"/>
      <c r="AB1704" s="90"/>
      <c r="AC1704" s="90"/>
      <c r="AD1704" s="90"/>
      <c r="AE1704" s="90"/>
      <c r="AG1704" s="147"/>
      <c r="AN1704" s="90"/>
      <c r="AO1704" s="90"/>
      <c r="AP1704" s="90"/>
      <c r="AQ1704" s="90"/>
      <c r="AR1704" s="90"/>
      <c r="AS1704" s="90"/>
      <c r="AT1704" s="90"/>
      <c r="AU1704" s="90"/>
      <c r="AV1704" s="90"/>
      <c r="AW1704" s="90"/>
      <c r="AX1704" s="90"/>
      <c r="AY1704" s="90"/>
      <c r="AZ1704" s="90"/>
      <c r="BA1704" s="90"/>
      <c r="BB1704" s="90"/>
      <c r="BC1704" s="90"/>
      <c r="BD1704" s="90"/>
      <c r="BE1704" s="90"/>
      <c r="BF1704" s="90"/>
      <c r="BG1704" s="90"/>
      <c r="BH1704" s="90"/>
      <c r="BI1704" s="90"/>
      <c r="BJ1704" s="90"/>
      <c r="BK1704" s="90"/>
      <c r="BL1704" s="90"/>
    </row>
    <row r="1705" spans="27:64" ht="12.95" customHeight="1">
      <c r="AA1705" s="90"/>
      <c r="AB1705" s="90"/>
      <c r="AC1705" s="90"/>
      <c r="AD1705" s="90"/>
      <c r="AE1705" s="90"/>
      <c r="AG1705" s="147"/>
      <c r="AN1705" s="90"/>
      <c r="AO1705" s="90"/>
      <c r="AP1705" s="90"/>
      <c r="AQ1705" s="90"/>
      <c r="AR1705" s="90"/>
      <c r="AS1705" s="90"/>
      <c r="AT1705" s="90"/>
      <c r="AU1705" s="90"/>
      <c r="AV1705" s="90"/>
    </row>
    <row r="1706" spans="27:64" ht="12.95" customHeight="1">
      <c r="AA1706" s="90"/>
      <c r="AB1706" s="90"/>
      <c r="AC1706" s="90"/>
      <c r="AD1706" s="90"/>
      <c r="AE1706" s="90"/>
      <c r="AG1706" s="147"/>
      <c r="AN1706" s="90"/>
      <c r="AO1706" s="90"/>
      <c r="AP1706" s="90"/>
      <c r="AQ1706" s="90"/>
      <c r="AR1706" s="90"/>
      <c r="AS1706" s="90"/>
      <c r="AT1706" s="90"/>
      <c r="AU1706" s="90"/>
      <c r="AV1706" s="90"/>
    </row>
    <row r="1707" spans="27:64" ht="12.95" customHeight="1">
      <c r="AA1707" s="90"/>
      <c r="AB1707" s="90"/>
      <c r="AC1707" s="90"/>
      <c r="AD1707" s="90"/>
      <c r="AE1707" s="90"/>
      <c r="AG1707" s="147"/>
      <c r="AN1707" s="90"/>
      <c r="AO1707" s="90"/>
      <c r="AP1707" s="90"/>
      <c r="AQ1707" s="90"/>
      <c r="AR1707" s="90"/>
      <c r="AS1707" s="90"/>
      <c r="AT1707" s="90"/>
      <c r="AU1707" s="90"/>
      <c r="AV1707" s="90"/>
      <c r="AX1707" s="90"/>
    </row>
    <row r="1708" spans="27:64" ht="12.95" customHeight="1">
      <c r="AA1708" s="90"/>
      <c r="AB1708" s="90"/>
      <c r="AC1708" s="90"/>
      <c r="AD1708" s="90"/>
      <c r="AE1708" s="90"/>
      <c r="AG1708" s="147"/>
      <c r="AN1708" s="90"/>
      <c r="AO1708" s="90"/>
      <c r="AP1708" s="90"/>
      <c r="AQ1708" s="90"/>
      <c r="AR1708" s="90"/>
      <c r="AS1708" s="90"/>
      <c r="AT1708" s="90"/>
      <c r="AU1708" s="90"/>
      <c r="AV1708" s="90"/>
    </row>
    <row r="1709" spans="27:64" ht="12.95" customHeight="1">
      <c r="AA1709" s="90"/>
      <c r="AB1709" s="90"/>
      <c r="AC1709" s="90"/>
      <c r="AD1709" s="90"/>
      <c r="AE1709" s="90"/>
      <c r="AG1709" s="147"/>
      <c r="AN1709" s="90"/>
      <c r="AO1709" s="90"/>
      <c r="AP1709" s="90"/>
      <c r="AQ1709" s="90"/>
      <c r="AR1709" s="90"/>
      <c r="AS1709" s="90"/>
      <c r="AT1709" s="90"/>
      <c r="AU1709" s="90"/>
    </row>
    <row r="1710" spans="27:64" ht="12.95" customHeight="1">
      <c r="AA1710" s="90"/>
      <c r="AB1710" s="90"/>
      <c r="AC1710" s="90"/>
      <c r="AD1710" s="90"/>
      <c r="AE1710" s="90"/>
      <c r="AG1710" s="147"/>
      <c r="AN1710" s="90"/>
      <c r="AO1710" s="90"/>
      <c r="AP1710" s="90"/>
      <c r="AQ1710" s="90"/>
      <c r="AR1710" s="90"/>
      <c r="AS1710" s="90"/>
      <c r="AT1710" s="90"/>
      <c r="AU1710" s="90"/>
      <c r="AV1710" s="90"/>
      <c r="AX1710" s="90"/>
    </row>
    <row r="1711" spans="27:64" ht="12.95" customHeight="1">
      <c r="AA1711" s="90"/>
      <c r="AB1711" s="90"/>
      <c r="AC1711" s="90"/>
      <c r="AD1711" s="90"/>
      <c r="AE1711" s="90"/>
      <c r="AG1711" s="147"/>
      <c r="AN1711" s="90"/>
      <c r="AO1711" s="90"/>
      <c r="AP1711" s="90"/>
      <c r="AQ1711" s="90"/>
      <c r="AR1711" s="90"/>
      <c r="AS1711" s="90"/>
      <c r="AT1711" s="90"/>
      <c r="AU1711" s="90"/>
      <c r="AV1711" s="90"/>
      <c r="AX1711" s="90"/>
      <c r="AY1711" s="90"/>
      <c r="AZ1711" s="90"/>
      <c r="BA1711" s="90"/>
      <c r="BB1711" s="90"/>
      <c r="BC1711" s="90"/>
      <c r="BD1711" s="90"/>
      <c r="BE1711" s="90"/>
      <c r="BF1711" s="90"/>
      <c r="BG1711" s="90"/>
      <c r="BH1711" s="90"/>
      <c r="BI1711" s="90"/>
      <c r="BJ1711" s="90"/>
      <c r="BK1711" s="90"/>
      <c r="BL1711" s="90"/>
    </row>
    <row r="1712" spans="27:64" ht="12.95" customHeight="1">
      <c r="AA1712" s="90"/>
      <c r="AB1712" s="90"/>
      <c r="AC1712" s="90"/>
      <c r="AD1712" s="90"/>
      <c r="AE1712" s="90"/>
      <c r="AG1712" s="147"/>
      <c r="AN1712" s="90"/>
      <c r="AO1712" s="90"/>
      <c r="AP1712" s="90"/>
      <c r="AQ1712" s="90"/>
      <c r="AR1712" s="90"/>
      <c r="AS1712" s="90"/>
      <c r="AT1712" s="90"/>
      <c r="AU1712" s="90"/>
      <c r="AV1712" s="90"/>
      <c r="AW1712" s="90"/>
      <c r="AX1712" s="90"/>
      <c r="AY1712" s="90"/>
      <c r="AZ1712" s="90"/>
      <c r="BA1712" s="90"/>
      <c r="BB1712" s="90"/>
      <c r="BC1712" s="90"/>
      <c r="BD1712" s="90"/>
      <c r="BE1712" s="90"/>
      <c r="BF1712" s="90"/>
      <c r="BG1712" s="90"/>
      <c r="BH1712" s="90"/>
      <c r="BI1712" s="90"/>
      <c r="BJ1712" s="90"/>
      <c r="BK1712" s="90"/>
      <c r="BL1712" s="90"/>
    </row>
    <row r="1713" spans="27:64" ht="12.95" customHeight="1">
      <c r="AA1713" s="90"/>
      <c r="AB1713" s="90"/>
      <c r="AC1713" s="90"/>
      <c r="AD1713" s="90"/>
      <c r="AE1713" s="90"/>
      <c r="AG1713" s="147"/>
      <c r="AN1713" s="90"/>
      <c r="AO1713" s="90"/>
      <c r="AP1713" s="90"/>
      <c r="AQ1713" s="90"/>
      <c r="AR1713" s="90"/>
      <c r="AS1713" s="90"/>
      <c r="AT1713" s="90"/>
      <c r="AU1713" s="90"/>
      <c r="AV1713" s="90"/>
    </row>
    <row r="1714" spans="27:64" ht="12.95" customHeight="1">
      <c r="AA1714" s="90"/>
      <c r="AB1714" s="90"/>
      <c r="AC1714" s="90"/>
      <c r="AD1714" s="90"/>
      <c r="AE1714" s="90"/>
      <c r="AG1714" s="147"/>
      <c r="AN1714" s="90"/>
      <c r="AO1714" s="90"/>
      <c r="AP1714" s="90"/>
      <c r="AQ1714" s="90"/>
      <c r="AR1714" s="90"/>
      <c r="AS1714" s="90"/>
      <c r="AT1714" s="90"/>
      <c r="AU1714" s="90"/>
    </row>
    <row r="1715" spans="27:64" ht="12.95" customHeight="1">
      <c r="AA1715" s="90"/>
      <c r="AB1715" s="90"/>
      <c r="AC1715" s="90"/>
      <c r="AD1715" s="90"/>
      <c r="AE1715" s="90"/>
      <c r="AG1715" s="147"/>
      <c r="AN1715" s="90"/>
      <c r="AO1715" s="90"/>
      <c r="AP1715" s="90"/>
      <c r="AQ1715" s="90"/>
      <c r="AR1715" s="90"/>
      <c r="AS1715" s="90"/>
      <c r="AT1715" s="90"/>
      <c r="AU1715" s="90"/>
      <c r="AV1715" s="90"/>
    </row>
    <row r="1716" spans="27:64" ht="12.95" customHeight="1">
      <c r="AA1716" s="90"/>
      <c r="AB1716" s="90"/>
      <c r="AC1716" s="90"/>
      <c r="AD1716" s="90"/>
      <c r="AE1716" s="90"/>
      <c r="AG1716" s="147"/>
      <c r="AN1716" s="90"/>
      <c r="AO1716" s="90"/>
      <c r="AP1716" s="90"/>
      <c r="AQ1716" s="90"/>
      <c r="AR1716" s="90"/>
      <c r="AS1716" s="90"/>
      <c r="AT1716" s="90"/>
      <c r="AU1716" s="90"/>
      <c r="AV1716" s="90"/>
    </row>
    <row r="1717" spans="27:64" ht="12.95" customHeight="1">
      <c r="AA1717" s="90"/>
      <c r="AB1717" s="90"/>
      <c r="AC1717" s="90"/>
      <c r="AD1717" s="90"/>
      <c r="AE1717" s="90"/>
      <c r="AG1717" s="147"/>
      <c r="AN1717" s="90"/>
      <c r="AO1717" s="90"/>
      <c r="AP1717" s="90"/>
      <c r="AQ1717" s="90"/>
      <c r="AR1717" s="90"/>
      <c r="AS1717" s="90"/>
      <c r="AT1717" s="90"/>
      <c r="AU1717" s="90"/>
      <c r="AV1717" s="90"/>
    </row>
    <row r="1718" spans="27:64" ht="12.95" customHeight="1">
      <c r="AA1718" s="90"/>
      <c r="AB1718" s="90"/>
      <c r="AC1718" s="90"/>
      <c r="AD1718" s="90"/>
      <c r="AE1718" s="90"/>
      <c r="AG1718" s="147"/>
      <c r="AN1718" s="90"/>
      <c r="AO1718" s="90"/>
      <c r="AP1718" s="90"/>
      <c r="AQ1718" s="90"/>
      <c r="AR1718" s="90"/>
      <c r="AS1718" s="90"/>
      <c r="AT1718" s="90"/>
      <c r="AU1718" s="90"/>
      <c r="AV1718" s="90"/>
    </row>
    <row r="1719" spans="27:64" ht="12.95" customHeight="1">
      <c r="AA1719" s="90"/>
      <c r="AB1719" s="90"/>
      <c r="AC1719" s="90"/>
      <c r="AD1719" s="90"/>
      <c r="AE1719" s="90"/>
      <c r="AG1719" s="147"/>
      <c r="AN1719" s="90"/>
      <c r="AO1719" s="90"/>
      <c r="AP1719" s="90"/>
      <c r="AQ1719" s="90"/>
      <c r="AR1719" s="90"/>
      <c r="AS1719" s="90"/>
      <c r="AT1719" s="90"/>
      <c r="AU1719" s="90"/>
      <c r="AV1719" s="90"/>
    </row>
    <row r="1720" spans="27:64" ht="12.95" customHeight="1">
      <c r="AA1720" s="90"/>
      <c r="AB1720" s="90"/>
      <c r="AC1720" s="90"/>
      <c r="AD1720" s="90"/>
      <c r="AE1720" s="90"/>
      <c r="AG1720" s="147"/>
      <c r="AN1720" s="90"/>
      <c r="AO1720" s="90"/>
      <c r="AP1720" s="90"/>
      <c r="AQ1720" s="90"/>
      <c r="AR1720" s="90"/>
      <c r="AS1720" s="90"/>
      <c r="AT1720" s="90"/>
      <c r="AU1720" s="90"/>
      <c r="AV1720" s="90"/>
      <c r="AX1720" s="90"/>
      <c r="AY1720" s="90"/>
      <c r="AZ1720" s="90"/>
      <c r="BA1720" s="90"/>
      <c r="BB1720" s="90"/>
      <c r="BC1720" s="90"/>
      <c r="BD1720" s="90"/>
      <c r="BE1720" s="90"/>
      <c r="BF1720" s="90"/>
      <c r="BG1720" s="90"/>
      <c r="BH1720" s="90"/>
      <c r="BI1720" s="90"/>
      <c r="BJ1720" s="90"/>
      <c r="BK1720" s="90"/>
      <c r="BL1720" s="90"/>
    </row>
    <row r="1721" spans="27:64" ht="12.95" customHeight="1">
      <c r="AA1721" s="90"/>
      <c r="AB1721" s="90"/>
      <c r="AC1721" s="90"/>
      <c r="AD1721" s="90"/>
      <c r="AE1721" s="90"/>
      <c r="AG1721" s="147"/>
      <c r="AN1721" s="90"/>
      <c r="AO1721" s="90"/>
      <c r="AP1721" s="90"/>
      <c r="AQ1721" s="90"/>
      <c r="AR1721" s="90"/>
      <c r="AS1721" s="90"/>
      <c r="AT1721" s="90"/>
      <c r="AU1721" s="90"/>
    </row>
    <row r="1722" spans="27:64" ht="12.95" customHeight="1">
      <c r="AA1722" s="90"/>
      <c r="AB1722" s="90"/>
      <c r="AC1722" s="90"/>
      <c r="AD1722" s="90"/>
      <c r="AE1722" s="90"/>
      <c r="AG1722" s="147"/>
      <c r="AN1722" s="90"/>
      <c r="AO1722" s="90"/>
      <c r="AP1722" s="90"/>
      <c r="AQ1722" s="90"/>
      <c r="AR1722" s="90"/>
      <c r="AS1722" s="90"/>
      <c r="AT1722" s="90"/>
      <c r="AU1722" s="90"/>
      <c r="AV1722" s="90"/>
    </row>
    <row r="1723" spans="27:64" ht="12.95" customHeight="1">
      <c r="AA1723" s="90"/>
      <c r="AB1723" s="90"/>
      <c r="AC1723" s="90"/>
      <c r="AD1723" s="90"/>
      <c r="AE1723" s="90"/>
      <c r="AG1723" s="147"/>
      <c r="AN1723" s="90"/>
      <c r="AO1723" s="90"/>
      <c r="AP1723" s="90"/>
      <c r="AQ1723" s="90"/>
      <c r="AR1723" s="90"/>
      <c r="AS1723" s="90"/>
      <c r="AT1723" s="90"/>
      <c r="AU1723" s="90"/>
      <c r="AV1723" s="90"/>
    </row>
    <row r="1724" spans="27:64" ht="12.95" customHeight="1">
      <c r="AA1724" s="90"/>
      <c r="AB1724" s="90"/>
      <c r="AC1724" s="90"/>
      <c r="AD1724" s="90"/>
      <c r="AE1724" s="90"/>
      <c r="AG1724" s="147"/>
      <c r="AN1724" s="90"/>
      <c r="AO1724" s="90"/>
      <c r="AP1724" s="90"/>
      <c r="AQ1724" s="90"/>
      <c r="AR1724" s="90"/>
      <c r="AS1724" s="90"/>
      <c r="AT1724" s="90"/>
      <c r="AU1724" s="90"/>
    </row>
    <row r="1725" spans="27:64" ht="12.95" customHeight="1">
      <c r="AA1725" s="90"/>
      <c r="AB1725" s="90"/>
      <c r="AC1725" s="90"/>
      <c r="AD1725" s="90"/>
      <c r="AE1725" s="90"/>
      <c r="AG1725" s="147"/>
      <c r="AN1725" s="90"/>
      <c r="AO1725" s="90"/>
      <c r="AP1725" s="90"/>
      <c r="AQ1725" s="90"/>
      <c r="AR1725" s="90"/>
      <c r="AS1725" s="90"/>
      <c r="AT1725" s="90"/>
      <c r="AU1725" s="90"/>
      <c r="AV1725" s="90"/>
      <c r="AX1725" s="90"/>
      <c r="AY1725" s="90"/>
      <c r="AZ1725" s="90"/>
      <c r="BA1725" s="90"/>
      <c r="BB1725" s="90"/>
      <c r="BC1725" s="90"/>
      <c r="BD1725" s="90"/>
      <c r="BE1725" s="90"/>
      <c r="BF1725" s="90"/>
      <c r="BG1725" s="90"/>
      <c r="BH1725" s="90"/>
      <c r="BI1725" s="90"/>
      <c r="BJ1725" s="90"/>
      <c r="BK1725" s="90"/>
      <c r="BL1725" s="90"/>
    </row>
    <row r="1726" spans="27:64" ht="12.95" customHeight="1">
      <c r="AA1726" s="90"/>
      <c r="AB1726" s="90"/>
      <c r="AC1726" s="90"/>
      <c r="AD1726" s="90"/>
      <c r="AE1726" s="90"/>
      <c r="AG1726" s="147"/>
      <c r="AN1726" s="90"/>
      <c r="AO1726" s="90"/>
      <c r="AP1726" s="90"/>
      <c r="AQ1726" s="90"/>
      <c r="AR1726" s="90"/>
      <c r="AS1726" s="90"/>
      <c r="AT1726" s="90"/>
      <c r="AU1726" s="90"/>
      <c r="AV1726" s="90"/>
    </row>
    <row r="1727" spans="27:64" ht="12.95" customHeight="1">
      <c r="AA1727" s="90"/>
      <c r="AB1727" s="90"/>
      <c r="AC1727" s="90"/>
      <c r="AD1727" s="90"/>
      <c r="AE1727" s="90"/>
      <c r="AG1727" s="147"/>
      <c r="AN1727" s="90"/>
      <c r="AO1727" s="90"/>
      <c r="AP1727" s="90"/>
      <c r="AQ1727" s="90"/>
      <c r="AR1727" s="90"/>
      <c r="AS1727" s="90"/>
      <c r="AT1727" s="90"/>
      <c r="AU1727" s="90"/>
    </row>
    <row r="1728" spans="27:64" ht="12.95" customHeight="1">
      <c r="AA1728" s="90"/>
      <c r="AB1728" s="90"/>
      <c r="AC1728" s="90"/>
      <c r="AD1728" s="90"/>
      <c r="AE1728" s="90"/>
      <c r="AG1728" s="147"/>
      <c r="AN1728" s="90"/>
      <c r="AO1728" s="90"/>
      <c r="AP1728" s="90"/>
      <c r="AQ1728" s="90"/>
      <c r="AR1728" s="90"/>
      <c r="AS1728" s="90"/>
      <c r="AT1728" s="90"/>
      <c r="AU1728" s="90"/>
    </row>
    <row r="1729" spans="27:64" ht="12.95" customHeight="1">
      <c r="AA1729" s="90"/>
      <c r="AB1729" s="90"/>
      <c r="AC1729" s="90"/>
      <c r="AD1729" s="90"/>
      <c r="AE1729" s="90"/>
      <c r="AG1729" s="147"/>
      <c r="AN1729" s="90"/>
      <c r="AO1729" s="90"/>
      <c r="AP1729" s="90"/>
      <c r="AQ1729" s="90"/>
      <c r="AR1729" s="90"/>
      <c r="AS1729" s="90"/>
      <c r="AT1729" s="90"/>
      <c r="AU1729" s="90"/>
    </row>
    <row r="1730" spans="27:64" ht="12.95" customHeight="1">
      <c r="AA1730" s="90"/>
      <c r="AB1730" s="90"/>
      <c r="AC1730" s="90"/>
      <c r="AD1730" s="90"/>
      <c r="AE1730" s="90"/>
      <c r="AG1730" s="147"/>
      <c r="AN1730" s="90"/>
      <c r="AO1730" s="90"/>
      <c r="AP1730" s="90"/>
      <c r="AQ1730" s="90"/>
      <c r="AR1730" s="90"/>
      <c r="AS1730" s="90"/>
      <c r="AT1730" s="90"/>
      <c r="AU1730" s="90"/>
      <c r="AV1730" s="90"/>
      <c r="AX1730" s="90"/>
      <c r="AY1730" s="90"/>
      <c r="AZ1730" s="90"/>
      <c r="BA1730" s="90"/>
      <c r="BB1730" s="90"/>
      <c r="BC1730" s="90"/>
      <c r="BD1730" s="90"/>
      <c r="BE1730" s="90"/>
      <c r="BF1730" s="90"/>
      <c r="BG1730" s="90"/>
      <c r="BH1730" s="90"/>
      <c r="BI1730" s="90"/>
      <c r="BJ1730" s="90"/>
      <c r="BK1730" s="90"/>
      <c r="BL1730" s="90"/>
    </row>
    <row r="1731" spans="27:64" ht="12.95" customHeight="1">
      <c r="AA1731" s="90"/>
      <c r="AB1731" s="90"/>
      <c r="AC1731" s="90"/>
      <c r="AD1731" s="90"/>
      <c r="AE1731" s="90"/>
      <c r="AG1731" s="147"/>
      <c r="AN1731" s="90"/>
      <c r="AO1731" s="90"/>
      <c r="AP1731" s="90"/>
      <c r="AQ1731" s="90"/>
      <c r="AR1731" s="90"/>
      <c r="AS1731" s="90"/>
      <c r="AT1731" s="90"/>
      <c r="AU1731" s="90"/>
    </row>
    <row r="1732" spans="27:64" ht="12.95" customHeight="1">
      <c r="AA1732" s="90"/>
      <c r="AB1732" s="90"/>
      <c r="AC1732" s="90"/>
      <c r="AD1732" s="90"/>
      <c r="AE1732" s="90"/>
      <c r="AG1732" s="147"/>
      <c r="AN1732" s="90"/>
      <c r="AO1732" s="90"/>
      <c r="AP1732" s="90"/>
      <c r="AQ1732" s="90"/>
      <c r="AR1732" s="90"/>
      <c r="AS1732" s="90"/>
      <c r="AT1732" s="90"/>
      <c r="AU1732" s="90"/>
      <c r="AV1732" s="90"/>
      <c r="AX1732" s="90"/>
    </row>
    <row r="1733" spans="27:64" ht="12.95" customHeight="1">
      <c r="AA1733" s="90"/>
      <c r="AB1733" s="90"/>
      <c r="AC1733" s="90"/>
      <c r="AD1733" s="90"/>
      <c r="AE1733" s="90"/>
      <c r="AG1733" s="147"/>
      <c r="AN1733" s="90"/>
      <c r="AO1733" s="90"/>
      <c r="AP1733" s="90"/>
      <c r="AQ1733" s="90"/>
      <c r="AR1733" s="90"/>
      <c r="AS1733" s="90"/>
      <c r="AT1733" s="90"/>
      <c r="AU1733" s="90"/>
    </row>
    <row r="1734" spans="27:64" ht="12.95" customHeight="1">
      <c r="AA1734" s="90"/>
      <c r="AB1734" s="90"/>
      <c r="AC1734" s="90"/>
      <c r="AD1734" s="90"/>
      <c r="AE1734" s="90"/>
      <c r="AG1734" s="147"/>
      <c r="AN1734" s="90"/>
      <c r="AO1734" s="90"/>
      <c r="AP1734" s="90"/>
      <c r="AQ1734" s="90"/>
      <c r="AR1734" s="90"/>
      <c r="AS1734" s="90"/>
      <c r="AT1734" s="90"/>
      <c r="AU1734" s="90"/>
    </row>
    <row r="1735" spans="27:64" ht="12.95" customHeight="1">
      <c r="AA1735" s="90"/>
      <c r="AB1735" s="90"/>
      <c r="AC1735" s="90"/>
      <c r="AD1735" s="90"/>
      <c r="AE1735" s="90"/>
      <c r="AG1735" s="147"/>
      <c r="AN1735" s="90"/>
      <c r="AO1735" s="90"/>
      <c r="AP1735" s="90"/>
      <c r="AQ1735" s="90"/>
      <c r="AR1735" s="90"/>
      <c r="AS1735" s="90"/>
      <c r="AT1735" s="90"/>
      <c r="AU1735" s="90"/>
      <c r="AV1735" s="90"/>
      <c r="AW1735" s="90"/>
      <c r="AX1735" s="90"/>
      <c r="AY1735" s="90"/>
      <c r="AZ1735" s="90"/>
      <c r="BA1735" s="90"/>
      <c r="BB1735" s="90"/>
      <c r="BC1735" s="90"/>
      <c r="BD1735" s="90"/>
      <c r="BE1735" s="90"/>
      <c r="BF1735" s="90"/>
      <c r="BG1735" s="90"/>
      <c r="BH1735" s="90"/>
      <c r="BI1735" s="90"/>
      <c r="BJ1735" s="90"/>
      <c r="BK1735" s="90"/>
      <c r="BL1735" s="90"/>
    </row>
    <row r="1736" spans="27:64" ht="12.95" customHeight="1">
      <c r="AA1736" s="90"/>
      <c r="AB1736" s="90"/>
      <c r="AC1736" s="90"/>
      <c r="AD1736" s="90"/>
      <c r="AE1736" s="90"/>
      <c r="AG1736" s="147"/>
      <c r="AN1736" s="90"/>
      <c r="AO1736" s="90"/>
      <c r="AP1736" s="90"/>
      <c r="AQ1736" s="90"/>
      <c r="AR1736" s="90"/>
      <c r="AS1736" s="90"/>
      <c r="AT1736" s="90"/>
      <c r="AU1736" s="90"/>
      <c r="AV1736" s="90"/>
      <c r="AW1736" s="90"/>
      <c r="AX1736" s="90"/>
      <c r="AY1736" s="90"/>
      <c r="AZ1736" s="90"/>
      <c r="BA1736" s="90"/>
      <c r="BB1736" s="90"/>
      <c r="BC1736" s="90"/>
      <c r="BD1736" s="90"/>
      <c r="BE1736" s="90"/>
      <c r="BF1736" s="90"/>
      <c r="BG1736" s="90"/>
      <c r="BH1736" s="90"/>
      <c r="BI1736" s="90"/>
      <c r="BJ1736" s="90"/>
      <c r="BK1736" s="90"/>
      <c r="BL1736" s="90"/>
    </row>
    <row r="1737" spans="27:64" ht="12.95" customHeight="1">
      <c r="AA1737" s="90"/>
      <c r="AB1737" s="90"/>
      <c r="AC1737" s="90"/>
      <c r="AD1737" s="90"/>
      <c r="AE1737" s="90"/>
      <c r="AG1737" s="147"/>
      <c r="AN1737" s="90"/>
      <c r="AO1737" s="90"/>
      <c r="AP1737" s="90"/>
      <c r="AQ1737" s="90"/>
      <c r="AR1737" s="90"/>
      <c r="AS1737" s="90"/>
      <c r="AT1737" s="90"/>
      <c r="AU1737" s="90"/>
    </row>
    <row r="1738" spans="27:64" ht="12.95" customHeight="1">
      <c r="AA1738" s="90"/>
      <c r="AB1738" s="90"/>
      <c r="AC1738" s="90"/>
      <c r="AD1738" s="90"/>
      <c r="AE1738" s="90"/>
      <c r="AG1738" s="147"/>
      <c r="AN1738" s="90"/>
      <c r="AO1738" s="90"/>
      <c r="AP1738" s="90"/>
      <c r="AQ1738" s="90"/>
      <c r="AR1738" s="90"/>
      <c r="AS1738" s="90"/>
      <c r="AT1738" s="90"/>
      <c r="AU1738" s="90"/>
    </row>
    <row r="1739" spans="27:64" ht="12.95" customHeight="1">
      <c r="AA1739" s="90"/>
      <c r="AB1739" s="90"/>
      <c r="AC1739" s="90"/>
      <c r="AD1739" s="90"/>
      <c r="AE1739" s="90"/>
      <c r="AG1739" s="147"/>
      <c r="AN1739" s="90"/>
      <c r="AO1739" s="90"/>
      <c r="AP1739" s="90"/>
      <c r="AQ1739" s="90"/>
      <c r="AR1739" s="90"/>
      <c r="AS1739" s="90"/>
      <c r="AT1739" s="90"/>
      <c r="AU1739" s="90"/>
      <c r="AV1739" s="90"/>
    </row>
    <row r="1740" spans="27:64" ht="12.95" customHeight="1">
      <c r="AA1740" s="90"/>
      <c r="AB1740" s="90"/>
      <c r="AC1740" s="90"/>
      <c r="AD1740" s="90"/>
      <c r="AE1740" s="90"/>
      <c r="AG1740" s="147"/>
      <c r="AN1740" s="90"/>
      <c r="AO1740" s="90"/>
      <c r="AP1740" s="90"/>
      <c r="AQ1740" s="90"/>
      <c r="AR1740" s="90"/>
      <c r="AS1740" s="90"/>
      <c r="AT1740" s="90"/>
      <c r="AU1740" s="90"/>
    </row>
    <row r="1741" spans="27:64" ht="12.95" customHeight="1">
      <c r="AA1741" s="90"/>
      <c r="AB1741" s="90"/>
      <c r="AC1741" s="90"/>
      <c r="AD1741" s="90"/>
      <c r="AE1741" s="90"/>
      <c r="AG1741" s="147"/>
      <c r="AN1741" s="90"/>
      <c r="AO1741" s="90"/>
      <c r="AP1741" s="90"/>
      <c r="AQ1741" s="90"/>
      <c r="AR1741" s="90"/>
      <c r="AS1741" s="90"/>
      <c r="AT1741" s="90"/>
      <c r="AU1741" s="90"/>
    </row>
    <row r="1742" spans="27:64" ht="12.95" customHeight="1">
      <c r="AA1742" s="90"/>
      <c r="AB1742" s="90"/>
      <c r="AC1742" s="90"/>
      <c r="AD1742" s="90"/>
      <c r="AE1742" s="90"/>
      <c r="AG1742" s="147"/>
      <c r="AN1742" s="90"/>
      <c r="AO1742" s="90"/>
      <c r="AP1742" s="90"/>
      <c r="AQ1742" s="90"/>
      <c r="AR1742" s="90"/>
      <c r="AS1742" s="90"/>
      <c r="AT1742" s="90"/>
      <c r="AU1742" s="90"/>
    </row>
    <row r="1743" spans="27:64" ht="12.95" customHeight="1">
      <c r="AA1743" s="90"/>
      <c r="AB1743" s="90"/>
      <c r="AC1743" s="90"/>
      <c r="AD1743" s="90"/>
      <c r="AE1743" s="90"/>
      <c r="AG1743" s="147"/>
      <c r="AN1743" s="90"/>
      <c r="AO1743" s="90"/>
      <c r="AP1743" s="90"/>
      <c r="AQ1743" s="90"/>
      <c r="AR1743" s="90"/>
      <c r="AS1743" s="90"/>
      <c r="AT1743" s="90"/>
      <c r="AU1743" s="90"/>
    </row>
    <row r="1744" spans="27:64" ht="12.95" customHeight="1">
      <c r="AA1744" s="90"/>
      <c r="AB1744" s="90"/>
      <c r="AC1744" s="90"/>
      <c r="AD1744" s="90"/>
      <c r="AE1744" s="90"/>
      <c r="AG1744" s="147"/>
      <c r="AN1744" s="90"/>
      <c r="AO1744" s="90"/>
      <c r="AP1744" s="90"/>
      <c r="AQ1744" s="90"/>
      <c r="AR1744" s="90"/>
      <c r="AS1744" s="90"/>
      <c r="AT1744" s="90"/>
      <c r="AU1744" s="90"/>
    </row>
    <row r="1745" spans="27:64" ht="12.95" customHeight="1">
      <c r="AA1745" s="90"/>
      <c r="AB1745" s="90"/>
      <c r="AC1745" s="90"/>
      <c r="AD1745" s="90"/>
      <c r="AE1745" s="90"/>
      <c r="AG1745" s="147"/>
      <c r="AN1745" s="90"/>
      <c r="AO1745" s="90"/>
      <c r="AP1745" s="90"/>
      <c r="AQ1745" s="90"/>
      <c r="AR1745" s="90"/>
      <c r="AS1745" s="90"/>
      <c r="AT1745" s="90"/>
      <c r="AU1745" s="90"/>
      <c r="AV1745" s="90"/>
    </row>
    <row r="1746" spans="27:64" ht="12.95" customHeight="1">
      <c r="AA1746" s="90"/>
      <c r="AB1746" s="90"/>
      <c r="AC1746" s="90"/>
      <c r="AD1746" s="90"/>
      <c r="AE1746" s="90"/>
      <c r="AG1746" s="147"/>
      <c r="AN1746" s="90"/>
      <c r="AO1746" s="90"/>
      <c r="AP1746" s="90"/>
      <c r="AQ1746" s="90"/>
      <c r="AR1746" s="90"/>
      <c r="AS1746" s="90"/>
      <c r="AT1746" s="90"/>
      <c r="AU1746" s="90"/>
    </row>
    <row r="1747" spans="27:64" ht="12.95" customHeight="1">
      <c r="AA1747" s="90"/>
      <c r="AB1747" s="90"/>
      <c r="AC1747" s="90"/>
      <c r="AD1747" s="90"/>
      <c r="AE1747" s="90"/>
      <c r="AG1747" s="147"/>
      <c r="AN1747" s="90"/>
      <c r="AO1747" s="90"/>
      <c r="AP1747" s="90"/>
      <c r="AQ1747" s="90"/>
      <c r="AR1747" s="90"/>
      <c r="AS1747" s="90"/>
      <c r="AT1747" s="90"/>
      <c r="AU1747" s="90"/>
    </row>
    <row r="1748" spans="27:64" ht="12.95" customHeight="1">
      <c r="AA1748" s="90"/>
      <c r="AB1748" s="90"/>
      <c r="AC1748" s="90"/>
      <c r="AD1748" s="90"/>
      <c r="AE1748" s="90"/>
      <c r="AG1748" s="147"/>
      <c r="AN1748" s="90"/>
      <c r="AO1748" s="90"/>
      <c r="AP1748" s="90"/>
      <c r="AQ1748" s="90"/>
      <c r="AR1748" s="90"/>
      <c r="AS1748" s="90"/>
      <c r="AT1748" s="90"/>
      <c r="AU1748" s="90"/>
      <c r="AV1748" s="90"/>
      <c r="AW1748" s="90"/>
      <c r="AX1748" s="90"/>
      <c r="AY1748" s="90"/>
      <c r="AZ1748" s="90"/>
      <c r="BA1748" s="90"/>
      <c r="BB1748" s="90"/>
      <c r="BC1748" s="90"/>
      <c r="BD1748" s="90"/>
      <c r="BE1748" s="90"/>
      <c r="BF1748" s="90"/>
      <c r="BG1748" s="90"/>
      <c r="BH1748" s="90"/>
      <c r="BI1748" s="90"/>
      <c r="BJ1748" s="90"/>
      <c r="BK1748" s="90"/>
      <c r="BL1748" s="90"/>
    </row>
    <row r="1749" spans="27:64" ht="12.95" customHeight="1">
      <c r="AA1749" s="90"/>
      <c r="AB1749" s="90"/>
      <c r="AC1749" s="90"/>
      <c r="AD1749" s="90"/>
      <c r="AE1749" s="90"/>
      <c r="AG1749" s="147"/>
      <c r="AN1749" s="90"/>
      <c r="AO1749" s="90"/>
      <c r="AP1749" s="90"/>
      <c r="AQ1749" s="90"/>
      <c r="AR1749" s="90"/>
      <c r="AS1749" s="90"/>
      <c r="AT1749" s="90"/>
      <c r="AU1749" s="90"/>
    </row>
    <row r="1750" spans="27:64" ht="12.95" customHeight="1">
      <c r="AA1750" s="90"/>
      <c r="AB1750" s="90"/>
      <c r="AC1750" s="90"/>
      <c r="AD1750" s="90"/>
      <c r="AE1750" s="90"/>
      <c r="AG1750" s="147"/>
      <c r="AN1750" s="90"/>
      <c r="AO1750" s="90"/>
      <c r="AP1750" s="90"/>
      <c r="AQ1750" s="90"/>
      <c r="AR1750" s="90"/>
      <c r="AS1750" s="90"/>
      <c r="AT1750" s="90"/>
      <c r="AU1750" s="90"/>
    </row>
    <row r="1751" spans="27:64" ht="12.95" customHeight="1">
      <c r="AA1751" s="90"/>
      <c r="AB1751" s="90"/>
      <c r="AC1751" s="90"/>
      <c r="AD1751" s="90"/>
      <c r="AE1751" s="90"/>
      <c r="AG1751" s="147"/>
      <c r="AN1751" s="90"/>
      <c r="AO1751" s="90"/>
      <c r="AP1751" s="90"/>
      <c r="AQ1751" s="90"/>
      <c r="AR1751" s="90"/>
      <c r="AS1751" s="90"/>
      <c r="AT1751" s="90"/>
      <c r="AU1751" s="90"/>
    </row>
    <row r="1752" spans="27:64" ht="12.95" customHeight="1">
      <c r="AA1752" s="90"/>
      <c r="AB1752" s="90"/>
      <c r="AC1752" s="90"/>
      <c r="AD1752" s="90"/>
      <c r="AE1752" s="90"/>
      <c r="AG1752" s="147"/>
      <c r="AN1752" s="90"/>
      <c r="AO1752" s="90"/>
      <c r="AP1752" s="90"/>
      <c r="AQ1752" s="90"/>
      <c r="AR1752" s="90"/>
      <c r="AS1752" s="90"/>
      <c r="AT1752" s="90"/>
      <c r="AU1752" s="90"/>
    </row>
    <row r="1753" spans="27:64" ht="12.95" customHeight="1">
      <c r="AA1753" s="90"/>
      <c r="AB1753" s="90"/>
      <c r="AC1753" s="90"/>
      <c r="AD1753" s="90"/>
      <c r="AE1753" s="90"/>
      <c r="AG1753" s="147"/>
      <c r="AN1753" s="90"/>
      <c r="AO1753" s="90"/>
      <c r="AP1753" s="90"/>
      <c r="AQ1753" s="90"/>
      <c r="AR1753" s="90"/>
      <c r="AS1753" s="90"/>
      <c r="AT1753" s="90"/>
      <c r="AU1753" s="90"/>
    </row>
    <row r="1754" spans="27:64" ht="12.95" customHeight="1">
      <c r="AA1754" s="90"/>
      <c r="AB1754" s="90"/>
      <c r="AC1754" s="90"/>
      <c r="AD1754" s="90"/>
      <c r="AE1754" s="90"/>
      <c r="AG1754" s="147"/>
      <c r="AN1754" s="90"/>
      <c r="AO1754" s="90"/>
      <c r="AP1754" s="90"/>
      <c r="AQ1754" s="90"/>
      <c r="AR1754" s="90"/>
      <c r="AS1754" s="90"/>
      <c r="AT1754" s="90"/>
      <c r="AU1754" s="90"/>
      <c r="AV1754" s="90"/>
      <c r="AW1754" s="90"/>
      <c r="AX1754" s="90"/>
      <c r="AY1754" s="90"/>
      <c r="AZ1754" s="90"/>
      <c r="BA1754" s="90"/>
      <c r="BB1754" s="90"/>
      <c r="BC1754" s="90"/>
      <c r="BD1754" s="90"/>
      <c r="BE1754" s="90"/>
      <c r="BF1754" s="90"/>
      <c r="BG1754" s="90"/>
      <c r="BH1754" s="90"/>
      <c r="BI1754" s="90"/>
      <c r="BJ1754" s="90"/>
      <c r="BK1754" s="90"/>
      <c r="BL1754" s="90"/>
    </row>
    <row r="1755" spans="27:64" ht="12.95" customHeight="1">
      <c r="AA1755" s="90"/>
      <c r="AB1755" s="90"/>
      <c r="AC1755" s="90"/>
      <c r="AD1755" s="90"/>
      <c r="AE1755" s="90"/>
      <c r="AG1755" s="147"/>
      <c r="AN1755" s="90"/>
      <c r="AO1755" s="90"/>
      <c r="AP1755" s="90"/>
      <c r="AQ1755" s="90"/>
      <c r="AR1755" s="90"/>
      <c r="AS1755" s="90"/>
      <c r="AT1755" s="90"/>
      <c r="AU1755" s="90"/>
      <c r="AV1755" s="90"/>
      <c r="AW1755" s="90"/>
      <c r="AX1755" s="90"/>
      <c r="AY1755" s="90"/>
      <c r="AZ1755" s="90"/>
      <c r="BA1755" s="90"/>
      <c r="BB1755" s="90"/>
      <c r="BC1755" s="90"/>
      <c r="BD1755" s="90"/>
      <c r="BE1755" s="90"/>
      <c r="BF1755" s="90"/>
      <c r="BG1755" s="90"/>
      <c r="BH1755" s="90"/>
      <c r="BI1755" s="90"/>
      <c r="BJ1755" s="90"/>
      <c r="BK1755" s="90"/>
      <c r="BL1755" s="90"/>
    </row>
    <row r="1756" spans="27:64" ht="12.95" customHeight="1">
      <c r="AA1756" s="90"/>
      <c r="AB1756" s="90"/>
      <c r="AC1756" s="90"/>
      <c r="AD1756" s="90"/>
      <c r="AE1756" s="90"/>
      <c r="AG1756" s="147"/>
      <c r="AN1756" s="90"/>
      <c r="AO1756" s="90"/>
      <c r="AP1756" s="90"/>
      <c r="AQ1756" s="90"/>
      <c r="AR1756" s="90"/>
      <c r="AS1756" s="90"/>
      <c r="AT1756" s="90"/>
      <c r="AU1756" s="90"/>
      <c r="AV1756" s="90"/>
    </row>
    <row r="1757" spans="27:64" ht="12.95" customHeight="1">
      <c r="AA1757" s="90"/>
      <c r="AB1757" s="90"/>
      <c r="AC1757" s="90"/>
      <c r="AD1757" s="90"/>
      <c r="AE1757" s="90"/>
      <c r="AG1757" s="147"/>
      <c r="AN1757" s="90"/>
      <c r="AO1757" s="90"/>
      <c r="AP1757" s="90"/>
      <c r="AQ1757" s="90"/>
      <c r="AR1757" s="90"/>
      <c r="AS1757" s="90"/>
      <c r="AT1757" s="90"/>
      <c r="AU1757" s="90"/>
      <c r="AV1757" s="90"/>
    </row>
    <row r="1758" spans="27:64" ht="12.95" customHeight="1">
      <c r="AA1758" s="90"/>
      <c r="AB1758" s="90"/>
      <c r="AC1758" s="90"/>
      <c r="AD1758" s="90"/>
      <c r="AE1758" s="90"/>
      <c r="AG1758" s="147"/>
      <c r="AN1758" s="90"/>
      <c r="AO1758" s="90"/>
      <c r="AP1758" s="90"/>
      <c r="AQ1758" s="90"/>
      <c r="AR1758" s="90"/>
      <c r="AS1758" s="90"/>
      <c r="AT1758" s="90"/>
      <c r="AU1758" s="90"/>
    </row>
    <row r="1759" spans="27:64" ht="12.95" customHeight="1">
      <c r="AA1759" s="90"/>
      <c r="AB1759" s="90"/>
      <c r="AC1759" s="90"/>
      <c r="AD1759" s="90"/>
      <c r="AE1759" s="90"/>
      <c r="AG1759" s="147"/>
      <c r="AN1759" s="90"/>
      <c r="AO1759" s="90"/>
      <c r="AP1759" s="90"/>
      <c r="AQ1759" s="90"/>
      <c r="AR1759" s="90"/>
      <c r="AS1759" s="90"/>
      <c r="AT1759" s="90"/>
      <c r="AU1759" s="90"/>
    </row>
    <row r="1760" spans="27:64" ht="12.95" customHeight="1">
      <c r="AA1760" s="90"/>
      <c r="AB1760" s="90"/>
      <c r="AC1760" s="90"/>
      <c r="AD1760" s="90"/>
      <c r="AE1760" s="90"/>
      <c r="AG1760" s="147"/>
      <c r="AN1760" s="90"/>
      <c r="AO1760" s="90"/>
      <c r="AP1760" s="90"/>
      <c r="AQ1760" s="90"/>
      <c r="AR1760" s="90"/>
      <c r="AS1760" s="90"/>
      <c r="AT1760" s="90"/>
      <c r="AU1760" s="90"/>
      <c r="AV1760" s="90"/>
      <c r="AW1760" s="90"/>
      <c r="AX1760" s="90"/>
      <c r="AY1760" s="90"/>
      <c r="AZ1760" s="90"/>
      <c r="BA1760" s="90"/>
      <c r="BB1760" s="90"/>
      <c r="BC1760" s="90"/>
      <c r="BD1760" s="90"/>
      <c r="BE1760" s="90"/>
      <c r="BF1760" s="90"/>
      <c r="BG1760" s="90"/>
      <c r="BH1760" s="90"/>
      <c r="BI1760" s="90"/>
      <c r="BJ1760" s="90"/>
      <c r="BK1760" s="90"/>
      <c r="BL1760" s="90"/>
    </row>
    <row r="1761" spans="27:64" ht="12.95" customHeight="1">
      <c r="AA1761" s="90"/>
      <c r="AB1761" s="90"/>
      <c r="AC1761" s="90"/>
      <c r="AD1761" s="90"/>
      <c r="AE1761" s="90"/>
      <c r="AG1761" s="147"/>
      <c r="AN1761" s="90"/>
      <c r="AO1761" s="90"/>
      <c r="AP1761" s="90"/>
      <c r="AQ1761" s="90"/>
      <c r="AR1761" s="90"/>
      <c r="AS1761" s="90"/>
      <c r="AT1761" s="90"/>
      <c r="AU1761" s="90"/>
      <c r="AV1761" s="90"/>
      <c r="AX1761" s="90"/>
      <c r="AY1761" s="90"/>
      <c r="AZ1761" s="90"/>
      <c r="BA1761" s="90"/>
      <c r="BB1761" s="90"/>
      <c r="BC1761" s="90"/>
      <c r="BD1761" s="90"/>
      <c r="BE1761" s="90"/>
      <c r="BF1761" s="90"/>
      <c r="BG1761" s="90"/>
      <c r="BH1761" s="90"/>
      <c r="BI1761" s="90"/>
      <c r="BJ1761" s="90"/>
      <c r="BK1761" s="90"/>
      <c r="BL1761" s="90"/>
    </row>
    <row r="1762" spans="27:64" ht="12.95" customHeight="1">
      <c r="AA1762" s="90"/>
      <c r="AB1762" s="90"/>
      <c r="AC1762" s="90"/>
      <c r="AD1762" s="90"/>
      <c r="AE1762" s="90"/>
      <c r="AG1762" s="147"/>
      <c r="AN1762" s="90"/>
      <c r="AO1762" s="90"/>
      <c r="AP1762" s="90"/>
      <c r="AQ1762" s="90"/>
      <c r="AR1762" s="90"/>
      <c r="AS1762" s="90"/>
      <c r="AT1762" s="90"/>
      <c r="AU1762" s="90"/>
    </row>
    <row r="1763" spans="27:64" ht="12.95" customHeight="1">
      <c r="AA1763" s="90"/>
      <c r="AB1763" s="90"/>
      <c r="AC1763" s="90"/>
      <c r="AD1763" s="90"/>
      <c r="AE1763" s="90"/>
      <c r="AG1763" s="147"/>
      <c r="AN1763" s="90"/>
      <c r="AO1763" s="90"/>
      <c r="AP1763" s="90"/>
      <c r="AQ1763" s="90"/>
      <c r="AR1763" s="90"/>
      <c r="AS1763" s="90"/>
      <c r="AT1763" s="90"/>
      <c r="AU1763" s="90"/>
      <c r="AV1763" s="90"/>
    </row>
    <row r="1764" spans="27:64" ht="12.95" customHeight="1">
      <c r="AA1764" s="90"/>
      <c r="AB1764" s="90"/>
      <c r="AC1764" s="90"/>
      <c r="AD1764" s="90"/>
      <c r="AE1764" s="90"/>
      <c r="AG1764" s="147"/>
      <c r="AN1764" s="90"/>
      <c r="AO1764" s="90"/>
      <c r="AP1764" s="90"/>
      <c r="AQ1764" s="90"/>
      <c r="AR1764" s="90"/>
      <c r="AS1764" s="90"/>
      <c r="AT1764" s="90"/>
      <c r="AU1764" s="90"/>
    </row>
    <row r="1765" spans="27:64" ht="12.95" customHeight="1">
      <c r="AA1765" s="90"/>
      <c r="AB1765" s="90"/>
      <c r="AC1765" s="90"/>
      <c r="AD1765" s="90"/>
      <c r="AE1765" s="90"/>
      <c r="AG1765" s="147"/>
      <c r="AN1765" s="90"/>
      <c r="AO1765" s="90"/>
      <c r="AP1765" s="90"/>
      <c r="AQ1765" s="90"/>
      <c r="AR1765" s="90"/>
      <c r="AS1765" s="90"/>
      <c r="AT1765" s="90"/>
      <c r="AU1765" s="90"/>
      <c r="AV1765" s="90"/>
    </row>
    <row r="1766" spans="27:64" ht="12.95" customHeight="1">
      <c r="AA1766" s="90"/>
      <c r="AB1766" s="90"/>
      <c r="AC1766" s="90"/>
      <c r="AD1766" s="90"/>
      <c r="AE1766" s="90"/>
      <c r="AG1766" s="147"/>
      <c r="AN1766" s="90"/>
      <c r="AO1766" s="90"/>
      <c r="AP1766" s="90"/>
      <c r="AQ1766" s="90"/>
      <c r="AR1766" s="90"/>
      <c r="AS1766" s="90"/>
      <c r="AT1766" s="90"/>
      <c r="AU1766" s="90"/>
    </row>
    <row r="1767" spans="27:64" ht="12.95" customHeight="1">
      <c r="AA1767" s="90"/>
      <c r="AB1767" s="90"/>
      <c r="AC1767" s="90"/>
      <c r="AD1767" s="90"/>
      <c r="AE1767" s="90"/>
      <c r="AG1767" s="147"/>
      <c r="AN1767" s="90"/>
      <c r="AO1767" s="90"/>
      <c r="AP1767" s="90"/>
      <c r="AQ1767" s="90"/>
      <c r="AR1767" s="90"/>
      <c r="AS1767" s="90"/>
      <c r="AT1767" s="90"/>
      <c r="AU1767" s="90"/>
      <c r="AV1767" s="90"/>
    </row>
    <row r="1768" spans="27:64" ht="12.95" customHeight="1">
      <c r="AA1768" s="90"/>
      <c r="AB1768" s="90"/>
      <c r="AC1768" s="90"/>
      <c r="AD1768" s="90"/>
      <c r="AE1768" s="90"/>
      <c r="AG1768" s="147"/>
      <c r="AN1768" s="90"/>
      <c r="AO1768" s="90"/>
      <c r="AP1768" s="90"/>
      <c r="AQ1768" s="90"/>
      <c r="AR1768" s="90"/>
      <c r="AS1768" s="90"/>
      <c r="AT1768" s="90"/>
      <c r="AU1768" s="90"/>
      <c r="AV1768" s="90"/>
      <c r="AW1768" s="90"/>
      <c r="AX1768" s="90"/>
      <c r="AY1768" s="90"/>
      <c r="AZ1768" s="90"/>
      <c r="BA1768" s="90"/>
      <c r="BB1768" s="90"/>
      <c r="BC1768" s="90"/>
      <c r="BD1768" s="90"/>
      <c r="BE1768" s="90"/>
      <c r="BF1768" s="90"/>
      <c r="BG1768" s="90"/>
      <c r="BH1768" s="90"/>
      <c r="BI1768" s="90"/>
      <c r="BJ1768" s="90"/>
      <c r="BK1768" s="90"/>
      <c r="BL1768" s="90"/>
    </row>
    <row r="1769" spans="27:64" ht="12.95" customHeight="1">
      <c r="AA1769" s="90"/>
      <c r="AB1769" s="90"/>
      <c r="AC1769" s="90"/>
      <c r="AD1769" s="90"/>
      <c r="AE1769" s="90"/>
      <c r="AG1769" s="147"/>
      <c r="AN1769" s="90"/>
      <c r="AO1769" s="90"/>
      <c r="AP1769" s="90"/>
      <c r="AQ1769" s="90"/>
      <c r="AR1769" s="90"/>
      <c r="AS1769" s="90"/>
      <c r="AT1769" s="90"/>
      <c r="AU1769" s="90"/>
    </row>
    <row r="1770" spans="27:64" ht="12.95" customHeight="1">
      <c r="AA1770" s="90"/>
      <c r="AB1770" s="90"/>
      <c r="AC1770" s="90"/>
      <c r="AD1770" s="90"/>
      <c r="AE1770" s="90"/>
      <c r="AG1770" s="147"/>
      <c r="AN1770" s="90"/>
      <c r="AO1770" s="90"/>
      <c r="AP1770" s="90"/>
      <c r="AQ1770" s="90"/>
      <c r="AR1770" s="90"/>
      <c r="AS1770" s="90"/>
      <c r="AT1770" s="90"/>
      <c r="AU1770" s="90"/>
    </row>
    <row r="1771" spans="27:64" ht="12.95" customHeight="1">
      <c r="AA1771" s="90"/>
      <c r="AB1771" s="90"/>
      <c r="AC1771" s="90"/>
      <c r="AD1771" s="90"/>
      <c r="AE1771" s="90"/>
      <c r="AG1771" s="147"/>
      <c r="AN1771" s="90"/>
      <c r="AO1771" s="90"/>
      <c r="AP1771" s="90"/>
      <c r="AQ1771" s="90"/>
      <c r="AR1771" s="90"/>
      <c r="AS1771" s="90"/>
      <c r="AT1771" s="90"/>
      <c r="AU1771" s="90"/>
    </row>
    <row r="1772" spans="27:64" ht="12.95" customHeight="1">
      <c r="AA1772" s="90"/>
      <c r="AB1772" s="90"/>
      <c r="AC1772" s="90"/>
      <c r="AD1772" s="90"/>
      <c r="AE1772" s="90"/>
      <c r="AG1772" s="147"/>
      <c r="AN1772" s="90"/>
      <c r="AO1772" s="90"/>
      <c r="AP1772" s="90"/>
      <c r="AQ1772" s="90"/>
      <c r="AR1772" s="90"/>
      <c r="AS1772" s="90"/>
      <c r="AT1772" s="90"/>
      <c r="AU1772" s="90"/>
    </row>
    <row r="1773" spans="27:64" ht="12.95" customHeight="1">
      <c r="AA1773" s="90"/>
      <c r="AB1773" s="90"/>
      <c r="AC1773" s="90"/>
      <c r="AD1773" s="90"/>
      <c r="AE1773" s="90"/>
      <c r="AG1773" s="147"/>
      <c r="AN1773" s="90"/>
      <c r="AO1773" s="90"/>
      <c r="AP1773" s="90"/>
      <c r="AQ1773" s="90"/>
      <c r="AR1773" s="90"/>
      <c r="AS1773" s="90"/>
      <c r="AT1773" s="90"/>
      <c r="AU1773" s="90"/>
    </row>
    <row r="1774" spans="27:64" ht="12.95" customHeight="1">
      <c r="AA1774" s="90"/>
      <c r="AB1774" s="90"/>
      <c r="AC1774" s="90"/>
      <c r="AD1774" s="90"/>
      <c r="AE1774" s="90"/>
      <c r="AG1774" s="147"/>
      <c r="AN1774" s="90"/>
      <c r="AO1774" s="90"/>
      <c r="AP1774" s="90"/>
      <c r="AQ1774" s="90"/>
      <c r="AR1774" s="90"/>
      <c r="AS1774" s="90"/>
      <c r="AT1774" s="90"/>
      <c r="AU1774" s="90"/>
    </row>
    <row r="1775" spans="27:64" ht="12.95" customHeight="1">
      <c r="AA1775" s="90"/>
      <c r="AB1775" s="90"/>
      <c r="AC1775" s="90"/>
      <c r="AD1775" s="90"/>
      <c r="AE1775" s="90"/>
      <c r="AG1775" s="147"/>
      <c r="AN1775" s="90"/>
      <c r="AO1775" s="90"/>
      <c r="AP1775" s="90"/>
      <c r="AQ1775" s="90"/>
      <c r="AR1775" s="90"/>
      <c r="AS1775" s="90"/>
      <c r="AT1775" s="90"/>
      <c r="AU1775" s="90"/>
    </row>
    <row r="1776" spans="27:64" ht="12.95" customHeight="1">
      <c r="AA1776" s="90"/>
      <c r="AB1776" s="90"/>
      <c r="AC1776" s="90"/>
      <c r="AD1776" s="90"/>
      <c r="AE1776" s="90"/>
      <c r="AG1776" s="147"/>
      <c r="AN1776" s="90"/>
      <c r="AO1776" s="90"/>
      <c r="AP1776" s="90"/>
      <c r="AQ1776" s="90"/>
      <c r="AR1776" s="90"/>
      <c r="AS1776" s="90"/>
      <c r="AT1776" s="90"/>
      <c r="AU1776" s="90"/>
    </row>
    <row r="1777" spans="27:48" ht="12.95" customHeight="1">
      <c r="AA1777" s="90"/>
      <c r="AB1777" s="90"/>
      <c r="AC1777" s="90"/>
      <c r="AD1777" s="90"/>
      <c r="AE1777" s="90"/>
      <c r="AG1777" s="147"/>
      <c r="AN1777" s="90"/>
      <c r="AO1777" s="90"/>
      <c r="AP1777" s="90"/>
      <c r="AQ1777" s="90"/>
      <c r="AR1777" s="90"/>
      <c r="AS1777" s="90"/>
      <c r="AT1777" s="90"/>
      <c r="AU1777" s="90"/>
    </row>
    <row r="1778" spans="27:48" ht="12.95" customHeight="1">
      <c r="AA1778" s="90"/>
      <c r="AB1778" s="90"/>
      <c r="AC1778" s="90"/>
      <c r="AD1778" s="90"/>
      <c r="AE1778" s="90"/>
      <c r="AG1778" s="147"/>
      <c r="AN1778" s="90"/>
      <c r="AO1778" s="90"/>
      <c r="AP1778" s="90"/>
      <c r="AQ1778" s="90"/>
      <c r="AR1778" s="90"/>
      <c r="AS1778" s="90"/>
      <c r="AT1778" s="90"/>
      <c r="AU1778" s="90"/>
    </row>
    <row r="1779" spans="27:48" ht="12.95" customHeight="1">
      <c r="AA1779" s="90"/>
      <c r="AB1779" s="90"/>
      <c r="AC1779" s="90"/>
      <c r="AD1779" s="90"/>
      <c r="AE1779" s="90"/>
      <c r="AG1779" s="147"/>
      <c r="AN1779" s="90"/>
      <c r="AO1779" s="90"/>
      <c r="AP1779" s="90"/>
      <c r="AQ1779" s="90"/>
      <c r="AR1779" s="90"/>
      <c r="AS1779" s="90"/>
      <c r="AT1779" s="90"/>
      <c r="AU1779" s="90"/>
      <c r="AV1779" s="90"/>
    </row>
    <row r="1780" spans="27:48" ht="12.95" customHeight="1">
      <c r="AA1780" s="90"/>
      <c r="AB1780" s="90"/>
      <c r="AC1780" s="90"/>
      <c r="AD1780" s="90"/>
      <c r="AE1780" s="90"/>
      <c r="AG1780" s="147"/>
      <c r="AN1780" s="90"/>
      <c r="AO1780" s="90"/>
      <c r="AP1780" s="90"/>
      <c r="AQ1780" s="90"/>
      <c r="AR1780" s="90"/>
      <c r="AS1780" s="90"/>
      <c r="AT1780" s="90"/>
      <c r="AU1780" s="90"/>
    </row>
    <row r="1781" spans="27:48" ht="12.95" customHeight="1">
      <c r="AA1781" s="90"/>
      <c r="AB1781" s="90"/>
      <c r="AC1781" s="90"/>
      <c r="AD1781" s="90"/>
      <c r="AE1781" s="90"/>
      <c r="AG1781" s="147"/>
      <c r="AN1781" s="90"/>
      <c r="AO1781" s="90"/>
      <c r="AP1781" s="90"/>
      <c r="AQ1781" s="90"/>
      <c r="AR1781" s="90"/>
      <c r="AS1781" s="90"/>
      <c r="AT1781" s="90"/>
      <c r="AU1781" s="90"/>
    </row>
    <row r="1782" spans="27:48" ht="12.95" customHeight="1">
      <c r="AA1782" s="90"/>
      <c r="AB1782" s="90"/>
      <c r="AC1782" s="90"/>
      <c r="AD1782" s="90"/>
      <c r="AE1782" s="90"/>
      <c r="AG1782" s="147"/>
      <c r="AN1782" s="90"/>
      <c r="AO1782" s="90"/>
      <c r="AP1782" s="90"/>
      <c r="AQ1782" s="90"/>
      <c r="AR1782" s="90"/>
      <c r="AS1782" s="90"/>
      <c r="AT1782" s="90"/>
      <c r="AU1782" s="90"/>
    </row>
    <row r="1783" spans="27:48" ht="12.95" customHeight="1">
      <c r="AA1783" s="90"/>
      <c r="AB1783" s="90"/>
      <c r="AC1783" s="90"/>
      <c r="AD1783" s="90"/>
      <c r="AE1783" s="90"/>
      <c r="AG1783" s="147"/>
      <c r="AN1783" s="90"/>
      <c r="AO1783" s="90"/>
      <c r="AP1783" s="90"/>
      <c r="AQ1783" s="90"/>
      <c r="AR1783" s="90"/>
      <c r="AS1783" s="90"/>
      <c r="AT1783" s="90"/>
      <c r="AU1783" s="90"/>
    </row>
    <row r="1784" spans="27:48" ht="12.95" customHeight="1">
      <c r="AA1784" s="90"/>
      <c r="AB1784" s="90"/>
      <c r="AC1784" s="90"/>
      <c r="AD1784" s="90"/>
      <c r="AE1784" s="90"/>
      <c r="AG1784" s="147"/>
      <c r="AN1784" s="90"/>
      <c r="AO1784" s="90"/>
      <c r="AP1784" s="90"/>
      <c r="AQ1784" s="90"/>
      <c r="AR1784" s="90"/>
      <c r="AS1784" s="90"/>
      <c r="AT1784" s="90"/>
      <c r="AU1784" s="90"/>
      <c r="AV1784" s="90"/>
    </row>
    <row r="1785" spans="27:48" ht="12.95" customHeight="1">
      <c r="AA1785" s="90"/>
      <c r="AB1785" s="90"/>
      <c r="AC1785" s="90"/>
      <c r="AD1785" s="90"/>
      <c r="AE1785" s="90"/>
      <c r="AG1785" s="147"/>
      <c r="AN1785" s="90"/>
      <c r="AO1785" s="90"/>
      <c r="AP1785" s="90"/>
      <c r="AQ1785" s="90"/>
      <c r="AR1785" s="90"/>
      <c r="AS1785" s="90"/>
      <c r="AT1785" s="90"/>
      <c r="AU1785" s="90"/>
    </row>
    <row r="1786" spans="27:48" ht="12.95" customHeight="1">
      <c r="AA1786" s="90"/>
      <c r="AB1786" s="90"/>
      <c r="AC1786" s="90"/>
      <c r="AD1786" s="90"/>
      <c r="AE1786" s="90"/>
      <c r="AG1786" s="147"/>
      <c r="AN1786" s="90"/>
      <c r="AO1786" s="90"/>
      <c r="AP1786" s="90"/>
      <c r="AQ1786" s="90"/>
      <c r="AR1786" s="90"/>
      <c r="AS1786" s="90"/>
      <c r="AT1786" s="90"/>
      <c r="AU1786" s="90"/>
    </row>
    <row r="1787" spans="27:48" ht="12.95" customHeight="1">
      <c r="AA1787" s="90"/>
      <c r="AB1787" s="90"/>
      <c r="AC1787" s="90"/>
      <c r="AD1787" s="90"/>
      <c r="AE1787" s="90"/>
      <c r="AG1787" s="147"/>
      <c r="AN1787" s="90"/>
      <c r="AO1787" s="90"/>
      <c r="AP1787" s="90"/>
      <c r="AQ1787" s="90"/>
      <c r="AR1787" s="90"/>
      <c r="AS1787" s="90"/>
      <c r="AT1787" s="90"/>
      <c r="AU1787" s="90"/>
    </row>
    <row r="1788" spans="27:48" ht="12.95" customHeight="1">
      <c r="AA1788" s="90"/>
      <c r="AB1788" s="90"/>
      <c r="AC1788" s="90"/>
      <c r="AD1788" s="90"/>
      <c r="AE1788" s="90"/>
      <c r="AG1788" s="147"/>
      <c r="AN1788" s="90"/>
      <c r="AO1788" s="90"/>
      <c r="AP1788" s="90"/>
      <c r="AQ1788" s="90"/>
      <c r="AR1788" s="90"/>
      <c r="AS1788" s="90"/>
      <c r="AT1788" s="90"/>
      <c r="AU1788" s="90"/>
    </row>
    <row r="1789" spans="27:48" ht="12.95" customHeight="1">
      <c r="AA1789" s="90"/>
      <c r="AB1789" s="90"/>
      <c r="AC1789" s="90"/>
      <c r="AD1789" s="90"/>
      <c r="AE1789" s="90"/>
      <c r="AG1789" s="147"/>
      <c r="AN1789" s="90"/>
      <c r="AO1789" s="90"/>
      <c r="AP1789" s="90"/>
      <c r="AQ1789" s="90"/>
      <c r="AR1789" s="90"/>
      <c r="AS1789" s="90"/>
      <c r="AT1789" s="90"/>
      <c r="AU1789" s="90"/>
    </row>
    <row r="1790" spans="27:48" ht="12.95" customHeight="1">
      <c r="AA1790" s="90"/>
      <c r="AB1790" s="90"/>
      <c r="AC1790" s="90"/>
      <c r="AD1790" s="90"/>
      <c r="AE1790" s="90"/>
      <c r="AG1790" s="147"/>
      <c r="AN1790" s="90"/>
      <c r="AO1790" s="90"/>
      <c r="AP1790" s="90"/>
      <c r="AQ1790" s="90"/>
      <c r="AR1790" s="90"/>
      <c r="AS1790" s="90"/>
      <c r="AT1790" s="90"/>
      <c r="AU1790" s="90"/>
    </row>
    <row r="1791" spans="27:48" ht="12.95" customHeight="1">
      <c r="AA1791" s="90"/>
      <c r="AB1791" s="90"/>
      <c r="AC1791" s="90"/>
      <c r="AD1791" s="90"/>
      <c r="AE1791" s="90"/>
      <c r="AG1791" s="147"/>
      <c r="AN1791" s="90"/>
      <c r="AO1791" s="90"/>
      <c r="AP1791" s="90"/>
      <c r="AQ1791" s="90"/>
      <c r="AR1791" s="90"/>
      <c r="AS1791" s="90"/>
      <c r="AT1791" s="90"/>
      <c r="AU1791" s="90"/>
    </row>
    <row r="1792" spans="27:48" ht="12.95" customHeight="1">
      <c r="AA1792" s="90"/>
      <c r="AB1792" s="90"/>
      <c r="AC1792" s="90"/>
      <c r="AD1792" s="90"/>
      <c r="AE1792" s="90"/>
      <c r="AG1792" s="147"/>
      <c r="AN1792" s="90"/>
      <c r="AO1792" s="90"/>
      <c r="AP1792" s="90"/>
      <c r="AQ1792" s="90"/>
      <c r="AR1792" s="90"/>
      <c r="AS1792" s="90"/>
      <c r="AT1792" s="90"/>
      <c r="AU1792" s="90"/>
    </row>
    <row r="1793" spans="27:64" ht="12.95" customHeight="1">
      <c r="AA1793" s="90"/>
      <c r="AB1793" s="90"/>
      <c r="AC1793" s="90"/>
      <c r="AD1793" s="90"/>
      <c r="AE1793" s="90"/>
      <c r="AG1793" s="147"/>
      <c r="AN1793" s="90"/>
      <c r="AO1793" s="90"/>
      <c r="AP1793" s="90"/>
      <c r="AQ1793" s="90"/>
      <c r="AR1793" s="90"/>
      <c r="AS1793" s="90"/>
      <c r="AT1793" s="90"/>
      <c r="AU1793" s="90"/>
      <c r="AV1793" s="90"/>
    </row>
    <row r="1794" spans="27:64" ht="12.95" customHeight="1">
      <c r="AA1794" s="90"/>
      <c r="AB1794" s="90"/>
      <c r="AC1794" s="90"/>
      <c r="AD1794" s="90"/>
      <c r="AE1794" s="90"/>
      <c r="AG1794" s="147"/>
      <c r="AN1794" s="90"/>
      <c r="AO1794" s="90"/>
      <c r="AP1794" s="90"/>
      <c r="AQ1794" s="90"/>
      <c r="AR1794" s="90"/>
      <c r="AS1794" s="90"/>
      <c r="AT1794" s="90"/>
      <c r="AU1794" s="90"/>
    </row>
    <row r="1795" spans="27:64" ht="12.95" customHeight="1">
      <c r="AA1795" s="90"/>
      <c r="AB1795" s="90"/>
      <c r="AC1795" s="90"/>
      <c r="AD1795" s="90"/>
      <c r="AE1795" s="90"/>
      <c r="AG1795" s="147"/>
      <c r="AN1795" s="90"/>
      <c r="AO1795" s="90"/>
      <c r="AP1795" s="90"/>
      <c r="AQ1795" s="90"/>
      <c r="AR1795" s="90"/>
      <c r="AS1795" s="90"/>
      <c r="AT1795" s="90"/>
      <c r="AU1795" s="90"/>
      <c r="AV1795" s="90"/>
      <c r="AX1795" s="90"/>
    </row>
    <row r="1796" spans="27:64" ht="12.95" customHeight="1">
      <c r="AA1796" s="90"/>
      <c r="AB1796" s="90"/>
      <c r="AC1796" s="90"/>
      <c r="AD1796" s="90"/>
      <c r="AE1796" s="90"/>
      <c r="AG1796" s="147"/>
      <c r="AN1796" s="90"/>
      <c r="AO1796" s="90"/>
      <c r="AP1796" s="90"/>
      <c r="AQ1796" s="90"/>
      <c r="AR1796" s="90"/>
      <c r="AS1796" s="90"/>
      <c r="AT1796" s="90"/>
      <c r="AU1796" s="90"/>
      <c r="AV1796" s="90"/>
      <c r="AW1796" s="90"/>
      <c r="AX1796" s="90"/>
      <c r="AY1796" s="90"/>
      <c r="AZ1796" s="90"/>
      <c r="BA1796" s="90"/>
      <c r="BB1796" s="90"/>
      <c r="BC1796" s="90"/>
      <c r="BD1796" s="90"/>
      <c r="BE1796" s="90"/>
      <c r="BF1796" s="90"/>
      <c r="BG1796" s="90"/>
      <c r="BH1796" s="90"/>
      <c r="BI1796" s="90"/>
      <c r="BJ1796" s="90"/>
      <c r="BK1796" s="90"/>
      <c r="BL1796" s="90"/>
    </row>
    <row r="1797" spans="27:64" ht="12.95" customHeight="1">
      <c r="AA1797" s="90"/>
      <c r="AB1797" s="90"/>
      <c r="AC1797" s="90"/>
      <c r="AD1797" s="90"/>
      <c r="AE1797" s="90"/>
      <c r="AG1797" s="147"/>
      <c r="AN1797" s="90"/>
      <c r="AO1797" s="90"/>
      <c r="AP1797" s="90"/>
      <c r="AQ1797" s="90"/>
      <c r="AR1797" s="90"/>
      <c r="AS1797" s="90"/>
      <c r="AT1797" s="90"/>
      <c r="AU1797" s="90"/>
    </row>
    <row r="1798" spans="27:64" ht="12.95" customHeight="1">
      <c r="AA1798" s="90"/>
      <c r="AB1798" s="90"/>
      <c r="AC1798" s="90"/>
      <c r="AD1798" s="90"/>
      <c r="AE1798" s="90"/>
      <c r="AG1798" s="147"/>
      <c r="AN1798" s="90"/>
      <c r="AO1798" s="90"/>
      <c r="AP1798" s="90"/>
      <c r="AQ1798" s="90"/>
      <c r="AR1798" s="90"/>
      <c r="AS1798" s="90"/>
      <c r="AT1798" s="90"/>
      <c r="AU1798" s="90"/>
    </row>
    <row r="1799" spans="27:64" ht="12.95" customHeight="1">
      <c r="AA1799" s="90"/>
      <c r="AB1799" s="90"/>
      <c r="AC1799" s="90"/>
      <c r="AD1799" s="90"/>
      <c r="AE1799" s="90"/>
      <c r="AG1799" s="147"/>
      <c r="AN1799" s="90"/>
      <c r="AO1799" s="90"/>
      <c r="AP1799" s="90"/>
      <c r="AQ1799" s="90"/>
      <c r="AR1799" s="90"/>
      <c r="AS1799" s="90"/>
      <c r="AT1799" s="90"/>
      <c r="AU1799" s="90"/>
      <c r="AV1799" s="90"/>
      <c r="AX1799" s="90"/>
    </row>
    <row r="1800" spans="27:64" ht="12.95" customHeight="1">
      <c r="AA1800" s="90"/>
      <c r="AB1800" s="90"/>
      <c r="AC1800" s="90"/>
      <c r="AD1800" s="90"/>
      <c r="AE1800" s="90"/>
      <c r="AG1800" s="147"/>
      <c r="AN1800" s="90"/>
      <c r="AO1800" s="90"/>
      <c r="AP1800" s="90"/>
      <c r="AQ1800" s="90"/>
      <c r="AR1800" s="90"/>
      <c r="AS1800" s="90"/>
      <c r="AT1800" s="90"/>
      <c r="AU1800" s="90"/>
      <c r="AV1800" s="90"/>
      <c r="AW1800" s="90"/>
      <c r="AX1800" s="90"/>
      <c r="AY1800" s="90"/>
      <c r="AZ1800" s="90"/>
      <c r="BA1800" s="90"/>
      <c r="BB1800" s="90"/>
      <c r="BC1800" s="90"/>
      <c r="BD1800" s="90"/>
      <c r="BE1800" s="90"/>
      <c r="BF1800" s="90"/>
      <c r="BG1800" s="90"/>
      <c r="BH1800" s="90"/>
      <c r="BI1800" s="90"/>
      <c r="BJ1800" s="90"/>
      <c r="BK1800" s="90"/>
      <c r="BL1800" s="90"/>
    </row>
    <row r="1801" spans="27:64" ht="12.95" customHeight="1">
      <c r="AA1801" s="90"/>
      <c r="AB1801" s="90"/>
      <c r="AC1801" s="90"/>
      <c r="AD1801" s="90"/>
      <c r="AE1801" s="90"/>
      <c r="AG1801" s="147"/>
      <c r="AN1801" s="90"/>
      <c r="AO1801" s="90"/>
      <c r="AP1801" s="90"/>
      <c r="AQ1801" s="90"/>
      <c r="AR1801" s="90"/>
      <c r="AS1801" s="90"/>
      <c r="AT1801" s="90"/>
      <c r="AU1801" s="90"/>
    </row>
    <row r="1802" spans="27:64" ht="12.95" customHeight="1">
      <c r="AA1802" s="90"/>
      <c r="AB1802" s="90"/>
      <c r="AC1802" s="90"/>
      <c r="AD1802" s="90"/>
      <c r="AE1802" s="90"/>
      <c r="AG1802" s="147"/>
      <c r="AN1802" s="90"/>
      <c r="AO1802" s="90"/>
      <c r="AP1802" s="90"/>
      <c r="AQ1802" s="90"/>
      <c r="AR1802" s="90"/>
      <c r="AS1802" s="90"/>
      <c r="AT1802" s="90"/>
      <c r="AU1802" s="90"/>
    </row>
    <row r="1803" spans="27:64" ht="12.95" customHeight="1">
      <c r="AA1803" s="90"/>
      <c r="AB1803" s="90"/>
      <c r="AC1803" s="90"/>
      <c r="AD1803" s="90"/>
      <c r="AE1803" s="90"/>
      <c r="AG1803" s="147"/>
      <c r="AN1803" s="90"/>
      <c r="AO1803" s="90"/>
      <c r="AP1803" s="90"/>
      <c r="AQ1803" s="90"/>
      <c r="AR1803" s="90"/>
      <c r="AS1803" s="90"/>
      <c r="AT1803" s="90"/>
      <c r="AU1803" s="90"/>
    </row>
    <row r="1804" spans="27:64" ht="12.95" customHeight="1">
      <c r="AA1804" s="90"/>
      <c r="AB1804" s="90"/>
      <c r="AC1804" s="90"/>
      <c r="AD1804" s="90"/>
      <c r="AE1804" s="90"/>
      <c r="AG1804" s="147"/>
      <c r="AN1804" s="90"/>
      <c r="AO1804" s="90"/>
      <c r="AP1804" s="90"/>
      <c r="AQ1804" s="90"/>
      <c r="AR1804" s="90"/>
      <c r="AS1804" s="90"/>
      <c r="AT1804" s="90"/>
      <c r="AU1804" s="90"/>
    </row>
    <row r="1805" spans="27:64" ht="12.95" customHeight="1">
      <c r="AA1805" s="90"/>
      <c r="AB1805" s="90"/>
      <c r="AC1805" s="90"/>
      <c r="AD1805" s="90"/>
      <c r="AE1805" s="90"/>
      <c r="AG1805" s="147"/>
      <c r="AN1805" s="90"/>
      <c r="AO1805" s="90"/>
      <c r="AP1805" s="90"/>
      <c r="AQ1805" s="90"/>
      <c r="AR1805" s="90"/>
      <c r="AS1805" s="90"/>
      <c r="AT1805" s="90"/>
      <c r="AU1805" s="90"/>
      <c r="AV1805" s="90"/>
      <c r="AX1805" s="90"/>
    </row>
    <row r="1806" spans="27:64" ht="12.95" customHeight="1">
      <c r="AA1806" s="90"/>
      <c r="AB1806" s="90"/>
      <c r="AC1806" s="90"/>
      <c r="AD1806" s="90"/>
      <c r="AE1806" s="90"/>
      <c r="AG1806" s="147"/>
      <c r="AN1806" s="90"/>
      <c r="AO1806" s="90"/>
      <c r="AP1806" s="90"/>
      <c r="AQ1806" s="90"/>
      <c r="AR1806" s="90"/>
      <c r="AS1806" s="90"/>
      <c r="AT1806" s="90"/>
      <c r="AU1806" s="90"/>
    </row>
    <row r="1807" spans="27:64" ht="12.95" customHeight="1">
      <c r="AA1807" s="90"/>
      <c r="AB1807" s="90"/>
      <c r="AC1807" s="90"/>
      <c r="AD1807" s="90"/>
      <c r="AE1807" s="90"/>
      <c r="AG1807" s="147"/>
      <c r="AN1807" s="90"/>
      <c r="AO1807" s="90"/>
      <c r="AP1807" s="90"/>
      <c r="AQ1807" s="90"/>
      <c r="AR1807" s="90"/>
      <c r="AS1807" s="90"/>
      <c r="AT1807" s="90"/>
      <c r="AU1807" s="90"/>
    </row>
    <row r="1808" spans="27:64" ht="12.95" customHeight="1">
      <c r="AA1808" s="90"/>
      <c r="AB1808" s="90"/>
      <c r="AC1808" s="90"/>
      <c r="AD1808" s="90"/>
      <c r="AE1808" s="90"/>
      <c r="AG1808" s="147"/>
      <c r="AN1808" s="90"/>
      <c r="AO1808" s="90"/>
      <c r="AP1808" s="90"/>
      <c r="AQ1808" s="90"/>
      <c r="AR1808" s="90"/>
      <c r="AS1808" s="90"/>
      <c r="AT1808" s="90"/>
      <c r="AU1808" s="90"/>
    </row>
    <row r="1809" spans="27:64" ht="12.95" customHeight="1">
      <c r="AA1809" s="90"/>
      <c r="AB1809" s="90"/>
      <c r="AC1809" s="90"/>
      <c r="AD1809" s="90"/>
      <c r="AE1809" s="90"/>
      <c r="AG1809" s="147"/>
      <c r="AN1809" s="90"/>
      <c r="AO1809" s="90"/>
      <c r="AP1809" s="90"/>
      <c r="AQ1809" s="90"/>
      <c r="AR1809" s="90"/>
      <c r="AS1809" s="90"/>
      <c r="AT1809" s="90"/>
      <c r="AU1809" s="90"/>
    </row>
    <row r="1810" spans="27:64" ht="12.95" customHeight="1">
      <c r="AA1810" s="90"/>
      <c r="AB1810" s="90"/>
      <c r="AC1810" s="90"/>
      <c r="AD1810" s="90"/>
      <c r="AE1810" s="90"/>
      <c r="AG1810" s="147"/>
      <c r="AN1810" s="90"/>
      <c r="AO1810" s="90"/>
      <c r="AP1810" s="90"/>
      <c r="AQ1810" s="90"/>
      <c r="AR1810" s="90"/>
      <c r="AS1810" s="90"/>
      <c r="AT1810" s="90"/>
      <c r="AU1810" s="90"/>
    </row>
    <row r="1811" spans="27:64" ht="12.95" customHeight="1">
      <c r="AA1811" s="90"/>
      <c r="AB1811" s="90"/>
      <c r="AC1811" s="90"/>
      <c r="AD1811" s="90"/>
      <c r="AE1811" s="90"/>
      <c r="AG1811" s="147"/>
      <c r="AN1811" s="90"/>
      <c r="AO1811" s="90"/>
      <c r="AP1811" s="90"/>
      <c r="AQ1811" s="90"/>
      <c r="AR1811" s="90"/>
      <c r="AS1811" s="90"/>
      <c r="AT1811" s="90"/>
      <c r="AU1811" s="90"/>
    </row>
    <row r="1812" spans="27:64" ht="12.95" customHeight="1">
      <c r="AA1812" s="90"/>
      <c r="AB1812" s="90"/>
      <c r="AC1812" s="90"/>
      <c r="AD1812" s="90"/>
      <c r="AE1812" s="90"/>
      <c r="AG1812" s="147"/>
      <c r="AN1812" s="90"/>
      <c r="AO1812" s="90"/>
      <c r="AP1812" s="90"/>
      <c r="AQ1812" s="90"/>
      <c r="AR1812" s="90"/>
      <c r="AS1812" s="90"/>
      <c r="AT1812" s="90"/>
      <c r="AU1812" s="90"/>
      <c r="AV1812" s="90"/>
      <c r="AX1812" s="90"/>
      <c r="AY1812" s="90"/>
      <c r="AZ1812" s="90"/>
      <c r="BA1812" s="90"/>
      <c r="BB1812" s="90"/>
      <c r="BC1812" s="90"/>
      <c r="BD1812" s="90"/>
      <c r="BE1812" s="90"/>
      <c r="BF1812" s="90"/>
      <c r="BG1812" s="90"/>
      <c r="BH1812" s="90"/>
      <c r="BI1812" s="90"/>
      <c r="BJ1812" s="90"/>
      <c r="BK1812" s="90"/>
      <c r="BL1812" s="90"/>
    </row>
    <row r="1813" spans="27:64" ht="12.95" customHeight="1">
      <c r="AA1813" s="90"/>
      <c r="AB1813" s="90"/>
      <c r="AC1813" s="90"/>
      <c r="AD1813" s="90"/>
      <c r="AE1813" s="90"/>
      <c r="AG1813" s="147"/>
      <c r="AN1813" s="90"/>
      <c r="AO1813" s="90"/>
      <c r="AP1813" s="90"/>
      <c r="AQ1813" s="90"/>
      <c r="AR1813" s="90"/>
      <c r="AS1813" s="90"/>
      <c r="AT1813" s="90"/>
      <c r="AU1813" s="90"/>
      <c r="AV1813" s="90"/>
    </row>
    <row r="1814" spans="27:64" ht="12.95" customHeight="1">
      <c r="AA1814" s="90"/>
      <c r="AB1814" s="90"/>
      <c r="AC1814" s="90"/>
      <c r="AD1814" s="90"/>
      <c r="AE1814" s="90"/>
      <c r="AG1814" s="147"/>
      <c r="AN1814" s="90"/>
      <c r="AO1814" s="90"/>
      <c r="AP1814" s="90"/>
      <c r="AQ1814" s="90"/>
      <c r="AR1814" s="90"/>
      <c r="AS1814" s="90"/>
      <c r="AT1814" s="90"/>
      <c r="AU1814" s="90"/>
    </row>
    <row r="1815" spans="27:64" ht="12.95" customHeight="1">
      <c r="AA1815" s="90"/>
      <c r="AB1815" s="90"/>
      <c r="AC1815" s="90"/>
      <c r="AD1815" s="90"/>
      <c r="AE1815" s="90"/>
      <c r="AG1815" s="147"/>
      <c r="AN1815" s="90"/>
      <c r="AO1815" s="90"/>
      <c r="AP1815" s="90"/>
      <c r="AQ1815" s="90"/>
      <c r="AR1815" s="90"/>
      <c r="AS1815" s="90"/>
      <c r="AT1815" s="90"/>
      <c r="AU1815" s="90"/>
      <c r="AV1815" s="90"/>
    </row>
    <row r="1816" spans="27:64" ht="12.95" customHeight="1">
      <c r="AA1816" s="90"/>
      <c r="AB1816" s="90"/>
      <c r="AC1816" s="90"/>
      <c r="AD1816" s="90"/>
      <c r="AE1816" s="90"/>
      <c r="AG1816" s="147"/>
      <c r="AN1816" s="90"/>
      <c r="AO1816" s="90"/>
      <c r="AP1816" s="90"/>
      <c r="AQ1816" s="90"/>
      <c r="AR1816" s="90"/>
      <c r="AS1816" s="90"/>
      <c r="AT1816" s="90"/>
      <c r="AU1816" s="90"/>
    </row>
    <row r="1817" spans="27:64" ht="12.95" customHeight="1">
      <c r="AA1817" s="90"/>
      <c r="AB1817" s="90"/>
      <c r="AC1817" s="90"/>
      <c r="AD1817" s="90"/>
      <c r="AE1817" s="90"/>
      <c r="AG1817" s="147"/>
      <c r="AN1817" s="90"/>
      <c r="AO1817" s="90"/>
      <c r="AP1817" s="90"/>
      <c r="AQ1817" s="90"/>
      <c r="AR1817" s="90"/>
      <c r="AS1817" s="90"/>
      <c r="AT1817" s="90"/>
      <c r="AU1817" s="90"/>
    </row>
    <row r="1818" spans="27:64" ht="12.95" customHeight="1">
      <c r="AA1818" s="90"/>
      <c r="AB1818" s="90"/>
      <c r="AC1818" s="90"/>
      <c r="AD1818" s="90"/>
      <c r="AE1818" s="90"/>
      <c r="AG1818" s="147"/>
      <c r="AN1818" s="90"/>
      <c r="AO1818" s="90"/>
      <c r="AP1818" s="90"/>
      <c r="AQ1818" s="90"/>
      <c r="AR1818" s="90"/>
      <c r="AS1818" s="90"/>
      <c r="AT1818" s="90"/>
      <c r="AU1818" s="90"/>
    </row>
    <row r="1819" spans="27:64" ht="12.95" customHeight="1">
      <c r="AA1819" s="90"/>
      <c r="AB1819" s="90"/>
      <c r="AC1819" s="90"/>
      <c r="AD1819" s="90"/>
      <c r="AE1819" s="90"/>
      <c r="AG1819" s="147"/>
      <c r="AN1819" s="90"/>
      <c r="AO1819" s="90"/>
      <c r="AP1819" s="90"/>
      <c r="AQ1819" s="90"/>
      <c r="AR1819" s="90"/>
      <c r="AS1819" s="90"/>
      <c r="AT1819" s="90"/>
      <c r="AU1819" s="90"/>
    </row>
    <row r="1820" spans="27:64" ht="12.95" customHeight="1">
      <c r="AA1820" s="90"/>
      <c r="AB1820" s="90"/>
      <c r="AC1820" s="90"/>
      <c r="AD1820" s="90"/>
      <c r="AE1820" s="90"/>
      <c r="AG1820" s="147"/>
      <c r="AN1820" s="90"/>
      <c r="AO1820" s="90"/>
      <c r="AP1820" s="90"/>
      <c r="AQ1820" s="90"/>
      <c r="AR1820" s="90"/>
      <c r="AS1820" s="90"/>
      <c r="AT1820" s="90"/>
      <c r="AU1820" s="90"/>
    </row>
    <row r="1821" spans="27:64" ht="12.95" customHeight="1">
      <c r="AA1821" s="90"/>
      <c r="AB1821" s="90"/>
      <c r="AC1821" s="90"/>
      <c r="AD1821" s="90"/>
      <c r="AE1821" s="90"/>
      <c r="AG1821" s="147"/>
      <c r="AN1821" s="90"/>
      <c r="AO1821" s="90"/>
      <c r="AP1821" s="90"/>
      <c r="AQ1821" s="90"/>
      <c r="AR1821" s="90"/>
      <c r="AS1821" s="90"/>
      <c r="AT1821" s="90"/>
      <c r="AU1821" s="90"/>
    </row>
    <row r="1822" spans="27:64" ht="12.95" customHeight="1">
      <c r="AA1822" s="90"/>
      <c r="AB1822" s="90"/>
      <c r="AC1822" s="90"/>
      <c r="AD1822" s="90"/>
      <c r="AE1822" s="90"/>
      <c r="AG1822" s="147"/>
      <c r="AN1822" s="90"/>
      <c r="AO1822" s="90"/>
      <c r="AP1822" s="90"/>
      <c r="AQ1822" s="90"/>
      <c r="AR1822" s="90"/>
      <c r="AS1822" s="90"/>
      <c r="AT1822" s="90"/>
      <c r="AU1822" s="90"/>
    </row>
    <row r="1823" spans="27:64" ht="12.95" customHeight="1">
      <c r="AA1823" s="90"/>
      <c r="AB1823" s="90"/>
      <c r="AC1823" s="90"/>
      <c r="AD1823" s="90"/>
      <c r="AE1823" s="90"/>
      <c r="AG1823" s="147"/>
      <c r="AN1823" s="90"/>
      <c r="AO1823" s="90"/>
      <c r="AP1823" s="90"/>
      <c r="AQ1823" s="90"/>
      <c r="AR1823" s="90"/>
      <c r="AS1823" s="90"/>
      <c r="AT1823" s="90"/>
      <c r="AU1823" s="90"/>
    </row>
    <row r="1824" spans="27:64" ht="12.95" customHeight="1">
      <c r="AA1824" s="90"/>
      <c r="AB1824" s="90"/>
      <c r="AC1824" s="90"/>
      <c r="AD1824" s="90"/>
      <c r="AE1824" s="90"/>
      <c r="AG1824" s="147"/>
      <c r="AN1824" s="90"/>
      <c r="AO1824" s="90"/>
      <c r="AP1824" s="90"/>
      <c r="AQ1824" s="90"/>
      <c r="AR1824" s="90"/>
      <c r="AS1824" s="90"/>
      <c r="AT1824" s="90"/>
      <c r="AU1824" s="90"/>
    </row>
    <row r="1825" spans="27:64" ht="12.95" customHeight="1">
      <c r="AA1825" s="90"/>
      <c r="AB1825" s="90"/>
      <c r="AC1825" s="90"/>
      <c r="AD1825" s="90"/>
      <c r="AE1825" s="90"/>
      <c r="AG1825" s="147"/>
      <c r="AN1825" s="90"/>
      <c r="AO1825" s="90"/>
      <c r="AP1825" s="90"/>
      <c r="AQ1825" s="90"/>
      <c r="AR1825" s="90"/>
      <c r="AS1825" s="90"/>
      <c r="AT1825" s="90"/>
      <c r="AU1825" s="90"/>
      <c r="AV1825" s="90"/>
      <c r="AW1825" s="90"/>
      <c r="AX1825" s="90"/>
      <c r="AY1825" s="90"/>
      <c r="AZ1825" s="90"/>
      <c r="BA1825" s="90"/>
      <c r="BB1825" s="90"/>
      <c r="BC1825" s="90"/>
      <c r="BD1825" s="90"/>
      <c r="BE1825" s="90"/>
      <c r="BF1825" s="90"/>
      <c r="BG1825" s="90"/>
      <c r="BH1825" s="90"/>
      <c r="BI1825" s="90"/>
      <c r="BJ1825" s="90"/>
      <c r="BK1825" s="90"/>
      <c r="BL1825" s="90"/>
    </row>
    <row r="1826" spans="27:64" ht="12.95" customHeight="1">
      <c r="AA1826" s="90"/>
      <c r="AB1826" s="90"/>
      <c r="AC1826" s="90"/>
      <c r="AD1826" s="90"/>
      <c r="AE1826" s="90"/>
      <c r="AG1826" s="147"/>
      <c r="AN1826" s="90"/>
      <c r="AO1826" s="90"/>
      <c r="AP1826" s="90"/>
      <c r="AQ1826" s="90"/>
      <c r="AR1826" s="90"/>
      <c r="AS1826" s="90"/>
      <c r="AT1826" s="90"/>
      <c r="AU1826" s="90"/>
    </row>
    <row r="1827" spans="27:64" ht="12.95" customHeight="1">
      <c r="AA1827" s="90"/>
      <c r="AB1827" s="90"/>
      <c r="AC1827" s="90"/>
      <c r="AD1827" s="90"/>
      <c r="AE1827" s="90"/>
      <c r="AG1827" s="147"/>
      <c r="AN1827" s="90"/>
      <c r="AO1827" s="90"/>
      <c r="AP1827" s="90"/>
      <c r="AQ1827" s="90"/>
      <c r="AR1827" s="90"/>
      <c r="AS1827" s="90"/>
      <c r="AT1827" s="90"/>
      <c r="AU1827" s="90"/>
    </row>
    <row r="1828" spans="27:64" ht="12.95" customHeight="1">
      <c r="AA1828" s="90"/>
      <c r="AB1828" s="90"/>
      <c r="AC1828" s="90"/>
      <c r="AD1828" s="90"/>
      <c r="AE1828" s="90"/>
      <c r="AG1828" s="147"/>
      <c r="AN1828" s="90"/>
      <c r="AO1828" s="90"/>
      <c r="AP1828" s="90"/>
      <c r="AQ1828" s="90"/>
      <c r="AR1828" s="90"/>
      <c r="AS1828" s="90"/>
      <c r="AT1828" s="90"/>
      <c r="AU1828" s="90"/>
    </row>
    <row r="1829" spans="27:64" ht="12.95" customHeight="1">
      <c r="AA1829" s="90"/>
      <c r="AB1829" s="90"/>
      <c r="AC1829" s="90"/>
      <c r="AD1829" s="90"/>
      <c r="AE1829" s="90"/>
      <c r="AG1829" s="147"/>
      <c r="AN1829" s="90"/>
      <c r="AO1829" s="90"/>
      <c r="AP1829" s="90"/>
      <c r="AQ1829" s="90"/>
      <c r="AR1829" s="90"/>
      <c r="AS1829" s="90"/>
      <c r="AT1829" s="90"/>
      <c r="AU1829" s="90"/>
    </row>
    <row r="1830" spans="27:64" ht="12.95" customHeight="1">
      <c r="AA1830" s="90"/>
      <c r="AB1830" s="90"/>
      <c r="AC1830" s="90"/>
      <c r="AD1830" s="90"/>
      <c r="AE1830" s="90"/>
      <c r="AG1830" s="147"/>
      <c r="AN1830" s="90"/>
      <c r="AO1830" s="90"/>
      <c r="AP1830" s="90"/>
      <c r="AQ1830" s="90"/>
      <c r="AR1830" s="90"/>
      <c r="AS1830" s="90"/>
      <c r="AT1830" s="90"/>
      <c r="AU1830" s="90"/>
    </row>
    <row r="1831" spans="27:64" ht="12.95" customHeight="1">
      <c r="AA1831" s="90"/>
      <c r="AB1831" s="90"/>
      <c r="AC1831" s="90"/>
      <c r="AD1831" s="90"/>
      <c r="AE1831" s="90"/>
      <c r="AG1831" s="147"/>
      <c r="AN1831" s="90"/>
      <c r="AO1831" s="90"/>
      <c r="AP1831" s="90"/>
      <c r="AQ1831" s="90"/>
      <c r="AR1831" s="90"/>
      <c r="AS1831" s="90"/>
      <c r="AT1831" s="90"/>
      <c r="AU1831" s="90"/>
    </row>
    <row r="1832" spans="27:64" ht="12.95" customHeight="1">
      <c r="AA1832" s="90"/>
      <c r="AB1832" s="90"/>
      <c r="AC1832" s="90"/>
      <c r="AD1832" s="90"/>
      <c r="AE1832" s="90"/>
      <c r="AG1832" s="147"/>
      <c r="AN1832" s="90"/>
      <c r="AO1832" s="90"/>
      <c r="AP1832" s="90"/>
      <c r="AQ1832" s="90"/>
      <c r="AR1832" s="90"/>
      <c r="AS1832" s="90"/>
      <c r="AT1832" s="90"/>
      <c r="AU1832" s="90"/>
    </row>
    <row r="1833" spans="27:64" ht="12.95" customHeight="1">
      <c r="AA1833" s="90"/>
      <c r="AB1833" s="90"/>
      <c r="AC1833" s="90"/>
      <c r="AD1833" s="90"/>
      <c r="AE1833" s="90"/>
      <c r="AG1833" s="147"/>
      <c r="AN1833" s="90"/>
      <c r="AO1833" s="90"/>
      <c r="AP1833" s="90"/>
      <c r="AQ1833" s="90"/>
      <c r="AR1833" s="90"/>
      <c r="AS1833" s="90"/>
      <c r="AT1833" s="90"/>
      <c r="AU1833" s="90"/>
    </row>
    <row r="1834" spans="27:64" ht="12.95" customHeight="1">
      <c r="AA1834" s="90"/>
      <c r="AB1834" s="90"/>
      <c r="AC1834" s="90"/>
      <c r="AD1834" s="90"/>
      <c r="AE1834" s="90"/>
      <c r="AG1834" s="147"/>
      <c r="AN1834" s="90"/>
      <c r="AO1834" s="90"/>
      <c r="AP1834" s="90"/>
      <c r="AQ1834" s="90"/>
      <c r="AR1834" s="90"/>
      <c r="AS1834" s="90"/>
      <c r="AT1834" s="90"/>
      <c r="AU1834" s="90"/>
    </row>
    <row r="1835" spans="27:64" ht="12.95" customHeight="1">
      <c r="AA1835" s="90"/>
      <c r="AB1835" s="90"/>
      <c r="AC1835" s="90"/>
      <c r="AD1835" s="90"/>
      <c r="AE1835" s="90"/>
      <c r="AG1835" s="147"/>
      <c r="AN1835" s="90"/>
      <c r="AO1835" s="90"/>
      <c r="AP1835" s="90"/>
      <c r="AQ1835" s="90"/>
      <c r="AR1835" s="90"/>
      <c r="AS1835" s="90"/>
      <c r="AT1835" s="90"/>
      <c r="AU1835" s="90"/>
    </row>
    <row r="1836" spans="27:64" ht="12.95" customHeight="1">
      <c r="AA1836" s="90"/>
      <c r="AB1836" s="90"/>
      <c r="AC1836" s="90"/>
      <c r="AD1836" s="90"/>
      <c r="AE1836" s="90"/>
      <c r="AG1836" s="147"/>
      <c r="AN1836" s="90"/>
      <c r="AO1836" s="90"/>
      <c r="AP1836" s="90"/>
      <c r="AQ1836" s="90"/>
      <c r="AR1836" s="90"/>
      <c r="AS1836" s="90"/>
      <c r="AT1836" s="90"/>
      <c r="AU1836" s="90"/>
    </row>
    <row r="1837" spans="27:64" ht="12.95" customHeight="1">
      <c r="AA1837" s="90"/>
      <c r="AB1837" s="90"/>
      <c r="AC1837" s="90"/>
      <c r="AD1837" s="90"/>
      <c r="AE1837" s="90"/>
      <c r="AG1837" s="147"/>
      <c r="AN1837" s="90"/>
      <c r="AO1837" s="90"/>
      <c r="AP1837" s="90"/>
      <c r="AQ1837" s="90"/>
      <c r="AR1837" s="90"/>
      <c r="AS1837" s="90"/>
      <c r="AT1837" s="90"/>
      <c r="AU1837" s="90"/>
    </row>
    <row r="1838" spans="27:64" ht="12.95" customHeight="1">
      <c r="AA1838" s="90"/>
      <c r="AB1838" s="90"/>
      <c r="AC1838" s="90"/>
      <c r="AD1838" s="90"/>
      <c r="AE1838" s="90"/>
      <c r="AG1838" s="147"/>
      <c r="AN1838" s="90"/>
      <c r="AO1838" s="90"/>
      <c r="AP1838" s="90"/>
      <c r="AQ1838" s="90"/>
      <c r="AR1838" s="90"/>
      <c r="AS1838" s="90"/>
      <c r="AT1838" s="90"/>
      <c r="AU1838" s="90"/>
    </row>
    <row r="1839" spans="27:64" ht="12.95" customHeight="1">
      <c r="AA1839" s="90"/>
      <c r="AB1839" s="90"/>
      <c r="AC1839" s="90"/>
      <c r="AD1839" s="90"/>
      <c r="AE1839" s="90"/>
      <c r="AG1839" s="147"/>
      <c r="AN1839" s="90"/>
      <c r="AO1839" s="90"/>
      <c r="AP1839" s="90"/>
      <c r="AQ1839" s="90"/>
      <c r="AR1839" s="90"/>
      <c r="AS1839" s="90"/>
      <c r="AT1839" s="90"/>
      <c r="AU1839" s="90"/>
    </row>
    <row r="1840" spans="27:64" ht="12.95" customHeight="1">
      <c r="AA1840" s="90"/>
      <c r="AB1840" s="90"/>
      <c r="AC1840" s="90"/>
      <c r="AD1840" s="90"/>
      <c r="AE1840" s="90"/>
      <c r="AG1840" s="147"/>
      <c r="AN1840" s="90"/>
      <c r="AO1840" s="90"/>
      <c r="AP1840" s="90"/>
      <c r="AQ1840" s="90"/>
      <c r="AR1840" s="90"/>
      <c r="AS1840" s="90"/>
      <c r="AT1840" s="90"/>
      <c r="AU1840" s="90"/>
    </row>
    <row r="1841" spans="27:64" ht="12.95" customHeight="1">
      <c r="AA1841" s="90"/>
      <c r="AB1841" s="90"/>
      <c r="AC1841" s="90"/>
      <c r="AD1841" s="90"/>
      <c r="AE1841" s="90"/>
      <c r="AG1841" s="147"/>
      <c r="AN1841" s="90"/>
      <c r="AO1841" s="90"/>
      <c r="AP1841" s="90"/>
      <c r="AQ1841" s="90"/>
      <c r="AR1841" s="90"/>
      <c r="AS1841" s="90"/>
      <c r="AT1841" s="90"/>
      <c r="AU1841" s="90"/>
    </row>
    <row r="1842" spans="27:64" ht="12.95" customHeight="1">
      <c r="AA1842" s="90"/>
      <c r="AB1842" s="90"/>
      <c r="AC1842" s="90"/>
      <c r="AD1842" s="90"/>
      <c r="AE1842" s="90"/>
      <c r="AG1842" s="147"/>
      <c r="AN1842" s="90"/>
      <c r="AO1842" s="90"/>
      <c r="AP1842" s="90"/>
      <c r="AQ1842" s="90"/>
      <c r="AR1842" s="90"/>
      <c r="AS1842" s="90"/>
      <c r="AT1842" s="90"/>
      <c r="AU1842" s="90"/>
    </row>
    <row r="1843" spans="27:64" ht="12.95" customHeight="1">
      <c r="AA1843" s="90"/>
      <c r="AB1843" s="90"/>
      <c r="AC1843" s="90"/>
      <c r="AD1843" s="90"/>
      <c r="AE1843" s="90"/>
      <c r="AG1843" s="147"/>
      <c r="AN1843" s="90"/>
      <c r="AO1843" s="90"/>
      <c r="AP1843" s="90"/>
      <c r="AQ1843" s="90"/>
      <c r="AR1843" s="90"/>
      <c r="AS1843" s="90"/>
      <c r="AT1843" s="90"/>
      <c r="AU1843" s="90"/>
    </row>
    <row r="1844" spans="27:64" ht="12.95" customHeight="1">
      <c r="AA1844" s="90"/>
      <c r="AB1844" s="90"/>
      <c r="AC1844" s="90"/>
      <c r="AD1844" s="90"/>
      <c r="AE1844" s="90"/>
      <c r="AG1844" s="147"/>
      <c r="AN1844" s="90"/>
      <c r="AO1844" s="90"/>
      <c r="AP1844" s="90"/>
      <c r="AQ1844" s="90"/>
      <c r="AR1844" s="90"/>
      <c r="AS1844" s="90"/>
      <c r="AT1844" s="90"/>
      <c r="AU1844" s="90"/>
      <c r="AV1844" s="90"/>
    </row>
    <row r="1845" spans="27:64" ht="12.95" customHeight="1">
      <c r="AA1845" s="90"/>
      <c r="AB1845" s="90"/>
      <c r="AC1845" s="90"/>
      <c r="AD1845" s="90"/>
      <c r="AE1845" s="90"/>
      <c r="AG1845" s="147"/>
      <c r="AN1845" s="90"/>
      <c r="AO1845" s="90"/>
      <c r="AP1845" s="90"/>
      <c r="AQ1845" s="90"/>
      <c r="AR1845" s="90"/>
      <c r="AS1845" s="90"/>
      <c r="AT1845" s="90"/>
      <c r="AU1845" s="90"/>
    </row>
    <row r="1846" spans="27:64" ht="12.95" customHeight="1">
      <c r="AA1846" s="90"/>
      <c r="AB1846" s="90"/>
      <c r="AC1846" s="90"/>
      <c r="AD1846" s="90"/>
      <c r="AE1846" s="90"/>
      <c r="AG1846" s="147"/>
      <c r="AN1846" s="90"/>
      <c r="AO1846" s="90"/>
      <c r="AP1846" s="90"/>
      <c r="AQ1846" s="90"/>
      <c r="AR1846" s="90"/>
      <c r="AS1846" s="90"/>
      <c r="AT1846" s="90"/>
      <c r="AU1846" s="90"/>
      <c r="AV1846" s="90"/>
      <c r="AW1846" s="90"/>
      <c r="AX1846" s="90"/>
      <c r="AY1846" s="90"/>
      <c r="AZ1846" s="90"/>
      <c r="BA1846" s="90"/>
      <c r="BB1846" s="90"/>
      <c r="BC1846" s="90"/>
      <c r="BD1846" s="90"/>
      <c r="BE1846" s="90"/>
      <c r="BF1846" s="90"/>
      <c r="BG1846" s="90"/>
      <c r="BH1846" s="90"/>
      <c r="BI1846" s="90"/>
      <c r="BJ1846" s="90"/>
      <c r="BK1846" s="90"/>
      <c r="BL1846" s="90"/>
    </row>
    <row r="1847" spans="27:64" ht="12.95" customHeight="1">
      <c r="AA1847" s="90"/>
      <c r="AB1847" s="90"/>
      <c r="AC1847" s="90"/>
      <c r="AD1847" s="90"/>
      <c r="AE1847" s="90"/>
      <c r="AG1847" s="147"/>
      <c r="AN1847" s="90"/>
      <c r="AO1847" s="90"/>
      <c r="AP1847" s="90"/>
      <c r="AQ1847" s="90"/>
      <c r="AR1847" s="90"/>
      <c r="AS1847" s="90"/>
      <c r="AT1847" s="90"/>
      <c r="AU1847" s="90"/>
      <c r="AV1847" s="90"/>
    </row>
    <row r="1848" spans="27:64" ht="12.95" customHeight="1">
      <c r="AA1848" s="90"/>
      <c r="AB1848" s="90"/>
      <c r="AC1848" s="90"/>
      <c r="AD1848" s="90"/>
      <c r="AE1848" s="90"/>
      <c r="AG1848" s="147"/>
      <c r="AN1848" s="90"/>
      <c r="AO1848" s="90"/>
      <c r="AP1848" s="90"/>
      <c r="AQ1848" s="90"/>
      <c r="AR1848" s="90"/>
      <c r="AS1848" s="90"/>
      <c r="AT1848" s="90"/>
      <c r="AU1848" s="90"/>
    </row>
    <row r="1849" spans="27:64" ht="12.95" customHeight="1">
      <c r="AA1849" s="90"/>
      <c r="AB1849" s="90"/>
      <c r="AC1849" s="90"/>
      <c r="AD1849" s="90"/>
      <c r="AE1849" s="90"/>
      <c r="AG1849" s="147"/>
      <c r="AN1849" s="90"/>
      <c r="AO1849" s="90"/>
      <c r="AP1849" s="90"/>
      <c r="AQ1849" s="90"/>
      <c r="AR1849" s="90"/>
      <c r="AS1849" s="90"/>
      <c r="AT1849" s="90"/>
      <c r="AU1849" s="90"/>
    </row>
    <row r="1850" spans="27:64" ht="12.95" customHeight="1">
      <c r="AA1850" s="90"/>
      <c r="AB1850" s="90"/>
      <c r="AC1850" s="90"/>
      <c r="AD1850" s="90"/>
      <c r="AE1850" s="90"/>
      <c r="AG1850" s="147"/>
      <c r="AN1850" s="90"/>
      <c r="AO1850" s="90"/>
      <c r="AP1850" s="90"/>
      <c r="AQ1850" s="90"/>
      <c r="AR1850" s="90"/>
      <c r="AS1850" s="90"/>
      <c r="AT1850" s="90"/>
      <c r="AU1850" s="90"/>
    </row>
    <row r="1851" spans="27:64" ht="12.95" customHeight="1">
      <c r="AA1851" s="90"/>
      <c r="AB1851" s="90"/>
      <c r="AC1851" s="90"/>
      <c r="AD1851" s="90"/>
      <c r="AE1851" s="90"/>
      <c r="AG1851" s="147"/>
      <c r="AN1851" s="90"/>
      <c r="AO1851" s="90"/>
      <c r="AP1851" s="90"/>
      <c r="AQ1851" s="90"/>
      <c r="AR1851" s="90"/>
      <c r="AS1851" s="90"/>
      <c r="AT1851" s="90"/>
      <c r="AU1851" s="90"/>
    </row>
    <row r="1852" spans="27:64" ht="12.95" customHeight="1">
      <c r="AA1852" s="90"/>
      <c r="AB1852" s="90"/>
      <c r="AC1852" s="90"/>
      <c r="AD1852" s="90"/>
      <c r="AE1852" s="90"/>
      <c r="AG1852" s="147"/>
      <c r="AN1852" s="90"/>
      <c r="AO1852" s="90"/>
      <c r="AP1852" s="90"/>
      <c r="AQ1852" s="90"/>
      <c r="AR1852" s="90"/>
      <c r="AS1852" s="90"/>
      <c r="AT1852" s="90"/>
      <c r="AU1852" s="90"/>
    </row>
    <row r="1853" spans="27:64" ht="12.95" customHeight="1">
      <c r="AA1853" s="90"/>
      <c r="AB1853" s="90"/>
      <c r="AC1853" s="90"/>
      <c r="AD1853" s="90"/>
      <c r="AE1853" s="90"/>
      <c r="AG1853" s="147"/>
      <c r="AN1853" s="90"/>
      <c r="AO1853" s="90"/>
      <c r="AP1853" s="90"/>
      <c r="AQ1853" s="90"/>
      <c r="AR1853" s="90"/>
      <c r="AS1853" s="90"/>
      <c r="AT1853" s="90"/>
      <c r="AU1853" s="90"/>
    </row>
    <row r="1854" spans="27:64" ht="12.95" customHeight="1">
      <c r="AA1854" s="90"/>
      <c r="AB1854" s="90"/>
      <c r="AC1854" s="90"/>
      <c r="AD1854" s="90"/>
      <c r="AE1854" s="90"/>
      <c r="AG1854" s="147"/>
      <c r="AN1854" s="90"/>
      <c r="AO1854" s="90"/>
      <c r="AP1854" s="90"/>
      <c r="AQ1854" s="90"/>
      <c r="AR1854" s="90"/>
      <c r="AS1854" s="90"/>
      <c r="AT1854" s="90"/>
      <c r="AU1854" s="90"/>
    </row>
    <row r="1855" spans="27:64" ht="12.95" customHeight="1">
      <c r="AA1855" s="90"/>
      <c r="AB1855" s="90"/>
      <c r="AC1855" s="90"/>
      <c r="AD1855" s="90"/>
      <c r="AE1855" s="90"/>
      <c r="AG1855" s="147"/>
      <c r="AN1855" s="90"/>
      <c r="AO1855" s="90"/>
      <c r="AP1855" s="90"/>
      <c r="AQ1855" s="90"/>
      <c r="AR1855" s="90"/>
      <c r="AS1855" s="90"/>
      <c r="AT1855" s="90"/>
      <c r="AU1855" s="90"/>
    </row>
    <row r="1856" spans="27:64" ht="12.95" customHeight="1">
      <c r="AA1856" s="90"/>
      <c r="AB1856" s="90"/>
      <c r="AC1856" s="90"/>
      <c r="AD1856" s="90"/>
      <c r="AE1856" s="90"/>
      <c r="AG1856" s="147"/>
      <c r="AN1856" s="90"/>
      <c r="AO1856" s="90"/>
      <c r="AP1856" s="90"/>
      <c r="AQ1856" s="90"/>
      <c r="AR1856" s="90"/>
      <c r="AS1856" s="90"/>
      <c r="AT1856" s="90"/>
      <c r="AU1856" s="90"/>
    </row>
    <row r="1857" spans="27:47" ht="12.95" customHeight="1">
      <c r="AA1857" s="90"/>
      <c r="AB1857" s="90"/>
      <c r="AC1857" s="90"/>
      <c r="AD1857" s="90"/>
      <c r="AE1857" s="90"/>
      <c r="AG1857" s="147"/>
      <c r="AN1857" s="90"/>
      <c r="AO1857" s="90"/>
      <c r="AP1857" s="90"/>
      <c r="AQ1857" s="90"/>
      <c r="AR1857" s="90"/>
      <c r="AS1857" s="90"/>
      <c r="AT1857" s="90"/>
      <c r="AU1857" s="90"/>
    </row>
    <row r="1858" spans="27:47" ht="12.95" customHeight="1">
      <c r="AA1858" s="90"/>
      <c r="AB1858" s="90"/>
      <c r="AC1858" s="90"/>
      <c r="AD1858" s="90"/>
      <c r="AE1858" s="90"/>
      <c r="AG1858" s="147"/>
      <c r="AN1858" s="90"/>
      <c r="AO1858" s="90"/>
      <c r="AP1858" s="90"/>
      <c r="AQ1858" s="90"/>
      <c r="AR1858" s="90"/>
      <c r="AS1858" s="90"/>
      <c r="AT1858" s="90"/>
      <c r="AU1858" s="90"/>
    </row>
    <row r="1859" spans="27:47" ht="12.95" customHeight="1">
      <c r="AA1859" s="90"/>
      <c r="AB1859" s="90"/>
      <c r="AC1859" s="90"/>
      <c r="AD1859" s="90"/>
      <c r="AE1859" s="90"/>
      <c r="AG1859" s="147"/>
      <c r="AN1859" s="90"/>
      <c r="AO1859" s="90"/>
      <c r="AP1859" s="90"/>
      <c r="AQ1859" s="90"/>
      <c r="AR1859" s="90"/>
      <c r="AS1859" s="90"/>
      <c r="AT1859" s="90"/>
      <c r="AU1859" s="90"/>
    </row>
    <row r="1860" spans="27:47" ht="12.95" customHeight="1">
      <c r="AA1860" s="90"/>
      <c r="AB1860" s="90"/>
      <c r="AC1860" s="90"/>
      <c r="AD1860" s="90"/>
      <c r="AE1860" s="90"/>
      <c r="AG1860" s="147"/>
      <c r="AN1860" s="90"/>
      <c r="AO1860" s="90"/>
      <c r="AP1860" s="90"/>
      <c r="AQ1860" s="90"/>
      <c r="AR1860" s="90"/>
      <c r="AS1860" s="90"/>
      <c r="AT1860" s="90"/>
      <c r="AU1860" s="90"/>
    </row>
    <row r="1861" spans="27:47" ht="12.95" customHeight="1">
      <c r="AA1861" s="90"/>
      <c r="AB1861" s="90"/>
      <c r="AC1861" s="90"/>
      <c r="AD1861" s="90"/>
      <c r="AE1861" s="90"/>
      <c r="AG1861" s="147"/>
      <c r="AN1861" s="90"/>
      <c r="AO1861" s="90"/>
      <c r="AP1861" s="90"/>
      <c r="AQ1861" s="90"/>
      <c r="AR1861" s="90"/>
      <c r="AS1861" s="90"/>
      <c r="AT1861" s="90"/>
      <c r="AU1861" s="90"/>
    </row>
    <row r="1862" spans="27:47" ht="12.95" customHeight="1">
      <c r="AA1862" s="90"/>
      <c r="AB1862" s="90"/>
      <c r="AC1862" s="90"/>
      <c r="AD1862" s="90"/>
      <c r="AE1862" s="90"/>
      <c r="AG1862" s="147"/>
      <c r="AN1862" s="90"/>
      <c r="AO1862" s="90"/>
      <c r="AP1862" s="90"/>
      <c r="AQ1862" s="90"/>
      <c r="AR1862" s="90"/>
      <c r="AS1862" s="90"/>
      <c r="AT1862" s="90"/>
      <c r="AU1862" s="90"/>
    </row>
    <row r="1863" spans="27:47" ht="12.95" customHeight="1">
      <c r="AA1863" s="90"/>
      <c r="AB1863" s="90"/>
      <c r="AC1863" s="90"/>
      <c r="AD1863" s="90"/>
      <c r="AE1863" s="90"/>
      <c r="AG1863" s="147"/>
      <c r="AN1863" s="90"/>
      <c r="AO1863" s="90"/>
      <c r="AP1863" s="90"/>
      <c r="AQ1863" s="90"/>
      <c r="AR1863" s="90"/>
      <c r="AS1863" s="90"/>
      <c r="AT1863" s="90"/>
      <c r="AU1863" s="90"/>
    </row>
    <row r="1864" spans="27:47" ht="12.95" customHeight="1">
      <c r="AA1864" s="90"/>
      <c r="AB1864" s="90"/>
      <c r="AC1864" s="90"/>
      <c r="AD1864" s="90"/>
      <c r="AE1864" s="90"/>
      <c r="AG1864" s="147"/>
      <c r="AN1864" s="90"/>
      <c r="AO1864" s="90"/>
      <c r="AP1864" s="90"/>
      <c r="AQ1864" s="90"/>
      <c r="AR1864" s="90"/>
      <c r="AS1864" s="90"/>
      <c r="AT1864" s="90"/>
      <c r="AU1864" s="90"/>
    </row>
    <row r="1865" spans="27:47" ht="12.95" customHeight="1">
      <c r="AA1865" s="90"/>
      <c r="AB1865" s="90"/>
      <c r="AC1865" s="90"/>
      <c r="AD1865" s="90"/>
      <c r="AE1865" s="90"/>
      <c r="AG1865" s="147"/>
      <c r="AN1865" s="90"/>
      <c r="AO1865" s="90"/>
      <c r="AP1865" s="90"/>
      <c r="AQ1865" s="90"/>
      <c r="AR1865" s="90"/>
      <c r="AS1865" s="90"/>
      <c r="AT1865" s="90"/>
      <c r="AU1865" s="90"/>
    </row>
    <row r="1866" spans="27:47" ht="12.95" customHeight="1">
      <c r="AA1866" s="90"/>
      <c r="AB1866" s="90"/>
      <c r="AC1866" s="90"/>
      <c r="AD1866" s="90"/>
      <c r="AE1866" s="90"/>
      <c r="AG1866" s="147"/>
      <c r="AN1866" s="90"/>
      <c r="AO1866" s="90"/>
      <c r="AP1866" s="90"/>
      <c r="AQ1866" s="90"/>
      <c r="AR1866" s="90"/>
      <c r="AS1866" s="90"/>
      <c r="AT1866" s="90"/>
      <c r="AU1866" s="90"/>
    </row>
    <row r="1867" spans="27:47" ht="12.95" customHeight="1">
      <c r="AA1867" s="90"/>
      <c r="AB1867" s="90"/>
      <c r="AC1867" s="90"/>
      <c r="AD1867" s="90"/>
      <c r="AE1867" s="90"/>
      <c r="AG1867" s="147"/>
      <c r="AN1867" s="90"/>
      <c r="AO1867" s="90"/>
      <c r="AP1867" s="90"/>
      <c r="AQ1867" s="90"/>
      <c r="AR1867" s="90"/>
      <c r="AS1867" s="90"/>
      <c r="AT1867" s="90"/>
      <c r="AU1867" s="90"/>
    </row>
    <row r="1868" spans="27:47" ht="12.95" customHeight="1">
      <c r="AA1868" s="90"/>
      <c r="AB1868" s="90"/>
      <c r="AC1868" s="90"/>
      <c r="AD1868" s="90"/>
      <c r="AE1868" s="90"/>
      <c r="AG1868" s="147"/>
      <c r="AN1868" s="90"/>
      <c r="AO1868" s="90"/>
      <c r="AP1868" s="90"/>
      <c r="AQ1868" s="90"/>
      <c r="AR1868" s="90"/>
      <c r="AS1868" s="90"/>
      <c r="AT1868" s="90"/>
      <c r="AU1868" s="90"/>
    </row>
    <row r="1869" spans="27:47" ht="12.95" customHeight="1">
      <c r="AA1869" s="90"/>
      <c r="AB1869" s="90"/>
      <c r="AC1869" s="90"/>
      <c r="AD1869" s="90"/>
      <c r="AE1869" s="90"/>
      <c r="AG1869" s="147"/>
      <c r="AN1869" s="90"/>
      <c r="AO1869" s="90"/>
      <c r="AP1869" s="90"/>
      <c r="AQ1869" s="90"/>
      <c r="AR1869" s="90"/>
      <c r="AS1869" s="90"/>
      <c r="AT1869" s="90"/>
      <c r="AU1869" s="90"/>
    </row>
    <row r="1870" spans="27:47" ht="12.95" customHeight="1">
      <c r="AA1870" s="90"/>
      <c r="AB1870" s="90"/>
      <c r="AC1870" s="90"/>
      <c r="AD1870" s="90"/>
      <c r="AE1870" s="90"/>
      <c r="AG1870" s="147"/>
      <c r="AN1870" s="90"/>
      <c r="AO1870" s="90"/>
      <c r="AP1870" s="90"/>
      <c r="AQ1870" s="90"/>
      <c r="AR1870" s="90"/>
      <c r="AS1870" s="90"/>
      <c r="AT1870" s="90"/>
      <c r="AU1870" s="90"/>
    </row>
    <row r="1871" spans="27:47" ht="12.95" customHeight="1">
      <c r="AA1871" s="90"/>
      <c r="AB1871" s="90"/>
      <c r="AC1871" s="90"/>
      <c r="AD1871" s="90"/>
      <c r="AE1871" s="90"/>
      <c r="AG1871" s="147"/>
      <c r="AN1871" s="90"/>
      <c r="AO1871" s="90"/>
      <c r="AP1871" s="90"/>
      <c r="AQ1871" s="90"/>
      <c r="AR1871" s="90"/>
      <c r="AS1871" s="90"/>
      <c r="AT1871" s="90"/>
      <c r="AU1871" s="90"/>
    </row>
    <row r="1872" spans="27:47" ht="12.95" customHeight="1">
      <c r="AA1872" s="90"/>
      <c r="AB1872" s="90"/>
      <c r="AC1872" s="90"/>
      <c r="AD1872" s="90"/>
      <c r="AE1872" s="90"/>
      <c r="AG1872" s="147"/>
      <c r="AN1872" s="90"/>
      <c r="AO1872" s="90"/>
      <c r="AP1872" s="90"/>
      <c r="AQ1872" s="90"/>
      <c r="AR1872" s="90"/>
      <c r="AS1872" s="90"/>
      <c r="AT1872" s="90"/>
      <c r="AU1872" s="90"/>
    </row>
    <row r="1873" spans="27:47" ht="12.95" customHeight="1">
      <c r="AA1873" s="90"/>
      <c r="AB1873" s="90"/>
      <c r="AC1873" s="90"/>
      <c r="AD1873" s="90"/>
      <c r="AE1873" s="90"/>
      <c r="AG1873" s="147"/>
      <c r="AN1873" s="90"/>
      <c r="AO1873" s="90"/>
      <c r="AP1873" s="90"/>
      <c r="AQ1873" s="90"/>
      <c r="AR1873" s="90"/>
      <c r="AS1873" s="90"/>
      <c r="AT1873" s="90"/>
      <c r="AU1873" s="90"/>
    </row>
    <row r="1874" spans="27:47" ht="12.95" customHeight="1">
      <c r="AA1874" s="90"/>
      <c r="AB1874" s="90"/>
      <c r="AC1874" s="90"/>
      <c r="AD1874" s="90"/>
      <c r="AE1874" s="90"/>
      <c r="AG1874" s="147"/>
      <c r="AN1874" s="90"/>
      <c r="AO1874" s="90"/>
      <c r="AP1874" s="90"/>
      <c r="AQ1874" s="90"/>
      <c r="AR1874" s="90"/>
      <c r="AS1874" s="90"/>
      <c r="AT1874" s="90"/>
      <c r="AU1874" s="90"/>
    </row>
    <row r="1875" spans="27:47" ht="12.95" customHeight="1">
      <c r="AA1875" s="90"/>
      <c r="AB1875" s="90"/>
      <c r="AC1875" s="90"/>
      <c r="AD1875" s="90"/>
      <c r="AE1875" s="90"/>
      <c r="AG1875" s="147"/>
      <c r="AN1875" s="90"/>
      <c r="AO1875" s="90"/>
      <c r="AP1875" s="90"/>
      <c r="AQ1875" s="90"/>
      <c r="AR1875" s="90"/>
      <c r="AS1875" s="90"/>
      <c r="AT1875" s="90"/>
      <c r="AU1875" s="90"/>
    </row>
    <row r="1876" spans="27:47" ht="12.95" customHeight="1">
      <c r="AA1876" s="90"/>
      <c r="AB1876" s="90"/>
      <c r="AC1876" s="90"/>
      <c r="AD1876" s="90"/>
      <c r="AE1876" s="90"/>
      <c r="AG1876" s="147"/>
      <c r="AN1876" s="90"/>
      <c r="AO1876" s="90"/>
      <c r="AP1876" s="90"/>
      <c r="AQ1876" s="90"/>
      <c r="AR1876" s="90"/>
      <c r="AS1876" s="90"/>
      <c r="AT1876" s="90"/>
      <c r="AU1876" s="90"/>
    </row>
    <row r="1877" spans="27:47" ht="12.95" customHeight="1">
      <c r="AA1877" s="90"/>
      <c r="AB1877" s="90"/>
      <c r="AC1877" s="90"/>
      <c r="AD1877" s="90"/>
      <c r="AE1877" s="90"/>
      <c r="AG1877" s="147"/>
      <c r="AN1877" s="90"/>
      <c r="AO1877" s="90"/>
      <c r="AP1877" s="90"/>
      <c r="AQ1877" s="90"/>
      <c r="AR1877" s="90"/>
      <c r="AS1877" s="90"/>
      <c r="AT1877" s="90"/>
      <c r="AU1877" s="90"/>
    </row>
    <row r="1878" spans="27:47" ht="12.95" customHeight="1">
      <c r="AA1878" s="90"/>
      <c r="AB1878" s="90"/>
      <c r="AC1878" s="90"/>
      <c r="AD1878" s="90"/>
      <c r="AE1878" s="90"/>
      <c r="AG1878" s="147"/>
      <c r="AN1878" s="90"/>
      <c r="AO1878" s="90"/>
      <c r="AP1878" s="90"/>
      <c r="AQ1878" s="90"/>
      <c r="AR1878" s="90"/>
      <c r="AS1878" s="90"/>
      <c r="AT1878" s="90"/>
      <c r="AU1878" s="90"/>
    </row>
    <row r="1879" spans="27:47" ht="12.95" customHeight="1">
      <c r="AA1879" s="90"/>
      <c r="AB1879" s="90"/>
      <c r="AC1879" s="90"/>
      <c r="AD1879" s="90"/>
      <c r="AE1879" s="90"/>
      <c r="AG1879" s="147"/>
      <c r="AN1879" s="90"/>
      <c r="AO1879" s="90"/>
      <c r="AP1879" s="90"/>
      <c r="AQ1879" s="90"/>
      <c r="AR1879" s="90"/>
      <c r="AS1879" s="90"/>
      <c r="AT1879" s="90"/>
      <c r="AU1879" s="90"/>
    </row>
    <row r="1880" spans="27:47" ht="12.95" customHeight="1">
      <c r="AA1880" s="90"/>
      <c r="AB1880" s="90"/>
      <c r="AC1880" s="90"/>
      <c r="AD1880" s="90"/>
      <c r="AE1880" s="90"/>
      <c r="AG1880" s="147"/>
      <c r="AN1880" s="90"/>
      <c r="AO1880" s="90"/>
      <c r="AP1880" s="90"/>
      <c r="AQ1880" s="90"/>
      <c r="AR1880" s="90"/>
      <c r="AS1880" s="90"/>
      <c r="AT1880" s="90"/>
      <c r="AU1880" s="90"/>
    </row>
    <row r="1881" spans="27:47" ht="12.95" customHeight="1">
      <c r="AA1881" s="90"/>
      <c r="AB1881" s="90"/>
      <c r="AC1881" s="90"/>
      <c r="AD1881" s="90"/>
      <c r="AE1881" s="90"/>
      <c r="AG1881" s="147"/>
      <c r="AN1881" s="90"/>
      <c r="AO1881" s="90"/>
      <c r="AP1881" s="90"/>
      <c r="AQ1881" s="90"/>
      <c r="AR1881" s="90"/>
      <c r="AS1881" s="90"/>
      <c r="AT1881" s="90"/>
      <c r="AU1881" s="90"/>
    </row>
    <row r="1882" spans="27:47" ht="12.95" customHeight="1">
      <c r="AA1882" s="90"/>
      <c r="AB1882" s="90"/>
      <c r="AC1882" s="90"/>
      <c r="AD1882" s="90"/>
      <c r="AE1882" s="90"/>
      <c r="AG1882" s="147"/>
      <c r="AN1882" s="90"/>
      <c r="AO1882" s="90"/>
      <c r="AP1882" s="90"/>
      <c r="AQ1882" s="90"/>
      <c r="AR1882" s="90"/>
      <c r="AS1882" s="90"/>
      <c r="AT1882" s="90"/>
      <c r="AU1882" s="90"/>
    </row>
    <row r="1883" spans="27:47" ht="12.95" customHeight="1">
      <c r="AA1883" s="90"/>
      <c r="AB1883" s="90"/>
      <c r="AC1883" s="90"/>
      <c r="AD1883" s="90"/>
      <c r="AE1883" s="90"/>
      <c r="AG1883" s="147"/>
      <c r="AN1883" s="90"/>
      <c r="AO1883" s="90"/>
      <c r="AP1883" s="90"/>
      <c r="AQ1883" s="90"/>
      <c r="AR1883" s="90"/>
      <c r="AS1883" s="90"/>
      <c r="AT1883" s="90"/>
      <c r="AU1883" s="90"/>
    </row>
    <row r="1884" spans="27:47" ht="12.95" customHeight="1">
      <c r="AA1884" s="90"/>
      <c r="AB1884" s="90"/>
      <c r="AC1884" s="90"/>
      <c r="AD1884" s="90"/>
      <c r="AE1884" s="90"/>
      <c r="AG1884" s="147"/>
      <c r="AN1884" s="90"/>
      <c r="AO1884" s="90"/>
      <c r="AP1884" s="90"/>
      <c r="AQ1884" s="90"/>
      <c r="AR1884" s="90"/>
      <c r="AS1884" s="90"/>
      <c r="AT1884" s="90"/>
      <c r="AU1884" s="90"/>
    </row>
    <row r="1885" spans="27:47" ht="12.95" customHeight="1">
      <c r="AA1885" s="90"/>
      <c r="AB1885" s="90"/>
      <c r="AC1885" s="90"/>
      <c r="AD1885" s="90"/>
      <c r="AE1885" s="90"/>
      <c r="AG1885" s="147"/>
      <c r="AN1885" s="90"/>
      <c r="AO1885" s="90"/>
      <c r="AP1885" s="90"/>
      <c r="AQ1885" s="90"/>
      <c r="AR1885" s="90"/>
      <c r="AS1885" s="90"/>
      <c r="AT1885" s="90"/>
      <c r="AU1885" s="90"/>
    </row>
    <row r="1886" spans="27:47" ht="12.95" customHeight="1">
      <c r="AA1886" s="90"/>
      <c r="AB1886" s="90"/>
      <c r="AC1886" s="90"/>
      <c r="AD1886" s="90"/>
      <c r="AE1886" s="90"/>
      <c r="AG1886" s="147"/>
      <c r="AN1886" s="90"/>
      <c r="AO1886" s="90"/>
      <c r="AP1886" s="90"/>
      <c r="AQ1886" s="90"/>
      <c r="AR1886" s="90"/>
      <c r="AS1886" s="90"/>
      <c r="AT1886" s="90"/>
      <c r="AU1886" s="90"/>
    </row>
    <row r="1887" spans="27:47" ht="12.95" customHeight="1">
      <c r="AA1887" s="90"/>
      <c r="AB1887" s="90"/>
      <c r="AC1887" s="90"/>
      <c r="AD1887" s="90"/>
      <c r="AE1887" s="90"/>
      <c r="AG1887" s="147"/>
      <c r="AN1887" s="90"/>
      <c r="AO1887" s="90"/>
      <c r="AP1887" s="90"/>
      <c r="AQ1887" s="90"/>
      <c r="AR1887" s="90"/>
      <c r="AS1887" s="90"/>
      <c r="AT1887" s="90"/>
      <c r="AU1887" s="90"/>
    </row>
    <row r="1888" spans="27:47" ht="12.95" customHeight="1">
      <c r="AA1888" s="90"/>
      <c r="AB1888" s="90"/>
      <c r="AC1888" s="90"/>
      <c r="AD1888" s="90"/>
      <c r="AE1888" s="90"/>
      <c r="AG1888" s="147"/>
      <c r="AN1888" s="90"/>
      <c r="AO1888" s="90"/>
      <c r="AP1888" s="90"/>
      <c r="AQ1888" s="90"/>
      <c r="AR1888" s="90"/>
      <c r="AS1888" s="90"/>
      <c r="AT1888" s="90"/>
      <c r="AU1888" s="90"/>
    </row>
    <row r="1889" spans="27:47" ht="12.95" customHeight="1">
      <c r="AA1889" s="90"/>
      <c r="AB1889" s="90"/>
      <c r="AC1889" s="90"/>
      <c r="AD1889" s="90"/>
      <c r="AE1889" s="90"/>
      <c r="AG1889" s="147"/>
      <c r="AN1889" s="90"/>
      <c r="AO1889" s="90"/>
      <c r="AP1889" s="90"/>
      <c r="AQ1889" s="90"/>
      <c r="AR1889" s="90"/>
      <c r="AS1889" s="90"/>
      <c r="AT1889" s="90"/>
      <c r="AU1889" s="90"/>
    </row>
    <row r="1890" spans="27:47" ht="12.95" customHeight="1">
      <c r="AA1890" s="90"/>
      <c r="AB1890" s="90"/>
      <c r="AC1890" s="90"/>
      <c r="AD1890" s="90"/>
      <c r="AE1890" s="90"/>
      <c r="AG1890" s="147"/>
      <c r="AN1890" s="90"/>
      <c r="AO1890" s="90"/>
      <c r="AP1890" s="90"/>
      <c r="AQ1890" s="90"/>
      <c r="AR1890" s="90"/>
      <c r="AS1890" s="90"/>
      <c r="AT1890" s="90"/>
      <c r="AU1890" s="90"/>
    </row>
    <row r="1891" spans="27:47" ht="12.95" customHeight="1">
      <c r="AA1891" s="90"/>
      <c r="AB1891" s="90"/>
      <c r="AC1891" s="90"/>
      <c r="AD1891" s="90"/>
      <c r="AE1891" s="90"/>
      <c r="AG1891" s="147"/>
      <c r="AN1891" s="90"/>
      <c r="AO1891" s="90"/>
      <c r="AP1891" s="90"/>
      <c r="AQ1891" s="90"/>
      <c r="AR1891" s="90"/>
      <c r="AS1891" s="90"/>
      <c r="AT1891" s="90"/>
      <c r="AU1891" s="90"/>
    </row>
    <row r="1892" spans="27:47" ht="12.95" customHeight="1">
      <c r="AA1892" s="90"/>
      <c r="AB1892" s="90"/>
      <c r="AC1892" s="90"/>
      <c r="AD1892" s="90"/>
      <c r="AE1892" s="90"/>
      <c r="AG1892" s="147"/>
      <c r="AN1892" s="90"/>
      <c r="AO1892" s="90"/>
      <c r="AP1892" s="90"/>
      <c r="AQ1892" s="90"/>
      <c r="AR1892" s="90"/>
      <c r="AS1892" s="90"/>
      <c r="AT1892" s="90"/>
      <c r="AU1892" s="90"/>
    </row>
    <row r="1893" spans="27:47" ht="12.95" customHeight="1">
      <c r="AA1893" s="90"/>
      <c r="AB1893" s="90"/>
      <c r="AC1893" s="90"/>
      <c r="AD1893" s="90"/>
      <c r="AE1893" s="90"/>
      <c r="AG1893" s="147"/>
      <c r="AN1893" s="90"/>
      <c r="AO1893" s="90"/>
      <c r="AP1893" s="90"/>
      <c r="AQ1893" s="90"/>
      <c r="AR1893" s="90"/>
      <c r="AS1893" s="90"/>
      <c r="AT1893" s="90"/>
      <c r="AU1893" s="90"/>
    </row>
    <row r="1894" spans="27:47" ht="12.95" customHeight="1">
      <c r="AA1894" s="90"/>
      <c r="AB1894" s="90"/>
      <c r="AC1894" s="90"/>
      <c r="AD1894" s="90"/>
      <c r="AE1894" s="90"/>
      <c r="AG1894" s="147"/>
      <c r="AN1894" s="90"/>
      <c r="AO1894" s="90"/>
      <c r="AP1894" s="90"/>
      <c r="AQ1894" s="90"/>
      <c r="AR1894" s="90"/>
      <c r="AS1894" s="90"/>
      <c r="AT1894" s="90"/>
      <c r="AU1894" s="90"/>
    </row>
    <row r="1895" spans="27:47" ht="12.95" customHeight="1">
      <c r="AA1895" s="90"/>
      <c r="AB1895" s="90"/>
      <c r="AC1895" s="90"/>
      <c r="AD1895" s="90"/>
      <c r="AE1895" s="90"/>
      <c r="AG1895" s="147"/>
      <c r="AN1895" s="90"/>
      <c r="AO1895" s="90"/>
      <c r="AP1895" s="90"/>
      <c r="AQ1895" s="90"/>
      <c r="AR1895" s="90"/>
      <c r="AS1895" s="90"/>
      <c r="AT1895" s="90"/>
      <c r="AU1895" s="90"/>
    </row>
    <row r="1896" spans="27:47" ht="12.95" customHeight="1">
      <c r="AA1896" s="90"/>
      <c r="AB1896" s="90"/>
      <c r="AC1896" s="90"/>
      <c r="AD1896" s="90"/>
      <c r="AE1896" s="90"/>
      <c r="AG1896" s="147"/>
      <c r="AN1896" s="90"/>
      <c r="AO1896" s="90"/>
      <c r="AP1896" s="90"/>
      <c r="AQ1896" s="90"/>
      <c r="AR1896" s="90"/>
      <c r="AS1896" s="90"/>
      <c r="AT1896" s="90"/>
      <c r="AU1896" s="90"/>
    </row>
    <row r="1897" spans="27:47" ht="12.95" customHeight="1">
      <c r="AA1897" s="90"/>
      <c r="AB1897" s="90"/>
      <c r="AC1897" s="90"/>
      <c r="AD1897" s="90"/>
      <c r="AE1897" s="90"/>
      <c r="AG1897" s="147"/>
      <c r="AN1897" s="90"/>
      <c r="AO1897" s="90"/>
      <c r="AP1897" s="90"/>
      <c r="AQ1897" s="90"/>
      <c r="AR1897" s="90"/>
      <c r="AS1897" s="90"/>
      <c r="AT1897" s="90"/>
      <c r="AU1897" s="90"/>
    </row>
    <row r="1898" spans="27:47" ht="12.95" customHeight="1">
      <c r="AA1898" s="90"/>
      <c r="AB1898" s="90"/>
      <c r="AC1898" s="90"/>
      <c r="AD1898" s="90"/>
      <c r="AE1898" s="90"/>
      <c r="AG1898" s="147"/>
      <c r="AN1898" s="90"/>
      <c r="AO1898" s="90"/>
      <c r="AP1898" s="90"/>
      <c r="AQ1898" s="90"/>
      <c r="AR1898" s="90"/>
      <c r="AS1898" s="90"/>
      <c r="AT1898" s="90"/>
      <c r="AU1898" s="90"/>
    </row>
    <row r="1899" spans="27:47" ht="12.95" customHeight="1">
      <c r="AA1899" s="90"/>
      <c r="AB1899" s="90"/>
      <c r="AC1899" s="90"/>
      <c r="AD1899" s="90"/>
      <c r="AE1899" s="90"/>
      <c r="AG1899" s="147"/>
      <c r="AN1899" s="90"/>
      <c r="AO1899" s="90"/>
      <c r="AP1899" s="90"/>
      <c r="AQ1899" s="90"/>
      <c r="AR1899" s="90"/>
      <c r="AS1899" s="90"/>
      <c r="AT1899" s="90"/>
      <c r="AU1899" s="90"/>
    </row>
    <row r="1900" spans="27:47" ht="12.95" customHeight="1">
      <c r="AA1900" s="90"/>
      <c r="AB1900" s="90"/>
      <c r="AC1900" s="90"/>
      <c r="AD1900" s="90"/>
      <c r="AE1900" s="90"/>
      <c r="AG1900" s="147"/>
      <c r="AN1900" s="90"/>
      <c r="AO1900" s="90"/>
      <c r="AP1900" s="90"/>
      <c r="AQ1900" s="90"/>
      <c r="AR1900" s="90"/>
      <c r="AS1900" s="90"/>
      <c r="AT1900" s="90"/>
      <c r="AU1900" s="90"/>
    </row>
    <row r="1901" spans="27:47" ht="12.95" customHeight="1">
      <c r="AA1901" s="90"/>
      <c r="AB1901" s="90"/>
      <c r="AC1901" s="90"/>
      <c r="AD1901" s="90"/>
      <c r="AE1901" s="90"/>
      <c r="AG1901" s="147"/>
      <c r="AN1901" s="90"/>
      <c r="AO1901" s="90"/>
      <c r="AP1901" s="90"/>
      <c r="AQ1901" s="90"/>
      <c r="AR1901" s="90"/>
      <c r="AS1901" s="90"/>
      <c r="AT1901" s="90"/>
      <c r="AU1901" s="90"/>
    </row>
    <row r="1902" spans="27:47" ht="12.95" customHeight="1">
      <c r="AA1902" s="90"/>
      <c r="AB1902" s="90"/>
      <c r="AC1902" s="90"/>
      <c r="AD1902" s="90"/>
      <c r="AE1902" s="90"/>
      <c r="AG1902" s="147"/>
      <c r="AN1902" s="90"/>
      <c r="AO1902" s="90"/>
      <c r="AP1902" s="90"/>
      <c r="AQ1902" s="90"/>
      <c r="AR1902" s="90"/>
      <c r="AS1902" s="90"/>
      <c r="AT1902" s="90"/>
      <c r="AU1902" s="90"/>
    </row>
    <row r="1903" spans="27:47" ht="12.95" customHeight="1">
      <c r="AA1903" s="90"/>
      <c r="AB1903" s="90"/>
      <c r="AC1903" s="90"/>
      <c r="AD1903" s="90"/>
      <c r="AE1903" s="90"/>
      <c r="AG1903" s="147"/>
      <c r="AN1903" s="90"/>
      <c r="AO1903" s="90"/>
      <c r="AP1903" s="90"/>
      <c r="AQ1903" s="90"/>
      <c r="AR1903" s="90"/>
      <c r="AS1903" s="90"/>
      <c r="AT1903" s="90"/>
      <c r="AU1903" s="90"/>
    </row>
    <row r="1904" spans="27:47" ht="12.95" customHeight="1">
      <c r="AA1904" s="90"/>
      <c r="AB1904" s="90"/>
      <c r="AC1904" s="90"/>
      <c r="AD1904" s="90"/>
      <c r="AE1904" s="90"/>
      <c r="AG1904" s="147"/>
      <c r="AN1904" s="90"/>
      <c r="AO1904" s="90"/>
      <c r="AP1904" s="90"/>
      <c r="AQ1904" s="90"/>
      <c r="AR1904" s="90"/>
      <c r="AS1904" s="90"/>
      <c r="AT1904" s="90"/>
      <c r="AU1904" s="90"/>
    </row>
    <row r="1905" spans="27:48" ht="12.95" customHeight="1">
      <c r="AA1905" s="90"/>
      <c r="AB1905" s="90"/>
      <c r="AC1905" s="90"/>
      <c r="AD1905" s="90"/>
      <c r="AE1905" s="90"/>
      <c r="AG1905" s="147"/>
      <c r="AN1905" s="90"/>
      <c r="AO1905" s="90"/>
      <c r="AP1905" s="90"/>
      <c r="AQ1905" s="90"/>
      <c r="AR1905" s="90"/>
      <c r="AS1905" s="90"/>
      <c r="AT1905" s="90"/>
      <c r="AU1905" s="90"/>
    </row>
    <row r="1906" spans="27:48" ht="12.95" customHeight="1">
      <c r="AA1906" s="90"/>
      <c r="AB1906" s="90"/>
      <c r="AC1906" s="90"/>
      <c r="AD1906" s="90"/>
      <c r="AE1906" s="90"/>
      <c r="AG1906" s="147"/>
      <c r="AN1906" s="90"/>
      <c r="AO1906" s="90"/>
      <c r="AP1906" s="90"/>
      <c r="AQ1906" s="90"/>
      <c r="AR1906" s="90"/>
      <c r="AS1906" s="90"/>
      <c r="AT1906" s="90"/>
      <c r="AU1906" s="90"/>
    </row>
    <row r="1907" spans="27:48" ht="12.95" customHeight="1">
      <c r="AA1907" s="90"/>
      <c r="AB1907" s="90"/>
      <c r="AC1907" s="90"/>
      <c r="AD1907" s="90"/>
      <c r="AE1907" s="90"/>
      <c r="AG1907" s="147"/>
      <c r="AN1907" s="90"/>
      <c r="AO1907" s="90"/>
      <c r="AP1907" s="90"/>
      <c r="AQ1907" s="90"/>
      <c r="AR1907" s="90"/>
      <c r="AS1907" s="90"/>
      <c r="AT1907" s="90"/>
      <c r="AU1907" s="90"/>
    </row>
    <row r="1908" spans="27:48" ht="12.95" customHeight="1">
      <c r="AA1908" s="90"/>
      <c r="AB1908" s="90"/>
      <c r="AC1908" s="90"/>
      <c r="AD1908" s="90"/>
      <c r="AE1908" s="90"/>
      <c r="AG1908" s="147"/>
      <c r="AN1908" s="90"/>
      <c r="AO1908" s="90"/>
      <c r="AP1908" s="90"/>
      <c r="AQ1908" s="90"/>
      <c r="AR1908" s="90"/>
      <c r="AS1908" s="90"/>
      <c r="AT1908" s="90"/>
      <c r="AU1908" s="90"/>
    </row>
    <row r="1909" spans="27:48" ht="12.95" customHeight="1">
      <c r="AA1909" s="90"/>
      <c r="AB1909" s="90"/>
      <c r="AC1909" s="90"/>
      <c r="AD1909" s="90"/>
      <c r="AE1909" s="90"/>
      <c r="AG1909" s="147"/>
      <c r="AN1909" s="90"/>
      <c r="AO1909" s="90"/>
      <c r="AP1909" s="90"/>
      <c r="AQ1909" s="90"/>
      <c r="AR1909" s="90"/>
      <c r="AS1909" s="90"/>
      <c r="AT1909" s="90"/>
      <c r="AU1909" s="90"/>
    </row>
    <row r="1910" spans="27:48" ht="12.95" customHeight="1">
      <c r="AA1910" s="90"/>
      <c r="AB1910" s="90"/>
      <c r="AC1910" s="90"/>
      <c r="AD1910" s="90"/>
      <c r="AE1910" s="90"/>
      <c r="AG1910" s="147"/>
      <c r="AN1910" s="90"/>
      <c r="AO1910" s="90"/>
      <c r="AP1910" s="90"/>
      <c r="AQ1910" s="90"/>
      <c r="AR1910" s="90"/>
      <c r="AS1910" s="90"/>
      <c r="AT1910" s="90"/>
      <c r="AU1910" s="90"/>
      <c r="AV1910" s="90"/>
    </row>
    <row r="1911" spans="27:48" ht="12.95" customHeight="1">
      <c r="AA1911" s="90"/>
      <c r="AB1911" s="90"/>
      <c r="AC1911" s="90"/>
      <c r="AD1911" s="90"/>
      <c r="AE1911" s="90"/>
      <c r="AG1911" s="147"/>
      <c r="AN1911" s="90"/>
      <c r="AO1911" s="90"/>
      <c r="AP1911" s="90"/>
      <c r="AQ1911" s="90"/>
      <c r="AR1911" s="90"/>
      <c r="AS1911" s="90"/>
      <c r="AT1911" s="90"/>
      <c r="AU1911" s="90"/>
    </row>
    <row r="1912" spans="27:48" ht="12.95" customHeight="1">
      <c r="AA1912" s="90"/>
      <c r="AB1912" s="90"/>
      <c r="AC1912" s="90"/>
      <c r="AD1912" s="90"/>
      <c r="AE1912" s="90"/>
      <c r="AG1912" s="147"/>
      <c r="AN1912" s="90"/>
      <c r="AO1912" s="90"/>
      <c r="AP1912" s="90"/>
      <c r="AQ1912" s="90"/>
      <c r="AR1912" s="90"/>
      <c r="AS1912" s="90"/>
      <c r="AT1912" s="90"/>
      <c r="AU1912" s="90"/>
    </row>
    <row r="1913" spans="27:48" ht="12.95" customHeight="1">
      <c r="AA1913" s="90"/>
      <c r="AB1913" s="90"/>
      <c r="AC1913" s="90"/>
      <c r="AD1913" s="90"/>
      <c r="AE1913" s="90"/>
      <c r="AG1913" s="147"/>
      <c r="AN1913" s="90"/>
      <c r="AO1913" s="90"/>
      <c r="AP1913" s="90"/>
      <c r="AQ1913" s="90"/>
      <c r="AR1913" s="90"/>
      <c r="AS1913" s="90"/>
      <c r="AT1913" s="90"/>
      <c r="AU1913" s="90"/>
    </row>
    <row r="1914" spans="27:48" ht="12.95" customHeight="1">
      <c r="AA1914" s="90"/>
      <c r="AB1914" s="90"/>
      <c r="AC1914" s="90"/>
      <c r="AD1914" s="90"/>
      <c r="AE1914" s="90"/>
      <c r="AG1914" s="147"/>
      <c r="AN1914" s="90"/>
      <c r="AO1914" s="90"/>
      <c r="AP1914" s="90"/>
      <c r="AQ1914" s="90"/>
      <c r="AR1914" s="90"/>
      <c r="AS1914" s="90"/>
      <c r="AT1914" s="90"/>
      <c r="AU1914" s="90"/>
      <c r="AV1914" s="90"/>
    </row>
    <row r="1915" spans="27:48" ht="12.95" customHeight="1">
      <c r="AA1915" s="90"/>
      <c r="AB1915" s="90"/>
      <c r="AC1915" s="90"/>
      <c r="AD1915" s="90"/>
      <c r="AE1915" s="90"/>
      <c r="AG1915" s="147"/>
      <c r="AN1915" s="90"/>
      <c r="AO1915" s="90"/>
      <c r="AP1915" s="90"/>
      <c r="AQ1915" s="90"/>
      <c r="AR1915" s="90"/>
      <c r="AS1915" s="90"/>
      <c r="AT1915" s="90"/>
      <c r="AU1915" s="90"/>
    </row>
    <row r="1916" spans="27:48" ht="12.95" customHeight="1">
      <c r="AA1916" s="90"/>
      <c r="AB1916" s="90"/>
      <c r="AC1916" s="90"/>
      <c r="AD1916" s="90"/>
      <c r="AE1916" s="90"/>
      <c r="AG1916" s="147"/>
      <c r="AN1916" s="90"/>
      <c r="AO1916" s="90"/>
      <c r="AP1916" s="90"/>
      <c r="AQ1916" s="90"/>
      <c r="AR1916" s="90"/>
      <c r="AS1916" s="90"/>
      <c r="AT1916" s="90"/>
      <c r="AU1916" s="90"/>
    </row>
    <row r="1917" spans="27:48" ht="12.95" customHeight="1">
      <c r="AA1917" s="90"/>
      <c r="AB1917" s="90"/>
      <c r="AC1917" s="90"/>
      <c r="AD1917" s="90"/>
      <c r="AE1917" s="90"/>
      <c r="AG1917" s="147"/>
      <c r="AN1917" s="90"/>
      <c r="AO1917" s="90"/>
      <c r="AP1917" s="90"/>
      <c r="AQ1917" s="90"/>
      <c r="AR1917" s="90"/>
      <c r="AS1917" s="90"/>
      <c r="AT1917" s="90"/>
      <c r="AU1917" s="90"/>
      <c r="AV1917" s="90"/>
    </row>
    <row r="1918" spans="27:48" ht="12.95" customHeight="1">
      <c r="AA1918" s="90"/>
      <c r="AB1918" s="90"/>
      <c r="AC1918" s="90"/>
      <c r="AD1918" s="90"/>
      <c r="AE1918" s="90"/>
      <c r="AG1918" s="147"/>
      <c r="AN1918" s="90"/>
      <c r="AO1918" s="90"/>
      <c r="AP1918" s="90"/>
      <c r="AQ1918" s="90"/>
      <c r="AR1918" s="90"/>
      <c r="AS1918" s="90"/>
      <c r="AT1918" s="90"/>
      <c r="AU1918" s="90"/>
    </row>
    <row r="1919" spans="27:48" ht="12.95" customHeight="1">
      <c r="AA1919" s="90"/>
      <c r="AB1919" s="90"/>
      <c r="AC1919" s="90"/>
      <c r="AD1919" s="90"/>
      <c r="AE1919" s="90"/>
      <c r="AG1919" s="147"/>
      <c r="AN1919" s="90"/>
      <c r="AO1919" s="90"/>
      <c r="AP1919" s="90"/>
      <c r="AQ1919" s="90"/>
      <c r="AR1919" s="90"/>
      <c r="AS1919" s="90"/>
      <c r="AT1919" s="90"/>
      <c r="AU1919" s="90"/>
    </row>
    <row r="1920" spans="27:48" ht="12.95" customHeight="1">
      <c r="AA1920" s="90"/>
      <c r="AB1920" s="90"/>
      <c r="AC1920" s="90"/>
      <c r="AD1920" s="90"/>
      <c r="AE1920" s="90"/>
      <c r="AG1920" s="147"/>
      <c r="AN1920" s="90"/>
      <c r="AO1920" s="90"/>
      <c r="AP1920" s="90"/>
      <c r="AQ1920" s="90"/>
      <c r="AR1920" s="90"/>
      <c r="AS1920" s="90"/>
      <c r="AT1920" s="90"/>
      <c r="AU1920" s="90"/>
    </row>
    <row r="1921" spans="27:47" ht="12.95" customHeight="1">
      <c r="AA1921" s="90"/>
      <c r="AB1921" s="90"/>
      <c r="AC1921" s="90"/>
      <c r="AD1921" s="90"/>
      <c r="AE1921" s="90"/>
      <c r="AG1921" s="147"/>
      <c r="AN1921" s="90"/>
      <c r="AO1921" s="90"/>
      <c r="AP1921" s="90"/>
      <c r="AQ1921" s="90"/>
      <c r="AR1921" s="90"/>
      <c r="AS1921" s="90"/>
      <c r="AT1921" s="90"/>
      <c r="AU1921" s="90"/>
    </row>
    <row r="1922" spans="27:47" ht="12.95" customHeight="1">
      <c r="AA1922" s="90"/>
      <c r="AB1922" s="90"/>
      <c r="AC1922" s="90"/>
      <c r="AD1922" s="90"/>
      <c r="AE1922" s="90"/>
      <c r="AG1922" s="147"/>
      <c r="AN1922" s="90"/>
      <c r="AO1922" s="90"/>
      <c r="AP1922" s="90"/>
      <c r="AQ1922" s="90"/>
      <c r="AR1922" s="90"/>
      <c r="AS1922" s="90"/>
      <c r="AT1922" s="90"/>
      <c r="AU1922" s="90"/>
    </row>
    <row r="1923" spans="27:47" ht="12.95" customHeight="1">
      <c r="AA1923" s="90"/>
      <c r="AB1923" s="90"/>
      <c r="AC1923" s="90"/>
      <c r="AD1923" s="90"/>
      <c r="AE1923" s="90"/>
      <c r="AG1923" s="147"/>
      <c r="AN1923" s="90"/>
      <c r="AO1923" s="90"/>
      <c r="AP1923" s="90"/>
      <c r="AQ1923" s="90"/>
      <c r="AR1923" s="90"/>
      <c r="AS1923" s="90"/>
      <c r="AT1923" s="90"/>
      <c r="AU1923" s="90"/>
    </row>
    <row r="1924" spans="27:47" ht="12.95" customHeight="1">
      <c r="AA1924" s="90"/>
      <c r="AB1924" s="90"/>
      <c r="AC1924" s="90"/>
      <c r="AD1924" s="90"/>
      <c r="AE1924" s="90"/>
      <c r="AG1924" s="147"/>
      <c r="AN1924" s="90"/>
      <c r="AO1924" s="90"/>
      <c r="AP1924" s="90"/>
      <c r="AQ1924" s="90"/>
      <c r="AR1924" s="90"/>
      <c r="AS1924" s="90"/>
      <c r="AT1924" s="90"/>
      <c r="AU1924" s="90"/>
    </row>
    <row r="1925" spans="27:47" ht="12.95" customHeight="1">
      <c r="AA1925" s="90"/>
      <c r="AB1925" s="90"/>
      <c r="AC1925" s="90"/>
      <c r="AD1925" s="90"/>
      <c r="AE1925" s="90"/>
      <c r="AG1925" s="147"/>
      <c r="AN1925" s="90"/>
      <c r="AO1925" s="90"/>
      <c r="AP1925" s="90"/>
      <c r="AQ1925" s="90"/>
      <c r="AR1925" s="90"/>
      <c r="AS1925" s="90"/>
      <c r="AT1925" s="90"/>
      <c r="AU1925" s="90"/>
    </row>
    <row r="1926" spans="27:47" ht="12.95" customHeight="1">
      <c r="AA1926" s="90"/>
      <c r="AB1926" s="90"/>
      <c r="AC1926" s="90"/>
      <c r="AD1926" s="90"/>
      <c r="AE1926" s="90"/>
      <c r="AG1926" s="147"/>
      <c r="AN1926" s="90"/>
      <c r="AO1926" s="90"/>
      <c r="AP1926" s="90"/>
      <c r="AQ1926" s="90"/>
      <c r="AR1926" s="90"/>
      <c r="AS1926" s="90"/>
      <c r="AT1926" s="90"/>
      <c r="AU1926" s="90"/>
    </row>
    <row r="1927" spans="27:47" ht="12.95" customHeight="1">
      <c r="AA1927" s="90"/>
      <c r="AB1927" s="90"/>
      <c r="AC1927" s="90"/>
      <c r="AD1927" s="90"/>
      <c r="AE1927" s="90"/>
      <c r="AG1927" s="147"/>
      <c r="AN1927" s="90"/>
      <c r="AO1927" s="90"/>
      <c r="AP1927" s="90"/>
      <c r="AQ1927" s="90"/>
      <c r="AR1927" s="90"/>
      <c r="AS1927" s="90"/>
      <c r="AT1927" s="90"/>
      <c r="AU1927" s="90"/>
    </row>
    <row r="1928" spans="27:47" ht="12.95" customHeight="1">
      <c r="AA1928" s="90"/>
      <c r="AB1928" s="90"/>
      <c r="AC1928" s="90"/>
      <c r="AD1928" s="90"/>
      <c r="AE1928" s="90"/>
      <c r="AG1928" s="147"/>
      <c r="AN1928" s="90"/>
      <c r="AO1928" s="90"/>
      <c r="AP1928" s="90"/>
      <c r="AQ1928" s="90"/>
      <c r="AR1928" s="90"/>
      <c r="AS1928" s="90"/>
      <c r="AT1928" s="90"/>
      <c r="AU1928" s="90"/>
    </row>
    <row r="1929" spans="27:47" ht="12.95" customHeight="1">
      <c r="AA1929" s="90"/>
      <c r="AB1929" s="90"/>
      <c r="AC1929" s="90"/>
      <c r="AD1929" s="90"/>
      <c r="AE1929" s="90"/>
      <c r="AG1929" s="147"/>
      <c r="AN1929" s="90"/>
      <c r="AO1929" s="90"/>
      <c r="AP1929" s="90"/>
      <c r="AQ1929" s="90"/>
      <c r="AR1929" s="90"/>
      <c r="AS1929" s="90"/>
      <c r="AT1929" s="90"/>
      <c r="AU1929" s="90"/>
    </row>
    <row r="1930" spans="27:47" ht="12.95" customHeight="1">
      <c r="AA1930" s="90"/>
      <c r="AB1930" s="90"/>
      <c r="AC1930" s="90"/>
      <c r="AD1930" s="90"/>
      <c r="AE1930" s="90"/>
      <c r="AG1930" s="147"/>
      <c r="AN1930" s="90"/>
      <c r="AO1930" s="90"/>
      <c r="AP1930" s="90"/>
      <c r="AQ1930" s="90"/>
      <c r="AR1930" s="90"/>
      <c r="AS1930" s="90"/>
      <c r="AT1930" s="90"/>
      <c r="AU1930" s="90"/>
    </row>
    <row r="1931" spans="27:47" ht="12.95" customHeight="1">
      <c r="AA1931" s="90"/>
      <c r="AB1931" s="90"/>
      <c r="AC1931" s="90"/>
      <c r="AD1931" s="90"/>
      <c r="AE1931" s="90"/>
      <c r="AG1931" s="147"/>
      <c r="AN1931" s="90"/>
      <c r="AO1931" s="90"/>
      <c r="AP1931" s="90"/>
      <c r="AQ1931" s="90"/>
      <c r="AR1931" s="90"/>
      <c r="AS1931" s="90"/>
      <c r="AT1931" s="90"/>
      <c r="AU1931" s="90"/>
    </row>
    <row r="1932" spans="27:47" ht="12.95" customHeight="1">
      <c r="AA1932" s="90"/>
      <c r="AB1932" s="90"/>
      <c r="AC1932" s="90"/>
      <c r="AD1932" s="90"/>
      <c r="AE1932" s="90"/>
      <c r="AG1932" s="147"/>
      <c r="AN1932" s="90"/>
      <c r="AO1932" s="90"/>
      <c r="AP1932" s="90"/>
      <c r="AQ1932" s="90"/>
      <c r="AR1932" s="90"/>
      <c r="AS1932" s="90"/>
      <c r="AT1932" s="90"/>
      <c r="AU1932" s="90"/>
    </row>
    <row r="1933" spans="27:47" ht="12.95" customHeight="1">
      <c r="AA1933" s="90"/>
      <c r="AB1933" s="90"/>
      <c r="AC1933" s="90"/>
      <c r="AD1933" s="90"/>
      <c r="AE1933" s="90"/>
      <c r="AG1933" s="147"/>
      <c r="AN1933" s="90"/>
      <c r="AO1933" s="90"/>
      <c r="AP1933" s="90"/>
      <c r="AQ1933" s="90"/>
      <c r="AR1933" s="90"/>
      <c r="AS1933" s="90"/>
      <c r="AT1933" s="90"/>
      <c r="AU1933" s="90"/>
    </row>
    <row r="1934" spans="27:47" ht="12.95" customHeight="1">
      <c r="AA1934" s="90"/>
      <c r="AB1934" s="90"/>
      <c r="AC1934" s="90"/>
      <c r="AD1934" s="90"/>
      <c r="AE1934" s="90"/>
      <c r="AG1934" s="147"/>
      <c r="AN1934" s="90"/>
      <c r="AO1934" s="90"/>
      <c r="AP1934" s="90"/>
      <c r="AQ1934" s="90"/>
      <c r="AR1934" s="90"/>
      <c r="AS1934" s="90"/>
      <c r="AT1934" s="90"/>
      <c r="AU1934" s="90"/>
    </row>
    <row r="1935" spans="27:47" ht="12.95" customHeight="1">
      <c r="AA1935" s="90"/>
      <c r="AB1935" s="90"/>
      <c r="AC1935" s="90"/>
      <c r="AD1935" s="90"/>
      <c r="AE1935" s="90"/>
      <c r="AG1935" s="147"/>
      <c r="AN1935" s="90"/>
      <c r="AO1935" s="90"/>
      <c r="AP1935" s="90"/>
      <c r="AQ1935" s="90"/>
      <c r="AR1935" s="90"/>
      <c r="AS1935" s="90"/>
      <c r="AT1935" s="90"/>
      <c r="AU1935" s="90"/>
    </row>
    <row r="1936" spans="27:47" ht="12.95" customHeight="1">
      <c r="AA1936" s="90"/>
      <c r="AB1936" s="90"/>
      <c r="AC1936" s="90"/>
      <c r="AD1936" s="90"/>
      <c r="AE1936" s="90"/>
      <c r="AG1936" s="147"/>
      <c r="AN1936" s="90"/>
      <c r="AO1936" s="90"/>
      <c r="AP1936" s="90"/>
      <c r="AQ1936" s="90"/>
      <c r="AR1936" s="90"/>
      <c r="AS1936" s="90"/>
      <c r="AT1936" s="90"/>
      <c r="AU1936" s="90"/>
    </row>
    <row r="1937" spans="27:47" ht="12.95" customHeight="1">
      <c r="AA1937" s="90"/>
      <c r="AB1937" s="90"/>
      <c r="AC1937" s="90"/>
      <c r="AD1937" s="90"/>
      <c r="AE1937" s="90"/>
      <c r="AG1937" s="147"/>
      <c r="AN1937" s="90"/>
      <c r="AO1937" s="90"/>
      <c r="AP1937" s="90"/>
      <c r="AQ1937" s="90"/>
      <c r="AR1937" s="90"/>
      <c r="AS1937" s="90"/>
      <c r="AT1937" s="90"/>
      <c r="AU1937" s="90"/>
    </row>
    <row r="1938" spans="27:47" ht="12.95" customHeight="1">
      <c r="AA1938" s="90"/>
      <c r="AB1938" s="90"/>
      <c r="AC1938" s="90"/>
      <c r="AD1938" s="90"/>
      <c r="AE1938" s="90"/>
      <c r="AG1938" s="147"/>
      <c r="AN1938" s="90"/>
      <c r="AO1938" s="90"/>
      <c r="AP1938" s="90"/>
      <c r="AQ1938" s="90"/>
      <c r="AR1938" s="90"/>
      <c r="AS1938" s="90"/>
      <c r="AT1938" s="90"/>
      <c r="AU1938" s="90"/>
    </row>
    <row r="1939" spans="27:47" ht="12.95" customHeight="1">
      <c r="AA1939" s="90"/>
      <c r="AB1939" s="90"/>
      <c r="AC1939" s="90"/>
      <c r="AD1939" s="90"/>
      <c r="AE1939" s="90"/>
      <c r="AG1939" s="147"/>
      <c r="AN1939" s="90"/>
      <c r="AO1939" s="90"/>
      <c r="AP1939" s="90"/>
      <c r="AQ1939" s="90"/>
      <c r="AR1939" s="90"/>
      <c r="AS1939" s="90"/>
      <c r="AT1939" s="90"/>
      <c r="AU1939" s="90"/>
    </row>
    <row r="1940" spans="27:47" ht="12.95" customHeight="1">
      <c r="AA1940" s="90"/>
      <c r="AB1940" s="90"/>
      <c r="AC1940" s="90"/>
      <c r="AD1940" s="90"/>
      <c r="AE1940" s="90"/>
      <c r="AG1940" s="147"/>
      <c r="AN1940" s="90"/>
      <c r="AO1940" s="90"/>
      <c r="AP1940" s="90"/>
      <c r="AQ1940" s="90"/>
      <c r="AR1940" s="90"/>
      <c r="AS1940" s="90"/>
      <c r="AT1940" s="90"/>
      <c r="AU1940" s="90"/>
    </row>
    <row r="1941" spans="27:47" ht="12.95" customHeight="1">
      <c r="AA1941" s="90"/>
      <c r="AB1941" s="90"/>
      <c r="AC1941" s="90"/>
      <c r="AD1941" s="90"/>
      <c r="AE1941" s="90"/>
      <c r="AG1941" s="147"/>
      <c r="AN1941" s="90"/>
      <c r="AO1941" s="90"/>
      <c r="AP1941" s="90"/>
      <c r="AQ1941" s="90"/>
      <c r="AR1941" s="90"/>
      <c r="AS1941" s="90"/>
      <c r="AT1941" s="90"/>
      <c r="AU1941" s="90"/>
    </row>
    <row r="1942" spans="27:47" ht="12.95" customHeight="1">
      <c r="AA1942" s="90"/>
      <c r="AB1942" s="90"/>
      <c r="AC1942" s="90"/>
      <c r="AD1942" s="90"/>
      <c r="AE1942" s="90"/>
      <c r="AG1942" s="147"/>
      <c r="AN1942" s="90"/>
      <c r="AO1942" s="90"/>
      <c r="AP1942" s="90"/>
      <c r="AQ1942" s="90"/>
      <c r="AR1942" s="90"/>
      <c r="AS1942" s="90"/>
      <c r="AT1942" s="90"/>
      <c r="AU1942" s="90"/>
    </row>
    <row r="1943" spans="27:47" ht="12.95" customHeight="1">
      <c r="AA1943" s="90"/>
      <c r="AB1943" s="90"/>
      <c r="AC1943" s="90"/>
      <c r="AD1943" s="90"/>
      <c r="AE1943" s="90"/>
      <c r="AG1943" s="147"/>
      <c r="AN1943" s="90"/>
      <c r="AO1943" s="90"/>
      <c r="AP1943" s="90"/>
      <c r="AQ1943" s="90"/>
      <c r="AR1943" s="90"/>
      <c r="AS1943" s="90"/>
      <c r="AT1943" s="90"/>
      <c r="AU1943" s="90"/>
    </row>
    <row r="1944" spans="27:47" ht="12.95" customHeight="1">
      <c r="AA1944" s="90"/>
      <c r="AB1944" s="90"/>
      <c r="AC1944" s="90"/>
      <c r="AD1944" s="90"/>
      <c r="AE1944" s="90"/>
      <c r="AG1944" s="147"/>
      <c r="AN1944" s="90"/>
      <c r="AO1944" s="90"/>
      <c r="AP1944" s="90"/>
      <c r="AQ1944" s="90"/>
      <c r="AR1944" s="90"/>
      <c r="AS1944" s="90"/>
      <c r="AT1944" s="90"/>
      <c r="AU1944" s="90"/>
    </row>
    <row r="1945" spans="27:47" ht="12.95" customHeight="1">
      <c r="AA1945" s="90"/>
      <c r="AB1945" s="90"/>
      <c r="AC1945" s="90"/>
      <c r="AD1945" s="90"/>
      <c r="AE1945" s="90"/>
      <c r="AG1945" s="147"/>
      <c r="AN1945" s="90"/>
      <c r="AO1945" s="90"/>
      <c r="AP1945" s="90"/>
      <c r="AQ1945" s="90"/>
      <c r="AR1945" s="90"/>
      <c r="AS1945" s="90"/>
      <c r="AT1945" s="90"/>
      <c r="AU1945" s="90"/>
    </row>
    <row r="1946" spans="27:47" ht="12.95" customHeight="1">
      <c r="AA1946" s="90"/>
      <c r="AB1946" s="90"/>
      <c r="AC1946" s="90"/>
      <c r="AD1946" s="90"/>
      <c r="AE1946" s="90"/>
      <c r="AG1946" s="147"/>
      <c r="AN1946" s="90"/>
      <c r="AO1946" s="90"/>
      <c r="AP1946" s="90"/>
      <c r="AQ1946" s="90"/>
      <c r="AR1946" s="90"/>
      <c r="AS1946" s="90"/>
      <c r="AT1946" s="90"/>
      <c r="AU1946" s="90"/>
    </row>
    <row r="1947" spans="27:47" ht="12.95" customHeight="1">
      <c r="AA1947" s="90"/>
      <c r="AB1947" s="90"/>
      <c r="AC1947" s="90"/>
      <c r="AD1947" s="90"/>
      <c r="AE1947" s="90"/>
      <c r="AG1947" s="147"/>
      <c r="AN1947" s="90"/>
      <c r="AO1947" s="90"/>
      <c r="AP1947" s="90"/>
      <c r="AQ1947" s="90"/>
      <c r="AR1947" s="90"/>
      <c r="AS1947" s="90"/>
      <c r="AT1947" s="90"/>
      <c r="AU1947" s="90"/>
    </row>
    <row r="1948" spans="27:47" ht="12.95" customHeight="1">
      <c r="AA1948" s="90"/>
      <c r="AB1948" s="90"/>
      <c r="AC1948" s="90"/>
      <c r="AD1948" s="90"/>
      <c r="AE1948" s="90"/>
      <c r="AG1948" s="147"/>
      <c r="AN1948" s="90"/>
      <c r="AO1948" s="90"/>
      <c r="AP1948" s="90"/>
      <c r="AQ1948" s="90"/>
      <c r="AR1948" s="90"/>
      <c r="AS1948" s="90"/>
      <c r="AT1948" s="90"/>
      <c r="AU1948" s="90"/>
    </row>
    <row r="1949" spans="27:47" ht="12.95" customHeight="1">
      <c r="AA1949" s="90"/>
      <c r="AB1949" s="90"/>
      <c r="AC1949" s="90"/>
      <c r="AD1949" s="90"/>
      <c r="AE1949" s="90"/>
      <c r="AG1949" s="147"/>
      <c r="AN1949" s="90"/>
      <c r="AO1949" s="90"/>
      <c r="AP1949" s="90"/>
      <c r="AQ1949" s="90"/>
      <c r="AR1949" s="90"/>
      <c r="AS1949" s="90"/>
      <c r="AT1949" s="90"/>
      <c r="AU1949" s="90"/>
    </row>
    <row r="1950" spans="27:47" ht="12.95" customHeight="1">
      <c r="AA1950" s="90"/>
      <c r="AB1950" s="90"/>
      <c r="AC1950" s="90"/>
      <c r="AD1950" s="90"/>
      <c r="AE1950" s="90"/>
      <c r="AG1950" s="147"/>
      <c r="AN1950" s="90"/>
      <c r="AO1950" s="90"/>
      <c r="AP1950" s="90"/>
      <c r="AQ1950" s="90"/>
      <c r="AR1950" s="90"/>
      <c r="AS1950" s="90"/>
      <c r="AT1950" s="90"/>
      <c r="AU1950" s="90"/>
    </row>
    <row r="1951" spans="27:47" ht="12.95" customHeight="1">
      <c r="AA1951" s="90"/>
      <c r="AB1951" s="90"/>
      <c r="AC1951" s="90"/>
      <c r="AD1951" s="90"/>
      <c r="AE1951" s="90"/>
      <c r="AG1951" s="147"/>
      <c r="AN1951" s="90"/>
      <c r="AO1951" s="90"/>
      <c r="AP1951" s="90"/>
      <c r="AQ1951" s="90"/>
      <c r="AR1951" s="90"/>
      <c r="AS1951" s="90"/>
      <c r="AT1951" s="90"/>
      <c r="AU1951" s="90"/>
    </row>
    <row r="1952" spans="27:47" ht="12.95" customHeight="1">
      <c r="AA1952" s="90"/>
      <c r="AB1952" s="90"/>
      <c r="AC1952" s="90"/>
      <c r="AD1952" s="90"/>
      <c r="AE1952" s="90"/>
      <c r="AG1952" s="147"/>
      <c r="AN1952" s="90"/>
      <c r="AO1952" s="90"/>
      <c r="AP1952" s="90"/>
      <c r="AQ1952" s="90"/>
      <c r="AR1952" s="90"/>
      <c r="AS1952" s="90"/>
      <c r="AT1952" s="90"/>
      <c r="AU1952" s="90"/>
    </row>
    <row r="1953" spans="27:47" ht="12.95" customHeight="1">
      <c r="AA1953" s="90"/>
      <c r="AB1953" s="90"/>
      <c r="AC1953" s="90"/>
      <c r="AD1953" s="90"/>
      <c r="AE1953" s="90"/>
      <c r="AG1953" s="147"/>
      <c r="AN1953" s="90"/>
      <c r="AO1953" s="90"/>
      <c r="AP1953" s="90"/>
      <c r="AQ1953" s="90"/>
      <c r="AR1953" s="90"/>
      <c r="AS1953" s="90"/>
      <c r="AT1953" s="90"/>
      <c r="AU1953" s="90"/>
    </row>
    <row r="1954" spans="27:47" ht="12.95" customHeight="1">
      <c r="AA1954" s="90"/>
      <c r="AB1954" s="90"/>
      <c r="AC1954" s="90"/>
      <c r="AD1954" s="90"/>
      <c r="AE1954" s="90"/>
      <c r="AG1954" s="147"/>
      <c r="AN1954" s="90"/>
      <c r="AO1954" s="90"/>
      <c r="AP1954" s="90"/>
      <c r="AQ1954" s="90"/>
      <c r="AR1954" s="90"/>
      <c r="AS1954" s="90"/>
      <c r="AT1954" s="90"/>
      <c r="AU1954" s="90"/>
    </row>
    <row r="1955" spans="27:47" ht="12.95" customHeight="1">
      <c r="AA1955" s="90"/>
      <c r="AB1955" s="90"/>
      <c r="AC1955" s="90"/>
      <c r="AD1955" s="90"/>
      <c r="AE1955" s="90"/>
      <c r="AG1955" s="147"/>
      <c r="AN1955" s="90"/>
      <c r="AO1955" s="90"/>
      <c r="AP1955" s="90"/>
      <c r="AQ1955" s="90"/>
      <c r="AR1955" s="90"/>
      <c r="AS1955" s="90"/>
      <c r="AT1955" s="90"/>
      <c r="AU1955" s="90"/>
    </row>
    <row r="1956" spans="27:47" ht="12.95" customHeight="1">
      <c r="AA1956" s="90"/>
      <c r="AB1956" s="90"/>
      <c r="AC1956" s="90"/>
      <c r="AD1956" s="90"/>
      <c r="AE1956" s="90"/>
      <c r="AG1956" s="147"/>
      <c r="AN1956" s="90"/>
      <c r="AO1956" s="90"/>
      <c r="AP1956" s="90"/>
      <c r="AQ1956" s="90"/>
      <c r="AR1956" s="90"/>
      <c r="AS1956" s="90"/>
      <c r="AT1956" s="90"/>
      <c r="AU1956" s="90"/>
    </row>
    <row r="1957" spans="27:47" ht="12.95" customHeight="1">
      <c r="AA1957" s="90"/>
      <c r="AB1957" s="90"/>
      <c r="AC1957" s="90"/>
      <c r="AD1957" s="90"/>
      <c r="AE1957" s="90"/>
      <c r="AG1957" s="147"/>
      <c r="AN1957" s="90"/>
      <c r="AO1957" s="90"/>
      <c r="AP1957" s="90"/>
      <c r="AQ1957" s="90"/>
      <c r="AR1957" s="90"/>
      <c r="AS1957" s="90"/>
      <c r="AT1957" s="90"/>
      <c r="AU1957" s="90"/>
    </row>
    <row r="1958" spans="27:47" ht="12.95" customHeight="1">
      <c r="AA1958" s="90"/>
      <c r="AB1958" s="90"/>
      <c r="AC1958" s="90"/>
      <c r="AD1958" s="90"/>
      <c r="AE1958" s="90"/>
      <c r="AG1958" s="147"/>
      <c r="AN1958" s="90"/>
      <c r="AO1958" s="90"/>
      <c r="AP1958" s="90"/>
      <c r="AQ1958" s="90"/>
      <c r="AR1958" s="90"/>
      <c r="AS1958" s="90"/>
      <c r="AT1958" s="90"/>
      <c r="AU1958" s="90"/>
    </row>
    <row r="1959" spans="27:47" ht="12.95" customHeight="1">
      <c r="AA1959" s="90"/>
      <c r="AB1959" s="90"/>
      <c r="AC1959" s="90"/>
      <c r="AD1959" s="90"/>
      <c r="AE1959" s="90"/>
      <c r="AG1959" s="147"/>
      <c r="AN1959" s="90"/>
      <c r="AO1959" s="90"/>
      <c r="AP1959" s="90"/>
      <c r="AQ1959" s="90"/>
      <c r="AR1959" s="90"/>
      <c r="AS1959" s="90"/>
      <c r="AT1959" s="90"/>
      <c r="AU1959" s="90"/>
    </row>
    <row r="1960" spans="27:47" ht="12.95" customHeight="1">
      <c r="AA1960" s="90"/>
      <c r="AB1960" s="90"/>
      <c r="AC1960" s="90"/>
      <c r="AD1960" s="90"/>
      <c r="AE1960" s="90"/>
      <c r="AG1960" s="147"/>
      <c r="AN1960" s="90"/>
      <c r="AO1960" s="90"/>
      <c r="AP1960" s="90"/>
      <c r="AQ1960" s="90"/>
      <c r="AR1960" s="90"/>
      <c r="AS1960" s="90"/>
      <c r="AT1960" s="90"/>
      <c r="AU1960" s="90"/>
    </row>
    <row r="1961" spans="27:47" ht="12.95" customHeight="1">
      <c r="AA1961" s="90"/>
      <c r="AB1961" s="90"/>
      <c r="AC1961" s="90"/>
      <c r="AD1961" s="90"/>
      <c r="AE1961" s="90"/>
      <c r="AG1961" s="147"/>
      <c r="AN1961" s="90"/>
      <c r="AO1961" s="90"/>
      <c r="AP1961" s="90"/>
      <c r="AQ1961" s="90"/>
      <c r="AR1961" s="90"/>
      <c r="AS1961" s="90"/>
      <c r="AT1961" s="90"/>
      <c r="AU1961" s="90"/>
    </row>
    <row r="1962" spans="27:47" ht="12.95" customHeight="1">
      <c r="AA1962" s="90"/>
      <c r="AB1962" s="90"/>
      <c r="AC1962" s="90"/>
      <c r="AD1962" s="90"/>
      <c r="AE1962" s="90"/>
      <c r="AG1962" s="147"/>
      <c r="AN1962" s="90"/>
      <c r="AO1962" s="90"/>
      <c r="AP1962" s="90"/>
      <c r="AQ1962" s="90"/>
      <c r="AR1962" s="90"/>
      <c r="AS1962" s="90"/>
      <c r="AT1962" s="90"/>
      <c r="AU1962" s="90"/>
    </row>
    <row r="1963" spans="27:47" ht="12.95" customHeight="1">
      <c r="AA1963" s="90"/>
      <c r="AB1963" s="90"/>
      <c r="AC1963" s="90"/>
      <c r="AD1963" s="90"/>
      <c r="AE1963" s="90"/>
      <c r="AG1963" s="147"/>
      <c r="AN1963" s="90"/>
      <c r="AO1963" s="90"/>
      <c r="AP1963" s="90"/>
      <c r="AQ1963" s="90"/>
      <c r="AR1963" s="90"/>
      <c r="AS1963" s="90"/>
      <c r="AT1963" s="90"/>
      <c r="AU1963" s="90"/>
    </row>
    <row r="1964" spans="27:47" ht="12.95" customHeight="1">
      <c r="AA1964" s="90"/>
      <c r="AB1964" s="90"/>
      <c r="AC1964" s="90"/>
      <c r="AD1964" s="90"/>
      <c r="AE1964" s="90"/>
      <c r="AG1964" s="147"/>
      <c r="AN1964" s="90"/>
      <c r="AO1964" s="90"/>
      <c r="AP1964" s="90"/>
      <c r="AQ1964" s="90"/>
      <c r="AR1964" s="90"/>
      <c r="AS1964" s="90"/>
      <c r="AT1964" s="90"/>
      <c r="AU1964" s="90"/>
    </row>
    <row r="1965" spans="27:47" ht="12.95" customHeight="1">
      <c r="AA1965" s="90"/>
      <c r="AB1965" s="90"/>
      <c r="AC1965" s="90"/>
      <c r="AD1965" s="90"/>
      <c r="AE1965" s="90"/>
      <c r="AG1965" s="147"/>
      <c r="AN1965" s="90"/>
      <c r="AO1965" s="90"/>
      <c r="AP1965" s="90"/>
      <c r="AQ1965" s="90"/>
      <c r="AR1965" s="90"/>
      <c r="AS1965" s="90"/>
      <c r="AT1965" s="90"/>
      <c r="AU1965" s="90"/>
    </row>
    <row r="1966" spans="27:47" ht="12.95" customHeight="1">
      <c r="AA1966" s="90"/>
      <c r="AB1966" s="90"/>
      <c r="AC1966" s="90"/>
      <c r="AD1966" s="90"/>
      <c r="AE1966" s="90"/>
      <c r="AG1966" s="147"/>
      <c r="AN1966" s="90"/>
      <c r="AO1966" s="90"/>
      <c r="AP1966" s="90"/>
      <c r="AQ1966" s="90"/>
      <c r="AR1966" s="90"/>
      <c r="AS1966" s="90"/>
      <c r="AT1966" s="90"/>
      <c r="AU1966" s="90"/>
    </row>
    <row r="1967" spans="27:47" ht="12.95" customHeight="1">
      <c r="AA1967" s="90"/>
      <c r="AB1967" s="90"/>
      <c r="AC1967" s="90"/>
      <c r="AD1967" s="90"/>
      <c r="AE1967" s="90"/>
      <c r="AG1967" s="147"/>
      <c r="AN1967" s="90"/>
      <c r="AO1967" s="90"/>
      <c r="AP1967" s="90"/>
      <c r="AQ1967" s="90"/>
      <c r="AR1967" s="90"/>
      <c r="AS1967" s="90"/>
      <c r="AT1967" s="90"/>
      <c r="AU1967" s="90"/>
    </row>
    <row r="1968" spans="27:47" ht="12.95" customHeight="1">
      <c r="AA1968" s="90"/>
      <c r="AB1968" s="90"/>
      <c r="AC1968" s="90"/>
      <c r="AD1968" s="90"/>
      <c r="AE1968" s="90"/>
      <c r="AG1968" s="147"/>
      <c r="AN1968" s="90"/>
      <c r="AO1968" s="90"/>
      <c r="AP1968" s="90"/>
      <c r="AQ1968" s="90"/>
      <c r="AR1968" s="90"/>
      <c r="AS1968" s="90"/>
      <c r="AT1968" s="90"/>
      <c r="AU1968" s="90"/>
    </row>
    <row r="1969" spans="27:47" ht="12.95" customHeight="1">
      <c r="AA1969" s="90"/>
      <c r="AB1969" s="90"/>
      <c r="AC1969" s="90"/>
      <c r="AD1969" s="90"/>
      <c r="AE1969" s="90"/>
      <c r="AG1969" s="147"/>
      <c r="AN1969" s="90"/>
      <c r="AO1969" s="90"/>
      <c r="AP1969" s="90"/>
      <c r="AQ1969" s="90"/>
      <c r="AR1969" s="90"/>
      <c r="AS1969" s="90"/>
      <c r="AT1969" s="90"/>
      <c r="AU1969" s="90"/>
    </row>
    <row r="1970" spans="27:47" ht="12.95" customHeight="1">
      <c r="AA1970" s="90"/>
      <c r="AB1970" s="90"/>
      <c r="AC1970" s="90"/>
      <c r="AD1970" s="90"/>
      <c r="AE1970" s="90"/>
      <c r="AG1970" s="147"/>
      <c r="AN1970" s="90"/>
      <c r="AO1970" s="90"/>
      <c r="AP1970" s="90"/>
      <c r="AQ1970" s="90"/>
      <c r="AR1970" s="90"/>
      <c r="AS1970" s="90"/>
      <c r="AT1970" s="90"/>
      <c r="AU1970" s="90"/>
    </row>
    <row r="1971" spans="27:47" ht="12.95" customHeight="1">
      <c r="AA1971" s="90"/>
      <c r="AB1971" s="90"/>
      <c r="AC1971" s="90"/>
      <c r="AD1971" s="90"/>
      <c r="AE1971" s="90"/>
      <c r="AG1971" s="147"/>
      <c r="AN1971" s="90"/>
      <c r="AO1971" s="90"/>
      <c r="AP1971" s="90"/>
      <c r="AQ1971" s="90"/>
      <c r="AR1971" s="90"/>
      <c r="AS1971" s="90"/>
      <c r="AT1971" s="90"/>
      <c r="AU1971" s="90"/>
    </row>
    <row r="1972" spans="27:47" ht="12.95" customHeight="1">
      <c r="AA1972" s="90"/>
      <c r="AB1972" s="90"/>
      <c r="AC1972" s="90"/>
      <c r="AD1972" s="90"/>
      <c r="AE1972" s="90"/>
      <c r="AG1972" s="147"/>
      <c r="AN1972" s="90"/>
      <c r="AO1972" s="90"/>
      <c r="AP1972" s="90"/>
      <c r="AQ1972" s="90"/>
      <c r="AR1972" s="90"/>
      <c r="AS1972" s="90"/>
      <c r="AT1972" s="90"/>
      <c r="AU1972" s="90"/>
    </row>
    <row r="1973" spans="27:47" ht="12.95" customHeight="1">
      <c r="AA1973" s="90"/>
      <c r="AB1973" s="90"/>
      <c r="AC1973" s="90"/>
      <c r="AD1973" s="90"/>
      <c r="AE1973" s="90"/>
      <c r="AG1973" s="147"/>
      <c r="AN1973" s="90"/>
      <c r="AO1973" s="90"/>
      <c r="AP1973" s="90"/>
      <c r="AQ1973" s="90"/>
      <c r="AR1973" s="90"/>
      <c r="AS1973" s="90"/>
      <c r="AT1973" s="90"/>
      <c r="AU1973" s="90"/>
    </row>
    <row r="1974" spans="27:47" ht="12.95" customHeight="1">
      <c r="AA1974" s="90"/>
      <c r="AB1974" s="90"/>
      <c r="AC1974" s="90"/>
      <c r="AD1974" s="90"/>
      <c r="AE1974" s="90"/>
      <c r="AG1974" s="147"/>
      <c r="AN1974" s="90"/>
      <c r="AO1974" s="90"/>
      <c r="AP1974" s="90"/>
      <c r="AQ1974" s="90"/>
      <c r="AR1974" s="90"/>
      <c r="AS1974" s="90"/>
      <c r="AT1974" s="90"/>
      <c r="AU1974" s="90"/>
    </row>
    <row r="1975" spans="27:47" ht="12.95" customHeight="1">
      <c r="AA1975" s="90"/>
      <c r="AB1975" s="90"/>
      <c r="AC1975" s="90"/>
      <c r="AD1975" s="90"/>
      <c r="AE1975" s="90"/>
      <c r="AG1975" s="147"/>
      <c r="AN1975" s="90"/>
      <c r="AO1975" s="90"/>
      <c r="AP1975" s="90"/>
      <c r="AQ1975" s="90"/>
      <c r="AR1975" s="90"/>
      <c r="AS1975" s="90"/>
      <c r="AT1975" s="90"/>
      <c r="AU1975" s="90"/>
    </row>
    <row r="1976" spans="27:47" ht="12.95" customHeight="1">
      <c r="AA1976" s="90"/>
      <c r="AB1976" s="90"/>
      <c r="AC1976" s="90"/>
      <c r="AD1976" s="90"/>
      <c r="AE1976" s="90"/>
      <c r="AG1976" s="147"/>
      <c r="AN1976" s="90"/>
      <c r="AO1976" s="90"/>
      <c r="AP1976" s="90"/>
      <c r="AQ1976" s="90"/>
      <c r="AR1976" s="90"/>
      <c r="AS1976" s="90"/>
      <c r="AT1976" s="90"/>
      <c r="AU1976" s="90"/>
    </row>
    <row r="1977" spans="27:47" ht="12.95" customHeight="1">
      <c r="AA1977" s="90"/>
      <c r="AB1977" s="90"/>
      <c r="AC1977" s="90"/>
      <c r="AD1977" s="90"/>
      <c r="AE1977" s="90"/>
      <c r="AG1977" s="147"/>
      <c r="AN1977" s="90"/>
      <c r="AO1977" s="90"/>
      <c r="AP1977" s="90"/>
      <c r="AQ1977" s="90"/>
      <c r="AR1977" s="90"/>
      <c r="AS1977" s="90"/>
      <c r="AT1977" s="90"/>
      <c r="AU1977" s="90"/>
    </row>
    <row r="1978" spans="27:47" ht="12.95" customHeight="1">
      <c r="AA1978" s="90"/>
      <c r="AB1978" s="90"/>
      <c r="AC1978" s="90"/>
      <c r="AD1978" s="90"/>
      <c r="AE1978" s="90"/>
      <c r="AG1978" s="147"/>
      <c r="AN1978" s="90"/>
      <c r="AO1978" s="90"/>
      <c r="AP1978" s="90"/>
      <c r="AQ1978" s="90"/>
      <c r="AR1978" s="90"/>
      <c r="AS1978" s="90"/>
      <c r="AT1978" s="90"/>
      <c r="AU1978" s="90"/>
    </row>
    <row r="1979" spans="27:47" ht="12.95" customHeight="1">
      <c r="AA1979" s="90"/>
      <c r="AB1979" s="90"/>
      <c r="AC1979" s="90"/>
      <c r="AD1979" s="90"/>
      <c r="AE1979" s="90"/>
      <c r="AG1979" s="147"/>
      <c r="AN1979" s="90"/>
      <c r="AO1979" s="90"/>
      <c r="AP1979" s="90"/>
      <c r="AQ1979" s="90"/>
      <c r="AR1979" s="90"/>
      <c r="AS1979" s="90"/>
      <c r="AT1979" s="90"/>
      <c r="AU1979" s="90"/>
    </row>
    <row r="1980" spans="27:47" ht="12.95" customHeight="1">
      <c r="AA1980" s="90"/>
      <c r="AB1980" s="90"/>
      <c r="AC1980" s="90"/>
      <c r="AD1980" s="90"/>
      <c r="AE1980" s="90"/>
      <c r="AG1980" s="147"/>
      <c r="AN1980" s="90"/>
      <c r="AO1980" s="90"/>
      <c r="AP1980" s="90"/>
      <c r="AQ1980" s="90"/>
      <c r="AR1980" s="90"/>
      <c r="AS1980" s="90"/>
      <c r="AT1980" s="90"/>
      <c r="AU1980" s="90"/>
    </row>
    <row r="1981" spans="27:47" ht="12.95" customHeight="1">
      <c r="AA1981" s="90"/>
      <c r="AB1981" s="90"/>
      <c r="AC1981" s="90"/>
      <c r="AD1981" s="90"/>
      <c r="AE1981" s="90"/>
      <c r="AG1981" s="147"/>
      <c r="AN1981" s="90"/>
      <c r="AO1981" s="90"/>
      <c r="AP1981" s="90"/>
      <c r="AQ1981" s="90"/>
      <c r="AR1981" s="90"/>
      <c r="AS1981" s="90"/>
      <c r="AT1981" s="90"/>
      <c r="AU1981" s="90"/>
    </row>
    <row r="1982" spans="27:47" ht="12.95" customHeight="1">
      <c r="AA1982" s="90"/>
      <c r="AB1982" s="90"/>
      <c r="AC1982" s="90"/>
      <c r="AD1982" s="90"/>
      <c r="AE1982" s="90"/>
      <c r="AG1982" s="147"/>
      <c r="AN1982" s="90"/>
      <c r="AO1982" s="90"/>
      <c r="AP1982" s="90"/>
      <c r="AQ1982" s="90"/>
      <c r="AR1982" s="90"/>
      <c r="AS1982" s="90"/>
      <c r="AT1982" s="90"/>
      <c r="AU1982" s="90"/>
    </row>
    <row r="1983" spans="27:47" ht="12.95" customHeight="1">
      <c r="AA1983" s="90"/>
      <c r="AB1983" s="90"/>
      <c r="AC1983" s="90"/>
      <c r="AD1983" s="90"/>
      <c r="AE1983" s="90"/>
      <c r="AG1983" s="147"/>
      <c r="AN1983" s="90"/>
      <c r="AO1983" s="90"/>
      <c r="AP1983" s="90"/>
      <c r="AQ1983" s="90"/>
      <c r="AR1983" s="90"/>
      <c r="AS1983" s="90"/>
      <c r="AT1983" s="90"/>
      <c r="AU1983" s="90"/>
    </row>
    <row r="1984" spans="27:47" ht="12.95" customHeight="1">
      <c r="AA1984" s="90"/>
      <c r="AB1984" s="90"/>
      <c r="AC1984" s="90"/>
      <c r="AD1984" s="90"/>
      <c r="AE1984" s="90"/>
      <c r="AG1984" s="147"/>
      <c r="AN1984" s="90"/>
      <c r="AO1984" s="90"/>
      <c r="AP1984" s="90"/>
      <c r="AQ1984" s="90"/>
      <c r="AR1984" s="90"/>
      <c r="AS1984" s="90"/>
      <c r="AT1984" s="90"/>
      <c r="AU1984" s="90"/>
    </row>
    <row r="1985" spans="27:47" ht="12.95" customHeight="1">
      <c r="AA1985" s="90"/>
      <c r="AB1985" s="90"/>
      <c r="AC1985" s="90"/>
      <c r="AD1985" s="90"/>
      <c r="AE1985" s="90"/>
      <c r="AG1985" s="147"/>
      <c r="AN1985" s="90"/>
      <c r="AO1985" s="90"/>
      <c r="AP1985" s="90"/>
      <c r="AQ1985" s="90"/>
      <c r="AR1985" s="90"/>
      <c r="AS1985" s="90"/>
      <c r="AT1985" s="90"/>
      <c r="AU1985" s="90"/>
    </row>
    <row r="1986" spans="27:47" ht="12.95" customHeight="1">
      <c r="AA1986" s="90"/>
      <c r="AB1986" s="90"/>
      <c r="AC1986" s="90"/>
      <c r="AD1986" s="90"/>
      <c r="AE1986" s="90"/>
      <c r="AG1986" s="147"/>
      <c r="AN1986" s="90"/>
      <c r="AO1986" s="90"/>
      <c r="AP1986" s="90"/>
      <c r="AQ1986" s="90"/>
      <c r="AR1986" s="90"/>
      <c r="AS1986" s="90"/>
      <c r="AT1986" s="90"/>
      <c r="AU1986" s="90"/>
    </row>
    <row r="1987" spans="27:47" ht="12.95" customHeight="1">
      <c r="AA1987" s="90"/>
      <c r="AB1987" s="90"/>
      <c r="AC1987" s="90"/>
      <c r="AD1987" s="90"/>
      <c r="AE1987" s="90"/>
      <c r="AG1987" s="147"/>
      <c r="AN1987" s="90"/>
      <c r="AO1987" s="90"/>
      <c r="AP1987" s="90"/>
      <c r="AQ1987" s="90"/>
      <c r="AR1987" s="90"/>
      <c r="AS1987" s="90"/>
      <c r="AT1987" s="90"/>
      <c r="AU1987" s="90"/>
    </row>
    <row r="1988" spans="27:47" ht="12.95" customHeight="1">
      <c r="AA1988" s="90"/>
      <c r="AB1988" s="90"/>
      <c r="AC1988" s="90"/>
      <c r="AD1988" s="90"/>
      <c r="AE1988" s="90"/>
      <c r="AG1988" s="147"/>
      <c r="AN1988" s="90"/>
      <c r="AO1988" s="90"/>
      <c r="AP1988" s="90"/>
      <c r="AQ1988" s="90"/>
      <c r="AR1988" s="90"/>
      <c r="AS1988" s="90"/>
      <c r="AT1988" s="90"/>
      <c r="AU1988" s="90"/>
    </row>
    <row r="1989" spans="27:47" ht="12.95" customHeight="1">
      <c r="AA1989" s="90"/>
      <c r="AB1989" s="90"/>
      <c r="AC1989" s="90"/>
      <c r="AD1989" s="90"/>
      <c r="AE1989" s="90"/>
      <c r="AG1989" s="147"/>
      <c r="AN1989" s="90"/>
      <c r="AO1989" s="90"/>
      <c r="AP1989" s="90"/>
      <c r="AQ1989" s="90"/>
      <c r="AR1989" s="90"/>
      <c r="AS1989" s="90"/>
      <c r="AT1989" s="90"/>
      <c r="AU1989" s="90"/>
    </row>
    <row r="1990" spans="27:47" ht="12.95" customHeight="1">
      <c r="AA1990" s="90"/>
      <c r="AB1990" s="90"/>
      <c r="AC1990" s="90"/>
      <c r="AD1990" s="90"/>
      <c r="AE1990" s="90"/>
      <c r="AG1990" s="147"/>
      <c r="AN1990" s="90"/>
      <c r="AO1990" s="90"/>
      <c r="AP1990" s="90"/>
      <c r="AQ1990" s="90"/>
      <c r="AR1990" s="90"/>
      <c r="AS1990" s="90"/>
      <c r="AT1990" s="90"/>
      <c r="AU1990" s="90"/>
    </row>
    <row r="1991" spans="27:47" ht="12.95" customHeight="1">
      <c r="AA1991" s="90"/>
      <c r="AB1991" s="90"/>
      <c r="AC1991" s="90"/>
      <c r="AD1991" s="90"/>
      <c r="AE1991" s="90"/>
      <c r="AG1991" s="147"/>
      <c r="AN1991" s="90"/>
      <c r="AO1991" s="90"/>
      <c r="AP1991" s="90"/>
      <c r="AQ1991" s="90"/>
      <c r="AR1991" s="90"/>
      <c r="AS1991" s="90"/>
      <c r="AT1991" s="90"/>
      <c r="AU1991" s="90"/>
    </row>
    <row r="1992" spans="27:47" ht="12.95" customHeight="1">
      <c r="AA1992" s="90"/>
      <c r="AB1992" s="90"/>
      <c r="AC1992" s="90"/>
      <c r="AD1992" s="90"/>
      <c r="AE1992" s="90"/>
      <c r="AG1992" s="147"/>
      <c r="AN1992" s="90"/>
      <c r="AO1992" s="90"/>
      <c r="AP1992" s="90"/>
      <c r="AQ1992" s="90"/>
      <c r="AR1992" s="90"/>
      <c r="AS1992" s="90"/>
      <c r="AT1992" s="90"/>
      <c r="AU1992" s="90"/>
    </row>
    <row r="1993" spans="27:47" ht="12.95" customHeight="1">
      <c r="AA1993" s="90"/>
      <c r="AB1993" s="90"/>
      <c r="AC1993" s="90"/>
      <c r="AD1993" s="90"/>
      <c r="AE1993" s="90"/>
      <c r="AG1993" s="147"/>
      <c r="AN1993" s="90"/>
      <c r="AO1993" s="90"/>
      <c r="AP1993" s="90"/>
      <c r="AQ1993" s="90"/>
      <c r="AR1993" s="90"/>
      <c r="AS1993" s="90"/>
      <c r="AT1993" s="90"/>
      <c r="AU1993" s="90"/>
    </row>
    <row r="1994" spans="27:47" ht="12.95" customHeight="1">
      <c r="AA1994" s="90"/>
      <c r="AB1994" s="90"/>
      <c r="AC1994" s="90"/>
      <c r="AD1994" s="90"/>
      <c r="AE1994" s="90"/>
      <c r="AG1994" s="147"/>
      <c r="AN1994" s="90"/>
      <c r="AO1994" s="90"/>
      <c r="AP1994" s="90"/>
      <c r="AQ1994" s="90"/>
      <c r="AR1994" s="90"/>
      <c r="AS1994" s="90"/>
      <c r="AT1994" s="90"/>
      <c r="AU1994" s="90"/>
    </row>
    <row r="1995" spans="27:47" ht="12.95" customHeight="1">
      <c r="AA1995" s="90"/>
      <c r="AB1995" s="90"/>
      <c r="AC1995" s="90"/>
      <c r="AD1995" s="90"/>
      <c r="AE1995" s="90"/>
      <c r="AG1995" s="147"/>
      <c r="AN1995" s="90"/>
      <c r="AO1995" s="90"/>
      <c r="AP1995" s="90"/>
      <c r="AQ1995" s="90"/>
      <c r="AR1995" s="90"/>
      <c r="AS1995" s="90"/>
      <c r="AT1995" s="90"/>
      <c r="AU1995" s="90"/>
    </row>
    <row r="1996" spans="27:47" ht="12.95" customHeight="1">
      <c r="AA1996" s="90"/>
      <c r="AB1996" s="90"/>
      <c r="AC1996" s="90"/>
      <c r="AD1996" s="90"/>
      <c r="AE1996" s="90"/>
      <c r="AG1996" s="147"/>
      <c r="AN1996" s="90"/>
      <c r="AO1996" s="90"/>
      <c r="AP1996" s="90"/>
      <c r="AQ1996" s="90"/>
      <c r="AR1996" s="90"/>
      <c r="AS1996" s="90"/>
      <c r="AT1996" s="90"/>
      <c r="AU1996" s="90"/>
    </row>
    <row r="1997" spans="27:47" ht="12.95" customHeight="1">
      <c r="AA1997" s="90"/>
      <c r="AB1997" s="90"/>
      <c r="AC1997" s="90"/>
      <c r="AD1997" s="90"/>
      <c r="AE1997" s="90"/>
      <c r="AG1997" s="147"/>
      <c r="AN1997" s="90"/>
      <c r="AO1997" s="90"/>
      <c r="AP1997" s="90"/>
      <c r="AQ1997" s="90"/>
      <c r="AR1997" s="90"/>
      <c r="AS1997" s="90"/>
      <c r="AT1997" s="90"/>
      <c r="AU1997" s="90"/>
    </row>
    <row r="1998" spans="27:47" ht="12.95" customHeight="1">
      <c r="AA1998" s="90"/>
      <c r="AB1998" s="90"/>
      <c r="AC1998" s="90"/>
      <c r="AD1998" s="90"/>
      <c r="AE1998" s="90"/>
      <c r="AG1998" s="147"/>
      <c r="AN1998" s="90"/>
      <c r="AO1998" s="90"/>
      <c r="AP1998" s="90"/>
      <c r="AQ1998" s="90"/>
      <c r="AR1998" s="90"/>
      <c r="AS1998" s="90"/>
      <c r="AT1998" s="90"/>
      <c r="AU1998" s="90"/>
    </row>
    <row r="1999" spans="27:47" ht="12.95" customHeight="1">
      <c r="AA1999" s="90"/>
      <c r="AB1999" s="90"/>
      <c r="AC1999" s="90"/>
      <c r="AD1999" s="90"/>
      <c r="AE1999" s="90"/>
      <c r="AG1999" s="147"/>
      <c r="AN1999" s="90"/>
      <c r="AO1999" s="90"/>
      <c r="AP1999" s="90"/>
      <c r="AQ1999" s="90"/>
      <c r="AR1999" s="90"/>
      <c r="AS1999" s="90"/>
      <c r="AT1999" s="90"/>
      <c r="AU1999" s="90"/>
    </row>
    <row r="2000" spans="27:47" ht="12.95" customHeight="1">
      <c r="AA2000" s="90"/>
      <c r="AB2000" s="90"/>
      <c r="AC2000" s="90"/>
      <c r="AD2000" s="90"/>
      <c r="AE2000" s="90"/>
      <c r="AG2000" s="147"/>
      <c r="AN2000" s="90"/>
      <c r="AO2000" s="90"/>
      <c r="AP2000" s="90"/>
      <c r="AQ2000" s="90"/>
      <c r="AR2000" s="90"/>
      <c r="AS2000" s="90"/>
      <c r="AT2000" s="90"/>
      <c r="AU2000" s="90"/>
    </row>
    <row r="2001" spans="27:47" ht="12.95" customHeight="1">
      <c r="AA2001" s="90"/>
      <c r="AB2001" s="90"/>
      <c r="AC2001" s="90"/>
      <c r="AD2001" s="90"/>
      <c r="AE2001" s="90"/>
      <c r="AG2001" s="147"/>
      <c r="AN2001" s="90"/>
      <c r="AO2001" s="90"/>
      <c r="AP2001" s="90"/>
      <c r="AQ2001" s="90"/>
      <c r="AR2001" s="90"/>
      <c r="AS2001" s="90"/>
      <c r="AT2001" s="90"/>
      <c r="AU2001" s="90"/>
    </row>
    <row r="2002" spans="27:47" ht="12.95" customHeight="1">
      <c r="AA2002" s="90"/>
      <c r="AB2002" s="90"/>
      <c r="AC2002" s="90"/>
      <c r="AD2002" s="90"/>
      <c r="AE2002" s="90"/>
      <c r="AG2002" s="147"/>
      <c r="AN2002" s="90"/>
      <c r="AO2002" s="90"/>
      <c r="AP2002" s="90"/>
      <c r="AQ2002" s="90"/>
      <c r="AR2002" s="90"/>
      <c r="AS2002" s="90"/>
      <c r="AT2002" s="90"/>
      <c r="AU2002" s="90"/>
    </row>
    <row r="2003" spans="27:47" ht="12.95" customHeight="1">
      <c r="AA2003" s="90"/>
      <c r="AB2003" s="90"/>
      <c r="AC2003" s="90"/>
      <c r="AD2003" s="90"/>
      <c r="AE2003" s="90"/>
      <c r="AG2003" s="147"/>
      <c r="AN2003" s="90"/>
      <c r="AO2003" s="90"/>
      <c r="AP2003" s="90"/>
      <c r="AQ2003" s="90"/>
      <c r="AR2003" s="90"/>
      <c r="AS2003" s="90"/>
      <c r="AT2003" s="90"/>
      <c r="AU2003" s="90"/>
    </row>
    <row r="2004" spans="27:47" ht="12.95" customHeight="1">
      <c r="AA2004" s="90"/>
      <c r="AB2004" s="90"/>
      <c r="AC2004" s="90"/>
      <c r="AD2004" s="90"/>
      <c r="AE2004" s="90"/>
      <c r="AG2004" s="147"/>
      <c r="AN2004" s="90"/>
      <c r="AO2004" s="90"/>
      <c r="AP2004" s="90"/>
      <c r="AQ2004" s="90"/>
      <c r="AR2004" s="90"/>
      <c r="AS2004" s="90"/>
      <c r="AT2004" s="90"/>
      <c r="AU2004" s="90"/>
    </row>
    <row r="2005" spans="27:47" ht="12.95" customHeight="1">
      <c r="AA2005" s="90"/>
      <c r="AB2005" s="90"/>
      <c r="AC2005" s="90"/>
      <c r="AD2005" s="90"/>
      <c r="AE2005" s="90"/>
      <c r="AG2005" s="147"/>
      <c r="AN2005" s="90"/>
      <c r="AO2005" s="90"/>
      <c r="AP2005" s="90"/>
      <c r="AQ2005" s="90"/>
      <c r="AR2005" s="90"/>
      <c r="AS2005" s="90"/>
      <c r="AT2005" s="90"/>
      <c r="AU2005" s="90"/>
    </row>
    <row r="2006" spans="27:47" ht="12.95" customHeight="1">
      <c r="AA2006" s="90"/>
      <c r="AB2006" s="90"/>
      <c r="AC2006" s="90"/>
      <c r="AD2006" s="90"/>
      <c r="AE2006" s="90"/>
      <c r="AG2006" s="147"/>
      <c r="AN2006" s="90"/>
      <c r="AO2006" s="90"/>
      <c r="AP2006" s="90"/>
      <c r="AQ2006" s="90"/>
      <c r="AR2006" s="90"/>
      <c r="AS2006" s="90"/>
      <c r="AT2006" s="90"/>
      <c r="AU2006" s="90"/>
    </row>
    <row r="2007" spans="27:47" ht="12.95" customHeight="1">
      <c r="AA2007" s="90"/>
      <c r="AB2007" s="90"/>
      <c r="AC2007" s="90"/>
      <c r="AD2007" s="90"/>
      <c r="AE2007" s="90"/>
      <c r="AG2007" s="147"/>
      <c r="AN2007" s="90"/>
      <c r="AO2007" s="90"/>
      <c r="AP2007" s="90"/>
      <c r="AQ2007" s="90"/>
      <c r="AR2007" s="90"/>
      <c r="AS2007" s="90"/>
      <c r="AT2007" s="90"/>
      <c r="AU2007" s="90"/>
    </row>
    <row r="2008" spans="27:47" ht="12.95" customHeight="1">
      <c r="AA2008" s="90"/>
      <c r="AB2008" s="90"/>
      <c r="AC2008" s="90"/>
      <c r="AD2008" s="90"/>
      <c r="AE2008" s="90"/>
      <c r="AG2008" s="147"/>
      <c r="AN2008" s="90"/>
      <c r="AO2008" s="90"/>
      <c r="AP2008" s="90"/>
      <c r="AQ2008" s="90"/>
      <c r="AR2008" s="90"/>
      <c r="AS2008" s="90"/>
      <c r="AT2008" s="90"/>
      <c r="AU2008" s="90"/>
    </row>
    <row r="2009" spans="27:47" ht="12.95" customHeight="1">
      <c r="AA2009" s="90"/>
      <c r="AB2009" s="90"/>
      <c r="AC2009" s="90"/>
      <c r="AD2009" s="90"/>
      <c r="AE2009" s="90"/>
      <c r="AG2009" s="147"/>
      <c r="AN2009" s="90"/>
      <c r="AO2009" s="90"/>
      <c r="AP2009" s="90"/>
      <c r="AQ2009" s="90"/>
      <c r="AR2009" s="90"/>
      <c r="AS2009" s="90"/>
      <c r="AT2009" s="90"/>
      <c r="AU2009" s="90"/>
    </row>
    <row r="2010" spans="27:47" ht="12.95" customHeight="1">
      <c r="AA2010" s="90"/>
      <c r="AB2010" s="90"/>
      <c r="AC2010" s="90"/>
      <c r="AD2010" s="90"/>
      <c r="AE2010" s="90"/>
      <c r="AG2010" s="147"/>
      <c r="AN2010" s="90"/>
      <c r="AO2010" s="90"/>
      <c r="AP2010" s="90"/>
      <c r="AQ2010" s="90"/>
      <c r="AR2010" s="90"/>
      <c r="AS2010" s="90"/>
      <c r="AT2010" s="90"/>
      <c r="AU2010" s="90"/>
    </row>
    <row r="2011" spans="27:47" ht="12.95" customHeight="1">
      <c r="AA2011" s="90"/>
      <c r="AB2011" s="90"/>
      <c r="AC2011" s="90"/>
      <c r="AD2011" s="90"/>
      <c r="AE2011" s="90"/>
      <c r="AG2011" s="147"/>
      <c r="AN2011" s="90"/>
      <c r="AO2011" s="90"/>
      <c r="AP2011" s="90"/>
      <c r="AQ2011" s="90"/>
      <c r="AR2011" s="90"/>
      <c r="AS2011" s="90"/>
      <c r="AT2011" s="90"/>
      <c r="AU2011" s="90"/>
    </row>
    <row r="2012" spans="27:47" ht="12.95" customHeight="1">
      <c r="AA2012" s="90"/>
      <c r="AB2012" s="90"/>
      <c r="AC2012" s="90"/>
      <c r="AD2012" s="90"/>
      <c r="AE2012" s="90"/>
      <c r="AG2012" s="147"/>
      <c r="AN2012" s="90"/>
      <c r="AO2012" s="90"/>
      <c r="AP2012" s="90"/>
      <c r="AQ2012" s="90"/>
      <c r="AR2012" s="90"/>
      <c r="AS2012" s="90"/>
      <c r="AT2012" s="90"/>
      <c r="AU2012" s="90"/>
    </row>
    <row r="2013" spans="27:47" ht="12.95" customHeight="1">
      <c r="AA2013" s="90"/>
      <c r="AB2013" s="90"/>
      <c r="AC2013" s="90"/>
      <c r="AD2013" s="90"/>
      <c r="AE2013" s="90"/>
      <c r="AG2013" s="147"/>
      <c r="AN2013" s="90"/>
      <c r="AO2013" s="90"/>
      <c r="AP2013" s="90"/>
      <c r="AQ2013" s="90"/>
      <c r="AR2013" s="90"/>
      <c r="AS2013" s="90"/>
      <c r="AT2013" s="90"/>
      <c r="AU2013" s="90"/>
    </row>
    <row r="2014" spans="27:47" ht="12.95" customHeight="1">
      <c r="AA2014" s="90"/>
      <c r="AB2014" s="90"/>
      <c r="AC2014" s="90"/>
      <c r="AD2014" s="90"/>
      <c r="AE2014" s="90"/>
      <c r="AG2014" s="147"/>
      <c r="AN2014" s="90"/>
      <c r="AO2014" s="90"/>
      <c r="AP2014" s="90"/>
      <c r="AQ2014" s="90"/>
      <c r="AR2014" s="90"/>
      <c r="AS2014" s="90"/>
      <c r="AT2014" s="90"/>
      <c r="AU2014" s="90"/>
    </row>
    <row r="2015" spans="27:47" ht="12.95" customHeight="1">
      <c r="AA2015" s="90"/>
      <c r="AB2015" s="90"/>
      <c r="AC2015" s="90"/>
      <c r="AD2015" s="90"/>
      <c r="AE2015" s="90"/>
      <c r="AG2015" s="147"/>
      <c r="AN2015" s="90"/>
      <c r="AO2015" s="90"/>
      <c r="AP2015" s="90"/>
      <c r="AQ2015" s="90"/>
      <c r="AR2015" s="90"/>
      <c r="AS2015" s="90"/>
      <c r="AT2015" s="90"/>
      <c r="AU2015" s="90"/>
    </row>
    <row r="2016" spans="27:47" ht="12.95" customHeight="1">
      <c r="AA2016" s="90"/>
      <c r="AB2016" s="90"/>
      <c r="AC2016" s="90"/>
      <c r="AD2016" s="90"/>
      <c r="AE2016" s="90"/>
      <c r="AG2016" s="147"/>
      <c r="AN2016" s="90"/>
      <c r="AO2016" s="90"/>
      <c r="AP2016" s="90"/>
      <c r="AQ2016" s="90"/>
      <c r="AR2016" s="90"/>
      <c r="AS2016" s="90"/>
      <c r="AT2016" s="90"/>
      <c r="AU2016" s="90"/>
    </row>
    <row r="2017" spans="27:47" ht="12.95" customHeight="1">
      <c r="AA2017" s="90"/>
      <c r="AB2017" s="90"/>
      <c r="AC2017" s="90"/>
      <c r="AD2017" s="90"/>
      <c r="AE2017" s="90"/>
      <c r="AG2017" s="147"/>
      <c r="AN2017" s="90"/>
      <c r="AO2017" s="90"/>
      <c r="AP2017" s="90"/>
      <c r="AQ2017" s="90"/>
      <c r="AR2017" s="90"/>
      <c r="AS2017" s="90"/>
      <c r="AT2017" s="90"/>
      <c r="AU2017" s="90"/>
    </row>
    <row r="2018" spans="27:47" ht="12.95" customHeight="1">
      <c r="AA2018" s="90"/>
      <c r="AB2018" s="90"/>
      <c r="AC2018" s="90"/>
      <c r="AD2018" s="90"/>
      <c r="AE2018" s="90"/>
      <c r="AG2018" s="147"/>
      <c r="AN2018" s="90"/>
      <c r="AO2018" s="90"/>
      <c r="AP2018" s="90"/>
      <c r="AQ2018" s="90"/>
      <c r="AR2018" s="90"/>
      <c r="AS2018" s="90"/>
      <c r="AT2018" s="90"/>
      <c r="AU2018" s="90"/>
    </row>
    <row r="2019" spans="27:47" ht="12.95" customHeight="1">
      <c r="AA2019" s="90"/>
      <c r="AB2019" s="90"/>
      <c r="AC2019" s="90"/>
      <c r="AD2019" s="90"/>
      <c r="AE2019" s="90"/>
      <c r="AG2019" s="147"/>
      <c r="AN2019" s="90"/>
      <c r="AO2019" s="90"/>
      <c r="AP2019" s="90"/>
      <c r="AQ2019" s="90"/>
      <c r="AR2019" s="90"/>
      <c r="AS2019" s="90"/>
      <c r="AT2019" s="90"/>
      <c r="AU2019" s="90"/>
    </row>
    <row r="2020" spans="27:47" ht="12.95" customHeight="1">
      <c r="AA2020" s="90"/>
      <c r="AB2020" s="90"/>
      <c r="AC2020" s="90"/>
      <c r="AD2020" s="90"/>
      <c r="AE2020" s="90"/>
      <c r="AG2020" s="147"/>
      <c r="AN2020" s="90"/>
      <c r="AO2020" s="90"/>
      <c r="AP2020" s="90"/>
      <c r="AQ2020" s="90"/>
      <c r="AR2020" s="90"/>
      <c r="AS2020" s="90"/>
      <c r="AT2020" s="90"/>
      <c r="AU2020" s="90"/>
    </row>
    <row r="2021" spans="27:47" ht="12.95" customHeight="1">
      <c r="AA2021" s="90"/>
      <c r="AB2021" s="90"/>
      <c r="AC2021" s="90"/>
      <c r="AD2021" s="90"/>
      <c r="AE2021" s="90"/>
      <c r="AG2021" s="147"/>
      <c r="AN2021" s="90"/>
      <c r="AO2021" s="90"/>
      <c r="AP2021" s="90"/>
      <c r="AQ2021" s="90"/>
      <c r="AR2021" s="90"/>
      <c r="AS2021" s="90"/>
      <c r="AT2021" s="90"/>
      <c r="AU2021" s="90"/>
    </row>
    <row r="2022" spans="27:47" ht="12.95" customHeight="1">
      <c r="AA2022" s="90"/>
      <c r="AB2022" s="90"/>
      <c r="AC2022" s="90"/>
      <c r="AD2022" s="90"/>
      <c r="AE2022" s="90"/>
      <c r="AG2022" s="147"/>
      <c r="AN2022" s="90"/>
      <c r="AO2022" s="90"/>
      <c r="AP2022" s="90"/>
      <c r="AQ2022" s="90"/>
      <c r="AR2022" s="90"/>
      <c r="AS2022" s="90"/>
      <c r="AT2022" s="90"/>
      <c r="AU2022" s="90"/>
    </row>
    <row r="2023" spans="27:47" ht="12.95" customHeight="1">
      <c r="AA2023" s="90"/>
      <c r="AB2023" s="90"/>
      <c r="AC2023" s="90"/>
      <c r="AD2023" s="90"/>
      <c r="AE2023" s="90"/>
      <c r="AG2023" s="147"/>
      <c r="AN2023" s="90"/>
      <c r="AO2023" s="90"/>
      <c r="AP2023" s="90"/>
      <c r="AQ2023" s="90"/>
      <c r="AR2023" s="90"/>
      <c r="AS2023" s="90"/>
      <c r="AT2023" s="90"/>
      <c r="AU2023" s="90"/>
    </row>
    <row r="2024" spans="27:47" ht="12.95" customHeight="1">
      <c r="AA2024" s="90"/>
      <c r="AB2024" s="90"/>
      <c r="AC2024" s="90"/>
      <c r="AD2024" s="90"/>
      <c r="AE2024" s="90"/>
      <c r="AG2024" s="147"/>
      <c r="AN2024" s="90"/>
      <c r="AO2024" s="90"/>
      <c r="AP2024" s="90"/>
      <c r="AQ2024" s="90"/>
      <c r="AR2024" s="90"/>
      <c r="AS2024" s="90"/>
      <c r="AT2024" s="90"/>
      <c r="AU2024" s="90"/>
    </row>
    <row r="2025" spans="27:47" ht="12.95" customHeight="1">
      <c r="AA2025" s="90"/>
      <c r="AB2025" s="90"/>
      <c r="AC2025" s="90"/>
      <c r="AD2025" s="90"/>
      <c r="AE2025" s="90"/>
      <c r="AG2025" s="147"/>
      <c r="AN2025" s="90"/>
      <c r="AO2025" s="90"/>
      <c r="AP2025" s="90"/>
      <c r="AQ2025" s="90"/>
      <c r="AR2025" s="90"/>
      <c r="AS2025" s="90"/>
      <c r="AT2025" s="90"/>
      <c r="AU2025" s="90"/>
    </row>
    <row r="2026" spans="27:47" ht="12.95" customHeight="1">
      <c r="AA2026" s="90"/>
      <c r="AB2026" s="90"/>
      <c r="AC2026" s="90"/>
      <c r="AD2026" s="90"/>
      <c r="AE2026" s="90"/>
      <c r="AG2026" s="147"/>
      <c r="AN2026" s="90"/>
      <c r="AO2026" s="90"/>
      <c r="AP2026" s="90"/>
      <c r="AQ2026" s="90"/>
      <c r="AR2026" s="90"/>
      <c r="AS2026" s="90"/>
      <c r="AT2026" s="90"/>
      <c r="AU2026" s="90"/>
    </row>
    <row r="2027" spans="27:47" ht="12.95" customHeight="1">
      <c r="AA2027" s="90"/>
      <c r="AB2027" s="90"/>
      <c r="AC2027" s="90"/>
      <c r="AD2027" s="90"/>
      <c r="AE2027" s="90"/>
      <c r="AG2027" s="147"/>
      <c r="AN2027" s="90"/>
      <c r="AO2027" s="90"/>
      <c r="AP2027" s="90"/>
      <c r="AQ2027" s="90"/>
      <c r="AR2027" s="90"/>
      <c r="AS2027" s="90"/>
      <c r="AT2027" s="90"/>
      <c r="AU2027" s="90"/>
    </row>
    <row r="2028" spans="27:47" ht="12.95" customHeight="1">
      <c r="AA2028" s="90"/>
      <c r="AB2028" s="90"/>
      <c r="AC2028" s="90"/>
      <c r="AD2028" s="90"/>
      <c r="AE2028" s="90"/>
      <c r="AG2028" s="147"/>
      <c r="AN2028" s="90"/>
      <c r="AO2028" s="90"/>
      <c r="AP2028" s="90"/>
      <c r="AQ2028" s="90"/>
      <c r="AR2028" s="90"/>
      <c r="AS2028" s="90"/>
      <c r="AT2028" s="90"/>
      <c r="AU2028" s="90"/>
    </row>
    <row r="2029" spans="27:47" ht="12.95" customHeight="1">
      <c r="AA2029" s="90"/>
      <c r="AB2029" s="90"/>
      <c r="AC2029" s="90"/>
      <c r="AD2029" s="90"/>
      <c r="AE2029" s="90"/>
      <c r="AG2029" s="147"/>
      <c r="AN2029" s="90"/>
      <c r="AO2029" s="90"/>
      <c r="AP2029" s="90"/>
      <c r="AQ2029" s="90"/>
      <c r="AR2029" s="90"/>
      <c r="AS2029" s="90"/>
      <c r="AT2029" s="90"/>
      <c r="AU2029" s="90"/>
    </row>
    <row r="2030" spans="27:47" ht="12.95" customHeight="1">
      <c r="AA2030" s="90"/>
      <c r="AB2030" s="90"/>
      <c r="AC2030" s="90"/>
      <c r="AD2030" s="90"/>
      <c r="AE2030" s="90"/>
      <c r="AG2030" s="147"/>
      <c r="AN2030" s="90"/>
      <c r="AO2030" s="90"/>
      <c r="AP2030" s="90"/>
      <c r="AQ2030" s="90"/>
      <c r="AR2030" s="90"/>
      <c r="AS2030" s="90"/>
      <c r="AT2030" s="90"/>
      <c r="AU2030" s="90"/>
    </row>
    <row r="2031" spans="27:47" ht="12.95" customHeight="1">
      <c r="AA2031" s="90"/>
      <c r="AB2031" s="90"/>
      <c r="AC2031" s="90"/>
      <c r="AD2031" s="90"/>
      <c r="AE2031" s="90"/>
      <c r="AG2031" s="147"/>
      <c r="AN2031" s="90"/>
      <c r="AO2031" s="90"/>
      <c r="AP2031" s="90"/>
      <c r="AQ2031" s="90"/>
      <c r="AR2031" s="90"/>
      <c r="AS2031" s="90"/>
      <c r="AT2031" s="90"/>
      <c r="AU2031" s="90"/>
    </row>
    <row r="2032" spans="27:47" ht="12.95" customHeight="1">
      <c r="AA2032" s="90"/>
      <c r="AB2032" s="90"/>
      <c r="AC2032" s="90"/>
      <c r="AD2032" s="90"/>
      <c r="AE2032" s="90"/>
      <c r="AG2032" s="147"/>
      <c r="AN2032" s="90"/>
      <c r="AO2032" s="90"/>
      <c r="AP2032" s="90"/>
      <c r="AQ2032" s="90"/>
      <c r="AR2032" s="90"/>
      <c r="AS2032" s="90"/>
      <c r="AT2032" s="90"/>
      <c r="AU2032" s="90"/>
    </row>
    <row r="2033" spans="27:47" ht="12.95" customHeight="1">
      <c r="AA2033" s="90"/>
      <c r="AB2033" s="90"/>
      <c r="AC2033" s="90"/>
      <c r="AD2033" s="90"/>
      <c r="AE2033" s="90"/>
      <c r="AG2033" s="147"/>
      <c r="AN2033" s="90"/>
      <c r="AO2033" s="90"/>
      <c r="AP2033" s="90"/>
      <c r="AQ2033" s="90"/>
      <c r="AR2033" s="90"/>
      <c r="AS2033" s="90"/>
      <c r="AT2033" s="90"/>
      <c r="AU2033" s="90"/>
    </row>
    <row r="2034" spans="27:47" ht="12.95" customHeight="1">
      <c r="AA2034" s="90"/>
      <c r="AB2034" s="90"/>
      <c r="AC2034" s="90"/>
      <c r="AD2034" s="90"/>
      <c r="AE2034" s="90"/>
      <c r="AG2034" s="147"/>
      <c r="AN2034" s="90"/>
      <c r="AO2034" s="90"/>
      <c r="AP2034" s="90"/>
      <c r="AQ2034" s="90"/>
      <c r="AR2034" s="90"/>
      <c r="AS2034" s="90"/>
      <c r="AT2034" s="90"/>
      <c r="AU2034" s="90"/>
    </row>
    <row r="2035" spans="27:47" ht="12.95" customHeight="1">
      <c r="AA2035" s="90"/>
      <c r="AB2035" s="90"/>
      <c r="AC2035" s="90"/>
      <c r="AD2035" s="90"/>
      <c r="AE2035" s="90"/>
      <c r="AG2035" s="147"/>
      <c r="AN2035" s="90"/>
      <c r="AO2035" s="90"/>
      <c r="AP2035" s="90"/>
      <c r="AQ2035" s="90"/>
      <c r="AR2035" s="90"/>
      <c r="AS2035" s="90"/>
      <c r="AT2035" s="90"/>
      <c r="AU2035" s="90"/>
    </row>
    <row r="2036" spans="27:47" ht="12.95" customHeight="1">
      <c r="AA2036" s="90"/>
      <c r="AB2036" s="90"/>
      <c r="AC2036" s="90"/>
      <c r="AD2036" s="90"/>
      <c r="AE2036" s="90"/>
      <c r="AG2036" s="147"/>
      <c r="AN2036" s="90"/>
      <c r="AO2036" s="90"/>
      <c r="AP2036" s="90"/>
      <c r="AQ2036" s="90"/>
      <c r="AR2036" s="90"/>
      <c r="AS2036" s="90"/>
      <c r="AT2036" s="90"/>
      <c r="AU2036" s="90"/>
    </row>
    <row r="2037" spans="27:47" ht="12.95" customHeight="1">
      <c r="AA2037" s="90"/>
      <c r="AB2037" s="90"/>
      <c r="AC2037" s="90"/>
      <c r="AD2037" s="90"/>
      <c r="AE2037" s="90"/>
      <c r="AG2037" s="147"/>
      <c r="AN2037" s="90"/>
      <c r="AO2037" s="90"/>
      <c r="AP2037" s="90"/>
      <c r="AQ2037" s="90"/>
      <c r="AR2037" s="90"/>
      <c r="AS2037" s="90"/>
      <c r="AT2037" s="90"/>
      <c r="AU2037" s="90"/>
    </row>
    <row r="2038" spans="27:47" ht="12.95" customHeight="1">
      <c r="AA2038" s="90"/>
      <c r="AB2038" s="90"/>
      <c r="AC2038" s="90"/>
      <c r="AD2038" s="90"/>
      <c r="AE2038" s="90"/>
      <c r="AG2038" s="147"/>
      <c r="AN2038" s="90"/>
      <c r="AO2038" s="90"/>
      <c r="AP2038" s="90"/>
      <c r="AQ2038" s="90"/>
      <c r="AR2038" s="90"/>
      <c r="AS2038" s="90"/>
      <c r="AT2038" s="90"/>
      <c r="AU2038" s="90"/>
    </row>
    <row r="2039" spans="27:47" ht="12.95" customHeight="1">
      <c r="AA2039" s="90"/>
      <c r="AB2039" s="90"/>
      <c r="AC2039" s="90"/>
      <c r="AD2039" s="90"/>
      <c r="AE2039" s="90"/>
      <c r="AG2039" s="147"/>
      <c r="AN2039" s="90"/>
      <c r="AO2039" s="90"/>
      <c r="AP2039" s="90"/>
      <c r="AQ2039" s="90"/>
      <c r="AR2039" s="90"/>
      <c r="AS2039" s="90"/>
      <c r="AT2039" s="90"/>
      <c r="AU2039" s="90"/>
    </row>
    <row r="2040" spans="27:47" ht="12.95" customHeight="1">
      <c r="AA2040" s="90"/>
      <c r="AB2040" s="90"/>
      <c r="AC2040" s="90"/>
      <c r="AD2040" s="90"/>
      <c r="AE2040" s="90"/>
      <c r="AG2040" s="147"/>
      <c r="AN2040" s="90"/>
      <c r="AO2040" s="90"/>
      <c r="AP2040" s="90"/>
      <c r="AQ2040" s="90"/>
      <c r="AR2040" s="90"/>
      <c r="AS2040" s="90"/>
      <c r="AT2040" s="90"/>
      <c r="AU2040" s="90"/>
    </row>
    <row r="2041" spans="27:47" ht="12.95" customHeight="1">
      <c r="AA2041" s="90"/>
      <c r="AB2041" s="90"/>
      <c r="AC2041" s="90"/>
      <c r="AD2041" s="90"/>
      <c r="AE2041" s="90"/>
      <c r="AG2041" s="147"/>
      <c r="AN2041" s="90"/>
      <c r="AO2041" s="90"/>
      <c r="AP2041" s="90"/>
      <c r="AQ2041" s="90"/>
      <c r="AR2041" s="90"/>
      <c r="AS2041" s="90"/>
      <c r="AT2041" s="90"/>
      <c r="AU2041" s="90"/>
    </row>
    <row r="2042" spans="27:47" ht="12.95" customHeight="1">
      <c r="AA2042" s="90"/>
      <c r="AB2042" s="90"/>
      <c r="AC2042" s="90"/>
      <c r="AD2042" s="90"/>
      <c r="AE2042" s="90"/>
      <c r="AG2042" s="147"/>
      <c r="AN2042" s="90"/>
      <c r="AO2042" s="90"/>
      <c r="AP2042" s="90"/>
      <c r="AQ2042" s="90"/>
      <c r="AR2042" s="90"/>
      <c r="AS2042" s="90"/>
      <c r="AT2042" s="90"/>
      <c r="AU2042" s="90"/>
    </row>
    <row r="2043" spans="27:47" ht="12.95" customHeight="1">
      <c r="AA2043" s="90"/>
      <c r="AB2043" s="90"/>
      <c r="AC2043" s="90"/>
      <c r="AD2043" s="90"/>
      <c r="AE2043" s="90"/>
      <c r="AG2043" s="147"/>
      <c r="AN2043" s="90"/>
      <c r="AO2043" s="90"/>
      <c r="AP2043" s="90"/>
      <c r="AQ2043" s="90"/>
      <c r="AR2043" s="90"/>
      <c r="AS2043" s="90"/>
      <c r="AT2043" s="90"/>
      <c r="AU2043" s="90"/>
    </row>
    <row r="2044" spans="27:47" ht="12.95" customHeight="1">
      <c r="AA2044" s="90"/>
      <c r="AB2044" s="90"/>
      <c r="AC2044" s="90"/>
      <c r="AD2044" s="90"/>
      <c r="AE2044" s="90"/>
      <c r="AG2044" s="147"/>
      <c r="AN2044" s="90"/>
      <c r="AO2044" s="90"/>
      <c r="AP2044" s="90"/>
      <c r="AQ2044" s="90"/>
      <c r="AR2044" s="90"/>
      <c r="AS2044" s="90"/>
      <c r="AT2044" s="90"/>
      <c r="AU2044" s="90"/>
    </row>
    <row r="2045" spans="27:47" ht="12.95" customHeight="1">
      <c r="AA2045" s="90"/>
      <c r="AB2045" s="90"/>
      <c r="AC2045" s="90"/>
      <c r="AD2045" s="90"/>
      <c r="AE2045" s="90"/>
      <c r="AG2045" s="147"/>
      <c r="AN2045" s="90"/>
      <c r="AO2045" s="90"/>
      <c r="AP2045" s="90"/>
      <c r="AQ2045" s="90"/>
      <c r="AR2045" s="90"/>
      <c r="AS2045" s="90"/>
      <c r="AT2045" s="90"/>
      <c r="AU2045" s="90"/>
    </row>
    <row r="2046" spans="27:47" ht="12.95" customHeight="1">
      <c r="AA2046" s="90"/>
      <c r="AB2046" s="90"/>
      <c r="AC2046" s="90"/>
      <c r="AD2046" s="90"/>
      <c r="AE2046" s="90"/>
      <c r="AG2046" s="147"/>
      <c r="AN2046" s="90"/>
      <c r="AO2046" s="90"/>
      <c r="AP2046" s="90"/>
      <c r="AQ2046" s="90"/>
      <c r="AR2046" s="90"/>
      <c r="AS2046" s="90"/>
      <c r="AT2046" s="90"/>
      <c r="AU2046" s="90"/>
    </row>
    <row r="2047" spans="27:47" ht="12.95" customHeight="1">
      <c r="AA2047" s="90"/>
      <c r="AB2047" s="90"/>
      <c r="AC2047" s="90"/>
      <c r="AD2047" s="90"/>
      <c r="AE2047" s="90"/>
      <c r="AG2047" s="147"/>
      <c r="AN2047" s="90"/>
      <c r="AO2047" s="90"/>
      <c r="AP2047" s="90"/>
      <c r="AQ2047" s="90"/>
      <c r="AR2047" s="90"/>
      <c r="AS2047" s="90"/>
      <c r="AT2047" s="90"/>
      <c r="AU2047" s="90"/>
    </row>
    <row r="2048" spans="27:47" ht="12.95" customHeight="1">
      <c r="AA2048" s="90"/>
      <c r="AB2048" s="90"/>
      <c r="AC2048" s="90"/>
      <c r="AD2048" s="90"/>
      <c r="AE2048" s="90"/>
      <c r="AG2048" s="147"/>
      <c r="AN2048" s="90"/>
      <c r="AO2048" s="90"/>
      <c r="AP2048" s="90"/>
      <c r="AQ2048" s="90"/>
      <c r="AR2048" s="90"/>
      <c r="AS2048" s="90"/>
      <c r="AT2048" s="90"/>
      <c r="AU2048" s="90"/>
    </row>
    <row r="2049" spans="27:47" ht="12.95" customHeight="1">
      <c r="AA2049" s="90"/>
      <c r="AB2049" s="90"/>
      <c r="AC2049" s="90"/>
      <c r="AD2049" s="90"/>
      <c r="AE2049" s="90"/>
      <c r="AG2049" s="147"/>
      <c r="AN2049" s="90"/>
      <c r="AO2049" s="90"/>
      <c r="AP2049" s="90"/>
      <c r="AQ2049" s="90"/>
      <c r="AR2049" s="90"/>
      <c r="AS2049" s="90"/>
      <c r="AT2049" s="90"/>
      <c r="AU2049" s="90"/>
    </row>
    <row r="2050" spans="27:47" ht="12.95" customHeight="1">
      <c r="AA2050" s="90"/>
      <c r="AB2050" s="90"/>
      <c r="AC2050" s="90"/>
      <c r="AD2050" s="90"/>
      <c r="AE2050" s="90"/>
      <c r="AG2050" s="147"/>
      <c r="AN2050" s="90"/>
      <c r="AO2050" s="90"/>
      <c r="AP2050" s="90"/>
      <c r="AQ2050" s="90"/>
      <c r="AR2050" s="90"/>
      <c r="AS2050" s="90"/>
      <c r="AT2050" s="90"/>
      <c r="AU2050" s="90"/>
    </row>
    <row r="2051" spans="27:47" ht="12.95" customHeight="1">
      <c r="AA2051" s="90"/>
      <c r="AB2051" s="90"/>
      <c r="AC2051" s="90"/>
      <c r="AD2051" s="90"/>
      <c r="AE2051" s="90"/>
      <c r="AG2051" s="147"/>
      <c r="AN2051" s="90"/>
      <c r="AO2051" s="90"/>
      <c r="AP2051" s="90"/>
      <c r="AQ2051" s="90"/>
      <c r="AR2051" s="90"/>
      <c r="AS2051" s="90"/>
      <c r="AT2051" s="90"/>
      <c r="AU2051" s="90"/>
    </row>
    <row r="2052" spans="27:47" ht="12.95" customHeight="1">
      <c r="AA2052" s="90"/>
      <c r="AB2052" s="90"/>
      <c r="AC2052" s="90"/>
      <c r="AD2052" s="90"/>
      <c r="AE2052" s="90"/>
      <c r="AG2052" s="147"/>
      <c r="AN2052" s="90"/>
      <c r="AO2052" s="90"/>
      <c r="AP2052" s="90"/>
      <c r="AQ2052" s="90"/>
      <c r="AR2052" s="90"/>
      <c r="AS2052" s="90"/>
      <c r="AT2052" s="90"/>
      <c r="AU2052" s="90"/>
    </row>
    <row r="2053" spans="27:47" ht="12.95" customHeight="1">
      <c r="AA2053" s="90"/>
      <c r="AB2053" s="90"/>
      <c r="AC2053" s="90"/>
      <c r="AD2053" s="90"/>
      <c r="AE2053" s="90"/>
      <c r="AG2053" s="147"/>
      <c r="AN2053" s="90"/>
      <c r="AO2053" s="90"/>
      <c r="AP2053" s="90"/>
      <c r="AQ2053" s="90"/>
      <c r="AR2053" s="90"/>
      <c r="AS2053" s="90"/>
      <c r="AT2053" s="90"/>
      <c r="AU2053" s="90"/>
    </row>
    <row r="2054" spans="27:47" ht="12.95" customHeight="1">
      <c r="AA2054" s="90"/>
      <c r="AB2054" s="90"/>
      <c r="AC2054" s="90"/>
      <c r="AD2054" s="90"/>
      <c r="AE2054" s="90"/>
      <c r="AG2054" s="147"/>
      <c r="AN2054" s="90"/>
      <c r="AO2054" s="90"/>
      <c r="AP2054" s="90"/>
      <c r="AQ2054" s="90"/>
      <c r="AR2054" s="90"/>
      <c r="AS2054" s="90"/>
      <c r="AT2054" s="90"/>
      <c r="AU2054" s="90"/>
    </row>
    <row r="2055" spans="27:47" ht="12.95" customHeight="1">
      <c r="AA2055" s="90"/>
      <c r="AB2055" s="90"/>
      <c r="AC2055" s="90"/>
      <c r="AD2055" s="90"/>
      <c r="AE2055" s="90"/>
      <c r="AG2055" s="147"/>
      <c r="AN2055" s="90"/>
      <c r="AO2055" s="90"/>
      <c r="AP2055" s="90"/>
      <c r="AQ2055" s="90"/>
      <c r="AR2055" s="90"/>
      <c r="AS2055" s="90"/>
      <c r="AT2055" s="90"/>
      <c r="AU2055" s="90"/>
    </row>
    <row r="2056" spans="27:47" ht="12.95" customHeight="1">
      <c r="AA2056" s="90"/>
      <c r="AB2056" s="90"/>
      <c r="AC2056" s="90"/>
      <c r="AD2056" s="90"/>
      <c r="AE2056" s="90"/>
      <c r="AG2056" s="147"/>
      <c r="AN2056" s="90"/>
      <c r="AO2056" s="90"/>
      <c r="AP2056" s="90"/>
      <c r="AQ2056" s="90"/>
      <c r="AR2056" s="90"/>
      <c r="AS2056" s="90"/>
      <c r="AT2056" s="90"/>
      <c r="AU2056" s="90"/>
    </row>
    <row r="2057" spans="27:47" ht="12.95" customHeight="1">
      <c r="AA2057" s="90"/>
      <c r="AB2057" s="90"/>
      <c r="AC2057" s="90"/>
      <c r="AD2057" s="90"/>
      <c r="AE2057" s="90"/>
      <c r="AG2057" s="147"/>
      <c r="AN2057" s="90"/>
      <c r="AO2057" s="90"/>
      <c r="AP2057" s="90"/>
      <c r="AQ2057" s="90"/>
      <c r="AR2057" s="90"/>
      <c r="AS2057" s="90"/>
      <c r="AT2057" s="90"/>
      <c r="AU2057" s="90"/>
    </row>
    <row r="2058" spans="27:47" ht="12.95" customHeight="1">
      <c r="AA2058" s="90"/>
      <c r="AB2058" s="90"/>
      <c r="AC2058" s="90"/>
      <c r="AD2058" s="90"/>
      <c r="AE2058" s="90"/>
      <c r="AG2058" s="147"/>
      <c r="AN2058" s="90"/>
      <c r="AO2058" s="90"/>
      <c r="AP2058" s="90"/>
      <c r="AQ2058" s="90"/>
      <c r="AR2058" s="90"/>
      <c r="AS2058" s="90"/>
      <c r="AT2058" s="90"/>
      <c r="AU2058" s="90"/>
    </row>
    <row r="2059" spans="27:47" ht="12.95" customHeight="1">
      <c r="AA2059" s="90"/>
      <c r="AB2059" s="90"/>
      <c r="AC2059" s="90"/>
      <c r="AD2059" s="90"/>
      <c r="AE2059" s="90"/>
      <c r="AG2059" s="147"/>
      <c r="AN2059" s="90"/>
      <c r="AO2059" s="90"/>
      <c r="AP2059" s="90"/>
      <c r="AQ2059" s="90"/>
      <c r="AR2059" s="90"/>
      <c r="AS2059" s="90"/>
      <c r="AT2059" s="90"/>
      <c r="AU2059" s="90"/>
    </row>
    <row r="2060" spans="27:47" ht="12.95" customHeight="1">
      <c r="AA2060" s="90"/>
      <c r="AB2060" s="90"/>
      <c r="AC2060" s="90"/>
      <c r="AD2060" s="90"/>
      <c r="AE2060" s="90"/>
      <c r="AG2060" s="147"/>
      <c r="AN2060" s="90"/>
      <c r="AO2060" s="90"/>
      <c r="AP2060" s="90"/>
      <c r="AQ2060" s="90"/>
      <c r="AR2060" s="90"/>
      <c r="AS2060" s="90"/>
      <c r="AT2060" s="90"/>
      <c r="AU2060" s="90"/>
    </row>
    <row r="2061" spans="27:47" ht="12.95" customHeight="1">
      <c r="AA2061" s="90"/>
      <c r="AB2061" s="90"/>
      <c r="AC2061" s="90"/>
      <c r="AD2061" s="90"/>
      <c r="AE2061" s="90"/>
      <c r="AG2061" s="147"/>
      <c r="AN2061" s="90"/>
      <c r="AO2061" s="90"/>
      <c r="AP2061" s="90"/>
      <c r="AQ2061" s="90"/>
      <c r="AR2061" s="90"/>
      <c r="AS2061" s="90"/>
      <c r="AT2061" s="90"/>
      <c r="AU2061" s="90"/>
    </row>
    <row r="2062" spans="27:47" ht="12.95" customHeight="1">
      <c r="AA2062" s="90"/>
      <c r="AB2062" s="90"/>
      <c r="AC2062" s="90"/>
      <c r="AD2062" s="90"/>
      <c r="AE2062" s="90"/>
      <c r="AG2062" s="147"/>
      <c r="AN2062" s="90"/>
      <c r="AO2062" s="90"/>
      <c r="AP2062" s="90"/>
      <c r="AQ2062" s="90"/>
      <c r="AR2062" s="90"/>
      <c r="AS2062" s="90"/>
      <c r="AT2062" s="90"/>
      <c r="AU2062" s="90"/>
    </row>
    <row r="2063" spans="27:47" ht="12.95" customHeight="1">
      <c r="AA2063" s="90"/>
      <c r="AB2063" s="90"/>
      <c r="AC2063" s="90"/>
      <c r="AD2063" s="90"/>
      <c r="AE2063" s="90"/>
      <c r="AG2063" s="147"/>
      <c r="AN2063" s="90"/>
      <c r="AO2063" s="90"/>
      <c r="AP2063" s="90"/>
      <c r="AQ2063" s="90"/>
      <c r="AR2063" s="90"/>
      <c r="AS2063" s="90"/>
      <c r="AT2063" s="90"/>
      <c r="AU2063" s="90"/>
    </row>
    <row r="2064" spans="27:47" ht="12.95" customHeight="1">
      <c r="AA2064" s="90"/>
      <c r="AB2064" s="90"/>
      <c r="AC2064" s="90"/>
      <c r="AD2064" s="90"/>
      <c r="AE2064" s="90"/>
      <c r="AG2064" s="147"/>
      <c r="AN2064" s="90"/>
      <c r="AO2064" s="90"/>
      <c r="AP2064" s="90"/>
      <c r="AQ2064" s="90"/>
      <c r="AR2064" s="90"/>
      <c r="AS2064" s="90"/>
      <c r="AT2064" s="90"/>
      <c r="AU2064" s="90"/>
    </row>
    <row r="2065" spans="27:47" ht="12.95" customHeight="1">
      <c r="AA2065" s="90"/>
      <c r="AB2065" s="90"/>
      <c r="AC2065" s="90"/>
      <c r="AD2065" s="90"/>
      <c r="AE2065" s="90"/>
      <c r="AG2065" s="147"/>
      <c r="AN2065" s="90"/>
      <c r="AO2065" s="90"/>
      <c r="AP2065" s="90"/>
      <c r="AQ2065" s="90"/>
      <c r="AR2065" s="90"/>
      <c r="AS2065" s="90"/>
      <c r="AT2065" s="90"/>
      <c r="AU2065" s="90"/>
    </row>
    <row r="2066" spans="27:47" ht="12.95" customHeight="1">
      <c r="AA2066" s="90"/>
      <c r="AB2066" s="90"/>
      <c r="AC2066" s="90"/>
      <c r="AD2066" s="90"/>
      <c r="AE2066" s="90"/>
      <c r="AF2066" s="185"/>
      <c r="AG2066" s="147"/>
      <c r="AN2066" s="90"/>
      <c r="AO2066" s="90"/>
      <c r="AP2066" s="90"/>
      <c r="AQ2066" s="90"/>
      <c r="AR2066" s="90"/>
      <c r="AS2066" s="90"/>
      <c r="AT2066" s="90"/>
      <c r="AU2066" s="90"/>
    </row>
    <row r="2067" spans="27:47" ht="12.95" customHeight="1">
      <c r="AA2067" s="90"/>
      <c r="AB2067" s="90"/>
      <c r="AC2067" s="90"/>
      <c r="AD2067" s="90"/>
      <c r="AE2067" s="90"/>
      <c r="AF2067" s="185"/>
      <c r="AG2067" s="147"/>
      <c r="AN2067" s="90"/>
      <c r="AO2067" s="90"/>
      <c r="AP2067" s="90"/>
      <c r="AQ2067" s="90"/>
      <c r="AR2067" s="90"/>
      <c r="AS2067" s="90"/>
      <c r="AT2067" s="90"/>
      <c r="AU2067" s="90"/>
    </row>
    <row r="2068" spans="27:47" ht="12.95" customHeight="1">
      <c r="AA2068" s="90"/>
      <c r="AB2068" s="90"/>
      <c r="AC2068" s="90"/>
      <c r="AD2068" s="90"/>
      <c r="AE2068" s="90"/>
      <c r="AF2068" s="185"/>
      <c r="AG2068" s="147"/>
      <c r="AN2068" s="90"/>
      <c r="AO2068" s="90"/>
      <c r="AP2068" s="90"/>
      <c r="AQ2068" s="90"/>
      <c r="AR2068" s="90"/>
      <c r="AS2068" s="90"/>
      <c r="AT2068" s="90"/>
      <c r="AU2068" s="90"/>
    </row>
    <row r="2069" spans="27:47" ht="12.95" customHeight="1">
      <c r="AA2069" s="90"/>
      <c r="AB2069" s="90"/>
      <c r="AC2069" s="90"/>
      <c r="AD2069" s="90"/>
      <c r="AE2069" s="90"/>
      <c r="AF2069" s="185"/>
      <c r="AG2069" s="147"/>
      <c r="AN2069" s="90"/>
      <c r="AO2069" s="90"/>
      <c r="AP2069" s="90"/>
      <c r="AQ2069" s="90"/>
      <c r="AR2069" s="90"/>
      <c r="AS2069" s="90"/>
      <c r="AT2069" s="90"/>
      <c r="AU2069" s="90"/>
    </row>
    <row r="2070" spans="27:47" ht="12.95" customHeight="1">
      <c r="AA2070" s="90"/>
      <c r="AB2070" s="90"/>
      <c r="AC2070" s="90"/>
      <c r="AD2070" s="90"/>
      <c r="AE2070" s="90"/>
      <c r="AF2070" s="185"/>
      <c r="AG2070" s="147"/>
      <c r="AN2070" s="90"/>
      <c r="AO2070" s="90"/>
      <c r="AP2070" s="90"/>
      <c r="AQ2070" s="90"/>
      <c r="AR2070" s="90"/>
      <c r="AS2070" s="90"/>
      <c r="AT2070" s="90"/>
      <c r="AU2070" s="90"/>
    </row>
    <row r="2071" spans="27:47" ht="12.95" customHeight="1">
      <c r="AA2071" s="90"/>
      <c r="AB2071" s="90"/>
      <c r="AC2071" s="90"/>
      <c r="AD2071" s="90"/>
      <c r="AE2071" s="90"/>
      <c r="AF2071" s="185"/>
      <c r="AG2071" s="147"/>
      <c r="AN2071" s="90"/>
      <c r="AO2071" s="90"/>
      <c r="AP2071" s="90"/>
      <c r="AQ2071" s="90"/>
      <c r="AR2071" s="90"/>
      <c r="AS2071" s="90"/>
      <c r="AT2071" s="90"/>
      <c r="AU2071" s="90"/>
    </row>
    <row r="2072" spans="27:47" ht="12.95" customHeight="1">
      <c r="AA2072" s="90"/>
      <c r="AB2072" s="90"/>
      <c r="AC2072" s="90"/>
      <c r="AD2072" s="90"/>
      <c r="AE2072" s="90"/>
      <c r="AF2072" s="185"/>
      <c r="AG2072" s="147"/>
      <c r="AN2072" s="90"/>
      <c r="AO2072" s="90"/>
      <c r="AP2072" s="90"/>
      <c r="AQ2072" s="90"/>
      <c r="AR2072" s="90"/>
      <c r="AS2072" s="90"/>
      <c r="AT2072" s="90"/>
      <c r="AU2072" s="90"/>
    </row>
    <row r="2073" spans="27:47" ht="12.95" customHeight="1">
      <c r="AA2073" s="90"/>
      <c r="AB2073" s="90"/>
      <c r="AC2073" s="90"/>
      <c r="AD2073" s="90"/>
      <c r="AE2073" s="90"/>
      <c r="AF2073" s="185"/>
      <c r="AG2073" s="147"/>
      <c r="AN2073" s="90"/>
      <c r="AO2073" s="90"/>
      <c r="AP2073" s="90"/>
      <c r="AQ2073" s="90"/>
      <c r="AR2073" s="90"/>
      <c r="AS2073" s="90"/>
      <c r="AT2073" s="90"/>
      <c r="AU2073" s="90"/>
    </row>
    <row r="2074" spans="27:47" ht="12.95" customHeight="1">
      <c r="AA2074" s="90"/>
      <c r="AB2074" s="90"/>
      <c r="AC2074" s="90"/>
      <c r="AD2074" s="90"/>
      <c r="AE2074" s="90"/>
      <c r="AF2074" s="185"/>
      <c r="AG2074" s="147"/>
      <c r="AN2074" s="90"/>
      <c r="AO2074" s="90"/>
      <c r="AP2074" s="90"/>
      <c r="AQ2074" s="90"/>
      <c r="AR2074" s="90"/>
      <c r="AS2074" s="90"/>
      <c r="AT2074" s="90"/>
      <c r="AU2074" s="90"/>
    </row>
    <row r="2075" spans="27:47" ht="12.95" customHeight="1">
      <c r="AA2075" s="90"/>
      <c r="AB2075" s="90"/>
      <c r="AC2075" s="90"/>
      <c r="AD2075" s="90"/>
      <c r="AE2075" s="90"/>
      <c r="AF2075" s="185"/>
      <c r="AG2075" s="147"/>
      <c r="AN2075" s="90"/>
      <c r="AO2075" s="90"/>
      <c r="AP2075" s="90"/>
      <c r="AQ2075" s="90"/>
      <c r="AR2075" s="90"/>
      <c r="AS2075" s="90"/>
      <c r="AT2075" s="90"/>
      <c r="AU2075" s="90"/>
    </row>
    <row r="2076" spans="27:47" ht="12.95" customHeight="1">
      <c r="AA2076" s="90"/>
      <c r="AB2076" s="90"/>
      <c r="AC2076" s="90"/>
      <c r="AD2076" s="90"/>
      <c r="AE2076" s="90"/>
      <c r="AF2076" s="185"/>
      <c r="AG2076" s="147"/>
      <c r="AN2076" s="90"/>
      <c r="AO2076" s="90"/>
      <c r="AP2076" s="90"/>
      <c r="AQ2076" s="90"/>
      <c r="AR2076" s="90"/>
      <c r="AS2076" s="90"/>
      <c r="AT2076" s="90"/>
      <c r="AU2076" s="90"/>
    </row>
    <row r="2077" spans="27:47" ht="12.95" customHeight="1">
      <c r="AA2077" s="90"/>
      <c r="AB2077" s="90"/>
      <c r="AC2077" s="90"/>
      <c r="AD2077" s="90"/>
      <c r="AE2077" s="90"/>
      <c r="AF2077" s="185"/>
      <c r="AG2077" s="147"/>
      <c r="AN2077" s="90"/>
      <c r="AO2077" s="90"/>
      <c r="AP2077" s="90"/>
      <c r="AQ2077" s="90"/>
      <c r="AR2077" s="90"/>
      <c r="AS2077" s="90"/>
      <c r="AT2077" s="90"/>
      <c r="AU2077" s="90"/>
    </row>
    <row r="2078" spans="27:47" ht="12.95" customHeight="1">
      <c r="AA2078" s="90"/>
      <c r="AB2078" s="90"/>
      <c r="AC2078" s="90"/>
      <c r="AD2078" s="90"/>
      <c r="AE2078" s="90"/>
      <c r="AF2078" s="185"/>
      <c r="AG2078" s="147"/>
      <c r="AN2078" s="90"/>
      <c r="AO2078" s="90"/>
      <c r="AP2078" s="90"/>
      <c r="AQ2078" s="90"/>
      <c r="AR2078" s="90"/>
      <c r="AS2078" s="90"/>
      <c r="AT2078" s="90"/>
      <c r="AU2078" s="90"/>
    </row>
    <row r="2079" spans="27:47" ht="12.95" customHeight="1">
      <c r="AA2079" s="90"/>
      <c r="AB2079" s="90"/>
      <c r="AC2079" s="90"/>
      <c r="AD2079" s="90"/>
      <c r="AE2079" s="90"/>
      <c r="AF2079" s="185"/>
      <c r="AG2079" s="147"/>
      <c r="AN2079" s="90"/>
      <c r="AO2079" s="90"/>
      <c r="AP2079" s="90"/>
      <c r="AQ2079" s="90"/>
      <c r="AR2079" s="90"/>
      <c r="AS2079" s="90"/>
      <c r="AT2079" s="90"/>
      <c r="AU2079" s="90"/>
    </row>
    <row r="2080" spans="27:47" ht="12.95" customHeight="1">
      <c r="AA2080" s="90"/>
      <c r="AB2080" s="90"/>
      <c r="AC2080" s="90"/>
      <c r="AD2080" s="90"/>
      <c r="AE2080" s="90"/>
      <c r="AF2080" s="185"/>
      <c r="AG2080" s="147"/>
      <c r="AN2080" s="90"/>
      <c r="AO2080" s="90"/>
      <c r="AP2080" s="90"/>
      <c r="AQ2080" s="90"/>
      <c r="AR2080" s="90"/>
      <c r="AS2080" s="90"/>
      <c r="AT2080" s="90"/>
      <c r="AU2080" s="90"/>
    </row>
    <row r="2081" spans="27:47" ht="12.95" customHeight="1">
      <c r="AA2081" s="90"/>
      <c r="AB2081" s="90"/>
      <c r="AC2081" s="90"/>
      <c r="AD2081" s="90"/>
      <c r="AE2081" s="90"/>
      <c r="AF2081" s="185"/>
      <c r="AG2081" s="147"/>
      <c r="AN2081" s="90"/>
      <c r="AO2081" s="90"/>
      <c r="AP2081" s="90"/>
      <c r="AQ2081" s="90"/>
      <c r="AR2081" s="90"/>
      <c r="AS2081" s="90"/>
      <c r="AT2081" s="90"/>
      <c r="AU2081" s="90"/>
    </row>
    <row r="2082" spans="27:47" ht="12.95" customHeight="1">
      <c r="AA2082" s="90"/>
      <c r="AB2082" s="90"/>
      <c r="AC2082" s="90"/>
      <c r="AD2082" s="90"/>
      <c r="AE2082" s="90"/>
      <c r="AF2082" s="185"/>
      <c r="AG2082" s="147"/>
      <c r="AN2082" s="90"/>
      <c r="AO2082" s="90"/>
      <c r="AP2082" s="90"/>
      <c r="AQ2082" s="90"/>
      <c r="AR2082" s="90"/>
      <c r="AS2082" s="90"/>
      <c r="AT2082" s="90"/>
      <c r="AU2082" s="90"/>
    </row>
    <row r="2083" spans="27:47" ht="12.95" customHeight="1">
      <c r="AA2083" s="90"/>
      <c r="AB2083" s="90"/>
      <c r="AC2083" s="90"/>
      <c r="AD2083" s="90"/>
      <c r="AE2083" s="90"/>
      <c r="AF2083" s="185"/>
      <c r="AG2083" s="147"/>
      <c r="AN2083" s="90"/>
      <c r="AO2083" s="90"/>
      <c r="AP2083" s="90"/>
      <c r="AQ2083" s="90"/>
      <c r="AR2083" s="90"/>
      <c r="AS2083" s="90"/>
      <c r="AT2083" s="90"/>
      <c r="AU2083" s="90"/>
    </row>
    <row r="2084" spans="27:47" ht="12.95" customHeight="1">
      <c r="AA2084" s="90"/>
      <c r="AB2084" s="90"/>
      <c r="AC2084" s="90"/>
      <c r="AD2084" s="90"/>
      <c r="AE2084" s="90"/>
      <c r="AF2084" s="185"/>
      <c r="AG2084" s="147"/>
      <c r="AN2084" s="90"/>
      <c r="AO2084" s="90"/>
      <c r="AP2084" s="90"/>
      <c r="AQ2084" s="90"/>
      <c r="AR2084" s="90"/>
      <c r="AS2084" s="90"/>
      <c r="AT2084" s="90"/>
      <c r="AU2084" s="90"/>
    </row>
    <row r="2085" spans="27:47" ht="12.95" customHeight="1">
      <c r="AA2085" s="90"/>
      <c r="AB2085" s="90"/>
      <c r="AC2085" s="90"/>
      <c r="AD2085" s="90"/>
      <c r="AE2085" s="90"/>
      <c r="AF2085" s="185"/>
      <c r="AG2085" s="147"/>
      <c r="AN2085" s="90"/>
      <c r="AO2085" s="90"/>
      <c r="AP2085" s="90"/>
      <c r="AQ2085" s="90"/>
      <c r="AR2085" s="90"/>
      <c r="AS2085" s="90"/>
      <c r="AT2085" s="90"/>
      <c r="AU2085" s="90"/>
    </row>
    <row r="2086" spans="27:47" ht="12.95" customHeight="1">
      <c r="AA2086" s="90"/>
      <c r="AB2086" s="90"/>
      <c r="AC2086" s="90"/>
      <c r="AD2086" s="90"/>
      <c r="AE2086" s="90"/>
      <c r="AF2086" s="185"/>
      <c r="AG2086" s="147"/>
      <c r="AN2086" s="90"/>
      <c r="AO2086" s="90"/>
      <c r="AP2086" s="90"/>
      <c r="AQ2086" s="90"/>
      <c r="AR2086" s="90"/>
      <c r="AS2086" s="90"/>
      <c r="AT2086" s="90"/>
      <c r="AU2086" s="90"/>
    </row>
    <row r="2087" spans="27:47" ht="12.95" customHeight="1">
      <c r="AA2087" s="90"/>
      <c r="AB2087" s="90"/>
      <c r="AC2087" s="90"/>
      <c r="AD2087" s="90"/>
      <c r="AE2087" s="90"/>
      <c r="AF2087" s="185"/>
      <c r="AG2087" s="147"/>
      <c r="AN2087" s="90"/>
      <c r="AO2087" s="90"/>
      <c r="AP2087" s="90"/>
      <c r="AQ2087" s="90"/>
      <c r="AR2087" s="90"/>
      <c r="AS2087" s="90"/>
      <c r="AT2087" s="90"/>
      <c r="AU2087" s="90"/>
    </row>
    <row r="2088" spans="27:47" ht="12.95" customHeight="1">
      <c r="AA2088" s="90"/>
      <c r="AB2088" s="90"/>
      <c r="AC2088" s="90"/>
      <c r="AD2088" s="90"/>
      <c r="AE2088" s="90"/>
      <c r="AF2088" s="185"/>
      <c r="AG2088" s="147"/>
      <c r="AN2088" s="90"/>
      <c r="AO2088" s="90"/>
      <c r="AP2088" s="90"/>
      <c r="AQ2088" s="90"/>
      <c r="AR2088" s="90"/>
      <c r="AS2088" s="90"/>
      <c r="AT2088" s="90"/>
      <c r="AU2088" s="90"/>
    </row>
    <row r="2089" spans="27:47" ht="12.95" customHeight="1">
      <c r="AA2089" s="90"/>
      <c r="AB2089" s="90"/>
      <c r="AC2089" s="90"/>
      <c r="AD2089" s="90"/>
      <c r="AE2089" s="90"/>
      <c r="AF2089" s="185"/>
      <c r="AG2089" s="147"/>
      <c r="AN2089" s="90"/>
      <c r="AO2089" s="90"/>
      <c r="AP2089" s="90"/>
      <c r="AQ2089" s="90"/>
      <c r="AR2089" s="90"/>
      <c r="AS2089" s="90"/>
      <c r="AT2089" s="90"/>
      <c r="AU2089" s="90"/>
    </row>
    <row r="2090" spans="27:47" ht="12.95" customHeight="1">
      <c r="AA2090" s="90"/>
      <c r="AB2090" s="90"/>
      <c r="AC2090" s="90"/>
      <c r="AD2090" s="90"/>
      <c r="AE2090" s="90"/>
      <c r="AF2090" s="185"/>
      <c r="AG2090" s="147"/>
      <c r="AN2090" s="90"/>
      <c r="AO2090" s="90"/>
      <c r="AP2090" s="90"/>
      <c r="AQ2090" s="90"/>
      <c r="AR2090" s="90"/>
      <c r="AS2090" s="90"/>
      <c r="AT2090" s="90"/>
      <c r="AU2090" s="90"/>
    </row>
    <row r="2091" spans="27:47" ht="12.95" customHeight="1">
      <c r="AA2091" s="90"/>
      <c r="AB2091" s="90"/>
      <c r="AC2091" s="90"/>
      <c r="AD2091" s="90"/>
      <c r="AE2091" s="90"/>
      <c r="AF2091" s="185"/>
      <c r="AG2091" s="147"/>
      <c r="AN2091" s="90"/>
      <c r="AO2091" s="90"/>
      <c r="AP2091" s="90"/>
      <c r="AQ2091" s="90"/>
      <c r="AR2091" s="90"/>
      <c r="AS2091" s="90"/>
      <c r="AT2091" s="90"/>
      <c r="AU2091" s="90"/>
    </row>
    <row r="2092" spans="27:47" ht="12.95" customHeight="1">
      <c r="AA2092" s="90"/>
      <c r="AB2092" s="90"/>
      <c r="AC2092" s="90"/>
      <c r="AD2092" s="90"/>
      <c r="AE2092" s="90"/>
      <c r="AF2092" s="185"/>
      <c r="AG2092" s="147"/>
      <c r="AN2092" s="90"/>
      <c r="AO2092" s="90"/>
      <c r="AP2092" s="90"/>
      <c r="AQ2092" s="90"/>
      <c r="AR2092" s="90"/>
      <c r="AS2092" s="90"/>
      <c r="AT2092" s="90"/>
      <c r="AU2092" s="90"/>
    </row>
    <row r="2093" spans="27:47" ht="12.95" customHeight="1">
      <c r="AA2093" s="90"/>
      <c r="AB2093" s="90"/>
      <c r="AC2093" s="90"/>
      <c r="AD2093" s="90"/>
      <c r="AE2093" s="90"/>
      <c r="AF2093" s="185"/>
      <c r="AG2093" s="147"/>
      <c r="AN2093" s="90"/>
      <c r="AO2093" s="90"/>
      <c r="AP2093" s="90"/>
      <c r="AQ2093" s="90"/>
      <c r="AR2093" s="90"/>
      <c r="AS2093" s="90"/>
      <c r="AT2093" s="90"/>
      <c r="AU2093" s="90"/>
    </row>
    <row r="2094" spans="27:47" ht="12.95" customHeight="1">
      <c r="AA2094" s="90"/>
      <c r="AB2094" s="90"/>
      <c r="AC2094" s="90"/>
      <c r="AD2094" s="90"/>
      <c r="AE2094" s="90"/>
      <c r="AF2094" s="185"/>
      <c r="AG2094" s="147"/>
      <c r="AN2094" s="90"/>
      <c r="AO2094" s="90"/>
      <c r="AP2094" s="90"/>
      <c r="AQ2094" s="90"/>
      <c r="AR2094" s="90"/>
      <c r="AS2094" s="90"/>
      <c r="AT2094" s="90"/>
      <c r="AU2094" s="90"/>
    </row>
    <row r="2095" spans="27:47" ht="12.95" customHeight="1">
      <c r="AA2095" s="90"/>
      <c r="AB2095" s="90"/>
      <c r="AC2095" s="90"/>
      <c r="AD2095" s="90"/>
      <c r="AE2095" s="90"/>
      <c r="AF2095" s="185"/>
      <c r="AG2095" s="147"/>
      <c r="AN2095" s="90"/>
      <c r="AO2095" s="90"/>
      <c r="AP2095" s="90"/>
      <c r="AQ2095" s="90"/>
      <c r="AR2095" s="90"/>
      <c r="AS2095" s="90"/>
      <c r="AT2095" s="90"/>
      <c r="AU2095" s="90"/>
    </row>
    <row r="2096" spans="27:47" ht="12.95" customHeight="1">
      <c r="AA2096" s="90"/>
      <c r="AB2096" s="90"/>
      <c r="AC2096" s="90"/>
      <c r="AD2096" s="90"/>
      <c r="AE2096" s="90"/>
      <c r="AF2096" s="185"/>
      <c r="AG2096" s="147"/>
      <c r="AN2096" s="90"/>
      <c r="AO2096" s="90"/>
      <c r="AP2096" s="90"/>
      <c r="AQ2096" s="90"/>
      <c r="AR2096" s="90"/>
      <c r="AS2096" s="90"/>
      <c r="AT2096" s="90"/>
      <c r="AU2096" s="90"/>
    </row>
    <row r="2097" spans="27:47" ht="12.95" customHeight="1">
      <c r="AA2097" s="90"/>
      <c r="AB2097" s="90"/>
      <c r="AC2097" s="90"/>
      <c r="AD2097" s="90"/>
      <c r="AE2097" s="90"/>
      <c r="AF2097" s="185"/>
      <c r="AG2097" s="147"/>
      <c r="AN2097" s="90"/>
      <c r="AO2097" s="90"/>
      <c r="AP2097" s="90"/>
      <c r="AQ2097" s="90"/>
      <c r="AR2097" s="90"/>
      <c r="AS2097" s="90"/>
      <c r="AT2097" s="90"/>
      <c r="AU2097" s="90"/>
    </row>
    <row r="2098" spans="27:47" ht="12.95" customHeight="1">
      <c r="AA2098" s="90"/>
      <c r="AB2098" s="90"/>
      <c r="AC2098" s="90"/>
      <c r="AD2098" s="90"/>
      <c r="AE2098" s="90"/>
      <c r="AF2098" s="185"/>
      <c r="AG2098" s="147"/>
      <c r="AN2098" s="90"/>
      <c r="AO2098" s="90"/>
      <c r="AP2098" s="90"/>
      <c r="AQ2098" s="90"/>
      <c r="AR2098" s="90"/>
      <c r="AS2098" s="90"/>
      <c r="AT2098" s="90"/>
      <c r="AU2098" s="90"/>
    </row>
    <row r="2099" spans="27:47" ht="12.95" customHeight="1">
      <c r="AA2099" s="90"/>
      <c r="AB2099" s="90"/>
      <c r="AC2099" s="90"/>
      <c r="AD2099" s="90"/>
      <c r="AE2099" s="90"/>
      <c r="AF2099" s="185"/>
      <c r="AG2099" s="147"/>
      <c r="AN2099" s="90"/>
      <c r="AO2099" s="90"/>
      <c r="AP2099" s="90"/>
      <c r="AQ2099" s="90"/>
      <c r="AR2099" s="90"/>
      <c r="AS2099" s="90"/>
      <c r="AT2099" s="90"/>
      <c r="AU2099" s="90"/>
    </row>
    <row r="2100" spans="27:47" ht="12.95" customHeight="1">
      <c r="AA2100" s="90"/>
      <c r="AB2100" s="90"/>
      <c r="AC2100" s="90"/>
      <c r="AD2100" s="90"/>
      <c r="AE2100" s="90"/>
      <c r="AF2100" s="185"/>
      <c r="AG2100" s="147"/>
      <c r="AN2100" s="90"/>
      <c r="AO2100" s="90"/>
      <c r="AP2100" s="90"/>
      <c r="AQ2100" s="90"/>
      <c r="AR2100" s="90"/>
      <c r="AS2100" s="90"/>
      <c r="AT2100" s="90"/>
      <c r="AU2100" s="90"/>
    </row>
    <row r="2101" spans="27:47" ht="12.95" customHeight="1">
      <c r="AA2101" s="90"/>
      <c r="AB2101" s="90"/>
      <c r="AC2101" s="90"/>
      <c r="AD2101" s="90"/>
      <c r="AE2101" s="90"/>
      <c r="AF2101" s="185"/>
      <c r="AG2101" s="147"/>
      <c r="AN2101" s="90"/>
      <c r="AO2101" s="90"/>
      <c r="AP2101" s="90"/>
      <c r="AQ2101" s="90"/>
      <c r="AR2101" s="90"/>
      <c r="AS2101" s="90"/>
      <c r="AT2101" s="90"/>
      <c r="AU2101" s="90"/>
    </row>
    <row r="2102" spans="27:47" ht="12.95" customHeight="1">
      <c r="AA2102" s="90"/>
      <c r="AB2102" s="90"/>
      <c r="AC2102" s="90"/>
      <c r="AD2102" s="90"/>
      <c r="AE2102" s="90"/>
      <c r="AF2102" s="185"/>
      <c r="AG2102" s="147"/>
      <c r="AN2102" s="90"/>
      <c r="AO2102" s="90"/>
      <c r="AP2102" s="90"/>
      <c r="AQ2102" s="90"/>
      <c r="AR2102" s="90"/>
      <c r="AS2102" s="90"/>
      <c r="AT2102" s="90"/>
      <c r="AU2102" s="90"/>
    </row>
    <row r="2103" spans="27:47" ht="12.95" customHeight="1">
      <c r="AA2103" s="90"/>
      <c r="AB2103" s="90"/>
      <c r="AC2103" s="90"/>
      <c r="AD2103" s="90"/>
      <c r="AE2103" s="90"/>
      <c r="AF2103" s="185"/>
      <c r="AG2103" s="147"/>
      <c r="AN2103" s="90"/>
      <c r="AO2103" s="90"/>
      <c r="AP2103" s="90"/>
      <c r="AQ2103" s="90"/>
      <c r="AR2103" s="90"/>
      <c r="AS2103" s="90"/>
      <c r="AT2103" s="90"/>
      <c r="AU2103" s="90"/>
    </row>
    <row r="2104" spans="27:47" ht="12.95" customHeight="1">
      <c r="AA2104" s="90"/>
      <c r="AB2104" s="90"/>
      <c r="AC2104" s="90"/>
      <c r="AD2104" s="90"/>
      <c r="AE2104" s="90"/>
      <c r="AF2104" s="185"/>
      <c r="AG2104" s="147"/>
      <c r="AN2104" s="90"/>
      <c r="AO2104" s="90"/>
      <c r="AP2104" s="90"/>
      <c r="AQ2104" s="90"/>
      <c r="AR2104" s="90"/>
      <c r="AS2104" s="90"/>
      <c r="AT2104" s="90"/>
      <c r="AU2104" s="90"/>
    </row>
    <row r="2105" spans="27:47" ht="12.95" customHeight="1">
      <c r="AA2105" s="90"/>
      <c r="AB2105" s="90"/>
      <c r="AC2105" s="90"/>
      <c r="AD2105" s="90"/>
      <c r="AE2105" s="90"/>
      <c r="AF2105" s="185"/>
      <c r="AG2105" s="147"/>
      <c r="AN2105" s="90"/>
      <c r="AO2105" s="90"/>
      <c r="AP2105" s="90"/>
      <c r="AQ2105" s="90"/>
      <c r="AR2105" s="90"/>
      <c r="AS2105" s="90"/>
      <c r="AT2105" s="90"/>
      <c r="AU2105" s="90"/>
    </row>
    <row r="2106" spans="27:47" ht="12.95" customHeight="1">
      <c r="AA2106" s="90"/>
      <c r="AB2106" s="90"/>
      <c r="AC2106" s="90"/>
      <c r="AD2106" s="90"/>
      <c r="AE2106" s="90"/>
      <c r="AF2106" s="185"/>
      <c r="AG2106" s="147"/>
      <c r="AN2106" s="90"/>
      <c r="AO2106" s="90"/>
      <c r="AP2106" s="90"/>
      <c r="AQ2106" s="90"/>
      <c r="AR2106" s="90"/>
      <c r="AS2106" s="90"/>
      <c r="AT2106" s="90"/>
      <c r="AU2106" s="90"/>
    </row>
    <row r="2107" spans="27:47" ht="12.95" customHeight="1">
      <c r="AA2107" s="90"/>
      <c r="AB2107" s="90"/>
      <c r="AC2107" s="90"/>
      <c r="AD2107" s="90"/>
      <c r="AE2107" s="90"/>
      <c r="AF2107" s="185"/>
      <c r="AG2107" s="147"/>
      <c r="AN2107" s="90"/>
      <c r="AO2107" s="90"/>
      <c r="AP2107" s="90"/>
      <c r="AQ2107" s="90"/>
      <c r="AR2107" s="90"/>
      <c r="AS2107" s="90"/>
      <c r="AT2107" s="90"/>
      <c r="AU2107" s="90"/>
    </row>
    <row r="2108" spans="27:47" ht="12.95" customHeight="1">
      <c r="AA2108" s="90"/>
      <c r="AB2108" s="90"/>
      <c r="AC2108" s="90"/>
      <c r="AD2108" s="90"/>
      <c r="AE2108" s="90"/>
      <c r="AF2108" s="185"/>
      <c r="AG2108" s="147"/>
      <c r="AN2108" s="90"/>
      <c r="AO2108" s="90"/>
      <c r="AP2108" s="90"/>
      <c r="AQ2108" s="90"/>
      <c r="AR2108" s="90"/>
      <c r="AS2108" s="90"/>
      <c r="AT2108" s="90"/>
      <c r="AU2108" s="90"/>
    </row>
    <row r="2109" spans="27:47" ht="12.95" customHeight="1">
      <c r="AA2109" s="90"/>
      <c r="AB2109" s="90"/>
      <c r="AC2109" s="90"/>
      <c r="AD2109" s="90"/>
      <c r="AE2109" s="90"/>
      <c r="AF2109" s="185"/>
      <c r="AG2109" s="147"/>
      <c r="AN2109" s="90"/>
      <c r="AO2109" s="90"/>
      <c r="AP2109" s="90"/>
      <c r="AQ2109" s="90"/>
      <c r="AR2109" s="90"/>
      <c r="AS2109" s="90"/>
      <c r="AT2109" s="90"/>
      <c r="AU2109" s="90"/>
    </row>
    <row r="2110" spans="27:47" ht="12.95" customHeight="1">
      <c r="AA2110" s="90"/>
      <c r="AB2110" s="90"/>
      <c r="AC2110" s="90"/>
      <c r="AD2110" s="90"/>
      <c r="AE2110" s="90"/>
      <c r="AF2110" s="185"/>
      <c r="AG2110" s="147"/>
      <c r="AN2110" s="90"/>
      <c r="AO2110" s="90"/>
      <c r="AP2110" s="90"/>
      <c r="AQ2110" s="90"/>
      <c r="AR2110" s="90"/>
      <c r="AS2110" s="90"/>
      <c r="AT2110" s="90"/>
      <c r="AU2110" s="90"/>
    </row>
    <row r="2111" spans="27:47" ht="12.95" customHeight="1">
      <c r="AA2111" s="90"/>
      <c r="AB2111" s="90"/>
      <c r="AC2111" s="90"/>
      <c r="AD2111" s="90"/>
      <c r="AE2111" s="90"/>
      <c r="AF2111" s="185"/>
      <c r="AG2111" s="147"/>
      <c r="AN2111" s="90"/>
      <c r="AO2111" s="90"/>
      <c r="AP2111" s="90"/>
      <c r="AQ2111" s="90"/>
      <c r="AR2111" s="90"/>
      <c r="AS2111" s="90"/>
      <c r="AT2111" s="90"/>
      <c r="AU2111" s="90"/>
    </row>
    <row r="2112" spans="27:47" ht="12.95" customHeight="1">
      <c r="AA2112" s="90"/>
      <c r="AB2112" s="90"/>
      <c r="AC2112" s="90"/>
      <c r="AD2112" s="90"/>
      <c r="AE2112" s="90"/>
      <c r="AF2112" s="185"/>
      <c r="AG2112" s="147"/>
      <c r="AN2112" s="90"/>
      <c r="AO2112" s="90"/>
      <c r="AP2112" s="90"/>
      <c r="AQ2112" s="90"/>
      <c r="AR2112" s="90"/>
      <c r="AS2112" s="90"/>
      <c r="AT2112" s="90"/>
      <c r="AU2112" s="90"/>
    </row>
    <row r="2113" spans="27:47" ht="12.95" customHeight="1">
      <c r="AA2113" s="90"/>
      <c r="AB2113" s="90"/>
      <c r="AC2113" s="90"/>
      <c r="AD2113" s="90"/>
      <c r="AE2113" s="90"/>
      <c r="AF2113" s="185"/>
      <c r="AG2113" s="147"/>
      <c r="AN2113" s="90"/>
      <c r="AO2113" s="90"/>
      <c r="AP2113" s="90"/>
      <c r="AQ2113" s="90"/>
      <c r="AR2113" s="90"/>
      <c r="AS2113" s="90"/>
      <c r="AT2113" s="90"/>
      <c r="AU2113" s="90"/>
    </row>
    <row r="2114" spans="27:47" ht="12.95" customHeight="1">
      <c r="AA2114" s="90"/>
      <c r="AB2114" s="90"/>
      <c r="AC2114" s="90"/>
      <c r="AD2114" s="90"/>
      <c r="AE2114" s="90"/>
      <c r="AF2114" s="185"/>
      <c r="AG2114" s="147"/>
      <c r="AN2114" s="90"/>
      <c r="AO2114" s="90"/>
      <c r="AP2114" s="90"/>
      <c r="AQ2114" s="90"/>
      <c r="AR2114" s="90"/>
      <c r="AS2114" s="90"/>
      <c r="AT2114" s="90"/>
      <c r="AU2114" s="90"/>
    </row>
    <row r="2115" spans="27:47" ht="12.95" customHeight="1">
      <c r="AA2115" s="90"/>
      <c r="AB2115" s="90"/>
      <c r="AC2115" s="90"/>
      <c r="AD2115" s="90"/>
      <c r="AE2115" s="90"/>
      <c r="AF2115" s="185"/>
      <c r="AG2115" s="147"/>
      <c r="AN2115" s="90"/>
      <c r="AO2115" s="90"/>
      <c r="AP2115" s="90"/>
      <c r="AQ2115" s="90"/>
      <c r="AR2115" s="90"/>
      <c r="AS2115" s="90"/>
      <c r="AT2115" s="90"/>
      <c r="AU2115" s="90"/>
    </row>
    <row r="2116" spans="27:47" ht="12.95" customHeight="1">
      <c r="AA2116" s="90"/>
      <c r="AB2116" s="90"/>
      <c r="AC2116" s="90"/>
      <c r="AD2116" s="90"/>
      <c r="AE2116" s="90"/>
      <c r="AF2116" s="185"/>
      <c r="AG2116" s="147"/>
      <c r="AN2116" s="90"/>
      <c r="AO2116" s="90"/>
      <c r="AP2116" s="90"/>
      <c r="AQ2116" s="90"/>
      <c r="AR2116" s="90"/>
      <c r="AS2116" s="90"/>
      <c r="AT2116" s="90"/>
      <c r="AU2116" s="90"/>
    </row>
    <row r="2117" spans="27:47" ht="12.95" customHeight="1">
      <c r="AA2117" s="90"/>
      <c r="AB2117" s="90"/>
      <c r="AC2117" s="90"/>
      <c r="AD2117" s="90"/>
      <c r="AE2117" s="90"/>
      <c r="AF2117" s="185"/>
      <c r="AG2117" s="147"/>
      <c r="AN2117" s="90"/>
      <c r="AO2117" s="90"/>
      <c r="AP2117" s="90"/>
      <c r="AQ2117" s="90"/>
      <c r="AR2117" s="90"/>
      <c r="AS2117" s="90"/>
      <c r="AT2117" s="90"/>
      <c r="AU2117" s="90"/>
    </row>
    <row r="2118" spans="27:47" ht="12.95" customHeight="1">
      <c r="AA2118" s="90"/>
      <c r="AB2118" s="90"/>
      <c r="AC2118" s="90"/>
      <c r="AD2118" s="90"/>
      <c r="AE2118" s="90"/>
      <c r="AF2118" s="185"/>
      <c r="AG2118" s="147"/>
      <c r="AN2118" s="90"/>
      <c r="AO2118" s="90"/>
      <c r="AP2118" s="90"/>
      <c r="AQ2118" s="90"/>
      <c r="AR2118" s="90"/>
      <c r="AS2118" s="90"/>
      <c r="AT2118" s="90"/>
      <c r="AU2118" s="90"/>
    </row>
    <row r="2119" spans="27:47" ht="12.95" customHeight="1">
      <c r="AA2119" s="90"/>
      <c r="AB2119" s="90"/>
      <c r="AC2119" s="90"/>
      <c r="AD2119" s="90"/>
      <c r="AE2119" s="90"/>
      <c r="AF2119" s="185"/>
      <c r="AG2119" s="147"/>
      <c r="AN2119" s="90"/>
      <c r="AO2119" s="90"/>
      <c r="AP2119" s="90"/>
      <c r="AQ2119" s="90"/>
      <c r="AR2119" s="90"/>
      <c r="AS2119" s="90"/>
      <c r="AT2119" s="90"/>
      <c r="AU2119" s="90"/>
    </row>
    <row r="2120" spans="27:47" ht="12.95" customHeight="1">
      <c r="AA2120" s="90"/>
      <c r="AB2120" s="90"/>
      <c r="AC2120" s="90"/>
      <c r="AD2120" s="90"/>
      <c r="AE2120" s="90"/>
      <c r="AF2120" s="185"/>
      <c r="AG2120" s="147"/>
      <c r="AN2120" s="90"/>
      <c r="AO2120" s="90"/>
      <c r="AP2120" s="90"/>
      <c r="AQ2120" s="90"/>
      <c r="AR2120" s="90"/>
      <c r="AS2120" s="90"/>
      <c r="AT2120" s="90"/>
      <c r="AU2120" s="90"/>
    </row>
    <row r="2121" spans="27:47" ht="12.95" customHeight="1">
      <c r="AA2121" s="90"/>
      <c r="AB2121" s="90"/>
      <c r="AC2121" s="90"/>
      <c r="AD2121" s="90"/>
      <c r="AE2121" s="90"/>
      <c r="AF2121" s="185"/>
      <c r="AG2121" s="147"/>
      <c r="AN2121" s="90"/>
      <c r="AO2121" s="90"/>
      <c r="AP2121" s="90"/>
      <c r="AQ2121" s="90"/>
      <c r="AR2121" s="90"/>
      <c r="AS2121" s="90"/>
      <c r="AT2121" s="90"/>
      <c r="AU2121" s="90"/>
    </row>
    <row r="2122" spans="27:47" ht="12.95" customHeight="1">
      <c r="AA2122" s="90"/>
      <c r="AB2122" s="90"/>
      <c r="AC2122" s="90"/>
      <c r="AD2122" s="90"/>
      <c r="AE2122" s="90"/>
      <c r="AF2122" s="185"/>
      <c r="AG2122" s="147"/>
      <c r="AN2122" s="90"/>
      <c r="AO2122" s="90"/>
      <c r="AP2122" s="90"/>
      <c r="AQ2122" s="90"/>
      <c r="AR2122" s="90"/>
      <c r="AS2122" s="90"/>
      <c r="AT2122" s="90"/>
      <c r="AU2122" s="90"/>
    </row>
    <row r="2123" spans="27:47" ht="12.95" customHeight="1">
      <c r="AA2123" s="90"/>
      <c r="AB2123" s="90"/>
      <c r="AC2123" s="90"/>
      <c r="AD2123" s="90"/>
      <c r="AE2123" s="90"/>
      <c r="AF2123" s="185"/>
      <c r="AG2123" s="147"/>
      <c r="AN2123" s="90"/>
      <c r="AO2123" s="90"/>
      <c r="AP2123" s="90"/>
      <c r="AQ2123" s="90"/>
      <c r="AR2123" s="90"/>
      <c r="AS2123" s="90"/>
      <c r="AT2123" s="90"/>
      <c r="AU2123" s="90"/>
    </row>
    <row r="2124" spans="27:47" ht="12.95" customHeight="1">
      <c r="AA2124" s="90"/>
      <c r="AB2124" s="90"/>
      <c r="AC2124" s="90"/>
      <c r="AD2124" s="90"/>
      <c r="AE2124" s="90"/>
      <c r="AF2124" s="185"/>
      <c r="AG2124" s="147"/>
      <c r="AN2124" s="90"/>
      <c r="AO2124" s="90"/>
      <c r="AP2124" s="90"/>
      <c r="AQ2124" s="90"/>
      <c r="AR2124" s="90"/>
      <c r="AS2124" s="90"/>
      <c r="AT2124" s="90"/>
      <c r="AU2124" s="90"/>
    </row>
    <row r="2125" spans="27:47" ht="12.95" customHeight="1">
      <c r="AA2125" s="90"/>
      <c r="AB2125" s="90"/>
      <c r="AC2125" s="90"/>
      <c r="AD2125" s="90"/>
      <c r="AE2125" s="90"/>
      <c r="AF2125" s="185"/>
      <c r="AG2125" s="147"/>
      <c r="AN2125" s="90"/>
      <c r="AO2125" s="90"/>
      <c r="AP2125" s="90"/>
      <c r="AQ2125" s="90"/>
      <c r="AR2125" s="90"/>
      <c r="AS2125" s="90"/>
      <c r="AT2125" s="90"/>
      <c r="AU2125" s="90"/>
    </row>
    <row r="2126" spans="27:47" ht="12.95" customHeight="1">
      <c r="AA2126" s="90"/>
      <c r="AB2126" s="90"/>
      <c r="AC2126" s="90"/>
      <c r="AD2126" s="90"/>
      <c r="AE2126" s="90"/>
      <c r="AF2126" s="185"/>
      <c r="AG2126" s="147"/>
      <c r="AN2126" s="90"/>
      <c r="AO2126" s="90"/>
      <c r="AP2126" s="90"/>
      <c r="AQ2126" s="90"/>
      <c r="AR2126" s="90"/>
      <c r="AS2126" s="90"/>
      <c r="AT2126" s="90"/>
      <c r="AU2126" s="90"/>
    </row>
    <row r="2127" spans="27:47" ht="12.95" customHeight="1">
      <c r="AA2127" s="90"/>
      <c r="AB2127" s="90"/>
      <c r="AC2127" s="90"/>
      <c r="AD2127" s="90"/>
      <c r="AE2127" s="90"/>
      <c r="AF2127" s="185"/>
      <c r="AG2127" s="147"/>
      <c r="AN2127" s="90"/>
      <c r="AO2127" s="90"/>
      <c r="AP2127" s="90"/>
      <c r="AQ2127" s="90"/>
      <c r="AR2127" s="90"/>
      <c r="AS2127" s="90"/>
      <c r="AT2127" s="90"/>
      <c r="AU2127" s="90"/>
    </row>
    <row r="2128" spans="27:47" ht="12.95" customHeight="1">
      <c r="AA2128" s="90"/>
      <c r="AB2128" s="90"/>
      <c r="AC2128" s="90"/>
      <c r="AD2128" s="90"/>
      <c r="AE2128" s="90"/>
      <c r="AF2128" s="185"/>
      <c r="AG2128" s="147"/>
      <c r="AN2128" s="90"/>
      <c r="AO2128" s="90"/>
      <c r="AP2128" s="90"/>
      <c r="AQ2128" s="90"/>
      <c r="AR2128" s="90"/>
      <c r="AS2128" s="90"/>
      <c r="AT2128" s="90"/>
      <c r="AU2128" s="90"/>
    </row>
    <row r="2129" spans="27:47" ht="12.95" customHeight="1">
      <c r="AA2129" s="90"/>
      <c r="AB2129" s="90"/>
      <c r="AC2129" s="90"/>
      <c r="AD2129" s="90"/>
      <c r="AE2129" s="90"/>
      <c r="AF2129" s="185"/>
      <c r="AG2129" s="147"/>
      <c r="AN2129" s="90"/>
      <c r="AO2129" s="90"/>
      <c r="AP2129" s="90"/>
      <c r="AQ2129" s="90"/>
      <c r="AR2129" s="90"/>
      <c r="AS2129" s="90"/>
      <c r="AT2129" s="90"/>
      <c r="AU2129" s="90"/>
    </row>
    <row r="2130" spans="27:47" ht="12.95" customHeight="1">
      <c r="AA2130" s="90"/>
      <c r="AB2130" s="90"/>
      <c r="AC2130" s="90"/>
      <c r="AD2130" s="90"/>
      <c r="AE2130" s="90"/>
      <c r="AF2130" s="185"/>
      <c r="AG2130" s="147"/>
      <c r="AN2130" s="90"/>
      <c r="AO2130" s="90"/>
      <c r="AP2130" s="90"/>
      <c r="AQ2130" s="90"/>
      <c r="AR2130" s="90"/>
      <c r="AS2130" s="90"/>
      <c r="AT2130" s="90"/>
      <c r="AU2130" s="90"/>
    </row>
    <row r="2131" spans="27:47" ht="12.95" customHeight="1">
      <c r="AA2131" s="90"/>
      <c r="AB2131" s="90"/>
      <c r="AC2131" s="90"/>
      <c r="AD2131" s="90"/>
      <c r="AE2131" s="90"/>
      <c r="AF2131" s="185"/>
      <c r="AG2131" s="147"/>
      <c r="AN2131" s="90"/>
      <c r="AO2131" s="90"/>
      <c r="AP2131" s="90"/>
      <c r="AQ2131" s="90"/>
      <c r="AR2131" s="90"/>
      <c r="AS2131" s="90"/>
      <c r="AT2131" s="90"/>
      <c r="AU2131" s="90"/>
    </row>
    <row r="2132" spans="27:47" ht="12.95" customHeight="1">
      <c r="AA2132" s="90"/>
      <c r="AB2132" s="90"/>
      <c r="AC2132" s="90"/>
      <c r="AD2132" s="90"/>
      <c r="AE2132" s="90"/>
      <c r="AF2132" s="185"/>
      <c r="AG2132" s="147"/>
      <c r="AN2132" s="90"/>
      <c r="AO2132" s="90"/>
      <c r="AP2132" s="90"/>
      <c r="AQ2132" s="90"/>
      <c r="AR2132" s="90"/>
      <c r="AS2132" s="90"/>
      <c r="AT2132" s="90"/>
      <c r="AU2132" s="90"/>
    </row>
    <row r="2133" spans="27:47" ht="12.95" customHeight="1">
      <c r="AA2133" s="90"/>
      <c r="AB2133" s="90"/>
      <c r="AC2133" s="90"/>
      <c r="AD2133" s="90"/>
      <c r="AE2133" s="90"/>
      <c r="AF2133" s="185"/>
      <c r="AG2133" s="147"/>
      <c r="AN2133" s="90"/>
      <c r="AO2133" s="90"/>
      <c r="AP2133" s="90"/>
      <c r="AQ2133" s="90"/>
      <c r="AR2133" s="90"/>
      <c r="AS2133" s="90"/>
      <c r="AT2133" s="90"/>
      <c r="AU2133" s="90"/>
    </row>
    <row r="2134" spans="27:47" ht="12.95" customHeight="1">
      <c r="AA2134" s="90"/>
      <c r="AB2134" s="90"/>
      <c r="AC2134" s="90"/>
      <c r="AD2134" s="90"/>
      <c r="AE2134" s="90"/>
      <c r="AF2134" s="185"/>
      <c r="AG2134" s="147"/>
      <c r="AN2134" s="90"/>
      <c r="AO2134" s="90"/>
      <c r="AP2134" s="90"/>
      <c r="AQ2134" s="90"/>
      <c r="AR2134" s="90"/>
      <c r="AS2134" s="90"/>
      <c r="AT2134" s="90"/>
      <c r="AU2134" s="90"/>
    </row>
    <row r="2135" spans="27:47" ht="12.95" customHeight="1">
      <c r="AA2135" s="90"/>
      <c r="AB2135" s="90"/>
      <c r="AC2135" s="90"/>
      <c r="AD2135" s="90"/>
      <c r="AE2135" s="90"/>
      <c r="AF2135" s="185"/>
      <c r="AG2135" s="147"/>
      <c r="AN2135" s="90"/>
      <c r="AO2135" s="90"/>
      <c r="AP2135" s="90"/>
      <c r="AQ2135" s="90"/>
      <c r="AR2135" s="90"/>
      <c r="AS2135" s="90"/>
      <c r="AT2135" s="90"/>
      <c r="AU2135" s="90"/>
    </row>
    <row r="2136" spans="27:47" ht="12.95" customHeight="1">
      <c r="AA2136" s="90"/>
      <c r="AB2136" s="90"/>
      <c r="AC2136" s="90"/>
      <c r="AD2136" s="90"/>
      <c r="AE2136" s="90"/>
      <c r="AF2136" s="185"/>
      <c r="AG2136" s="147"/>
      <c r="AN2136" s="90"/>
      <c r="AO2136" s="90"/>
      <c r="AP2136" s="90"/>
      <c r="AQ2136" s="90"/>
      <c r="AR2136" s="90"/>
      <c r="AS2136" s="90"/>
      <c r="AT2136" s="90"/>
      <c r="AU2136" s="90"/>
    </row>
    <row r="2137" spans="27:47" ht="12.95" customHeight="1">
      <c r="AA2137" s="90"/>
      <c r="AB2137" s="90"/>
      <c r="AC2137" s="90"/>
      <c r="AD2137" s="90"/>
      <c r="AE2137" s="90"/>
      <c r="AF2137" s="185"/>
      <c r="AG2137" s="147"/>
      <c r="AN2137" s="90"/>
      <c r="AO2137" s="90"/>
      <c r="AP2137" s="90"/>
      <c r="AQ2137" s="90"/>
      <c r="AR2137" s="90"/>
      <c r="AS2137" s="90"/>
      <c r="AT2137" s="90"/>
      <c r="AU2137" s="90"/>
    </row>
    <row r="2138" spans="27:47" ht="12.95" customHeight="1">
      <c r="AA2138" s="90"/>
      <c r="AB2138" s="90"/>
      <c r="AC2138" s="90"/>
      <c r="AD2138" s="90"/>
      <c r="AE2138" s="90"/>
      <c r="AF2138" s="185"/>
      <c r="AG2138" s="147"/>
      <c r="AN2138" s="90"/>
      <c r="AO2138" s="90"/>
      <c r="AP2138" s="90"/>
      <c r="AQ2138" s="90"/>
      <c r="AR2138" s="90"/>
      <c r="AS2138" s="90"/>
      <c r="AT2138" s="90"/>
      <c r="AU2138" s="90"/>
    </row>
    <row r="2139" spans="27:47" ht="12.95" customHeight="1">
      <c r="AA2139" s="90"/>
      <c r="AB2139" s="90"/>
      <c r="AC2139" s="90"/>
      <c r="AD2139" s="90"/>
      <c r="AE2139" s="90"/>
      <c r="AF2139" s="185"/>
      <c r="AG2139" s="147"/>
      <c r="AN2139" s="90"/>
      <c r="AO2139" s="90"/>
      <c r="AP2139" s="90"/>
      <c r="AQ2139" s="90"/>
      <c r="AR2139" s="90"/>
      <c r="AS2139" s="90"/>
      <c r="AT2139" s="90"/>
      <c r="AU2139" s="90"/>
    </row>
    <row r="2140" spans="27:47" ht="12.95" customHeight="1">
      <c r="AA2140" s="90"/>
      <c r="AB2140" s="90"/>
      <c r="AC2140" s="90"/>
      <c r="AD2140" s="90"/>
      <c r="AE2140" s="90"/>
      <c r="AF2140" s="185"/>
      <c r="AG2140" s="147"/>
      <c r="AN2140" s="90"/>
      <c r="AO2140" s="90"/>
      <c r="AP2140" s="90"/>
      <c r="AQ2140" s="90"/>
      <c r="AR2140" s="90"/>
      <c r="AS2140" s="90"/>
      <c r="AT2140" s="90"/>
      <c r="AU2140" s="90"/>
    </row>
    <row r="2141" spans="27:47" ht="12.95" customHeight="1">
      <c r="AA2141" s="90"/>
      <c r="AB2141" s="90"/>
      <c r="AC2141" s="90"/>
      <c r="AD2141" s="90"/>
      <c r="AE2141" s="90"/>
      <c r="AF2141" s="185"/>
      <c r="AG2141" s="147"/>
      <c r="AN2141" s="90"/>
      <c r="AO2141" s="90"/>
      <c r="AP2141" s="90"/>
      <c r="AQ2141" s="90"/>
      <c r="AR2141" s="90"/>
      <c r="AS2141" s="90"/>
      <c r="AT2141" s="90"/>
      <c r="AU2141" s="90"/>
    </row>
    <row r="2142" spans="27:47" ht="12.95" customHeight="1">
      <c r="AA2142" s="90"/>
      <c r="AB2142" s="90"/>
      <c r="AC2142" s="90"/>
      <c r="AD2142" s="90"/>
      <c r="AE2142" s="90"/>
      <c r="AF2142" s="185"/>
      <c r="AG2142" s="147"/>
      <c r="AN2142" s="90"/>
      <c r="AO2142" s="90"/>
      <c r="AP2142" s="90"/>
      <c r="AQ2142" s="90"/>
      <c r="AR2142" s="90"/>
      <c r="AS2142" s="90"/>
      <c r="AT2142" s="90"/>
      <c r="AU2142" s="90"/>
    </row>
    <row r="2143" spans="27:47" ht="12.95" customHeight="1">
      <c r="AA2143" s="90"/>
      <c r="AB2143" s="90"/>
      <c r="AC2143" s="90"/>
      <c r="AD2143" s="90"/>
      <c r="AE2143" s="90"/>
      <c r="AF2143" s="185"/>
      <c r="AG2143" s="147"/>
      <c r="AN2143" s="90"/>
      <c r="AO2143" s="90"/>
      <c r="AP2143" s="90"/>
      <c r="AQ2143" s="90"/>
      <c r="AR2143" s="90"/>
      <c r="AS2143" s="90"/>
      <c r="AT2143" s="90"/>
      <c r="AU2143" s="90"/>
    </row>
    <row r="2144" spans="27:47" ht="12.95" customHeight="1">
      <c r="AA2144" s="90"/>
      <c r="AB2144" s="90"/>
      <c r="AC2144" s="90"/>
      <c r="AD2144" s="90"/>
      <c r="AE2144" s="90"/>
      <c r="AF2144" s="185"/>
      <c r="AG2144" s="147"/>
      <c r="AN2144" s="90"/>
      <c r="AO2144" s="90"/>
      <c r="AP2144" s="90"/>
      <c r="AQ2144" s="90"/>
      <c r="AR2144" s="90"/>
      <c r="AS2144" s="90"/>
      <c r="AT2144" s="90"/>
      <c r="AU2144" s="90"/>
    </row>
    <row r="2145" spans="27:47" ht="12.95" customHeight="1">
      <c r="AA2145" s="90"/>
      <c r="AB2145" s="90"/>
      <c r="AC2145" s="90"/>
      <c r="AD2145" s="90"/>
      <c r="AE2145" s="90"/>
      <c r="AF2145" s="185"/>
      <c r="AG2145" s="147"/>
      <c r="AN2145" s="90"/>
      <c r="AO2145" s="90"/>
      <c r="AP2145" s="90"/>
      <c r="AQ2145" s="90"/>
      <c r="AR2145" s="90"/>
      <c r="AS2145" s="90"/>
      <c r="AT2145" s="90"/>
      <c r="AU2145" s="90"/>
    </row>
    <row r="2146" spans="27:47" ht="12.95" customHeight="1">
      <c r="AA2146" s="90"/>
      <c r="AB2146" s="90"/>
      <c r="AC2146" s="90"/>
      <c r="AD2146" s="90"/>
      <c r="AE2146" s="90"/>
      <c r="AF2146" s="185"/>
      <c r="AG2146" s="147"/>
      <c r="AN2146" s="90"/>
      <c r="AO2146" s="90"/>
      <c r="AP2146" s="90"/>
      <c r="AQ2146" s="90"/>
      <c r="AR2146" s="90"/>
      <c r="AS2146" s="90"/>
      <c r="AT2146" s="90"/>
      <c r="AU2146" s="90"/>
    </row>
    <row r="2147" spans="27:47" ht="12.95" customHeight="1">
      <c r="AA2147" s="90"/>
      <c r="AB2147" s="90"/>
      <c r="AC2147" s="90"/>
      <c r="AD2147" s="90"/>
      <c r="AE2147" s="90"/>
      <c r="AF2147" s="185"/>
      <c r="AG2147" s="147"/>
      <c r="AN2147" s="90"/>
      <c r="AO2147" s="90"/>
      <c r="AP2147" s="90"/>
      <c r="AQ2147" s="90"/>
      <c r="AR2147" s="90"/>
      <c r="AS2147" s="90"/>
      <c r="AT2147" s="90"/>
      <c r="AU2147" s="90"/>
    </row>
    <row r="2148" spans="27:47" ht="12.95" customHeight="1">
      <c r="AA2148" s="90"/>
      <c r="AB2148" s="90"/>
      <c r="AC2148" s="90"/>
      <c r="AD2148" s="90"/>
      <c r="AE2148" s="90"/>
      <c r="AF2148" s="185"/>
      <c r="AG2148" s="147"/>
      <c r="AN2148" s="90"/>
      <c r="AO2148" s="90"/>
      <c r="AP2148" s="90"/>
      <c r="AQ2148" s="90"/>
      <c r="AR2148" s="90"/>
      <c r="AS2148" s="90"/>
      <c r="AT2148" s="90"/>
      <c r="AU2148" s="90"/>
    </row>
    <row r="2149" spans="27:47" ht="12.95" customHeight="1">
      <c r="AA2149" s="90"/>
      <c r="AB2149" s="90"/>
      <c r="AC2149" s="90"/>
      <c r="AD2149" s="90"/>
      <c r="AE2149" s="90"/>
      <c r="AF2149" s="185"/>
      <c r="AG2149" s="147"/>
      <c r="AN2149" s="90"/>
      <c r="AO2149" s="90"/>
      <c r="AP2149" s="90"/>
      <c r="AQ2149" s="90"/>
      <c r="AR2149" s="90"/>
      <c r="AS2149" s="90"/>
      <c r="AT2149" s="90"/>
      <c r="AU2149" s="90"/>
    </row>
    <row r="2150" spans="27:47" ht="12.95" customHeight="1">
      <c r="AA2150" s="90"/>
      <c r="AB2150" s="90"/>
      <c r="AC2150" s="90"/>
      <c r="AD2150" s="90"/>
      <c r="AE2150" s="90"/>
      <c r="AF2150" s="185"/>
      <c r="AG2150" s="147"/>
      <c r="AN2150" s="90"/>
      <c r="AO2150" s="90"/>
      <c r="AP2150" s="90"/>
      <c r="AQ2150" s="90"/>
      <c r="AR2150" s="90"/>
      <c r="AS2150" s="90"/>
      <c r="AT2150" s="90"/>
      <c r="AU2150" s="90"/>
    </row>
    <row r="2151" spans="27:47" ht="12.95" customHeight="1">
      <c r="AA2151" s="90"/>
      <c r="AB2151" s="90"/>
      <c r="AC2151" s="90"/>
      <c r="AD2151" s="90"/>
      <c r="AE2151" s="90"/>
      <c r="AF2151" s="185"/>
      <c r="AG2151" s="147"/>
      <c r="AN2151" s="90"/>
      <c r="AO2151" s="90"/>
      <c r="AP2151" s="90"/>
      <c r="AQ2151" s="90"/>
      <c r="AR2151" s="90"/>
      <c r="AS2151" s="90"/>
      <c r="AT2151" s="90"/>
      <c r="AU2151" s="90"/>
    </row>
    <row r="2152" spans="27:47" ht="12.95" customHeight="1">
      <c r="AA2152" s="90"/>
      <c r="AB2152" s="90"/>
      <c r="AC2152" s="90"/>
      <c r="AD2152" s="90"/>
      <c r="AE2152" s="90"/>
      <c r="AF2152" s="185"/>
      <c r="AG2152" s="147"/>
      <c r="AN2152" s="90"/>
      <c r="AO2152" s="90"/>
      <c r="AP2152" s="90"/>
      <c r="AQ2152" s="90"/>
      <c r="AR2152" s="90"/>
      <c r="AS2152" s="90"/>
      <c r="AT2152" s="90"/>
      <c r="AU2152" s="90"/>
    </row>
    <row r="2153" spans="27:47" ht="12.95" customHeight="1">
      <c r="AA2153" s="90"/>
      <c r="AB2153" s="90"/>
      <c r="AC2153" s="90"/>
      <c r="AD2153" s="90"/>
      <c r="AE2153" s="90"/>
      <c r="AF2153" s="185"/>
      <c r="AG2153" s="147"/>
      <c r="AN2153" s="90"/>
      <c r="AO2153" s="90"/>
      <c r="AP2153" s="90"/>
      <c r="AQ2153" s="90"/>
      <c r="AR2153" s="90"/>
      <c r="AS2153" s="90"/>
      <c r="AT2153" s="90"/>
      <c r="AU2153" s="90"/>
    </row>
    <row r="2154" spans="27:47" ht="12.95" customHeight="1">
      <c r="AA2154" s="90"/>
      <c r="AB2154" s="90"/>
      <c r="AC2154" s="90"/>
      <c r="AD2154" s="90"/>
      <c r="AE2154" s="90"/>
      <c r="AF2154" s="185"/>
      <c r="AG2154" s="147"/>
      <c r="AN2154" s="90"/>
      <c r="AO2154" s="90"/>
      <c r="AP2154" s="90"/>
      <c r="AQ2154" s="90"/>
      <c r="AR2154" s="90"/>
      <c r="AS2154" s="90"/>
      <c r="AT2154" s="90"/>
      <c r="AU2154" s="90"/>
    </row>
    <row r="2155" spans="27:47" ht="12.95" customHeight="1">
      <c r="AA2155" s="90"/>
      <c r="AB2155" s="90"/>
      <c r="AC2155" s="90"/>
      <c r="AD2155" s="90"/>
      <c r="AE2155" s="90"/>
      <c r="AF2155" s="185"/>
      <c r="AG2155" s="147"/>
      <c r="AN2155" s="90"/>
      <c r="AO2155" s="90"/>
      <c r="AP2155" s="90"/>
      <c r="AQ2155" s="90"/>
      <c r="AR2155" s="90"/>
      <c r="AS2155" s="90"/>
      <c r="AT2155" s="90"/>
      <c r="AU2155" s="90"/>
    </row>
    <row r="2156" spans="27:47" ht="12.95" customHeight="1">
      <c r="AA2156" s="90"/>
      <c r="AB2156" s="90"/>
      <c r="AC2156" s="90"/>
      <c r="AD2156" s="90"/>
      <c r="AE2156" s="90"/>
      <c r="AF2156" s="185"/>
      <c r="AG2156" s="147"/>
      <c r="AN2156" s="90"/>
      <c r="AO2156" s="90"/>
      <c r="AP2156" s="90"/>
      <c r="AQ2156" s="90"/>
      <c r="AR2156" s="90"/>
      <c r="AS2156" s="90"/>
      <c r="AT2156" s="90"/>
      <c r="AU2156" s="90"/>
    </row>
    <row r="2157" spans="27:47" ht="12.95" customHeight="1">
      <c r="AA2157" s="90"/>
      <c r="AB2157" s="90"/>
      <c r="AC2157" s="90"/>
      <c r="AD2157" s="90"/>
      <c r="AE2157" s="90"/>
      <c r="AF2157" s="185"/>
      <c r="AG2157" s="147"/>
      <c r="AN2157" s="90"/>
      <c r="AO2157" s="90"/>
      <c r="AP2157" s="90"/>
      <c r="AQ2157" s="90"/>
      <c r="AR2157" s="90"/>
      <c r="AS2157" s="90"/>
      <c r="AT2157" s="90"/>
      <c r="AU2157" s="90"/>
    </row>
    <row r="2158" spans="27:47" ht="12.95" customHeight="1">
      <c r="AA2158" s="90"/>
      <c r="AB2158" s="90"/>
      <c r="AC2158" s="90"/>
      <c r="AD2158" s="90"/>
      <c r="AE2158" s="90"/>
      <c r="AF2158" s="185"/>
      <c r="AG2158" s="147"/>
      <c r="AN2158" s="90"/>
      <c r="AO2158" s="90"/>
      <c r="AP2158" s="90"/>
      <c r="AQ2158" s="90"/>
      <c r="AR2158" s="90"/>
      <c r="AS2158" s="90"/>
      <c r="AT2158" s="90"/>
      <c r="AU2158" s="90"/>
    </row>
    <row r="2159" spans="27:47" ht="12.95" customHeight="1">
      <c r="AA2159" s="90"/>
      <c r="AB2159" s="90"/>
      <c r="AC2159" s="90"/>
      <c r="AD2159" s="90"/>
      <c r="AE2159" s="90"/>
      <c r="AF2159" s="185"/>
      <c r="AG2159" s="147"/>
      <c r="AN2159" s="90"/>
      <c r="AO2159" s="90"/>
      <c r="AP2159" s="90"/>
      <c r="AQ2159" s="90"/>
      <c r="AR2159" s="90"/>
      <c r="AS2159" s="90"/>
      <c r="AT2159" s="90"/>
      <c r="AU2159" s="90"/>
    </row>
    <row r="2160" spans="27:47" ht="12.95" customHeight="1">
      <c r="AA2160" s="90"/>
      <c r="AB2160" s="90"/>
      <c r="AC2160" s="90"/>
      <c r="AD2160" s="90"/>
      <c r="AE2160" s="90"/>
      <c r="AF2160" s="185"/>
      <c r="AG2160" s="147"/>
      <c r="AN2160" s="90"/>
      <c r="AO2160" s="90"/>
      <c r="AP2160" s="90"/>
      <c r="AQ2160" s="90"/>
      <c r="AR2160" s="90"/>
      <c r="AS2160" s="90"/>
      <c r="AT2160" s="90"/>
      <c r="AU2160" s="90"/>
    </row>
    <row r="2161" spans="27:47" ht="12.95" customHeight="1">
      <c r="AA2161" s="90"/>
      <c r="AB2161" s="90"/>
      <c r="AC2161" s="90"/>
      <c r="AD2161" s="90"/>
      <c r="AE2161" s="90"/>
      <c r="AF2161" s="185"/>
      <c r="AG2161" s="147"/>
      <c r="AN2161" s="90"/>
      <c r="AO2161" s="90"/>
      <c r="AP2161" s="90"/>
      <c r="AQ2161" s="90"/>
      <c r="AR2161" s="90"/>
      <c r="AS2161" s="90"/>
      <c r="AT2161" s="90"/>
      <c r="AU2161" s="90"/>
    </row>
    <row r="2162" spans="27:47" ht="12.95" customHeight="1">
      <c r="AA2162" s="90"/>
      <c r="AB2162" s="90"/>
      <c r="AC2162" s="90"/>
      <c r="AD2162" s="90"/>
      <c r="AE2162" s="90"/>
      <c r="AF2162" s="185"/>
      <c r="AG2162" s="147"/>
      <c r="AN2162" s="90"/>
      <c r="AO2162" s="90"/>
      <c r="AP2162" s="90"/>
      <c r="AQ2162" s="90"/>
      <c r="AR2162" s="90"/>
      <c r="AS2162" s="90"/>
      <c r="AT2162" s="90"/>
      <c r="AU2162" s="90"/>
    </row>
    <row r="2163" spans="27:47" ht="12.95" customHeight="1">
      <c r="AA2163" s="90"/>
      <c r="AB2163" s="90"/>
      <c r="AC2163" s="90"/>
      <c r="AD2163" s="90"/>
      <c r="AE2163" s="90"/>
      <c r="AF2163" s="185"/>
      <c r="AG2163" s="147"/>
      <c r="AN2163" s="90"/>
      <c r="AO2163" s="90"/>
      <c r="AP2163" s="90"/>
      <c r="AQ2163" s="90"/>
      <c r="AR2163" s="90"/>
      <c r="AS2163" s="90"/>
      <c r="AT2163" s="90"/>
      <c r="AU2163" s="90"/>
    </row>
    <row r="2164" spans="27:47" ht="12.95" customHeight="1">
      <c r="AA2164" s="90"/>
      <c r="AB2164" s="90"/>
      <c r="AC2164" s="90"/>
      <c r="AD2164" s="90"/>
      <c r="AE2164" s="90"/>
      <c r="AF2164" s="185"/>
      <c r="AG2164" s="147"/>
      <c r="AN2164" s="90"/>
      <c r="AO2164" s="90"/>
      <c r="AP2164" s="90"/>
      <c r="AQ2164" s="90"/>
      <c r="AR2164" s="90"/>
      <c r="AS2164" s="90"/>
      <c r="AT2164" s="90"/>
      <c r="AU2164" s="90"/>
    </row>
    <row r="2165" spans="27:47" ht="12.95" customHeight="1">
      <c r="AA2165" s="90"/>
      <c r="AB2165" s="90"/>
      <c r="AC2165" s="90"/>
      <c r="AD2165" s="90"/>
      <c r="AE2165" s="90"/>
      <c r="AF2165" s="185"/>
      <c r="AG2165" s="147"/>
      <c r="AN2165" s="90"/>
      <c r="AO2165" s="90"/>
      <c r="AP2165" s="90"/>
      <c r="AQ2165" s="90"/>
      <c r="AR2165" s="90"/>
      <c r="AS2165" s="90"/>
      <c r="AT2165" s="90"/>
      <c r="AU2165" s="90"/>
    </row>
    <row r="2166" spans="27:47" ht="12.95" customHeight="1">
      <c r="AA2166" s="90"/>
      <c r="AB2166" s="90"/>
      <c r="AC2166" s="90"/>
      <c r="AD2166" s="90"/>
      <c r="AE2166" s="90"/>
      <c r="AF2166" s="185"/>
      <c r="AG2166" s="147"/>
      <c r="AN2166" s="90"/>
      <c r="AO2166" s="90"/>
      <c r="AP2166" s="90"/>
      <c r="AQ2166" s="90"/>
      <c r="AR2166" s="90"/>
      <c r="AS2166" s="90"/>
      <c r="AT2166" s="90"/>
      <c r="AU2166" s="90"/>
    </row>
    <row r="2167" spans="27:47" ht="12.95" customHeight="1">
      <c r="AA2167" s="90"/>
      <c r="AB2167" s="90"/>
      <c r="AC2167" s="90"/>
      <c r="AD2167" s="90"/>
      <c r="AE2167" s="90"/>
      <c r="AF2167" s="185"/>
      <c r="AG2167" s="147"/>
      <c r="AN2167" s="90"/>
      <c r="AO2167" s="90"/>
      <c r="AP2167" s="90"/>
      <c r="AQ2167" s="90"/>
      <c r="AR2167" s="90"/>
      <c r="AS2167" s="90"/>
      <c r="AT2167" s="90"/>
      <c r="AU2167" s="90"/>
    </row>
    <row r="2168" spans="27:47" ht="12.95" customHeight="1">
      <c r="AA2168" s="90"/>
      <c r="AB2168" s="90"/>
      <c r="AC2168" s="90"/>
      <c r="AD2168" s="90"/>
      <c r="AE2168" s="90"/>
      <c r="AF2168" s="185"/>
      <c r="AG2168" s="147"/>
      <c r="AN2168" s="90"/>
      <c r="AO2168" s="90"/>
      <c r="AP2168" s="90"/>
      <c r="AQ2168" s="90"/>
      <c r="AR2168" s="90"/>
      <c r="AS2168" s="90"/>
      <c r="AT2168" s="90"/>
      <c r="AU2168" s="90"/>
    </row>
    <row r="2169" spans="27:47" ht="12.95" customHeight="1">
      <c r="AA2169" s="90"/>
      <c r="AB2169" s="90"/>
      <c r="AC2169" s="90"/>
      <c r="AD2169" s="90"/>
      <c r="AE2169" s="90"/>
      <c r="AF2169" s="185"/>
      <c r="AG2169" s="147"/>
      <c r="AN2169" s="90"/>
      <c r="AO2169" s="90"/>
      <c r="AP2169" s="90"/>
      <c r="AQ2169" s="90"/>
      <c r="AR2169" s="90"/>
      <c r="AS2169" s="90"/>
      <c r="AT2169" s="90"/>
      <c r="AU2169" s="90"/>
    </row>
    <row r="2170" spans="27:47" ht="12.95" customHeight="1">
      <c r="AA2170" s="90"/>
      <c r="AB2170" s="90"/>
      <c r="AC2170" s="90"/>
      <c r="AD2170" s="90"/>
      <c r="AE2170" s="90"/>
      <c r="AF2170" s="185"/>
      <c r="AG2170" s="147"/>
      <c r="AN2170" s="90"/>
      <c r="AO2170" s="90"/>
      <c r="AP2170" s="90"/>
      <c r="AQ2170" s="90"/>
      <c r="AR2170" s="90"/>
      <c r="AS2170" s="90"/>
      <c r="AT2170" s="90"/>
      <c r="AU2170" s="90"/>
    </row>
    <row r="2171" spans="27:47" ht="12.95" customHeight="1">
      <c r="AA2171" s="90"/>
      <c r="AB2171" s="90"/>
      <c r="AC2171" s="90"/>
      <c r="AD2171" s="90"/>
      <c r="AE2171" s="90"/>
      <c r="AF2171" s="185"/>
      <c r="AG2171" s="147"/>
      <c r="AN2171" s="90"/>
      <c r="AO2171" s="90"/>
      <c r="AP2171" s="90"/>
      <c r="AQ2171" s="90"/>
      <c r="AR2171" s="90"/>
      <c r="AS2171" s="90"/>
      <c r="AT2171" s="90"/>
      <c r="AU2171" s="90"/>
    </row>
    <row r="2172" spans="27:47" ht="12.95" customHeight="1">
      <c r="AA2172" s="90"/>
      <c r="AB2172" s="90"/>
      <c r="AC2172" s="90"/>
      <c r="AD2172" s="90"/>
      <c r="AE2172" s="90"/>
      <c r="AF2172" s="185"/>
      <c r="AG2172" s="147"/>
      <c r="AN2172" s="90"/>
      <c r="AO2172" s="90"/>
      <c r="AP2172" s="90"/>
      <c r="AQ2172" s="90"/>
      <c r="AR2172" s="90"/>
      <c r="AS2172" s="90"/>
      <c r="AT2172" s="90"/>
      <c r="AU2172" s="90"/>
    </row>
    <row r="2173" spans="27:47" ht="12.95" customHeight="1">
      <c r="AA2173" s="90"/>
      <c r="AB2173" s="90"/>
      <c r="AC2173" s="90"/>
      <c r="AD2173" s="90"/>
      <c r="AE2173" s="90"/>
      <c r="AF2173" s="185"/>
      <c r="AG2173" s="147"/>
      <c r="AN2173" s="90"/>
      <c r="AO2173" s="90"/>
      <c r="AP2173" s="90"/>
      <c r="AQ2173" s="90"/>
      <c r="AR2173" s="90"/>
      <c r="AS2173" s="90"/>
      <c r="AT2173" s="90"/>
      <c r="AU2173" s="90"/>
    </row>
    <row r="2174" spans="27:47" ht="12.95" customHeight="1">
      <c r="AA2174" s="90"/>
      <c r="AB2174" s="90"/>
      <c r="AC2174" s="90"/>
      <c r="AD2174" s="90"/>
      <c r="AE2174" s="90"/>
      <c r="AF2174" s="185"/>
      <c r="AG2174" s="147"/>
      <c r="AN2174" s="90"/>
      <c r="AO2174" s="90"/>
      <c r="AP2174" s="90"/>
      <c r="AQ2174" s="90"/>
      <c r="AR2174" s="90"/>
      <c r="AS2174" s="90"/>
      <c r="AT2174" s="90"/>
      <c r="AU2174" s="90"/>
    </row>
    <row r="2175" spans="27:47" ht="12.95" customHeight="1">
      <c r="AA2175" s="90"/>
      <c r="AB2175" s="90"/>
      <c r="AC2175" s="90"/>
      <c r="AD2175" s="90"/>
      <c r="AE2175" s="90"/>
      <c r="AF2175" s="185"/>
      <c r="AG2175" s="147"/>
      <c r="AN2175" s="90"/>
      <c r="AO2175" s="90"/>
      <c r="AP2175" s="90"/>
      <c r="AQ2175" s="90"/>
      <c r="AR2175" s="90"/>
      <c r="AS2175" s="90"/>
      <c r="AT2175" s="90"/>
      <c r="AU2175" s="90"/>
    </row>
    <row r="2176" spans="27:47" ht="12.95" customHeight="1">
      <c r="AA2176" s="90"/>
      <c r="AB2176" s="90"/>
      <c r="AC2176" s="90"/>
      <c r="AD2176" s="90"/>
      <c r="AE2176" s="90"/>
      <c r="AF2176" s="185"/>
      <c r="AG2176" s="147"/>
      <c r="AN2176" s="90"/>
      <c r="AO2176" s="90"/>
      <c r="AP2176" s="90"/>
      <c r="AQ2176" s="90"/>
      <c r="AR2176" s="90"/>
      <c r="AS2176" s="90"/>
      <c r="AT2176" s="90"/>
      <c r="AU2176" s="90"/>
    </row>
    <row r="2177" spans="27:47" ht="12.95" customHeight="1">
      <c r="AA2177" s="90"/>
      <c r="AB2177" s="90"/>
      <c r="AC2177" s="90"/>
      <c r="AD2177" s="90"/>
      <c r="AE2177" s="90"/>
      <c r="AF2177" s="185"/>
      <c r="AG2177" s="147"/>
      <c r="AN2177" s="90"/>
      <c r="AO2177" s="90"/>
      <c r="AP2177" s="90"/>
      <c r="AQ2177" s="90"/>
      <c r="AR2177" s="90"/>
      <c r="AS2177" s="90"/>
      <c r="AT2177" s="90"/>
      <c r="AU2177" s="90"/>
    </row>
    <row r="2178" spans="27:47" ht="12.95" customHeight="1">
      <c r="AA2178" s="90"/>
      <c r="AB2178" s="90"/>
      <c r="AC2178" s="90"/>
      <c r="AD2178" s="90"/>
      <c r="AE2178" s="90"/>
      <c r="AF2178" s="185"/>
      <c r="AG2178" s="147"/>
      <c r="AN2178" s="90"/>
      <c r="AO2178" s="90"/>
      <c r="AP2178" s="90"/>
      <c r="AQ2178" s="90"/>
      <c r="AR2178" s="90"/>
      <c r="AS2178" s="90"/>
      <c r="AT2178" s="90"/>
      <c r="AU2178" s="90"/>
    </row>
    <row r="2179" spans="27:47" ht="12.95" customHeight="1">
      <c r="AA2179" s="90"/>
      <c r="AB2179" s="90"/>
      <c r="AC2179" s="90"/>
      <c r="AD2179" s="90"/>
      <c r="AE2179" s="90"/>
      <c r="AF2179" s="185"/>
      <c r="AG2179" s="147"/>
      <c r="AN2179" s="90"/>
      <c r="AO2179" s="90"/>
      <c r="AP2179" s="90"/>
      <c r="AQ2179" s="90"/>
      <c r="AR2179" s="90"/>
      <c r="AS2179" s="90"/>
      <c r="AT2179" s="90"/>
      <c r="AU2179" s="90"/>
    </row>
    <row r="2180" spans="27:47" ht="12.95" customHeight="1">
      <c r="AA2180" s="90"/>
      <c r="AB2180" s="90"/>
      <c r="AC2180" s="90"/>
      <c r="AD2180" s="90"/>
      <c r="AE2180" s="90"/>
      <c r="AF2180" s="185"/>
      <c r="AG2180" s="147"/>
      <c r="AN2180" s="90"/>
      <c r="AO2180" s="90"/>
      <c r="AP2180" s="90"/>
      <c r="AQ2180" s="90"/>
      <c r="AR2180" s="90"/>
      <c r="AS2180" s="90"/>
      <c r="AT2180" s="90"/>
      <c r="AU2180" s="90"/>
    </row>
    <row r="2181" spans="27:47" ht="12.95" customHeight="1">
      <c r="AA2181" s="90"/>
      <c r="AB2181" s="90"/>
      <c r="AC2181" s="90"/>
      <c r="AD2181" s="90"/>
      <c r="AE2181" s="90"/>
      <c r="AF2181" s="185"/>
      <c r="AG2181" s="147"/>
      <c r="AN2181" s="90"/>
      <c r="AO2181" s="90"/>
      <c r="AP2181" s="90"/>
      <c r="AQ2181" s="90"/>
      <c r="AR2181" s="90"/>
      <c r="AS2181" s="90"/>
      <c r="AT2181" s="90"/>
      <c r="AU2181" s="90"/>
    </row>
    <row r="2182" spans="27:47" ht="12.95" customHeight="1">
      <c r="AA2182" s="90"/>
      <c r="AB2182" s="90"/>
      <c r="AC2182" s="90"/>
      <c r="AD2182" s="90"/>
      <c r="AE2182" s="90"/>
      <c r="AF2182" s="185"/>
      <c r="AG2182" s="147"/>
      <c r="AN2182" s="90"/>
      <c r="AO2182" s="90"/>
      <c r="AP2182" s="90"/>
      <c r="AQ2182" s="90"/>
      <c r="AR2182" s="90"/>
      <c r="AS2182" s="90"/>
      <c r="AT2182" s="90"/>
      <c r="AU2182" s="90"/>
    </row>
    <row r="2183" spans="27:47" ht="12.95" customHeight="1">
      <c r="AA2183" s="90"/>
      <c r="AB2183" s="90"/>
      <c r="AC2183" s="90"/>
      <c r="AD2183" s="90"/>
      <c r="AE2183" s="90"/>
      <c r="AF2183" s="185"/>
      <c r="AG2183" s="147"/>
      <c r="AN2183" s="90"/>
      <c r="AO2183" s="90"/>
      <c r="AP2183" s="90"/>
      <c r="AQ2183" s="90"/>
      <c r="AR2183" s="90"/>
      <c r="AS2183" s="90"/>
      <c r="AT2183" s="90"/>
      <c r="AU2183" s="90"/>
    </row>
    <row r="2184" spans="27:47" ht="12.95" customHeight="1">
      <c r="AA2184" s="90"/>
      <c r="AB2184" s="90"/>
      <c r="AC2184" s="90"/>
      <c r="AD2184" s="90"/>
      <c r="AE2184" s="90"/>
      <c r="AF2184" s="185"/>
      <c r="AG2184" s="147"/>
      <c r="AN2184" s="90"/>
      <c r="AO2184" s="90"/>
      <c r="AP2184" s="90"/>
      <c r="AQ2184" s="90"/>
      <c r="AR2184" s="90"/>
      <c r="AS2184" s="90"/>
      <c r="AT2184" s="90"/>
      <c r="AU2184" s="90"/>
    </row>
    <row r="2185" spans="27:47" ht="12.95" customHeight="1">
      <c r="AA2185" s="90"/>
      <c r="AB2185" s="90"/>
      <c r="AC2185" s="90"/>
      <c r="AD2185" s="90"/>
      <c r="AE2185" s="90"/>
      <c r="AF2185" s="185"/>
      <c r="AG2185" s="147"/>
      <c r="AN2185" s="90"/>
      <c r="AO2185" s="90"/>
      <c r="AP2185" s="90"/>
      <c r="AQ2185" s="90"/>
      <c r="AR2185" s="90"/>
      <c r="AS2185" s="90"/>
      <c r="AT2185" s="90"/>
      <c r="AU2185" s="90"/>
    </row>
    <row r="2186" spans="27:47" ht="12.95" customHeight="1">
      <c r="AA2186" s="90"/>
      <c r="AB2186" s="90"/>
      <c r="AC2186" s="90"/>
      <c r="AD2186" s="90"/>
      <c r="AE2186" s="90"/>
      <c r="AF2186" s="185"/>
      <c r="AG2186" s="147"/>
      <c r="AN2186" s="90"/>
      <c r="AO2186" s="90"/>
      <c r="AP2186" s="90"/>
      <c r="AQ2186" s="90"/>
      <c r="AR2186" s="90"/>
      <c r="AS2186" s="90"/>
      <c r="AT2186" s="90"/>
      <c r="AU2186" s="90"/>
    </row>
    <row r="2187" spans="27:47" ht="12.95" customHeight="1">
      <c r="AA2187" s="90"/>
      <c r="AB2187" s="90"/>
      <c r="AC2187" s="90"/>
      <c r="AD2187" s="90"/>
      <c r="AE2187" s="90"/>
      <c r="AF2187" s="185"/>
      <c r="AG2187" s="147"/>
      <c r="AN2187" s="90"/>
      <c r="AO2187" s="90"/>
      <c r="AP2187" s="90"/>
      <c r="AQ2187" s="90"/>
      <c r="AR2187" s="90"/>
      <c r="AS2187" s="90"/>
      <c r="AT2187" s="90"/>
      <c r="AU2187" s="90"/>
    </row>
    <row r="2188" spans="27:47" ht="12.95" customHeight="1">
      <c r="AA2188" s="90"/>
      <c r="AB2188" s="90"/>
      <c r="AC2188" s="90"/>
      <c r="AD2188" s="90"/>
      <c r="AE2188" s="90"/>
      <c r="AF2188" s="185"/>
      <c r="AG2188" s="147"/>
      <c r="AN2188" s="90"/>
      <c r="AO2188" s="90"/>
      <c r="AP2188" s="90"/>
      <c r="AQ2188" s="90"/>
      <c r="AR2188" s="90"/>
      <c r="AS2188" s="90"/>
      <c r="AT2188" s="90"/>
      <c r="AU2188" s="90"/>
    </row>
    <row r="2189" spans="27:47" ht="12.95" customHeight="1">
      <c r="AA2189" s="90"/>
      <c r="AB2189" s="90"/>
      <c r="AC2189" s="90"/>
      <c r="AD2189" s="90"/>
      <c r="AE2189" s="90"/>
      <c r="AF2189" s="185"/>
      <c r="AG2189" s="147"/>
      <c r="AN2189" s="90"/>
      <c r="AO2189" s="90"/>
      <c r="AP2189" s="90"/>
      <c r="AQ2189" s="90"/>
      <c r="AR2189" s="90"/>
      <c r="AS2189" s="90"/>
      <c r="AT2189" s="90"/>
      <c r="AU2189" s="90"/>
    </row>
    <row r="2190" spans="27:47" ht="12.95" customHeight="1">
      <c r="AA2190" s="90"/>
      <c r="AB2190" s="90"/>
      <c r="AC2190" s="90"/>
      <c r="AD2190" s="90"/>
      <c r="AE2190" s="90"/>
      <c r="AF2190" s="185"/>
      <c r="AG2190" s="147"/>
      <c r="AN2190" s="90"/>
      <c r="AO2190" s="90"/>
      <c r="AP2190" s="90"/>
      <c r="AQ2190" s="90"/>
      <c r="AR2190" s="90"/>
      <c r="AS2190" s="90"/>
      <c r="AT2190" s="90"/>
      <c r="AU2190" s="90"/>
    </row>
    <row r="2191" spans="27:47" ht="12.95" customHeight="1">
      <c r="AA2191" s="90"/>
      <c r="AB2191" s="90"/>
      <c r="AC2191" s="90"/>
      <c r="AD2191" s="90"/>
      <c r="AE2191" s="90"/>
      <c r="AF2191" s="185"/>
      <c r="AG2191" s="147"/>
      <c r="AN2191" s="90"/>
      <c r="AO2191" s="90"/>
      <c r="AP2191" s="90"/>
      <c r="AQ2191" s="90"/>
      <c r="AR2191" s="90"/>
      <c r="AS2191" s="90"/>
      <c r="AT2191" s="90"/>
      <c r="AU2191" s="90"/>
    </row>
    <row r="2192" spans="27:47" ht="12.95" customHeight="1">
      <c r="AA2192" s="90"/>
      <c r="AB2192" s="90"/>
      <c r="AC2192" s="90"/>
      <c r="AD2192" s="90"/>
      <c r="AE2192" s="90"/>
      <c r="AF2192" s="185"/>
      <c r="AG2192" s="147"/>
      <c r="AN2192" s="90"/>
      <c r="AO2192" s="90"/>
      <c r="AP2192" s="90"/>
      <c r="AQ2192" s="90"/>
      <c r="AR2192" s="90"/>
      <c r="AS2192" s="90"/>
      <c r="AT2192" s="90"/>
      <c r="AU2192" s="90"/>
    </row>
    <row r="2193" spans="27:47" ht="12.95" customHeight="1">
      <c r="AA2193" s="90"/>
      <c r="AB2193" s="90"/>
      <c r="AC2193" s="90"/>
      <c r="AD2193" s="90"/>
      <c r="AE2193" s="90"/>
      <c r="AF2193" s="185"/>
      <c r="AG2193" s="147"/>
      <c r="AN2193" s="90"/>
      <c r="AO2193" s="90"/>
      <c r="AP2193" s="90"/>
      <c r="AQ2193" s="90"/>
      <c r="AR2193" s="90"/>
      <c r="AS2193" s="90"/>
      <c r="AT2193" s="90"/>
      <c r="AU2193" s="90"/>
    </row>
    <row r="2194" spans="27:47" ht="12.95" customHeight="1">
      <c r="AA2194" s="90"/>
      <c r="AB2194" s="90"/>
      <c r="AC2194" s="90"/>
      <c r="AD2194" s="90"/>
      <c r="AE2194" s="90"/>
      <c r="AF2194" s="185"/>
      <c r="AG2194" s="147"/>
      <c r="AN2194" s="90"/>
      <c r="AO2194" s="90"/>
      <c r="AP2194" s="90"/>
      <c r="AQ2194" s="90"/>
      <c r="AR2194" s="90"/>
      <c r="AS2194" s="90"/>
      <c r="AT2194" s="90"/>
      <c r="AU2194" s="90"/>
    </row>
    <row r="2195" spans="27:47" ht="12.95" customHeight="1">
      <c r="AA2195" s="90"/>
      <c r="AB2195" s="90"/>
      <c r="AC2195" s="90"/>
      <c r="AD2195" s="90"/>
      <c r="AE2195" s="90"/>
      <c r="AF2195" s="185"/>
      <c r="AG2195" s="147"/>
      <c r="AN2195" s="90"/>
      <c r="AO2195" s="90"/>
      <c r="AP2195" s="90"/>
      <c r="AQ2195" s="90"/>
      <c r="AR2195" s="90"/>
      <c r="AS2195" s="90"/>
      <c r="AT2195" s="90"/>
      <c r="AU2195" s="90"/>
    </row>
    <row r="2196" spans="27:47" ht="12.95" customHeight="1">
      <c r="AA2196" s="90"/>
      <c r="AB2196" s="90"/>
      <c r="AC2196" s="90"/>
      <c r="AD2196" s="90"/>
      <c r="AE2196" s="90"/>
      <c r="AF2196" s="185"/>
      <c r="AG2196" s="147"/>
      <c r="AN2196" s="90"/>
      <c r="AO2196" s="90"/>
      <c r="AP2196" s="90"/>
      <c r="AQ2196" s="90"/>
      <c r="AR2196" s="90"/>
      <c r="AS2196" s="90"/>
      <c r="AT2196" s="90"/>
      <c r="AU2196" s="90"/>
    </row>
    <row r="2197" spans="27:47" ht="12.95" customHeight="1">
      <c r="AA2197" s="90"/>
      <c r="AB2197" s="90"/>
      <c r="AC2197" s="90"/>
      <c r="AD2197" s="90"/>
      <c r="AE2197" s="90"/>
      <c r="AF2197" s="185"/>
      <c r="AG2197" s="147"/>
      <c r="AN2197" s="90"/>
      <c r="AO2197" s="90"/>
      <c r="AP2197" s="90"/>
      <c r="AQ2197" s="90"/>
      <c r="AR2197" s="90"/>
      <c r="AS2197" s="90"/>
      <c r="AT2197" s="90"/>
      <c r="AU2197" s="90"/>
    </row>
    <row r="2198" spans="27:47" ht="12.95" customHeight="1">
      <c r="AA2198" s="90"/>
      <c r="AB2198" s="90"/>
      <c r="AC2198" s="90"/>
      <c r="AD2198" s="90"/>
      <c r="AE2198" s="90"/>
      <c r="AF2198" s="185"/>
      <c r="AG2198" s="147"/>
      <c r="AN2198" s="90"/>
      <c r="AO2198" s="90"/>
      <c r="AP2198" s="90"/>
      <c r="AQ2198" s="90"/>
      <c r="AR2198" s="90"/>
      <c r="AS2198" s="90"/>
      <c r="AT2198" s="90"/>
      <c r="AU2198" s="90"/>
    </row>
    <row r="2199" spans="27:47" ht="12.95" customHeight="1">
      <c r="AA2199" s="90"/>
      <c r="AB2199" s="90"/>
      <c r="AC2199" s="90"/>
      <c r="AD2199" s="90"/>
      <c r="AE2199" s="90"/>
      <c r="AF2199" s="185"/>
      <c r="AG2199" s="147"/>
      <c r="AN2199" s="90"/>
      <c r="AO2199" s="90"/>
      <c r="AP2199" s="90"/>
      <c r="AQ2199" s="90"/>
      <c r="AR2199" s="90"/>
      <c r="AS2199" s="90"/>
      <c r="AT2199" s="90"/>
      <c r="AU2199" s="90"/>
    </row>
    <row r="2200" spans="27:47" ht="12.95" customHeight="1">
      <c r="AA2200" s="90"/>
      <c r="AB2200" s="90"/>
      <c r="AC2200" s="90"/>
      <c r="AD2200" s="90"/>
      <c r="AE2200" s="90"/>
      <c r="AF2200" s="185"/>
      <c r="AG2200" s="147"/>
      <c r="AN2200" s="90"/>
      <c r="AO2200" s="90"/>
      <c r="AP2200" s="90"/>
      <c r="AQ2200" s="90"/>
      <c r="AR2200" s="90"/>
      <c r="AS2200" s="90"/>
      <c r="AT2200" s="90"/>
      <c r="AU2200" s="90"/>
    </row>
    <row r="2201" spans="27:47" ht="12.95" customHeight="1">
      <c r="AA2201" s="90"/>
      <c r="AB2201" s="90"/>
      <c r="AC2201" s="90"/>
      <c r="AD2201" s="90"/>
      <c r="AE2201" s="90"/>
      <c r="AF2201" s="185"/>
      <c r="AG2201" s="147"/>
      <c r="AN2201" s="90"/>
      <c r="AO2201" s="90"/>
      <c r="AP2201" s="90"/>
      <c r="AQ2201" s="90"/>
      <c r="AR2201" s="90"/>
      <c r="AS2201" s="90"/>
      <c r="AT2201" s="90"/>
      <c r="AU2201" s="90"/>
    </row>
    <row r="2202" spans="27:47" ht="12.95" customHeight="1">
      <c r="AA2202" s="90"/>
      <c r="AB2202" s="90"/>
      <c r="AC2202" s="90"/>
      <c r="AD2202" s="90"/>
      <c r="AE2202" s="90"/>
      <c r="AF2202" s="185"/>
      <c r="AG2202" s="147"/>
      <c r="AN2202" s="90"/>
      <c r="AO2202" s="90"/>
      <c r="AP2202" s="90"/>
      <c r="AQ2202" s="90"/>
      <c r="AR2202" s="90"/>
      <c r="AS2202" s="90"/>
      <c r="AT2202" s="90"/>
      <c r="AU2202" s="90"/>
    </row>
    <row r="2203" spans="27:47" ht="12.95" customHeight="1">
      <c r="AA2203" s="90"/>
      <c r="AB2203" s="90"/>
      <c r="AC2203" s="90"/>
      <c r="AD2203" s="90"/>
      <c r="AE2203" s="90"/>
      <c r="AF2203" s="185"/>
      <c r="AG2203" s="147"/>
      <c r="AN2203" s="90"/>
      <c r="AO2203" s="90"/>
      <c r="AP2203" s="90"/>
      <c r="AQ2203" s="90"/>
      <c r="AR2203" s="90"/>
      <c r="AS2203" s="90"/>
      <c r="AT2203" s="90"/>
      <c r="AU2203" s="90"/>
    </row>
    <row r="2204" spans="27:47" ht="12.95" customHeight="1">
      <c r="AA2204" s="90"/>
      <c r="AB2204" s="90"/>
      <c r="AC2204" s="90"/>
      <c r="AD2204" s="90"/>
      <c r="AE2204" s="90"/>
      <c r="AF2204" s="185"/>
      <c r="AG2204" s="147"/>
      <c r="AN2204" s="90"/>
      <c r="AO2204" s="90"/>
      <c r="AP2204" s="90"/>
      <c r="AQ2204" s="90"/>
      <c r="AR2204" s="90"/>
      <c r="AS2204" s="90"/>
      <c r="AT2204" s="90"/>
      <c r="AU2204" s="90"/>
    </row>
    <row r="2205" spans="27:47" ht="12.95" customHeight="1">
      <c r="AA2205" s="90"/>
      <c r="AB2205" s="90"/>
      <c r="AC2205" s="90"/>
      <c r="AD2205" s="90"/>
      <c r="AE2205" s="90"/>
      <c r="AF2205" s="185"/>
      <c r="AG2205" s="147"/>
      <c r="AN2205" s="90"/>
      <c r="AO2205" s="90"/>
      <c r="AP2205" s="90"/>
      <c r="AQ2205" s="90"/>
      <c r="AR2205" s="90"/>
      <c r="AS2205" s="90"/>
      <c r="AT2205" s="90"/>
      <c r="AU2205" s="90"/>
    </row>
    <row r="2206" spans="27:47" ht="12.95" customHeight="1">
      <c r="AA2206" s="90"/>
      <c r="AB2206" s="90"/>
      <c r="AC2206" s="90"/>
      <c r="AD2206" s="90"/>
      <c r="AE2206" s="90"/>
      <c r="AF2206" s="185"/>
      <c r="AG2206" s="147"/>
      <c r="AN2206" s="90"/>
      <c r="AO2206" s="90"/>
      <c r="AP2206" s="90"/>
      <c r="AQ2206" s="90"/>
      <c r="AR2206" s="90"/>
      <c r="AS2206" s="90"/>
      <c r="AT2206" s="90"/>
      <c r="AU2206" s="90"/>
    </row>
    <row r="2207" spans="27:47" ht="12.95" customHeight="1">
      <c r="AA2207" s="90"/>
      <c r="AB2207" s="90"/>
      <c r="AC2207" s="90"/>
      <c r="AD2207" s="90"/>
      <c r="AE2207" s="90"/>
      <c r="AF2207" s="185"/>
      <c r="AG2207" s="147"/>
      <c r="AN2207" s="90"/>
      <c r="AO2207" s="90"/>
      <c r="AP2207" s="90"/>
      <c r="AQ2207" s="90"/>
      <c r="AR2207" s="90"/>
      <c r="AS2207" s="90"/>
      <c r="AT2207" s="90"/>
      <c r="AU2207" s="90"/>
    </row>
    <row r="2208" spans="27:47" ht="12.95" customHeight="1">
      <c r="AA2208" s="90"/>
      <c r="AB2208" s="90"/>
      <c r="AC2208" s="90"/>
      <c r="AD2208" s="90"/>
      <c r="AE2208" s="90"/>
      <c r="AF2208" s="185"/>
      <c r="AG2208" s="147"/>
      <c r="AN2208" s="90"/>
      <c r="AO2208" s="90"/>
      <c r="AP2208" s="90"/>
      <c r="AQ2208" s="90"/>
      <c r="AR2208" s="90"/>
      <c r="AS2208" s="90"/>
      <c r="AT2208" s="90"/>
      <c r="AU2208" s="90"/>
    </row>
    <row r="2209" spans="27:47" ht="12.95" customHeight="1">
      <c r="AA2209" s="90"/>
      <c r="AB2209" s="90"/>
      <c r="AC2209" s="90"/>
      <c r="AD2209" s="90"/>
      <c r="AE2209" s="90"/>
      <c r="AF2209" s="185"/>
      <c r="AG2209" s="147"/>
      <c r="AN2209" s="90"/>
      <c r="AO2209" s="90"/>
      <c r="AP2209" s="90"/>
      <c r="AQ2209" s="90"/>
      <c r="AR2209" s="90"/>
      <c r="AS2209" s="90"/>
      <c r="AT2209" s="90"/>
      <c r="AU2209" s="90"/>
    </row>
    <row r="2210" spans="27:47" ht="12.95" customHeight="1">
      <c r="AA2210" s="90"/>
      <c r="AB2210" s="90"/>
      <c r="AC2210" s="90"/>
      <c r="AD2210" s="90"/>
      <c r="AE2210" s="90"/>
      <c r="AF2210" s="185"/>
      <c r="AG2210" s="147"/>
      <c r="AN2210" s="90"/>
      <c r="AO2210" s="90"/>
      <c r="AP2210" s="90"/>
      <c r="AQ2210" s="90"/>
      <c r="AR2210" s="90"/>
      <c r="AS2210" s="90"/>
      <c r="AT2210" s="90"/>
      <c r="AU2210" s="90"/>
    </row>
    <row r="2211" spans="27:47" ht="12.95" customHeight="1">
      <c r="AA2211" s="90"/>
      <c r="AB2211" s="90"/>
      <c r="AC2211" s="90"/>
      <c r="AD2211" s="90"/>
      <c r="AE2211" s="90"/>
      <c r="AF2211" s="185"/>
      <c r="AG2211" s="147"/>
      <c r="AN2211" s="90"/>
      <c r="AO2211" s="90"/>
      <c r="AP2211" s="90"/>
      <c r="AQ2211" s="90"/>
      <c r="AR2211" s="90"/>
      <c r="AS2211" s="90"/>
      <c r="AT2211" s="90"/>
      <c r="AU2211" s="90"/>
    </row>
    <row r="2212" spans="27:47" ht="12.95" customHeight="1">
      <c r="AA2212" s="90"/>
      <c r="AB2212" s="90"/>
      <c r="AC2212" s="90"/>
      <c r="AD2212" s="90"/>
      <c r="AE2212" s="90"/>
      <c r="AF2212" s="185"/>
      <c r="AG2212" s="147"/>
      <c r="AN2212" s="90"/>
      <c r="AO2212" s="90"/>
      <c r="AP2212" s="90"/>
      <c r="AQ2212" s="90"/>
      <c r="AR2212" s="90"/>
      <c r="AS2212" s="90"/>
      <c r="AT2212" s="90"/>
      <c r="AU2212" s="90"/>
    </row>
    <row r="2213" spans="27:47" ht="12.95" customHeight="1">
      <c r="AA2213" s="90"/>
      <c r="AB2213" s="90"/>
      <c r="AC2213" s="90"/>
      <c r="AD2213" s="90"/>
      <c r="AE2213" s="90"/>
      <c r="AF2213" s="185"/>
      <c r="AG2213" s="147"/>
      <c r="AN2213" s="90"/>
      <c r="AO2213" s="90"/>
      <c r="AP2213" s="90"/>
      <c r="AQ2213" s="90"/>
      <c r="AR2213" s="90"/>
      <c r="AS2213" s="90"/>
      <c r="AT2213" s="90"/>
      <c r="AU2213" s="90"/>
    </row>
    <row r="2214" spans="27:47" ht="12.95" customHeight="1">
      <c r="AA2214" s="90"/>
      <c r="AB2214" s="90"/>
      <c r="AC2214" s="90"/>
      <c r="AD2214" s="90"/>
      <c r="AE2214" s="90"/>
      <c r="AF2214" s="185"/>
      <c r="AG2214" s="147"/>
      <c r="AN2214" s="90"/>
      <c r="AO2214" s="90"/>
      <c r="AP2214" s="90"/>
      <c r="AQ2214" s="90"/>
      <c r="AR2214" s="90"/>
      <c r="AS2214" s="90"/>
      <c r="AT2214" s="90"/>
      <c r="AU2214" s="90"/>
    </row>
    <row r="2215" spans="27:47" ht="12.95" customHeight="1">
      <c r="AA2215" s="90"/>
      <c r="AB2215" s="90"/>
      <c r="AC2215" s="90"/>
      <c r="AD2215" s="90"/>
      <c r="AE2215" s="90"/>
      <c r="AF2215" s="185"/>
      <c r="AG2215" s="147"/>
      <c r="AN2215" s="90"/>
      <c r="AO2215" s="90"/>
      <c r="AP2215" s="90"/>
      <c r="AQ2215" s="90"/>
      <c r="AR2215" s="90"/>
      <c r="AS2215" s="90"/>
      <c r="AT2215" s="90"/>
      <c r="AU2215" s="90"/>
    </row>
    <row r="2216" spans="27:47" ht="12.95" customHeight="1">
      <c r="AA2216" s="90"/>
      <c r="AB2216" s="90"/>
      <c r="AC2216" s="90"/>
      <c r="AD2216" s="90"/>
      <c r="AE2216" s="90"/>
      <c r="AF2216" s="185"/>
      <c r="AG2216" s="147"/>
      <c r="AN2216" s="90"/>
      <c r="AO2216" s="90"/>
      <c r="AP2216" s="90"/>
      <c r="AQ2216" s="90"/>
      <c r="AR2216" s="90"/>
      <c r="AS2216" s="90"/>
      <c r="AT2216" s="90"/>
      <c r="AU2216" s="90"/>
    </row>
    <row r="2217" spans="27:47" ht="12.95" customHeight="1">
      <c r="AA2217" s="90"/>
      <c r="AB2217" s="90"/>
      <c r="AC2217" s="90"/>
      <c r="AD2217" s="90"/>
      <c r="AE2217" s="90"/>
      <c r="AF2217" s="185"/>
      <c r="AG2217" s="147"/>
      <c r="AN2217" s="90"/>
      <c r="AO2217" s="90"/>
      <c r="AP2217" s="90"/>
      <c r="AQ2217" s="90"/>
      <c r="AR2217" s="90"/>
      <c r="AS2217" s="90"/>
      <c r="AT2217" s="90"/>
      <c r="AU2217" s="90"/>
    </row>
    <row r="2218" spans="27:47" ht="12.95" customHeight="1">
      <c r="AA2218" s="90"/>
      <c r="AB2218" s="90"/>
      <c r="AC2218" s="90"/>
      <c r="AD2218" s="90"/>
      <c r="AE2218" s="90"/>
      <c r="AF2218" s="185"/>
      <c r="AG2218" s="147"/>
      <c r="AN2218" s="90"/>
      <c r="AO2218" s="90"/>
      <c r="AP2218" s="90"/>
      <c r="AQ2218" s="90"/>
      <c r="AR2218" s="90"/>
      <c r="AS2218" s="90"/>
      <c r="AT2218" s="90"/>
      <c r="AU2218" s="90"/>
    </row>
    <row r="2219" spans="27:47" ht="12.95" customHeight="1">
      <c r="AA2219" s="90"/>
      <c r="AB2219" s="90"/>
      <c r="AC2219" s="90"/>
      <c r="AD2219" s="90"/>
      <c r="AE2219" s="90"/>
      <c r="AF2219" s="185"/>
      <c r="AG2219" s="147"/>
      <c r="AN2219" s="90"/>
      <c r="AO2219" s="90"/>
      <c r="AP2219" s="90"/>
      <c r="AQ2219" s="90"/>
      <c r="AR2219" s="90"/>
      <c r="AS2219" s="90"/>
      <c r="AT2219" s="90"/>
      <c r="AU2219" s="90"/>
    </row>
    <row r="2220" spans="27:47" ht="12.95" customHeight="1">
      <c r="AA2220" s="90"/>
      <c r="AB2220" s="90"/>
      <c r="AC2220" s="90"/>
      <c r="AD2220" s="90"/>
      <c r="AE2220" s="90"/>
      <c r="AF2220" s="185"/>
      <c r="AG2220" s="147"/>
      <c r="AN2220" s="90"/>
      <c r="AO2220" s="90"/>
      <c r="AP2220" s="90"/>
      <c r="AQ2220" s="90"/>
      <c r="AR2220" s="90"/>
      <c r="AS2220" s="90"/>
      <c r="AT2220" s="90"/>
      <c r="AU2220" s="90"/>
    </row>
    <row r="2221" spans="27:47" ht="12.95" customHeight="1">
      <c r="AA2221" s="90"/>
      <c r="AB2221" s="90"/>
      <c r="AC2221" s="90"/>
      <c r="AD2221" s="90"/>
      <c r="AE2221" s="90"/>
      <c r="AF2221" s="185"/>
      <c r="AG2221" s="147"/>
      <c r="AN2221" s="90"/>
      <c r="AO2221" s="90"/>
      <c r="AP2221" s="90"/>
      <c r="AQ2221" s="90"/>
      <c r="AR2221" s="90"/>
      <c r="AS2221" s="90"/>
      <c r="AT2221" s="90"/>
      <c r="AU2221" s="90"/>
    </row>
    <row r="2222" spans="27:47" ht="12.95" customHeight="1">
      <c r="AA2222" s="90"/>
      <c r="AB2222" s="90"/>
      <c r="AC2222" s="90"/>
      <c r="AD2222" s="90"/>
      <c r="AE2222" s="90"/>
      <c r="AF2222" s="185"/>
      <c r="AG2222" s="147"/>
      <c r="AN2222" s="90"/>
      <c r="AO2222" s="90"/>
      <c r="AP2222" s="90"/>
      <c r="AQ2222" s="90"/>
      <c r="AR2222" s="90"/>
      <c r="AS2222" s="90"/>
      <c r="AT2222" s="90"/>
      <c r="AU2222" s="90"/>
    </row>
    <row r="2223" spans="27:47" ht="12.95" customHeight="1">
      <c r="AA2223" s="90"/>
      <c r="AB2223" s="90"/>
      <c r="AC2223" s="90"/>
      <c r="AD2223" s="90"/>
      <c r="AE2223" s="90"/>
      <c r="AF2223" s="185"/>
      <c r="AG2223" s="147"/>
      <c r="AN2223" s="90"/>
      <c r="AO2223" s="90"/>
      <c r="AP2223" s="90"/>
      <c r="AQ2223" s="90"/>
      <c r="AR2223" s="90"/>
      <c r="AS2223" s="90"/>
      <c r="AT2223" s="90"/>
      <c r="AU2223" s="90"/>
    </row>
    <row r="2224" spans="27:47" ht="12.95" customHeight="1">
      <c r="AA2224" s="90"/>
      <c r="AB2224" s="90"/>
      <c r="AC2224" s="90"/>
      <c r="AD2224" s="90"/>
      <c r="AE2224" s="90"/>
      <c r="AF2224" s="185"/>
      <c r="AG2224" s="147"/>
      <c r="AN2224" s="90"/>
      <c r="AO2224" s="90"/>
      <c r="AP2224" s="90"/>
      <c r="AQ2224" s="90"/>
      <c r="AR2224" s="90"/>
      <c r="AS2224" s="90"/>
      <c r="AT2224" s="90"/>
      <c r="AU2224" s="90"/>
    </row>
    <row r="2225" spans="27:47" ht="12.95" customHeight="1">
      <c r="AA2225" s="90"/>
      <c r="AB2225" s="90"/>
      <c r="AC2225" s="90"/>
      <c r="AD2225" s="90"/>
      <c r="AE2225" s="90"/>
      <c r="AF2225" s="185"/>
      <c r="AG2225" s="147"/>
      <c r="AN2225" s="90"/>
      <c r="AO2225" s="90"/>
      <c r="AP2225" s="90"/>
      <c r="AQ2225" s="90"/>
      <c r="AR2225" s="90"/>
      <c r="AS2225" s="90"/>
      <c r="AT2225" s="90"/>
      <c r="AU2225" s="90"/>
    </row>
    <row r="2226" spans="27:47" ht="12.95" customHeight="1">
      <c r="AA2226" s="90"/>
      <c r="AB2226" s="90"/>
      <c r="AC2226" s="90"/>
      <c r="AD2226" s="90"/>
      <c r="AE2226" s="90"/>
      <c r="AF2226" s="185"/>
      <c r="AG2226" s="147"/>
      <c r="AN2226" s="90"/>
      <c r="AO2226" s="90"/>
      <c r="AP2226" s="90"/>
      <c r="AQ2226" s="90"/>
      <c r="AR2226" s="90"/>
      <c r="AS2226" s="90"/>
      <c r="AT2226" s="90"/>
      <c r="AU2226" s="90"/>
    </row>
    <row r="2227" spans="27:47" ht="12.95" customHeight="1">
      <c r="AA2227" s="90"/>
      <c r="AB2227" s="90"/>
      <c r="AC2227" s="90"/>
      <c r="AD2227" s="90"/>
      <c r="AE2227" s="90"/>
      <c r="AF2227" s="185"/>
      <c r="AG2227" s="147"/>
      <c r="AN2227" s="90"/>
      <c r="AO2227" s="90"/>
      <c r="AP2227" s="90"/>
      <c r="AQ2227" s="90"/>
      <c r="AR2227" s="90"/>
      <c r="AS2227" s="90"/>
      <c r="AT2227" s="90"/>
      <c r="AU2227" s="90"/>
    </row>
    <row r="2228" spans="27:47" ht="12.95" customHeight="1">
      <c r="AA2228" s="90"/>
      <c r="AB2228" s="90"/>
      <c r="AC2228" s="90"/>
      <c r="AD2228" s="90"/>
      <c r="AE2228" s="90"/>
      <c r="AF2228" s="185"/>
      <c r="AG2228" s="147"/>
      <c r="AN2228" s="90"/>
      <c r="AO2228" s="90"/>
      <c r="AP2228" s="90"/>
      <c r="AQ2228" s="90"/>
      <c r="AR2228" s="90"/>
      <c r="AS2228" s="90"/>
      <c r="AT2228" s="90"/>
      <c r="AU2228" s="90"/>
    </row>
    <row r="2229" spans="27:47" ht="12.95" customHeight="1">
      <c r="AA2229" s="90"/>
      <c r="AB2229" s="90"/>
      <c r="AC2229" s="90"/>
      <c r="AD2229" s="90"/>
      <c r="AE2229" s="90"/>
      <c r="AF2229" s="185"/>
      <c r="AG2229" s="147"/>
      <c r="AN2229" s="90"/>
      <c r="AO2229" s="90"/>
      <c r="AP2229" s="90"/>
      <c r="AQ2229" s="90"/>
      <c r="AR2229" s="90"/>
      <c r="AS2229" s="90"/>
      <c r="AT2229" s="90"/>
      <c r="AU2229" s="90"/>
    </row>
    <row r="2230" spans="27:47" ht="12.95" customHeight="1">
      <c r="AA2230" s="90"/>
      <c r="AB2230" s="90"/>
      <c r="AC2230" s="90"/>
      <c r="AD2230" s="90"/>
      <c r="AE2230" s="90"/>
      <c r="AF2230" s="185"/>
      <c r="AG2230" s="147"/>
      <c r="AN2230" s="90"/>
      <c r="AO2230" s="90"/>
      <c r="AP2230" s="90"/>
      <c r="AQ2230" s="90"/>
      <c r="AR2230" s="90"/>
      <c r="AS2230" s="90"/>
      <c r="AT2230" s="90"/>
      <c r="AU2230" s="90"/>
    </row>
    <row r="2231" spans="27:47" ht="12.95" customHeight="1">
      <c r="AA2231" s="90"/>
      <c r="AB2231" s="90"/>
      <c r="AC2231" s="90"/>
      <c r="AD2231" s="90"/>
      <c r="AE2231" s="90"/>
      <c r="AF2231" s="185"/>
      <c r="AG2231" s="147"/>
      <c r="AN2231" s="90"/>
      <c r="AO2231" s="90"/>
      <c r="AP2231" s="90"/>
      <c r="AQ2231" s="90"/>
      <c r="AR2231" s="90"/>
      <c r="AS2231" s="90"/>
      <c r="AT2231" s="90"/>
      <c r="AU2231" s="90"/>
    </row>
    <row r="2232" spans="27:47" ht="12.95" customHeight="1">
      <c r="AA2232" s="90"/>
      <c r="AB2232" s="90"/>
      <c r="AC2232" s="90"/>
      <c r="AD2232" s="90"/>
      <c r="AE2232" s="90"/>
      <c r="AF2232" s="185"/>
      <c r="AG2232" s="147"/>
      <c r="AN2232" s="90"/>
      <c r="AO2232" s="90"/>
      <c r="AP2232" s="90"/>
      <c r="AQ2232" s="90"/>
      <c r="AR2232" s="90"/>
      <c r="AS2232" s="90"/>
      <c r="AT2232" s="90"/>
      <c r="AU2232" s="90"/>
    </row>
    <row r="2233" spans="27:47" ht="12.95" customHeight="1">
      <c r="AA2233" s="90"/>
      <c r="AB2233" s="90"/>
      <c r="AC2233" s="90"/>
      <c r="AD2233" s="90"/>
      <c r="AE2233" s="90"/>
      <c r="AF2233" s="185"/>
      <c r="AG2233" s="147"/>
      <c r="AN2233" s="90"/>
      <c r="AO2233" s="90"/>
      <c r="AP2233" s="90"/>
      <c r="AQ2233" s="90"/>
      <c r="AR2233" s="90"/>
      <c r="AS2233" s="90"/>
      <c r="AT2233" s="90"/>
      <c r="AU2233" s="90"/>
    </row>
    <row r="2234" spans="27:47" ht="12.95" customHeight="1">
      <c r="AA2234" s="90"/>
      <c r="AB2234" s="90"/>
      <c r="AC2234" s="90"/>
      <c r="AD2234" s="90"/>
      <c r="AE2234" s="90"/>
      <c r="AF2234" s="185"/>
      <c r="AG2234" s="147"/>
      <c r="AN2234" s="90"/>
      <c r="AO2234" s="90"/>
      <c r="AP2234" s="90"/>
      <c r="AQ2234" s="90"/>
      <c r="AR2234" s="90"/>
      <c r="AS2234" s="90"/>
      <c r="AT2234" s="90"/>
      <c r="AU2234" s="90"/>
    </row>
    <row r="2235" spans="27:47" ht="12.95" customHeight="1">
      <c r="AA2235" s="90"/>
      <c r="AB2235" s="90"/>
      <c r="AC2235" s="90"/>
      <c r="AD2235" s="90"/>
      <c r="AE2235" s="90"/>
      <c r="AF2235" s="185"/>
      <c r="AG2235" s="147"/>
      <c r="AN2235" s="90"/>
      <c r="AO2235" s="90"/>
      <c r="AP2235" s="90"/>
      <c r="AQ2235" s="90"/>
      <c r="AR2235" s="90"/>
      <c r="AS2235" s="90"/>
      <c r="AT2235" s="90"/>
      <c r="AU2235" s="90"/>
    </row>
    <row r="2236" spans="27:47" ht="12.95" customHeight="1">
      <c r="AA2236" s="90"/>
      <c r="AB2236" s="90"/>
      <c r="AC2236" s="90"/>
      <c r="AD2236" s="90"/>
      <c r="AE2236" s="90"/>
      <c r="AF2236" s="185"/>
      <c r="AG2236" s="147"/>
      <c r="AN2236" s="90"/>
      <c r="AO2236" s="90"/>
      <c r="AP2236" s="90"/>
      <c r="AQ2236" s="90"/>
      <c r="AR2236" s="90"/>
      <c r="AS2236" s="90"/>
      <c r="AT2236" s="90"/>
      <c r="AU2236" s="90"/>
    </row>
    <row r="2237" spans="27:47" ht="12.95" customHeight="1">
      <c r="AA2237" s="90"/>
      <c r="AB2237" s="90"/>
      <c r="AC2237" s="90"/>
      <c r="AD2237" s="90"/>
      <c r="AE2237" s="90"/>
      <c r="AF2237" s="185"/>
      <c r="AG2237" s="147"/>
      <c r="AN2237" s="90"/>
      <c r="AO2237" s="90"/>
      <c r="AP2237" s="90"/>
      <c r="AQ2237" s="90"/>
      <c r="AR2237" s="90"/>
      <c r="AS2237" s="90"/>
      <c r="AT2237" s="90"/>
      <c r="AU2237" s="90"/>
    </row>
    <row r="2238" spans="27:47" ht="12.95" customHeight="1">
      <c r="AA2238" s="90"/>
      <c r="AB2238" s="90"/>
      <c r="AC2238" s="90"/>
      <c r="AD2238" s="90"/>
      <c r="AE2238" s="90"/>
      <c r="AF2238" s="185"/>
      <c r="AG2238" s="147"/>
      <c r="AN2238" s="90"/>
      <c r="AO2238" s="90"/>
      <c r="AP2238" s="90"/>
      <c r="AQ2238" s="90"/>
      <c r="AR2238" s="90"/>
      <c r="AS2238" s="90"/>
      <c r="AT2238" s="90"/>
      <c r="AU2238" s="90"/>
    </row>
    <row r="2239" spans="27:47" ht="12.95" customHeight="1">
      <c r="AA2239" s="90"/>
      <c r="AB2239" s="90"/>
      <c r="AC2239" s="90"/>
      <c r="AD2239" s="90"/>
      <c r="AE2239" s="90"/>
      <c r="AF2239" s="185"/>
      <c r="AG2239" s="147"/>
      <c r="AN2239" s="90"/>
      <c r="AO2239" s="90"/>
      <c r="AP2239" s="90"/>
      <c r="AQ2239" s="90"/>
      <c r="AR2239" s="90"/>
      <c r="AS2239" s="90"/>
      <c r="AT2239" s="90"/>
      <c r="AU2239" s="90"/>
    </row>
    <row r="2240" spans="27:47" ht="12.95" customHeight="1">
      <c r="AA2240" s="90"/>
      <c r="AB2240" s="90"/>
      <c r="AC2240" s="90"/>
      <c r="AD2240" s="90"/>
      <c r="AE2240" s="90"/>
      <c r="AF2240" s="185"/>
      <c r="AG2240" s="147"/>
      <c r="AN2240" s="90"/>
      <c r="AO2240" s="90"/>
      <c r="AP2240" s="90"/>
      <c r="AQ2240" s="90"/>
      <c r="AR2240" s="90"/>
      <c r="AS2240" s="90"/>
      <c r="AT2240" s="90"/>
      <c r="AU2240" s="90"/>
    </row>
    <row r="2241" spans="27:47" ht="12.95" customHeight="1">
      <c r="AA2241" s="90"/>
      <c r="AB2241" s="90"/>
      <c r="AC2241" s="90"/>
      <c r="AD2241" s="90"/>
      <c r="AE2241" s="90"/>
      <c r="AF2241" s="185"/>
      <c r="AG2241" s="147"/>
      <c r="AN2241" s="90"/>
      <c r="AO2241" s="90"/>
      <c r="AP2241" s="90"/>
      <c r="AQ2241" s="90"/>
      <c r="AR2241" s="90"/>
      <c r="AS2241" s="90"/>
      <c r="AT2241" s="90"/>
      <c r="AU2241" s="90"/>
    </row>
    <row r="2242" spans="27:47" ht="12.95" customHeight="1">
      <c r="AA2242" s="90"/>
      <c r="AB2242" s="90"/>
      <c r="AC2242" s="90"/>
      <c r="AD2242" s="90"/>
      <c r="AE2242" s="90"/>
      <c r="AF2242" s="185"/>
      <c r="AG2242" s="147"/>
      <c r="AN2242" s="90"/>
      <c r="AO2242" s="90"/>
      <c r="AP2242" s="90"/>
      <c r="AQ2242" s="90"/>
      <c r="AR2242" s="90"/>
      <c r="AS2242" s="90"/>
      <c r="AT2242" s="90"/>
      <c r="AU2242" s="90"/>
    </row>
    <row r="2243" spans="27:47" ht="12.95" customHeight="1">
      <c r="AA2243" s="90"/>
      <c r="AB2243" s="90"/>
      <c r="AC2243" s="90"/>
      <c r="AD2243" s="90"/>
      <c r="AE2243" s="90"/>
      <c r="AF2243" s="185"/>
      <c r="AG2243" s="147"/>
      <c r="AN2243" s="90"/>
      <c r="AO2243" s="90"/>
      <c r="AP2243" s="90"/>
      <c r="AQ2243" s="90"/>
      <c r="AR2243" s="90"/>
      <c r="AS2243" s="90"/>
      <c r="AT2243" s="90"/>
      <c r="AU2243" s="90"/>
    </row>
    <row r="2244" spans="27:47" ht="12.95" customHeight="1">
      <c r="AA2244" s="90"/>
      <c r="AB2244" s="90"/>
      <c r="AC2244" s="90"/>
      <c r="AD2244" s="90"/>
      <c r="AE2244" s="90"/>
      <c r="AF2244" s="185"/>
      <c r="AG2244" s="147"/>
      <c r="AN2244" s="90"/>
      <c r="AO2244" s="90"/>
      <c r="AP2244" s="90"/>
      <c r="AQ2244" s="90"/>
      <c r="AR2244" s="90"/>
      <c r="AS2244" s="90"/>
      <c r="AT2244" s="90"/>
      <c r="AU2244" s="90"/>
    </row>
    <row r="2245" spans="27:47" ht="12.95" customHeight="1">
      <c r="AA2245" s="90"/>
      <c r="AB2245" s="90"/>
      <c r="AC2245" s="90"/>
      <c r="AD2245" s="90"/>
      <c r="AE2245" s="90"/>
      <c r="AF2245" s="185"/>
      <c r="AG2245" s="147"/>
      <c r="AN2245" s="90"/>
      <c r="AO2245" s="90"/>
      <c r="AP2245" s="90"/>
      <c r="AQ2245" s="90"/>
      <c r="AR2245" s="90"/>
      <c r="AS2245" s="90"/>
      <c r="AT2245" s="90"/>
      <c r="AU2245" s="90"/>
    </row>
    <row r="2246" spans="27:47" ht="12.95" customHeight="1">
      <c r="AA2246" s="90"/>
      <c r="AB2246" s="90"/>
      <c r="AC2246" s="90"/>
      <c r="AD2246" s="90"/>
      <c r="AE2246" s="90"/>
      <c r="AF2246" s="185"/>
      <c r="AG2246" s="147"/>
      <c r="AN2246" s="90"/>
      <c r="AO2246" s="90"/>
      <c r="AP2246" s="90"/>
      <c r="AQ2246" s="90"/>
      <c r="AR2246" s="90"/>
      <c r="AS2246" s="90"/>
      <c r="AT2246" s="90"/>
      <c r="AU2246" s="90"/>
    </row>
    <row r="2247" spans="27:47" ht="12.95" customHeight="1">
      <c r="AA2247" s="90"/>
      <c r="AB2247" s="90"/>
      <c r="AC2247" s="90"/>
      <c r="AD2247" s="90"/>
      <c r="AE2247" s="90"/>
      <c r="AF2247" s="185"/>
      <c r="AG2247" s="147"/>
      <c r="AN2247" s="90"/>
      <c r="AO2247" s="90"/>
      <c r="AP2247" s="90"/>
      <c r="AQ2247" s="90"/>
      <c r="AR2247" s="90"/>
      <c r="AS2247" s="90"/>
      <c r="AT2247" s="90"/>
      <c r="AU2247" s="90"/>
    </row>
    <row r="2248" spans="27:47" ht="12.95" customHeight="1">
      <c r="AA2248" s="90"/>
      <c r="AB2248" s="90"/>
      <c r="AC2248" s="90"/>
      <c r="AD2248" s="90"/>
      <c r="AE2248" s="90"/>
      <c r="AF2248" s="185"/>
      <c r="AG2248" s="147"/>
      <c r="AN2248" s="90"/>
      <c r="AO2248" s="90"/>
      <c r="AP2248" s="90"/>
      <c r="AQ2248" s="90"/>
      <c r="AR2248" s="90"/>
      <c r="AS2248" s="90"/>
      <c r="AT2248" s="90"/>
      <c r="AU2248" s="90"/>
    </row>
    <row r="2249" spans="27:47" ht="12.95" customHeight="1">
      <c r="AA2249" s="90"/>
      <c r="AB2249" s="90"/>
      <c r="AC2249" s="90"/>
      <c r="AD2249" s="90"/>
      <c r="AE2249" s="90"/>
      <c r="AF2249" s="185"/>
      <c r="AG2249" s="147"/>
      <c r="AN2249" s="90"/>
      <c r="AO2249" s="90"/>
      <c r="AP2249" s="90"/>
      <c r="AQ2249" s="90"/>
      <c r="AR2249" s="90"/>
      <c r="AS2249" s="90"/>
      <c r="AT2249" s="90"/>
      <c r="AU2249" s="90"/>
    </row>
    <row r="2250" spans="27:47" ht="12.95" customHeight="1">
      <c r="AA2250" s="90"/>
      <c r="AB2250" s="90"/>
      <c r="AC2250" s="90"/>
      <c r="AD2250" s="90"/>
      <c r="AE2250" s="90"/>
      <c r="AF2250" s="185"/>
      <c r="AG2250" s="147"/>
      <c r="AN2250" s="90"/>
      <c r="AO2250" s="90"/>
      <c r="AP2250" s="90"/>
      <c r="AQ2250" s="90"/>
      <c r="AR2250" s="90"/>
      <c r="AS2250" s="90"/>
      <c r="AT2250" s="90"/>
      <c r="AU2250" s="90"/>
    </row>
    <row r="2251" spans="27:47" ht="12.95" customHeight="1">
      <c r="AA2251" s="90"/>
      <c r="AB2251" s="90"/>
      <c r="AC2251" s="90"/>
      <c r="AD2251" s="90"/>
      <c r="AE2251" s="90"/>
      <c r="AF2251" s="185"/>
      <c r="AG2251" s="147"/>
      <c r="AN2251" s="90"/>
      <c r="AO2251" s="90"/>
      <c r="AP2251" s="90"/>
      <c r="AQ2251" s="90"/>
      <c r="AR2251" s="90"/>
      <c r="AS2251" s="90"/>
      <c r="AT2251" s="90"/>
      <c r="AU2251" s="90"/>
    </row>
    <row r="2252" spans="27:47" ht="12.95" customHeight="1">
      <c r="AA2252" s="90"/>
      <c r="AB2252" s="90"/>
      <c r="AC2252" s="90"/>
      <c r="AD2252" s="90"/>
      <c r="AE2252" s="90"/>
      <c r="AF2252" s="185"/>
      <c r="AG2252" s="147"/>
      <c r="AN2252" s="90"/>
      <c r="AO2252" s="90"/>
      <c r="AP2252" s="90"/>
      <c r="AQ2252" s="90"/>
      <c r="AR2252" s="90"/>
      <c r="AS2252" s="90"/>
      <c r="AT2252" s="90"/>
      <c r="AU2252" s="90"/>
    </row>
    <row r="2253" spans="27:47" ht="12.95" customHeight="1">
      <c r="AA2253" s="90"/>
      <c r="AB2253" s="90"/>
      <c r="AC2253" s="90"/>
      <c r="AD2253" s="90"/>
      <c r="AE2253" s="90"/>
      <c r="AF2253" s="185"/>
      <c r="AG2253" s="147"/>
      <c r="AN2253" s="90"/>
      <c r="AO2253" s="90"/>
      <c r="AP2253" s="90"/>
      <c r="AQ2253" s="90"/>
      <c r="AR2253" s="90"/>
      <c r="AS2253" s="90"/>
      <c r="AT2253" s="90"/>
      <c r="AU2253" s="90"/>
    </row>
    <row r="2254" spans="27:47" ht="12.95" customHeight="1">
      <c r="AA2254" s="90"/>
      <c r="AB2254" s="90"/>
      <c r="AC2254" s="90"/>
      <c r="AD2254" s="90"/>
      <c r="AE2254" s="90"/>
      <c r="AF2254" s="185"/>
      <c r="AG2254" s="147"/>
      <c r="AN2254" s="90"/>
      <c r="AO2254" s="90"/>
      <c r="AP2254" s="90"/>
      <c r="AQ2254" s="90"/>
      <c r="AR2254" s="90"/>
      <c r="AS2254" s="90"/>
      <c r="AT2254" s="90"/>
      <c r="AU2254" s="90"/>
    </row>
    <row r="2255" spans="27:47" ht="12.95" customHeight="1">
      <c r="AA2255" s="90"/>
      <c r="AB2255" s="90"/>
      <c r="AC2255" s="90"/>
      <c r="AD2255" s="90"/>
      <c r="AE2255" s="90"/>
      <c r="AF2255" s="185"/>
      <c r="AG2255" s="147"/>
      <c r="AN2255" s="90"/>
      <c r="AO2255" s="90"/>
      <c r="AP2255" s="90"/>
      <c r="AQ2255" s="90"/>
      <c r="AR2255" s="90"/>
      <c r="AS2255" s="90"/>
      <c r="AT2255" s="90"/>
      <c r="AU2255" s="90"/>
    </row>
    <row r="2256" spans="27:47" ht="12.95" customHeight="1">
      <c r="AA2256" s="90"/>
      <c r="AB2256" s="90"/>
      <c r="AC2256" s="90"/>
      <c r="AD2256" s="90"/>
      <c r="AE2256" s="90"/>
      <c r="AF2256" s="185"/>
      <c r="AG2256" s="147"/>
      <c r="AN2256" s="90"/>
      <c r="AO2256" s="90"/>
      <c r="AP2256" s="90"/>
      <c r="AQ2256" s="90"/>
      <c r="AR2256" s="90"/>
      <c r="AS2256" s="90"/>
      <c r="AT2256" s="90"/>
      <c r="AU2256" s="90"/>
    </row>
    <row r="2257" spans="27:47" ht="12.95" customHeight="1">
      <c r="AA2257" s="90"/>
      <c r="AB2257" s="90"/>
      <c r="AC2257" s="90"/>
      <c r="AD2257" s="90"/>
      <c r="AE2257" s="90"/>
      <c r="AF2257" s="185"/>
      <c r="AG2257" s="147"/>
      <c r="AN2257" s="90"/>
      <c r="AO2257" s="90"/>
      <c r="AP2257" s="90"/>
      <c r="AQ2257" s="90"/>
      <c r="AR2257" s="90"/>
      <c r="AS2257" s="90"/>
      <c r="AT2257" s="90"/>
      <c r="AU2257" s="90"/>
    </row>
    <row r="2258" spans="27:47" ht="12.95" customHeight="1">
      <c r="AA2258" s="90"/>
      <c r="AB2258" s="90"/>
      <c r="AC2258" s="90"/>
      <c r="AD2258" s="90"/>
      <c r="AE2258" s="90"/>
      <c r="AF2258" s="185"/>
      <c r="AG2258" s="147"/>
      <c r="AN2258" s="90"/>
      <c r="AO2258" s="90"/>
      <c r="AP2258" s="90"/>
      <c r="AQ2258" s="90"/>
      <c r="AR2258" s="90"/>
      <c r="AS2258" s="90"/>
      <c r="AT2258" s="90"/>
      <c r="AU2258" s="90"/>
    </row>
    <row r="2259" spans="27:47" ht="12.95" customHeight="1">
      <c r="AA2259" s="90"/>
      <c r="AB2259" s="90"/>
      <c r="AC2259" s="90"/>
      <c r="AD2259" s="90"/>
      <c r="AE2259" s="90"/>
      <c r="AF2259" s="185"/>
      <c r="AG2259" s="147"/>
      <c r="AN2259" s="90"/>
      <c r="AO2259" s="90"/>
      <c r="AP2259" s="90"/>
      <c r="AQ2259" s="90"/>
      <c r="AR2259" s="90"/>
      <c r="AS2259" s="90"/>
      <c r="AT2259" s="90"/>
      <c r="AU2259" s="90"/>
    </row>
    <row r="2260" spans="27:47" ht="12.95" customHeight="1">
      <c r="AA2260" s="90"/>
      <c r="AB2260" s="90"/>
      <c r="AC2260" s="90"/>
      <c r="AD2260" s="90"/>
      <c r="AE2260" s="90"/>
      <c r="AF2260" s="185"/>
      <c r="AG2260" s="147"/>
      <c r="AN2260" s="90"/>
      <c r="AO2260" s="90"/>
      <c r="AP2260" s="90"/>
      <c r="AQ2260" s="90"/>
      <c r="AR2260" s="90"/>
      <c r="AS2260" s="90"/>
      <c r="AT2260" s="90"/>
      <c r="AU2260" s="90"/>
    </row>
    <row r="2261" spans="27:47" ht="12.95" customHeight="1">
      <c r="AA2261" s="90"/>
      <c r="AB2261" s="90"/>
      <c r="AC2261" s="90"/>
      <c r="AD2261" s="90"/>
      <c r="AE2261" s="90"/>
      <c r="AF2261" s="185"/>
      <c r="AG2261" s="147"/>
      <c r="AN2261" s="90"/>
      <c r="AO2261" s="90"/>
      <c r="AP2261" s="90"/>
      <c r="AQ2261" s="90"/>
      <c r="AR2261" s="90"/>
      <c r="AS2261" s="90"/>
      <c r="AT2261" s="90"/>
      <c r="AU2261" s="90"/>
    </row>
    <row r="2262" spans="27:47" ht="12.95" customHeight="1">
      <c r="AA2262" s="90"/>
      <c r="AB2262" s="90"/>
      <c r="AC2262" s="90"/>
      <c r="AD2262" s="90"/>
      <c r="AE2262" s="90"/>
      <c r="AF2262" s="185"/>
      <c r="AG2262" s="147"/>
      <c r="AN2262" s="90"/>
      <c r="AO2262" s="90"/>
      <c r="AP2262" s="90"/>
      <c r="AQ2262" s="90"/>
      <c r="AR2262" s="90"/>
      <c r="AS2262" s="90"/>
      <c r="AT2262" s="90"/>
      <c r="AU2262" s="90"/>
    </row>
    <row r="2263" spans="27:47" ht="12.95" customHeight="1">
      <c r="AA2263" s="90"/>
      <c r="AB2263" s="90"/>
      <c r="AC2263" s="90"/>
      <c r="AD2263" s="90"/>
      <c r="AE2263" s="90"/>
      <c r="AF2263" s="185"/>
      <c r="AG2263" s="147"/>
      <c r="AN2263" s="90"/>
      <c r="AO2263" s="90"/>
      <c r="AP2263" s="90"/>
      <c r="AQ2263" s="90"/>
      <c r="AR2263" s="90"/>
      <c r="AS2263" s="90"/>
      <c r="AT2263" s="90"/>
      <c r="AU2263" s="90"/>
    </row>
    <row r="2264" spans="27:47" ht="12.95" customHeight="1">
      <c r="AA2264" s="90"/>
      <c r="AB2264" s="90"/>
      <c r="AC2264" s="90"/>
      <c r="AD2264" s="90"/>
      <c r="AE2264" s="90"/>
      <c r="AF2264" s="185"/>
      <c r="AG2264" s="147"/>
      <c r="AN2264" s="90"/>
      <c r="AO2264" s="90"/>
      <c r="AP2264" s="90"/>
      <c r="AQ2264" s="90"/>
      <c r="AR2264" s="90"/>
      <c r="AS2264" s="90"/>
      <c r="AT2264" s="90"/>
      <c r="AU2264" s="90"/>
    </row>
    <row r="2265" spans="27:47" ht="12.95" customHeight="1">
      <c r="AA2265" s="90"/>
      <c r="AB2265" s="90"/>
      <c r="AC2265" s="90"/>
      <c r="AD2265" s="90"/>
      <c r="AE2265" s="90"/>
      <c r="AF2265" s="185"/>
      <c r="AG2265" s="147"/>
      <c r="AN2265" s="90"/>
      <c r="AO2265" s="90"/>
      <c r="AP2265" s="90"/>
      <c r="AQ2265" s="90"/>
      <c r="AR2265" s="90"/>
      <c r="AS2265" s="90"/>
      <c r="AT2265" s="90"/>
      <c r="AU2265" s="90"/>
    </row>
    <row r="2266" spans="27:47" ht="12.95" customHeight="1">
      <c r="AA2266" s="90"/>
      <c r="AB2266" s="90"/>
      <c r="AC2266" s="90"/>
      <c r="AD2266" s="90"/>
      <c r="AE2266" s="90"/>
      <c r="AF2266" s="185"/>
      <c r="AG2266" s="147"/>
      <c r="AN2266" s="90"/>
      <c r="AO2266" s="90"/>
      <c r="AP2266" s="90"/>
      <c r="AQ2266" s="90"/>
      <c r="AR2266" s="90"/>
      <c r="AS2266" s="90"/>
      <c r="AT2266" s="90"/>
      <c r="AU2266" s="90"/>
    </row>
    <row r="2267" spans="27:47" ht="12.95" customHeight="1">
      <c r="AA2267" s="90"/>
      <c r="AB2267" s="90"/>
      <c r="AC2267" s="90"/>
      <c r="AD2267" s="90"/>
      <c r="AE2267" s="90"/>
      <c r="AF2267" s="185"/>
      <c r="AG2267" s="147"/>
      <c r="AN2267" s="90"/>
      <c r="AO2267" s="90"/>
      <c r="AP2267" s="90"/>
      <c r="AQ2267" s="90"/>
      <c r="AR2267" s="90"/>
      <c r="AS2267" s="90"/>
      <c r="AT2267" s="90"/>
      <c r="AU2267" s="90"/>
    </row>
    <row r="2268" spans="27:47" ht="12.95" customHeight="1">
      <c r="AA2268" s="90"/>
      <c r="AB2268" s="90"/>
      <c r="AC2268" s="90"/>
      <c r="AD2268" s="90"/>
      <c r="AE2268" s="90"/>
      <c r="AF2268" s="185"/>
      <c r="AG2268" s="147"/>
      <c r="AN2268" s="90"/>
      <c r="AO2268" s="90"/>
      <c r="AP2268" s="90"/>
      <c r="AQ2268" s="90"/>
      <c r="AR2268" s="90"/>
      <c r="AS2268" s="90"/>
      <c r="AT2268" s="90"/>
      <c r="AU2268" s="90"/>
    </row>
    <row r="2269" spans="27:47" ht="12.95" customHeight="1">
      <c r="AA2269" s="90"/>
      <c r="AB2269" s="90"/>
      <c r="AC2269" s="90"/>
      <c r="AD2269" s="90"/>
      <c r="AE2269" s="90"/>
      <c r="AF2269" s="185"/>
      <c r="AG2269" s="147"/>
      <c r="AN2269" s="90"/>
      <c r="AO2269" s="90"/>
      <c r="AP2269" s="90"/>
      <c r="AQ2269" s="90"/>
      <c r="AR2269" s="90"/>
      <c r="AS2269" s="90"/>
      <c r="AT2269" s="90"/>
      <c r="AU2269" s="90"/>
    </row>
    <row r="2270" spans="27:47" ht="12.95" customHeight="1">
      <c r="AA2270" s="90"/>
      <c r="AB2270" s="90"/>
      <c r="AC2270" s="90"/>
      <c r="AD2270" s="90"/>
      <c r="AE2270" s="90"/>
      <c r="AF2270" s="185"/>
      <c r="AG2270" s="147"/>
      <c r="AN2270" s="90"/>
      <c r="AO2270" s="90"/>
      <c r="AP2270" s="90"/>
      <c r="AQ2270" s="90"/>
      <c r="AR2270" s="90"/>
      <c r="AS2270" s="90"/>
      <c r="AT2270" s="90"/>
      <c r="AU2270" s="90"/>
    </row>
    <row r="2271" spans="27:47" ht="12.95" customHeight="1">
      <c r="AA2271" s="90"/>
      <c r="AB2271" s="90"/>
      <c r="AC2271" s="90"/>
      <c r="AD2271" s="90"/>
      <c r="AE2271" s="90"/>
      <c r="AF2271" s="185"/>
      <c r="AG2271" s="147"/>
      <c r="AN2271" s="90"/>
      <c r="AO2271" s="90"/>
      <c r="AP2271" s="90"/>
      <c r="AQ2271" s="90"/>
      <c r="AR2271" s="90"/>
      <c r="AS2271" s="90"/>
      <c r="AT2271" s="90"/>
      <c r="AU2271" s="90"/>
    </row>
    <row r="2272" spans="27:47" ht="12.95" customHeight="1">
      <c r="AA2272" s="90"/>
      <c r="AB2272" s="90"/>
      <c r="AC2272" s="90"/>
      <c r="AD2272" s="90"/>
      <c r="AE2272" s="90"/>
      <c r="AF2272" s="185"/>
      <c r="AG2272" s="147"/>
      <c r="AN2272" s="90"/>
      <c r="AO2272" s="90"/>
      <c r="AP2272" s="90"/>
      <c r="AQ2272" s="90"/>
      <c r="AR2272" s="90"/>
      <c r="AS2272" s="90"/>
      <c r="AT2272" s="90"/>
      <c r="AU2272" s="90"/>
    </row>
    <row r="2273" spans="27:47" ht="12.95" customHeight="1">
      <c r="AA2273" s="90"/>
      <c r="AB2273" s="90"/>
      <c r="AC2273" s="90"/>
      <c r="AD2273" s="90"/>
      <c r="AE2273" s="90"/>
      <c r="AF2273" s="185"/>
      <c r="AG2273" s="147"/>
      <c r="AN2273" s="90"/>
      <c r="AO2273" s="90"/>
      <c r="AP2273" s="90"/>
      <c r="AQ2273" s="90"/>
      <c r="AR2273" s="90"/>
      <c r="AS2273" s="90"/>
      <c r="AT2273" s="90"/>
      <c r="AU2273" s="90"/>
    </row>
    <row r="2274" spans="27:47" ht="12.95" customHeight="1">
      <c r="AA2274" s="90"/>
      <c r="AB2274" s="90"/>
      <c r="AC2274" s="90"/>
      <c r="AD2274" s="90"/>
      <c r="AE2274" s="90"/>
      <c r="AF2274" s="185"/>
      <c r="AG2274" s="147"/>
      <c r="AN2274" s="90"/>
      <c r="AO2274" s="90"/>
      <c r="AP2274" s="90"/>
      <c r="AQ2274" s="90"/>
      <c r="AR2274" s="90"/>
      <c r="AS2274" s="90"/>
      <c r="AT2274" s="90"/>
      <c r="AU2274" s="90"/>
    </row>
    <row r="2275" spans="27:47" ht="12.95" customHeight="1">
      <c r="AA2275" s="90"/>
      <c r="AB2275" s="90"/>
      <c r="AC2275" s="90"/>
      <c r="AD2275" s="90"/>
      <c r="AE2275" s="90"/>
      <c r="AF2275" s="185"/>
      <c r="AG2275" s="147"/>
      <c r="AN2275" s="90"/>
      <c r="AO2275" s="90"/>
      <c r="AP2275" s="90"/>
      <c r="AQ2275" s="90"/>
      <c r="AR2275" s="90"/>
      <c r="AS2275" s="90"/>
      <c r="AT2275" s="90"/>
      <c r="AU2275" s="90"/>
    </row>
    <row r="2276" spans="27:47" ht="12.95" customHeight="1">
      <c r="AA2276" s="90"/>
      <c r="AB2276" s="90"/>
      <c r="AC2276" s="90"/>
      <c r="AD2276" s="90"/>
      <c r="AE2276" s="90"/>
      <c r="AF2276" s="185"/>
      <c r="AG2276" s="147"/>
      <c r="AN2276" s="90"/>
      <c r="AO2276" s="90"/>
      <c r="AP2276" s="90"/>
      <c r="AQ2276" s="90"/>
      <c r="AR2276" s="90"/>
      <c r="AS2276" s="90"/>
      <c r="AT2276" s="90"/>
      <c r="AU2276" s="90"/>
    </row>
    <row r="2277" spans="27:47" ht="12.95" customHeight="1">
      <c r="AA2277" s="90"/>
      <c r="AB2277" s="90"/>
      <c r="AC2277" s="90"/>
      <c r="AD2277" s="90"/>
      <c r="AE2277" s="90"/>
      <c r="AF2277" s="185"/>
      <c r="AG2277" s="147"/>
      <c r="AN2277" s="90"/>
      <c r="AO2277" s="90"/>
      <c r="AP2277" s="90"/>
      <c r="AQ2277" s="90"/>
      <c r="AR2277" s="90"/>
      <c r="AS2277" s="90"/>
      <c r="AT2277" s="90"/>
      <c r="AU2277" s="90"/>
    </row>
    <row r="2278" spans="27:47" ht="12.95" customHeight="1">
      <c r="AA2278" s="90"/>
      <c r="AB2278" s="90"/>
      <c r="AC2278" s="90"/>
      <c r="AD2278" s="90"/>
      <c r="AE2278" s="90"/>
      <c r="AF2278" s="185"/>
      <c r="AG2278" s="147"/>
      <c r="AN2278" s="90"/>
      <c r="AO2278" s="90"/>
      <c r="AP2278" s="90"/>
      <c r="AQ2278" s="90"/>
      <c r="AR2278" s="90"/>
      <c r="AS2278" s="90"/>
      <c r="AT2278" s="90"/>
      <c r="AU2278" s="90"/>
    </row>
    <row r="2279" spans="27:47" ht="12.95" customHeight="1">
      <c r="AA2279" s="90"/>
      <c r="AB2279" s="90"/>
      <c r="AC2279" s="90"/>
      <c r="AD2279" s="90"/>
      <c r="AE2279" s="90"/>
      <c r="AF2279" s="185"/>
      <c r="AG2279" s="147"/>
      <c r="AN2279" s="90"/>
      <c r="AO2279" s="90"/>
      <c r="AP2279" s="90"/>
      <c r="AQ2279" s="90"/>
      <c r="AR2279" s="90"/>
      <c r="AS2279" s="90"/>
      <c r="AT2279" s="90"/>
      <c r="AU2279" s="90"/>
    </row>
    <row r="2280" spans="27:47" ht="12.95" customHeight="1">
      <c r="AA2280" s="90"/>
      <c r="AB2280" s="90"/>
      <c r="AC2280" s="90"/>
      <c r="AD2280" s="90"/>
      <c r="AE2280" s="90"/>
      <c r="AF2280" s="185"/>
      <c r="AG2280" s="147"/>
      <c r="AN2280" s="90"/>
      <c r="AO2280" s="90"/>
      <c r="AP2280" s="90"/>
      <c r="AQ2280" s="90"/>
      <c r="AR2280" s="90"/>
      <c r="AS2280" s="90"/>
      <c r="AT2280" s="90"/>
      <c r="AU2280" s="90"/>
    </row>
    <row r="2281" spans="27:47" ht="12.95" customHeight="1">
      <c r="AA2281" s="90"/>
      <c r="AB2281" s="90"/>
      <c r="AC2281" s="90"/>
      <c r="AD2281" s="90"/>
      <c r="AE2281" s="90"/>
      <c r="AF2281" s="185"/>
      <c r="AG2281" s="147"/>
      <c r="AN2281" s="90"/>
      <c r="AO2281" s="90"/>
      <c r="AP2281" s="90"/>
      <c r="AQ2281" s="90"/>
      <c r="AR2281" s="90"/>
      <c r="AS2281" s="90"/>
      <c r="AT2281" s="90"/>
      <c r="AU2281" s="90"/>
    </row>
    <row r="2282" spans="27:47" ht="12.95" customHeight="1">
      <c r="AA2282" s="90"/>
      <c r="AB2282" s="90"/>
      <c r="AC2282" s="90"/>
      <c r="AD2282" s="90"/>
      <c r="AE2282" s="90"/>
      <c r="AF2282" s="185"/>
      <c r="AG2282" s="147"/>
      <c r="AN2282" s="90"/>
      <c r="AO2282" s="90"/>
      <c r="AP2282" s="90"/>
      <c r="AQ2282" s="90"/>
      <c r="AR2282" s="90"/>
      <c r="AS2282" s="90"/>
      <c r="AT2282" s="90"/>
      <c r="AU2282" s="90"/>
    </row>
    <row r="2283" spans="27:47" ht="12.95" customHeight="1">
      <c r="AA2283" s="90"/>
      <c r="AB2283" s="90"/>
      <c r="AC2283" s="90"/>
      <c r="AD2283" s="90"/>
      <c r="AE2283" s="90"/>
      <c r="AF2283" s="185"/>
      <c r="AG2283" s="147"/>
      <c r="AN2283" s="90"/>
      <c r="AO2283" s="90"/>
      <c r="AP2283" s="90"/>
      <c r="AQ2283" s="90"/>
      <c r="AR2283" s="90"/>
      <c r="AS2283" s="90"/>
      <c r="AT2283" s="90"/>
      <c r="AU2283" s="90"/>
    </row>
    <row r="2284" spans="27:47" ht="12.95" customHeight="1">
      <c r="AA2284" s="90"/>
      <c r="AB2284" s="90"/>
      <c r="AC2284" s="90"/>
      <c r="AD2284" s="90"/>
      <c r="AE2284" s="90"/>
      <c r="AF2284" s="185"/>
      <c r="AG2284" s="147"/>
      <c r="AN2284" s="90"/>
      <c r="AO2284" s="90"/>
      <c r="AP2284" s="90"/>
      <c r="AQ2284" s="90"/>
      <c r="AR2284" s="90"/>
      <c r="AS2284" s="90"/>
      <c r="AT2284" s="90"/>
      <c r="AU2284" s="90"/>
    </row>
    <row r="2285" spans="27:47" ht="12.95" customHeight="1">
      <c r="AA2285" s="90"/>
      <c r="AB2285" s="90"/>
      <c r="AC2285" s="90"/>
      <c r="AD2285" s="90"/>
      <c r="AE2285" s="90"/>
      <c r="AF2285" s="185"/>
      <c r="AG2285" s="147"/>
      <c r="AN2285" s="90"/>
      <c r="AO2285" s="90"/>
      <c r="AP2285" s="90"/>
      <c r="AQ2285" s="90"/>
      <c r="AR2285" s="90"/>
      <c r="AS2285" s="90"/>
      <c r="AT2285" s="90"/>
      <c r="AU2285" s="90"/>
    </row>
    <row r="2286" spans="27:47" ht="12.95" customHeight="1">
      <c r="AA2286" s="90"/>
      <c r="AB2286" s="90"/>
      <c r="AC2286" s="90"/>
      <c r="AD2286" s="90"/>
      <c r="AE2286" s="90"/>
      <c r="AF2286" s="185"/>
      <c r="AG2286" s="147"/>
      <c r="AN2286" s="90"/>
      <c r="AO2286" s="90"/>
      <c r="AP2286" s="90"/>
      <c r="AQ2286" s="90"/>
      <c r="AR2286" s="90"/>
      <c r="AS2286" s="90"/>
      <c r="AT2286" s="90"/>
      <c r="AU2286" s="90"/>
    </row>
    <row r="2287" spans="27:47" ht="12.95" customHeight="1">
      <c r="AA2287" s="90"/>
      <c r="AB2287" s="90"/>
      <c r="AC2287" s="90"/>
      <c r="AD2287" s="90"/>
      <c r="AE2287" s="90"/>
      <c r="AF2287" s="185"/>
      <c r="AG2287" s="147"/>
      <c r="AN2287" s="90"/>
      <c r="AO2287" s="90"/>
      <c r="AP2287" s="90"/>
      <c r="AQ2287" s="90"/>
      <c r="AR2287" s="90"/>
      <c r="AS2287" s="90"/>
      <c r="AT2287" s="90"/>
      <c r="AU2287" s="90"/>
    </row>
    <row r="2288" spans="27:47" ht="12.95" customHeight="1">
      <c r="AA2288" s="90"/>
      <c r="AB2288" s="90"/>
      <c r="AC2288" s="90"/>
      <c r="AD2288" s="90"/>
      <c r="AE2288" s="90"/>
      <c r="AF2288" s="185"/>
      <c r="AG2288" s="147"/>
      <c r="AN2288" s="90"/>
      <c r="AO2288" s="90"/>
      <c r="AP2288" s="90"/>
      <c r="AQ2288" s="90"/>
      <c r="AR2288" s="90"/>
      <c r="AS2288" s="90"/>
      <c r="AT2288" s="90"/>
      <c r="AU2288" s="90"/>
    </row>
    <row r="2289" spans="27:47" ht="12.95" customHeight="1">
      <c r="AA2289" s="90"/>
      <c r="AB2289" s="90"/>
      <c r="AC2289" s="90"/>
      <c r="AD2289" s="90"/>
      <c r="AE2289" s="90"/>
      <c r="AF2289" s="185"/>
      <c r="AG2289" s="147"/>
      <c r="AN2289" s="90"/>
      <c r="AO2289" s="90"/>
      <c r="AP2289" s="90"/>
      <c r="AQ2289" s="90"/>
      <c r="AR2289" s="90"/>
      <c r="AS2289" s="90"/>
      <c r="AT2289" s="90"/>
      <c r="AU2289" s="90"/>
    </row>
    <row r="2290" spans="27:47" ht="12.95" customHeight="1">
      <c r="AA2290" s="90"/>
      <c r="AB2290" s="90"/>
      <c r="AC2290" s="90"/>
      <c r="AD2290" s="90"/>
      <c r="AE2290" s="90"/>
      <c r="AF2290" s="185"/>
      <c r="AG2290" s="147"/>
      <c r="AN2290" s="90"/>
      <c r="AO2290" s="90"/>
      <c r="AP2290" s="90"/>
      <c r="AQ2290" s="90"/>
      <c r="AR2290" s="90"/>
      <c r="AS2290" s="90"/>
      <c r="AT2290" s="90"/>
      <c r="AU2290" s="90"/>
    </row>
    <row r="2291" spans="27:47" ht="12.95" customHeight="1">
      <c r="AA2291" s="90"/>
      <c r="AB2291" s="90"/>
      <c r="AC2291" s="90"/>
      <c r="AD2291" s="90"/>
      <c r="AE2291" s="90"/>
      <c r="AF2291" s="185"/>
      <c r="AG2291" s="147"/>
      <c r="AN2291" s="90"/>
      <c r="AO2291" s="90"/>
      <c r="AP2291" s="90"/>
      <c r="AQ2291" s="90"/>
      <c r="AR2291" s="90"/>
      <c r="AS2291" s="90"/>
      <c r="AT2291" s="90"/>
      <c r="AU2291" s="90"/>
    </row>
    <row r="2292" spans="27:47" ht="12.95" customHeight="1">
      <c r="AA2292" s="90"/>
      <c r="AB2292" s="90"/>
      <c r="AC2292" s="90"/>
      <c r="AD2292" s="90"/>
      <c r="AE2292" s="90"/>
      <c r="AF2292" s="185"/>
      <c r="AG2292" s="147"/>
      <c r="AN2292" s="90"/>
      <c r="AO2292" s="90"/>
      <c r="AP2292" s="90"/>
      <c r="AQ2292" s="90"/>
      <c r="AR2292" s="90"/>
      <c r="AS2292" s="90"/>
      <c r="AT2292" s="90"/>
      <c r="AU2292" s="90"/>
    </row>
    <row r="2293" spans="27:47" ht="12.95" customHeight="1">
      <c r="AA2293" s="90"/>
      <c r="AB2293" s="90"/>
      <c r="AC2293" s="90"/>
      <c r="AD2293" s="90"/>
      <c r="AE2293" s="90"/>
      <c r="AF2293" s="185"/>
      <c r="AG2293" s="147"/>
      <c r="AN2293" s="90"/>
      <c r="AO2293" s="90"/>
      <c r="AP2293" s="90"/>
      <c r="AQ2293" s="90"/>
      <c r="AR2293" s="90"/>
      <c r="AS2293" s="90"/>
      <c r="AT2293" s="90"/>
      <c r="AU2293" s="90"/>
    </row>
    <row r="2294" spans="27:47" ht="12.95" customHeight="1">
      <c r="AA2294" s="90"/>
      <c r="AB2294" s="90"/>
      <c r="AC2294" s="90"/>
      <c r="AD2294" s="90"/>
      <c r="AE2294" s="90"/>
      <c r="AF2294" s="185"/>
      <c r="AG2294" s="147"/>
      <c r="AN2294" s="90"/>
      <c r="AO2294" s="90"/>
      <c r="AP2294" s="90"/>
      <c r="AQ2294" s="90"/>
      <c r="AR2294" s="90"/>
      <c r="AS2294" s="90"/>
      <c r="AT2294" s="90"/>
      <c r="AU2294" s="90"/>
    </row>
    <row r="2295" spans="27:47" ht="12.95" customHeight="1">
      <c r="AA2295" s="90"/>
      <c r="AB2295" s="90"/>
      <c r="AC2295" s="90"/>
      <c r="AD2295" s="90"/>
      <c r="AE2295" s="90"/>
      <c r="AF2295" s="185"/>
      <c r="AG2295" s="147"/>
      <c r="AN2295" s="90"/>
      <c r="AO2295" s="90"/>
      <c r="AP2295" s="90"/>
      <c r="AQ2295" s="90"/>
      <c r="AR2295" s="90"/>
      <c r="AS2295" s="90"/>
      <c r="AT2295" s="90"/>
      <c r="AU2295" s="90"/>
    </row>
    <row r="2296" spans="27:47" ht="12.95" customHeight="1">
      <c r="AA2296" s="90"/>
      <c r="AB2296" s="90"/>
      <c r="AC2296" s="90"/>
      <c r="AD2296" s="90"/>
      <c r="AE2296" s="90"/>
      <c r="AF2296" s="185"/>
      <c r="AG2296" s="147"/>
      <c r="AN2296" s="90"/>
      <c r="AO2296" s="90"/>
      <c r="AP2296" s="90"/>
      <c r="AQ2296" s="90"/>
      <c r="AR2296" s="90"/>
      <c r="AS2296" s="90"/>
      <c r="AT2296" s="90"/>
      <c r="AU2296" s="90"/>
    </row>
    <row r="2297" spans="27:47" ht="12.95" customHeight="1">
      <c r="AA2297" s="90"/>
      <c r="AB2297" s="90"/>
      <c r="AC2297" s="90"/>
      <c r="AD2297" s="90"/>
      <c r="AE2297" s="90"/>
      <c r="AF2297" s="185"/>
      <c r="AG2297" s="147"/>
      <c r="AN2297" s="90"/>
      <c r="AO2297" s="90"/>
      <c r="AP2297" s="90"/>
      <c r="AQ2297" s="90"/>
      <c r="AR2297" s="90"/>
      <c r="AS2297" s="90"/>
      <c r="AT2297" s="90"/>
      <c r="AU2297" s="90"/>
    </row>
    <row r="2298" spans="27:47" ht="12.95" customHeight="1">
      <c r="AA2298" s="90"/>
      <c r="AB2298" s="90"/>
      <c r="AC2298" s="90"/>
      <c r="AD2298" s="90"/>
      <c r="AE2298" s="90"/>
      <c r="AF2298" s="185"/>
      <c r="AG2298" s="147"/>
      <c r="AN2298" s="90"/>
      <c r="AO2298" s="90"/>
      <c r="AP2298" s="90"/>
      <c r="AQ2298" s="90"/>
      <c r="AR2298" s="90"/>
      <c r="AS2298" s="90"/>
      <c r="AT2298" s="90"/>
      <c r="AU2298" s="90"/>
    </row>
    <row r="2299" spans="27:47" ht="12.95" customHeight="1">
      <c r="AA2299" s="90"/>
      <c r="AB2299" s="90"/>
      <c r="AC2299" s="90"/>
      <c r="AD2299" s="90"/>
      <c r="AE2299" s="90"/>
      <c r="AF2299" s="185"/>
      <c r="AG2299" s="147"/>
      <c r="AN2299" s="90"/>
      <c r="AO2299" s="90"/>
      <c r="AP2299" s="90"/>
      <c r="AQ2299" s="90"/>
      <c r="AR2299" s="90"/>
      <c r="AS2299" s="90"/>
      <c r="AT2299" s="90"/>
      <c r="AU2299" s="90"/>
    </row>
    <row r="2300" spans="27:47" ht="12.95" customHeight="1">
      <c r="AA2300" s="90"/>
      <c r="AB2300" s="90"/>
      <c r="AC2300" s="90"/>
      <c r="AD2300" s="90"/>
      <c r="AE2300" s="90"/>
      <c r="AF2300" s="185"/>
      <c r="AG2300" s="147"/>
      <c r="AN2300" s="90"/>
      <c r="AO2300" s="90"/>
      <c r="AP2300" s="90"/>
      <c r="AQ2300" s="90"/>
      <c r="AR2300" s="90"/>
      <c r="AS2300" s="90"/>
      <c r="AT2300" s="90"/>
      <c r="AU2300" s="90"/>
    </row>
    <row r="2301" spans="27:47" ht="12.95" customHeight="1">
      <c r="AA2301" s="90"/>
      <c r="AB2301" s="90"/>
      <c r="AC2301" s="90"/>
      <c r="AD2301" s="90"/>
      <c r="AE2301" s="90"/>
      <c r="AF2301" s="185"/>
      <c r="AG2301" s="147"/>
      <c r="AN2301" s="90"/>
      <c r="AO2301" s="90"/>
      <c r="AP2301" s="90"/>
      <c r="AQ2301" s="90"/>
      <c r="AR2301" s="90"/>
      <c r="AS2301" s="90"/>
      <c r="AT2301" s="90"/>
      <c r="AU2301" s="90"/>
    </row>
    <row r="2302" spans="27:47" ht="12.95" customHeight="1">
      <c r="AA2302" s="90"/>
      <c r="AB2302" s="90"/>
      <c r="AC2302" s="90"/>
      <c r="AD2302" s="90"/>
      <c r="AE2302" s="90"/>
      <c r="AF2302" s="185"/>
      <c r="AG2302" s="147"/>
      <c r="AN2302" s="90"/>
      <c r="AO2302" s="90"/>
      <c r="AP2302" s="90"/>
      <c r="AQ2302" s="90"/>
      <c r="AR2302" s="90"/>
      <c r="AS2302" s="90"/>
      <c r="AT2302" s="90"/>
      <c r="AU2302" s="90"/>
    </row>
    <row r="2303" spans="27:47" ht="12.95" customHeight="1">
      <c r="AA2303" s="90"/>
      <c r="AB2303" s="90"/>
      <c r="AC2303" s="90"/>
      <c r="AD2303" s="90"/>
      <c r="AE2303" s="90"/>
      <c r="AF2303" s="185"/>
      <c r="AG2303" s="147"/>
      <c r="AN2303" s="90"/>
      <c r="AO2303" s="90"/>
      <c r="AP2303" s="90"/>
      <c r="AQ2303" s="90"/>
      <c r="AR2303" s="90"/>
      <c r="AS2303" s="90"/>
      <c r="AT2303" s="90"/>
      <c r="AU2303" s="90"/>
    </row>
    <row r="2304" spans="27:47" ht="12.95" customHeight="1">
      <c r="AA2304" s="90"/>
      <c r="AB2304" s="90"/>
      <c r="AC2304" s="90"/>
      <c r="AD2304" s="90"/>
      <c r="AE2304" s="90"/>
      <c r="AF2304" s="185"/>
      <c r="AG2304" s="147"/>
      <c r="AN2304" s="90"/>
      <c r="AO2304" s="90"/>
      <c r="AP2304" s="90"/>
      <c r="AQ2304" s="90"/>
      <c r="AR2304" s="90"/>
      <c r="AS2304" s="90"/>
      <c r="AT2304" s="90"/>
      <c r="AU2304" s="90"/>
    </row>
    <row r="2305" spans="27:47" ht="12.95" customHeight="1">
      <c r="AA2305" s="90"/>
      <c r="AB2305" s="90"/>
      <c r="AC2305" s="90"/>
      <c r="AD2305" s="90"/>
      <c r="AE2305" s="90"/>
      <c r="AF2305" s="185"/>
      <c r="AG2305" s="147"/>
      <c r="AN2305" s="90"/>
      <c r="AO2305" s="90"/>
      <c r="AP2305" s="90"/>
      <c r="AQ2305" s="90"/>
      <c r="AR2305" s="90"/>
      <c r="AS2305" s="90"/>
      <c r="AT2305" s="90"/>
      <c r="AU2305" s="90"/>
    </row>
    <row r="2306" spans="27:47" ht="12.95" customHeight="1">
      <c r="AA2306" s="90"/>
      <c r="AB2306" s="90"/>
      <c r="AC2306" s="90"/>
      <c r="AD2306" s="90"/>
      <c r="AE2306" s="90"/>
      <c r="AF2306" s="185"/>
      <c r="AG2306" s="147"/>
      <c r="AN2306" s="90"/>
      <c r="AO2306" s="90"/>
      <c r="AP2306" s="90"/>
      <c r="AQ2306" s="90"/>
      <c r="AR2306" s="90"/>
      <c r="AS2306" s="90"/>
      <c r="AT2306" s="90"/>
      <c r="AU2306" s="90"/>
    </row>
    <row r="2307" spans="27:47" ht="12.95" customHeight="1">
      <c r="AA2307" s="90"/>
      <c r="AB2307" s="90"/>
      <c r="AC2307" s="90"/>
      <c r="AD2307" s="90"/>
      <c r="AE2307" s="90"/>
      <c r="AF2307" s="185"/>
      <c r="AG2307" s="147"/>
      <c r="AN2307" s="90"/>
      <c r="AO2307" s="90"/>
      <c r="AP2307" s="90"/>
      <c r="AQ2307" s="90"/>
      <c r="AR2307" s="90"/>
      <c r="AS2307" s="90"/>
      <c r="AT2307" s="90"/>
      <c r="AU2307" s="90"/>
    </row>
    <row r="2308" spans="27:47" ht="12.95" customHeight="1">
      <c r="AA2308" s="90"/>
      <c r="AB2308" s="90"/>
      <c r="AC2308" s="90"/>
      <c r="AD2308" s="90"/>
      <c r="AE2308" s="90"/>
      <c r="AF2308" s="185"/>
      <c r="AG2308" s="147"/>
      <c r="AN2308" s="90"/>
      <c r="AO2308" s="90"/>
      <c r="AP2308" s="90"/>
      <c r="AQ2308" s="90"/>
      <c r="AR2308" s="90"/>
      <c r="AS2308" s="90"/>
      <c r="AT2308" s="90"/>
      <c r="AU2308" s="90"/>
    </row>
    <row r="2309" spans="27:47" ht="12.95" customHeight="1">
      <c r="AA2309" s="90"/>
      <c r="AB2309" s="90"/>
      <c r="AC2309" s="90"/>
      <c r="AD2309" s="90"/>
      <c r="AE2309" s="90"/>
      <c r="AF2309" s="185"/>
      <c r="AG2309" s="147"/>
      <c r="AN2309" s="90"/>
      <c r="AO2309" s="90"/>
      <c r="AP2309" s="90"/>
      <c r="AQ2309" s="90"/>
      <c r="AR2309" s="90"/>
      <c r="AS2309" s="90"/>
      <c r="AT2309" s="90"/>
      <c r="AU2309" s="90"/>
    </row>
    <row r="2310" spans="27:47" ht="12.95" customHeight="1">
      <c r="AA2310" s="90"/>
      <c r="AB2310" s="90"/>
      <c r="AC2310" s="90"/>
      <c r="AD2310" s="90"/>
      <c r="AE2310" s="90"/>
      <c r="AF2310" s="185"/>
      <c r="AG2310" s="147"/>
      <c r="AN2310" s="90"/>
      <c r="AO2310" s="90"/>
      <c r="AP2310" s="90"/>
      <c r="AQ2310" s="90"/>
      <c r="AR2310" s="90"/>
      <c r="AS2310" s="90"/>
      <c r="AT2310" s="90"/>
      <c r="AU2310" s="90"/>
    </row>
    <row r="2311" spans="27:47" ht="12.95" customHeight="1">
      <c r="AA2311" s="90"/>
      <c r="AB2311" s="90"/>
      <c r="AC2311" s="90"/>
      <c r="AD2311" s="90"/>
      <c r="AE2311" s="90"/>
      <c r="AF2311" s="185"/>
      <c r="AG2311" s="147"/>
      <c r="AN2311" s="90"/>
      <c r="AO2311" s="90"/>
      <c r="AP2311" s="90"/>
      <c r="AQ2311" s="90"/>
      <c r="AR2311" s="90"/>
      <c r="AS2311" s="90"/>
      <c r="AT2311" s="90"/>
      <c r="AU2311" s="90"/>
    </row>
    <row r="2312" spans="27:47" ht="12.95" customHeight="1">
      <c r="AA2312" s="90"/>
      <c r="AB2312" s="90"/>
      <c r="AC2312" s="90"/>
      <c r="AD2312" s="90"/>
      <c r="AE2312" s="90"/>
      <c r="AF2312" s="185"/>
      <c r="AG2312" s="147"/>
      <c r="AN2312" s="90"/>
      <c r="AO2312" s="90"/>
      <c r="AP2312" s="90"/>
      <c r="AQ2312" s="90"/>
      <c r="AR2312" s="90"/>
      <c r="AS2312" s="90"/>
      <c r="AT2312" s="90"/>
      <c r="AU2312" s="90"/>
    </row>
    <row r="2313" spans="27:47" ht="12.95" customHeight="1">
      <c r="AA2313" s="90"/>
      <c r="AB2313" s="90"/>
      <c r="AC2313" s="90"/>
      <c r="AD2313" s="90"/>
      <c r="AE2313" s="90"/>
      <c r="AF2313" s="185"/>
      <c r="AG2313" s="147"/>
      <c r="AN2313" s="90"/>
      <c r="AO2313" s="90"/>
      <c r="AP2313" s="90"/>
      <c r="AQ2313" s="90"/>
      <c r="AR2313" s="90"/>
      <c r="AS2313" s="90"/>
      <c r="AT2313" s="90"/>
      <c r="AU2313" s="90"/>
    </row>
    <row r="2314" spans="27:47" ht="12.95" customHeight="1">
      <c r="AA2314" s="90"/>
      <c r="AB2314" s="90"/>
      <c r="AC2314" s="90"/>
      <c r="AD2314" s="90"/>
      <c r="AE2314" s="90"/>
      <c r="AF2314" s="185"/>
      <c r="AG2314" s="147"/>
      <c r="AN2314" s="90"/>
      <c r="AO2314" s="90"/>
      <c r="AP2314" s="90"/>
      <c r="AQ2314" s="90"/>
      <c r="AR2314" s="90"/>
      <c r="AS2314" s="90"/>
      <c r="AT2314" s="90"/>
      <c r="AU2314" s="90"/>
    </row>
    <row r="2315" spans="27:47" ht="12.95" customHeight="1">
      <c r="AA2315" s="90"/>
      <c r="AB2315" s="90"/>
      <c r="AC2315" s="90"/>
      <c r="AD2315" s="90"/>
      <c r="AE2315" s="90"/>
      <c r="AF2315" s="185"/>
      <c r="AG2315" s="147"/>
      <c r="AN2315" s="90"/>
      <c r="AO2315" s="90"/>
      <c r="AP2315" s="90"/>
      <c r="AQ2315" s="90"/>
      <c r="AR2315" s="90"/>
      <c r="AS2315" s="90"/>
      <c r="AT2315" s="90"/>
      <c r="AU2315" s="90"/>
    </row>
    <row r="2316" spans="27:47" ht="12.95" customHeight="1">
      <c r="AA2316" s="90"/>
      <c r="AB2316" s="90"/>
      <c r="AC2316" s="90"/>
      <c r="AD2316" s="90"/>
      <c r="AE2316" s="90"/>
      <c r="AF2316" s="185"/>
      <c r="AG2316" s="147"/>
      <c r="AN2316" s="90"/>
      <c r="AO2316" s="90"/>
      <c r="AP2316" s="90"/>
      <c r="AQ2316" s="90"/>
      <c r="AR2316" s="90"/>
      <c r="AS2316" s="90"/>
      <c r="AT2316" s="90"/>
      <c r="AU2316" s="90"/>
    </row>
    <row r="2317" spans="27:47" ht="12.95" customHeight="1">
      <c r="AA2317" s="90"/>
      <c r="AB2317" s="90"/>
      <c r="AC2317" s="90"/>
      <c r="AD2317" s="90"/>
      <c r="AE2317" s="90"/>
      <c r="AF2317" s="185"/>
      <c r="AG2317" s="147"/>
      <c r="AN2317" s="90"/>
      <c r="AO2317" s="90"/>
      <c r="AP2317" s="90"/>
      <c r="AQ2317" s="90"/>
      <c r="AR2317" s="90"/>
      <c r="AS2317" s="90"/>
      <c r="AT2317" s="90"/>
      <c r="AU2317" s="90"/>
    </row>
    <row r="2318" spans="27:47" ht="12.95" customHeight="1">
      <c r="AA2318" s="90"/>
      <c r="AB2318" s="90"/>
      <c r="AC2318" s="90"/>
      <c r="AD2318" s="90"/>
      <c r="AE2318" s="90"/>
      <c r="AF2318" s="185"/>
      <c r="AG2318" s="147"/>
      <c r="AN2318" s="90"/>
      <c r="AO2318" s="90"/>
      <c r="AP2318" s="90"/>
      <c r="AQ2318" s="90"/>
      <c r="AR2318" s="90"/>
      <c r="AS2318" s="90"/>
      <c r="AT2318" s="90"/>
      <c r="AU2318" s="90"/>
    </row>
    <row r="2319" spans="27:47" ht="12.95" customHeight="1">
      <c r="AA2319" s="90"/>
      <c r="AB2319" s="90"/>
      <c r="AC2319" s="90"/>
      <c r="AD2319" s="90"/>
      <c r="AE2319" s="90"/>
      <c r="AF2319" s="185"/>
      <c r="AG2319" s="147"/>
      <c r="AN2319" s="90"/>
      <c r="AO2319" s="90"/>
      <c r="AP2319" s="90"/>
      <c r="AQ2319" s="90"/>
      <c r="AR2319" s="90"/>
      <c r="AS2319" s="90"/>
      <c r="AT2319" s="90"/>
      <c r="AU2319" s="90"/>
    </row>
    <row r="2320" spans="27:47" ht="12.95" customHeight="1">
      <c r="AA2320" s="90"/>
      <c r="AB2320" s="90"/>
      <c r="AC2320" s="90"/>
      <c r="AD2320" s="90"/>
      <c r="AE2320" s="90"/>
      <c r="AF2320" s="185"/>
      <c r="AG2320" s="147"/>
      <c r="AN2320" s="90"/>
      <c r="AO2320" s="90"/>
      <c r="AP2320" s="90"/>
      <c r="AQ2320" s="90"/>
      <c r="AR2320" s="90"/>
      <c r="AS2320" s="90"/>
      <c r="AT2320" s="90"/>
      <c r="AU2320" s="90"/>
    </row>
    <row r="2321" spans="27:47" ht="12.95" customHeight="1">
      <c r="AA2321" s="90"/>
      <c r="AB2321" s="90"/>
      <c r="AC2321" s="90"/>
      <c r="AD2321" s="90"/>
      <c r="AE2321" s="90"/>
      <c r="AF2321" s="185"/>
      <c r="AG2321" s="147"/>
      <c r="AN2321" s="90"/>
      <c r="AO2321" s="90"/>
      <c r="AP2321" s="90"/>
      <c r="AQ2321" s="90"/>
      <c r="AR2321" s="90"/>
      <c r="AS2321" s="90"/>
      <c r="AT2321" s="90"/>
      <c r="AU2321" s="90"/>
    </row>
    <row r="2322" spans="27:47" ht="12.95" customHeight="1">
      <c r="AA2322" s="90"/>
      <c r="AB2322" s="90"/>
      <c r="AC2322" s="90"/>
      <c r="AD2322" s="90"/>
      <c r="AE2322" s="90"/>
      <c r="AF2322" s="185"/>
      <c r="AG2322" s="147"/>
      <c r="AN2322" s="90"/>
      <c r="AO2322" s="90"/>
      <c r="AP2322" s="90"/>
      <c r="AQ2322" s="90"/>
      <c r="AR2322" s="90"/>
      <c r="AS2322" s="90"/>
      <c r="AT2322" s="90"/>
      <c r="AU2322" s="90"/>
    </row>
    <row r="2323" spans="27:47" ht="12.95" customHeight="1">
      <c r="AA2323" s="90"/>
      <c r="AB2323" s="90"/>
      <c r="AC2323" s="90"/>
      <c r="AD2323" s="90"/>
      <c r="AE2323" s="90"/>
      <c r="AF2323" s="185"/>
      <c r="AG2323" s="147"/>
      <c r="AN2323" s="90"/>
      <c r="AO2323" s="90"/>
      <c r="AP2323" s="90"/>
      <c r="AQ2323" s="90"/>
      <c r="AR2323" s="90"/>
      <c r="AS2323" s="90"/>
      <c r="AT2323" s="90"/>
      <c r="AU2323" s="90"/>
    </row>
    <row r="2324" spans="27:47" ht="12.95" customHeight="1">
      <c r="AA2324" s="90"/>
      <c r="AB2324" s="90"/>
      <c r="AC2324" s="90"/>
      <c r="AD2324" s="90"/>
      <c r="AE2324" s="90"/>
      <c r="AF2324" s="185"/>
      <c r="AG2324" s="147"/>
      <c r="AN2324" s="90"/>
      <c r="AO2324" s="90"/>
      <c r="AP2324" s="90"/>
      <c r="AQ2324" s="90"/>
      <c r="AR2324" s="90"/>
      <c r="AS2324" s="90"/>
      <c r="AT2324" s="90"/>
      <c r="AU2324" s="90"/>
    </row>
    <row r="2325" spans="27:47" ht="12.95" customHeight="1">
      <c r="AA2325" s="90"/>
      <c r="AB2325" s="90"/>
      <c r="AC2325" s="90"/>
      <c r="AD2325" s="90"/>
      <c r="AE2325" s="90"/>
      <c r="AF2325" s="185"/>
      <c r="AG2325" s="147"/>
      <c r="AN2325" s="90"/>
      <c r="AO2325" s="90"/>
      <c r="AP2325" s="90"/>
      <c r="AQ2325" s="90"/>
      <c r="AR2325" s="90"/>
      <c r="AS2325" s="90"/>
      <c r="AT2325" s="90"/>
      <c r="AU2325" s="90"/>
    </row>
    <row r="2326" spans="27:47" ht="12.95" customHeight="1">
      <c r="AA2326" s="90"/>
      <c r="AB2326" s="90"/>
      <c r="AC2326" s="90"/>
      <c r="AD2326" s="90"/>
      <c r="AE2326" s="90"/>
      <c r="AF2326" s="185"/>
      <c r="AG2326" s="147"/>
      <c r="AN2326" s="90"/>
      <c r="AO2326" s="90"/>
      <c r="AP2326" s="90"/>
      <c r="AQ2326" s="90"/>
      <c r="AR2326" s="90"/>
      <c r="AS2326" s="90"/>
      <c r="AT2326" s="90"/>
      <c r="AU2326" s="90"/>
    </row>
    <row r="2327" spans="27:47" ht="12.95" customHeight="1">
      <c r="AA2327" s="90"/>
      <c r="AB2327" s="90"/>
      <c r="AC2327" s="90"/>
      <c r="AD2327" s="90"/>
      <c r="AE2327" s="90"/>
      <c r="AF2327" s="185"/>
      <c r="AG2327" s="147"/>
      <c r="AN2327" s="90"/>
      <c r="AO2327" s="90"/>
      <c r="AP2327" s="90"/>
      <c r="AQ2327" s="90"/>
      <c r="AR2327" s="90"/>
      <c r="AS2327" s="90"/>
      <c r="AT2327" s="90"/>
      <c r="AU2327" s="90"/>
    </row>
    <row r="2328" spans="27:47" ht="12.95" customHeight="1">
      <c r="AA2328" s="90"/>
      <c r="AB2328" s="90"/>
      <c r="AC2328" s="90"/>
      <c r="AD2328" s="90"/>
      <c r="AE2328" s="90"/>
      <c r="AF2328" s="185"/>
      <c r="AG2328" s="147"/>
      <c r="AN2328" s="90"/>
      <c r="AO2328" s="90"/>
      <c r="AP2328" s="90"/>
      <c r="AQ2328" s="90"/>
      <c r="AR2328" s="90"/>
      <c r="AS2328" s="90"/>
      <c r="AT2328" s="90"/>
      <c r="AU2328" s="90"/>
    </row>
    <row r="2329" spans="27:47" ht="12.95" customHeight="1">
      <c r="AA2329" s="90"/>
      <c r="AB2329" s="90"/>
      <c r="AC2329" s="90"/>
      <c r="AD2329" s="90"/>
      <c r="AE2329" s="90"/>
      <c r="AF2329" s="185"/>
      <c r="AG2329" s="147"/>
      <c r="AN2329" s="90"/>
      <c r="AO2329" s="90"/>
      <c r="AP2329" s="90"/>
      <c r="AQ2329" s="90"/>
      <c r="AR2329" s="90"/>
      <c r="AS2329" s="90"/>
      <c r="AT2329" s="90"/>
      <c r="AU2329" s="90"/>
    </row>
    <row r="2330" spans="27:47" ht="12.95" customHeight="1">
      <c r="AA2330" s="90"/>
      <c r="AB2330" s="90"/>
      <c r="AC2330" s="90"/>
      <c r="AD2330" s="90"/>
      <c r="AE2330" s="90"/>
      <c r="AF2330" s="185"/>
      <c r="AG2330" s="147"/>
      <c r="AN2330" s="90"/>
      <c r="AO2330" s="90"/>
      <c r="AP2330" s="90"/>
      <c r="AQ2330" s="90"/>
      <c r="AR2330" s="90"/>
      <c r="AS2330" s="90"/>
      <c r="AT2330" s="90"/>
      <c r="AU2330" s="90"/>
    </row>
    <row r="2331" spans="27:47" ht="12.95" customHeight="1">
      <c r="AA2331" s="90"/>
      <c r="AB2331" s="90"/>
      <c r="AC2331" s="90"/>
      <c r="AD2331" s="90"/>
      <c r="AE2331" s="90"/>
      <c r="AF2331" s="185"/>
      <c r="AG2331" s="147"/>
      <c r="AN2331" s="90"/>
      <c r="AO2331" s="90"/>
      <c r="AP2331" s="90"/>
      <c r="AQ2331" s="90"/>
      <c r="AR2331" s="90"/>
      <c r="AS2331" s="90"/>
      <c r="AT2331" s="90"/>
      <c r="AU2331" s="90"/>
    </row>
    <row r="2332" spans="27:47" ht="12.95" customHeight="1">
      <c r="AA2332" s="90"/>
      <c r="AB2332" s="90"/>
      <c r="AC2332" s="90"/>
      <c r="AD2332" s="90"/>
      <c r="AE2332" s="90"/>
      <c r="AF2332" s="185"/>
      <c r="AG2332" s="147"/>
      <c r="AN2332" s="90"/>
      <c r="AO2332" s="90"/>
      <c r="AP2332" s="90"/>
      <c r="AQ2332" s="90"/>
      <c r="AR2332" s="90"/>
      <c r="AS2332" s="90"/>
      <c r="AT2332" s="90"/>
      <c r="AU2332" s="90"/>
    </row>
    <row r="2333" spans="27:47" ht="12.95" customHeight="1">
      <c r="AA2333" s="90"/>
      <c r="AB2333" s="90"/>
      <c r="AC2333" s="90"/>
      <c r="AD2333" s="90"/>
      <c r="AE2333" s="90"/>
      <c r="AF2333" s="185"/>
      <c r="AG2333" s="147"/>
      <c r="AN2333" s="90"/>
      <c r="AO2333" s="90"/>
      <c r="AP2333" s="90"/>
      <c r="AQ2333" s="90"/>
      <c r="AR2333" s="90"/>
      <c r="AS2333" s="90"/>
      <c r="AT2333" s="90"/>
      <c r="AU2333" s="90"/>
    </row>
    <row r="2334" spans="27:47" ht="12.95" customHeight="1">
      <c r="AA2334" s="90"/>
      <c r="AB2334" s="90"/>
      <c r="AC2334" s="90"/>
      <c r="AD2334" s="90"/>
      <c r="AE2334" s="90"/>
      <c r="AF2334" s="185"/>
      <c r="AG2334" s="147"/>
      <c r="AN2334" s="90"/>
      <c r="AO2334" s="90"/>
      <c r="AP2334" s="90"/>
      <c r="AQ2334" s="90"/>
      <c r="AR2334" s="90"/>
      <c r="AS2334" s="90"/>
      <c r="AT2334" s="90"/>
      <c r="AU2334" s="90"/>
    </row>
    <row r="2335" spans="27:47" ht="12.95" customHeight="1">
      <c r="AA2335" s="90"/>
      <c r="AB2335" s="90"/>
      <c r="AC2335" s="90"/>
      <c r="AD2335" s="90"/>
      <c r="AE2335" s="90"/>
      <c r="AF2335" s="185"/>
      <c r="AG2335" s="147"/>
      <c r="AN2335" s="90"/>
      <c r="AO2335" s="90"/>
      <c r="AP2335" s="90"/>
      <c r="AQ2335" s="90"/>
      <c r="AR2335" s="90"/>
      <c r="AS2335" s="90"/>
      <c r="AT2335" s="90"/>
      <c r="AU2335" s="90"/>
    </row>
    <row r="2336" spans="27:47" ht="12.95" customHeight="1">
      <c r="AA2336" s="90"/>
      <c r="AB2336" s="90"/>
      <c r="AC2336" s="90"/>
      <c r="AD2336" s="90"/>
      <c r="AE2336" s="90"/>
      <c r="AF2336" s="185"/>
      <c r="AG2336" s="147"/>
      <c r="AN2336" s="90"/>
      <c r="AO2336" s="90"/>
      <c r="AP2336" s="90"/>
      <c r="AQ2336" s="90"/>
      <c r="AR2336" s="90"/>
      <c r="AS2336" s="90"/>
      <c r="AT2336" s="90"/>
      <c r="AU2336" s="90"/>
    </row>
    <row r="2337" spans="27:47" ht="12.95" customHeight="1">
      <c r="AA2337" s="90"/>
      <c r="AB2337" s="90"/>
      <c r="AC2337" s="90"/>
      <c r="AD2337" s="90"/>
      <c r="AE2337" s="90"/>
      <c r="AF2337" s="185"/>
      <c r="AG2337" s="147"/>
      <c r="AN2337" s="90"/>
      <c r="AO2337" s="90"/>
      <c r="AP2337" s="90"/>
      <c r="AQ2337" s="90"/>
      <c r="AR2337" s="90"/>
      <c r="AS2337" s="90"/>
      <c r="AT2337" s="90"/>
      <c r="AU2337" s="90"/>
    </row>
    <row r="2338" spans="27:47" ht="12.95" customHeight="1">
      <c r="AA2338" s="90"/>
      <c r="AB2338" s="90"/>
      <c r="AC2338" s="90"/>
      <c r="AD2338" s="90"/>
      <c r="AE2338" s="90"/>
      <c r="AF2338" s="185"/>
      <c r="AG2338" s="147"/>
      <c r="AN2338" s="90"/>
      <c r="AO2338" s="90"/>
      <c r="AP2338" s="90"/>
      <c r="AQ2338" s="90"/>
      <c r="AR2338" s="90"/>
      <c r="AS2338" s="90"/>
      <c r="AT2338" s="90"/>
      <c r="AU2338" s="90"/>
    </row>
    <row r="2339" spans="27:47" ht="12.95" customHeight="1">
      <c r="AA2339" s="90"/>
      <c r="AB2339" s="90"/>
      <c r="AC2339" s="90"/>
      <c r="AD2339" s="90"/>
      <c r="AE2339" s="90"/>
      <c r="AF2339" s="185"/>
      <c r="AG2339" s="147"/>
      <c r="AN2339" s="90"/>
      <c r="AO2339" s="90"/>
      <c r="AP2339" s="90"/>
      <c r="AQ2339" s="90"/>
      <c r="AR2339" s="90"/>
      <c r="AS2339" s="90"/>
      <c r="AT2339" s="90"/>
      <c r="AU2339" s="90"/>
    </row>
    <row r="2340" spans="27:47" ht="12.95" customHeight="1">
      <c r="AA2340" s="90"/>
      <c r="AB2340" s="90"/>
      <c r="AC2340" s="90"/>
      <c r="AD2340" s="90"/>
      <c r="AE2340" s="90"/>
      <c r="AF2340" s="185"/>
      <c r="AG2340" s="147"/>
      <c r="AN2340" s="90"/>
      <c r="AO2340" s="90"/>
      <c r="AP2340" s="90"/>
      <c r="AQ2340" s="90"/>
      <c r="AR2340" s="90"/>
      <c r="AS2340" s="90"/>
      <c r="AT2340" s="90"/>
      <c r="AU2340" s="90"/>
    </row>
    <row r="2341" spans="27:47" ht="12.95" customHeight="1">
      <c r="AA2341" s="90"/>
      <c r="AB2341" s="90"/>
      <c r="AC2341" s="90"/>
      <c r="AD2341" s="90"/>
      <c r="AE2341" s="90"/>
      <c r="AF2341" s="185"/>
      <c r="AG2341" s="147"/>
      <c r="AN2341" s="90"/>
      <c r="AO2341" s="90"/>
      <c r="AP2341" s="90"/>
      <c r="AQ2341" s="90"/>
      <c r="AR2341" s="90"/>
      <c r="AS2341" s="90"/>
      <c r="AT2341" s="90"/>
      <c r="AU2341" s="90"/>
    </row>
    <row r="2342" spans="27:47" ht="12.95" customHeight="1">
      <c r="AA2342" s="90"/>
      <c r="AB2342" s="90"/>
      <c r="AC2342" s="90"/>
      <c r="AD2342" s="90"/>
      <c r="AE2342" s="90"/>
      <c r="AF2342" s="185"/>
      <c r="AG2342" s="147"/>
      <c r="AN2342" s="90"/>
      <c r="AO2342" s="90"/>
      <c r="AP2342" s="90"/>
      <c r="AQ2342" s="90"/>
      <c r="AR2342" s="90"/>
      <c r="AS2342" s="90"/>
      <c r="AT2342" s="90"/>
      <c r="AU2342" s="90"/>
    </row>
    <row r="2343" spans="27:47" ht="12.95" customHeight="1">
      <c r="AA2343" s="90"/>
      <c r="AB2343" s="90"/>
      <c r="AC2343" s="90"/>
      <c r="AD2343" s="90"/>
      <c r="AE2343" s="90"/>
      <c r="AF2343" s="185"/>
      <c r="AG2343" s="147"/>
      <c r="AN2343" s="90"/>
      <c r="AO2343" s="90"/>
      <c r="AP2343" s="90"/>
      <c r="AQ2343" s="90"/>
      <c r="AR2343" s="90"/>
      <c r="AS2343" s="90"/>
      <c r="AT2343" s="90"/>
      <c r="AU2343" s="90"/>
    </row>
    <row r="2344" spans="27:47" ht="12.95" customHeight="1">
      <c r="AA2344" s="90"/>
      <c r="AB2344" s="90"/>
      <c r="AC2344" s="90"/>
      <c r="AD2344" s="90"/>
      <c r="AE2344" s="90"/>
      <c r="AF2344" s="185"/>
      <c r="AG2344" s="147"/>
      <c r="AN2344" s="90"/>
      <c r="AO2344" s="90"/>
      <c r="AP2344" s="90"/>
      <c r="AQ2344" s="90"/>
      <c r="AR2344" s="90"/>
      <c r="AS2344" s="90"/>
      <c r="AT2344" s="90"/>
      <c r="AU2344" s="90"/>
    </row>
    <row r="2345" spans="27:47" ht="12.95" customHeight="1">
      <c r="AA2345" s="90"/>
      <c r="AB2345" s="90"/>
      <c r="AC2345" s="90"/>
      <c r="AD2345" s="90"/>
      <c r="AE2345" s="90"/>
      <c r="AF2345" s="185"/>
      <c r="AG2345" s="147"/>
      <c r="AN2345" s="90"/>
      <c r="AO2345" s="90"/>
      <c r="AP2345" s="90"/>
      <c r="AQ2345" s="90"/>
      <c r="AR2345" s="90"/>
      <c r="AS2345" s="90"/>
      <c r="AT2345" s="90"/>
      <c r="AU2345" s="90"/>
    </row>
    <row r="2346" spans="27:47" ht="12.95" customHeight="1">
      <c r="AA2346" s="90"/>
      <c r="AB2346" s="90"/>
      <c r="AC2346" s="90"/>
      <c r="AD2346" s="90"/>
      <c r="AE2346" s="90"/>
      <c r="AF2346" s="185"/>
      <c r="AG2346" s="147"/>
      <c r="AN2346" s="90"/>
      <c r="AO2346" s="90"/>
      <c r="AP2346" s="90"/>
      <c r="AQ2346" s="90"/>
      <c r="AR2346" s="90"/>
      <c r="AS2346" s="90"/>
      <c r="AT2346" s="90"/>
      <c r="AU2346" s="90"/>
    </row>
    <row r="2347" spans="27:47" ht="12.95" customHeight="1">
      <c r="AA2347" s="90"/>
      <c r="AB2347" s="90"/>
      <c r="AC2347" s="90"/>
      <c r="AD2347" s="90"/>
      <c r="AE2347" s="90"/>
      <c r="AF2347" s="185"/>
      <c r="AG2347" s="147"/>
      <c r="AN2347" s="90"/>
      <c r="AO2347" s="90"/>
      <c r="AP2347" s="90"/>
      <c r="AQ2347" s="90"/>
      <c r="AR2347" s="90"/>
      <c r="AS2347" s="90"/>
      <c r="AT2347" s="90"/>
      <c r="AU2347" s="90"/>
    </row>
    <row r="2348" spans="27:47" ht="12.95" customHeight="1">
      <c r="AA2348" s="90"/>
      <c r="AB2348" s="90"/>
      <c r="AC2348" s="90"/>
      <c r="AD2348" s="90"/>
      <c r="AE2348" s="90"/>
      <c r="AF2348" s="185"/>
      <c r="AG2348" s="147"/>
      <c r="AN2348" s="90"/>
      <c r="AO2348" s="90"/>
      <c r="AP2348" s="90"/>
      <c r="AQ2348" s="90"/>
      <c r="AR2348" s="90"/>
      <c r="AS2348" s="90"/>
      <c r="AT2348" s="90"/>
      <c r="AU2348" s="90"/>
    </row>
    <row r="2349" spans="27:47" ht="12.95" customHeight="1">
      <c r="AA2349" s="90"/>
      <c r="AB2349" s="90"/>
      <c r="AC2349" s="90"/>
      <c r="AD2349" s="90"/>
      <c r="AE2349" s="90"/>
      <c r="AF2349" s="185"/>
      <c r="AG2349" s="147"/>
      <c r="AN2349" s="90"/>
      <c r="AO2349" s="90"/>
      <c r="AP2349" s="90"/>
      <c r="AQ2349" s="90"/>
      <c r="AR2349" s="90"/>
      <c r="AS2349" s="90"/>
      <c r="AT2349" s="90"/>
      <c r="AU2349" s="90"/>
    </row>
    <row r="2350" spans="27:47" ht="12.95" customHeight="1">
      <c r="AA2350" s="90"/>
      <c r="AB2350" s="90"/>
      <c r="AC2350" s="90"/>
      <c r="AD2350" s="90"/>
      <c r="AE2350" s="90"/>
      <c r="AF2350" s="185"/>
      <c r="AG2350" s="147"/>
      <c r="AN2350" s="90"/>
      <c r="AO2350" s="90"/>
      <c r="AP2350" s="90"/>
      <c r="AQ2350" s="90"/>
      <c r="AR2350" s="90"/>
      <c r="AS2350" s="90"/>
      <c r="AT2350" s="90"/>
      <c r="AU2350" s="90"/>
    </row>
    <row r="2351" spans="27:47" ht="12.95" customHeight="1">
      <c r="AA2351" s="90"/>
      <c r="AB2351" s="90"/>
      <c r="AC2351" s="90"/>
      <c r="AD2351" s="90"/>
      <c r="AE2351" s="90"/>
      <c r="AF2351" s="185"/>
      <c r="AG2351" s="147"/>
      <c r="AN2351" s="90"/>
      <c r="AO2351" s="90"/>
      <c r="AP2351" s="90"/>
      <c r="AQ2351" s="90"/>
      <c r="AR2351" s="90"/>
      <c r="AS2351" s="90"/>
      <c r="AT2351" s="90"/>
      <c r="AU2351" s="90"/>
    </row>
    <row r="2352" spans="27:47" ht="12.95" customHeight="1">
      <c r="AA2352" s="90"/>
      <c r="AB2352" s="90"/>
      <c r="AC2352" s="90"/>
      <c r="AD2352" s="90"/>
      <c r="AE2352" s="90"/>
      <c r="AF2352" s="185"/>
      <c r="AG2352" s="147"/>
      <c r="AN2352" s="90"/>
      <c r="AO2352" s="90"/>
      <c r="AP2352" s="90"/>
      <c r="AQ2352" s="90"/>
      <c r="AR2352" s="90"/>
      <c r="AS2352" s="90"/>
      <c r="AT2352" s="90"/>
      <c r="AU2352" s="90"/>
    </row>
    <row r="2353" spans="27:47" ht="12.95" customHeight="1">
      <c r="AA2353" s="90"/>
      <c r="AB2353" s="90"/>
      <c r="AC2353" s="90"/>
      <c r="AD2353" s="90"/>
      <c r="AE2353" s="90"/>
      <c r="AF2353" s="185"/>
      <c r="AG2353" s="147"/>
      <c r="AN2353" s="90"/>
      <c r="AO2353" s="90"/>
      <c r="AP2353" s="90"/>
      <c r="AQ2353" s="90"/>
      <c r="AR2353" s="90"/>
      <c r="AS2353" s="90"/>
      <c r="AT2353" s="90"/>
      <c r="AU2353" s="90"/>
    </row>
    <row r="2354" spans="27:47" ht="12.95" customHeight="1">
      <c r="AA2354" s="90"/>
      <c r="AB2354" s="90"/>
      <c r="AC2354" s="90"/>
      <c r="AD2354" s="90"/>
      <c r="AE2354" s="90"/>
      <c r="AF2354" s="185"/>
      <c r="AG2354" s="147"/>
      <c r="AN2354" s="90"/>
      <c r="AO2354" s="90"/>
      <c r="AP2354" s="90"/>
      <c r="AQ2354" s="90"/>
      <c r="AR2354" s="90"/>
      <c r="AS2354" s="90"/>
      <c r="AT2354" s="90"/>
      <c r="AU2354" s="90"/>
    </row>
    <row r="2355" spans="27:47" ht="12.95" customHeight="1">
      <c r="AA2355" s="90"/>
      <c r="AB2355" s="90"/>
      <c r="AC2355" s="90"/>
      <c r="AD2355" s="90"/>
      <c r="AE2355" s="90"/>
      <c r="AF2355" s="185"/>
      <c r="AG2355" s="147"/>
      <c r="AN2355" s="90"/>
      <c r="AO2355" s="90"/>
      <c r="AP2355" s="90"/>
      <c r="AQ2355" s="90"/>
      <c r="AR2355" s="90"/>
      <c r="AS2355" s="90"/>
      <c r="AT2355" s="90"/>
      <c r="AU2355" s="90"/>
    </row>
    <row r="2356" spans="27:47" ht="12.95" customHeight="1">
      <c r="AA2356" s="90"/>
      <c r="AB2356" s="90"/>
      <c r="AC2356" s="90"/>
      <c r="AD2356" s="90"/>
      <c r="AE2356" s="90"/>
      <c r="AF2356" s="185"/>
      <c r="AG2356" s="147"/>
      <c r="AN2356" s="90"/>
      <c r="AO2356" s="90"/>
      <c r="AP2356" s="90"/>
      <c r="AQ2356" s="90"/>
      <c r="AR2356" s="90"/>
      <c r="AS2356" s="90"/>
      <c r="AT2356" s="90"/>
      <c r="AU2356" s="90"/>
    </row>
    <row r="2357" spans="27:47" ht="12.95" customHeight="1">
      <c r="AA2357" s="90"/>
      <c r="AB2357" s="90"/>
      <c r="AC2357" s="90"/>
      <c r="AD2357" s="90"/>
      <c r="AE2357" s="90"/>
      <c r="AF2357" s="185"/>
      <c r="AG2357" s="147"/>
      <c r="AN2357" s="90"/>
      <c r="AO2357" s="90"/>
      <c r="AP2357" s="90"/>
      <c r="AQ2357" s="90"/>
      <c r="AR2357" s="90"/>
      <c r="AS2357" s="90"/>
      <c r="AT2357" s="90"/>
      <c r="AU2357" s="90"/>
    </row>
    <row r="2358" spans="27:47" ht="12.95" customHeight="1">
      <c r="AA2358" s="90"/>
      <c r="AB2358" s="90"/>
      <c r="AC2358" s="90"/>
      <c r="AD2358" s="90"/>
      <c r="AE2358" s="90"/>
      <c r="AF2358" s="185"/>
      <c r="AG2358" s="147"/>
      <c r="AN2358" s="90"/>
      <c r="AO2358" s="90"/>
      <c r="AP2358" s="90"/>
      <c r="AQ2358" s="90"/>
      <c r="AR2358" s="90"/>
      <c r="AS2358" s="90"/>
      <c r="AT2358" s="90"/>
      <c r="AU2358" s="90"/>
    </row>
    <row r="2359" spans="27:47" ht="12.95" customHeight="1">
      <c r="AA2359" s="90"/>
      <c r="AB2359" s="90"/>
      <c r="AC2359" s="90"/>
      <c r="AD2359" s="90"/>
      <c r="AE2359" s="90"/>
      <c r="AF2359" s="185"/>
      <c r="AG2359" s="147"/>
      <c r="AN2359" s="90"/>
      <c r="AO2359" s="90"/>
      <c r="AP2359" s="90"/>
      <c r="AQ2359" s="90"/>
      <c r="AR2359" s="90"/>
      <c r="AS2359" s="90"/>
      <c r="AT2359" s="90"/>
      <c r="AU2359" s="90"/>
    </row>
    <row r="2360" spans="27:47" ht="12.95" customHeight="1">
      <c r="AA2360" s="90"/>
      <c r="AB2360" s="90"/>
      <c r="AC2360" s="90"/>
      <c r="AD2360" s="90"/>
      <c r="AE2360" s="90"/>
      <c r="AF2360" s="185"/>
      <c r="AG2360" s="147"/>
      <c r="AN2360" s="90"/>
      <c r="AO2360" s="90"/>
      <c r="AP2360" s="90"/>
      <c r="AQ2360" s="90"/>
      <c r="AR2360" s="90"/>
      <c r="AS2360" s="90"/>
      <c r="AT2360" s="90"/>
      <c r="AU2360" s="90"/>
    </row>
    <row r="2361" spans="27:47" ht="12.95" customHeight="1">
      <c r="AA2361" s="90"/>
      <c r="AB2361" s="90"/>
      <c r="AC2361" s="90"/>
      <c r="AD2361" s="90"/>
      <c r="AE2361" s="90"/>
      <c r="AF2361" s="185"/>
      <c r="AG2361" s="147"/>
      <c r="AN2361" s="90"/>
      <c r="AO2361" s="90"/>
      <c r="AP2361" s="90"/>
      <c r="AQ2361" s="90"/>
      <c r="AR2361" s="90"/>
      <c r="AS2361" s="90"/>
      <c r="AT2361" s="90"/>
      <c r="AU2361" s="90"/>
    </row>
    <row r="2362" spans="27:47" ht="12.95" customHeight="1">
      <c r="AA2362" s="90"/>
      <c r="AB2362" s="90"/>
      <c r="AC2362" s="90"/>
      <c r="AD2362" s="90"/>
      <c r="AE2362" s="90"/>
      <c r="AF2362" s="185"/>
      <c r="AG2362" s="147"/>
      <c r="AN2362" s="90"/>
      <c r="AO2362" s="90"/>
      <c r="AP2362" s="90"/>
      <c r="AQ2362" s="90"/>
      <c r="AR2362" s="90"/>
      <c r="AS2362" s="90"/>
      <c r="AT2362" s="90"/>
      <c r="AU2362" s="90"/>
    </row>
    <row r="2363" spans="27:47" ht="12.95" customHeight="1">
      <c r="AA2363" s="90"/>
      <c r="AB2363" s="90"/>
      <c r="AC2363" s="90"/>
      <c r="AD2363" s="90"/>
      <c r="AE2363" s="90"/>
      <c r="AF2363" s="185"/>
      <c r="AG2363" s="147"/>
      <c r="AN2363" s="90"/>
      <c r="AO2363" s="90"/>
      <c r="AP2363" s="90"/>
      <c r="AQ2363" s="90"/>
      <c r="AR2363" s="90"/>
      <c r="AS2363" s="90"/>
      <c r="AT2363" s="90"/>
      <c r="AU2363" s="90"/>
    </row>
    <row r="2364" spans="27:47" ht="12.95" customHeight="1">
      <c r="AA2364" s="90"/>
      <c r="AB2364" s="90"/>
      <c r="AC2364" s="90"/>
      <c r="AD2364" s="90"/>
      <c r="AE2364" s="90"/>
      <c r="AF2364" s="185"/>
      <c r="AG2364" s="147"/>
      <c r="AN2364" s="90"/>
      <c r="AO2364" s="90"/>
      <c r="AP2364" s="90"/>
      <c r="AQ2364" s="90"/>
      <c r="AR2364" s="90"/>
      <c r="AS2364" s="90"/>
      <c r="AT2364" s="90"/>
      <c r="AU2364" s="90"/>
    </row>
    <row r="2365" spans="27:47" ht="12.95" customHeight="1">
      <c r="AA2365" s="90"/>
      <c r="AB2365" s="90"/>
      <c r="AC2365" s="90"/>
      <c r="AD2365" s="90"/>
      <c r="AE2365" s="90"/>
      <c r="AF2365" s="185"/>
      <c r="AG2365" s="147"/>
      <c r="AN2365" s="90"/>
      <c r="AO2365" s="90"/>
      <c r="AP2365" s="90"/>
      <c r="AQ2365" s="90"/>
      <c r="AR2365" s="90"/>
      <c r="AS2365" s="90"/>
      <c r="AT2365" s="90"/>
      <c r="AU2365" s="90"/>
    </row>
    <row r="2366" spans="27:47" ht="12.95" customHeight="1">
      <c r="AA2366" s="90"/>
      <c r="AB2366" s="90"/>
      <c r="AC2366" s="90"/>
      <c r="AD2366" s="90"/>
      <c r="AE2366" s="90"/>
      <c r="AF2366" s="185"/>
      <c r="AG2366" s="147"/>
      <c r="AN2366" s="90"/>
      <c r="AO2366" s="90"/>
      <c r="AP2366" s="90"/>
      <c r="AQ2366" s="90"/>
      <c r="AR2366" s="90"/>
      <c r="AS2366" s="90"/>
      <c r="AT2366" s="90"/>
      <c r="AU2366" s="90"/>
    </row>
    <row r="2367" spans="27:47" ht="12.95" customHeight="1">
      <c r="AA2367" s="90"/>
      <c r="AB2367" s="90"/>
      <c r="AC2367" s="90"/>
      <c r="AD2367" s="90"/>
      <c r="AE2367" s="90"/>
      <c r="AF2367" s="185"/>
      <c r="AG2367" s="147"/>
      <c r="AN2367" s="90"/>
      <c r="AO2367" s="90"/>
      <c r="AP2367" s="90"/>
      <c r="AQ2367" s="90"/>
      <c r="AR2367" s="90"/>
      <c r="AS2367" s="90"/>
      <c r="AT2367" s="90"/>
      <c r="AU2367" s="90"/>
    </row>
    <row r="2368" spans="27:47" ht="12.95" customHeight="1">
      <c r="AA2368" s="90"/>
      <c r="AB2368" s="90"/>
      <c r="AC2368" s="90"/>
      <c r="AD2368" s="90"/>
      <c r="AE2368" s="90"/>
      <c r="AF2368" s="185"/>
      <c r="AG2368" s="147"/>
      <c r="AN2368" s="90"/>
      <c r="AO2368" s="90"/>
      <c r="AP2368" s="90"/>
      <c r="AQ2368" s="90"/>
      <c r="AR2368" s="90"/>
      <c r="AS2368" s="90"/>
      <c r="AT2368" s="90"/>
      <c r="AU2368" s="90"/>
    </row>
    <row r="2369" spans="27:47" ht="12.95" customHeight="1">
      <c r="AA2369" s="90"/>
      <c r="AB2369" s="90"/>
      <c r="AC2369" s="90"/>
      <c r="AD2369" s="90"/>
      <c r="AE2369" s="90"/>
      <c r="AF2369" s="185"/>
      <c r="AG2369" s="147"/>
      <c r="AN2369" s="90"/>
      <c r="AO2369" s="90"/>
      <c r="AP2369" s="90"/>
      <c r="AQ2369" s="90"/>
      <c r="AR2369" s="90"/>
      <c r="AS2369" s="90"/>
      <c r="AT2369" s="90"/>
      <c r="AU2369" s="90"/>
    </row>
    <row r="2370" spans="27:47" ht="12.95" customHeight="1">
      <c r="AA2370" s="90"/>
      <c r="AB2370" s="90"/>
      <c r="AC2370" s="90"/>
      <c r="AD2370" s="90"/>
      <c r="AE2370" s="90"/>
      <c r="AF2370" s="185"/>
      <c r="AG2370" s="147"/>
      <c r="AN2370" s="90"/>
      <c r="AO2370" s="90"/>
      <c r="AP2370" s="90"/>
      <c r="AQ2370" s="90"/>
      <c r="AR2370" s="90"/>
      <c r="AS2370" s="90"/>
      <c r="AT2370" s="90"/>
      <c r="AU2370" s="90"/>
    </row>
    <row r="2371" spans="27:47" ht="12.95" customHeight="1">
      <c r="AA2371" s="90"/>
      <c r="AB2371" s="90"/>
      <c r="AC2371" s="90"/>
      <c r="AD2371" s="90"/>
      <c r="AE2371" s="90"/>
      <c r="AF2371" s="185"/>
      <c r="AG2371" s="147"/>
      <c r="AN2371" s="90"/>
      <c r="AO2371" s="90"/>
      <c r="AP2371" s="90"/>
      <c r="AQ2371" s="90"/>
      <c r="AR2371" s="90"/>
      <c r="AS2371" s="90"/>
      <c r="AT2371" s="90"/>
      <c r="AU2371" s="90"/>
    </row>
    <row r="2372" spans="27:47" ht="12.95" customHeight="1">
      <c r="AA2372" s="90"/>
      <c r="AB2372" s="90"/>
      <c r="AC2372" s="90"/>
      <c r="AD2372" s="90"/>
      <c r="AE2372" s="90"/>
      <c r="AF2372" s="185"/>
      <c r="AG2372" s="147"/>
      <c r="AN2372" s="90"/>
      <c r="AO2372" s="90"/>
      <c r="AP2372" s="90"/>
      <c r="AQ2372" s="90"/>
      <c r="AR2372" s="90"/>
      <c r="AS2372" s="90"/>
      <c r="AT2372" s="90"/>
      <c r="AU2372" s="90"/>
    </row>
    <row r="2373" spans="27:47" ht="12.95" customHeight="1">
      <c r="AA2373" s="90"/>
      <c r="AB2373" s="90"/>
      <c r="AC2373" s="90"/>
      <c r="AD2373" s="90"/>
      <c r="AE2373" s="90"/>
      <c r="AF2373" s="185"/>
      <c r="AG2373" s="147"/>
      <c r="AN2373" s="90"/>
      <c r="AO2373" s="90"/>
      <c r="AP2373" s="90"/>
      <c r="AQ2373" s="90"/>
      <c r="AR2373" s="90"/>
      <c r="AS2373" s="90"/>
      <c r="AT2373" s="90"/>
      <c r="AU2373" s="90"/>
    </row>
    <row r="2374" spans="27:47" ht="12.95" customHeight="1">
      <c r="AA2374" s="90"/>
      <c r="AB2374" s="90"/>
      <c r="AC2374" s="90"/>
      <c r="AD2374" s="90"/>
      <c r="AE2374" s="90"/>
      <c r="AF2374" s="185"/>
      <c r="AG2374" s="147"/>
      <c r="AN2374" s="90"/>
      <c r="AO2374" s="90"/>
      <c r="AP2374" s="90"/>
      <c r="AQ2374" s="90"/>
      <c r="AR2374" s="90"/>
      <c r="AS2374" s="90"/>
      <c r="AT2374" s="90"/>
      <c r="AU2374" s="90"/>
    </row>
    <row r="2375" spans="27:47" ht="12.95" customHeight="1">
      <c r="AA2375" s="90"/>
      <c r="AB2375" s="90"/>
      <c r="AC2375" s="90"/>
      <c r="AD2375" s="90"/>
      <c r="AE2375" s="90"/>
      <c r="AF2375" s="185"/>
      <c r="AG2375" s="147"/>
      <c r="AN2375" s="90"/>
      <c r="AO2375" s="90"/>
      <c r="AP2375" s="90"/>
      <c r="AQ2375" s="90"/>
      <c r="AR2375" s="90"/>
      <c r="AS2375" s="90"/>
      <c r="AT2375" s="90"/>
      <c r="AU2375" s="90"/>
    </row>
    <row r="2376" spans="27:47" ht="12.95" customHeight="1">
      <c r="AA2376" s="90"/>
      <c r="AB2376" s="90"/>
      <c r="AC2376" s="90"/>
      <c r="AD2376" s="90"/>
      <c r="AE2376" s="90"/>
      <c r="AF2376" s="185"/>
      <c r="AG2376" s="147"/>
      <c r="AN2376" s="90"/>
      <c r="AO2376" s="90"/>
      <c r="AP2376" s="90"/>
      <c r="AQ2376" s="90"/>
      <c r="AR2376" s="90"/>
      <c r="AS2376" s="90"/>
      <c r="AT2376" s="90"/>
      <c r="AU2376" s="90"/>
    </row>
    <row r="2377" spans="27:47" ht="12.95" customHeight="1">
      <c r="AA2377" s="90"/>
      <c r="AB2377" s="90"/>
      <c r="AC2377" s="90"/>
      <c r="AD2377" s="90"/>
      <c r="AE2377" s="90"/>
      <c r="AF2377" s="185"/>
      <c r="AG2377" s="147"/>
      <c r="AN2377" s="90"/>
      <c r="AO2377" s="90"/>
      <c r="AP2377" s="90"/>
      <c r="AQ2377" s="90"/>
      <c r="AR2377" s="90"/>
      <c r="AS2377" s="90"/>
      <c r="AT2377" s="90"/>
      <c r="AU2377" s="90"/>
    </row>
    <row r="2378" spans="27:47" ht="12.95" customHeight="1">
      <c r="AA2378" s="90"/>
      <c r="AB2378" s="90"/>
      <c r="AC2378" s="90"/>
      <c r="AD2378" s="90"/>
      <c r="AE2378" s="90"/>
      <c r="AF2378" s="185"/>
      <c r="AG2378" s="147"/>
      <c r="AN2378" s="90"/>
      <c r="AO2378" s="90"/>
      <c r="AP2378" s="90"/>
      <c r="AQ2378" s="90"/>
      <c r="AR2378" s="90"/>
      <c r="AS2378" s="90"/>
      <c r="AT2378" s="90"/>
      <c r="AU2378" s="90"/>
    </row>
    <row r="2379" spans="27:47" ht="12.95" customHeight="1">
      <c r="AA2379" s="90"/>
      <c r="AB2379" s="90"/>
      <c r="AC2379" s="90"/>
      <c r="AD2379" s="90"/>
      <c r="AE2379" s="90"/>
      <c r="AF2379" s="185"/>
      <c r="AG2379" s="147"/>
      <c r="AN2379" s="90"/>
      <c r="AO2379" s="90"/>
      <c r="AP2379" s="90"/>
      <c r="AQ2379" s="90"/>
      <c r="AR2379" s="90"/>
      <c r="AS2379" s="90"/>
      <c r="AT2379" s="90"/>
      <c r="AU2379" s="90"/>
    </row>
    <row r="2380" spans="27:47" ht="12.95" customHeight="1">
      <c r="AA2380" s="90"/>
      <c r="AB2380" s="90"/>
      <c r="AC2380" s="90"/>
      <c r="AD2380" s="90"/>
      <c r="AE2380" s="90"/>
      <c r="AF2380" s="185"/>
      <c r="AG2380" s="147"/>
      <c r="AN2380" s="90"/>
      <c r="AO2380" s="90"/>
      <c r="AP2380" s="90"/>
      <c r="AQ2380" s="90"/>
      <c r="AR2380" s="90"/>
      <c r="AS2380" s="90"/>
      <c r="AT2380" s="90"/>
      <c r="AU2380" s="90"/>
    </row>
    <row r="2381" spans="27:47" ht="12.95" customHeight="1">
      <c r="AA2381" s="90"/>
      <c r="AB2381" s="90"/>
      <c r="AC2381" s="90"/>
      <c r="AD2381" s="90"/>
      <c r="AE2381" s="90"/>
      <c r="AF2381" s="185"/>
      <c r="AG2381" s="147"/>
      <c r="AN2381" s="90"/>
      <c r="AO2381" s="90"/>
      <c r="AP2381" s="90"/>
      <c r="AQ2381" s="90"/>
      <c r="AR2381" s="90"/>
      <c r="AS2381" s="90"/>
      <c r="AT2381" s="90"/>
      <c r="AU2381" s="90"/>
    </row>
    <row r="2382" spans="27:47" ht="12.95" customHeight="1">
      <c r="AA2382" s="90"/>
      <c r="AB2382" s="90"/>
      <c r="AC2382" s="90"/>
      <c r="AD2382" s="90"/>
      <c r="AE2382" s="90"/>
      <c r="AF2382" s="185"/>
      <c r="AG2382" s="147"/>
      <c r="AN2382" s="90"/>
      <c r="AO2382" s="90"/>
      <c r="AP2382" s="90"/>
      <c r="AQ2382" s="90"/>
      <c r="AR2382" s="90"/>
      <c r="AS2382" s="90"/>
      <c r="AT2382" s="90"/>
      <c r="AU2382" s="90"/>
    </row>
    <row r="2383" spans="27:47" ht="12.95" customHeight="1">
      <c r="AA2383" s="90"/>
      <c r="AB2383" s="90"/>
      <c r="AC2383" s="90"/>
      <c r="AD2383" s="90"/>
      <c r="AE2383" s="90"/>
      <c r="AF2383" s="185"/>
      <c r="AG2383" s="147"/>
      <c r="AN2383" s="90"/>
      <c r="AO2383" s="90"/>
      <c r="AP2383" s="90"/>
      <c r="AQ2383" s="90"/>
      <c r="AR2383" s="90"/>
      <c r="AS2383" s="90"/>
      <c r="AT2383" s="90"/>
      <c r="AU2383" s="90"/>
    </row>
    <row r="2384" spans="27:47" ht="12.95" customHeight="1">
      <c r="AA2384" s="90"/>
      <c r="AB2384" s="90"/>
      <c r="AC2384" s="90"/>
      <c r="AD2384" s="90"/>
      <c r="AE2384" s="90"/>
      <c r="AF2384" s="185"/>
      <c r="AG2384" s="147"/>
      <c r="AN2384" s="90"/>
      <c r="AO2384" s="90"/>
      <c r="AP2384" s="90"/>
      <c r="AQ2384" s="90"/>
      <c r="AR2384" s="90"/>
      <c r="AS2384" s="90"/>
      <c r="AT2384" s="90"/>
      <c r="AU2384" s="90"/>
    </row>
    <row r="2385" spans="27:47" ht="12.95" customHeight="1">
      <c r="AA2385" s="90"/>
      <c r="AB2385" s="90"/>
      <c r="AC2385" s="90"/>
      <c r="AD2385" s="90"/>
      <c r="AE2385" s="90"/>
      <c r="AF2385" s="185"/>
      <c r="AG2385" s="147"/>
      <c r="AN2385" s="90"/>
      <c r="AO2385" s="90"/>
      <c r="AP2385" s="90"/>
      <c r="AQ2385" s="90"/>
      <c r="AR2385" s="90"/>
      <c r="AS2385" s="90"/>
      <c r="AT2385" s="90"/>
      <c r="AU2385" s="90"/>
    </row>
    <row r="2386" spans="27:47" ht="12.95" customHeight="1">
      <c r="AA2386" s="90"/>
      <c r="AB2386" s="90"/>
      <c r="AC2386" s="90"/>
      <c r="AD2386" s="90"/>
      <c r="AE2386" s="90"/>
      <c r="AF2386" s="185"/>
      <c r="AG2386" s="147"/>
      <c r="AN2386" s="90"/>
      <c r="AO2386" s="90"/>
      <c r="AP2386" s="90"/>
      <c r="AQ2386" s="90"/>
      <c r="AR2386" s="90"/>
      <c r="AS2386" s="90"/>
      <c r="AT2386" s="90"/>
      <c r="AU2386" s="90"/>
    </row>
    <row r="2387" spans="27:47" ht="12.95" customHeight="1">
      <c r="AA2387" s="90"/>
      <c r="AB2387" s="90"/>
      <c r="AC2387" s="90"/>
      <c r="AD2387" s="90"/>
      <c r="AE2387" s="90"/>
      <c r="AF2387" s="185"/>
      <c r="AG2387" s="147"/>
      <c r="AN2387" s="90"/>
      <c r="AO2387" s="90"/>
      <c r="AP2387" s="90"/>
      <c r="AQ2387" s="90"/>
      <c r="AR2387" s="90"/>
      <c r="AS2387" s="90"/>
      <c r="AT2387" s="90"/>
      <c r="AU2387" s="90"/>
    </row>
    <row r="2388" spans="27:47" ht="12.95" customHeight="1">
      <c r="AA2388" s="90"/>
      <c r="AB2388" s="90"/>
      <c r="AC2388" s="90"/>
      <c r="AD2388" s="90"/>
      <c r="AE2388" s="90"/>
      <c r="AF2388" s="185"/>
      <c r="AG2388" s="147"/>
      <c r="AN2388" s="90"/>
      <c r="AO2388" s="90"/>
      <c r="AP2388" s="90"/>
      <c r="AQ2388" s="90"/>
      <c r="AR2388" s="90"/>
      <c r="AS2388" s="90"/>
      <c r="AT2388" s="90"/>
      <c r="AU2388" s="90"/>
    </row>
    <row r="2389" spans="27:47" ht="12.95" customHeight="1">
      <c r="AA2389" s="90"/>
      <c r="AB2389" s="90"/>
      <c r="AC2389" s="90"/>
      <c r="AD2389" s="90"/>
      <c r="AE2389" s="90"/>
      <c r="AF2389" s="185"/>
      <c r="AG2389" s="147"/>
      <c r="AN2389" s="90"/>
      <c r="AO2389" s="90"/>
      <c r="AP2389" s="90"/>
      <c r="AQ2389" s="90"/>
      <c r="AR2389" s="90"/>
      <c r="AS2389" s="90"/>
      <c r="AT2389" s="90"/>
      <c r="AU2389" s="90"/>
    </row>
    <row r="2390" spans="27:47" ht="12.95" customHeight="1">
      <c r="AA2390" s="90"/>
      <c r="AB2390" s="90"/>
      <c r="AC2390" s="90"/>
      <c r="AD2390" s="90"/>
      <c r="AE2390" s="90"/>
      <c r="AF2390" s="185"/>
      <c r="AG2390" s="147"/>
      <c r="AN2390" s="90"/>
      <c r="AO2390" s="90"/>
      <c r="AP2390" s="90"/>
      <c r="AQ2390" s="90"/>
      <c r="AR2390" s="90"/>
      <c r="AS2390" s="90"/>
      <c r="AT2390" s="90"/>
      <c r="AU2390" s="90"/>
    </row>
    <row r="2391" spans="27:47" ht="12.95" customHeight="1">
      <c r="AA2391" s="90"/>
      <c r="AB2391" s="90"/>
      <c r="AC2391" s="90"/>
      <c r="AD2391" s="90"/>
      <c r="AE2391" s="90"/>
      <c r="AF2391" s="185"/>
      <c r="AG2391" s="147"/>
      <c r="AN2391" s="90"/>
      <c r="AO2391" s="90"/>
      <c r="AP2391" s="90"/>
      <c r="AQ2391" s="90"/>
      <c r="AR2391" s="90"/>
      <c r="AS2391" s="90"/>
      <c r="AT2391" s="90"/>
      <c r="AU2391" s="90"/>
    </row>
    <row r="2392" spans="27:47" ht="12.95" customHeight="1">
      <c r="AA2392" s="90"/>
      <c r="AB2392" s="90"/>
      <c r="AC2392" s="90"/>
      <c r="AD2392" s="90"/>
      <c r="AE2392" s="90"/>
      <c r="AF2392" s="185"/>
      <c r="AG2392" s="147"/>
      <c r="AN2392" s="90"/>
      <c r="AO2392" s="90"/>
      <c r="AP2392" s="90"/>
      <c r="AQ2392" s="90"/>
      <c r="AR2392" s="90"/>
      <c r="AS2392" s="90"/>
      <c r="AT2392" s="90"/>
      <c r="AU2392" s="90"/>
    </row>
    <row r="2393" spans="27:47" ht="12.95" customHeight="1">
      <c r="AA2393" s="90"/>
      <c r="AB2393" s="90"/>
      <c r="AC2393" s="90"/>
      <c r="AD2393" s="90"/>
      <c r="AE2393" s="90"/>
      <c r="AF2393" s="185"/>
      <c r="AG2393" s="147"/>
      <c r="AN2393" s="90"/>
      <c r="AO2393" s="90"/>
      <c r="AP2393" s="90"/>
      <c r="AQ2393" s="90"/>
      <c r="AR2393" s="90"/>
      <c r="AS2393" s="90"/>
      <c r="AT2393" s="90"/>
      <c r="AU2393" s="90"/>
    </row>
    <row r="2394" spans="27:47" ht="12.95" customHeight="1">
      <c r="AA2394" s="90"/>
      <c r="AB2394" s="90"/>
      <c r="AC2394" s="90"/>
      <c r="AD2394" s="90"/>
      <c r="AE2394" s="90"/>
      <c r="AF2394" s="185"/>
      <c r="AG2394" s="147"/>
      <c r="AN2394" s="90"/>
      <c r="AO2394" s="90"/>
      <c r="AP2394" s="90"/>
      <c r="AQ2394" s="90"/>
      <c r="AR2394" s="90"/>
      <c r="AS2394" s="90"/>
      <c r="AT2394" s="90"/>
      <c r="AU2394" s="90"/>
    </row>
    <row r="2395" spans="27:47" ht="12.95" customHeight="1">
      <c r="AA2395" s="90"/>
      <c r="AB2395" s="90"/>
      <c r="AC2395" s="90"/>
      <c r="AD2395" s="90"/>
      <c r="AE2395" s="90"/>
      <c r="AF2395" s="185"/>
      <c r="AG2395" s="147"/>
      <c r="AN2395" s="90"/>
      <c r="AO2395" s="90"/>
      <c r="AP2395" s="90"/>
      <c r="AQ2395" s="90"/>
      <c r="AR2395" s="90"/>
      <c r="AS2395" s="90"/>
      <c r="AT2395" s="90"/>
      <c r="AU2395" s="90"/>
    </row>
    <row r="2396" spans="27:47" ht="12.95" customHeight="1">
      <c r="AA2396" s="90"/>
      <c r="AB2396" s="90"/>
      <c r="AC2396" s="90"/>
      <c r="AD2396" s="90"/>
      <c r="AE2396" s="90"/>
      <c r="AF2396" s="185"/>
      <c r="AG2396" s="147"/>
      <c r="AN2396" s="90"/>
      <c r="AO2396" s="90"/>
      <c r="AP2396" s="90"/>
      <c r="AQ2396" s="90"/>
      <c r="AR2396" s="90"/>
      <c r="AS2396" s="90"/>
      <c r="AT2396" s="90"/>
      <c r="AU2396" s="90"/>
    </row>
    <row r="2397" spans="27:47" ht="12.95" customHeight="1">
      <c r="AA2397" s="90"/>
      <c r="AB2397" s="90"/>
      <c r="AC2397" s="90"/>
      <c r="AD2397" s="90"/>
      <c r="AE2397" s="90"/>
      <c r="AF2397" s="185"/>
      <c r="AG2397" s="147"/>
      <c r="AN2397" s="90"/>
      <c r="AO2397" s="90"/>
      <c r="AP2397" s="90"/>
      <c r="AQ2397" s="90"/>
      <c r="AR2397" s="90"/>
      <c r="AS2397" s="90"/>
      <c r="AT2397" s="90"/>
      <c r="AU2397" s="90"/>
    </row>
    <row r="2398" spans="27:47" ht="12.95" customHeight="1">
      <c r="AA2398" s="90"/>
      <c r="AB2398" s="90"/>
      <c r="AC2398" s="90"/>
      <c r="AD2398" s="90"/>
      <c r="AE2398" s="90"/>
      <c r="AF2398" s="185"/>
      <c r="AG2398" s="147"/>
      <c r="AN2398" s="90"/>
      <c r="AO2398" s="90"/>
      <c r="AP2398" s="90"/>
      <c r="AQ2398" s="90"/>
      <c r="AR2398" s="90"/>
      <c r="AS2398" s="90"/>
      <c r="AT2398" s="90"/>
      <c r="AU2398" s="90"/>
    </row>
    <row r="2399" spans="27:47" ht="12.95" customHeight="1">
      <c r="AA2399" s="90"/>
      <c r="AB2399" s="90"/>
      <c r="AC2399" s="90"/>
      <c r="AD2399" s="90"/>
      <c r="AE2399" s="90"/>
      <c r="AF2399" s="185"/>
      <c r="AG2399" s="147"/>
      <c r="AN2399" s="90"/>
      <c r="AO2399" s="90"/>
      <c r="AP2399" s="90"/>
      <c r="AQ2399" s="90"/>
      <c r="AR2399" s="90"/>
      <c r="AS2399" s="90"/>
      <c r="AT2399" s="90"/>
      <c r="AU2399" s="90"/>
    </row>
    <row r="2400" spans="27:47" ht="12.95" customHeight="1">
      <c r="AA2400" s="90"/>
      <c r="AB2400" s="90"/>
      <c r="AC2400" s="90"/>
      <c r="AD2400" s="90"/>
      <c r="AE2400" s="90"/>
      <c r="AF2400" s="185"/>
      <c r="AG2400" s="147"/>
      <c r="AN2400" s="90"/>
      <c r="AO2400" s="90"/>
      <c r="AP2400" s="90"/>
      <c r="AQ2400" s="90"/>
      <c r="AR2400" s="90"/>
      <c r="AS2400" s="90"/>
      <c r="AT2400" s="90"/>
      <c r="AU2400" s="90"/>
    </row>
    <row r="2401" spans="27:47" ht="12.95" customHeight="1">
      <c r="AA2401" s="90"/>
      <c r="AB2401" s="90"/>
      <c r="AC2401" s="90"/>
      <c r="AD2401" s="90"/>
      <c r="AE2401" s="90"/>
      <c r="AF2401" s="185"/>
      <c r="AG2401" s="147"/>
      <c r="AN2401" s="90"/>
      <c r="AO2401" s="90"/>
      <c r="AP2401" s="90"/>
      <c r="AQ2401" s="90"/>
      <c r="AR2401" s="90"/>
      <c r="AS2401" s="90"/>
      <c r="AT2401" s="90"/>
      <c r="AU2401" s="90"/>
    </row>
    <row r="2402" spans="27:47" ht="12.95" customHeight="1">
      <c r="AA2402" s="90"/>
      <c r="AB2402" s="90"/>
      <c r="AC2402" s="90"/>
      <c r="AD2402" s="90"/>
      <c r="AE2402" s="90"/>
      <c r="AF2402" s="185"/>
      <c r="AG2402" s="147"/>
      <c r="AN2402" s="90"/>
      <c r="AO2402" s="90"/>
      <c r="AP2402" s="90"/>
      <c r="AQ2402" s="90"/>
      <c r="AR2402" s="90"/>
      <c r="AS2402" s="90"/>
      <c r="AT2402" s="90"/>
      <c r="AU2402" s="90"/>
    </row>
    <row r="2403" spans="27:47" ht="12.95" customHeight="1">
      <c r="AA2403" s="90"/>
      <c r="AB2403" s="90"/>
      <c r="AC2403" s="90"/>
      <c r="AD2403" s="90"/>
      <c r="AE2403" s="90"/>
      <c r="AF2403" s="185"/>
      <c r="AG2403" s="147"/>
      <c r="AN2403" s="90"/>
      <c r="AO2403" s="90"/>
      <c r="AP2403" s="90"/>
      <c r="AQ2403" s="90"/>
      <c r="AR2403" s="90"/>
      <c r="AS2403" s="90"/>
      <c r="AT2403" s="90"/>
      <c r="AU2403" s="90"/>
    </row>
    <row r="2404" spans="27:47" ht="12.95" customHeight="1">
      <c r="AA2404" s="90"/>
      <c r="AB2404" s="90"/>
      <c r="AC2404" s="90"/>
      <c r="AD2404" s="90"/>
      <c r="AE2404" s="90"/>
      <c r="AF2404" s="185"/>
      <c r="AG2404" s="147"/>
      <c r="AN2404" s="90"/>
      <c r="AO2404" s="90"/>
      <c r="AP2404" s="90"/>
      <c r="AQ2404" s="90"/>
      <c r="AR2404" s="90"/>
      <c r="AS2404" s="90"/>
      <c r="AT2404" s="90"/>
      <c r="AU2404" s="90"/>
    </row>
    <row r="2405" spans="27:47" ht="12.95" customHeight="1">
      <c r="AA2405" s="90"/>
      <c r="AB2405" s="90"/>
      <c r="AC2405" s="90"/>
      <c r="AD2405" s="90"/>
      <c r="AE2405" s="90"/>
      <c r="AF2405" s="185"/>
      <c r="AG2405" s="147"/>
      <c r="AN2405" s="90"/>
      <c r="AO2405" s="90"/>
      <c r="AP2405" s="90"/>
      <c r="AQ2405" s="90"/>
      <c r="AR2405" s="90"/>
      <c r="AS2405" s="90"/>
      <c r="AT2405" s="90"/>
      <c r="AU2405" s="90"/>
    </row>
    <row r="2406" spans="27:47" ht="12.95" customHeight="1">
      <c r="AA2406" s="90"/>
      <c r="AB2406" s="90"/>
      <c r="AC2406" s="90"/>
      <c r="AD2406" s="90"/>
      <c r="AE2406" s="90"/>
      <c r="AF2406" s="185"/>
      <c r="AG2406" s="147"/>
      <c r="AN2406" s="90"/>
      <c r="AO2406" s="90"/>
      <c r="AP2406" s="90"/>
      <c r="AQ2406" s="90"/>
      <c r="AR2406" s="90"/>
      <c r="AS2406" s="90"/>
      <c r="AT2406" s="90"/>
      <c r="AU2406" s="90"/>
    </row>
    <row r="2407" spans="27:47" ht="12.95" customHeight="1">
      <c r="AA2407" s="90"/>
      <c r="AB2407" s="90"/>
      <c r="AC2407" s="90"/>
      <c r="AD2407" s="90"/>
      <c r="AE2407" s="90"/>
      <c r="AF2407" s="185"/>
      <c r="AG2407" s="147"/>
      <c r="AN2407" s="90"/>
      <c r="AO2407" s="90"/>
      <c r="AP2407" s="90"/>
      <c r="AQ2407" s="90"/>
      <c r="AR2407" s="90"/>
      <c r="AS2407" s="90"/>
      <c r="AT2407" s="90"/>
      <c r="AU2407" s="90"/>
    </row>
    <row r="2408" spans="27:47" ht="12.95" customHeight="1">
      <c r="AA2408" s="90"/>
      <c r="AB2408" s="90"/>
      <c r="AC2408" s="90"/>
      <c r="AD2408" s="90"/>
      <c r="AE2408" s="90"/>
      <c r="AF2408" s="185"/>
      <c r="AG2408" s="147"/>
      <c r="AN2408" s="90"/>
      <c r="AO2408" s="90"/>
      <c r="AP2408" s="90"/>
      <c r="AQ2408" s="90"/>
      <c r="AR2408" s="90"/>
      <c r="AS2408" s="90"/>
      <c r="AT2408" s="90"/>
      <c r="AU2408" s="90"/>
    </row>
    <row r="2409" spans="27:47" ht="12.95" customHeight="1">
      <c r="AA2409" s="90"/>
      <c r="AB2409" s="90"/>
      <c r="AC2409" s="90"/>
      <c r="AD2409" s="90"/>
      <c r="AE2409" s="90"/>
      <c r="AF2409" s="185"/>
      <c r="AG2409" s="147"/>
      <c r="AN2409" s="90"/>
      <c r="AO2409" s="90"/>
      <c r="AP2409" s="90"/>
      <c r="AQ2409" s="90"/>
      <c r="AR2409" s="90"/>
      <c r="AS2409" s="90"/>
      <c r="AT2409" s="90"/>
      <c r="AU2409" s="90"/>
    </row>
    <row r="2410" spans="27:47" ht="12.95" customHeight="1">
      <c r="AA2410" s="90"/>
      <c r="AB2410" s="90"/>
      <c r="AC2410" s="90"/>
      <c r="AD2410" s="90"/>
      <c r="AE2410" s="90"/>
      <c r="AF2410" s="185"/>
      <c r="AG2410" s="147"/>
      <c r="AN2410" s="90"/>
      <c r="AO2410" s="90"/>
      <c r="AP2410" s="90"/>
      <c r="AQ2410" s="90"/>
      <c r="AR2410" s="90"/>
      <c r="AS2410" s="90"/>
      <c r="AT2410" s="90"/>
      <c r="AU2410" s="90"/>
    </row>
    <row r="2411" spans="27:47" ht="12.95" customHeight="1">
      <c r="AA2411" s="90"/>
      <c r="AB2411" s="90"/>
      <c r="AC2411" s="90"/>
      <c r="AD2411" s="90"/>
      <c r="AE2411" s="90"/>
      <c r="AF2411" s="185"/>
      <c r="AG2411" s="147"/>
      <c r="AN2411" s="90"/>
      <c r="AO2411" s="90"/>
      <c r="AP2411" s="90"/>
      <c r="AQ2411" s="90"/>
      <c r="AR2411" s="90"/>
      <c r="AS2411" s="90"/>
      <c r="AT2411" s="90"/>
      <c r="AU2411" s="90"/>
    </row>
    <row r="2412" spans="27:47" ht="12.95" customHeight="1">
      <c r="AA2412" s="90"/>
      <c r="AB2412" s="90"/>
      <c r="AC2412" s="90"/>
      <c r="AD2412" s="90"/>
      <c r="AE2412" s="90"/>
      <c r="AF2412" s="185"/>
      <c r="AG2412" s="147"/>
      <c r="AN2412" s="90"/>
      <c r="AO2412" s="90"/>
      <c r="AP2412" s="90"/>
      <c r="AQ2412" s="90"/>
      <c r="AR2412" s="90"/>
      <c r="AS2412" s="90"/>
      <c r="AT2412" s="90"/>
      <c r="AU2412" s="90"/>
    </row>
    <row r="2413" spans="27:47" ht="12.95" customHeight="1">
      <c r="AA2413" s="90"/>
      <c r="AB2413" s="90"/>
      <c r="AC2413" s="90"/>
      <c r="AD2413" s="90"/>
      <c r="AE2413" s="90"/>
      <c r="AF2413" s="185"/>
      <c r="AG2413" s="147"/>
      <c r="AN2413" s="90"/>
      <c r="AO2413" s="90"/>
      <c r="AP2413" s="90"/>
      <c r="AQ2413" s="90"/>
      <c r="AR2413" s="90"/>
      <c r="AS2413" s="90"/>
      <c r="AT2413" s="90"/>
      <c r="AU2413" s="90"/>
    </row>
    <row r="2414" spans="27:47" ht="12.95" customHeight="1">
      <c r="AA2414" s="90"/>
      <c r="AB2414" s="90"/>
      <c r="AC2414" s="90"/>
      <c r="AD2414" s="90"/>
      <c r="AE2414" s="90"/>
      <c r="AF2414" s="185"/>
      <c r="AG2414" s="147"/>
      <c r="AN2414" s="90"/>
      <c r="AO2414" s="90"/>
      <c r="AP2414" s="90"/>
      <c r="AQ2414" s="90"/>
      <c r="AR2414" s="90"/>
      <c r="AS2414" s="90"/>
      <c r="AT2414" s="90"/>
      <c r="AU2414" s="90"/>
    </row>
    <row r="2415" spans="27:47" ht="12.95" customHeight="1">
      <c r="AA2415" s="90"/>
      <c r="AB2415" s="90"/>
      <c r="AC2415" s="90"/>
      <c r="AD2415" s="90"/>
      <c r="AE2415" s="90"/>
      <c r="AF2415" s="185"/>
      <c r="AG2415" s="147"/>
      <c r="AN2415" s="90"/>
      <c r="AO2415" s="90"/>
      <c r="AP2415" s="90"/>
      <c r="AQ2415" s="90"/>
      <c r="AR2415" s="90"/>
      <c r="AS2415" s="90"/>
      <c r="AT2415" s="90"/>
      <c r="AU2415" s="90"/>
    </row>
    <row r="2416" spans="27:47" ht="12.95" customHeight="1">
      <c r="AA2416" s="90"/>
      <c r="AB2416" s="90"/>
      <c r="AC2416" s="90"/>
      <c r="AD2416" s="90"/>
      <c r="AE2416" s="90"/>
      <c r="AF2416" s="185"/>
      <c r="AG2416" s="147"/>
      <c r="AN2416" s="90"/>
      <c r="AO2416" s="90"/>
      <c r="AP2416" s="90"/>
      <c r="AQ2416" s="90"/>
      <c r="AR2416" s="90"/>
      <c r="AS2416" s="90"/>
      <c r="AT2416" s="90"/>
      <c r="AU2416" s="90"/>
    </row>
    <row r="2417" spans="27:47" ht="12.95" customHeight="1">
      <c r="AA2417" s="90"/>
      <c r="AB2417" s="90"/>
      <c r="AC2417" s="90"/>
      <c r="AD2417" s="90"/>
      <c r="AE2417" s="90"/>
      <c r="AF2417" s="185"/>
      <c r="AG2417" s="147"/>
      <c r="AN2417" s="90"/>
      <c r="AO2417" s="90"/>
      <c r="AP2417" s="90"/>
      <c r="AQ2417" s="90"/>
      <c r="AR2417" s="90"/>
      <c r="AS2417" s="90"/>
      <c r="AT2417" s="90"/>
      <c r="AU2417" s="90"/>
    </row>
    <row r="2418" spans="27:47" ht="12.95" customHeight="1">
      <c r="AA2418" s="90"/>
      <c r="AB2418" s="90"/>
      <c r="AC2418" s="90"/>
      <c r="AD2418" s="90"/>
      <c r="AE2418" s="90"/>
      <c r="AF2418" s="185"/>
      <c r="AG2418" s="147"/>
      <c r="AN2418" s="90"/>
      <c r="AO2418" s="90"/>
      <c r="AP2418" s="90"/>
      <c r="AQ2418" s="90"/>
      <c r="AR2418" s="90"/>
      <c r="AS2418" s="90"/>
      <c r="AT2418" s="90"/>
      <c r="AU2418" s="90"/>
    </row>
    <row r="2419" spans="27:47" ht="12.95" customHeight="1">
      <c r="AA2419" s="90"/>
      <c r="AB2419" s="90"/>
      <c r="AC2419" s="90"/>
      <c r="AD2419" s="90"/>
      <c r="AE2419" s="90"/>
      <c r="AF2419" s="185"/>
      <c r="AG2419" s="147"/>
      <c r="AN2419" s="90"/>
      <c r="AO2419" s="90"/>
      <c r="AP2419" s="90"/>
      <c r="AQ2419" s="90"/>
      <c r="AR2419" s="90"/>
      <c r="AS2419" s="90"/>
      <c r="AT2419" s="90"/>
      <c r="AU2419" s="90"/>
    </row>
    <row r="2420" spans="27:47" ht="12.95" customHeight="1">
      <c r="AA2420" s="90"/>
      <c r="AB2420" s="90"/>
      <c r="AC2420" s="90"/>
      <c r="AD2420" s="90"/>
      <c r="AE2420" s="90"/>
      <c r="AF2420" s="185"/>
      <c r="AG2420" s="147"/>
      <c r="AN2420" s="90"/>
      <c r="AO2420" s="90"/>
      <c r="AP2420" s="90"/>
      <c r="AQ2420" s="90"/>
      <c r="AR2420" s="90"/>
      <c r="AS2420" s="90"/>
      <c r="AT2420" s="90"/>
      <c r="AU2420" s="90"/>
    </row>
    <row r="2421" spans="27:47" ht="12.95" customHeight="1">
      <c r="AA2421" s="90"/>
      <c r="AB2421" s="90"/>
      <c r="AC2421" s="90"/>
      <c r="AD2421" s="90"/>
      <c r="AE2421" s="90"/>
      <c r="AF2421" s="185"/>
      <c r="AG2421" s="147"/>
      <c r="AN2421" s="90"/>
      <c r="AO2421" s="90"/>
      <c r="AP2421" s="90"/>
      <c r="AQ2421" s="90"/>
      <c r="AR2421" s="90"/>
      <c r="AS2421" s="90"/>
      <c r="AT2421" s="90"/>
      <c r="AU2421" s="90"/>
    </row>
    <row r="2422" spans="27:47" ht="12.95" customHeight="1">
      <c r="AA2422" s="90"/>
      <c r="AB2422" s="90"/>
      <c r="AC2422" s="90"/>
      <c r="AD2422" s="90"/>
      <c r="AE2422" s="90"/>
      <c r="AF2422" s="185"/>
      <c r="AG2422" s="147"/>
      <c r="AN2422" s="90"/>
      <c r="AO2422" s="90"/>
      <c r="AP2422" s="90"/>
      <c r="AQ2422" s="90"/>
      <c r="AR2422" s="90"/>
      <c r="AS2422" s="90"/>
      <c r="AT2422" s="90"/>
      <c r="AU2422" s="90"/>
    </row>
    <row r="2423" spans="27:47" ht="12.95" customHeight="1">
      <c r="AA2423" s="90"/>
      <c r="AB2423" s="90"/>
      <c r="AC2423" s="90"/>
      <c r="AD2423" s="90"/>
      <c r="AE2423" s="90"/>
      <c r="AF2423" s="185"/>
      <c r="AG2423" s="147"/>
      <c r="AN2423" s="90"/>
      <c r="AO2423" s="90"/>
      <c r="AP2423" s="90"/>
      <c r="AQ2423" s="90"/>
      <c r="AR2423" s="90"/>
      <c r="AS2423" s="90"/>
      <c r="AT2423" s="90"/>
      <c r="AU2423" s="90"/>
    </row>
    <row r="2424" spans="27:47" ht="12.95" customHeight="1">
      <c r="AA2424" s="90"/>
      <c r="AB2424" s="90"/>
      <c r="AC2424" s="90"/>
      <c r="AD2424" s="90"/>
      <c r="AE2424" s="90"/>
      <c r="AF2424" s="185"/>
      <c r="AG2424" s="147"/>
      <c r="AN2424" s="90"/>
      <c r="AO2424" s="90"/>
      <c r="AP2424" s="90"/>
      <c r="AQ2424" s="90"/>
      <c r="AR2424" s="90"/>
      <c r="AS2424" s="90"/>
      <c r="AT2424" s="90"/>
      <c r="AU2424" s="90"/>
    </row>
    <row r="2425" spans="27:47" ht="12.95" customHeight="1">
      <c r="AA2425" s="90"/>
      <c r="AB2425" s="90"/>
      <c r="AC2425" s="90"/>
      <c r="AD2425" s="90"/>
      <c r="AE2425" s="90"/>
      <c r="AF2425" s="185"/>
      <c r="AG2425" s="147"/>
      <c r="AN2425" s="90"/>
      <c r="AO2425" s="90"/>
      <c r="AP2425" s="90"/>
      <c r="AQ2425" s="90"/>
      <c r="AR2425" s="90"/>
      <c r="AS2425" s="90"/>
      <c r="AT2425" s="90"/>
      <c r="AU2425" s="90"/>
    </row>
    <row r="2426" spans="27:47" ht="12.95" customHeight="1">
      <c r="AA2426" s="90"/>
      <c r="AB2426" s="90"/>
      <c r="AC2426" s="90"/>
      <c r="AD2426" s="90"/>
      <c r="AE2426" s="90"/>
      <c r="AF2426" s="185"/>
      <c r="AG2426" s="147"/>
      <c r="AN2426" s="90"/>
      <c r="AO2426" s="90"/>
      <c r="AP2426" s="90"/>
      <c r="AQ2426" s="90"/>
      <c r="AR2426" s="90"/>
      <c r="AS2426" s="90"/>
      <c r="AT2426" s="90"/>
      <c r="AU2426" s="90"/>
    </row>
    <row r="2427" spans="27:47" ht="12.95" customHeight="1">
      <c r="AA2427" s="90"/>
      <c r="AB2427" s="90"/>
      <c r="AC2427" s="90"/>
      <c r="AD2427" s="90"/>
      <c r="AE2427" s="90"/>
      <c r="AF2427" s="185"/>
      <c r="AG2427" s="147"/>
      <c r="AN2427" s="90"/>
      <c r="AO2427" s="90"/>
      <c r="AP2427" s="90"/>
      <c r="AQ2427" s="90"/>
      <c r="AR2427" s="90"/>
      <c r="AS2427" s="90"/>
      <c r="AT2427" s="90"/>
      <c r="AU2427" s="90"/>
    </row>
    <row r="2428" spans="27:47" ht="12.95" customHeight="1">
      <c r="AA2428" s="90"/>
      <c r="AB2428" s="90"/>
      <c r="AC2428" s="90"/>
      <c r="AD2428" s="90"/>
      <c r="AE2428" s="90"/>
      <c r="AF2428" s="185"/>
      <c r="AG2428" s="147"/>
      <c r="AN2428" s="90"/>
      <c r="AO2428" s="90"/>
      <c r="AP2428" s="90"/>
      <c r="AQ2428" s="90"/>
      <c r="AR2428" s="90"/>
      <c r="AS2428" s="90"/>
      <c r="AT2428" s="90"/>
      <c r="AU2428" s="90"/>
    </row>
    <row r="2429" spans="27:47" ht="12.95" customHeight="1">
      <c r="AA2429" s="90"/>
      <c r="AB2429" s="90"/>
      <c r="AC2429" s="90"/>
      <c r="AD2429" s="90"/>
      <c r="AE2429" s="90"/>
      <c r="AF2429" s="185"/>
      <c r="AG2429" s="147"/>
      <c r="AN2429" s="90"/>
      <c r="AO2429" s="90"/>
      <c r="AP2429" s="90"/>
      <c r="AQ2429" s="90"/>
      <c r="AR2429" s="90"/>
      <c r="AS2429" s="90"/>
      <c r="AT2429" s="90"/>
      <c r="AU2429" s="90"/>
    </row>
    <row r="2430" spans="27:47" ht="12.95" customHeight="1">
      <c r="AA2430" s="90"/>
      <c r="AB2430" s="90"/>
      <c r="AC2430" s="90"/>
      <c r="AD2430" s="90"/>
      <c r="AE2430" s="90"/>
      <c r="AF2430" s="185"/>
      <c r="AG2430" s="147"/>
      <c r="AN2430" s="90"/>
      <c r="AO2430" s="90"/>
      <c r="AP2430" s="90"/>
      <c r="AQ2430" s="90"/>
      <c r="AR2430" s="90"/>
      <c r="AS2430" s="90"/>
      <c r="AT2430" s="90"/>
      <c r="AU2430" s="90"/>
    </row>
    <row r="2431" spans="27:47" ht="12.95" customHeight="1">
      <c r="AA2431" s="90"/>
      <c r="AB2431" s="90"/>
      <c r="AC2431" s="90"/>
      <c r="AD2431" s="90"/>
      <c r="AE2431" s="90"/>
      <c r="AF2431" s="185"/>
      <c r="AG2431" s="147"/>
      <c r="AN2431" s="90"/>
      <c r="AO2431" s="90"/>
      <c r="AP2431" s="90"/>
      <c r="AQ2431" s="90"/>
      <c r="AR2431" s="90"/>
      <c r="AS2431" s="90"/>
      <c r="AT2431" s="90"/>
      <c r="AU2431" s="90"/>
    </row>
    <row r="2432" spans="27:47" ht="12.95" customHeight="1">
      <c r="AA2432" s="90"/>
      <c r="AB2432" s="90"/>
      <c r="AC2432" s="90"/>
      <c r="AD2432" s="90"/>
      <c r="AE2432" s="90"/>
      <c r="AF2432" s="185"/>
      <c r="AG2432" s="147"/>
      <c r="AN2432" s="90"/>
      <c r="AO2432" s="90"/>
      <c r="AP2432" s="90"/>
      <c r="AQ2432" s="90"/>
      <c r="AR2432" s="90"/>
      <c r="AS2432" s="90"/>
      <c r="AT2432" s="90"/>
      <c r="AU2432" s="90"/>
    </row>
    <row r="2433" spans="27:47" ht="12.95" customHeight="1">
      <c r="AA2433" s="90"/>
      <c r="AB2433" s="90"/>
      <c r="AC2433" s="90"/>
      <c r="AD2433" s="90"/>
      <c r="AE2433" s="90"/>
      <c r="AF2433" s="185"/>
      <c r="AG2433" s="147"/>
      <c r="AN2433" s="90"/>
      <c r="AO2433" s="90"/>
      <c r="AP2433" s="90"/>
      <c r="AQ2433" s="90"/>
      <c r="AR2433" s="90"/>
      <c r="AS2433" s="90"/>
      <c r="AT2433" s="90"/>
      <c r="AU2433" s="90"/>
    </row>
    <row r="2434" spans="27:47" ht="12.95" customHeight="1">
      <c r="AA2434" s="90"/>
      <c r="AB2434" s="90"/>
      <c r="AC2434" s="90"/>
      <c r="AD2434" s="90"/>
      <c r="AE2434" s="90"/>
      <c r="AF2434" s="185"/>
      <c r="AG2434" s="147"/>
      <c r="AN2434" s="90"/>
      <c r="AO2434" s="90"/>
      <c r="AP2434" s="90"/>
      <c r="AQ2434" s="90"/>
      <c r="AR2434" s="90"/>
      <c r="AS2434" s="90"/>
      <c r="AT2434" s="90"/>
      <c r="AU2434" s="90"/>
    </row>
    <row r="2435" spans="27:47" ht="12.95" customHeight="1">
      <c r="AA2435" s="90"/>
      <c r="AB2435" s="90"/>
      <c r="AC2435" s="90"/>
      <c r="AD2435" s="90"/>
      <c r="AE2435" s="90"/>
      <c r="AF2435" s="185"/>
      <c r="AG2435" s="147"/>
      <c r="AN2435" s="90"/>
      <c r="AO2435" s="90"/>
      <c r="AP2435" s="90"/>
      <c r="AQ2435" s="90"/>
      <c r="AR2435" s="90"/>
      <c r="AS2435" s="90"/>
      <c r="AT2435" s="90"/>
      <c r="AU2435" s="90"/>
    </row>
    <row r="2436" spans="27:47" ht="12.95" customHeight="1">
      <c r="AA2436" s="90"/>
      <c r="AB2436" s="90"/>
      <c r="AC2436" s="90"/>
      <c r="AD2436" s="90"/>
      <c r="AE2436" s="90"/>
      <c r="AF2436" s="185"/>
      <c r="AG2436" s="147"/>
      <c r="AN2436" s="90"/>
      <c r="AO2436" s="90"/>
      <c r="AP2436" s="90"/>
      <c r="AQ2436" s="90"/>
      <c r="AR2436" s="90"/>
      <c r="AS2436" s="90"/>
      <c r="AT2436" s="90"/>
      <c r="AU2436" s="90"/>
    </row>
    <row r="2437" spans="27:47" ht="12.95" customHeight="1">
      <c r="AA2437" s="90"/>
      <c r="AB2437" s="90"/>
      <c r="AC2437" s="90"/>
      <c r="AD2437" s="90"/>
      <c r="AE2437" s="90"/>
      <c r="AF2437" s="185"/>
      <c r="AG2437" s="147"/>
      <c r="AN2437" s="90"/>
      <c r="AO2437" s="90"/>
      <c r="AP2437" s="90"/>
      <c r="AQ2437" s="90"/>
      <c r="AR2437" s="90"/>
      <c r="AS2437" s="90"/>
      <c r="AT2437" s="90"/>
      <c r="AU2437" s="90"/>
    </row>
    <row r="2438" spans="27:47" ht="12.95" customHeight="1">
      <c r="AA2438" s="90"/>
      <c r="AB2438" s="90"/>
      <c r="AC2438" s="90"/>
      <c r="AD2438" s="90"/>
      <c r="AE2438" s="90"/>
      <c r="AF2438" s="185"/>
      <c r="AG2438" s="147"/>
      <c r="AN2438" s="90"/>
      <c r="AO2438" s="90"/>
      <c r="AP2438" s="90"/>
      <c r="AQ2438" s="90"/>
      <c r="AR2438" s="90"/>
      <c r="AS2438" s="90"/>
      <c r="AT2438" s="90"/>
      <c r="AU2438" s="90"/>
    </row>
    <row r="2439" spans="27:47" ht="12.95" customHeight="1">
      <c r="AA2439" s="90"/>
      <c r="AB2439" s="90"/>
      <c r="AC2439" s="90"/>
      <c r="AD2439" s="90"/>
      <c r="AE2439" s="90"/>
      <c r="AF2439" s="185"/>
      <c r="AG2439" s="147"/>
      <c r="AN2439" s="90"/>
      <c r="AO2439" s="90"/>
      <c r="AP2439" s="90"/>
      <c r="AQ2439" s="90"/>
      <c r="AR2439" s="90"/>
      <c r="AS2439" s="90"/>
      <c r="AT2439" s="90"/>
      <c r="AU2439" s="90"/>
    </row>
    <row r="2440" spans="27:47" ht="12.95" customHeight="1">
      <c r="AA2440" s="90"/>
      <c r="AB2440" s="90"/>
      <c r="AC2440" s="90"/>
      <c r="AD2440" s="90"/>
      <c r="AE2440" s="90"/>
      <c r="AF2440" s="185"/>
      <c r="AG2440" s="147"/>
      <c r="AN2440" s="90"/>
      <c r="AO2440" s="90"/>
      <c r="AP2440" s="90"/>
      <c r="AQ2440" s="90"/>
      <c r="AR2440" s="90"/>
      <c r="AS2440" s="90"/>
      <c r="AT2440" s="90"/>
      <c r="AU2440" s="90"/>
    </row>
    <row r="2441" spans="27:47" ht="12.95" customHeight="1">
      <c r="AA2441" s="90"/>
      <c r="AB2441" s="90"/>
      <c r="AC2441" s="90"/>
      <c r="AD2441" s="90"/>
      <c r="AE2441" s="90"/>
      <c r="AF2441" s="185"/>
      <c r="AG2441" s="147"/>
      <c r="AN2441" s="90"/>
      <c r="AO2441" s="90"/>
      <c r="AP2441" s="90"/>
      <c r="AQ2441" s="90"/>
      <c r="AR2441" s="90"/>
      <c r="AS2441" s="90"/>
      <c r="AT2441" s="90"/>
      <c r="AU2441" s="90"/>
    </row>
    <row r="2442" spans="27:47" ht="12.95" customHeight="1">
      <c r="AA2442" s="90"/>
      <c r="AB2442" s="90"/>
      <c r="AC2442" s="90"/>
      <c r="AD2442" s="90"/>
      <c r="AE2442" s="90"/>
      <c r="AF2442" s="185"/>
      <c r="AG2442" s="147"/>
      <c r="AN2442" s="90"/>
      <c r="AO2442" s="90"/>
      <c r="AP2442" s="90"/>
      <c r="AQ2442" s="90"/>
      <c r="AR2442" s="90"/>
      <c r="AS2442" s="90"/>
      <c r="AT2442" s="90"/>
      <c r="AU2442" s="90"/>
    </row>
    <row r="2443" spans="27:47" ht="12.95" customHeight="1">
      <c r="AA2443" s="90"/>
      <c r="AB2443" s="90"/>
      <c r="AC2443" s="90"/>
      <c r="AD2443" s="90"/>
      <c r="AE2443" s="90"/>
      <c r="AF2443" s="185"/>
      <c r="AG2443" s="147"/>
      <c r="AN2443" s="90"/>
      <c r="AO2443" s="90"/>
      <c r="AP2443" s="90"/>
      <c r="AQ2443" s="90"/>
      <c r="AR2443" s="90"/>
      <c r="AS2443" s="90"/>
      <c r="AT2443" s="90"/>
      <c r="AU2443" s="90"/>
    </row>
    <row r="2444" spans="27:47" ht="12.95" customHeight="1">
      <c r="AA2444" s="90"/>
      <c r="AB2444" s="90"/>
      <c r="AC2444" s="90"/>
      <c r="AD2444" s="90"/>
      <c r="AE2444" s="90"/>
      <c r="AF2444" s="185"/>
      <c r="AG2444" s="147"/>
      <c r="AN2444" s="90"/>
      <c r="AO2444" s="90"/>
      <c r="AP2444" s="90"/>
      <c r="AQ2444" s="90"/>
      <c r="AR2444" s="90"/>
      <c r="AS2444" s="90"/>
      <c r="AT2444" s="90"/>
      <c r="AU2444" s="90"/>
    </row>
    <row r="2445" spans="27:47" ht="12.95" customHeight="1">
      <c r="AA2445" s="90"/>
      <c r="AB2445" s="90"/>
      <c r="AC2445" s="90"/>
      <c r="AD2445" s="90"/>
      <c r="AE2445" s="90"/>
      <c r="AF2445" s="185"/>
      <c r="AG2445" s="147"/>
      <c r="AN2445" s="90"/>
      <c r="AO2445" s="90"/>
      <c r="AP2445" s="90"/>
      <c r="AQ2445" s="90"/>
      <c r="AR2445" s="90"/>
      <c r="AS2445" s="90"/>
      <c r="AT2445" s="90"/>
      <c r="AU2445" s="90"/>
    </row>
    <row r="2446" spans="27:47" ht="12.95" customHeight="1">
      <c r="AA2446" s="90"/>
      <c r="AB2446" s="90"/>
      <c r="AC2446" s="90"/>
      <c r="AD2446" s="90"/>
      <c r="AE2446" s="90"/>
      <c r="AF2446" s="185"/>
      <c r="AG2446" s="147"/>
      <c r="AN2446" s="90"/>
      <c r="AO2446" s="90"/>
      <c r="AP2446" s="90"/>
      <c r="AQ2446" s="90"/>
      <c r="AR2446" s="90"/>
      <c r="AS2446" s="90"/>
      <c r="AT2446" s="90"/>
      <c r="AU2446" s="90"/>
    </row>
    <row r="2447" spans="27:47" ht="12.95" customHeight="1">
      <c r="AA2447" s="90"/>
      <c r="AB2447" s="90"/>
      <c r="AC2447" s="90"/>
      <c r="AD2447" s="90"/>
      <c r="AE2447" s="90"/>
      <c r="AF2447" s="185"/>
      <c r="AG2447" s="147"/>
      <c r="AN2447" s="90"/>
      <c r="AO2447" s="90"/>
      <c r="AP2447" s="90"/>
      <c r="AQ2447" s="90"/>
      <c r="AR2447" s="90"/>
      <c r="AS2447" s="90"/>
      <c r="AT2447" s="90"/>
      <c r="AU2447" s="90"/>
    </row>
    <row r="2448" spans="27:47" ht="12.95" customHeight="1">
      <c r="AA2448" s="90"/>
      <c r="AB2448" s="90"/>
      <c r="AC2448" s="90"/>
      <c r="AD2448" s="90"/>
      <c r="AE2448" s="90"/>
      <c r="AF2448" s="185"/>
      <c r="AG2448" s="147"/>
      <c r="AN2448" s="90"/>
      <c r="AO2448" s="90"/>
      <c r="AP2448" s="90"/>
      <c r="AQ2448" s="90"/>
      <c r="AR2448" s="90"/>
      <c r="AS2448" s="90"/>
      <c r="AT2448" s="90"/>
      <c r="AU2448" s="90"/>
    </row>
    <row r="2449" spans="27:47" ht="12.95" customHeight="1">
      <c r="AA2449" s="90"/>
      <c r="AB2449" s="90"/>
      <c r="AC2449" s="90"/>
      <c r="AD2449" s="90"/>
      <c r="AE2449" s="90"/>
      <c r="AF2449" s="185"/>
      <c r="AG2449" s="147"/>
      <c r="AN2449" s="90"/>
      <c r="AO2449" s="90"/>
      <c r="AP2449" s="90"/>
      <c r="AQ2449" s="90"/>
      <c r="AR2449" s="90"/>
      <c r="AS2449" s="90"/>
      <c r="AT2449" s="90"/>
      <c r="AU2449" s="90"/>
    </row>
    <row r="2450" spans="27:47" ht="12.95" customHeight="1">
      <c r="AA2450" s="90"/>
      <c r="AB2450" s="90"/>
      <c r="AC2450" s="90"/>
      <c r="AD2450" s="90"/>
      <c r="AE2450" s="90"/>
      <c r="AF2450" s="185"/>
      <c r="AG2450" s="147"/>
      <c r="AN2450" s="90"/>
      <c r="AO2450" s="90"/>
      <c r="AP2450" s="90"/>
      <c r="AQ2450" s="90"/>
      <c r="AR2450" s="90"/>
      <c r="AS2450" s="90"/>
      <c r="AT2450" s="90"/>
      <c r="AU2450" s="90"/>
    </row>
    <row r="2451" spans="27:47" ht="12.95" customHeight="1">
      <c r="AA2451" s="90"/>
      <c r="AB2451" s="90"/>
      <c r="AC2451" s="90"/>
      <c r="AD2451" s="90"/>
      <c r="AE2451" s="90"/>
      <c r="AF2451" s="185"/>
      <c r="AG2451" s="147"/>
      <c r="AN2451" s="90"/>
      <c r="AO2451" s="90"/>
      <c r="AP2451" s="90"/>
      <c r="AQ2451" s="90"/>
      <c r="AR2451" s="90"/>
      <c r="AS2451" s="90"/>
      <c r="AT2451" s="90"/>
      <c r="AU2451" s="90"/>
    </row>
    <row r="2452" spans="27:47" ht="12.95" customHeight="1">
      <c r="AA2452" s="90"/>
      <c r="AB2452" s="90"/>
      <c r="AC2452" s="90"/>
      <c r="AD2452" s="90"/>
      <c r="AE2452" s="90"/>
      <c r="AF2452" s="185"/>
      <c r="AG2452" s="147"/>
      <c r="AN2452" s="90"/>
      <c r="AO2452" s="90"/>
      <c r="AP2452" s="90"/>
      <c r="AQ2452" s="90"/>
      <c r="AR2452" s="90"/>
      <c r="AS2452" s="90"/>
      <c r="AT2452" s="90"/>
      <c r="AU2452" s="90"/>
    </row>
    <row r="2453" spans="27:47" ht="12.95" customHeight="1">
      <c r="AA2453" s="90"/>
      <c r="AB2453" s="90"/>
      <c r="AC2453" s="90"/>
      <c r="AD2453" s="90"/>
      <c r="AE2453" s="90"/>
      <c r="AF2453" s="185"/>
      <c r="AG2453" s="147"/>
      <c r="AN2453" s="90"/>
      <c r="AO2453" s="90"/>
      <c r="AP2453" s="90"/>
      <c r="AQ2453" s="90"/>
      <c r="AR2453" s="90"/>
      <c r="AS2453" s="90"/>
      <c r="AT2453" s="90"/>
      <c r="AU2453" s="90"/>
    </row>
    <row r="2454" spans="27:47" ht="12.95" customHeight="1">
      <c r="AA2454" s="90"/>
      <c r="AB2454" s="90"/>
      <c r="AC2454" s="90"/>
      <c r="AD2454" s="90"/>
      <c r="AE2454" s="90"/>
      <c r="AF2454" s="185"/>
      <c r="AG2454" s="147"/>
      <c r="AN2454" s="90"/>
      <c r="AO2454" s="90"/>
      <c r="AP2454" s="90"/>
      <c r="AQ2454" s="90"/>
      <c r="AR2454" s="90"/>
      <c r="AS2454" s="90"/>
      <c r="AT2454" s="90"/>
      <c r="AU2454" s="90"/>
    </row>
    <row r="2455" spans="27:47" ht="12.95" customHeight="1">
      <c r="AA2455" s="90"/>
      <c r="AB2455" s="90"/>
      <c r="AC2455" s="90"/>
      <c r="AD2455" s="90"/>
      <c r="AE2455" s="90"/>
      <c r="AF2455" s="185"/>
      <c r="AG2455" s="147"/>
      <c r="AN2455" s="90"/>
      <c r="AO2455" s="90"/>
      <c r="AP2455" s="90"/>
      <c r="AQ2455" s="90"/>
      <c r="AR2455" s="90"/>
      <c r="AS2455" s="90"/>
      <c r="AT2455" s="90"/>
      <c r="AU2455" s="90"/>
    </row>
    <row r="2456" spans="27:47" ht="12.95" customHeight="1">
      <c r="AA2456" s="90"/>
      <c r="AB2456" s="90"/>
      <c r="AC2456" s="90"/>
      <c r="AD2456" s="90"/>
      <c r="AE2456" s="90"/>
      <c r="AF2456" s="185"/>
      <c r="AG2456" s="147"/>
      <c r="AN2456" s="90"/>
      <c r="AO2456" s="90"/>
      <c r="AP2456" s="90"/>
      <c r="AQ2456" s="90"/>
      <c r="AR2456" s="90"/>
      <c r="AS2456" s="90"/>
      <c r="AT2456" s="90"/>
      <c r="AU2456" s="90"/>
    </row>
    <row r="2457" spans="27:47" ht="12.95" customHeight="1">
      <c r="AA2457" s="90"/>
      <c r="AB2457" s="90"/>
      <c r="AC2457" s="90"/>
      <c r="AD2457" s="90"/>
      <c r="AE2457" s="90"/>
      <c r="AF2457" s="185"/>
      <c r="AG2457" s="147"/>
      <c r="AN2457" s="90"/>
      <c r="AO2457" s="90"/>
      <c r="AP2457" s="90"/>
      <c r="AQ2457" s="90"/>
      <c r="AR2457" s="90"/>
      <c r="AS2457" s="90"/>
      <c r="AT2457" s="90"/>
      <c r="AU2457" s="90"/>
    </row>
    <row r="2458" spans="27:47" ht="12.95" customHeight="1">
      <c r="AA2458" s="90"/>
      <c r="AB2458" s="90"/>
      <c r="AC2458" s="90"/>
      <c r="AD2458" s="90"/>
      <c r="AE2458" s="90"/>
      <c r="AF2458" s="185"/>
      <c r="AG2458" s="147"/>
      <c r="AN2458" s="90"/>
      <c r="AO2458" s="90"/>
      <c r="AP2458" s="90"/>
      <c r="AQ2458" s="90"/>
      <c r="AR2458" s="90"/>
      <c r="AS2458" s="90"/>
      <c r="AT2458" s="90"/>
      <c r="AU2458" s="90"/>
    </row>
    <row r="2459" spans="27:47" ht="12.95" customHeight="1">
      <c r="AA2459" s="90"/>
      <c r="AB2459" s="90"/>
      <c r="AC2459" s="90"/>
      <c r="AD2459" s="90"/>
      <c r="AE2459" s="90"/>
      <c r="AF2459" s="185"/>
      <c r="AG2459" s="147"/>
      <c r="AN2459" s="90"/>
      <c r="AO2459" s="90"/>
      <c r="AP2459" s="90"/>
      <c r="AQ2459" s="90"/>
      <c r="AR2459" s="90"/>
      <c r="AS2459" s="90"/>
      <c r="AT2459" s="90"/>
      <c r="AU2459" s="90"/>
    </row>
    <row r="2460" spans="27:47" ht="12.95" customHeight="1">
      <c r="AA2460" s="90"/>
      <c r="AB2460" s="90"/>
      <c r="AC2460" s="90"/>
      <c r="AD2460" s="90"/>
      <c r="AE2460" s="90"/>
      <c r="AF2460" s="185"/>
      <c r="AG2460" s="147"/>
      <c r="AN2460" s="90"/>
      <c r="AO2460" s="90"/>
      <c r="AP2460" s="90"/>
      <c r="AQ2460" s="90"/>
      <c r="AR2460" s="90"/>
      <c r="AS2460" s="90"/>
      <c r="AT2460" s="90"/>
      <c r="AU2460" s="90"/>
    </row>
    <row r="2461" spans="27:47" ht="12.95" customHeight="1">
      <c r="AA2461" s="90"/>
      <c r="AB2461" s="90"/>
      <c r="AC2461" s="90"/>
      <c r="AD2461" s="90"/>
      <c r="AE2461" s="90"/>
      <c r="AF2461" s="185"/>
      <c r="AG2461" s="147"/>
      <c r="AN2461" s="90"/>
      <c r="AO2461" s="90"/>
      <c r="AP2461" s="90"/>
      <c r="AQ2461" s="90"/>
      <c r="AR2461" s="90"/>
      <c r="AS2461" s="90"/>
      <c r="AT2461" s="90"/>
      <c r="AU2461" s="90"/>
    </row>
    <row r="2462" spans="27:47" ht="12.95" customHeight="1">
      <c r="AA2462" s="90"/>
      <c r="AB2462" s="90"/>
      <c r="AC2462" s="90"/>
      <c r="AD2462" s="90"/>
      <c r="AE2462" s="90"/>
      <c r="AF2462" s="185"/>
      <c r="AG2462" s="147"/>
      <c r="AN2462" s="90"/>
      <c r="AO2462" s="90"/>
      <c r="AP2462" s="90"/>
      <c r="AQ2462" s="90"/>
      <c r="AR2462" s="90"/>
      <c r="AS2462" s="90"/>
      <c r="AT2462" s="90"/>
      <c r="AU2462" s="90"/>
    </row>
    <row r="2463" spans="27:47" ht="12.95" customHeight="1">
      <c r="AA2463" s="90"/>
      <c r="AB2463" s="90"/>
      <c r="AC2463" s="90"/>
      <c r="AD2463" s="90"/>
      <c r="AE2463" s="90"/>
      <c r="AF2463" s="185"/>
      <c r="AG2463" s="147"/>
      <c r="AN2463" s="90"/>
      <c r="AO2463" s="90"/>
      <c r="AP2463" s="90"/>
      <c r="AQ2463" s="90"/>
      <c r="AR2463" s="90"/>
      <c r="AS2463" s="90"/>
      <c r="AT2463" s="90"/>
      <c r="AU2463" s="90"/>
    </row>
    <row r="2464" spans="27:47" ht="12.95" customHeight="1">
      <c r="AA2464" s="90"/>
      <c r="AB2464" s="90"/>
      <c r="AC2464" s="90"/>
      <c r="AD2464" s="90"/>
      <c r="AE2464" s="90"/>
      <c r="AF2464" s="185"/>
      <c r="AG2464" s="147"/>
      <c r="AN2464" s="90"/>
      <c r="AO2464" s="90"/>
      <c r="AP2464" s="90"/>
      <c r="AQ2464" s="90"/>
      <c r="AR2464" s="90"/>
      <c r="AS2464" s="90"/>
      <c r="AT2464" s="90"/>
      <c r="AU2464" s="90"/>
    </row>
    <row r="2465" spans="27:47" ht="12.95" customHeight="1">
      <c r="AA2465" s="90"/>
      <c r="AB2465" s="90"/>
      <c r="AC2465" s="90"/>
      <c r="AD2465" s="90"/>
      <c r="AE2465" s="90"/>
      <c r="AF2465" s="185"/>
      <c r="AG2465" s="147"/>
      <c r="AN2465" s="90"/>
      <c r="AO2465" s="90"/>
      <c r="AP2465" s="90"/>
      <c r="AQ2465" s="90"/>
      <c r="AR2465" s="90"/>
      <c r="AS2465" s="90"/>
      <c r="AT2465" s="90"/>
      <c r="AU2465" s="90"/>
    </row>
    <row r="2466" spans="27:47" ht="12.95" customHeight="1">
      <c r="AA2466" s="90"/>
      <c r="AB2466" s="90"/>
      <c r="AC2466" s="90"/>
      <c r="AD2466" s="90"/>
      <c r="AE2466" s="90"/>
      <c r="AF2466" s="185"/>
      <c r="AG2466" s="147"/>
      <c r="AN2466" s="90"/>
      <c r="AO2466" s="90"/>
      <c r="AP2466" s="90"/>
      <c r="AQ2466" s="90"/>
      <c r="AR2466" s="90"/>
      <c r="AS2466" s="90"/>
      <c r="AT2466" s="90"/>
      <c r="AU2466" s="90"/>
    </row>
    <row r="2467" spans="27:47" ht="12.95" customHeight="1">
      <c r="AA2467" s="90"/>
      <c r="AB2467" s="90"/>
      <c r="AC2467" s="90"/>
      <c r="AD2467" s="90"/>
      <c r="AE2467" s="90"/>
      <c r="AF2467" s="185"/>
      <c r="AG2467" s="147"/>
      <c r="AN2467" s="90"/>
      <c r="AO2467" s="90"/>
      <c r="AP2467" s="90"/>
      <c r="AQ2467" s="90"/>
      <c r="AR2467" s="90"/>
      <c r="AS2467" s="90"/>
      <c r="AT2467" s="90"/>
      <c r="AU2467" s="90"/>
    </row>
    <row r="2468" spans="27:47" ht="12.95" customHeight="1">
      <c r="AA2468" s="90"/>
      <c r="AB2468" s="90"/>
      <c r="AC2468" s="90"/>
      <c r="AD2468" s="90"/>
      <c r="AE2468" s="90"/>
      <c r="AF2468" s="185"/>
      <c r="AG2468" s="147"/>
      <c r="AN2468" s="90"/>
      <c r="AO2468" s="90"/>
      <c r="AP2468" s="90"/>
      <c r="AQ2468" s="90"/>
      <c r="AR2468" s="90"/>
      <c r="AS2468" s="90"/>
      <c r="AT2468" s="90"/>
      <c r="AU2468" s="90"/>
    </row>
    <row r="2469" spans="27:47" ht="12.95" customHeight="1">
      <c r="AA2469" s="90"/>
      <c r="AB2469" s="90"/>
      <c r="AC2469" s="90"/>
      <c r="AD2469" s="90"/>
      <c r="AE2469" s="90"/>
      <c r="AF2469" s="185"/>
      <c r="AG2469" s="147"/>
      <c r="AN2469" s="90"/>
      <c r="AO2469" s="90"/>
      <c r="AP2469" s="90"/>
      <c r="AQ2469" s="90"/>
      <c r="AR2469" s="90"/>
      <c r="AS2469" s="90"/>
      <c r="AT2469" s="90"/>
      <c r="AU2469" s="90"/>
    </row>
    <row r="2470" spans="27:47" ht="12.95" customHeight="1">
      <c r="AA2470" s="90"/>
      <c r="AB2470" s="90"/>
      <c r="AC2470" s="90"/>
      <c r="AD2470" s="90"/>
      <c r="AE2470" s="90"/>
      <c r="AF2470" s="185"/>
      <c r="AG2470" s="147"/>
      <c r="AN2470" s="90"/>
      <c r="AO2470" s="90"/>
      <c r="AP2470" s="90"/>
      <c r="AQ2470" s="90"/>
      <c r="AR2470" s="90"/>
      <c r="AS2470" s="90"/>
      <c r="AT2470" s="90"/>
      <c r="AU2470" s="90"/>
    </row>
    <row r="2471" spans="27:47" ht="12.95" customHeight="1">
      <c r="AA2471" s="90"/>
      <c r="AB2471" s="90"/>
      <c r="AC2471" s="90"/>
      <c r="AD2471" s="90"/>
      <c r="AE2471" s="90"/>
      <c r="AF2471" s="185"/>
      <c r="AG2471" s="147"/>
      <c r="AN2471" s="90"/>
      <c r="AO2471" s="90"/>
      <c r="AP2471" s="90"/>
      <c r="AQ2471" s="90"/>
      <c r="AR2471" s="90"/>
      <c r="AS2471" s="90"/>
      <c r="AT2471" s="90"/>
      <c r="AU2471" s="90"/>
    </row>
    <row r="2472" spans="27:47" ht="12.95" customHeight="1">
      <c r="AA2472" s="90"/>
      <c r="AB2472" s="90"/>
      <c r="AC2472" s="90"/>
      <c r="AD2472" s="90"/>
      <c r="AE2472" s="90"/>
      <c r="AF2472" s="185"/>
      <c r="AG2472" s="147"/>
      <c r="AN2472" s="90"/>
      <c r="AO2472" s="90"/>
      <c r="AP2472" s="90"/>
      <c r="AQ2472" s="90"/>
      <c r="AR2472" s="90"/>
      <c r="AS2472" s="90"/>
      <c r="AT2472" s="90"/>
      <c r="AU2472" s="90"/>
    </row>
    <row r="2473" spans="27:47" ht="12.95" customHeight="1">
      <c r="AA2473" s="90"/>
      <c r="AB2473" s="90"/>
      <c r="AC2473" s="90"/>
      <c r="AD2473" s="90"/>
      <c r="AE2473" s="90"/>
      <c r="AF2473" s="185"/>
      <c r="AG2473" s="147"/>
      <c r="AN2473" s="90"/>
      <c r="AO2473" s="90"/>
      <c r="AP2473" s="90"/>
      <c r="AQ2473" s="90"/>
      <c r="AR2473" s="90"/>
      <c r="AS2473" s="90"/>
      <c r="AT2473" s="90"/>
      <c r="AU2473" s="90"/>
    </row>
    <row r="2474" spans="27:47" ht="12.95" customHeight="1">
      <c r="AA2474" s="90"/>
      <c r="AB2474" s="90"/>
      <c r="AC2474" s="90"/>
      <c r="AD2474" s="90"/>
      <c r="AE2474" s="90"/>
      <c r="AF2474" s="185"/>
      <c r="AG2474" s="147"/>
      <c r="AN2474" s="90"/>
      <c r="AO2474" s="90"/>
      <c r="AP2474" s="90"/>
      <c r="AQ2474" s="90"/>
      <c r="AR2474" s="90"/>
      <c r="AS2474" s="90"/>
      <c r="AT2474" s="90"/>
      <c r="AU2474" s="90"/>
    </row>
    <row r="2475" spans="27:47" ht="12.95" customHeight="1">
      <c r="AA2475" s="90"/>
      <c r="AB2475" s="90"/>
      <c r="AC2475" s="90"/>
      <c r="AD2475" s="90"/>
      <c r="AE2475" s="90"/>
      <c r="AF2475" s="185"/>
      <c r="AG2475" s="147"/>
      <c r="AN2475" s="90"/>
      <c r="AO2475" s="90"/>
      <c r="AP2475" s="90"/>
      <c r="AQ2475" s="90"/>
      <c r="AR2475" s="90"/>
      <c r="AS2475" s="90"/>
      <c r="AT2475" s="90"/>
      <c r="AU2475" s="90"/>
    </row>
    <row r="2476" spans="27:47" ht="12.95" customHeight="1">
      <c r="AA2476" s="90"/>
      <c r="AB2476" s="90"/>
      <c r="AC2476" s="90"/>
      <c r="AD2476" s="90"/>
      <c r="AE2476" s="90"/>
      <c r="AF2476" s="185"/>
      <c r="AG2476" s="147"/>
      <c r="AN2476" s="90"/>
      <c r="AO2476" s="90"/>
      <c r="AP2476" s="90"/>
      <c r="AQ2476" s="90"/>
      <c r="AR2476" s="90"/>
      <c r="AS2476" s="90"/>
      <c r="AT2476" s="90"/>
      <c r="AU2476" s="90"/>
    </row>
    <row r="2477" spans="27:47" ht="12.95" customHeight="1">
      <c r="AA2477" s="90"/>
      <c r="AB2477" s="90"/>
      <c r="AC2477" s="90"/>
      <c r="AD2477" s="90"/>
      <c r="AE2477" s="90"/>
      <c r="AF2477" s="185"/>
      <c r="AG2477" s="147"/>
      <c r="AN2477" s="90"/>
      <c r="AO2477" s="90"/>
      <c r="AP2477" s="90"/>
      <c r="AQ2477" s="90"/>
      <c r="AR2477" s="90"/>
      <c r="AS2477" s="90"/>
      <c r="AT2477" s="90"/>
      <c r="AU2477" s="90"/>
    </row>
    <row r="2478" spans="27:47" ht="12.95" customHeight="1">
      <c r="AA2478" s="90"/>
      <c r="AB2478" s="90"/>
      <c r="AC2478" s="90"/>
      <c r="AD2478" s="90"/>
      <c r="AE2478" s="90"/>
      <c r="AF2478" s="185"/>
      <c r="AG2478" s="147"/>
      <c r="AN2478" s="90"/>
      <c r="AO2478" s="90"/>
      <c r="AP2478" s="90"/>
      <c r="AQ2478" s="90"/>
      <c r="AR2478" s="90"/>
      <c r="AS2478" s="90"/>
      <c r="AT2478" s="90"/>
      <c r="AU2478" s="90"/>
    </row>
    <row r="2479" spans="27:47" ht="12.95" customHeight="1">
      <c r="AA2479" s="90"/>
      <c r="AB2479" s="90"/>
      <c r="AC2479" s="90"/>
      <c r="AD2479" s="90"/>
      <c r="AE2479" s="90"/>
      <c r="AF2479" s="185"/>
      <c r="AG2479" s="147"/>
      <c r="AN2479" s="90"/>
      <c r="AO2479" s="90"/>
      <c r="AP2479" s="90"/>
      <c r="AQ2479" s="90"/>
      <c r="AR2479" s="90"/>
      <c r="AS2479" s="90"/>
      <c r="AT2479" s="90"/>
      <c r="AU2479" s="90"/>
    </row>
    <row r="2480" spans="27:47" ht="12.95" customHeight="1">
      <c r="AA2480" s="90"/>
      <c r="AB2480" s="90"/>
      <c r="AC2480" s="90"/>
      <c r="AD2480" s="90"/>
      <c r="AE2480" s="90"/>
      <c r="AF2480" s="185"/>
      <c r="AG2480" s="147"/>
      <c r="AN2480" s="90"/>
      <c r="AO2480" s="90"/>
      <c r="AP2480" s="90"/>
      <c r="AQ2480" s="90"/>
      <c r="AR2480" s="90"/>
      <c r="AS2480" s="90"/>
      <c r="AT2480" s="90"/>
      <c r="AU2480" s="90"/>
    </row>
    <row r="2481" spans="27:47" ht="12.95" customHeight="1">
      <c r="AA2481" s="90"/>
      <c r="AB2481" s="90"/>
      <c r="AC2481" s="90"/>
      <c r="AD2481" s="90"/>
      <c r="AE2481" s="90"/>
      <c r="AF2481" s="185"/>
      <c r="AG2481" s="147"/>
      <c r="AN2481" s="90"/>
      <c r="AO2481" s="90"/>
      <c r="AP2481" s="90"/>
      <c r="AQ2481" s="90"/>
      <c r="AR2481" s="90"/>
      <c r="AS2481" s="90"/>
      <c r="AT2481" s="90"/>
      <c r="AU2481" s="90"/>
    </row>
    <row r="2482" spans="27:47" ht="12.95" customHeight="1">
      <c r="AA2482" s="90"/>
      <c r="AB2482" s="90"/>
      <c r="AC2482" s="90"/>
      <c r="AD2482" s="90"/>
      <c r="AE2482" s="90"/>
      <c r="AF2482" s="185"/>
      <c r="AG2482" s="147"/>
      <c r="AN2482" s="90"/>
      <c r="AO2482" s="90"/>
      <c r="AP2482" s="90"/>
      <c r="AQ2482" s="90"/>
      <c r="AR2482" s="90"/>
      <c r="AS2482" s="90"/>
      <c r="AT2482" s="90"/>
      <c r="AU2482" s="90"/>
    </row>
    <row r="2483" spans="27:47" ht="12.95" customHeight="1">
      <c r="AA2483" s="90"/>
      <c r="AB2483" s="90"/>
      <c r="AC2483" s="90"/>
      <c r="AD2483" s="90"/>
      <c r="AE2483" s="90"/>
      <c r="AF2483" s="185"/>
      <c r="AG2483" s="147"/>
      <c r="AN2483" s="90"/>
      <c r="AO2483" s="90"/>
      <c r="AP2483" s="90"/>
      <c r="AQ2483" s="90"/>
      <c r="AR2483" s="90"/>
      <c r="AS2483" s="90"/>
      <c r="AT2483" s="90"/>
      <c r="AU2483" s="90"/>
    </row>
    <row r="2484" spans="27:47" ht="12.95" customHeight="1">
      <c r="AA2484" s="90"/>
      <c r="AB2484" s="90"/>
      <c r="AC2484" s="90"/>
      <c r="AD2484" s="90"/>
      <c r="AE2484" s="90"/>
      <c r="AF2484" s="185"/>
      <c r="AG2484" s="147"/>
      <c r="AN2484" s="90"/>
      <c r="AO2484" s="90"/>
      <c r="AP2484" s="90"/>
      <c r="AQ2484" s="90"/>
      <c r="AR2484" s="90"/>
      <c r="AS2484" s="90"/>
      <c r="AT2484" s="90"/>
      <c r="AU2484" s="90"/>
    </row>
    <row r="2485" spans="27:47" ht="12.95" customHeight="1">
      <c r="AA2485" s="90"/>
      <c r="AB2485" s="90"/>
      <c r="AC2485" s="90"/>
      <c r="AD2485" s="90"/>
      <c r="AE2485" s="90"/>
      <c r="AF2485" s="185"/>
      <c r="AG2485" s="147"/>
      <c r="AN2485" s="90"/>
      <c r="AO2485" s="90"/>
      <c r="AP2485" s="90"/>
      <c r="AQ2485" s="90"/>
      <c r="AR2485" s="90"/>
      <c r="AS2485" s="90"/>
      <c r="AT2485" s="90"/>
      <c r="AU2485" s="90"/>
    </row>
    <row r="2486" spans="27:47" ht="12.95" customHeight="1">
      <c r="AA2486" s="90"/>
      <c r="AB2486" s="90"/>
      <c r="AC2486" s="90"/>
      <c r="AD2486" s="90"/>
      <c r="AE2486" s="90"/>
      <c r="AF2486" s="185"/>
      <c r="AG2486" s="147"/>
      <c r="AN2486" s="90"/>
      <c r="AO2486" s="90"/>
      <c r="AP2486" s="90"/>
      <c r="AQ2486" s="90"/>
      <c r="AR2486" s="90"/>
      <c r="AS2486" s="90"/>
      <c r="AT2486" s="90"/>
      <c r="AU2486" s="90"/>
    </row>
    <row r="2487" spans="27:47" ht="12.95" customHeight="1">
      <c r="AA2487" s="90"/>
      <c r="AB2487" s="90"/>
      <c r="AC2487" s="90"/>
      <c r="AD2487" s="90"/>
      <c r="AE2487" s="90"/>
      <c r="AF2487" s="185"/>
      <c r="AG2487" s="147"/>
      <c r="AN2487" s="90"/>
      <c r="AO2487" s="90"/>
      <c r="AP2487" s="90"/>
      <c r="AQ2487" s="90"/>
      <c r="AR2487" s="90"/>
      <c r="AS2487" s="90"/>
      <c r="AT2487" s="90"/>
      <c r="AU2487" s="90"/>
    </row>
    <row r="2488" spans="27:47" ht="12.95" customHeight="1">
      <c r="AA2488" s="90"/>
      <c r="AB2488" s="90"/>
      <c r="AC2488" s="90"/>
      <c r="AD2488" s="90"/>
      <c r="AE2488" s="90"/>
      <c r="AF2488" s="185"/>
      <c r="AG2488" s="147"/>
      <c r="AN2488" s="90"/>
      <c r="AO2488" s="90"/>
      <c r="AP2488" s="90"/>
      <c r="AQ2488" s="90"/>
      <c r="AR2488" s="90"/>
      <c r="AS2488" s="90"/>
      <c r="AT2488" s="90"/>
      <c r="AU2488" s="90"/>
    </row>
    <row r="2489" spans="27:47" ht="12.95" customHeight="1">
      <c r="AA2489" s="90"/>
      <c r="AB2489" s="90"/>
      <c r="AC2489" s="90"/>
      <c r="AD2489" s="90"/>
      <c r="AE2489" s="90"/>
      <c r="AF2489" s="185"/>
      <c r="AG2489" s="147"/>
      <c r="AN2489" s="90"/>
      <c r="AO2489" s="90"/>
      <c r="AP2489" s="90"/>
      <c r="AQ2489" s="90"/>
      <c r="AR2489" s="90"/>
      <c r="AS2489" s="90"/>
      <c r="AT2489" s="90"/>
      <c r="AU2489" s="90"/>
    </row>
    <row r="2490" spans="27:47" ht="12.95" customHeight="1">
      <c r="AA2490" s="90"/>
      <c r="AB2490" s="90"/>
      <c r="AC2490" s="90"/>
      <c r="AD2490" s="90"/>
      <c r="AE2490" s="90"/>
      <c r="AF2490" s="185"/>
      <c r="AG2490" s="147"/>
      <c r="AN2490" s="90"/>
      <c r="AO2490" s="90"/>
      <c r="AP2490" s="90"/>
      <c r="AQ2490" s="90"/>
      <c r="AR2490" s="90"/>
      <c r="AS2490" s="90"/>
      <c r="AT2490" s="90"/>
      <c r="AU2490" s="90"/>
    </row>
    <row r="2491" spans="27:47" ht="12.95" customHeight="1">
      <c r="AA2491" s="90"/>
      <c r="AB2491" s="90"/>
      <c r="AC2491" s="90"/>
      <c r="AD2491" s="90"/>
      <c r="AE2491" s="90"/>
      <c r="AF2491" s="185"/>
      <c r="AG2491" s="147"/>
      <c r="AN2491" s="90"/>
      <c r="AO2491" s="90"/>
      <c r="AP2491" s="90"/>
      <c r="AQ2491" s="90"/>
      <c r="AR2491" s="90"/>
      <c r="AS2491" s="90"/>
      <c r="AT2491" s="90"/>
      <c r="AU2491" s="90"/>
    </row>
    <row r="2492" spans="27:47" ht="12.95" customHeight="1">
      <c r="AA2492" s="90"/>
      <c r="AB2492" s="90"/>
      <c r="AC2492" s="90"/>
      <c r="AD2492" s="90"/>
      <c r="AE2492" s="90"/>
      <c r="AF2492" s="185"/>
      <c r="AG2492" s="147"/>
      <c r="AN2492" s="90"/>
      <c r="AO2492" s="90"/>
      <c r="AP2492" s="90"/>
      <c r="AQ2492" s="90"/>
      <c r="AR2492" s="90"/>
      <c r="AS2492" s="90"/>
      <c r="AT2492" s="90"/>
      <c r="AU2492" s="90"/>
    </row>
    <row r="2493" spans="27:47" ht="12.95" customHeight="1">
      <c r="AA2493" s="90"/>
      <c r="AB2493" s="90"/>
      <c r="AC2493" s="90"/>
      <c r="AD2493" s="90"/>
      <c r="AE2493" s="90"/>
      <c r="AF2493" s="185"/>
      <c r="AG2493" s="147"/>
      <c r="AN2493" s="90"/>
      <c r="AO2493" s="90"/>
      <c r="AP2493" s="90"/>
      <c r="AQ2493" s="90"/>
      <c r="AR2493" s="90"/>
      <c r="AS2493" s="90"/>
      <c r="AT2493" s="90"/>
      <c r="AU2493" s="90"/>
    </row>
    <row r="2494" spans="27:47" ht="12.95" customHeight="1">
      <c r="AA2494" s="90"/>
      <c r="AB2494" s="90"/>
      <c r="AC2494" s="90"/>
      <c r="AD2494" s="90"/>
      <c r="AE2494" s="90"/>
      <c r="AF2494" s="185"/>
      <c r="AG2494" s="147"/>
      <c r="AN2494" s="90"/>
      <c r="AO2494" s="90"/>
      <c r="AP2494" s="90"/>
      <c r="AQ2494" s="90"/>
      <c r="AR2494" s="90"/>
      <c r="AS2494" s="90"/>
      <c r="AT2494" s="90"/>
      <c r="AU2494" s="90"/>
    </row>
    <row r="2495" spans="27:47" ht="12.95" customHeight="1">
      <c r="AA2495" s="90"/>
      <c r="AB2495" s="90"/>
      <c r="AC2495" s="90"/>
      <c r="AD2495" s="90"/>
      <c r="AE2495" s="90"/>
      <c r="AF2495" s="185"/>
      <c r="AG2495" s="147"/>
      <c r="AN2495" s="90"/>
      <c r="AO2495" s="90"/>
      <c r="AP2495" s="90"/>
      <c r="AQ2495" s="90"/>
      <c r="AR2495" s="90"/>
      <c r="AS2495" s="90"/>
      <c r="AT2495" s="90"/>
      <c r="AU2495" s="90"/>
    </row>
    <row r="2496" spans="27:47" ht="12.95" customHeight="1">
      <c r="AA2496" s="90"/>
      <c r="AB2496" s="90"/>
      <c r="AC2496" s="90"/>
      <c r="AD2496" s="90"/>
      <c r="AE2496" s="90"/>
      <c r="AF2496" s="185"/>
      <c r="AG2496" s="147"/>
      <c r="AN2496" s="90"/>
      <c r="AO2496" s="90"/>
      <c r="AP2496" s="90"/>
      <c r="AQ2496" s="90"/>
      <c r="AR2496" s="90"/>
      <c r="AS2496" s="90"/>
      <c r="AT2496" s="90"/>
      <c r="AU2496" s="90"/>
    </row>
    <row r="2497" spans="27:47" ht="12.95" customHeight="1">
      <c r="AA2497" s="90"/>
      <c r="AB2497" s="90"/>
      <c r="AC2497" s="90"/>
      <c r="AD2497" s="90"/>
      <c r="AE2497" s="90"/>
      <c r="AF2497" s="185"/>
      <c r="AG2497" s="147"/>
      <c r="AN2497" s="90"/>
      <c r="AO2497" s="90"/>
      <c r="AP2497" s="90"/>
      <c r="AQ2497" s="90"/>
      <c r="AR2497" s="90"/>
      <c r="AS2497" s="90"/>
      <c r="AT2497" s="90"/>
      <c r="AU2497" s="90"/>
    </row>
    <row r="2498" spans="27:47" ht="12.95" customHeight="1">
      <c r="AA2498" s="90"/>
      <c r="AB2498" s="90"/>
      <c r="AC2498" s="90"/>
      <c r="AD2498" s="90"/>
      <c r="AE2498" s="90"/>
      <c r="AF2498" s="185"/>
      <c r="AG2498" s="147"/>
      <c r="AN2498" s="90"/>
      <c r="AO2498" s="90"/>
      <c r="AP2498" s="90"/>
      <c r="AQ2498" s="90"/>
      <c r="AR2498" s="90"/>
      <c r="AS2498" s="90"/>
      <c r="AT2498" s="90"/>
      <c r="AU2498" s="90"/>
    </row>
    <row r="2499" spans="27:47" ht="12.95" customHeight="1">
      <c r="AA2499" s="90"/>
      <c r="AB2499" s="90"/>
      <c r="AC2499" s="90"/>
      <c r="AD2499" s="90"/>
      <c r="AE2499" s="90"/>
      <c r="AF2499" s="185"/>
      <c r="AG2499" s="147"/>
      <c r="AN2499" s="90"/>
      <c r="AO2499" s="90"/>
      <c r="AP2499" s="90"/>
      <c r="AQ2499" s="90"/>
      <c r="AR2499" s="90"/>
      <c r="AS2499" s="90"/>
      <c r="AT2499" s="90"/>
      <c r="AU2499" s="90"/>
    </row>
    <row r="2500" spans="27:47" ht="12.95" customHeight="1">
      <c r="AA2500" s="90"/>
      <c r="AB2500" s="90"/>
      <c r="AC2500" s="90"/>
      <c r="AD2500" s="90"/>
      <c r="AE2500" s="90"/>
      <c r="AF2500" s="185"/>
      <c r="AG2500" s="147"/>
      <c r="AN2500" s="90"/>
      <c r="AO2500" s="90"/>
      <c r="AP2500" s="90"/>
      <c r="AQ2500" s="90"/>
      <c r="AR2500" s="90"/>
      <c r="AS2500" s="90"/>
      <c r="AT2500" s="90"/>
      <c r="AU2500" s="90"/>
    </row>
    <row r="2501" spans="27:47" ht="12.95" customHeight="1">
      <c r="AA2501" s="90"/>
      <c r="AB2501" s="90"/>
      <c r="AC2501" s="90"/>
      <c r="AD2501" s="90"/>
      <c r="AE2501" s="90"/>
      <c r="AF2501" s="185"/>
      <c r="AG2501" s="147"/>
      <c r="AN2501" s="90"/>
      <c r="AO2501" s="90"/>
      <c r="AP2501" s="90"/>
      <c r="AQ2501" s="90"/>
      <c r="AR2501" s="90"/>
      <c r="AS2501" s="90"/>
      <c r="AT2501" s="90"/>
      <c r="AU2501" s="90"/>
    </row>
    <row r="2502" spans="27:47" ht="12.95" customHeight="1">
      <c r="AA2502" s="90"/>
      <c r="AB2502" s="90"/>
      <c r="AC2502" s="90"/>
      <c r="AD2502" s="90"/>
      <c r="AE2502" s="90"/>
      <c r="AF2502" s="185"/>
      <c r="AG2502" s="147"/>
      <c r="AN2502" s="90"/>
      <c r="AO2502" s="90"/>
      <c r="AP2502" s="90"/>
      <c r="AQ2502" s="90"/>
      <c r="AR2502" s="90"/>
      <c r="AS2502" s="90"/>
      <c r="AT2502" s="90"/>
      <c r="AU2502" s="90"/>
    </row>
    <row r="2503" spans="27:47" ht="12.95" customHeight="1">
      <c r="AA2503" s="90"/>
      <c r="AB2503" s="90"/>
      <c r="AC2503" s="90"/>
      <c r="AD2503" s="90"/>
      <c r="AE2503" s="90"/>
      <c r="AF2503" s="185"/>
      <c r="AG2503" s="147"/>
      <c r="AN2503" s="90"/>
      <c r="AO2503" s="90"/>
      <c r="AP2503" s="90"/>
      <c r="AQ2503" s="90"/>
      <c r="AR2503" s="90"/>
      <c r="AS2503" s="90"/>
      <c r="AT2503" s="90"/>
      <c r="AU2503" s="90"/>
    </row>
    <row r="2504" spans="27:47" ht="12.95" customHeight="1">
      <c r="AA2504" s="90"/>
      <c r="AB2504" s="90"/>
      <c r="AC2504" s="90"/>
      <c r="AD2504" s="90"/>
      <c r="AE2504" s="90"/>
      <c r="AF2504" s="185"/>
      <c r="AG2504" s="147"/>
      <c r="AN2504" s="90"/>
      <c r="AO2504" s="90"/>
      <c r="AP2504" s="90"/>
      <c r="AQ2504" s="90"/>
      <c r="AR2504" s="90"/>
      <c r="AS2504" s="90"/>
      <c r="AT2504" s="90"/>
      <c r="AU2504" s="90"/>
    </row>
    <row r="2505" spans="27:47" ht="12.95" customHeight="1">
      <c r="AA2505" s="90"/>
      <c r="AB2505" s="90"/>
      <c r="AC2505" s="90"/>
      <c r="AD2505" s="90"/>
      <c r="AE2505" s="90"/>
      <c r="AF2505" s="185"/>
      <c r="AG2505" s="147"/>
      <c r="AN2505" s="90"/>
      <c r="AO2505" s="90"/>
      <c r="AP2505" s="90"/>
      <c r="AQ2505" s="90"/>
      <c r="AR2505" s="90"/>
      <c r="AS2505" s="90"/>
      <c r="AT2505" s="90"/>
      <c r="AU2505" s="90"/>
    </row>
    <row r="2506" spans="27:47" ht="12.95" customHeight="1">
      <c r="AA2506" s="90"/>
      <c r="AB2506" s="90"/>
      <c r="AC2506" s="90"/>
      <c r="AD2506" s="90"/>
      <c r="AE2506" s="90"/>
      <c r="AF2506" s="185"/>
      <c r="AG2506" s="147"/>
      <c r="AN2506" s="90"/>
      <c r="AO2506" s="90"/>
      <c r="AP2506" s="90"/>
      <c r="AQ2506" s="90"/>
      <c r="AR2506" s="90"/>
      <c r="AS2506" s="90"/>
      <c r="AT2506" s="90"/>
      <c r="AU2506" s="90"/>
    </row>
    <row r="2507" spans="27:47" ht="12.95" customHeight="1">
      <c r="AA2507" s="90"/>
      <c r="AB2507" s="90"/>
      <c r="AC2507" s="90"/>
      <c r="AD2507" s="90"/>
      <c r="AE2507" s="90"/>
      <c r="AF2507" s="185"/>
      <c r="AG2507" s="147"/>
      <c r="AN2507" s="90"/>
      <c r="AO2507" s="90"/>
      <c r="AP2507" s="90"/>
      <c r="AQ2507" s="90"/>
      <c r="AR2507" s="90"/>
      <c r="AS2507" s="90"/>
      <c r="AT2507" s="90"/>
      <c r="AU2507" s="90"/>
    </row>
    <row r="2508" spans="27:47" ht="12.95" customHeight="1">
      <c r="AA2508" s="90"/>
      <c r="AB2508" s="90"/>
      <c r="AC2508" s="90"/>
      <c r="AD2508" s="90"/>
      <c r="AE2508" s="90"/>
      <c r="AF2508" s="185"/>
      <c r="AG2508" s="147"/>
      <c r="AN2508" s="90"/>
      <c r="AO2508" s="90"/>
      <c r="AP2508" s="90"/>
      <c r="AQ2508" s="90"/>
      <c r="AR2508" s="90"/>
      <c r="AS2508" s="90"/>
      <c r="AT2508" s="90"/>
      <c r="AU2508" s="90"/>
    </row>
    <row r="2509" spans="27:47" ht="12.95" customHeight="1">
      <c r="AA2509" s="90"/>
      <c r="AB2509" s="90"/>
      <c r="AC2509" s="90"/>
      <c r="AD2509" s="90"/>
      <c r="AE2509" s="90"/>
      <c r="AF2509" s="185"/>
      <c r="AG2509" s="147"/>
      <c r="AN2509" s="90"/>
      <c r="AO2509" s="90"/>
      <c r="AP2509" s="90"/>
      <c r="AQ2509" s="90"/>
      <c r="AR2509" s="90"/>
      <c r="AS2509" s="90"/>
      <c r="AT2509" s="90"/>
      <c r="AU2509" s="90"/>
    </row>
    <row r="2510" spans="27:47" ht="12.95" customHeight="1">
      <c r="AA2510" s="90"/>
      <c r="AB2510" s="90"/>
      <c r="AC2510" s="90"/>
      <c r="AD2510" s="90"/>
      <c r="AE2510" s="90"/>
      <c r="AF2510" s="185"/>
      <c r="AG2510" s="147"/>
      <c r="AN2510" s="90"/>
      <c r="AO2510" s="90"/>
      <c r="AP2510" s="90"/>
      <c r="AQ2510" s="90"/>
      <c r="AR2510" s="90"/>
      <c r="AS2510" s="90"/>
      <c r="AT2510" s="90"/>
      <c r="AU2510" s="90"/>
    </row>
    <row r="2511" spans="27:47" ht="12.95" customHeight="1">
      <c r="AA2511" s="90"/>
      <c r="AB2511" s="90"/>
      <c r="AC2511" s="90"/>
      <c r="AD2511" s="90"/>
      <c r="AE2511" s="90"/>
      <c r="AF2511" s="185"/>
      <c r="AG2511" s="147"/>
      <c r="AN2511" s="90"/>
      <c r="AO2511" s="90"/>
      <c r="AP2511" s="90"/>
      <c r="AQ2511" s="90"/>
      <c r="AR2511" s="90"/>
      <c r="AS2511" s="90"/>
      <c r="AT2511" s="90"/>
      <c r="AU2511" s="90"/>
    </row>
    <row r="2512" spans="27:47" ht="12.95" customHeight="1">
      <c r="AA2512" s="90"/>
      <c r="AB2512" s="90"/>
      <c r="AC2512" s="90"/>
      <c r="AD2512" s="90"/>
      <c r="AE2512" s="90"/>
      <c r="AF2512" s="185"/>
      <c r="AG2512" s="147"/>
      <c r="AN2512" s="90"/>
      <c r="AO2512" s="90"/>
      <c r="AP2512" s="90"/>
      <c r="AQ2512" s="90"/>
      <c r="AR2512" s="90"/>
      <c r="AS2512" s="90"/>
      <c r="AT2512" s="90"/>
      <c r="AU2512" s="90"/>
    </row>
    <row r="2513" spans="27:47" ht="12.95" customHeight="1">
      <c r="AA2513" s="90"/>
      <c r="AB2513" s="90"/>
      <c r="AC2513" s="90"/>
      <c r="AD2513" s="90"/>
      <c r="AE2513" s="90"/>
      <c r="AF2513" s="185"/>
      <c r="AG2513" s="147"/>
      <c r="AN2513" s="90"/>
      <c r="AO2513" s="90"/>
      <c r="AP2513" s="90"/>
      <c r="AQ2513" s="90"/>
      <c r="AR2513" s="90"/>
      <c r="AS2513" s="90"/>
      <c r="AT2513" s="90"/>
      <c r="AU2513" s="90"/>
    </row>
    <row r="2514" spans="27:47" ht="12.95" customHeight="1">
      <c r="AA2514" s="90"/>
      <c r="AB2514" s="90"/>
      <c r="AC2514" s="90"/>
      <c r="AD2514" s="90"/>
      <c r="AE2514" s="90"/>
      <c r="AF2514" s="185"/>
      <c r="AG2514" s="147"/>
      <c r="AN2514" s="90"/>
      <c r="AO2514" s="90"/>
      <c r="AP2514" s="90"/>
      <c r="AQ2514" s="90"/>
      <c r="AR2514" s="90"/>
      <c r="AS2514" s="90"/>
      <c r="AT2514" s="90"/>
      <c r="AU2514" s="90"/>
    </row>
    <row r="2515" spans="27:47" ht="12.95" customHeight="1">
      <c r="AA2515" s="90"/>
      <c r="AB2515" s="90"/>
      <c r="AC2515" s="90"/>
      <c r="AD2515" s="90"/>
      <c r="AE2515" s="90"/>
      <c r="AF2515" s="185"/>
      <c r="AG2515" s="147"/>
      <c r="AN2515" s="90"/>
      <c r="AO2515" s="90"/>
      <c r="AP2515" s="90"/>
      <c r="AQ2515" s="90"/>
      <c r="AR2515" s="90"/>
      <c r="AS2515" s="90"/>
      <c r="AT2515" s="90"/>
      <c r="AU2515" s="90"/>
    </row>
    <row r="2516" spans="27:47" ht="12.95" customHeight="1">
      <c r="AA2516" s="90"/>
      <c r="AB2516" s="90"/>
      <c r="AC2516" s="90"/>
      <c r="AD2516" s="90"/>
      <c r="AE2516" s="90"/>
      <c r="AF2516" s="185"/>
      <c r="AG2516" s="147"/>
      <c r="AN2516" s="90"/>
      <c r="AO2516" s="90"/>
      <c r="AP2516" s="90"/>
      <c r="AQ2516" s="90"/>
      <c r="AR2516" s="90"/>
      <c r="AS2516" s="90"/>
      <c r="AT2516" s="90"/>
      <c r="AU2516" s="90"/>
    </row>
    <row r="2517" spans="27:47" ht="12.95" customHeight="1">
      <c r="AA2517" s="90"/>
      <c r="AB2517" s="90"/>
      <c r="AC2517" s="90"/>
      <c r="AD2517" s="90"/>
      <c r="AE2517" s="90"/>
      <c r="AF2517" s="185"/>
      <c r="AG2517" s="147"/>
      <c r="AN2517" s="90"/>
      <c r="AO2517" s="90"/>
      <c r="AP2517" s="90"/>
      <c r="AQ2517" s="90"/>
      <c r="AR2517" s="90"/>
      <c r="AS2517" s="90"/>
      <c r="AT2517" s="90"/>
      <c r="AU2517" s="90"/>
    </row>
    <row r="2518" spans="27:47" ht="12.95" customHeight="1">
      <c r="AA2518" s="90"/>
      <c r="AB2518" s="90"/>
      <c r="AC2518" s="90"/>
      <c r="AD2518" s="90"/>
      <c r="AE2518" s="90"/>
      <c r="AF2518" s="185"/>
      <c r="AG2518" s="147"/>
      <c r="AN2518" s="90"/>
      <c r="AO2518" s="90"/>
      <c r="AP2518" s="90"/>
      <c r="AQ2518" s="90"/>
      <c r="AR2518" s="90"/>
      <c r="AS2518" s="90"/>
      <c r="AT2518" s="90"/>
      <c r="AU2518" s="90"/>
    </row>
    <row r="2519" spans="27:47" ht="12.95" customHeight="1">
      <c r="AA2519" s="90"/>
      <c r="AB2519" s="90"/>
      <c r="AC2519" s="90"/>
      <c r="AD2519" s="90"/>
      <c r="AE2519" s="90"/>
      <c r="AF2519" s="185"/>
      <c r="AG2519" s="147"/>
      <c r="AN2519" s="90"/>
      <c r="AO2519" s="90"/>
      <c r="AP2519" s="90"/>
      <c r="AQ2519" s="90"/>
      <c r="AR2519" s="90"/>
      <c r="AS2519" s="90"/>
      <c r="AT2519" s="90"/>
      <c r="AU2519" s="90"/>
    </row>
    <row r="2520" spans="27:47" ht="12.95" customHeight="1">
      <c r="AA2520" s="90"/>
      <c r="AB2520" s="90"/>
      <c r="AC2520" s="90"/>
      <c r="AD2520" s="90"/>
      <c r="AE2520" s="90"/>
      <c r="AF2520" s="185"/>
      <c r="AG2520" s="147"/>
      <c r="AN2520" s="90"/>
      <c r="AO2520" s="90"/>
      <c r="AP2520" s="90"/>
      <c r="AQ2520" s="90"/>
      <c r="AR2520" s="90"/>
      <c r="AS2520" s="90"/>
      <c r="AT2520" s="90"/>
      <c r="AU2520" s="90"/>
    </row>
    <row r="2521" spans="27:47" ht="12.95" customHeight="1">
      <c r="AA2521" s="90"/>
      <c r="AB2521" s="90"/>
      <c r="AC2521" s="90"/>
      <c r="AD2521" s="90"/>
      <c r="AE2521" s="90"/>
      <c r="AF2521" s="185"/>
      <c r="AG2521" s="147"/>
      <c r="AN2521" s="90"/>
      <c r="AO2521" s="90"/>
      <c r="AP2521" s="90"/>
      <c r="AQ2521" s="90"/>
      <c r="AR2521" s="90"/>
      <c r="AS2521" s="90"/>
      <c r="AT2521" s="90"/>
      <c r="AU2521" s="90"/>
    </row>
    <row r="2522" spans="27:47" ht="12.95" customHeight="1">
      <c r="AA2522" s="90"/>
      <c r="AB2522" s="90"/>
      <c r="AC2522" s="90"/>
      <c r="AD2522" s="90"/>
      <c r="AE2522" s="90"/>
      <c r="AF2522" s="185"/>
      <c r="AG2522" s="147"/>
      <c r="AN2522" s="90"/>
      <c r="AO2522" s="90"/>
      <c r="AP2522" s="90"/>
      <c r="AQ2522" s="90"/>
      <c r="AR2522" s="90"/>
      <c r="AS2522" s="90"/>
      <c r="AT2522" s="90"/>
      <c r="AU2522" s="90"/>
    </row>
    <row r="2523" spans="27:47" ht="12.95" customHeight="1">
      <c r="AA2523" s="90"/>
      <c r="AB2523" s="90"/>
      <c r="AC2523" s="90"/>
      <c r="AD2523" s="90"/>
      <c r="AE2523" s="90"/>
      <c r="AF2523" s="185"/>
      <c r="AG2523" s="147"/>
      <c r="AN2523" s="90"/>
      <c r="AO2523" s="90"/>
      <c r="AP2523" s="90"/>
      <c r="AQ2523" s="90"/>
      <c r="AR2523" s="90"/>
      <c r="AS2523" s="90"/>
      <c r="AT2523" s="90"/>
      <c r="AU2523" s="90"/>
    </row>
    <row r="2524" spans="27:47" ht="12.95" customHeight="1">
      <c r="AA2524" s="90"/>
      <c r="AB2524" s="90"/>
      <c r="AC2524" s="90"/>
      <c r="AD2524" s="90"/>
      <c r="AE2524" s="90"/>
      <c r="AF2524" s="185"/>
      <c r="AG2524" s="147"/>
      <c r="AN2524" s="90"/>
      <c r="AO2524" s="90"/>
      <c r="AP2524" s="90"/>
      <c r="AQ2524" s="90"/>
      <c r="AR2524" s="90"/>
      <c r="AS2524" s="90"/>
      <c r="AT2524" s="90"/>
      <c r="AU2524" s="90"/>
    </row>
    <row r="2525" spans="27:47" ht="12.95" customHeight="1">
      <c r="AA2525" s="90"/>
      <c r="AB2525" s="90"/>
      <c r="AC2525" s="90"/>
      <c r="AD2525" s="90"/>
      <c r="AE2525" s="90"/>
      <c r="AF2525" s="185"/>
      <c r="AG2525" s="147"/>
      <c r="AN2525" s="90"/>
      <c r="AO2525" s="90"/>
      <c r="AP2525" s="90"/>
      <c r="AQ2525" s="90"/>
      <c r="AR2525" s="90"/>
      <c r="AS2525" s="90"/>
      <c r="AT2525" s="90"/>
      <c r="AU2525" s="90"/>
    </row>
    <row r="2526" spans="27:47" ht="12.95" customHeight="1">
      <c r="AA2526" s="90"/>
      <c r="AB2526" s="90"/>
      <c r="AC2526" s="90"/>
      <c r="AD2526" s="90"/>
      <c r="AE2526" s="90"/>
      <c r="AF2526" s="185"/>
      <c r="AG2526" s="147"/>
      <c r="AN2526" s="90"/>
      <c r="AO2526" s="90"/>
      <c r="AP2526" s="90"/>
      <c r="AQ2526" s="90"/>
      <c r="AR2526" s="90"/>
      <c r="AS2526" s="90"/>
      <c r="AT2526" s="90"/>
      <c r="AU2526" s="90"/>
    </row>
    <row r="2527" spans="27:47" ht="12.95" customHeight="1">
      <c r="AA2527" s="90"/>
      <c r="AB2527" s="90"/>
      <c r="AC2527" s="90"/>
      <c r="AD2527" s="90"/>
      <c r="AE2527" s="90"/>
      <c r="AF2527" s="185"/>
      <c r="AG2527" s="147"/>
      <c r="AN2527" s="90"/>
      <c r="AO2527" s="90"/>
      <c r="AP2527" s="90"/>
      <c r="AQ2527" s="90"/>
      <c r="AR2527" s="90"/>
      <c r="AS2527" s="90"/>
      <c r="AT2527" s="90"/>
      <c r="AU2527" s="90"/>
    </row>
    <row r="2528" spans="27:47" ht="12.95" customHeight="1">
      <c r="AA2528" s="90"/>
      <c r="AB2528" s="90"/>
      <c r="AC2528" s="90"/>
      <c r="AD2528" s="90"/>
      <c r="AE2528" s="90"/>
      <c r="AF2528" s="185"/>
      <c r="AG2528" s="147"/>
      <c r="AN2528" s="90"/>
      <c r="AO2528" s="90"/>
      <c r="AP2528" s="90"/>
      <c r="AQ2528" s="90"/>
      <c r="AR2528" s="90"/>
      <c r="AS2528" s="90"/>
      <c r="AT2528" s="90"/>
      <c r="AU2528" s="90"/>
    </row>
    <row r="2529" spans="27:47" ht="12.95" customHeight="1">
      <c r="AA2529" s="90"/>
      <c r="AB2529" s="90"/>
      <c r="AC2529" s="90"/>
      <c r="AD2529" s="90"/>
      <c r="AE2529" s="90"/>
      <c r="AF2529" s="185"/>
      <c r="AG2529" s="147"/>
      <c r="AN2529" s="90"/>
      <c r="AO2529" s="90"/>
      <c r="AP2529" s="90"/>
      <c r="AQ2529" s="90"/>
      <c r="AR2529" s="90"/>
      <c r="AS2529" s="90"/>
      <c r="AT2529" s="90"/>
      <c r="AU2529" s="90"/>
    </row>
    <row r="2530" spans="27:47" ht="12.95" customHeight="1">
      <c r="AA2530" s="90"/>
      <c r="AB2530" s="90"/>
      <c r="AC2530" s="90"/>
      <c r="AD2530" s="90"/>
      <c r="AE2530" s="90"/>
      <c r="AF2530" s="185"/>
      <c r="AG2530" s="147"/>
      <c r="AN2530" s="90"/>
      <c r="AO2530" s="90"/>
      <c r="AP2530" s="90"/>
      <c r="AQ2530" s="90"/>
      <c r="AR2530" s="90"/>
      <c r="AS2530" s="90"/>
      <c r="AT2530" s="90"/>
      <c r="AU2530" s="90"/>
    </row>
    <row r="2531" spans="27:47" ht="12.95" customHeight="1">
      <c r="AA2531" s="90"/>
      <c r="AB2531" s="90"/>
      <c r="AC2531" s="90"/>
      <c r="AD2531" s="90"/>
      <c r="AE2531" s="90"/>
      <c r="AF2531" s="185"/>
      <c r="AG2531" s="147"/>
      <c r="AN2531" s="90"/>
      <c r="AO2531" s="90"/>
      <c r="AP2531" s="90"/>
      <c r="AQ2531" s="90"/>
      <c r="AR2531" s="90"/>
      <c r="AS2531" s="90"/>
      <c r="AT2531" s="90"/>
      <c r="AU2531" s="90"/>
    </row>
    <row r="2532" spans="27:47" ht="12.95" customHeight="1">
      <c r="AA2532" s="90"/>
      <c r="AB2532" s="90"/>
      <c r="AC2532" s="90"/>
      <c r="AD2532" s="90"/>
      <c r="AE2532" s="90"/>
      <c r="AF2532" s="185"/>
      <c r="AG2532" s="147"/>
      <c r="AN2532" s="90"/>
      <c r="AO2532" s="90"/>
      <c r="AP2532" s="90"/>
      <c r="AQ2532" s="90"/>
      <c r="AR2532" s="90"/>
      <c r="AS2532" s="90"/>
      <c r="AT2532" s="90"/>
      <c r="AU2532" s="90"/>
    </row>
    <row r="2533" spans="27:47" ht="12.95" customHeight="1">
      <c r="AA2533" s="90"/>
      <c r="AB2533" s="90"/>
      <c r="AC2533" s="90"/>
      <c r="AD2533" s="90"/>
      <c r="AE2533" s="90"/>
      <c r="AF2533" s="185"/>
      <c r="AG2533" s="147"/>
      <c r="AN2533" s="90"/>
      <c r="AO2533" s="90"/>
      <c r="AP2533" s="90"/>
      <c r="AQ2533" s="90"/>
      <c r="AR2533" s="90"/>
      <c r="AS2533" s="90"/>
      <c r="AT2533" s="90"/>
      <c r="AU2533" s="90"/>
    </row>
    <row r="2534" spans="27:47" ht="12.95" customHeight="1">
      <c r="AA2534" s="90"/>
      <c r="AB2534" s="90"/>
      <c r="AC2534" s="90"/>
      <c r="AD2534" s="90"/>
      <c r="AE2534" s="90"/>
      <c r="AF2534" s="185"/>
      <c r="AG2534" s="147"/>
      <c r="AN2534" s="90"/>
      <c r="AO2534" s="90"/>
      <c r="AP2534" s="90"/>
      <c r="AQ2534" s="90"/>
      <c r="AR2534" s="90"/>
      <c r="AS2534" s="90"/>
      <c r="AT2534" s="90"/>
      <c r="AU2534" s="90"/>
    </row>
    <row r="2535" spans="27:47" ht="12.95" customHeight="1">
      <c r="AA2535" s="90"/>
      <c r="AB2535" s="90"/>
      <c r="AC2535" s="90"/>
      <c r="AD2535" s="90"/>
      <c r="AE2535" s="90"/>
      <c r="AF2535" s="185"/>
      <c r="AG2535" s="147"/>
      <c r="AN2535" s="90"/>
      <c r="AO2535" s="90"/>
      <c r="AP2535" s="90"/>
      <c r="AQ2535" s="90"/>
      <c r="AR2535" s="90"/>
      <c r="AS2535" s="90"/>
      <c r="AT2535" s="90"/>
      <c r="AU2535" s="90"/>
    </row>
    <row r="2536" spans="27:47" ht="12.95" customHeight="1">
      <c r="AA2536" s="90"/>
      <c r="AB2536" s="90"/>
      <c r="AC2536" s="90"/>
      <c r="AD2536" s="90"/>
      <c r="AE2536" s="90"/>
      <c r="AF2536" s="185"/>
      <c r="AG2536" s="147"/>
      <c r="AN2536" s="90"/>
      <c r="AO2536" s="90"/>
      <c r="AP2536" s="90"/>
      <c r="AQ2536" s="90"/>
      <c r="AR2536" s="90"/>
      <c r="AS2536" s="90"/>
      <c r="AT2536" s="90"/>
      <c r="AU2536" s="90"/>
    </row>
    <row r="2537" spans="27:47" ht="12.95" customHeight="1">
      <c r="AA2537" s="90"/>
      <c r="AB2537" s="90"/>
      <c r="AC2537" s="90"/>
      <c r="AD2537" s="90"/>
      <c r="AE2537" s="90"/>
      <c r="AF2537" s="185"/>
      <c r="AG2537" s="147"/>
      <c r="AN2537" s="90"/>
      <c r="AO2537" s="90"/>
      <c r="AP2537" s="90"/>
      <c r="AQ2537" s="90"/>
      <c r="AR2537" s="90"/>
      <c r="AS2537" s="90"/>
      <c r="AT2537" s="90"/>
      <c r="AU2537" s="90"/>
    </row>
  </sheetData>
  <protectedRanges>
    <protectedRange sqref="A621:D646" name="Range1"/>
  </protectedRanges>
  <sortState xmlns:xlrd2="http://schemas.microsoft.com/office/spreadsheetml/2017/richdata2" ref="A21:AV866">
    <sortCondition ref="C21:C866"/>
  </sortState>
  <phoneticPr fontId="0" type="noConversion"/>
  <hyperlinks>
    <hyperlink ref="A361" r:id="rId1" display="http://vsolj.cetus-net.org/no47.pdf" xr:uid="{00000000-0004-0000-0200-000000000000}"/>
    <hyperlink ref="A399" r:id="rId2" display="http://var.astro.cz/oejv/issues/oejv0074.pdf" xr:uid="{00000000-0004-0000-0200-000001000000}"/>
    <hyperlink ref="A402" r:id="rId3" display="http://var.astro.cz/oejv/issues/oejv0074.pdf" xr:uid="{00000000-0004-0000-0200-000002000000}"/>
    <hyperlink ref="A405" r:id="rId4" display="http://var.astro.cz/oejv/issues/oejv0074.pdf" xr:uid="{00000000-0004-0000-0200-000003000000}"/>
    <hyperlink ref="A434" r:id="rId5" display="http://var.astro.cz/oejv/issues/oejv0074.pdf" xr:uid="{00000000-0004-0000-0200-000004000000}"/>
    <hyperlink ref="A438" r:id="rId6" display="http://vsolj.cetus-net.org/no42.pdf" xr:uid="{00000000-0004-0000-0200-000005000000}"/>
    <hyperlink ref="A452" r:id="rId7" display="http://vsolj.cetus-net.org/no43.pdf" xr:uid="{00000000-0004-0000-0200-000006000000}"/>
    <hyperlink ref="A453" r:id="rId8" display="http://vsolj.cetus-net.org/no43.pdf" xr:uid="{00000000-0004-0000-0200-000007000000}"/>
    <hyperlink ref="A458" r:id="rId9" display="http://vsolj.cetus-net.org/no43.pdf" xr:uid="{00000000-0004-0000-0200-000008000000}"/>
    <hyperlink ref="A496" r:id="rId10" display="http://vsolj.cetus-net.org/no44.pdf" xr:uid="{00000000-0004-0000-0200-000009000000}"/>
    <hyperlink ref="A497" r:id="rId11" display="http://vsolj.cetus-net.org/no44.pdf" xr:uid="{00000000-0004-0000-0200-00000A000000}"/>
    <hyperlink ref="A532" r:id="rId12" display="http://www.konkoly.hu/cgi-bin/IBVS?5707" xr:uid="{00000000-0004-0000-0200-00000B000000}"/>
    <hyperlink ref="A776" r:id="rId13" display="http://vsolj.cetus-net.org/vsoljno55.pdf" xr:uid="{00000000-0004-0000-0200-00000C000000}"/>
    <hyperlink ref="A785" r:id="rId14" display="http://vsolj.cetus-net.org/vsoljno56.pdf" xr:uid="{00000000-0004-0000-0200-00000D000000}"/>
    <hyperlink ref="A786" r:id="rId15" display="http://vsolj.cetus-net.org/vsoljno56.pdf" xr:uid="{00000000-0004-0000-0200-00000E000000}"/>
  </hyperlinks>
  <pageMargins left="0.75" right="0.75" top="1" bottom="1" header="0.5" footer="0.5"/>
  <headerFooter alignWithMargins="0"/>
  <drawing r:id="rId16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108421-0983-4DAC-95B3-08F8092EAA05}">
  <dimension ref="A1"/>
  <sheetViews>
    <sheetView workbookViewId="0"/>
  </sheetViews>
  <sheetFormatPr defaultRowHeight="12.7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/>
  <dimension ref="A1:T426"/>
  <sheetViews>
    <sheetView workbookViewId="0"/>
  </sheetViews>
  <sheetFormatPr defaultRowHeight="12.75"/>
  <sheetData>
    <row r="1" spans="1:20" ht="18">
      <c r="A1" s="7" t="s">
        <v>221</v>
      </c>
      <c r="B1" s="8"/>
      <c r="C1" s="8"/>
      <c r="D1" s="8"/>
      <c r="E1" s="8"/>
      <c r="F1" s="9" t="s">
        <v>222</v>
      </c>
      <c r="G1" s="8"/>
      <c r="H1" s="8"/>
      <c r="I1" s="8"/>
      <c r="J1" s="8"/>
      <c r="K1" s="10" t="s">
        <v>223</v>
      </c>
      <c r="L1" s="8" t="s">
        <v>224</v>
      </c>
      <c r="M1" s="8">
        <f ca="1">F18*H18-G18*G18</f>
        <v>84688490.603791237</v>
      </c>
      <c r="N1" s="8"/>
      <c r="O1" s="8"/>
      <c r="P1" s="8"/>
      <c r="Q1" s="8"/>
      <c r="R1" s="8">
        <v>1</v>
      </c>
      <c r="S1" s="8" t="s">
        <v>125</v>
      </c>
      <c r="T1" s="8"/>
    </row>
    <row r="2" spans="1:20">
      <c r="A2" s="8"/>
      <c r="B2" s="8"/>
      <c r="C2" s="8"/>
      <c r="D2" s="8"/>
      <c r="E2" s="8"/>
      <c r="F2" s="8"/>
      <c r="G2" s="8"/>
      <c r="H2" s="8"/>
      <c r="I2" s="8"/>
      <c r="J2" s="8"/>
      <c r="K2" s="10" t="s">
        <v>225</v>
      </c>
      <c r="L2" s="8" t="s">
        <v>226</v>
      </c>
      <c r="M2" s="8">
        <f ca="1">+D18*H18-F18*G18</f>
        <v>49215926.066077948</v>
      </c>
      <c r="N2" s="8"/>
      <c r="O2" s="8"/>
      <c r="P2" s="8"/>
      <c r="Q2" s="8"/>
      <c r="R2" s="8">
        <v>2</v>
      </c>
      <c r="S2" s="8" t="s">
        <v>97</v>
      </c>
      <c r="T2" s="8"/>
    </row>
    <row r="3" spans="1:20" ht="13.5" thickBot="1">
      <c r="A3" s="8" t="s">
        <v>227</v>
      </c>
      <c r="B3" s="8" t="s">
        <v>228</v>
      </c>
      <c r="C3" s="8"/>
      <c r="D3" s="8"/>
      <c r="E3" s="11" t="s">
        <v>229</v>
      </c>
      <c r="F3" s="11" t="s">
        <v>230</v>
      </c>
      <c r="G3" s="11" t="s">
        <v>231</v>
      </c>
      <c r="H3" s="12" t="s">
        <v>232</v>
      </c>
      <c r="K3" s="10" t="s">
        <v>233</v>
      </c>
      <c r="L3" s="8" t="s">
        <v>234</v>
      </c>
      <c r="M3" s="8">
        <f ca="1">+D18*G18-F18*F18</f>
        <v>5881832.8552068099</v>
      </c>
      <c r="N3" s="8"/>
      <c r="O3" s="8"/>
      <c r="P3" s="8"/>
      <c r="Q3" s="8"/>
      <c r="R3" s="8">
        <v>3</v>
      </c>
      <c r="S3" s="8" t="s">
        <v>235</v>
      </c>
      <c r="T3" s="8"/>
    </row>
    <row r="4" spans="1:20">
      <c r="A4" s="8" t="s">
        <v>236</v>
      </c>
      <c r="B4" s="8" t="s">
        <v>237</v>
      </c>
      <c r="C4" s="8"/>
      <c r="D4" s="13" t="s">
        <v>238</v>
      </c>
      <c r="E4" s="14">
        <f ca="1">(E18*M1-I18*M2+J18*M3)/M7</f>
        <v>0.61080631151003162</v>
      </c>
      <c r="F4" s="15">
        <f ca="1">+E7/M7*M18</f>
        <v>9.4233638667466466E-2</v>
      </c>
      <c r="G4" s="16">
        <f>+B18</f>
        <v>0.01</v>
      </c>
      <c r="H4" s="17">
        <f ca="1">ABS(F4/E4)</f>
        <v>0.15427744751769615</v>
      </c>
      <c r="K4" s="10" t="s">
        <v>239</v>
      </c>
      <c r="L4" s="8" t="s">
        <v>240</v>
      </c>
      <c r="M4" s="8">
        <f ca="1">+D17*H18-F18*F18</f>
        <v>33783385.349180251</v>
      </c>
      <c r="N4" s="8"/>
      <c r="O4" s="8"/>
      <c r="P4" s="8"/>
      <c r="Q4" s="8"/>
      <c r="R4" s="8">
        <v>4</v>
      </c>
      <c r="S4" s="8" t="s">
        <v>241</v>
      </c>
      <c r="T4" s="8"/>
    </row>
    <row r="5" spans="1:20">
      <c r="A5" s="8" t="s">
        <v>242</v>
      </c>
      <c r="B5" s="18">
        <v>40323</v>
      </c>
      <c r="C5" s="8"/>
      <c r="D5" s="13" t="s">
        <v>243</v>
      </c>
      <c r="E5" s="19">
        <f ca="1">+(-E18*M2+I18*M4-J18*M5)/M7</f>
        <v>4.4765618330746784E-2</v>
      </c>
      <c r="F5" s="20">
        <f ca="1">N18*E7/M7</f>
        <v>5.9851281824010914E-2</v>
      </c>
      <c r="G5" s="21">
        <f>+B18/A18</f>
        <v>9.9999999999999995E-7</v>
      </c>
      <c r="H5" s="17">
        <f ca="1">ABS(F5/E5)</f>
        <v>1.3369921840865695</v>
      </c>
      <c r="K5" s="10" t="s">
        <v>244</v>
      </c>
      <c r="L5" s="8" t="s">
        <v>245</v>
      </c>
      <c r="M5" s="8">
        <f ca="1">+D17*G18-D18*F18</f>
        <v>4349797.1820196398</v>
      </c>
      <c r="N5" s="8"/>
      <c r="O5" s="8"/>
      <c r="P5" s="8"/>
      <c r="Q5" s="8"/>
      <c r="R5" s="8">
        <v>5</v>
      </c>
      <c r="S5" s="8" t="s">
        <v>246</v>
      </c>
      <c r="T5" s="8"/>
    </row>
    <row r="6" spans="1:20" ht="13.5" thickBot="1">
      <c r="A6" s="8"/>
      <c r="B6" s="8"/>
      <c r="C6" s="8"/>
      <c r="D6" s="13" t="s">
        <v>247</v>
      </c>
      <c r="E6" s="22">
        <f ca="1">+(E18*M3-I18*M5+J18*M6)/M7</f>
        <v>-5.6964892296911256E-2</v>
      </c>
      <c r="F6" s="23">
        <f ca="1">O18*E7/M7</f>
        <v>7.9536387225253007E-3</v>
      </c>
      <c r="G6" s="24">
        <f>+B18/A18^2</f>
        <v>1E-10</v>
      </c>
      <c r="H6" s="17">
        <f ca="1">ABS(F6/E6)</f>
        <v>0.13962351901008618</v>
      </c>
      <c r="K6" s="10" t="s">
        <v>248</v>
      </c>
      <c r="L6" s="8" t="s">
        <v>249</v>
      </c>
      <c r="M6" s="8">
        <f ca="1">+D17*F18-D18*D18</f>
        <v>590009.66939119762</v>
      </c>
      <c r="N6" s="8"/>
      <c r="O6" s="8"/>
      <c r="P6" s="8"/>
      <c r="Q6" s="8"/>
      <c r="R6" s="8">
        <v>6</v>
      </c>
      <c r="S6" s="8" t="s">
        <v>250</v>
      </c>
      <c r="T6" s="8"/>
    </row>
    <row r="7" spans="1:20">
      <c r="B7" s="8"/>
      <c r="C7" s="8"/>
      <c r="D7" s="9" t="s">
        <v>251</v>
      </c>
      <c r="E7" s="26">
        <f ca="1">SQRT(L18/(D17-3))</f>
        <v>0.52828788909426661</v>
      </c>
      <c r="F7" s="27"/>
      <c r="G7" s="28">
        <f>+B22</f>
        <v>4.8141600054805167E-3</v>
      </c>
      <c r="H7" s="8"/>
      <c r="K7" s="10" t="s">
        <v>252</v>
      </c>
      <c r="L7" s="8" t="s">
        <v>253</v>
      </c>
      <c r="M7" s="8">
        <f ca="1">+D17*M1-D18*M2+F18*M3</f>
        <v>2479873764.9001617</v>
      </c>
      <c r="N7" s="8"/>
      <c r="O7" s="8"/>
      <c r="P7" s="8"/>
      <c r="Q7" s="8"/>
      <c r="R7" s="8">
        <v>7</v>
      </c>
      <c r="S7" s="8" t="s">
        <v>254</v>
      </c>
      <c r="T7" s="8"/>
    </row>
    <row r="8" spans="1:20">
      <c r="B8" s="8"/>
      <c r="C8" s="8"/>
      <c r="D8" s="44" t="s">
        <v>296</v>
      </c>
      <c r="E8" s="5"/>
      <c r="F8" s="45">
        <f ca="1">CORREL(INDIRECT(E12):INDIRECT(E13),INDIRECT(K12):INDIRECT(K13))</f>
        <v>0.81148772010767012</v>
      </c>
      <c r="G8" s="29"/>
      <c r="H8" s="8"/>
      <c r="I8" s="30"/>
      <c r="J8" s="8"/>
      <c r="K8" s="8"/>
      <c r="L8" s="8"/>
      <c r="M8" s="8"/>
      <c r="N8" s="8"/>
      <c r="O8" s="8"/>
      <c r="P8" s="8"/>
      <c r="Q8" s="8"/>
      <c r="R8" s="8">
        <v>8</v>
      </c>
      <c r="S8" s="8" t="s">
        <v>255</v>
      </c>
      <c r="T8" s="8"/>
    </row>
    <row r="9" spans="1:20">
      <c r="A9" s="8"/>
      <c r="B9" s="8"/>
      <c r="C9" s="8"/>
      <c r="D9" s="8"/>
      <c r="E9" s="46">
        <f ca="1">E6*G6</f>
        <v>-5.6964892296911259E-12</v>
      </c>
      <c r="F9" s="47">
        <f ca="1">H6</f>
        <v>0.13962351901008618</v>
      </c>
      <c r="G9" s="48">
        <f ca="1">F8</f>
        <v>0.81148772010767012</v>
      </c>
      <c r="H9" s="8"/>
      <c r="I9" s="30"/>
      <c r="J9" s="8"/>
      <c r="K9" s="8"/>
      <c r="L9" s="8"/>
      <c r="M9" s="8"/>
      <c r="N9" s="8"/>
      <c r="O9" s="8"/>
      <c r="P9" s="8"/>
      <c r="Q9" s="8"/>
      <c r="R9" s="8">
        <v>9</v>
      </c>
      <c r="S9" s="8" t="s">
        <v>195</v>
      </c>
      <c r="T9" s="8"/>
    </row>
    <row r="10" spans="1:20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>
        <v>10</v>
      </c>
      <c r="S10" s="8" t="s">
        <v>256</v>
      </c>
      <c r="T10" s="8"/>
    </row>
    <row r="11" spans="1:20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>
        <v>11</v>
      </c>
      <c r="S11" s="8" t="s">
        <v>111</v>
      </c>
      <c r="T11" s="8"/>
    </row>
    <row r="12" spans="1:20">
      <c r="A12" s="25">
        <v>21</v>
      </c>
      <c r="B12" s="8" t="s">
        <v>257</v>
      </c>
      <c r="C12" s="32">
        <v>21</v>
      </c>
      <c r="D12" s="31" t="str">
        <f>D$15&amp;$C12</f>
        <v>D21</v>
      </c>
      <c r="E12" s="31" t="str">
        <f t="shared" ref="E12:O12" si="0">E15&amp;$C12</f>
        <v>E21</v>
      </c>
      <c r="F12" s="31" t="str">
        <f t="shared" si="0"/>
        <v>F21</v>
      </c>
      <c r="G12" s="31" t="str">
        <f t="shared" si="0"/>
        <v>G21</v>
      </c>
      <c r="H12" s="31" t="str">
        <f t="shared" si="0"/>
        <v>H21</v>
      </c>
      <c r="I12" s="31" t="str">
        <f t="shared" si="0"/>
        <v>I21</v>
      </c>
      <c r="J12" s="31" t="str">
        <f t="shared" si="0"/>
        <v>J21</v>
      </c>
      <c r="K12" s="31" t="str">
        <f t="shared" si="0"/>
        <v>K21</v>
      </c>
      <c r="L12" s="31" t="str">
        <f t="shared" si="0"/>
        <v>L21</v>
      </c>
      <c r="M12" s="31" t="str">
        <f t="shared" si="0"/>
        <v>M21</v>
      </c>
      <c r="N12" s="31" t="str">
        <f t="shared" si="0"/>
        <v>N21</v>
      </c>
      <c r="O12" s="31" t="str">
        <f t="shared" si="0"/>
        <v>O21</v>
      </c>
      <c r="P12" s="8"/>
      <c r="Q12" s="8"/>
      <c r="R12" s="8">
        <v>12</v>
      </c>
      <c r="S12" s="8" t="s">
        <v>258</v>
      </c>
      <c r="T12" s="8"/>
    </row>
    <row r="13" spans="1:20">
      <c r="A13" s="25">
        <f>20+COUNT(A21:A1446)</f>
        <v>426</v>
      </c>
      <c r="B13" s="8" t="s">
        <v>259</v>
      </c>
      <c r="C13" s="32">
        <v>428</v>
      </c>
      <c r="D13" s="31" t="str">
        <f>D$15&amp;$C13</f>
        <v>D428</v>
      </c>
      <c r="E13" s="31" t="str">
        <f t="shared" ref="E13:O13" si="1">E$15&amp;$C13</f>
        <v>E428</v>
      </c>
      <c r="F13" s="31" t="str">
        <f t="shared" si="1"/>
        <v>F428</v>
      </c>
      <c r="G13" s="31" t="str">
        <f t="shared" si="1"/>
        <v>G428</v>
      </c>
      <c r="H13" s="31" t="str">
        <f t="shared" si="1"/>
        <v>H428</v>
      </c>
      <c r="I13" s="31" t="str">
        <f t="shared" si="1"/>
        <v>I428</v>
      </c>
      <c r="J13" s="31" t="str">
        <f t="shared" si="1"/>
        <v>J428</v>
      </c>
      <c r="K13" s="31" t="str">
        <f t="shared" si="1"/>
        <v>K428</v>
      </c>
      <c r="L13" s="31" t="str">
        <f t="shared" si="1"/>
        <v>L428</v>
      </c>
      <c r="M13" s="31" t="str">
        <f t="shared" si="1"/>
        <v>M428</v>
      </c>
      <c r="N13" s="31" t="str">
        <f t="shared" si="1"/>
        <v>N428</v>
      </c>
      <c r="O13" s="31" t="str">
        <f t="shared" si="1"/>
        <v>O428</v>
      </c>
      <c r="P13" s="8"/>
      <c r="Q13" s="8"/>
      <c r="R13" s="8">
        <v>13</v>
      </c>
      <c r="S13" s="8" t="s">
        <v>260</v>
      </c>
      <c r="T13" s="8"/>
    </row>
    <row r="14" spans="1:20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>
        <v>14</v>
      </c>
      <c r="S14" s="8" t="s">
        <v>261</v>
      </c>
      <c r="T14" s="8"/>
    </row>
    <row r="15" spans="1:20">
      <c r="A15" s="31" t="s">
        <v>125</v>
      </c>
      <c r="B15" s="8"/>
      <c r="C15" s="8"/>
      <c r="D15" s="31" t="str">
        <f t="shared" ref="D15:O15" si="2">VLOOKUP(D16,$R1:$S26,2,FALSE)</f>
        <v>D</v>
      </c>
      <c r="E15" s="31" t="str">
        <f t="shared" si="2"/>
        <v>E</v>
      </c>
      <c r="F15" s="31" t="str">
        <f t="shared" si="2"/>
        <v>F</v>
      </c>
      <c r="G15" s="31" t="str">
        <f t="shared" si="2"/>
        <v>G</v>
      </c>
      <c r="H15" s="31" t="str">
        <f t="shared" si="2"/>
        <v>H</v>
      </c>
      <c r="I15" s="31" t="str">
        <f t="shared" si="2"/>
        <v>I</v>
      </c>
      <c r="J15" s="31" t="str">
        <f t="shared" si="2"/>
        <v>J</v>
      </c>
      <c r="K15" s="31" t="str">
        <f t="shared" si="2"/>
        <v>K</v>
      </c>
      <c r="L15" s="31" t="str">
        <f t="shared" si="2"/>
        <v>L</v>
      </c>
      <c r="M15" s="31" t="str">
        <f t="shared" si="2"/>
        <v>M</v>
      </c>
      <c r="N15" s="31" t="str">
        <f t="shared" si="2"/>
        <v>N</v>
      </c>
      <c r="O15" s="31" t="str">
        <f t="shared" si="2"/>
        <v>O</v>
      </c>
      <c r="P15" s="8"/>
      <c r="Q15" s="8"/>
      <c r="R15" s="8">
        <v>15</v>
      </c>
      <c r="S15" s="8" t="s">
        <v>262</v>
      </c>
      <c r="T15" s="8"/>
    </row>
    <row r="16" spans="1:20">
      <c r="A16" s="31">
        <f>COLUMN()</f>
        <v>1</v>
      </c>
      <c r="B16" s="8"/>
      <c r="C16" s="8"/>
      <c r="D16" s="31">
        <f>COLUMN()</f>
        <v>4</v>
      </c>
      <c r="E16" s="31">
        <f>COLUMN()</f>
        <v>5</v>
      </c>
      <c r="F16" s="31">
        <f>COLUMN()</f>
        <v>6</v>
      </c>
      <c r="G16" s="31">
        <f>COLUMN()</f>
        <v>7</v>
      </c>
      <c r="H16" s="31">
        <f>COLUMN()</f>
        <v>8</v>
      </c>
      <c r="I16" s="31">
        <f>COLUMN()</f>
        <v>9</v>
      </c>
      <c r="J16" s="31">
        <f>COLUMN()</f>
        <v>10</v>
      </c>
      <c r="K16" s="31">
        <f>COLUMN()</f>
        <v>11</v>
      </c>
      <c r="L16" s="31">
        <f>COLUMN()</f>
        <v>12</v>
      </c>
      <c r="M16" s="31">
        <f>COLUMN()</f>
        <v>13</v>
      </c>
      <c r="N16" s="31">
        <f>COLUMN()</f>
        <v>14</v>
      </c>
      <c r="O16" s="31">
        <f>COLUMN()</f>
        <v>15</v>
      </c>
      <c r="P16" s="8"/>
      <c r="Q16" s="8"/>
      <c r="R16" s="8">
        <v>16</v>
      </c>
      <c r="S16" s="8" t="s">
        <v>263</v>
      </c>
      <c r="T16" s="8"/>
    </row>
    <row r="17" spans="1:20">
      <c r="A17" s="9" t="s">
        <v>264</v>
      </c>
      <c r="B17" s="8"/>
      <c r="C17" s="8" t="s">
        <v>265</v>
      </c>
      <c r="D17" s="8">
        <f>C13-C12+1</f>
        <v>408</v>
      </c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>
        <v>17</v>
      </c>
      <c r="S17" s="8" t="s">
        <v>266</v>
      </c>
      <c r="T17" s="8"/>
    </row>
    <row r="18" spans="1:20">
      <c r="A18" s="33">
        <v>10000</v>
      </c>
      <c r="B18" s="33">
        <v>0.01</v>
      </c>
      <c r="C18" s="8" t="s">
        <v>267</v>
      </c>
      <c r="D18" s="8">
        <f ca="1">SUM(INDIRECT(D12):INDIRECT(D13))</f>
        <v>1392.4468000000006</v>
      </c>
      <c r="E18" s="8">
        <f ca="1">SUM(INDIRECT(E12):INDIRECT(E13))</f>
        <v>-41.544360945408698</v>
      </c>
      <c r="F18" s="8">
        <f ca="1">SUM(INDIRECT(F12):INDIRECT(F13))</f>
        <v>6198.3278436799983</v>
      </c>
      <c r="G18" s="8">
        <f ca="1">SUM(INDIRECT(G12):INDIRECT(G13))</f>
        <v>31815.291552212642</v>
      </c>
      <c r="H18" s="8">
        <f ca="1">SUM(INDIRECT(H12):INDIRECT(H13))</f>
        <v>176967.28776205634</v>
      </c>
      <c r="I18" s="8">
        <f ca="1">SUM(INDIRECT(I12):INDIRECT(I13))</f>
        <v>-684.36738424563475</v>
      </c>
      <c r="J18" s="8">
        <f ca="1">SUM(INDIRECT(J12):INDIRECT(J13))</f>
        <v>-4870.7135210060442</v>
      </c>
      <c r="K18" s="8"/>
      <c r="L18" s="8">
        <f ca="1">SUM(INDIRECT(L12):INDIRECT(L13))</f>
        <v>113.03067797428884</v>
      </c>
      <c r="M18" s="8">
        <f ca="1">SQRT(SUM(INDIRECT(M12):INDIRECT(M13)))</f>
        <v>442348827.46068937</v>
      </c>
      <c r="N18" s="8">
        <f ca="1">SQRT(SUM(INDIRECT(N12):INDIRECT(N13)))</f>
        <v>280952160.09111685</v>
      </c>
      <c r="O18" s="8">
        <f ca="1">SQRT(SUM(INDIRECT(O12):INDIRECT(O13)))</f>
        <v>37335741.383927539</v>
      </c>
      <c r="P18" s="8"/>
      <c r="Q18" s="8"/>
      <c r="R18" s="8">
        <v>18</v>
      </c>
      <c r="S18" s="8" t="s">
        <v>268</v>
      </c>
      <c r="T18" s="8"/>
    </row>
    <row r="19" spans="1:20">
      <c r="A19" s="34" t="s">
        <v>269</v>
      </c>
      <c r="B19" s="8"/>
      <c r="C19" s="8"/>
      <c r="D19" s="35" t="s">
        <v>270</v>
      </c>
      <c r="E19" s="35" t="s">
        <v>271</v>
      </c>
      <c r="F19" s="35" t="s">
        <v>272</v>
      </c>
      <c r="G19" s="35" t="s">
        <v>273</v>
      </c>
      <c r="H19" s="35" t="s">
        <v>274</v>
      </c>
      <c r="I19" s="35" t="s">
        <v>275</v>
      </c>
      <c r="J19" s="35" t="s">
        <v>276</v>
      </c>
      <c r="K19" s="36"/>
      <c r="L19" s="36"/>
      <c r="M19" s="36"/>
      <c r="N19" s="36"/>
      <c r="O19" s="36"/>
      <c r="P19" s="8"/>
      <c r="Q19" s="8"/>
      <c r="R19" s="8">
        <v>19</v>
      </c>
      <c r="S19" s="8" t="s">
        <v>277</v>
      </c>
      <c r="T19" s="8"/>
    </row>
    <row r="20" spans="1:20" ht="15" thickBot="1">
      <c r="A20" s="37" t="s">
        <v>278</v>
      </c>
      <c r="B20" s="37" t="s">
        <v>279</v>
      </c>
      <c r="C20" s="38"/>
      <c r="D20" s="39" t="s">
        <v>278</v>
      </c>
      <c r="E20" s="39" t="s">
        <v>279</v>
      </c>
      <c r="F20" s="39" t="s">
        <v>280</v>
      </c>
      <c r="G20" s="39" t="s">
        <v>281</v>
      </c>
      <c r="H20" s="39" t="s">
        <v>282</v>
      </c>
      <c r="I20" s="39" t="s">
        <v>283</v>
      </c>
      <c r="J20" s="39" t="s">
        <v>284</v>
      </c>
      <c r="K20" s="40" t="s">
        <v>285</v>
      </c>
      <c r="L20" s="39" t="s">
        <v>286</v>
      </c>
      <c r="M20" s="39" t="s">
        <v>287</v>
      </c>
      <c r="N20" s="39" t="s">
        <v>288</v>
      </c>
      <c r="O20" s="39" t="s">
        <v>289</v>
      </c>
      <c r="P20" s="39" t="s">
        <v>290</v>
      </c>
      <c r="Q20" s="8"/>
      <c r="R20" s="8">
        <v>20</v>
      </c>
      <c r="S20" s="8" t="s">
        <v>291</v>
      </c>
      <c r="T20" s="8"/>
    </row>
    <row r="21" spans="1:20">
      <c r="A21" s="41">
        <v>0</v>
      </c>
      <c r="B21" s="41">
        <v>0</v>
      </c>
      <c r="C21" s="27"/>
      <c r="D21" s="42">
        <f t="shared" ref="D21:D52" si="3">A21/A$18</f>
        <v>0</v>
      </c>
      <c r="E21" s="42">
        <f t="shared" ref="E21:E52" si="4">B21/B$18</f>
        <v>0</v>
      </c>
      <c r="F21" s="42">
        <f>D21*D21</f>
        <v>0</v>
      </c>
      <c r="G21" s="42">
        <f>D21*F21</f>
        <v>0</v>
      </c>
      <c r="H21" s="42">
        <f>F21*F21</f>
        <v>0</v>
      </c>
      <c r="I21" s="42">
        <f>E21*D21</f>
        <v>0</v>
      </c>
      <c r="J21" s="42">
        <f>I21*D21</f>
        <v>0</v>
      </c>
      <c r="K21" s="42">
        <f t="shared" ref="K21:K84" ca="1" si="5">+E$4+E$5*D21+E$6*D21^2</f>
        <v>0.61080631151003162</v>
      </c>
      <c r="L21" s="42">
        <f ca="1">+(K21-E21)^2</f>
        <v>0.3730843501804898</v>
      </c>
      <c r="M21" s="42">
        <f t="shared" ref="M21:M52" ca="1" si="6">(M$1-M$2*D21+M$3*F21)^2</f>
        <v>7172140440748437</v>
      </c>
      <c r="N21" s="42">
        <f t="shared" ref="N21:N52" ca="1" si="7">(-M$2+M$4*D21-M$5*F21)^2</f>
        <v>2422207378541651</v>
      </c>
      <c r="O21" s="42">
        <f t="shared" ref="O21:O52" ca="1" si="8">+(M$3-D21*M$5+F21*M$6)^2</f>
        <v>34595957736590.293</v>
      </c>
      <c r="P21" s="27">
        <f ca="1">+E21-K21</f>
        <v>-0.61080631151003162</v>
      </c>
      <c r="Q21" s="8"/>
      <c r="R21" s="8">
        <v>21</v>
      </c>
      <c r="S21" s="8" t="s">
        <v>292</v>
      </c>
      <c r="T21" s="8"/>
    </row>
    <row r="22" spans="1:20">
      <c r="A22" s="43">
        <v>5278</v>
      </c>
      <c r="B22" s="43">
        <v>4.8141600054805167E-3</v>
      </c>
      <c r="C22" s="8"/>
      <c r="D22" s="25">
        <f t="shared" si="3"/>
        <v>0.52780000000000005</v>
      </c>
      <c r="E22" s="25">
        <f t="shared" si="4"/>
        <v>0.48141600054805167</v>
      </c>
      <c r="F22" s="25">
        <f t="shared" ref="F22:F85" si="9">D22*D22</f>
        <v>0.27857284000000004</v>
      </c>
      <c r="G22" s="25">
        <f t="shared" ref="G22:G85" si="10">D22*F22</f>
        <v>0.14703074495200003</v>
      </c>
      <c r="H22" s="25">
        <f t="shared" ref="H22:H85" si="11">F22*F22</f>
        <v>7.7602827185665621E-2</v>
      </c>
      <c r="I22" s="25">
        <f t="shared" ref="I22:I85" si="12">E22*D22</f>
        <v>0.25409136508926167</v>
      </c>
      <c r="J22" s="25">
        <f t="shared" ref="J22:J85" si="13">I22*D22</f>
        <v>0.13410942249411231</v>
      </c>
      <c r="K22" s="25">
        <f t="shared" ca="1" si="5"/>
        <v>0.6185647330375551</v>
      </c>
      <c r="L22" s="25">
        <f t="shared" ref="L22:L85" ca="1" si="14">+(K22-E22)^2</f>
        <v>1.8809774823477374E-2</v>
      </c>
      <c r="M22" s="25">
        <f t="shared" ca="1" si="6"/>
        <v>3642224336387609.5</v>
      </c>
      <c r="N22" s="25">
        <f t="shared" ca="1" si="7"/>
        <v>1062550759584663.4</v>
      </c>
      <c r="O22" s="25">
        <f t="shared" ca="1" si="8"/>
        <v>14065279425573.014</v>
      </c>
      <c r="P22" s="8">
        <f t="shared" ref="P22:P85" ca="1" si="15">+E22-K22</f>
        <v>-0.13714873248950343</v>
      </c>
      <c r="Q22" s="8"/>
      <c r="R22" s="8">
        <v>22</v>
      </c>
      <c r="S22" s="8" t="s">
        <v>293</v>
      </c>
      <c r="T22" s="8"/>
    </row>
    <row r="23" spans="1:20">
      <c r="A23" s="43">
        <v>5337</v>
      </c>
      <c r="B23" s="43">
        <v>2.3236400011228397E-3</v>
      </c>
      <c r="C23" s="8"/>
      <c r="D23" s="25">
        <f t="shared" si="3"/>
        <v>0.53369999999999995</v>
      </c>
      <c r="E23" s="25">
        <f t="shared" si="4"/>
        <v>0.23236400011228397</v>
      </c>
      <c r="F23" s="25">
        <f t="shared" si="9"/>
        <v>0.28483568999999997</v>
      </c>
      <c r="G23" s="25">
        <f t="shared" si="10"/>
        <v>0.15201680775299997</v>
      </c>
      <c r="H23" s="25">
        <f t="shared" si="11"/>
        <v>8.113137029777609E-2</v>
      </c>
      <c r="I23" s="25">
        <f t="shared" si="12"/>
        <v>0.12401266685992594</v>
      </c>
      <c r="J23" s="25">
        <f t="shared" si="13"/>
        <v>6.6185560303142474E-2</v>
      </c>
      <c r="K23" s="25">
        <f t="shared" ca="1" si="5"/>
        <v>0.61847208760998484</v>
      </c>
      <c r="L23" s="25">
        <f t="shared" ca="1" si="14"/>
        <v>0.14907945523113222</v>
      </c>
      <c r="M23" s="25">
        <f t="shared" ca="1" si="6"/>
        <v>3611686282462196.5</v>
      </c>
      <c r="N23" s="25">
        <f t="shared" ca="1" si="7"/>
        <v>1051361869615475.5</v>
      </c>
      <c r="O23" s="25">
        <f t="shared" ca="1" si="8"/>
        <v>13900980805851.996</v>
      </c>
      <c r="P23" s="8">
        <f t="shared" ca="1" si="15"/>
        <v>-0.38610808749770087</v>
      </c>
      <c r="Q23" s="8"/>
      <c r="R23" s="8">
        <v>23</v>
      </c>
      <c r="S23" s="8" t="s">
        <v>294</v>
      </c>
      <c r="T23" s="8"/>
    </row>
    <row r="24" spans="1:20">
      <c r="A24" s="43">
        <v>5337.5</v>
      </c>
      <c r="B24" s="43">
        <v>1.6980499996861909E-2</v>
      </c>
      <c r="C24" s="8"/>
      <c r="D24" s="25">
        <f t="shared" si="3"/>
        <v>0.53374999999999995</v>
      </c>
      <c r="E24" s="25">
        <f t="shared" si="4"/>
        <v>1.6980499996861909</v>
      </c>
      <c r="F24" s="25">
        <f t="shared" si="9"/>
        <v>0.28488906249999996</v>
      </c>
      <c r="G24" s="25">
        <f t="shared" si="10"/>
        <v>0.15205953710937495</v>
      </c>
      <c r="H24" s="25">
        <f t="shared" si="11"/>
        <v>8.1161777932128878E-2</v>
      </c>
      <c r="I24" s="25">
        <f t="shared" si="12"/>
        <v>0.90633418733250426</v>
      </c>
      <c r="J24" s="25">
        <f t="shared" si="13"/>
        <v>0.48375587248872409</v>
      </c>
      <c r="K24" s="25">
        <f t="shared" ca="1" si="5"/>
        <v>0.61847128553218722</v>
      </c>
      <c r="L24" s="25">
        <f t="shared" ca="1" si="14"/>
        <v>1.1654902000544118</v>
      </c>
      <c r="M24" s="25">
        <f t="shared" ca="1" si="6"/>
        <v>3611428245080062.5</v>
      </c>
      <c r="N24" s="25">
        <f t="shared" ca="1" si="7"/>
        <v>1051267385500954.6</v>
      </c>
      <c r="O24" s="25">
        <f t="shared" ca="1" si="8"/>
        <v>13899593878158.328</v>
      </c>
      <c r="P24" s="8">
        <f t="shared" ca="1" si="15"/>
        <v>1.0795787141540036</v>
      </c>
      <c r="Q24" s="8"/>
      <c r="R24" s="8">
        <v>24</v>
      </c>
      <c r="S24" s="8" t="s">
        <v>278</v>
      </c>
      <c r="T24" s="8"/>
    </row>
    <row r="25" spans="1:20">
      <c r="A25" s="43">
        <v>5350.5</v>
      </c>
      <c r="B25" s="43">
        <v>1.1058860000048298E-2</v>
      </c>
      <c r="C25" s="8"/>
      <c r="D25" s="25">
        <f t="shared" si="3"/>
        <v>0.53505000000000003</v>
      </c>
      <c r="E25" s="25">
        <f t="shared" si="4"/>
        <v>1.1058860000048298</v>
      </c>
      <c r="F25" s="25">
        <f t="shared" si="9"/>
        <v>0.28627850250000003</v>
      </c>
      <c r="G25" s="25">
        <f t="shared" si="10"/>
        <v>0.15317331276262502</v>
      </c>
      <c r="H25" s="25">
        <f t="shared" si="11"/>
        <v>8.1955380993642524E-2</v>
      </c>
      <c r="I25" s="25">
        <f t="shared" si="12"/>
        <v>0.59170430430258425</v>
      </c>
      <c r="J25" s="25">
        <f t="shared" si="13"/>
        <v>0.31659138801709774</v>
      </c>
      <c r="K25" s="25">
        <f t="shared" ca="1" si="5"/>
        <v>0.61845033153606421</v>
      </c>
      <c r="L25" s="25">
        <f t="shared" ca="1" si="14"/>
        <v>0.2375935308955924</v>
      </c>
      <c r="M25" s="25">
        <f t="shared" ca="1" si="6"/>
        <v>3604723748219066</v>
      </c>
      <c r="N25" s="25">
        <f t="shared" ca="1" si="7"/>
        <v>1048812783236331.6</v>
      </c>
      <c r="O25" s="25">
        <f t="shared" ca="1" si="8"/>
        <v>13863565755277.057</v>
      </c>
      <c r="P25" s="8">
        <f t="shared" ca="1" si="15"/>
        <v>0.48743566846876563</v>
      </c>
      <c r="Q25" s="8"/>
      <c r="R25" s="8">
        <v>25</v>
      </c>
      <c r="S25" s="8" t="s">
        <v>279</v>
      </c>
      <c r="T25" s="8"/>
    </row>
    <row r="26" spans="1:20">
      <c r="A26" s="43">
        <v>5351</v>
      </c>
      <c r="B26" s="43">
        <v>6.7157200028304942E-3</v>
      </c>
      <c r="C26" s="8"/>
      <c r="D26" s="25">
        <f t="shared" si="3"/>
        <v>0.53510000000000002</v>
      </c>
      <c r="E26" s="25">
        <f t="shared" si="4"/>
        <v>0.67157200028304942</v>
      </c>
      <c r="F26" s="25">
        <f t="shared" si="9"/>
        <v>0.28633201000000003</v>
      </c>
      <c r="G26" s="25">
        <f t="shared" si="10"/>
        <v>0.15321625855100002</v>
      </c>
      <c r="H26" s="25">
        <f t="shared" si="11"/>
        <v>8.1986019950640115E-2</v>
      </c>
      <c r="I26" s="25">
        <f t="shared" si="12"/>
        <v>0.35935817735145975</v>
      </c>
      <c r="J26" s="25">
        <f t="shared" si="13"/>
        <v>0.19229256070076611</v>
      </c>
      <c r="K26" s="25">
        <f t="shared" ca="1" si="5"/>
        <v>0.61844952176800616</v>
      </c>
      <c r="L26" s="25">
        <f t="shared" ca="1" si="14"/>
        <v>2.8219977235812328E-3</v>
      </c>
      <c r="M26" s="25">
        <f t="shared" ca="1" si="6"/>
        <v>3604466055025708</v>
      </c>
      <c r="N26" s="25">
        <f t="shared" ca="1" si="7"/>
        <v>1048718451768084.1</v>
      </c>
      <c r="O26" s="25">
        <f t="shared" ca="1" si="8"/>
        <v>13862181288488.199</v>
      </c>
      <c r="P26" s="8">
        <f t="shared" ca="1" si="15"/>
        <v>5.3122478515043259E-2</v>
      </c>
      <c r="Q26" s="8"/>
      <c r="R26" s="8">
        <v>26</v>
      </c>
      <c r="S26" s="8" t="s">
        <v>295</v>
      </c>
      <c r="T26" s="8"/>
    </row>
    <row r="27" spans="1:20">
      <c r="A27" s="43">
        <v>5355</v>
      </c>
      <c r="B27" s="43">
        <v>-4.0293999991263263E-3</v>
      </c>
      <c r="C27" s="8"/>
      <c r="D27" s="25">
        <f t="shared" si="3"/>
        <v>0.53549999999999998</v>
      </c>
      <c r="E27" s="25">
        <f t="shared" si="4"/>
        <v>-0.40293999991263263</v>
      </c>
      <c r="F27" s="25">
        <f t="shared" si="9"/>
        <v>0.28676024999999999</v>
      </c>
      <c r="G27" s="25">
        <f t="shared" si="10"/>
        <v>0.15356011387499999</v>
      </c>
      <c r="H27" s="25">
        <f t="shared" si="11"/>
        <v>8.2231440980062492E-2</v>
      </c>
      <c r="I27" s="25">
        <f t="shared" si="12"/>
        <v>-0.21577436995321475</v>
      </c>
      <c r="J27" s="25">
        <f t="shared" si="13"/>
        <v>-0.1155471751099465</v>
      </c>
      <c r="K27" s="25">
        <f t="shared" ca="1" si="5"/>
        <v>0.61844303336986117</v>
      </c>
      <c r="L27" s="25">
        <f t="shared" ca="1" si="14"/>
        <v>1.0432233006773479</v>
      </c>
      <c r="M27" s="25">
        <f t="shared" ca="1" si="6"/>
        <v>3602404968174523.5</v>
      </c>
      <c r="N27" s="25">
        <f t="shared" ca="1" si="7"/>
        <v>1047964003438702.8</v>
      </c>
      <c r="O27" s="25">
        <f t="shared" ca="1" si="8"/>
        <v>13851108833448.545</v>
      </c>
      <c r="P27" s="8">
        <f t="shared" ca="1" si="15"/>
        <v>-1.0213830332824938</v>
      </c>
      <c r="Q27" s="8"/>
      <c r="R27" s="8"/>
      <c r="S27" s="8"/>
      <c r="T27" s="8"/>
    </row>
    <row r="28" spans="1:20">
      <c r="A28" s="43">
        <v>5468.5</v>
      </c>
      <c r="B28" s="43">
        <v>1.1077820003265515E-2</v>
      </c>
      <c r="C28" s="8"/>
      <c r="D28" s="25">
        <f t="shared" si="3"/>
        <v>0.54684999999999995</v>
      </c>
      <c r="E28" s="25">
        <f t="shared" si="4"/>
        <v>1.1077820003265515</v>
      </c>
      <c r="F28" s="25">
        <f t="shared" si="9"/>
        <v>0.29904492249999992</v>
      </c>
      <c r="G28" s="25">
        <f t="shared" si="10"/>
        <v>0.16353271586912493</v>
      </c>
      <c r="H28" s="25">
        <f t="shared" si="11"/>
        <v>8.942786567303096E-2</v>
      </c>
      <c r="I28" s="25">
        <f t="shared" si="12"/>
        <v>0.60579058687857468</v>
      </c>
      <c r="J28" s="25">
        <f t="shared" si="13"/>
        <v>0.33127658243454855</v>
      </c>
      <c r="K28" s="25">
        <f t="shared" ca="1" si="5"/>
        <v>0.61825132809204986</v>
      </c>
      <c r="L28" s="25">
        <f t="shared" ca="1" si="14"/>
        <v>0.23964027905836308</v>
      </c>
      <c r="M28" s="25">
        <f t="shared" ca="1" si="6"/>
        <v>3544260683767476.5</v>
      </c>
      <c r="N28" s="25">
        <f t="shared" ca="1" si="7"/>
        <v>1026706845601426.6</v>
      </c>
      <c r="O28" s="25">
        <f t="shared" ca="1" si="8"/>
        <v>13539350644560.51</v>
      </c>
      <c r="P28" s="8">
        <f t="shared" ca="1" si="15"/>
        <v>0.48953067223450164</v>
      </c>
      <c r="Q28" s="8"/>
      <c r="R28" s="8"/>
      <c r="S28" s="8"/>
      <c r="T28" s="8"/>
    </row>
    <row r="29" spans="1:20">
      <c r="A29" s="43">
        <v>5473</v>
      </c>
      <c r="B29" s="43">
        <v>2.9895600018789992E-3</v>
      </c>
      <c r="C29" s="8"/>
      <c r="D29" s="25">
        <f t="shared" si="3"/>
        <v>0.54730000000000001</v>
      </c>
      <c r="E29" s="25">
        <f t="shared" si="4"/>
        <v>0.29895600018789992</v>
      </c>
      <c r="F29" s="25">
        <f t="shared" si="9"/>
        <v>0.29953729000000001</v>
      </c>
      <c r="G29" s="25">
        <f t="shared" si="10"/>
        <v>0.16393675881700001</v>
      </c>
      <c r="H29" s="25">
        <f t="shared" si="11"/>
        <v>8.9722588100544107E-2</v>
      </c>
      <c r="I29" s="25">
        <f t="shared" si="12"/>
        <v>0.16361861890283763</v>
      </c>
      <c r="J29" s="25">
        <f t="shared" si="13"/>
        <v>8.9548470125523041E-2</v>
      </c>
      <c r="K29" s="25">
        <f t="shared" ca="1" si="5"/>
        <v>0.61824342495869067</v>
      </c>
      <c r="L29" s="25">
        <f t="shared" ca="1" si="14"/>
        <v>0.10194445961676336</v>
      </c>
      <c r="M29" s="25">
        <f t="shared" ca="1" si="6"/>
        <v>3541968871026504</v>
      </c>
      <c r="N29" s="25">
        <f t="shared" ca="1" si="7"/>
        <v>1025870019337436.3</v>
      </c>
      <c r="O29" s="25">
        <f t="shared" ca="1" si="8"/>
        <v>13527086367870.965</v>
      </c>
      <c r="P29" s="8">
        <f t="shared" ca="1" si="15"/>
        <v>-0.31928742477079075</v>
      </c>
      <c r="Q29" s="8"/>
      <c r="R29" s="8"/>
      <c r="S29" s="8"/>
      <c r="T29" s="8"/>
    </row>
    <row r="30" spans="1:20">
      <c r="A30" s="43">
        <v>5477.5</v>
      </c>
      <c r="B30" s="43">
        <v>4.9012999952537939E-3</v>
      </c>
      <c r="C30" s="8"/>
      <c r="D30" s="25">
        <f t="shared" si="3"/>
        <v>0.54774999999999996</v>
      </c>
      <c r="E30" s="25">
        <f t="shared" si="4"/>
        <v>0.49012999952537939</v>
      </c>
      <c r="F30" s="25">
        <f t="shared" si="9"/>
        <v>0.30003006249999997</v>
      </c>
      <c r="G30" s="25">
        <f t="shared" si="10"/>
        <v>0.16434146673437497</v>
      </c>
      <c r="H30" s="25">
        <f t="shared" si="11"/>
        <v>9.0018038403753886E-2</v>
      </c>
      <c r="I30" s="25">
        <f t="shared" si="12"/>
        <v>0.26846870724002653</v>
      </c>
      <c r="J30" s="25">
        <f t="shared" si="13"/>
        <v>0.14705373439072453</v>
      </c>
      <c r="K30" s="25">
        <f t="shared" ca="1" si="5"/>
        <v>0.61823549875455008</v>
      </c>
      <c r="L30" s="25">
        <f t="shared" ca="1" si="14"/>
        <v>1.6411018932755053E-2</v>
      </c>
      <c r="M30" s="25">
        <f t="shared" ca="1" si="6"/>
        <v>3539678082950604.5</v>
      </c>
      <c r="N30" s="25">
        <f t="shared" ca="1" si="7"/>
        <v>1025033647047357.1</v>
      </c>
      <c r="O30" s="25">
        <f t="shared" ca="1" si="8"/>
        <v>13514829405249.896</v>
      </c>
      <c r="P30" s="8">
        <f t="shared" ca="1" si="15"/>
        <v>-0.12810549922917069</v>
      </c>
      <c r="Q30" s="8"/>
      <c r="R30" s="8"/>
      <c r="S30" s="8"/>
      <c r="T30" s="8"/>
    </row>
    <row r="31" spans="1:20">
      <c r="A31" s="43">
        <v>6557.5</v>
      </c>
      <c r="B31" s="43">
        <v>6.7188999964855611E-3</v>
      </c>
      <c r="C31" s="8"/>
      <c r="D31" s="25">
        <f t="shared" si="3"/>
        <v>0.65575000000000006</v>
      </c>
      <c r="E31" s="25">
        <f t="shared" si="4"/>
        <v>0.67188999964855611</v>
      </c>
      <c r="F31" s="25">
        <f t="shared" si="9"/>
        <v>0.43000806250000007</v>
      </c>
      <c r="G31" s="25">
        <f t="shared" si="10"/>
        <v>0.28197778698437509</v>
      </c>
      <c r="H31" s="25">
        <f t="shared" si="11"/>
        <v>0.18490693381500398</v>
      </c>
      <c r="I31" s="25">
        <f t="shared" si="12"/>
        <v>0.44059186726954069</v>
      </c>
      <c r="J31" s="25">
        <f t="shared" si="13"/>
        <v>0.28891811696200131</v>
      </c>
      <c r="K31" s="25">
        <f t="shared" ca="1" si="5"/>
        <v>0.61566600276330286</v>
      </c>
      <c r="L31" s="25">
        <f t="shared" ca="1" si="14"/>
        <v>3.1611378257529682E-3</v>
      </c>
      <c r="M31" s="25">
        <f t="shared" ca="1" si="6"/>
        <v>3018885183248644.5</v>
      </c>
      <c r="N31" s="25">
        <f t="shared" ca="1" si="7"/>
        <v>837113800810945.5</v>
      </c>
      <c r="O31" s="25">
        <f t="shared" ca="1" si="8"/>
        <v>10779154477287.451</v>
      </c>
      <c r="P31" s="8">
        <f t="shared" ca="1" si="15"/>
        <v>5.6223996885253258E-2</v>
      </c>
      <c r="Q31" s="8"/>
      <c r="R31" s="8"/>
      <c r="S31" s="8"/>
      <c r="T31" s="8"/>
    </row>
    <row r="32" spans="1:20">
      <c r="A32" s="43">
        <v>6891</v>
      </c>
      <c r="B32" s="43">
        <v>3.8445200043497607E-3</v>
      </c>
      <c r="C32" s="8"/>
      <c r="D32" s="25">
        <f t="shared" si="3"/>
        <v>0.68910000000000005</v>
      </c>
      <c r="E32" s="25">
        <f t="shared" si="4"/>
        <v>0.38445200043497607</v>
      </c>
      <c r="F32" s="25">
        <f t="shared" si="9"/>
        <v>0.47485881000000008</v>
      </c>
      <c r="G32" s="25">
        <f t="shared" si="10"/>
        <v>0.32722520597100008</v>
      </c>
      <c r="H32" s="25">
        <f t="shared" si="11"/>
        <v>0.22549088943461618</v>
      </c>
      <c r="I32" s="25">
        <f t="shared" si="12"/>
        <v>0.264925873499742</v>
      </c>
      <c r="J32" s="25">
        <f t="shared" si="13"/>
        <v>0.18256041942867224</v>
      </c>
      <c r="K32" s="25">
        <f t="shared" ca="1" si="5"/>
        <v>0.61460401813385979</v>
      </c>
      <c r="L32" s="25">
        <f t="shared" ca="1" si="14"/>
        <v>5.296995125086728E-2</v>
      </c>
      <c r="M32" s="25">
        <f t="shared" ca="1" si="6"/>
        <v>2869405929967746</v>
      </c>
      <c r="N32" s="25">
        <f t="shared" ca="1" si="7"/>
        <v>784074746972489.13</v>
      </c>
      <c r="O32" s="25">
        <f t="shared" ca="1" si="8"/>
        <v>10014433073168.436</v>
      </c>
      <c r="P32" s="8">
        <f t="shared" ca="1" si="15"/>
        <v>-0.23015201769888372</v>
      </c>
      <c r="Q32" s="8"/>
      <c r="R32" s="8"/>
      <c r="S32" s="8"/>
      <c r="T32" s="8"/>
    </row>
    <row r="33" spans="1:20">
      <c r="A33" s="43">
        <v>8423</v>
      </c>
      <c r="B33" s="43">
        <v>5.463559995405376E-3</v>
      </c>
      <c r="C33" s="8"/>
      <c r="D33" s="25">
        <f t="shared" si="3"/>
        <v>0.84230000000000005</v>
      </c>
      <c r="E33" s="25">
        <f t="shared" si="4"/>
        <v>0.5463559995405376</v>
      </c>
      <c r="F33" s="25">
        <f t="shared" si="9"/>
        <v>0.70946929000000003</v>
      </c>
      <c r="G33" s="25">
        <f t="shared" si="10"/>
        <v>0.59758598296700005</v>
      </c>
      <c r="H33" s="25">
        <f t="shared" si="11"/>
        <v>0.50334667345310413</v>
      </c>
      <c r="I33" s="25">
        <f t="shared" si="12"/>
        <v>0.46019565841299487</v>
      </c>
      <c r="J33" s="25">
        <f t="shared" si="13"/>
        <v>0.38762280308126562</v>
      </c>
      <c r="K33" s="25">
        <f t="shared" ca="1" si="5"/>
        <v>0.60809755013720357</v>
      </c>
      <c r="L33" s="25">
        <f t="shared" ca="1" si="14"/>
        <v>3.8120190700806642E-3</v>
      </c>
      <c r="M33" s="25">
        <f t="shared" ca="1" si="6"/>
        <v>2247413774892777.3</v>
      </c>
      <c r="N33" s="25">
        <f t="shared" ca="1" si="7"/>
        <v>568642594827817.63</v>
      </c>
      <c r="O33" s="25">
        <f t="shared" ca="1" si="8"/>
        <v>6951619642079.7676</v>
      </c>
      <c r="P33" s="8">
        <f t="shared" ca="1" si="15"/>
        <v>-6.1741550596665973E-2</v>
      </c>
      <c r="Q33" s="8"/>
      <c r="R33" s="8"/>
      <c r="S33" s="8"/>
      <c r="T33" s="8"/>
    </row>
    <row r="34" spans="1:20">
      <c r="A34" s="43">
        <v>8441</v>
      </c>
      <c r="B34" s="43">
        <v>4.1105199998128228E-3</v>
      </c>
      <c r="C34" s="8"/>
      <c r="D34" s="25">
        <f t="shared" si="3"/>
        <v>0.84409999999999996</v>
      </c>
      <c r="E34" s="25">
        <f t="shared" si="4"/>
        <v>0.41105199998128228</v>
      </c>
      <c r="F34" s="25">
        <f t="shared" si="9"/>
        <v>0.71250480999999999</v>
      </c>
      <c r="G34" s="25">
        <f t="shared" si="10"/>
        <v>0.60142531012099998</v>
      </c>
      <c r="H34" s="25">
        <f t="shared" si="11"/>
        <v>0.5076631042731361</v>
      </c>
      <c r="I34" s="25">
        <f t="shared" si="12"/>
        <v>0.34696899318420038</v>
      </c>
      <c r="J34" s="25">
        <f t="shared" si="13"/>
        <v>0.29287652714678353</v>
      </c>
      <c r="K34" s="25">
        <f t="shared" ca="1" si="5"/>
        <v>0.60800521018033371</v>
      </c>
      <c r="L34" s="25">
        <f t="shared" ca="1" si="14"/>
        <v>3.8790567007711739E-2</v>
      </c>
      <c r="M34" s="25">
        <f t="shared" ca="1" si="6"/>
        <v>2240712196192007</v>
      </c>
      <c r="N34" s="25">
        <f t="shared" ca="1" si="7"/>
        <v>566374404698439.75</v>
      </c>
      <c r="O34" s="25">
        <f t="shared" ca="1" si="8"/>
        <v>6919813196057.9854</v>
      </c>
      <c r="P34" s="8">
        <f t="shared" ca="1" si="15"/>
        <v>-0.19695321019905143</v>
      </c>
      <c r="Q34" s="8"/>
      <c r="R34" s="8"/>
      <c r="S34" s="8"/>
      <c r="T34" s="8"/>
    </row>
    <row r="35" spans="1:20">
      <c r="A35" s="43">
        <v>8464.5</v>
      </c>
      <c r="B35" s="43">
        <v>5.9829400051967241E-3</v>
      </c>
      <c r="C35" s="8"/>
      <c r="D35" s="25">
        <f t="shared" si="3"/>
        <v>0.84645000000000004</v>
      </c>
      <c r="E35" s="25">
        <f t="shared" si="4"/>
        <v>0.59829400051967241</v>
      </c>
      <c r="F35" s="25">
        <f t="shared" si="9"/>
        <v>0.71647760250000003</v>
      </c>
      <c r="G35" s="25">
        <f t="shared" si="10"/>
        <v>0.60646246663612502</v>
      </c>
      <c r="H35" s="25">
        <f t="shared" si="11"/>
        <v>0.51334015488414808</v>
      </c>
      <c r="I35" s="25">
        <f t="shared" si="12"/>
        <v>0.50642595673987678</v>
      </c>
      <c r="J35" s="25">
        <f t="shared" si="13"/>
        <v>0.42866425108246869</v>
      </c>
      <c r="K35" s="25">
        <f t="shared" ca="1" si="5"/>
        <v>0.60788409968653057</v>
      </c>
      <c r="L35" s="25">
        <f t="shared" ca="1" si="14"/>
        <v>9.1970002030173517E-5</v>
      </c>
      <c r="M35" s="25">
        <f t="shared" ca="1" si="6"/>
        <v>2231983393133449</v>
      </c>
      <c r="N35" s="25">
        <f t="shared" ca="1" si="7"/>
        <v>563421992127664.88</v>
      </c>
      <c r="O35" s="25">
        <f t="shared" ca="1" si="8"/>
        <v>6878428057450.0078</v>
      </c>
      <c r="P35" s="8">
        <f t="shared" ca="1" si="15"/>
        <v>-9.590099166858157E-3</v>
      </c>
      <c r="Q35" s="8"/>
      <c r="R35" s="8"/>
      <c r="S35" s="8"/>
      <c r="T35" s="8"/>
    </row>
    <row r="36" spans="1:20">
      <c r="A36" s="43">
        <v>8509</v>
      </c>
      <c r="B36" s="43">
        <v>6.4434800005983561E-3</v>
      </c>
      <c r="C36" s="8"/>
      <c r="D36" s="25">
        <f t="shared" si="3"/>
        <v>0.85089999999999999</v>
      </c>
      <c r="E36" s="25">
        <f t="shared" si="4"/>
        <v>0.64434800005983561</v>
      </c>
      <c r="F36" s="25">
        <f t="shared" si="9"/>
        <v>0.72403081000000002</v>
      </c>
      <c r="G36" s="25">
        <f t="shared" si="10"/>
        <v>0.61607781622900004</v>
      </c>
      <c r="H36" s="25">
        <f t="shared" si="11"/>
        <v>0.52422061382925611</v>
      </c>
      <c r="I36" s="25">
        <f t="shared" si="12"/>
        <v>0.54827571325091407</v>
      </c>
      <c r="J36" s="25">
        <f t="shared" si="13"/>
        <v>0.46652780440520275</v>
      </c>
      <c r="K36" s="25">
        <f t="shared" ca="1" si="5"/>
        <v>0.60765303903636869</v>
      </c>
      <c r="L36" s="25">
        <f t="shared" ca="1" si="14"/>
        <v>1.3465201645137565E-3</v>
      </c>
      <c r="M36" s="25">
        <f t="shared" ca="1" si="6"/>
        <v>2215517808869715.3</v>
      </c>
      <c r="N36" s="25">
        <f t="shared" ca="1" si="7"/>
        <v>557858608821730.81</v>
      </c>
      <c r="O36" s="25">
        <f t="shared" ca="1" si="8"/>
        <v>6800493641829.7363</v>
      </c>
      <c r="P36" s="8">
        <f t="shared" ca="1" si="15"/>
        <v>3.6694961023466921E-2</v>
      </c>
      <c r="Q36" s="8"/>
      <c r="R36" s="8"/>
      <c r="S36" s="8"/>
      <c r="T36" s="8"/>
    </row>
    <row r="37" spans="1:20">
      <c r="A37" s="43">
        <v>8613</v>
      </c>
      <c r="B37" s="43">
        <v>1.0703600055421703E-3</v>
      </c>
      <c r="C37" s="8"/>
      <c r="D37" s="25">
        <f t="shared" si="3"/>
        <v>0.86129999999999995</v>
      </c>
      <c r="E37" s="25">
        <f t="shared" si="4"/>
        <v>0.10703600055421703</v>
      </c>
      <c r="F37" s="25">
        <f t="shared" si="9"/>
        <v>0.74183768999999988</v>
      </c>
      <c r="G37" s="25">
        <f t="shared" si="10"/>
        <v>0.63894480239699991</v>
      </c>
      <c r="H37" s="25">
        <f t="shared" si="11"/>
        <v>0.55032315830453593</v>
      </c>
      <c r="I37" s="25">
        <f t="shared" si="12"/>
        <v>9.2190107277347125E-2</v>
      </c>
      <c r="J37" s="25">
        <f t="shared" si="13"/>
        <v>7.940333939797907E-2</v>
      </c>
      <c r="K37" s="25">
        <f t="shared" ca="1" si="5"/>
        <v>0.60710423446566442</v>
      </c>
      <c r="L37" s="25">
        <f t="shared" ca="1" si="14"/>
        <v>0.25006823856731408</v>
      </c>
      <c r="M37" s="25">
        <f t="shared" ca="1" si="6"/>
        <v>2177358928622765.5</v>
      </c>
      <c r="N37" s="25">
        <f t="shared" ca="1" si="7"/>
        <v>544995550334884.25</v>
      </c>
      <c r="O37" s="25">
        <f t="shared" ca="1" si="8"/>
        <v>6620555181765.0586</v>
      </c>
      <c r="P37" s="8">
        <f t="shared" ca="1" si="15"/>
        <v>-0.50006823391144739</v>
      </c>
      <c r="Q37" s="8"/>
      <c r="R37" s="8"/>
      <c r="S37" s="8"/>
      <c r="T37" s="8"/>
    </row>
    <row r="38" spans="1:20">
      <c r="A38" s="43">
        <v>8640.5</v>
      </c>
      <c r="B38" s="43">
        <v>-9.8023399987141602E-3</v>
      </c>
      <c r="C38" s="8"/>
      <c r="D38" s="25">
        <f t="shared" si="3"/>
        <v>0.86404999999999998</v>
      </c>
      <c r="E38" s="25">
        <f t="shared" si="4"/>
        <v>-0.98023399987141602</v>
      </c>
      <c r="F38" s="25">
        <f t="shared" si="9"/>
        <v>0.74658240249999996</v>
      </c>
      <c r="G38" s="25">
        <f t="shared" si="10"/>
        <v>0.64508452488012491</v>
      </c>
      <c r="H38" s="25">
        <f t="shared" si="11"/>
        <v>0.55738528372267193</v>
      </c>
      <c r="I38" s="25">
        <f t="shared" si="12"/>
        <v>-0.846971187588897</v>
      </c>
      <c r="J38" s="25">
        <f t="shared" si="13"/>
        <v>-0.73182545463618642</v>
      </c>
      <c r="K38" s="25">
        <f t="shared" ca="1" si="5"/>
        <v>0.60695705787953158</v>
      </c>
      <c r="L38" s="25">
        <f t="shared" ca="1" si="14"/>
        <v>2.5191754538045719</v>
      </c>
      <c r="M38" s="25">
        <f t="shared" ca="1" si="6"/>
        <v>2167344057671468.8</v>
      </c>
      <c r="N38" s="25">
        <f t="shared" ca="1" si="7"/>
        <v>541626663552349.69</v>
      </c>
      <c r="O38" s="25">
        <f t="shared" ca="1" si="8"/>
        <v>6573488020711.5928</v>
      </c>
      <c r="P38" s="8">
        <f t="shared" ca="1" si="15"/>
        <v>-1.5871910577509476</v>
      </c>
      <c r="Q38" s="8"/>
      <c r="R38" s="8"/>
      <c r="S38" s="8"/>
      <c r="T38" s="8"/>
    </row>
    <row r="39" spans="1:20">
      <c r="A39" s="43">
        <v>8654</v>
      </c>
      <c r="B39" s="43">
        <v>-6.7119995946995914E-5</v>
      </c>
      <c r="C39" s="8"/>
      <c r="D39" s="25">
        <f t="shared" si="3"/>
        <v>0.86539999999999995</v>
      </c>
      <c r="E39" s="25">
        <f t="shared" si="4"/>
        <v>-6.7119995946995914E-3</v>
      </c>
      <c r="F39" s="25">
        <f t="shared" si="9"/>
        <v>0.74891715999999986</v>
      </c>
      <c r="G39" s="25">
        <f t="shared" si="10"/>
        <v>0.64811291026399986</v>
      </c>
      <c r="H39" s="25">
        <f t="shared" si="11"/>
        <v>0.56087691254246541</v>
      </c>
      <c r="I39" s="25">
        <f t="shared" si="12"/>
        <v>-5.8085644492530258E-3</v>
      </c>
      <c r="J39" s="25">
        <f t="shared" si="13"/>
        <v>-5.0267316743835685E-3</v>
      </c>
      <c r="K39" s="25">
        <f t="shared" ca="1" si="5"/>
        <v>0.60688449225475116</v>
      </c>
      <c r="L39" s="25">
        <f t="shared" ca="1" si="14"/>
        <v>0.37650065480995309</v>
      </c>
      <c r="M39" s="25">
        <f t="shared" ca="1" si="6"/>
        <v>2162439142302404.3</v>
      </c>
      <c r="N39" s="25">
        <f t="shared" ca="1" si="7"/>
        <v>539977787574602.06</v>
      </c>
      <c r="O39" s="25">
        <f t="shared" ca="1" si="8"/>
        <v>6550460484171.2422</v>
      </c>
      <c r="P39" s="8">
        <f t="shared" ca="1" si="15"/>
        <v>-0.61359649184945075</v>
      </c>
      <c r="Q39" s="8"/>
      <c r="R39" s="8"/>
      <c r="S39" s="8"/>
      <c r="T39" s="8"/>
    </row>
    <row r="40" spans="1:20">
      <c r="A40" s="43">
        <v>8667.5</v>
      </c>
      <c r="B40" s="43">
        <v>3.6681000055978075E-3</v>
      </c>
      <c r="C40" s="8"/>
      <c r="D40" s="25">
        <f t="shared" si="3"/>
        <v>0.86675000000000002</v>
      </c>
      <c r="E40" s="25">
        <f t="shared" si="4"/>
        <v>0.36681000055978075</v>
      </c>
      <c r="F40" s="25">
        <f t="shared" si="9"/>
        <v>0.75125556250000003</v>
      </c>
      <c r="G40" s="25">
        <f t="shared" si="10"/>
        <v>0.65115075879687501</v>
      </c>
      <c r="H40" s="25">
        <f t="shared" si="11"/>
        <v>0.56438492018719144</v>
      </c>
      <c r="I40" s="25">
        <f t="shared" si="12"/>
        <v>0.31793256798518998</v>
      </c>
      <c r="J40" s="25">
        <f t="shared" si="13"/>
        <v>0.27556805330116341</v>
      </c>
      <c r="K40" s="25">
        <f t="shared" ca="1" si="5"/>
        <v>0.6068117189929384</v>
      </c>
      <c r="L40" s="25">
        <f t="shared" ca="1" si="14"/>
        <v>5.7600824850868683E-2</v>
      </c>
      <c r="M40" s="25">
        <f t="shared" ca="1" si="6"/>
        <v>2157541775059099.8</v>
      </c>
      <c r="N40" s="25">
        <f t="shared" ca="1" si="7"/>
        <v>538332160999223.75</v>
      </c>
      <c r="O40" s="25">
        <f t="shared" ca="1" si="8"/>
        <v>6527484341258.5361</v>
      </c>
      <c r="P40" s="8">
        <f t="shared" ca="1" si="15"/>
        <v>-0.24000171843315765</v>
      </c>
      <c r="Q40" s="8"/>
      <c r="R40" s="8"/>
      <c r="S40" s="8"/>
      <c r="T40" s="8"/>
    </row>
    <row r="41" spans="1:20">
      <c r="A41" s="43">
        <v>8781</v>
      </c>
      <c r="B41" s="43">
        <v>7.7532000432256609E-4</v>
      </c>
      <c r="C41" s="8"/>
      <c r="D41" s="25">
        <f t="shared" si="3"/>
        <v>0.87809999999999999</v>
      </c>
      <c r="E41" s="25">
        <f t="shared" si="4"/>
        <v>7.7532000432256609E-2</v>
      </c>
      <c r="F41" s="25">
        <f t="shared" si="9"/>
        <v>0.77105961000000001</v>
      </c>
      <c r="G41" s="25">
        <f t="shared" si="10"/>
        <v>0.67706744354100001</v>
      </c>
      <c r="H41" s="25">
        <f t="shared" si="11"/>
        <v>0.59453292217335207</v>
      </c>
      <c r="I41" s="25">
        <f t="shared" si="12"/>
        <v>6.8080849579564534E-2</v>
      </c>
      <c r="J41" s="25">
        <f t="shared" si="13"/>
        <v>5.9781794015815619E-2</v>
      </c>
      <c r="K41" s="25">
        <f t="shared" ca="1" si="5"/>
        <v>0.60619167332811197</v>
      </c>
      <c r="L41" s="25">
        <f t="shared" ca="1" si="14"/>
        <v>0.27948104974635279</v>
      </c>
      <c r="M41" s="25">
        <f t="shared" ca="1" si="6"/>
        <v>2116665182146367.3</v>
      </c>
      <c r="N41" s="25">
        <f t="shared" ca="1" si="7"/>
        <v>524624746564962.69</v>
      </c>
      <c r="O41" s="25">
        <f t="shared" ca="1" si="8"/>
        <v>6336339011324.0664</v>
      </c>
      <c r="P41" s="8">
        <f t="shared" ca="1" si="15"/>
        <v>-0.52865967289585536</v>
      </c>
      <c r="Q41" s="8"/>
      <c r="R41" s="8"/>
      <c r="S41" s="8"/>
      <c r="T41" s="8"/>
    </row>
    <row r="42" spans="1:20">
      <c r="A42" s="43">
        <v>8781</v>
      </c>
      <c r="B42" s="43">
        <v>1.7753200008883141E-3</v>
      </c>
      <c r="C42" s="8"/>
      <c r="D42" s="25">
        <f t="shared" si="3"/>
        <v>0.87809999999999999</v>
      </c>
      <c r="E42" s="25">
        <f t="shared" si="4"/>
        <v>0.17753200008883141</v>
      </c>
      <c r="F42" s="25">
        <f t="shared" si="9"/>
        <v>0.77105961000000001</v>
      </c>
      <c r="G42" s="25">
        <f t="shared" si="10"/>
        <v>0.67706744354100001</v>
      </c>
      <c r="H42" s="25">
        <f t="shared" si="11"/>
        <v>0.59453292217335207</v>
      </c>
      <c r="I42" s="25">
        <f t="shared" si="12"/>
        <v>0.15589084927800287</v>
      </c>
      <c r="J42" s="25">
        <f t="shared" si="13"/>
        <v>0.13688775475101431</v>
      </c>
      <c r="K42" s="25">
        <f t="shared" ca="1" si="5"/>
        <v>0.60619167332811197</v>
      </c>
      <c r="L42" s="25">
        <f t="shared" ca="1" si="14"/>
        <v>0.18374911546160677</v>
      </c>
      <c r="M42" s="25">
        <f t="shared" ca="1" si="6"/>
        <v>2116665182146367.3</v>
      </c>
      <c r="N42" s="25">
        <f t="shared" ca="1" si="7"/>
        <v>524624746564962.69</v>
      </c>
      <c r="O42" s="25">
        <f t="shared" ca="1" si="8"/>
        <v>6336339011324.0664</v>
      </c>
      <c r="P42" s="8">
        <f t="shared" ca="1" si="15"/>
        <v>-0.42865967323928056</v>
      </c>
      <c r="Q42" s="8"/>
      <c r="R42" s="8"/>
      <c r="S42" s="8"/>
      <c r="T42" s="8"/>
    </row>
    <row r="43" spans="1:20">
      <c r="A43" s="43">
        <v>8785.5</v>
      </c>
      <c r="B43" s="43">
        <v>9.6870600027614273E-3</v>
      </c>
      <c r="C43" s="8"/>
      <c r="D43" s="25">
        <f t="shared" si="3"/>
        <v>0.87855000000000005</v>
      </c>
      <c r="E43" s="25">
        <f t="shared" si="4"/>
        <v>0.96870600027614273</v>
      </c>
      <c r="F43" s="25">
        <f t="shared" si="9"/>
        <v>0.77185010250000008</v>
      </c>
      <c r="G43" s="25">
        <f t="shared" si="10"/>
        <v>0.6781089075513751</v>
      </c>
      <c r="H43" s="25">
        <f t="shared" si="11"/>
        <v>0.59575258072926063</v>
      </c>
      <c r="I43" s="25">
        <f t="shared" si="12"/>
        <v>0.85105665654260521</v>
      </c>
      <c r="J43" s="25">
        <f t="shared" si="13"/>
        <v>0.74769582560550585</v>
      </c>
      <c r="K43" s="25">
        <f t="shared" ca="1" si="5"/>
        <v>0.60616678753623687</v>
      </c>
      <c r="L43" s="25">
        <f t="shared" ca="1" si="14"/>
        <v>0.13143468077407072</v>
      </c>
      <c r="M43" s="25">
        <f t="shared" ca="1" si="6"/>
        <v>2115055454087612.5</v>
      </c>
      <c r="N43" s="25">
        <f t="shared" ca="1" si="7"/>
        <v>524085981556486.56</v>
      </c>
      <c r="O43" s="25">
        <f t="shared" ca="1" si="8"/>
        <v>6328834865536.5381</v>
      </c>
      <c r="P43" s="8">
        <f t="shared" ca="1" si="15"/>
        <v>0.36253921273990586</v>
      </c>
      <c r="Q43" s="8"/>
      <c r="R43" s="8"/>
      <c r="S43" s="8"/>
      <c r="T43" s="8"/>
    </row>
    <row r="44" spans="1:20">
      <c r="A44" s="43">
        <v>8790</v>
      </c>
      <c r="B44" s="43">
        <v>6.5987999987555668E-3</v>
      </c>
      <c r="C44" s="8"/>
      <c r="D44" s="25">
        <f t="shared" si="3"/>
        <v>0.879</v>
      </c>
      <c r="E44" s="25">
        <f t="shared" si="4"/>
        <v>0.65987999987555668</v>
      </c>
      <c r="F44" s="25">
        <f t="shared" si="9"/>
        <v>0.77264100000000002</v>
      </c>
      <c r="G44" s="25">
        <f t="shared" si="10"/>
        <v>0.67915143899999997</v>
      </c>
      <c r="H44" s="25">
        <f t="shared" si="11"/>
        <v>0.59697411488100005</v>
      </c>
      <c r="I44" s="25">
        <f t="shared" si="12"/>
        <v>0.58003451989061428</v>
      </c>
      <c r="J44" s="25">
        <f t="shared" si="13"/>
        <v>0.5098503429838499</v>
      </c>
      <c r="K44" s="25">
        <f t="shared" ca="1" si="5"/>
        <v>0.60614187867358027</v>
      </c>
      <c r="L44" s="25">
        <f t="shared" ca="1" si="14"/>
        <v>2.8877856703183064E-3</v>
      </c>
      <c r="M44" s="25">
        <f t="shared" ca="1" si="6"/>
        <v>2113446557387223</v>
      </c>
      <c r="N44" s="25">
        <f t="shared" ca="1" si="7"/>
        <v>523547573951360.63</v>
      </c>
      <c r="O44" s="25">
        <f t="shared" ca="1" si="8"/>
        <v>6321336367542.3301</v>
      </c>
      <c r="P44" s="8">
        <f t="shared" ca="1" si="15"/>
        <v>5.3738121201976408E-2</v>
      </c>
      <c r="Q44" s="8"/>
      <c r="R44" s="8"/>
      <c r="S44" s="8"/>
      <c r="T44" s="8"/>
    </row>
    <row r="45" spans="1:20">
      <c r="A45" s="43">
        <v>8867</v>
      </c>
      <c r="B45" s="43">
        <v>7.7552399961859919E-3</v>
      </c>
      <c r="C45" s="8"/>
      <c r="D45" s="25">
        <f t="shared" si="3"/>
        <v>0.88670000000000004</v>
      </c>
      <c r="E45" s="25">
        <f t="shared" si="4"/>
        <v>0.77552399961859919</v>
      </c>
      <c r="F45" s="25">
        <f t="shared" si="9"/>
        <v>0.78623689000000008</v>
      </c>
      <c r="G45" s="25">
        <f t="shared" si="10"/>
        <v>0.69715625036300011</v>
      </c>
      <c r="H45" s="25">
        <f t="shared" si="11"/>
        <v>0.61816844719687225</v>
      </c>
      <c r="I45" s="25">
        <f t="shared" si="12"/>
        <v>0.68765713046181198</v>
      </c>
      <c r="J45" s="25">
        <f t="shared" si="13"/>
        <v>0.60974557758048875</v>
      </c>
      <c r="K45" s="25">
        <f t="shared" ca="1" si="5"/>
        <v>0.6057120855251964</v>
      </c>
      <c r="L45" s="25">
        <f t="shared" ca="1" si="14"/>
        <v>2.8836086168065211E-2</v>
      </c>
      <c r="M45" s="25">
        <f t="shared" ca="1" si="6"/>
        <v>2086045119978244.5</v>
      </c>
      <c r="N45" s="25">
        <f t="shared" ca="1" si="7"/>
        <v>514390078818107.63</v>
      </c>
      <c r="O45" s="25">
        <f t="shared" ca="1" si="8"/>
        <v>6193901755853.4648</v>
      </c>
      <c r="P45" s="8">
        <f t="shared" ca="1" si="15"/>
        <v>0.16981191409340279</v>
      </c>
      <c r="Q45" s="8"/>
      <c r="R45" s="8"/>
      <c r="S45" s="8"/>
      <c r="T45" s="8"/>
    </row>
    <row r="46" spans="1:20">
      <c r="A46" s="43">
        <v>8885</v>
      </c>
      <c r="B46" s="43">
        <v>9.4021999975666404E-3</v>
      </c>
      <c r="C46" s="8"/>
      <c r="D46" s="25">
        <f t="shared" si="3"/>
        <v>0.88849999999999996</v>
      </c>
      <c r="E46" s="25">
        <f t="shared" si="4"/>
        <v>0.94021999975666404</v>
      </c>
      <c r="F46" s="25">
        <f t="shared" si="9"/>
        <v>0.78943224999999995</v>
      </c>
      <c r="G46" s="25">
        <f t="shared" si="10"/>
        <v>0.70141055412499986</v>
      </c>
      <c r="H46" s="25">
        <f t="shared" si="11"/>
        <v>0.62320327734006242</v>
      </c>
      <c r="I46" s="25">
        <f t="shared" si="12"/>
        <v>0.83538546978379591</v>
      </c>
      <c r="J46" s="25">
        <f t="shared" si="13"/>
        <v>0.74223998990290263</v>
      </c>
      <c r="K46" s="25">
        <f t="shared" ca="1" si="5"/>
        <v>0.60561064029994183</v>
      </c>
      <c r="L46" s="25">
        <f t="shared" ca="1" si="14"/>
        <v>0.11196342343603793</v>
      </c>
      <c r="M46" s="25">
        <f t="shared" ca="1" si="6"/>
        <v>2079674546019573.5</v>
      </c>
      <c r="N46" s="25">
        <f t="shared" ca="1" si="7"/>
        <v>512264383980402.81</v>
      </c>
      <c r="O46" s="25">
        <f t="shared" ca="1" si="8"/>
        <v>6164349070411.4424</v>
      </c>
      <c r="P46" s="8">
        <f t="shared" ca="1" si="15"/>
        <v>0.33460935945672221</v>
      </c>
      <c r="Q46" s="8"/>
      <c r="R46" s="8"/>
      <c r="S46" s="8"/>
      <c r="T46" s="8"/>
    </row>
    <row r="47" spans="1:20">
      <c r="A47" s="43">
        <v>8939.5</v>
      </c>
      <c r="B47" s="43">
        <v>1.9999400028609671E-3</v>
      </c>
      <c r="C47" s="8"/>
      <c r="D47" s="25">
        <f t="shared" si="3"/>
        <v>0.89395000000000002</v>
      </c>
      <c r="E47" s="25">
        <f t="shared" si="4"/>
        <v>0.19999400028609671</v>
      </c>
      <c r="F47" s="25">
        <f t="shared" si="9"/>
        <v>0.79914660250000003</v>
      </c>
      <c r="G47" s="25">
        <f t="shared" si="10"/>
        <v>0.71439710530487499</v>
      </c>
      <c r="H47" s="25">
        <f t="shared" si="11"/>
        <v>0.6386352922872931</v>
      </c>
      <c r="I47" s="25">
        <f t="shared" si="12"/>
        <v>0.17878463655575616</v>
      </c>
      <c r="J47" s="25">
        <f t="shared" si="13"/>
        <v>0.15982452584901821</v>
      </c>
      <c r="K47" s="25">
        <f t="shared" ca="1" si="5"/>
        <v>0.60530123587594764</v>
      </c>
      <c r="L47" s="25">
        <f t="shared" ca="1" si="14"/>
        <v>0.16427395522148694</v>
      </c>
      <c r="M47" s="25">
        <f t="shared" ca="1" si="6"/>
        <v>2060466368133625.3</v>
      </c>
      <c r="N47" s="25">
        <f t="shared" ca="1" si="7"/>
        <v>505862820830720.13</v>
      </c>
      <c r="O47" s="25">
        <f t="shared" ca="1" si="8"/>
        <v>6075415950220.084</v>
      </c>
      <c r="P47" s="8">
        <f t="shared" ca="1" si="15"/>
        <v>-0.40530723558985093</v>
      </c>
      <c r="Q47" s="8"/>
      <c r="R47" s="8"/>
      <c r="S47" s="8"/>
      <c r="T47" s="8"/>
    </row>
    <row r="48" spans="1:20">
      <c r="A48" s="43">
        <v>9846.5</v>
      </c>
      <c r="B48" s="43">
        <v>5.5439800053136423E-3</v>
      </c>
      <c r="C48" s="8"/>
      <c r="D48" s="25">
        <f t="shared" si="3"/>
        <v>0.98465000000000003</v>
      </c>
      <c r="E48" s="25">
        <f t="shared" si="4"/>
        <v>0.55439800053136423</v>
      </c>
      <c r="F48" s="25">
        <f t="shared" si="9"/>
        <v>0.96953562250000003</v>
      </c>
      <c r="G48" s="25">
        <f t="shared" si="10"/>
        <v>0.95465325069462503</v>
      </c>
      <c r="H48" s="25">
        <f t="shared" si="11"/>
        <v>0.93999932329646252</v>
      </c>
      <c r="I48" s="25">
        <f t="shared" si="12"/>
        <v>0.54588799122320786</v>
      </c>
      <c r="J48" s="25">
        <f t="shared" si="13"/>
        <v>0.53750861055793164</v>
      </c>
      <c r="K48" s="25">
        <f t="shared" ca="1" si="5"/>
        <v>0.59965528528567014</v>
      </c>
      <c r="L48" s="25">
        <f t="shared" ca="1" si="14"/>
        <v>2.0482218233323296E-3</v>
      </c>
      <c r="M48" s="25">
        <f t="shared" ca="1" si="6"/>
        <v>1758181546338343</v>
      </c>
      <c r="N48" s="25">
        <f t="shared" ca="1" si="7"/>
        <v>406764318248442.44</v>
      </c>
      <c r="O48" s="25">
        <f t="shared" ca="1" si="8"/>
        <v>4712548268149.7783</v>
      </c>
      <c r="P48" s="8">
        <f t="shared" ca="1" si="15"/>
        <v>-4.5257284754305904E-2</v>
      </c>
      <c r="Q48" s="8"/>
      <c r="R48" s="8"/>
      <c r="S48" s="8"/>
      <c r="T48" s="8"/>
    </row>
    <row r="49" spans="1:20">
      <c r="A49" s="43">
        <v>9847</v>
      </c>
      <c r="B49" s="43">
        <v>4.2008399977930821E-3</v>
      </c>
      <c r="C49" s="8"/>
      <c r="D49" s="25">
        <f t="shared" si="3"/>
        <v>0.98470000000000002</v>
      </c>
      <c r="E49" s="25">
        <f t="shared" si="4"/>
        <v>0.42008399977930821</v>
      </c>
      <c r="F49" s="25">
        <f t="shared" si="9"/>
        <v>0.96963409</v>
      </c>
      <c r="G49" s="25">
        <f t="shared" si="10"/>
        <v>0.95479868842299997</v>
      </c>
      <c r="H49" s="25">
        <f t="shared" si="11"/>
        <v>0.9401902684901281</v>
      </c>
      <c r="I49" s="25">
        <f t="shared" si="12"/>
        <v>0.41365671458268483</v>
      </c>
      <c r="J49" s="25">
        <f t="shared" si="13"/>
        <v>0.40732776684956978</v>
      </c>
      <c r="K49" s="25">
        <f t="shared" ca="1" si="5"/>
        <v>0.59965191437605436</v>
      </c>
      <c r="L49" s="25">
        <f t="shared" ca="1" si="14"/>
        <v>3.224463595262432E-2</v>
      </c>
      <c r="M49" s="25">
        <f t="shared" ca="1" si="6"/>
        <v>1758023754102787</v>
      </c>
      <c r="N49" s="25">
        <f t="shared" ca="1" si="7"/>
        <v>406713460960011.38</v>
      </c>
      <c r="O49" s="25">
        <f t="shared" ca="1" si="8"/>
        <v>4711856259655.6631</v>
      </c>
      <c r="P49" s="8">
        <f t="shared" ca="1" si="15"/>
        <v>-0.17956791459674615</v>
      </c>
      <c r="Q49" s="8"/>
      <c r="R49" s="8"/>
      <c r="S49" s="8"/>
      <c r="T49" s="8"/>
    </row>
    <row r="50" spans="1:20">
      <c r="A50" s="43">
        <v>10154</v>
      </c>
      <c r="B50" s="43">
        <v>1.6512879999936558E-2</v>
      </c>
      <c r="C50" s="8"/>
      <c r="D50" s="25">
        <f t="shared" si="3"/>
        <v>1.0154000000000001</v>
      </c>
      <c r="E50" s="25">
        <f t="shared" si="4"/>
        <v>1.6512879999936558</v>
      </c>
      <c r="F50" s="25">
        <f t="shared" si="9"/>
        <v>1.0310371600000001</v>
      </c>
      <c r="G50" s="25">
        <f t="shared" si="10"/>
        <v>1.0469151322640002</v>
      </c>
      <c r="H50" s="25">
        <f t="shared" si="11"/>
        <v>1.0630376253008658</v>
      </c>
      <c r="I50" s="25">
        <f t="shared" si="12"/>
        <v>1.6767178351935583</v>
      </c>
      <c r="J50" s="25">
        <f t="shared" si="13"/>
        <v>1.7025392898555392</v>
      </c>
      <c r="K50" s="25">
        <f t="shared" ca="1" si="5"/>
        <v>0.59752839958955872</v>
      </c>
      <c r="L50" s="25">
        <f t="shared" ca="1" si="14"/>
        <v>1.1104092954438021</v>
      </c>
      <c r="M50" s="25">
        <f t="shared" ca="1" si="6"/>
        <v>1662929085389063.5</v>
      </c>
      <c r="N50" s="25">
        <f t="shared" ca="1" si="7"/>
        <v>376246678218624.63</v>
      </c>
      <c r="O50" s="25">
        <f t="shared" ca="1" si="8"/>
        <v>4298866020165.1748</v>
      </c>
      <c r="P50" s="8">
        <f t="shared" ca="1" si="15"/>
        <v>1.053759600404097</v>
      </c>
      <c r="Q50" s="8"/>
      <c r="R50" s="8"/>
      <c r="S50" s="8"/>
      <c r="T50" s="8"/>
    </row>
    <row r="51" spans="1:20">
      <c r="A51" s="43">
        <v>10376</v>
      </c>
      <c r="B51" s="43">
        <v>2.0158720006293152E-2</v>
      </c>
      <c r="C51" s="8"/>
      <c r="D51" s="25">
        <f t="shared" si="3"/>
        <v>1.0376000000000001</v>
      </c>
      <c r="E51" s="25">
        <f t="shared" si="4"/>
        <v>2.0158720006293152</v>
      </c>
      <c r="F51" s="25">
        <f t="shared" si="9"/>
        <v>1.0766137600000001</v>
      </c>
      <c r="G51" s="25">
        <f t="shared" si="10"/>
        <v>1.1170944373760001</v>
      </c>
      <c r="H51" s="25">
        <f t="shared" si="11"/>
        <v>1.1590971882213379</v>
      </c>
      <c r="I51" s="25">
        <f t="shared" si="12"/>
        <v>2.0916687878529774</v>
      </c>
      <c r="J51" s="25">
        <f t="shared" si="13"/>
        <v>2.1703155342762495</v>
      </c>
      <c r="K51" s="25">
        <f t="shared" ca="1" si="5"/>
        <v>0.59592593020624185</v>
      </c>
      <c r="L51" s="25">
        <f t="shared" ca="1" si="14"/>
        <v>2.0162468429099274</v>
      </c>
      <c r="M51" s="25">
        <f t="shared" ca="1" si="6"/>
        <v>1596362701815998</v>
      </c>
      <c r="N51" s="25">
        <f t="shared" ca="1" si="7"/>
        <v>355146723897429.63</v>
      </c>
      <c r="O51" s="25">
        <f t="shared" ca="1" si="8"/>
        <v>4014796970114.0879</v>
      </c>
      <c r="P51" s="8">
        <f t="shared" ca="1" si="15"/>
        <v>1.4199460704230733</v>
      </c>
      <c r="Q51" s="8"/>
      <c r="R51" s="8"/>
      <c r="S51" s="8"/>
      <c r="T51" s="8"/>
    </row>
    <row r="52" spans="1:20">
      <c r="A52" s="43">
        <v>11297</v>
      </c>
      <c r="B52" s="43">
        <v>4.0948399982880801E-3</v>
      </c>
      <c r="C52" s="8"/>
      <c r="D52" s="25">
        <f t="shared" si="3"/>
        <v>1.1296999999999999</v>
      </c>
      <c r="E52" s="25">
        <f t="shared" si="4"/>
        <v>0.40948399982880801</v>
      </c>
      <c r="F52" s="25">
        <f t="shared" si="9"/>
        <v>1.2762220899999999</v>
      </c>
      <c r="G52" s="25">
        <f t="shared" si="10"/>
        <v>1.4417480950729997</v>
      </c>
      <c r="H52" s="25">
        <f t="shared" si="11"/>
        <v>1.6287428230039678</v>
      </c>
      <c r="I52" s="25">
        <f t="shared" si="12"/>
        <v>0.4625940746066044</v>
      </c>
      <c r="J52" s="25">
        <f t="shared" si="13"/>
        <v>0.52259252608308093</v>
      </c>
      <c r="K52" s="25">
        <f t="shared" ca="1" si="5"/>
        <v>0.58867817663448729</v>
      </c>
      <c r="L52" s="25">
        <f t="shared" ca="1" si="14"/>
        <v>3.2110553001065051E-2</v>
      </c>
      <c r="M52" s="25">
        <f t="shared" ca="1" si="6"/>
        <v>1339251402654931.5</v>
      </c>
      <c r="N52" s="25">
        <f t="shared" ca="1" si="7"/>
        <v>275631148467666.34</v>
      </c>
      <c r="O52" s="25">
        <f t="shared" ca="1" si="8"/>
        <v>2961325934218.9824</v>
      </c>
      <c r="P52" s="8">
        <f t="shared" ca="1" si="15"/>
        <v>-0.17919417680567928</v>
      </c>
      <c r="Q52" s="8"/>
      <c r="R52" s="8"/>
      <c r="S52" s="8"/>
      <c r="T52" s="8"/>
    </row>
    <row r="53" spans="1:20">
      <c r="A53" s="43">
        <v>11423.5</v>
      </c>
      <c r="B53" s="43">
        <v>7.2804200026439503E-3</v>
      </c>
      <c r="C53" s="8"/>
      <c r="D53" s="25">
        <f t="shared" ref="D53:D84" si="16">A53/A$18</f>
        <v>1.14235</v>
      </c>
      <c r="E53" s="25">
        <f t="shared" ref="E53:E84" si="17">B53/B$18</f>
        <v>0.72804200026439503</v>
      </c>
      <c r="F53" s="25">
        <f t="shared" si="9"/>
        <v>1.3049635225</v>
      </c>
      <c r="G53" s="25">
        <f t="shared" si="10"/>
        <v>1.4907250799278751</v>
      </c>
      <c r="H53" s="25">
        <f t="shared" si="11"/>
        <v>1.7029297950556082</v>
      </c>
      <c r="I53" s="25">
        <f t="shared" si="12"/>
        <v>0.83167877900203169</v>
      </c>
      <c r="J53" s="25">
        <f t="shared" si="13"/>
        <v>0.95006825319297084</v>
      </c>
      <c r="K53" s="25">
        <f t="shared" ca="1" si="5"/>
        <v>0.58760720909954978</v>
      </c>
      <c r="L53" s="25">
        <f t="shared" ca="1" si="14"/>
        <v>1.9721930569513699E-2</v>
      </c>
      <c r="M53" s="25">
        <f t="shared" ref="M53:M84" ca="1" si="18">(M$1-M$2*D53+M$3*F53)^2</f>
        <v>1306262580849452.3</v>
      </c>
      <c r="N53" s="25">
        <f t="shared" ref="N53:N84" ca="1" si="19">(-M$2+M$4*D53-M$5*F53)^2</f>
        <v>265683560406196.34</v>
      </c>
      <c r="O53" s="25">
        <f t="shared" ref="O53:O84" ca="1" si="20">+(M$3-D53*M$5+F53*M$6)^2</f>
        <v>2831759098975.7632</v>
      </c>
      <c r="P53" s="8">
        <f t="shared" ca="1" si="15"/>
        <v>0.14043479116484525</v>
      </c>
      <c r="Q53" s="8"/>
      <c r="R53" s="8"/>
      <c r="S53" s="8"/>
      <c r="T53" s="8"/>
    </row>
    <row r="54" spans="1:20">
      <c r="A54" s="43">
        <v>11654</v>
      </c>
      <c r="B54" s="43">
        <v>1.3092880006297491E-2</v>
      </c>
      <c r="C54" s="8"/>
      <c r="D54" s="25">
        <f t="shared" si="16"/>
        <v>1.1654</v>
      </c>
      <c r="E54" s="25">
        <f t="shared" si="17"/>
        <v>1.3092880006297491</v>
      </c>
      <c r="F54" s="25">
        <f t="shared" si="9"/>
        <v>1.35815716</v>
      </c>
      <c r="G54" s="25">
        <f t="shared" si="10"/>
        <v>1.582796354264</v>
      </c>
      <c r="H54" s="25">
        <f t="shared" si="11"/>
        <v>1.8445908712592656</v>
      </c>
      <c r="I54" s="25">
        <f t="shared" si="12"/>
        <v>1.5258442359339097</v>
      </c>
      <c r="J54" s="25">
        <f t="shared" si="13"/>
        <v>1.7782188725573784</v>
      </c>
      <c r="K54" s="25">
        <f t="shared" ca="1" si="5"/>
        <v>0.58560888677100509</v>
      </c>
      <c r="L54" s="25">
        <f t="shared" ca="1" si="14"/>
        <v>0.52371145983537704</v>
      </c>
      <c r="M54" s="25">
        <f t="shared" ca="1" si="18"/>
        <v>1247552114992210</v>
      </c>
      <c r="N54" s="25">
        <f t="shared" ca="1" si="19"/>
        <v>248140530610076.78</v>
      </c>
      <c r="O54" s="25">
        <f t="shared" ca="1" si="20"/>
        <v>2604689595093.9058</v>
      </c>
      <c r="P54" s="8">
        <f t="shared" ca="1" si="15"/>
        <v>0.72367911385874406</v>
      </c>
      <c r="Q54" s="8"/>
      <c r="R54" s="8"/>
      <c r="S54" s="8"/>
      <c r="T54" s="8"/>
    </row>
    <row r="55" spans="1:20">
      <c r="A55" s="43">
        <v>11672</v>
      </c>
      <c r="B55" s="43">
        <v>6.7398400060483254E-3</v>
      </c>
      <c r="C55" s="8"/>
      <c r="D55" s="25">
        <f t="shared" si="16"/>
        <v>1.1672</v>
      </c>
      <c r="E55" s="25">
        <f t="shared" si="17"/>
        <v>0.67398400060483254</v>
      </c>
      <c r="F55" s="25">
        <f t="shared" si="9"/>
        <v>1.36235584</v>
      </c>
      <c r="G55" s="25">
        <f t="shared" si="10"/>
        <v>1.5901417364479999</v>
      </c>
      <c r="H55" s="25">
        <f t="shared" si="11"/>
        <v>1.8560134347821056</v>
      </c>
      <c r="I55" s="25">
        <f t="shared" si="12"/>
        <v>0.78667412550596061</v>
      </c>
      <c r="J55" s="25">
        <f t="shared" si="13"/>
        <v>0.91820603929055722</v>
      </c>
      <c r="K55" s="25">
        <f t="shared" ca="1" si="5"/>
        <v>0.58545028753001116</v>
      </c>
      <c r="L55" s="25">
        <f t="shared" ca="1" si="14"/>
        <v>7.8382183508147983E-3</v>
      </c>
      <c r="M55" s="25">
        <f t="shared" ca="1" si="18"/>
        <v>1243042724686286.5</v>
      </c>
      <c r="N55" s="25">
        <f t="shared" ca="1" si="19"/>
        <v>246801909410465.31</v>
      </c>
      <c r="O55" s="25">
        <f t="shared" ca="1" si="20"/>
        <v>2587441798666.5742</v>
      </c>
      <c r="P55" s="8">
        <f t="shared" ca="1" si="15"/>
        <v>8.8533713074821385E-2</v>
      </c>
      <c r="Q55" s="8"/>
      <c r="R55" s="8"/>
      <c r="S55" s="8"/>
      <c r="T55" s="8"/>
    </row>
    <row r="56" spans="1:20">
      <c r="A56" s="43">
        <v>11717</v>
      </c>
      <c r="B56" s="43">
        <v>5.8572400012053549E-3</v>
      </c>
      <c r="C56" s="8"/>
      <c r="D56" s="25">
        <f t="shared" si="16"/>
        <v>1.1717</v>
      </c>
      <c r="E56" s="25">
        <f t="shared" si="17"/>
        <v>0.58572400012053549</v>
      </c>
      <c r="F56" s="25">
        <f t="shared" si="9"/>
        <v>1.37288089</v>
      </c>
      <c r="G56" s="25">
        <f t="shared" si="10"/>
        <v>1.6086045388129999</v>
      </c>
      <c r="H56" s="25">
        <f t="shared" si="11"/>
        <v>1.8848019381271921</v>
      </c>
      <c r="I56" s="25">
        <f t="shared" si="12"/>
        <v>0.6862928109412314</v>
      </c>
      <c r="J56" s="25">
        <f t="shared" si="13"/>
        <v>0.80412928657984084</v>
      </c>
      <c r="K56" s="25">
        <f t="shared" ca="1" si="5"/>
        <v>0.58505217447282987</v>
      </c>
      <c r="L56" s="25">
        <f t="shared" ca="1" si="14"/>
        <v>4.513497009150841E-7</v>
      </c>
      <c r="M56" s="25">
        <f t="shared" ca="1" si="18"/>
        <v>1231816673784071.8</v>
      </c>
      <c r="N56" s="25">
        <f t="shared" ca="1" si="19"/>
        <v>243475044218315.72</v>
      </c>
      <c r="O56" s="25">
        <f t="shared" ca="1" si="20"/>
        <v>2544626341142.3042</v>
      </c>
      <c r="P56" s="8">
        <f t="shared" ca="1" si="15"/>
        <v>6.7182564770562614E-4</v>
      </c>
      <c r="Q56" s="8"/>
      <c r="R56" s="8"/>
      <c r="S56" s="8"/>
      <c r="T56" s="8"/>
    </row>
    <row r="57" spans="1:20">
      <c r="A57" s="43">
        <v>11731</v>
      </c>
      <c r="B57" s="43">
        <v>1.0249320002913009E-2</v>
      </c>
      <c r="C57" s="8"/>
      <c r="D57" s="25">
        <f t="shared" si="16"/>
        <v>1.1731</v>
      </c>
      <c r="E57" s="25">
        <f t="shared" si="17"/>
        <v>1.0249320002913009</v>
      </c>
      <c r="F57" s="25">
        <f t="shared" si="9"/>
        <v>1.3761636100000001</v>
      </c>
      <c r="G57" s="25">
        <f t="shared" si="10"/>
        <v>1.6143775308910002</v>
      </c>
      <c r="H57" s="25">
        <f t="shared" si="11"/>
        <v>1.8938262814882323</v>
      </c>
      <c r="I57" s="25">
        <f t="shared" si="12"/>
        <v>1.2023477295417251</v>
      </c>
      <c r="J57" s="25">
        <f t="shared" si="13"/>
        <v>1.4104741215253978</v>
      </c>
      <c r="K57" s="25">
        <f t="shared" ca="1" si="5"/>
        <v>0.58492784654725205</v>
      </c>
      <c r="L57" s="25">
        <f t="shared" ca="1" si="14"/>
        <v>0.19360365531201662</v>
      </c>
      <c r="M57" s="25">
        <f t="shared" ca="1" si="18"/>
        <v>1228337915697805.8</v>
      </c>
      <c r="N57" s="25">
        <f t="shared" ca="1" si="19"/>
        <v>242445742628420.13</v>
      </c>
      <c r="O57" s="25">
        <f t="shared" ca="1" si="20"/>
        <v>2531394336293.1943</v>
      </c>
      <c r="P57" s="8">
        <f t="shared" ca="1" si="15"/>
        <v>0.44000415374404889</v>
      </c>
      <c r="Q57" s="8"/>
      <c r="R57" s="8"/>
      <c r="S57" s="8"/>
      <c r="T57" s="8"/>
    </row>
    <row r="58" spans="1:20">
      <c r="A58" s="43">
        <v>11884.5</v>
      </c>
      <c r="B58" s="43">
        <v>7.9053400040720589E-3</v>
      </c>
      <c r="C58" s="8"/>
      <c r="D58" s="25">
        <f t="shared" si="16"/>
        <v>1.18845</v>
      </c>
      <c r="E58" s="25">
        <f t="shared" si="17"/>
        <v>0.79053400040720589</v>
      </c>
      <c r="F58" s="25">
        <f t="shared" si="9"/>
        <v>1.4124134024999999</v>
      </c>
      <c r="G58" s="25">
        <f t="shared" si="10"/>
        <v>1.6785827082011249</v>
      </c>
      <c r="H58" s="25">
        <f t="shared" si="11"/>
        <v>1.9949116195616268</v>
      </c>
      <c r="I58" s="25">
        <f t="shared" si="12"/>
        <v>0.9395101327839438</v>
      </c>
      <c r="J58" s="25">
        <f t="shared" si="13"/>
        <v>1.116560817307078</v>
      </c>
      <c r="K58" s="25">
        <f t="shared" ca="1" si="5"/>
        <v>0.58355003326308119</v>
      </c>
      <c r="L58" s="25">
        <f t="shared" ca="1" si="14"/>
        <v>4.2842362654720093E-2</v>
      </c>
      <c r="M58" s="25">
        <f t="shared" ca="1" si="18"/>
        <v>1190622824220403.3</v>
      </c>
      <c r="N58" s="25">
        <f t="shared" ca="1" si="19"/>
        <v>231337212533914.03</v>
      </c>
      <c r="O58" s="25">
        <f t="shared" ca="1" si="20"/>
        <v>2389046160627.0449</v>
      </c>
      <c r="P58" s="8">
        <f t="shared" ca="1" si="15"/>
        <v>0.2069839671441247</v>
      </c>
      <c r="Q58" s="8"/>
      <c r="R58" s="8"/>
      <c r="S58" s="8"/>
      <c r="T58" s="8"/>
    </row>
    <row r="59" spans="1:20">
      <c r="A59" s="43">
        <v>11889</v>
      </c>
      <c r="B59" s="43">
        <v>4.8170800000661984E-3</v>
      </c>
      <c r="C59" s="8"/>
      <c r="D59" s="25">
        <f t="shared" si="16"/>
        <v>1.1889000000000001</v>
      </c>
      <c r="E59" s="25">
        <f t="shared" si="17"/>
        <v>0.48170800000661984</v>
      </c>
      <c r="F59" s="25">
        <f t="shared" si="9"/>
        <v>1.4134832100000001</v>
      </c>
      <c r="G59" s="25">
        <f t="shared" si="10"/>
        <v>1.6804901883690002</v>
      </c>
      <c r="H59" s="25">
        <f t="shared" si="11"/>
        <v>1.9979347849519045</v>
      </c>
      <c r="I59" s="25">
        <f t="shared" si="12"/>
        <v>0.5727026412078704</v>
      </c>
      <c r="J59" s="25">
        <f t="shared" si="13"/>
        <v>0.68088617013203712</v>
      </c>
      <c r="K59" s="25">
        <f t="shared" ca="1" si="5"/>
        <v>0.58350923632231411</v>
      </c>
      <c r="L59" s="25">
        <f t="shared" ca="1" si="14"/>
        <v>1.0363491715403829E-2</v>
      </c>
      <c r="M59" s="25">
        <f t="shared" ca="1" si="18"/>
        <v>1189528927362222.3</v>
      </c>
      <c r="N59" s="25">
        <f t="shared" ca="1" si="19"/>
        <v>231016425648467.25</v>
      </c>
      <c r="O59" s="25">
        <f t="shared" ca="1" si="20"/>
        <v>2384948189924.8203</v>
      </c>
      <c r="P59" s="8">
        <f t="shared" ca="1" si="15"/>
        <v>-0.10180123631569427</v>
      </c>
      <c r="Q59" s="8"/>
      <c r="R59" s="8"/>
      <c r="S59" s="8"/>
      <c r="T59" s="8"/>
    </row>
    <row r="60" spans="1:20">
      <c r="A60" s="43">
        <v>11890</v>
      </c>
      <c r="B60" s="43">
        <v>2.1307999995769933E-3</v>
      </c>
      <c r="C60" s="8"/>
      <c r="D60" s="25">
        <f t="shared" si="16"/>
        <v>1.1890000000000001</v>
      </c>
      <c r="E60" s="25">
        <f t="shared" si="17"/>
        <v>0.21307999995769933</v>
      </c>
      <c r="F60" s="25">
        <f t="shared" si="9"/>
        <v>1.4137210000000002</v>
      </c>
      <c r="G60" s="25">
        <f t="shared" si="10"/>
        <v>1.6809142690000003</v>
      </c>
      <c r="H60" s="25">
        <f t="shared" si="11"/>
        <v>1.9986070658410007</v>
      </c>
      <c r="I60" s="25">
        <f t="shared" si="12"/>
        <v>0.25335211994970452</v>
      </c>
      <c r="J60" s="25">
        <f t="shared" si="13"/>
        <v>0.30123567062019868</v>
      </c>
      <c r="K60" s="25">
        <f t="shared" ca="1" si="5"/>
        <v>0.58350016720240794</v>
      </c>
      <c r="L60" s="25">
        <f t="shared" ca="1" si="14"/>
        <v>0.13721110030159789</v>
      </c>
      <c r="M60" s="25">
        <f t="shared" ca="1" si="18"/>
        <v>1189285929758098.8</v>
      </c>
      <c r="N60" s="25">
        <f t="shared" ca="1" si="19"/>
        <v>230945177170315.53</v>
      </c>
      <c r="O60" s="25">
        <f t="shared" ca="1" si="20"/>
        <v>2384038107687.2905</v>
      </c>
      <c r="P60" s="8">
        <f t="shared" ca="1" si="15"/>
        <v>-0.37042016724470861</v>
      </c>
      <c r="Q60" s="8"/>
      <c r="R60" s="8"/>
      <c r="S60" s="8"/>
      <c r="T60" s="8"/>
    </row>
    <row r="61" spans="1:20">
      <c r="A61" s="43">
        <v>12007</v>
      </c>
      <c r="B61" s="43">
        <v>8.3604000246850774E-4</v>
      </c>
      <c r="C61" s="8"/>
      <c r="D61" s="25">
        <f t="shared" si="16"/>
        <v>1.2007000000000001</v>
      </c>
      <c r="E61" s="25">
        <f t="shared" si="17"/>
        <v>8.3604000246850774E-2</v>
      </c>
      <c r="F61" s="25">
        <f t="shared" si="9"/>
        <v>1.4416804900000002</v>
      </c>
      <c r="G61" s="25">
        <f t="shared" si="10"/>
        <v>1.7310257643430005</v>
      </c>
      <c r="H61" s="25">
        <f t="shared" si="11"/>
        <v>2.0784426352466405</v>
      </c>
      <c r="I61" s="25">
        <f t="shared" si="12"/>
        <v>0.10038332309639374</v>
      </c>
      <c r="J61" s="25">
        <f t="shared" si="13"/>
        <v>0.12053025604183996</v>
      </c>
      <c r="K61" s="25">
        <f t="shared" ca="1" si="5"/>
        <v>0.58243121560035105</v>
      </c>
      <c r="L61" s="25">
        <f t="shared" ca="1" si="14"/>
        <v>0.24882859077732733</v>
      </c>
      <c r="M61" s="25">
        <f t="shared" ca="1" si="18"/>
        <v>1161081898633564.5</v>
      </c>
      <c r="N61" s="25">
        <f t="shared" ca="1" si="19"/>
        <v>222702883473496.91</v>
      </c>
      <c r="O61" s="25">
        <f t="shared" ca="1" si="20"/>
        <v>2279003292154.3828</v>
      </c>
      <c r="P61" s="8">
        <f t="shared" ca="1" si="15"/>
        <v>-0.49882721535350028</v>
      </c>
      <c r="Q61" s="8"/>
      <c r="R61" s="8"/>
      <c r="S61" s="8"/>
      <c r="T61" s="8"/>
    </row>
    <row r="62" spans="1:20">
      <c r="A62" s="43">
        <v>12020.5</v>
      </c>
      <c r="B62" s="43">
        <v>8.5712600048282184E-3</v>
      </c>
      <c r="C62" s="8"/>
      <c r="D62" s="25">
        <f t="shared" si="16"/>
        <v>1.2020500000000001</v>
      </c>
      <c r="E62" s="25">
        <f t="shared" si="17"/>
        <v>0.85712600048282184</v>
      </c>
      <c r="F62" s="25">
        <f t="shared" si="9"/>
        <v>1.4449242025000002</v>
      </c>
      <c r="G62" s="25">
        <f t="shared" si="10"/>
        <v>1.7368711376151253</v>
      </c>
      <c r="H62" s="25">
        <f t="shared" si="11"/>
        <v>2.0878059509702616</v>
      </c>
      <c r="I62" s="25">
        <f t="shared" si="12"/>
        <v>1.0303083088803759</v>
      </c>
      <c r="J62" s="25">
        <f t="shared" si="13"/>
        <v>1.238482102689656</v>
      </c>
      <c r="K62" s="25">
        <f t="shared" ca="1" si="5"/>
        <v>0.58230687145189286</v>
      </c>
      <c r="L62" s="25">
        <f t="shared" ca="1" si="14"/>
        <v>7.5525553681318386E-2</v>
      </c>
      <c r="M62" s="25">
        <f t="shared" ca="1" si="18"/>
        <v>1157856418712678.8</v>
      </c>
      <c r="N62" s="25">
        <f t="shared" ca="1" si="19"/>
        <v>221763769265956.16</v>
      </c>
      <c r="O62" s="25">
        <f t="shared" ca="1" si="20"/>
        <v>2267067454984.5317</v>
      </c>
      <c r="P62" s="8">
        <f t="shared" ca="1" si="15"/>
        <v>0.27481912903092898</v>
      </c>
      <c r="Q62" s="8"/>
      <c r="R62" s="8"/>
      <c r="S62" s="8"/>
      <c r="T62" s="8"/>
    </row>
    <row r="63" spans="1:20">
      <c r="A63" s="43">
        <v>12815</v>
      </c>
      <c r="B63" s="43">
        <v>6.3217999995686114E-3</v>
      </c>
      <c r="C63" s="8"/>
      <c r="D63" s="25">
        <f t="shared" si="16"/>
        <v>1.2815000000000001</v>
      </c>
      <c r="E63" s="25">
        <f t="shared" si="17"/>
        <v>0.63217999995686114</v>
      </c>
      <c r="F63" s="25">
        <f t="shared" si="9"/>
        <v>1.6422422500000002</v>
      </c>
      <c r="G63" s="25">
        <f t="shared" si="10"/>
        <v>2.1045334433750003</v>
      </c>
      <c r="H63" s="25">
        <f t="shared" si="11"/>
        <v>2.6969596076850633</v>
      </c>
      <c r="I63" s="25">
        <f t="shared" si="12"/>
        <v>0.81013866994471762</v>
      </c>
      <c r="J63" s="25">
        <f t="shared" si="13"/>
        <v>1.0381927055341558</v>
      </c>
      <c r="K63" s="25">
        <f t="shared" ca="1" si="5"/>
        <v>0.57462329850419636</v>
      </c>
      <c r="L63" s="25">
        <f t="shared" ca="1" si="14"/>
        <v>3.3127738821111842E-3</v>
      </c>
      <c r="M63" s="25">
        <f t="shared" ca="1" si="18"/>
        <v>978293001721570</v>
      </c>
      <c r="N63" s="25">
        <f t="shared" ca="1" si="19"/>
        <v>170718747640521.22</v>
      </c>
      <c r="O63" s="25">
        <f t="shared" ca="1" si="20"/>
        <v>1629469032013.5686</v>
      </c>
      <c r="P63" s="8">
        <f t="shared" ca="1" si="15"/>
        <v>5.7556701452664782E-2</v>
      </c>
      <c r="Q63" s="8"/>
      <c r="R63" s="8"/>
      <c r="S63" s="8"/>
      <c r="T63" s="8"/>
    </row>
    <row r="64" spans="1:20">
      <c r="A64" s="43">
        <v>12869.5</v>
      </c>
      <c r="B64" s="43">
        <v>9.1953999799443409E-4</v>
      </c>
      <c r="C64" s="8"/>
      <c r="D64" s="25">
        <f t="shared" si="16"/>
        <v>1.28695</v>
      </c>
      <c r="E64" s="25">
        <f t="shared" si="17"/>
        <v>9.1953999799443409E-2</v>
      </c>
      <c r="F64" s="25">
        <f t="shared" si="9"/>
        <v>1.6562403025000001</v>
      </c>
      <c r="G64" s="25">
        <f t="shared" si="10"/>
        <v>2.1314984573023752</v>
      </c>
      <c r="H64" s="25">
        <f t="shared" si="11"/>
        <v>2.7431319396252918</v>
      </c>
      <c r="I64" s="25">
        <f t="shared" si="12"/>
        <v>0.1183402000418937</v>
      </c>
      <c r="J64" s="25">
        <f t="shared" si="13"/>
        <v>0.1522979204439151</v>
      </c>
      <c r="K64" s="25">
        <f t="shared" ca="1" si="5"/>
        <v>0.57406987357106998</v>
      </c>
      <c r="L64" s="25">
        <f t="shared" ca="1" si="14"/>
        <v>0.23243571574257896</v>
      </c>
      <c r="M64" s="25">
        <f t="shared" ca="1" si="18"/>
        <v>966698981337898.63</v>
      </c>
      <c r="N64" s="25">
        <f t="shared" ca="1" si="19"/>
        <v>167513682387931.16</v>
      </c>
      <c r="O64" s="25">
        <f t="shared" ca="1" si="20"/>
        <v>1590270217925.6777</v>
      </c>
      <c r="P64" s="8">
        <f t="shared" ca="1" si="15"/>
        <v>-0.48211587377162657</v>
      </c>
      <c r="Q64" s="8"/>
      <c r="R64" s="8"/>
      <c r="S64" s="8"/>
      <c r="T64" s="8"/>
    </row>
    <row r="65" spans="1:20">
      <c r="A65" s="43">
        <v>12874</v>
      </c>
      <c r="B65" s="43">
        <v>7.8312799960258417E-3</v>
      </c>
      <c r="C65" s="8"/>
      <c r="D65" s="25">
        <f t="shared" si="16"/>
        <v>1.2874000000000001</v>
      </c>
      <c r="E65" s="25">
        <f t="shared" si="17"/>
        <v>0.78312799960258417</v>
      </c>
      <c r="F65" s="25">
        <f t="shared" si="9"/>
        <v>1.6573987600000002</v>
      </c>
      <c r="G65" s="25">
        <f t="shared" si="10"/>
        <v>2.1337351636240003</v>
      </c>
      <c r="H65" s="25">
        <f t="shared" si="11"/>
        <v>2.7469706496495383</v>
      </c>
      <c r="I65" s="25">
        <f t="shared" si="12"/>
        <v>1.0081989866883669</v>
      </c>
      <c r="J65" s="25">
        <f t="shared" si="13"/>
        <v>1.2979553754626036</v>
      </c>
      <c r="K65" s="25">
        <f t="shared" ca="1" si="5"/>
        <v>0.57402402669260078</v>
      </c>
      <c r="L65" s="25">
        <f t="shared" ca="1" si="14"/>
        <v>4.3724471486739067E-2</v>
      </c>
      <c r="M65" s="25">
        <f t="shared" ca="1" si="18"/>
        <v>965745736340484.75</v>
      </c>
      <c r="N65" s="25">
        <f t="shared" ca="1" si="19"/>
        <v>167250700086941.13</v>
      </c>
      <c r="O65" s="25">
        <f t="shared" ca="1" si="20"/>
        <v>1587058895043.8357</v>
      </c>
      <c r="P65" s="8">
        <f t="shared" ca="1" si="15"/>
        <v>0.20910397290998339</v>
      </c>
      <c r="Q65" s="8"/>
      <c r="R65" s="8"/>
      <c r="S65" s="8"/>
      <c r="T65" s="8"/>
    </row>
    <row r="66" spans="1:20">
      <c r="A66" s="43">
        <v>12946</v>
      </c>
      <c r="B66" s="43">
        <v>3.4191200029454194E-3</v>
      </c>
      <c r="C66" s="8"/>
      <c r="D66" s="25">
        <f t="shared" si="16"/>
        <v>1.2946</v>
      </c>
      <c r="E66" s="25">
        <f t="shared" si="17"/>
        <v>0.34191200029454194</v>
      </c>
      <c r="F66" s="25">
        <f t="shared" si="9"/>
        <v>1.6759891599999999</v>
      </c>
      <c r="G66" s="25">
        <f t="shared" si="10"/>
        <v>2.1697355665359996</v>
      </c>
      <c r="H66" s="25">
        <f t="shared" si="11"/>
        <v>2.8089396644375051</v>
      </c>
      <c r="I66" s="25">
        <f t="shared" si="12"/>
        <v>0.442639275581314</v>
      </c>
      <c r="J66" s="25">
        <f t="shared" si="13"/>
        <v>0.57304080616756914</v>
      </c>
      <c r="K66" s="25">
        <f t="shared" ca="1" si="5"/>
        <v>0.57328733901082563</v>
      </c>
      <c r="L66" s="25">
        <f t="shared" ca="1" si="14"/>
        <v>5.3534547366075005E-2</v>
      </c>
      <c r="M66" s="25">
        <f t="shared" ca="1" si="18"/>
        <v>950577743339630.5</v>
      </c>
      <c r="N66" s="25">
        <f t="shared" ca="1" si="19"/>
        <v>163077198877525.59</v>
      </c>
      <c r="O66" s="25">
        <f t="shared" ca="1" si="20"/>
        <v>1536199698187.4917</v>
      </c>
      <c r="P66" s="8">
        <f t="shared" ca="1" si="15"/>
        <v>-0.23137533871628368</v>
      </c>
      <c r="Q66" s="8"/>
      <c r="R66" s="8"/>
      <c r="S66" s="8"/>
      <c r="T66" s="8"/>
    </row>
    <row r="67" spans="1:20">
      <c r="A67" s="43">
        <v>13260</v>
      </c>
      <c r="B67" s="43">
        <v>3.3272000073338859E-3</v>
      </c>
      <c r="C67" s="8"/>
      <c r="D67" s="25">
        <f t="shared" si="16"/>
        <v>1.3260000000000001</v>
      </c>
      <c r="E67" s="25">
        <f t="shared" si="17"/>
        <v>0.33272000073338859</v>
      </c>
      <c r="F67" s="25">
        <f t="shared" si="9"/>
        <v>1.7582760000000002</v>
      </c>
      <c r="G67" s="25">
        <f t="shared" si="10"/>
        <v>2.3314739760000003</v>
      </c>
      <c r="H67" s="25">
        <f t="shared" si="11"/>
        <v>3.0915344921760006</v>
      </c>
      <c r="I67" s="25">
        <f t="shared" si="12"/>
        <v>0.4411867209724733</v>
      </c>
      <c r="J67" s="25">
        <f t="shared" si="13"/>
        <v>0.58501359200949965</v>
      </c>
      <c r="K67" s="25">
        <f t="shared" ca="1" si="5"/>
        <v>0.57000551844835801</v>
      </c>
      <c r="L67" s="25">
        <f t="shared" ca="1" si="14"/>
        <v>5.6304416917261069E-2</v>
      </c>
      <c r="M67" s="25">
        <f t="shared" ca="1" si="18"/>
        <v>886256364367667.88</v>
      </c>
      <c r="N67" s="25">
        <f t="shared" ca="1" si="19"/>
        <v>145619755429648.22</v>
      </c>
      <c r="O67" s="25">
        <f t="shared" ca="1" si="20"/>
        <v>1325725721182.5918</v>
      </c>
      <c r="P67" s="8">
        <f t="shared" ca="1" si="15"/>
        <v>-0.23728551771496942</v>
      </c>
      <c r="Q67" s="8"/>
      <c r="R67" s="8"/>
      <c r="S67" s="8"/>
      <c r="T67" s="8"/>
    </row>
    <row r="68" spans="1:20">
      <c r="A68" s="43">
        <v>13269</v>
      </c>
      <c r="B68" s="43">
        <v>2.8506800008472055E-3</v>
      </c>
      <c r="C68" s="8"/>
      <c r="D68" s="25">
        <f t="shared" si="16"/>
        <v>1.3269</v>
      </c>
      <c r="E68" s="25">
        <f t="shared" si="17"/>
        <v>0.28506800008472055</v>
      </c>
      <c r="F68" s="25">
        <f t="shared" si="9"/>
        <v>1.7606636099999999</v>
      </c>
      <c r="G68" s="25">
        <f t="shared" si="10"/>
        <v>2.3362245441089997</v>
      </c>
      <c r="H68" s="25">
        <f t="shared" si="11"/>
        <v>3.099936347578232</v>
      </c>
      <c r="I68" s="25">
        <f t="shared" si="12"/>
        <v>0.37825672931241572</v>
      </c>
      <c r="J68" s="25">
        <f t="shared" si="13"/>
        <v>0.50190885412464437</v>
      </c>
      <c r="K68" s="25">
        <f t="shared" ca="1" si="5"/>
        <v>0.56990979755835858</v>
      </c>
      <c r="L68" s="25">
        <f t="shared" ca="1" si="14"/>
        <v>8.1134849588013022E-2</v>
      </c>
      <c r="M68" s="25">
        <f t="shared" ca="1" si="18"/>
        <v>884456142700762.5</v>
      </c>
      <c r="N68" s="25">
        <f t="shared" ca="1" si="19"/>
        <v>145136995287264.81</v>
      </c>
      <c r="O68" s="25">
        <f t="shared" ca="1" si="20"/>
        <v>1319960936165.9397</v>
      </c>
      <c r="P68" s="8">
        <f t="shared" ca="1" si="15"/>
        <v>-0.28484179747363803</v>
      </c>
      <c r="Q68" s="8"/>
      <c r="R68" s="8"/>
      <c r="S68" s="8"/>
      <c r="T68" s="8"/>
    </row>
    <row r="69" spans="1:20">
      <c r="A69" s="43">
        <v>13291.5</v>
      </c>
      <c r="B69" s="43">
        <v>2.8093799992348067E-3</v>
      </c>
      <c r="C69" s="8"/>
      <c r="D69" s="25">
        <f t="shared" si="16"/>
        <v>1.3291500000000001</v>
      </c>
      <c r="E69" s="25">
        <f t="shared" si="17"/>
        <v>0.28093799992348067</v>
      </c>
      <c r="F69" s="25">
        <f t="shared" si="9"/>
        <v>1.7666397225000001</v>
      </c>
      <c r="G69" s="25">
        <f t="shared" si="10"/>
        <v>2.3481291871608754</v>
      </c>
      <c r="H69" s="25">
        <f t="shared" si="11"/>
        <v>3.1210159091148775</v>
      </c>
      <c r="I69" s="25">
        <f t="shared" si="12"/>
        <v>0.37340874259829437</v>
      </c>
      <c r="J69" s="25">
        <f t="shared" si="13"/>
        <v>0.49631623022452298</v>
      </c>
      <c r="K69" s="25">
        <f t="shared" ca="1" si="5"/>
        <v>0.56967009159468607</v>
      </c>
      <c r="L69" s="25">
        <f t="shared" ca="1" si="14"/>
        <v>8.3366220760829349E-2</v>
      </c>
      <c r="M69" s="25">
        <f t="shared" ca="1" si="18"/>
        <v>879966069011649</v>
      </c>
      <c r="N69" s="25">
        <f t="shared" ca="1" si="19"/>
        <v>143934341465104.19</v>
      </c>
      <c r="O69" s="25">
        <f t="shared" ca="1" si="20"/>
        <v>1305613484797.9304</v>
      </c>
      <c r="P69" s="8">
        <f t="shared" ca="1" si="15"/>
        <v>-0.28873209167120539</v>
      </c>
      <c r="Q69" s="8"/>
      <c r="R69" s="8"/>
      <c r="S69" s="8"/>
      <c r="T69" s="8"/>
    </row>
    <row r="70" spans="1:20">
      <c r="A70" s="43">
        <v>13292</v>
      </c>
      <c r="B70" s="43">
        <v>2.966239997476805E-3</v>
      </c>
      <c r="C70" s="8"/>
      <c r="D70" s="25">
        <f t="shared" si="16"/>
        <v>1.3291999999999999</v>
      </c>
      <c r="E70" s="25">
        <f t="shared" si="17"/>
        <v>0.2966239997476805</v>
      </c>
      <c r="F70" s="25">
        <f t="shared" si="9"/>
        <v>1.7667726399999999</v>
      </c>
      <c r="G70" s="25">
        <f t="shared" si="10"/>
        <v>2.3483941930879997</v>
      </c>
      <c r="H70" s="25">
        <f t="shared" si="11"/>
        <v>3.1214855614525692</v>
      </c>
      <c r="I70" s="25">
        <f t="shared" si="12"/>
        <v>0.39427262046461692</v>
      </c>
      <c r="J70" s="25">
        <f t="shared" si="13"/>
        <v>0.52406716712156876</v>
      </c>
      <c r="K70" s="25">
        <f t="shared" ca="1" si="5"/>
        <v>0.56966475824453067</v>
      </c>
      <c r="L70" s="25">
        <f t="shared" ca="1" si="14"/>
        <v>7.455125580053526E-2</v>
      </c>
      <c r="M70" s="25">
        <f t="shared" ca="1" si="18"/>
        <v>879866459504511.63</v>
      </c>
      <c r="N70" s="25">
        <f t="shared" ca="1" si="19"/>
        <v>143907684656631.19</v>
      </c>
      <c r="O70" s="25">
        <f t="shared" ca="1" si="20"/>
        <v>1305295698078.9668</v>
      </c>
      <c r="P70" s="8">
        <f t="shared" ca="1" si="15"/>
        <v>-0.27304075849685017</v>
      </c>
      <c r="Q70" s="8"/>
      <c r="R70" s="8"/>
      <c r="S70" s="8"/>
      <c r="T70" s="8"/>
    </row>
    <row r="71" spans="1:20">
      <c r="A71" s="43">
        <v>13296</v>
      </c>
      <c r="B71" s="43">
        <v>3.0211200064513832E-3</v>
      </c>
      <c r="C71" s="8"/>
      <c r="D71" s="25">
        <f t="shared" si="16"/>
        <v>1.3295999999999999</v>
      </c>
      <c r="E71" s="25">
        <f t="shared" si="17"/>
        <v>0.30211200064513832</v>
      </c>
      <c r="F71" s="25">
        <f t="shared" si="9"/>
        <v>1.7678361599999997</v>
      </c>
      <c r="G71" s="25">
        <f t="shared" si="10"/>
        <v>2.3505149583359994</v>
      </c>
      <c r="H71" s="25">
        <f t="shared" si="11"/>
        <v>3.1252446886035443</v>
      </c>
      <c r="I71" s="25">
        <f t="shared" si="12"/>
        <v>0.40168811605777588</v>
      </c>
      <c r="J71" s="25">
        <f t="shared" si="13"/>
        <v>0.53408451911041877</v>
      </c>
      <c r="K71" s="25">
        <f t="shared" ca="1" si="5"/>
        <v>0.56962208118960744</v>
      </c>
      <c r="L71" s="25">
        <f t="shared" ca="1" si="14"/>
        <v>7.156164319290835E-2</v>
      </c>
      <c r="M71" s="25">
        <f t="shared" ca="1" si="18"/>
        <v>879069849198627.38</v>
      </c>
      <c r="N71" s="25">
        <f t="shared" ca="1" si="19"/>
        <v>143694537831956.84</v>
      </c>
      <c r="O71" s="25">
        <f t="shared" ca="1" si="20"/>
        <v>1302755039219.3284</v>
      </c>
      <c r="P71" s="8">
        <f t="shared" ca="1" si="15"/>
        <v>-0.26751008054446912</v>
      </c>
      <c r="Q71" s="8"/>
      <c r="R71" s="8"/>
      <c r="S71" s="8"/>
      <c r="T71" s="8"/>
    </row>
    <row r="72" spans="1:20">
      <c r="A72" s="43">
        <v>13296.5</v>
      </c>
      <c r="B72" s="43">
        <v>2.477980000548996E-3</v>
      </c>
      <c r="C72" s="8"/>
      <c r="D72" s="25">
        <f t="shared" si="16"/>
        <v>1.32965</v>
      </c>
      <c r="E72" s="25">
        <f t="shared" si="17"/>
        <v>0.2477980000548996</v>
      </c>
      <c r="F72" s="25">
        <f t="shared" si="9"/>
        <v>1.7679691225</v>
      </c>
      <c r="G72" s="25">
        <f t="shared" si="10"/>
        <v>2.3507801437321252</v>
      </c>
      <c r="H72" s="25">
        <f t="shared" si="11"/>
        <v>3.12571481811342</v>
      </c>
      <c r="I72" s="25">
        <f t="shared" si="12"/>
        <v>0.32948461077299723</v>
      </c>
      <c r="J72" s="25">
        <f t="shared" si="13"/>
        <v>0.43809921271431579</v>
      </c>
      <c r="K72" s="25">
        <f t="shared" ca="1" si="5"/>
        <v>0.5696167452760319</v>
      </c>
      <c r="L72" s="25">
        <f t="shared" ca="1" si="14"/>
        <v>0.10356730477570406</v>
      </c>
      <c r="M72" s="25">
        <f t="shared" ca="1" si="18"/>
        <v>878970306124850.5</v>
      </c>
      <c r="N72" s="25">
        <f t="shared" ca="1" si="19"/>
        <v>143667907932086.75</v>
      </c>
      <c r="O72" s="25">
        <f t="shared" ca="1" si="20"/>
        <v>1302437661186.4639</v>
      </c>
      <c r="P72" s="8">
        <f t="shared" ca="1" si="15"/>
        <v>-0.3218187452211323</v>
      </c>
      <c r="Q72" s="8"/>
      <c r="R72" s="8"/>
      <c r="S72" s="8"/>
      <c r="T72" s="8"/>
    </row>
    <row r="73" spans="1:20">
      <c r="A73" s="43">
        <v>13373</v>
      </c>
      <c r="B73" s="43">
        <v>2.7775600028689951E-3</v>
      </c>
      <c r="C73" s="8"/>
      <c r="D73" s="25">
        <f t="shared" si="16"/>
        <v>1.3372999999999999</v>
      </c>
      <c r="E73" s="25">
        <f t="shared" si="17"/>
        <v>0.27775600028689951</v>
      </c>
      <c r="F73" s="25">
        <f t="shared" si="9"/>
        <v>1.7883712899999997</v>
      </c>
      <c r="G73" s="25">
        <f t="shared" si="10"/>
        <v>2.3915889261169996</v>
      </c>
      <c r="H73" s="25">
        <f t="shared" si="11"/>
        <v>3.1982718708962632</v>
      </c>
      <c r="I73" s="25">
        <f t="shared" si="12"/>
        <v>0.37144309918367069</v>
      </c>
      <c r="J73" s="25">
        <f t="shared" si="13"/>
        <v>0.49673085653832277</v>
      </c>
      <c r="K73" s="25">
        <f t="shared" ca="1" si="5"/>
        <v>0.56879699498200098</v>
      </c>
      <c r="L73" s="25">
        <f t="shared" ca="1" si="14"/>
        <v>8.4704860593114079E-2</v>
      </c>
      <c r="M73" s="25">
        <f t="shared" ca="1" si="18"/>
        <v>863826982961641.25</v>
      </c>
      <c r="N73" s="25">
        <f t="shared" ca="1" si="19"/>
        <v>139628661616503.78</v>
      </c>
      <c r="O73" s="25">
        <f t="shared" ca="1" si="20"/>
        <v>1254412179477.5286</v>
      </c>
      <c r="P73" s="8">
        <f t="shared" ca="1" si="15"/>
        <v>-0.29104099469510147</v>
      </c>
      <c r="Q73" s="8"/>
      <c r="R73" s="8"/>
      <c r="S73" s="8"/>
      <c r="T73" s="8"/>
    </row>
    <row r="74" spans="1:20">
      <c r="A74" s="43">
        <v>13373.5</v>
      </c>
      <c r="B74" s="43">
        <v>2.3344199944403954E-3</v>
      </c>
      <c r="C74" s="8"/>
      <c r="D74" s="25">
        <f t="shared" si="16"/>
        <v>1.33735</v>
      </c>
      <c r="E74" s="25">
        <f t="shared" si="17"/>
        <v>0.23344199944403954</v>
      </c>
      <c r="F74" s="25">
        <f t="shared" si="9"/>
        <v>1.7885050225000001</v>
      </c>
      <c r="G74" s="25">
        <f t="shared" si="10"/>
        <v>2.391857191840375</v>
      </c>
      <c r="H74" s="25">
        <f t="shared" si="11"/>
        <v>3.1987502155077259</v>
      </c>
      <c r="I74" s="25">
        <f t="shared" si="12"/>
        <v>0.31219365795648629</v>
      </c>
      <c r="J74" s="25">
        <f t="shared" si="13"/>
        <v>0.41751218846810695</v>
      </c>
      <c r="K74" s="25">
        <f t="shared" ca="1" si="5"/>
        <v>0.56879161520545851</v>
      </c>
      <c r="L74" s="25">
        <f t="shared" ca="1" si="14"/>
        <v>0.11245936479133134</v>
      </c>
      <c r="M74" s="25">
        <f t="shared" ca="1" si="18"/>
        <v>863728572921768.25</v>
      </c>
      <c r="N74" s="25">
        <f t="shared" ca="1" si="19"/>
        <v>139602490335135.8</v>
      </c>
      <c r="O74" s="25">
        <f t="shared" ca="1" si="20"/>
        <v>1254101763660.8416</v>
      </c>
      <c r="P74" s="8">
        <f t="shared" ca="1" si="15"/>
        <v>-0.33534961576141897</v>
      </c>
      <c r="Q74" s="8"/>
      <c r="R74" s="8"/>
      <c r="S74" s="8"/>
      <c r="T74" s="8"/>
    </row>
    <row r="75" spans="1:20">
      <c r="A75" s="43">
        <v>13403.5</v>
      </c>
      <c r="B75" s="43">
        <v>9.4460200052708387E-3</v>
      </c>
      <c r="C75" s="8"/>
      <c r="D75" s="25">
        <f t="shared" si="16"/>
        <v>1.3403499999999999</v>
      </c>
      <c r="E75" s="25">
        <f t="shared" si="17"/>
        <v>0.94460200052708387</v>
      </c>
      <c r="F75" s="25">
        <f t="shared" si="9"/>
        <v>1.7965381224999999</v>
      </c>
      <c r="G75" s="25">
        <f t="shared" si="10"/>
        <v>2.4079898724928746</v>
      </c>
      <c r="H75" s="25">
        <f t="shared" si="11"/>
        <v>3.2275492255958245</v>
      </c>
      <c r="I75" s="25">
        <f t="shared" si="12"/>
        <v>1.2660972914064768</v>
      </c>
      <c r="J75" s="25">
        <f t="shared" si="13"/>
        <v>1.697013504536671</v>
      </c>
      <c r="K75" s="25">
        <f t="shared" ca="1" si="5"/>
        <v>0.56846830738414045</v>
      </c>
      <c r="L75" s="25">
        <f t="shared" ca="1" si="14"/>
        <v>0.14147655511734994</v>
      </c>
      <c r="M75" s="25">
        <f t="shared" ca="1" si="18"/>
        <v>857837381938677.63</v>
      </c>
      <c r="N75" s="25">
        <f t="shared" ca="1" si="19"/>
        <v>138037637554135.52</v>
      </c>
      <c r="O75" s="25">
        <f t="shared" ca="1" si="20"/>
        <v>1235559110956.0635</v>
      </c>
      <c r="P75" s="8">
        <f t="shared" ca="1" si="15"/>
        <v>0.37613369314294343</v>
      </c>
      <c r="Q75" s="8"/>
      <c r="R75" s="8"/>
      <c r="S75" s="8"/>
      <c r="T75" s="8"/>
    </row>
    <row r="76" spans="1:20">
      <c r="A76" s="43">
        <v>13452.5</v>
      </c>
      <c r="B76" s="43">
        <v>5.8183000001008622E-3</v>
      </c>
      <c r="C76" s="8"/>
      <c r="D76" s="25">
        <f t="shared" si="16"/>
        <v>1.3452500000000001</v>
      </c>
      <c r="E76" s="25">
        <f t="shared" si="17"/>
        <v>0.58183000001008622</v>
      </c>
      <c r="F76" s="25">
        <f t="shared" si="9"/>
        <v>1.8096975625000002</v>
      </c>
      <c r="G76" s="25">
        <f t="shared" si="10"/>
        <v>2.4344956459531253</v>
      </c>
      <c r="H76" s="25">
        <f t="shared" si="11"/>
        <v>3.2750052677184422</v>
      </c>
      <c r="I76" s="25">
        <f t="shared" si="12"/>
        <v>0.78270680751356847</v>
      </c>
      <c r="J76" s="25">
        <f t="shared" si="13"/>
        <v>1.052936332807628</v>
      </c>
      <c r="K76" s="25">
        <f t="shared" ca="1" si="5"/>
        <v>0.56793803283167343</v>
      </c>
      <c r="L76" s="25">
        <f t="shared" ca="1" si="14"/>
        <v>1.929867520860982E-4</v>
      </c>
      <c r="M76" s="25">
        <f t="shared" ca="1" si="18"/>
        <v>848271720553078.63</v>
      </c>
      <c r="N76" s="25">
        <f t="shared" ca="1" si="19"/>
        <v>135504599317835.08</v>
      </c>
      <c r="O76" s="25">
        <f t="shared" ca="1" si="20"/>
        <v>1205619935641.9397</v>
      </c>
      <c r="P76" s="8">
        <f t="shared" ca="1" si="15"/>
        <v>1.389196717841279E-2</v>
      </c>
      <c r="Q76" s="8"/>
      <c r="R76" s="8"/>
      <c r="S76" s="8"/>
      <c r="T76" s="8"/>
    </row>
    <row r="77" spans="1:20">
      <c r="A77" s="43">
        <v>13457</v>
      </c>
      <c r="B77" s="43">
        <v>7.7300400007516146E-3</v>
      </c>
      <c r="C77" s="8"/>
      <c r="D77" s="25">
        <f t="shared" si="16"/>
        <v>1.3456999999999999</v>
      </c>
      <c r="E77" s="25">
        <f t="shared" si="17"/>
        <v>0.77300400007516146</v>
      </c>
      <c r="F77" s="25">
        <f t="shared" si="9"/>
        <v>1.8109084899999996</v>
      </c>
      <c r="G77" s="25">
        <f t="shared" si="10"/>
        <v>2.4369395549929993</v>
      </c>
      <c r="H77" s="25">
        <f t="shared" si="11"/>
        <v>3.2793895591540787</v>
      </c>
      <c r="I77" s="25">
        <f t="shared" si="12"/>
        <v>1.0402314829011448</v>
      </c>
      <c r="J77" s="25">
        <f t="shared" si="13"/>
        <v>1.3998395065400704</v>
      </c>
      <c r="K77" s="25">
        <f t="shared" ca="1" si="5"/>
        <v>0.56788919700530538</v>
      </c>
      <c r="L77" s="25">
        <f t="shared" ca="1" si="14"/>
        <v>4.2072082438385838E-2</v>
      </c>
      <c r="M77" s="25">
        <f t="shared" ca="1" si="18"/>
        <v>847396754749251.25</v>
      </c>
      <c r="N77" s="25">
        <f t="shared" ca="1" si="19"/>
        <v>135273392968150.44</v>
      </c>
      <c r="O77" s="25">
        <f t="shared" ca="1" si="20"/>
        <v>1202891944770.4966</v>
      </c>
      <c r="P77" s="8">
        <f t="shared" ca="1" si="15"/>
        <v>0.20511480306985608</v>
      </c>
      <c r="Q77" s="8"/>
      <c r="R77" s="8"/>
      <c r="S77" s="8"/>
      <c r="T77" s="8"/>
    </row>
    <row r="78" spans="1:20">
      <c r="A78" s="43">
        <v>13457.5</v>
      </c>
      <c r="B78" s="43">
        <v>6.386900000507012E-3</v>
      </c>
      <c r="C78" s="8"/>
      <c r="D78" s="25">
        <f t="shared" si="16"/>
        <v>1.34575</v>
      </c>
      <c r="E78" s="25">
        <f t="shared" si="17"/>
        <v>0.6386900000507012</v>
      </c>
      <c r="F78" s="25">
        <f t="shared" si="9"/>
        <v>1.8110430625</v>
      </c>
      <c r="G78" s="25">
        <f t="shared" si="10"/>
        <v>2.437211201359375</v>
      </c>
      <c r="H78" s="25">
        <f t="shared" si="11"/>
        <v>3.2798769742293792</v>
      </c>
      <c r="I78" s="25">
        <f t="shared" si="12"/>
        <v>0.8595170675682311</v>
      </c>
      <c r="J78" s="25">
        <f t="shared" si="13"/>
        <v>1.1566950936799469</v>
      </c>
      <c r="K78" s="25">
        <f t="shared" ca="1" si="5"/>
        <v>0.56788376937825324</v>
      </c>
      <c r="L78" s="25">
        <f t="shared" ca="1" si="14"/>
        <v>5.0135223020399099E-3</v>
      </c>
      <c r="M78" s="25">
        <f t="shared" ca="1" si="18"/>
        <v>847299572756454.88</v>
      </c>
      <c r="N78" s="25">
        <f t="shared" ca="1" si="19"/>
        <v>135247718089343.98</v>
      </c>
      <c r="O78" s="25">
        <f t="shared" ca="1" si="20"/>
        <v>1202589057756.0537</v>
      </c>
      <c r="P78" s="8">
        <f t="shared" ca="1" si="15"/>
        <v>7.0806230672447956E-2</v>
      </c>
      <c r="Q78" s="8"/>
      <c r="R78" s="8"/>
      <c r="S78" s="8"/>
      <c r="T78" s="8"/>
    </row>
    <row r="79" spans="1:20">
      <c r="A79" s="43">
        <v>13462</v>
      </c>
      <c r="B79" s="43">
        <v>8.2986400011577643E-3</v>
      </c>
      <c r="C79" s="8"/>
      <c r="D79" s="25">
        <f t="shared" si="16"/>
        <v>1.3462000000000001</v>
      </c>
      <c r="E79" s="25">
        <f t="shared" si="17"/>
        <v>0.82986400011577643</v>
      </c>
      <c r="F79" s="25">
        <f t="shared" si="9"/>
        <v>1.8122544400000002</v>
      </c>
      <c r="G79" s="25">
        <f t="shared" si="10"/>
        <v>2.4396569271280004</v>
      </c>
      <c r="H79" s="25">
        <f t="shared" si="11"/>
        <v>3.2842661552997146</v>
      </c>
      <c r="I79" s="25">
        <f t="shared" si="12"/>
        <v>1.1171629169558583</v>
      </c>
      <c r="J79" s="25">
        <f t="shared" si="13"/>
        <v>1.5039247188059766</v>
      </c>
      <c r="K79" s="25">
        <f t="shared" ca="1" si="5"/>
        <v>0.56783490791768365</v>
      </c>
      <c r="L79" s="25">
        <f t="shared" ca="1" si="14"/>
        <v>6.8659245158156607E-2</v>
      </c>
      <c r="M79" s="25">
        <f t="shared" ca="1" si="18"/>
        <v>846425262605998.88</v>
      </c>
      <c r="N79" s="25">
        <f t="shared" ca="1" si="19"/>
        <v>135016776579460.66</v>
      </c>
      <c r="O79" s="25">
        <f t="shared" ca="1" si="20"/>
        <v>1199865081670.9487</v>
      </c>
      <c r="P79" s="8">
        <f t="shared" ca="1" si="15"/>
        <v>0.26202909219809278</v>
      </c>
      <c r="Q79" s="8"/>
      <c r="R79" s="8"/>
      <c r="S79" s="8"/>
      <c r="T79" s="8"/>
    </row>
    <row r="80" spans="1:20">
      <c r="A80" s="43">
        <v>13485</v>
      </c>
      <c r="B80" s="43">
        <v>1.5514200000325218E-2</v>
      </c>
      <c r="C80" s="8"/>
      <c r="D80" s="25">
        <f t="shared" si="16"/>
        <v>1.3485</v>
      </c>
      <c r="E80" s="25">
        <f t="shared" si="17"/>
        <v>1.5514200000325218</v>
      </c>
      <c r="F80" s="25">
        <f t="shared" si="9"/>
        <v>1.81845225</v>
      </c>
      <c r="G80" s="25">
        <f t="shared" si="10"/>
        <v>2.4521828591250001</v>
      </c>
      <c r="H80" s="25">
        <f t="shared" si="11"/>
        <v>3.3067685855300626</v>
      </c>
      <c r="I80" s="25">
        <f t="shared" si="12"/>
        <v>2.0920898700438557</v>
      </c>
      <c r="J80" s="25">
        <f t="shared" si="13"/>
        <v>2.8211831897541395</v>
      </c>
      <c r="K80" s="25">
        <f t="shared" ca="1" si="5"/>
        <v>0.5675848112607178</v>
      </c>
      <c r="L80" s="25">
        <f t="shared" ca="1" si="14"/>
        <v>0.96793167866565122</v>
      </c>
      <c r="M80" s="25">
        <f t="shared" ca="1" si="18"/>
        <v>841965773720613.75</v>
      </c>
      <c r="N80" s="25">
        <f t="shared" ca="1" si="19"/>
        <v>133840127355649.59</v>
      </c>
      <c r="O80" s="25">
        <f t="shared" ca="1" si="20"/>
        <v>1185998899800.3748</v>
      </c>
      <c r="P80" s="8">
        <f t="shared" ca="1" si="15"/>
        <v>0.98383518877180398</v>
      </c>
      <c r="Q80" s="8"/>
      <c r="R80" s="8"/>
      <c r="S80" s="8"/>
      <c r="T80" s="8"/>
    </row>
    <row r="81" spans="1:20">
      <c r="A81" s="43">
        <v>13490</v>
      </c>
      <c r="B81" s="43">
        <v>9.0828000029432587E-3</v>
      </c>
      <c r="C81" s="8"/>
      <c r="D81" s="25">
        <f t="shared" si="16"/>
        <v>1.349</v>
      </c>
      <c r="E81" s="25">
        <f t="shared" si="17"/>
        <v>0.90828000029432587</v>
      </c>
      <c r="F81" s="25">
        <f t="shared" si="9"/>
        <v>1.819801</v>
      </c>
      <c r="G81" s="25">
        <f t="shared" si="10"/>
        <v>2.4549115489999997</v>
      </c>
      <c r="H81" s="25">
        <f t="shared" si="11"/>
        <v>3.3116756796010001</v>
      </c>
      <c r="I81" s="25">
        <f t="shared" si="12"/>
        <v>1.2252697203970455</v>
      </c>
      <c r="J81" s="25">
        <f t="shared" si="13"/>
        <v>1.6528888528156143</v>
      </c>
      <c r="K81" s="25">
        <f t="shared" ca="1" si="5"/>
        <v>0.56753036267139767</v>
      </c>
      <c r="L81" s="25">
        <f t="shared" ca="1" si="14"/>
        <v>0.11611031554015688</v>
      </c>
      <c r="M81" s="25">
        <f t="shared" ca="1" si="18"/>
        <v>840998355839440.63</v>
      </c>
      <c r="N81" s="25">
        <f t="shared" ca="1" si="19"/>
        <v>133585156238572.83</v>
      </c>
      <c r="O81" s="25">
        <f t="shared" ca="1" si="20"/>
        <v>1182996973127.4775</v>
      </c>
      <c r="P81" s="8">
        <f t="shared" ca="1" si="15"/>
        <v>0.3407496376229282</v>
      </c>
      <c r="Q81" s="8"/>
      <c r="R81" s="8"/>
      <c r="S81" s="8"/>
      <c r="T81" s="8"/>
    </row>
    <row r="82" spans="1:20">
      <c r="A82" s="43">
        <v>13571</v>
      </c>
      <c r="B82" s="43">
        <v>1.1494120000861585E-2</v>
      </c>
      <c r="C82" s="8"/>
      <c r="D82" s="25">
        <f t="shared" si="16"/>
        <v>1.3571</v>
      </c>
      <c r="E82" s="25">
        <f t="shared" si="17"/>
        <v>1.1494120000861585</v>
      </c>
      <c r="F82" s="25">
        <f t="shared" si="9"/>
        <v>1.84172041</v>
      </c>
      <c r="G82" s="25">
        <f t="shared" si="10"/>
        <v>2.4993987684109999</v>
      </c>
      <c r="H82" s="25">
        <f t="shared" si="11"/>
        <v>3.3919340686105679</v>
      </c>
      <c r="I82" s="25">
        <f t="shared" si="12"/>
        <v>1.5598670253169258</v>
      </c>
      <c r="J82" s="25">
        <f t="shared" si="13"/>
        <v>2.1168955400575999</v>
      </c>
      <c r="K82" s="25">
        <f t="shared" ca="1" si="5"/>
        <v>0.56664432735001491</v>
      </c>
      <c r="L82" s="25">
        <f t="shared" ca="1" si="14"/>
        <v>0.33961816038630099</v>
      </c>
      <c r="M82" s="25">
        <f t="shared" ca="1" si="18"/>
        <v>825427205140382.38</v>
      </c>
      <c r="N82" s="25">
        <f t="shared" ca="1" si="19"/>
        <v>129495388521208.05</v>
      </c>
      <c r="O82" s="25">
        <f t="shared" ca="1" si="20"/>
        <v>1134983299567.7463</v>
      </c>
      <c r="P82" s="8">
        <f t="shared" ca="1" si="15"/>
        <v>0.5827676727361436</v>
      </c>
      <c r="Q82" s="8"/>
      <c r="R82" s="8"/>
      <c r="S82" s="8"/>
      <c r="T82" s="8"/>
    </row>
    <row r="83" spans="1:20">
      <c r="A83" s="43">
        <v>13579.5</v>
      </c>
      <c r="B83" s="43">
        <v>6.6607400003704242E-3</v>
      </c>
      <c r="C83" s="8"/>
      <c r="D83" s="25">
        <f t="shared" si="16"/>
        <v>1.35795</v>
      </c>
      <c r="E83" s="25">
        <f t="shared" si="17"/>
        <v>0.66607400003704242</v>
      </c>
      <c r="F83" s="25">
        <f t="shared" si="9"/>
        <v>1.8440282024999999</v>
      </c>
      <c r="G83" s="25">
        <f t="shared" si="10"/>
        <v>2.5040980975848748</v>
      </c>
      <c r="H83" s="25">
        <f t="shared" si="11"/>
        <v>3.4004400116153803</v>
      </c>
      <c r="I83" s="25">
        <f t="shared" si="12"/>
        <v>0.90449518835030174</v>
      </c>
      <c r="J83" s="25">
        <f t="shared" si="13"/>
        <v>1.2282592410202922</v>
      </c>
      <c r="K83" s="25">
        <f t="shared" ca="1" si="5"/>
        <v>0.56655091497438981</v>
      </c>
      <c r="L83" s="25">
        <f t="shared" ca="1" si="14"/>
        <v>9.9048444603879876E-3</v>
      </c>
      <c r="M83" s="25">
        <f t="shared" ca="1" si="18"/>
        <v>823804199521820.5</v>
      </c>
      <c r="N83" s="25">
        <f t="shared" ca="1" si="19"/>
        <v>129070653436848.73</v>
      </c>
      <c r="O83" s="25">
        <f t="shared" ca="1" si="20"/>
        <v>1130012034876.884</v>
      </c>
      <c r="P83" s="8">
        <f t="shared" ca="1" si="15"/>
        <v>9.9523085062652616E-2</v>
      </c>
      <c r="Q83" s="8"/>
      <c r="R83" s="8"/>
      <c r="S83" s="8"/>
      <c r="T83" s="8"/>
    </row>
    <row r="84" spans="1:20">
      <c r="A84" s="43">
        <v>13598</v>
      </c>
      <c r="B84" s="43">
        <v>1.1964559998887125E-2</v>
      </c>
      <c r="C84" s="8"/>
      <c r="D84" s="25">
        <f t="shared" si="16"/>
        <v>1.3597999999999999</v>
      </c>
      <c r="E84" s="25">
        <f t="shared" si="17"/>
        <v>1.1964559998887125</v>
      </c>
      <c r="F84" s="25">
        <f t="shared" si="9"/>
        <v>1.8490560399999998</v>
      </c>
      <c r="G84" s="25">
        <f t="shared" si="10"/>
        <v>2.5143464031919995</v>
      </c>
      <c r="H84" s="25">
        <f t="shared" si="11"/>
        <v>3.419008239060481</v>
      </c>
      <c r="I84" s="25">
        <f t="shared" si="12"/>
        <v>1.6269408686486713</v>
      </c>
      <c r="J84" s="25">
        <f t="shared" si="13"/>
        <v>2.2123141931884631</v>
      </c>
      <c r="K84" s="25">
        <f t="shared" ca="1" si="5"/>
        <v>0.56634732114662789</v>
      </c>
      <c r="L84" s="25">
        <f t="shared" ca="1" si="14"/>
        <v>0.39703694702609565</v>
      </c>
      <c r="M84" s="25">
        <f t="shared" ca="1" si="18"/>
        <v>820278979537600.5</v>
      </c>
      <c r="N84" s="25">
        <f t="shared" ca="1" si="19"/>
        <v>128149133687470.45</v>
      </c>
      <c r="O84" s="25">
        <f t="shared" ca="1" si="20"/>
        <v>1119236175968.1311</v>
      </c>
      <c r="P84" s="8">
        <f t="shared" ca="1" si="15"/>
        <v>0.63010867874208465</v>
      </c>
      <c r="Q84" s="8"/>
      <c r="R84" s="8"/>
      <c r="S84" s="8"/>
      <c r="T84" s="8"/>
    </row>
    <row r="85" spans="1:20">
      <c r="A85" s="43">
        <v>13625</v>
      </c>
      <c r="B85" s="43">
        <v>3.4349999987171032E-3</v>
      </c>
      <c r="C85" s="8"/>
      <c r="D85" s="25">
        <f t="shared" ref="D85:D116" si="21">A85/A$18</f>
        <v>1.3625</v>
      </c>
      <c r="E85" s="25">
        <f t="shared" ref="E85:E116" si="22">B85/B$18</f>
        <v>0.34349999987171032</v>
      </c>
      <c r="F85" s="25">
        <f t="shared" si="9"/>
        <v>1.85640625</v>
      </c>
      <c r="G85" s="25">
        <f t="shared" si="10"/>
        <v>2.529353515625</v>
      </c>
      <c r="H85" s="25">
        <f t="shared" si="11"/>
        <v>3.4462441650390625</v>
      </c>
      <c r="I85" s="25">
        <f t="shared" si="12"/>
        <v>0.4680187498252053</v>
      </c>
      <c r="J85" s="25">
        <f t="shared" si="13"/>
        <v>0.63767554663684223</v>
      </c>
      <c r="K85" s="25">
        <f t="shared" ref="K85:K148" ca="1" si="23">+E$4+E$5*D85+E$6*D85^2</f>
        <v>0.56604948439511116</v>
      </c>
      <c r="L85" s="25">
        <f t="shared" ca="1" si="14"/>
        <v>4.9528273061631434E-2</v>
      </c>
      <c r="M85" s="25">
        <f t="shared" ref="M85:M116" ca="1" si="24">(M$1-M$2*D85+M$3*F85)^2</f>
        <v>815151755924776.75</v>
      </c>
      <c r="N85" s="25">
        <f t="shared" ref="N85:N116" ca="1" si="25">(-M$2+M$4*D85-M$5*F85)^2</f>
        <v>126811341757352.33</v>
      </c>
      <c r="O85" s="25">
        <f t="shared" ref="O85:O116" ca="1" si="26">+(M$3-D85*M$5+F85*M$6)^2</f>
        <v>1103617131144.7698</v>
      </c>
      <c r="P85" s="8">
        <f t="shared" ca="1" si="15"/>
        <v>-0.22254948452340084</v>
      </c>
      <c r="Q85" s="8"/>
      <c r="R85" s="8"/>
      <c r="S85" s="8"/>
      <c r="T85" s="8"/>
    </row>
    <row r="86" spans="1:20">
      <c r="A86" s="43">
        <v>13638.5</v>
      </c>
      <c r="B86" s="43">
        <v>2.1702200028812513E-3</v>
      </c>
      <c r="C86" s="8"/>
      <c r="D86" s="25">
        <f t="shared" si="21"/>
        <v>1.36385</v>
      </c>
      <c r="E86" s="25">
        <f t="shared" si="22"/>
        <v>0.21702200028812513</v>
      </c>
      <c r="F86" s="25">
        <f t="shared" ref="F86:F149" si="27">D86*D86</f>
        <v>1.8600868225</v>
      </c>
      <c r="G86" s="25">
        <f t="shared" ref="G86:G149" si="28">D86*F86</f>
        <v>2.5368794128666252</v>
      </c>
      <c r="H86" s="25">
        <f t="shared" ref="H86:H149" si="29">F86*F86</f>
        <v>3.4599229872381465</v>
      </c>
      <c r="I86" s="25">
        <f t="shared" ref="I86:I149" si="30">E86*D86</f>
        <v>0.29598545509295948</v>
      </c>
      <c r="J86" s="25">
        <f t="shared" ref="J86:J149" si="31">I86*D86</f>
        <v>0.4036797629285328</v>
      </c>
      <c r="K86" s="25">
        <f t="shared" ca="1" si="23"/>
        <v>0.56590025456380422</v>
      </c>
      <c r="L86" s="25">
        <f t="shared" ref="L86:L149" ca="1" si="32">+(K86-E86)^2</f>
        <v>0.1217160363064454</v>
      </c>
      <c r="M86" s="25">
        <f t="shared" ca="1" si="24"/>
        <v>812596005447592.5</v>
      </c>
      <c r="N86" s="25">
        <f t="shared" ca="1" si="25"/>
        <v>126145612335444.11</v>
      </c>
      <c r="O86" s="25">
        <f t="shared" ca="1" si="26"/>
        <v>1095855518774.2391</v>
      </c>
      <c r="P86" s="8">
        <f t="shared" ref="P86:P149" ca="1" si="33">+E86-K86</f>
        <v>-0.34887825427567909</v>
      </c>
      <c r="Q86" s="8"/>
      <c r="R86" s="8"/>
      <c r="S86" s="8"/>
      <c r="T86" s="8"/>
    </row>
    <row r="87" spans="1:20">
      <c r="A87" s="43">
        <v>13652</v>
      </c>
      <c r="B87" s="43">
        <v>5.9054400044260547E-3</v>
      </c>
      <c r="C87" s="8"/>
      <c r="D87" s="25">
        <f t="shared" si="21"/>
        <v>1.3652</v>
      </c>
      <c r="E87" s="25">
        <f t="shared" si="22"/>
        <v>0.59054400044260547</v>
      </c>
      <c r="F87" s="25">
        <f t="shared" si="27"/>
        <v>1.8637710399999998</v>
      </c>
      <c r="G87" s="25">
        <f t="shared" si="28"/>
        <v>2.5444202238079998</v>
      </c>
      <c r="H87" s="25">
        <f t="shared" si="29"/>
        <v>3.473642489542681</v>
      </c>
      <c r="I87" s="25">
        <f t="shared" si="30"/>
        <v>0.80621066940424502</v>
      </c>
      <c r="J87" s="25">
        <f t="shared" si="31"/>
        <v>1.1006388058706753</v>
      </c>
      <c r="K87" s="25">
        <f t="shared" ca="1" si="23"/>
        <v>0.56575081709546482</v>
      </c>
      <c r="L87" s="25">
        <f t="shared" ca="1" si="32"/>
        <v>6.1470194048493228E-4</v>
      </c>
      <c r="M87" s="25">
        <f t="shared" ca="1" si="24"/>
        <v>810045488173003.75</v>
      </c>
      <c r="N87" s="25">
        <f t="shared" ca="1" si="25"/>
        <v>125481990187609.42</v>
      </c>
      <c r="O87" s="25">
        <f t="shared" ca="1" si="26"/>
        <v>1088125782753.3379</v>
      </c>
      <c r="P87" s="8">
        <f t="shared" ca="1" si="33"/>
        <v>2.4793183347140646E-2</v>
      </c>
      <c r="Q87" s="8"/>
      <c r="R87" s="8"/>
      <c r="S87" s="8"/>
      <c r="T87" s="8"/>
    </row>
    <row r="88" spans="1:20">
      <c r="A88" s="43">
        <v>13720</v>
      </c>
      <c r="B88" s="43">
        <v>1.0238399998343084E-2</v>
      </c>
      <c r="C88" s="8"/>
      <c r="D88" s="25">
        <f t="shared" si="21"/>
        <v>1.3720000000000001</v>
      </c>
      <c r="E88" s="25">
        <f t="shared" si="22"/>
        <v>1.0238399998343084</v>
      </c>
      <c r="F88" s="25">
        <f t="shared" si="27"/>
        <v>1.8823840000000003</v>
      </c>
      <c r="G88" s="25">
        <f t="shared" si="28"/>
        <v>2.5826308480000004</v>
      </c>
      <c r="H88" s="25">
        <f t="shared" si="29"/>
        <v>3.543369523456001</v>
      </c>
      <c r="I88" s="25">
        <f t="shared" si="30"/>
        <v>1.4047084797726712</v>
      </c>
      <c r="J88" s="25">
        <f t="shared" si="31"/>
        <v>1.927260034248105</v>
      </c>
      <c r="K88" s="25">
        <f t="shared" ca="1" si="23"/>
        <v>0.56499493803838718</v>
      </c>
      <c r="L88" s="25">
        <f t="shared" ca="1" si="32"/>
        <v>0.21053879073450277</v>
      </c>
      <c r="M88" s="25">
        <f t="shared" ca="1" si="24"/>
        <v>797277800547235.25</v>
      </c>
      <c r="N88" s="25">
        <f t="shared" ca="1" si="25"/>
        <v>122171240355571.97</v>
      </c>
      <c r="O88" s="25">
        <f t="shared" ca="1" si="26"/>
        <v>1049673775520.0499</v>
      </c>
      <c r="P88" s="8">
        <f t="shared" ca="1" si="33"/>
        <v>0.45884506179592122</v>
      </c>
      <c r="Q88" s="8"/>
      <c r="R88" s="8"/>
      <c r="S88" s="8"/>
      <c r="T88" s="8"/>
    </row>
    <row r="89" spans="1:20">
      <c r="A89" s="43">
        <v>13756.5</v>
      </c>
      <c r="B89" s="43">
        <v>2.1891799988225102E-3</v>
      </c>
      <c r="C89" s="8"/>
      <c r="D89" s="25">
        <f t="shared" si="21"/>
        <v>1.37565</v>
      </c>
      <c r="E89" s="25">
        <f t="shared" si="22"/>
        <v>0.21891799988225102</v>
      </c>
      <c r="F89" s="25">
        <f t="shared" si="27"/>
        <v>1.8924129225000001</v>
      </c>
      <c r="G89" s="25">
        <f t="shared" si="28"/>
        <v>2.6032978368371253</v>
      </c>
      <c r="H89" s="25">
        <f t="shared" si="29"/>
        <v>3.5812266692449914</v>
      </c>
      <c r="I89" s="25">
        <f t="shared" si="30"/>
        <v>0.30115454653801865</v>
      </c>
      <c r="J89" s="25">
        <f t="shared" si="31"/>
        <v>0.41428325194502535</v>
      </c>
      <c r="K89" s="25">
        <f t="shared" ca="1" si="23"/>
        <v>0.56458703605522786</v>
      </c>
      <c r="L89" s="25">
        <f t="shared" ca="1" si="32"/>
        <v>0.11948708256875477</v>
      </c>
      <c r="M89" s="25">
        <f t="shared" ca="1" si="24"/>
        <v>790479001838896.88</v>
      </c>
      <c r="N89" s="25">
        <f t="shared" ca="1" si="25"/>
        <v>120416043237786.91</v>
      </c>
      <c r="O89" s="25">
        <f t="shared" ca="1" si="26"/>
        <v>1029365037105.0262</v>
      </c>
      <c r="P89" s="8">
        <f t="shared" ca="1" si="33"/>
        <v>-0.34566903617297684</v>
      </c>
      <c r="Q89" s="8"/>
      <c r="R89" s="8"/>
      <c r="S89" s="8"/>
      <c r="T89" s="8"/>
    </row>
    <row r="90" spans="1:20">
      <c r="A90" s="43">
        <v>13765.5</v>
      </c>
      <c r="B90" s="43">
        <v>3.0126600031508133E-3</v>
      </c>
      <c r="C90" s="8"/>
      <c r="D90" s="25">
        <f t="shared" si="21"/>
        <v>1.3765499999999999</v>
      </c>
      <c r="E90" s="25">
        <f t="shared" si="22"/>
        <v>0.30126600031508133</v>
      </c>
      <c r="F90" s="25">
        <f t="shared" si="27"/>
        <v>1.8948899024999999</v>
      </c>
      <c r="G90" s="25">
        <f t="shared" si="28"/>
        <v>2.6084106952863748</v>
      </c>
      <c r="H90" s="25">
        <f t="shared" si="29"/>
        <v>3.5906077425964589</v>
      </c>
      <c r="I90" s="25">
        <f t="shared" si="30"/>
        <v>0.4147077127337252</v>
      </c>
      <c r="J90" s="25">
        <f t="shared" si="31"/>
        <v>0.57086590196360942</v>
      </c>
      <c r="K90" s="25">
        <f t="shared" ca="1" si="23"/>
        <v>0.56448622421280392</v>
      </c>
      <c r="L90" s="25">
        <f t="shared" ca="1" si="32"/>
        <v>6.9284886268767207E-2</v>
      </c>
      <c r="M90" s="25">
        <f t="shared" ca="1" si="24"/>
        <v>788808412923517</v>
      </c>
      <c r="N90" s="25">
        <f t="shared" ca="1" si="25"/>
        <v>119985596899654.09</v>
      </c>
      <c r="O90" s="25">
        <f t="shared" ca="1" si="26"/>
        <v>1024392783336.4152</v>
      </c>
      <c r="P90" s="8">
        <f t="shared" ca="1" si="33"/>
        <v>-0.26322022389772259</v>
      </c>
      <c r="Q90" s="8"/>
      <c r="R90" s="8"/>
      <c r="S90" s="8"/>
      <c r="T90" s="8"/>
    </row>
    <row r="91" spans="1:20">
      <c r="A91" s="43">
        <v>14555</v>
      </c>
      <c r="B91" s="43">
        <v>1.3194599996495526E-2</v>
      </c>
      <c r="C91" s="8"/>
      <c r="D91" s="25">
        <f t="shared" si="21"/>
        <v>1.4555</v>
      </c>
      <c r="E91" s="25">
        <f t="shared" si="22"/>
        <v>1.3194599996495526</v>
      </c>
      <c r="F91" s="25">
        <f t="shared" si="27"/>
        <v>2.1184802500000002</v>
      </c>
      <c r="G91" s="25">
        <f t="shared" si="28"/>
        <v>3.0834480038750005</v>
      </c>
      <c r="H91" s="25">
        <f t="shared" si="29"/>
        <v>4.487958569640063</v>
      </c>
      <c r="I91" s="25">
        <f t="shared" si="30"/>
        <v>1.9204740294899239</v>
      </c>
      <c r="J91" s="25">
        <f t="shared" si="31"/>
        <v>2.7952499499225842</v>
      </c>
      <c r="K91" s="25">
        <f t="shared" ca="1" si="23"/>
        <v>0.55528366971604992</v>
      </c>
      <c r="L91" s="25">
        <f t="shared" ca="1" si="32"/>
        <v>0.58396546323063758</v>
      </c>
      <c r="M91" s="25">
        <f t="shared" ca="1" si="24"/>
        <v>651028337335336.88</v>
      </c>
      <c r="N91" s="25">
        <f t="shared" ca="1" si="25"/>
        <v>85732194125543.484</v>
      </c>
      <c r="O91" s="25">
        <f t="shared" ca="1" si="26"/>
        <v>641003414895.84058</v>
      </c>
      <c r="P91" s="8">
        <f t="shared" ca="1" si="33"/>
        <v>0.76417632993350271</v>
      </c>
      <c r="Q91" s="8"/>
      <c r="R91" s="8"/>
      <c r="S91" s="8"/>
      <c r="T91" s="8"/>
    </row>
    <row r="92" spans="1:20">
      <c r="A92" s="43">
        <v>14573</v>
      </c>
      <c r="B92" s="43">
        <v>1.1415599947213195E-3</v>
      </c>
      <c r="C92" s="8"/>
      <c r="D92" s="25">
        <f t="shared" si="21"/>
        <v>1.4573</v>
      </c>
      <c r="E92" s="25">
        <f t="shared" si="22"/>
        <v>0.11415599947213195</v>
      </c>
      <c r="F92" s="25">
        <f t="shared" si="27"/>
        <v>2.12372329</v>
      </c>
      <c r="G92" s="25">
        <f t="shared" si="28"/>
        <v>3.0949019505170003</v>
      </c>
      <c r="H92" s="25">
        <f t="shared" si="29"/>
        <v>4.5102006124884246</v>
      </c>
      <c r="I92" s="25">
        <f t="shared" si="30"/>
        <v>0.16635953803073789</v>
      </c>
      <c r="J92" s="25">
        <f t="shared" si="31"/>
        <v>0.24243575477219434</v>
      </c>
      <c r="K92" s="25">
        <f t="shared" ca="1" si="23"/>
        <v>0.55506557862013683</v>
      </c>
      <c r="L92" s="25">
        <f t="shared" ca="1" si="32"/>
        <v>0.19440125698447078</v>
      </c>
      <c r="M92" s="25">
        <f t="shared" ca="1" si="24"/>
        <v>648084661137055.88</v>
      </c>
      <c r="N92" s="25">
        <f t="shared" ca="1" si="25"/>
        <v>85029868815133.016</v>
      </c>
      <c r="O92" s="25">
        <f t="shared" ca="1" si="26"/>
        <v>633442003259.82739</v>
      </c>
      <c r="P92" s="8">
        <f t="shared" ca="1" si="33"/>
        <v>-0.44090957914800488</v>
      </c>
      <c r="Q92" s="8"/>
      <c r="R92" s="8"/>
      <c r="S92" s="8"/>
      <c r="T92" s="8"/>
    </row>
    <row r="93" spans="1:20">
      <c r="A93" s="43">
        <v>14690.5</v>
      </c>
      <c r="B93" s="43">
        <v>1.0203660000115633E-2</v>
      </c>
      <c r="C93" s="8"/>
      <c r="D93" s="25">
        <f t="shared" si="21"/>
        <v>1.46905</v>
      </c>
      <c r="E93" s="25">
        <f t="shared" si="22"/>
        <v>1.0203660000115633</v>
      </c>
      <c r="F93" s="25">
        <f t="shared" si="27"/>
        <v>2.1581079024999998</v>
      </c>
      <c r="G93" s="25">
        <f t="shared" si="28"/>
        <v>3.1703684141676245</v>
      </c>
      <c r="H93" s="25">
        <f t="shared" si="29"/>
        <v>4.6574297188329492</v>
      </c>
      <c r="I93" s="25">
        <f t="shared" si="30"/>
        <v>1.498968672316987</v>
      </c>
      <c r="J93" s="25">
        <f t="shared" si="31"/>
        <v>2.2020599280672699</v>
      </c>
      <c r="K93" s="25">
        <f t="shared" ca="1" si="23"/>
        <v>0.55363285888778968</v>
      </c>
      <c r="L93" s="25">
        <f t="shared" ca="1" si="32"/>
        <v>0.21783982502326438</v>
      </c>
      <c r="M93" s="25">
        <f t="shared" ca="1" si="24"/>
        <v>629079855566873.13</v>
      </c>
      <c r="N93" s="25">
        <f t="shared" ca="1" si="25"/>
        <v>80528646574601.359</v>
      </c>
      <c r="O93" s="25">
        <f t="shared" ca="1" si="26"/>
        <v>585328792190.47388</v>
      </c>
      <c r="P93" s="8">
        <f t="shared" ca="1" si="33"/>
        <v>0.46673314112377362</v>
      </c>
      <c r="Q93" s="8"/>
      <c r="R93" s="8"/>
      <c r="S93" s="8"/>
      <c r="T93" s="8"/>
    </row>
    <row r="94" spans="1:20">
      <c r="A94" s="43">
        <v>14736</v>
      </c>
      <c r="B94" s="43">
        <v>7.7919998147990555E-5</v>
      </c>
      <c r="C94" s="8"/>
      <c r="D94" s="25">
        <f t="shared" si="21"/>
        <v>1.4736</v>
      </c>
      <c r="E94" s="25">
        <f t="shared" si="22"/>
        <v>7.7919998147990555E-3</v>
      </c>
      <c r="F94" s="25">
        <f t="shared" si="27"/>
        <v>2.1714969600000003</v>
      </c>
      <c r="G94" s="25">
        <f t="shared" si="28"/>
        <v>3.1999179202560004</v>
      </c>
      <c r="H94" s="25">
        <f t="shared" si="29"/>
        <v>4.7153990472892424</v>
      </c>
      <c r="I94" s="25">
        <f t="shared" si="30"/>
        <v>1.1482290927087888E-2</v>
      </c>
      <c r="J94" s="25">
        <f t="shared" si="31"/>
        <v>1.6920303910156712E-2</v>
      </c>
      <c r="K94" s="25">
        <f t="shared" ca="1" si="23"/>
        <v>0.55307383623274986</v>
      </c>
      <c r="L94" s="25">
        <f t="shared" ca="1" si="32"/>
        <v>0.29733228112733284</v>
      </c>
      <c r="M94" s="25">
        <f t="shared" ca="1" si="24"/>
        <v>621818265570153.88</v>
      </c>
      <c r="N94" s="25">
        <f t="shared" ca="1" si="25"/>
        <v>78824224614043.766</v>
      </c>
      <c r="O94" s="25">
        <f t="shared" ca="1" si="26"/>
        <v>567273983393.60657</v>
      </c>
      <c r="P94" s="8">
        <f t="shared" ca="1" si="33"/>
        <v>-0.5452818364179508</v>
      </c>
      <c r="Q94" s="8"/>
      <c r="R94" s="8"/>
      <c r="S94" s="8"/>
      <c r="T94" s="8"/>
    </row>
    <row r="95" spans="1:20">
      <c r="A95" s="43">
        <v>14831</v>
      </c>
      <c r="B95" s="43">
        <v>-2.1867999748792499E-4</v>
      </c>
      <c r="C95" s="8"/>
      <c r="D95" s="25">
        <f t="shared" si="21"/>
        <v>1.4831000000000001</v>
      </c>
      <c r="E95" s="25">
        <f t="shared" si="22"/>
        <v>-2.1867999748792499E-2</v>
      </c>
      <c r="F95" s="25">
        <f t="shared" si="27"/>
        <v>2.1995856100000002</v>
      </c>
      <c r="G95" s="25">
        <f t="shared" si="28"/>
        <v>3.2622054181910003</v>
      </c>
      <c r="H95" s="25">
        <f t="shared" si="29"/>
        <v>4.8381768557190732</v>
      </c>
      <c r="I95" s="25">
        <f t="shared" si="30"/>
        <v>-3.2432430427434156E-2</v>
      </c>
      <c r="J95" s="25">
        <f t="shared" si="31"/>
        <v>-4.8100537566927601E-2</v>
      </c>
      <c r="K95" s="25">
        <f t="shared" ca="1" si="23"/>
        <v>0.55189904268487633</v>
      </c>
      <c r="L95" s="25">
        <f t="shared" ca="1" si="32"/>
        <v>0.32920861898307952</v>
      </c>
      <c r="M95" s="25">
        <f t="shared" ca="1" si="24"/>
        <v>606831274046624.5</v>
      </c>
      <c r="N95" s="25">
        <f t="shared" ca="1" si="25"/>
        <v>75334389314174.328</v>
      </c>
      <c r="O95" s="25">
        <f t="shared" ca="1" si="26"/>
        <v>530603611597.43713</v>
      </c>
      <c r="P95" s="8">
        <f t="shared" ca="1" si="33"/>
        <v>-0.57376704243366883</v>
      </c>
      <c r="Q95" s="8"/>
      <c r="R95" s="8"/>
      <c r="S95" s="8"/>
      <c r="T95" s="8"/>
    </row>
    <row r="96" spans="1:20">
      <c r="A96" s="43">
        <v>14858</v>
      </c>
      <c r="B96" s="43">
        <v>-5.482401029439643E-4</v>
      </c>
      <c r="C96" s="8"/>
      <c r="D96" s="25">
        <f t="shared" si="21"/>
        <v>1.4858</v>
      </c>
      <c r="E96" s="25">
        <f t="shared" si="22"/>
        <v>-5.482401029439643E-2</v>
      </c>
      <c r="F96" s="25">
        <f t="shared" si="27"/>
        <v>2.20760164</v>
      </c>
      <c r="G96" s="25">
        <f t="shared" si="28"/>
        <v>3.2800545167120001</v>
      </c>
      <c r="H96" s="25">
        <f t="shared" si="29"/>
        <v>4.8735050009306899</v>
      </c>
      <c r="I96" s="25">
        <f t="shared" si="30"/>
        <v>-8.1457514495414218E-2</v>
      </c>
      <c r="J96" s="25">
        <f t="shared" si="31"/>
        <v>-0.12102957503728645</v>
      </c>
      <c r="K96" s="25">
        <f t="shared" ca="1" si="23"/>
        <v>0.55156327756877055</v>
      </c>
      <c r="L96" s="25">
        <f t="shared" ca="1" si="32"/>
        <v>0.36770554288204732</v>
      </c>
      <c r="M96" s="25">
        <f t="shared" ca="1" si="24"/>
        <v>602614688446385.75</v>
      </c>
      <c r="N96" s="25">
        <f t="shared" ca="1" si="25"/>
        <v>74359431765704.688</v>
      </c>
      <c r="O96" s="25">
        <f t="shared" ca="1" si="26"/>
        <v>520433132488.46594</v>
      </c>
      <c r="P96" s="8">
        <f t="shared" ca="1" si="33"/>
        <v>-0.60638728786316698</v>
      </c>
      <c r="Q96" s="8"/>
      <c r="R96" s="8"/>
      <c r="S96" s="8"/>
      <c r="T96" s="8"/>
    </row>
    <row r="97" spans="1:20">
      <c r="A97" s="43">
        <v>14871.5</v>
      </c>
      <c r="B97" s="43">
        <v>-1.3019998732488602E-5</v>
      </c>
      <c r="C97" s="8"/>
      <c r="D97" s="25">
        <f t="shared" si="21"/>
        <v>1.48715</v>
      </c>
      <c r="E97" s="25">
        <f t="shared" si="22"/>
        <v>-1.3019998732488602E-3</v>
      </c>
      <c r="F97" s="25">
        <f t="shared" si="27"/>
        <v>2.2116151225</v>
      </c>
      <c r="G97" s="25">
        <f t="shared" si="28"/>
        <v>3.289003429425875</v>
      </c>
      <c r="H97" s="25">
        <f t="shared" si="29"/>
        <v>4.89124145007069</v>
      </c>
      <c r="I97" s="25">
        <f t="shared" si="30"/>
        <v>-1.9362691115020424E-3</v>
      </c>
      <c r="J97" s="25">
        <f t="shared" si="31"/>
        <v>-2.8795226091702622E-3</v>
      </c>
      <c r="K97" s="25">
        <f t="shared" ca="1" si="23"/>
        <v>0.55139508355516909</v>
      </c>
      <c r="L97" s="25">
        <f t="shared" ca="1" si="32"/>
        <v>0.3054740660302796</v>
      </c>
      <c r="M97" s="25">
        <f t="shared" ca="1" si="24"/>
        <v>600513484523905.25</v>
      </c>
      <c r="N97" s="25">
        <f t="shared" ca="1" si="25"/>
        <v>73874743055670.234</v>
      </c>
      <c r="O97" s="25">
        <f t="shared" ca="1" si="26"/>
        <v>515389431476.84863</v>
      </c>
      <c r="P97" s="8">
        <f t="shared" ca="1" si="33"/>
        <v>-0.55269708342841795</v>
      </c>
      <c r="Q97" s="8"/>
      <c r="R97" s="8"/>
      <c r="S97" s="8"/>
      <c r="T97" s="8"/>
    </row>
    <row r="98" spans="1:20">
      <c r="A98" s="43">
        <v>14935</v>
      </c>
      <c r="B98" s="43">
        <v>7.4081999991904013E-3</v>
      </c>
      <c r="C98" s="8"/>
      <c r="D98" s="25">
        <f t="shared" si="21"/>
        <v>1.4935</v>
      </c>
      <c r="E98" s="25">
        <f t="shared" si="22"/>
        <v>0.74081999991904013</v>
      </c>
      <c r="F98" s="25">
        <f t="shared" si="27"/>
        <v>2.2305422500000001</v>
      </c>
      <c r="G98" s="25">
        <f t="shared" si="28"/>
        <v>3.3313148503750001</v>
      </c>
      <c r="H98" s="25">
        <f t="shared" si="29"/>
        <v>4.9753187290350631</v>
      </c>
      <c r="I98" s="25">
        <f t="shared" si="30"/>
        <v>1.1064146698790864</v>
      </c>
      <c r="J98" s="25">
        <f t="shared" si="31"/>
        <v>1.6524303094644157</v>
      </c>
      <c r="K98" s="25">
        <f t="shared" ca="1" si="23"/>
        <v>0.5506011634520418</v>
      </c>
      <c r="L98" s="25">
        <f t="shared" ca="1" si="32"/>
        <v>3.6183205746858654E-2</v>
      </c>
      <c r="M98" s="25">
        <f t="shared" ca="1" si="24"/>
        <v>590693248839665.25</v>
      </c>
      <c r="N98" s="25">
        <f t="shared" ca="1" si="25"/>
        <v>71619769875534.063</v>
      </c>
      <c r="O98" s="25">
        <f t="shared" ca="1" si="26"/>
        <v>492035272141.71472</v>
      </c>
      <c r="P98" s="8">
        <f t="shared" ca="1" si="33"/>
        <v>0.19021883646699833</v>
      </c>
      <c r="Q98" s="8"/>
      <c r="R98" s="8"/>
      <c r="S98" s="8"/>
      <c r="T98" s="8"/>
    </row>
    <row r="99" spans="1:20">
      <c r="A99" s="43">
        <v>14989</v>
      </c>
      <c r="B99" s="43">
        <v>-1.6509199995198287E-3</v>
      </c>
      <c r="C99" s="8"/>
      <c r="D99" s="25">
        <f t="shared" si="21"/>
        <v>1.4988999999999999</v>
      </c>
      <c r="E99" s="25">
        <f t="shared" si="22"/>
        <v>-0.16509199995198287</v>
      </c>
      <c r="F99" s="25">
        <f t="shared" si="27"/>
        <v>2.2467012099999999</v>
      </c>
      <c r="G99" s="25">
        <f t="shared" si="28"/>
        <v>3.3675804436689996</v>
      </c>
      <c r="H99" s="25">
        <f t="shared" si="29"/>
        <v>5.047666327015464</v>
      </c>
      <c r="I99" s="25">
        <f t="shared" si="30"/>
        <v>-0.2474563987280271</v>
      </c>
      <c r="J99" s="25">
        <f t="shared" si="31"/>
        <v>-0.37091239605343979</v>
      </c>
      <c r="K99" s="25">
        <f t="shared" ca="1" si="23"/>
        <v>0.54992240437499784</v>
      </c>
      <c r="L99" s="25">
        <f t="shared" ca="1" si="32"/>
        <v>0.511245598395067</v>
      </c>
      <c r="M99" s="25">
        <f t="shared" ca="1" si="24"/>
        <v>582423892351492</v>
      </c>
      <c r="N99" s="25">
        <f t="shared" ca="1" si="25"/>
        <v>69734263279559.992</v>
      </c>
      <c r="O99" s="25">
        <f t="shared" ca="1" si="26"/>
        <v>472652533671.7088</v>
      </c>
      <c r="P99" s="8">
        <f t="shared" ca="1" si="33"/>
        <v>-0.71501440432698071</v>
      </c>
      <c r="Q99" s="8"/>
      <c r="R99" s="8"/>
      <c r="S99" s="8"/>
      <c r="T99" s="8"/>
    </row>
    <row r="100" spans="1:20">
      <c r="A100" s="43">
        <v>15066</v>
      </c>
      <c r="B100" s="43">
        <v>4.5055200025672093E-3</v>
      </c>
      <c r="C100" s="8"/>
      <c r="D100" s="25">
        <f t="shared" si="21"/>
        <v>1.5065999999999999</v>
      </c>
      <c r="E100" s="25">
        <f t="shared" si="22"/>
        <v>0.45055200025672093</v>
      </c>
      <c r="F100" s="25">
        <f t="shared" si="27"/>
        <v>2.26984356</v>
      </c>
      <c r="G100" s="25">
        <f t="shared" si="28"/>
        <v>3.4197463074959997</v>
      </c>
      <c r="H100" s="25">
        <f t="shared" si="29"/>
        <v>5.1521897868734738</v>
      </c>
      <c r="I100" s="25">
        <f t="shared" si="30"/>
        <v>0.67880164358677575</v>
      </c>
      <c r="J100" s="25">
        <f t="shared" si="31"/>
        <v>1.0226825562278363</v>
      </c>
      <c r="K100" s="25">
        <f t="shared" ca="1" si="23"/>
        <v>0.54894879816089703</v>
      </c>
      <c r="L100" s="25">
        <f t="shared" ca="1" si="32"/>
        <v>9.6819298377952747E-3</v>
      </c>
      <c r="M100" s="25">
        <f t="shared" ca="1" si="24"/>
        <v>570761572041299.38</v>
      </c>
      <c r="N100" s="25">
        <f t="shared" ca="1" si="25"/>
        <v>67096360639954.273</v>
      </c>
      <c r="O100" s="25">
        <f t="shared" ca="1" si="26"/>
        <v>445767297342.98151</v>
      </c>
      <c r="P100" s="8">
        <f t="shared" ca="1" si="33"/>
        <v>-9.8396797904176103E-2</v>
      </c>
      <c r="Q100" s="8"/>
      <c r="R100" s="8"/>
      <c r="S100" s="8"/>
      <c r="T100" s="8"/>
    </row>
    <row r="101" spans="1:20">
      <c r="A101" s="43">
        <v>15102</v>
      </c>
      <c r="B101" s="43">
        <v>1.979944000049727E-2</v>
      </c>
      <c r="C101" s="8"/>
      <c r="D101" s="25">
        <f t="shared" si="21"/>
        <v>1.5102</v>
      </c>
      <c r="E101" s="25">
        <f t="shared" si="22"/>
        <v>1.979944000049727</v>
      </c>
      <c r="F101" s="25">
        <f t="shared" si="27"/>
        <v>2.2807040399999998</v>
      </c>
      <c r="G101" s="25">
        <f t="shared" si="28"/>
        <v>3.4443192412079995</v>
      </c>
      <c r="H101" s="25">
        <f t="shared" si="29"/>
        <v>5.2016109180723209</v>
      </c>
      <c r="I101" s="25">
        <f t="shared" si="30"/>
        <v>2.9901114288750978</v>
      </c>
      <c r="J101" s="25">
        <f t="shared" si="31"/>
        <v>4.5156662798871725</v>
      </c>
      <c r="K101" s="25">
        <f t="shared" ca="1" si="23"/>
        <v>0.54849128831339511</v>
      </c>
      <c r="L101" s="25">
        <f t="shared" ca="1" si="32"/>
        <v>2.0490568659372981</v>
      </c>
      <c r="M101" s="25">
        <f t="shared" ca="1" si="24"/>
        <v>565360899506614.38</v>
      </c>
      <c r="N101" s="25">
        <f t="shared" ca="1" si="25"/>
        <v>65883375966843.25</v>
      </c>
      <c r="O101" s="25">
        <f t="shared" ca="1" si="26"/>
        <v>433499234516.48676</v>
      </c>
      <c r="P101" s="8">
        <f t="shared" ca="1" si="33"/>
        <v>1.4314527117363318</v>
      </c>
      <c r="Q101" s="8"/>
      <c r="R101" s="8"/>
      <c r="S101" s="8"/>
      <c r="T101" s="8"/>
    </row>
    <row r="102" spans="1:20">
      <c r="A102" s="43">
        <v>15102.5</v>
      </c>
      <c r="B102" s="43">
        <v>6.4563000050839037E-3</v>
      </c>
      <c r="C102" s="8"/>
      <c r="D102" s="25">
        <f t="shared" si="21"/>
        <v>1.5102500000000001</v>
      </c>
      <c r="E102" s="25">
        <f t="shared" si="22"/>
        <v>0.64563000050839037</v>
      </c>
      <c r="F102" s="25">
        <f t="shared" si="27"/>
        <v>2.2808550625000001</v>
      </c>
      <c r="G102" s="25">
        <f t="shared" si="28"/>
        <v>3.4446613581406256</v>
      </c>
      <c r="H102" s="25">
        <f t="shared" si="29"/>
        <v>5.2022998161318794</v>
      </c>
      <c r="I102" s="25">
        <f t="shared" si="30"/>
        <v>0.97506270826779662</v>
      </c>
      <c r="J102" s="25">
        <f t="shared" si="31"/>
        <v>1.4725884551614399</v>
      </c>
      <c r="K102" s="25">
        <f t="shared" ca="1" si="23"/>
        <v>0.54848492361386469</v>
      </c>
      <c r="L102" s="25">
        <f t="shared" ca="1" si="32"/>
        <v>9.437165964843305E-3</v>
      </c>
      <c r="M102" s="25">
        <f t="shared" ca="1" si="24"/>
        <v>565286121968655.25</v>
      </c>
      <c r="N102" s="25">
        <f t="shared" ca="1" si="25"/>
        <v>65866619747208.383</v>
      </c>
      <c r="O102" s="25">
        <f t="shared" ca="1" si="26"/>
        <v>433330191776.71521</v>
      </c>
      <c r="P102" s="8">
        <f t="shared" ca="1" si="33"/>
        <v>9.7145076894525673E-2</v>
      </c>
      <c r="Q102" s="8"/>
      <c r="R102" s="8"/>
      <c r="S102" s="8"/>
      <c r="T102" s="8"/>
    </row>
    <row r="103" spans="1:20">
      <c r="A103" s="43">
        <v>15106.5</v>
      </c>
      <c r="B103" s="43">
        <v>-2.8882000333396718E-4</v>
      </c>
      <c r="C103" s="8"/>
      <c r="D103" s="25">
        <f t="shared" si="21"/>
        <v>1.51065</v>
      </c>
      <c r="E103" s="25">
        <f t="shared" si="22"/>
        <v>-2.8882000333396718E-2</v>
      </c>
      <c r="F103" s="25">
        <f t="shared" si="27"/>
        <v>2.2820634225000003</v>
      </c>
      <c r="G103" s="25">
        <f t="shared" si="28"/>
        <v>3.4473991091996257</v>
      </c>
      <c r="H103" s="25">
        <f t="shared" si="29"/>
        <v>5.207813464312415</v>
      </c>
      <c r="I103" s="25">
        <f t="shared" si="30"/>
        <v>-4.3630593803645756E-2</v>
      </c>
      <c r="J103" s="25">
        <f t="shared" si="31"/>
        <v>-6.5910556529477457E-2</v>
      </c>
      <c r="K103" s="25">
        <f t="shared" ca="1" si="23"/>
        <v>0.54843399576394103</v>
      </c>
      <c r="L103" s="25">
        <f t="shared" ca="1" si="32"/>
        <v>0.33329375934986127</v>
      </c>
      <c r="M103" s="25">
        <f t="shared" ca="1" si="24"/>
        <v>564688130022619.13</v>
      </c>
      <c r="N103" s="25">
        <f t="shared" ca="1" si="25"/>
        <v>65732659405173.43</v>
      </c>
      <c r="O103" s="25">
        <f t="shared" ca="1" si="26"/>
        <v>431979176218.26495</v>
      </c>
      <c r="P103" s="8">
        <f t="shared" ca="1" si="33"/>
        <v>-0.57731599609733775</v>
      </c>
      <c r="Q103" s="8"/>
      <c r="R103" s="8"/>
      <c r="S103" s="8"/>
      <c r="T103" s="8"/>
    </row>
    <row r="104" spans="1:20">
      <c r="A104" s="43">
        <v>15120</v>
      </c>
      <c r="B104" s="43">
        <v>3.4463999982108362E-3</v>
      </c>
      <c r="C104" s="8"/>
      <c r="D104" s="25">
        <f t="shared" si="21"/>
        <v>1.512</v>
      </c>
      <c r="E104" s="25">
        <f t="shared" si="22"/>
        <v>0.34463999982108362</v>
      </c>
      <c r="F104" s="25">
        <f t="shared" si="27"/>
        <v>2.2861440000000002</v>
      </c>
      <c r="G104" s="25">
        <f t="shared" si="28"/>
        <v>3.4566497280000004</v>
      </c>
      <c r="H104" s="25">
        <f t="shared" si="29"/>
        <v>5.2264543887360011</v>
      </c>
      <c r="I104" s="25">
        <f t="shared" si="30"/>
        <v>0.52109567972947846</v>
      </c>
      <c r="J104" s="25">
        <f t="shared" si="31"/>
        <v>0.78789666775097145</v>
      </c>
      <c r="K104" s="25">
        <f t="shared" ca="1" si="23"/>
        <v>0.54826197969089085</v>
      </c>
      <c r="L104" s="25">
        <f t="shared" ca="1" si="32"/>
        <v>4.1461910686100181E-2</v>
      </c>
      <c r="M104" s="25">
        <f t="shared" ca="1" si="24"/>
        <v>562672902825697.75</v>
      </c>
      <c r="N104" s="25">
        <f t="shared" ca="1" si="25"/>
        <v>65281716059672.313</v>
      </c>
      <c r="O104" s="25">
        <f t="shared" ca="1" si="26"/>
        <v>427436894298.23792</v>
      </c>
      <c r="P104" s="8">
        <f t="shared" ca="1" si="33"/>
        <v>-0.20362197986980723</v>
      </c>
      <c r="Q104" s="8"/>
      <c r="R104" s="8"/>
      <c r="S104" s="8"/>
      <c r="T104" s="8"/>
    </row>
    <row r="105" spans="1:20">
      <c r="A105" s="43">
        <v>15129</v>
      </c>
      <c r="B105" s="43">
        <v>8.2698800033540465E-3</v>
      </c>
      <c r="C105" s="8"/>
      <c r="D105" s="25">
        <f t="shared" si="21"/>
        <v>1.5128999999999999</v>
      </c>
      <c r="E105" s="25">
        <f t="shared" si="22"/>
        <v>0.82698800033540465</v>
      </c>
      <c r="F105" s="25">
        <f t="shared" si="27"/>
        <v>2.2888664099999998</v>
      </c>
      <c r="G105" s="25">
        <f t="shared" si="28"/>
        <v>3.4628259916889994</v>
      </c>
      <c r="H105" s="25">
        <f t="shared" si="29"/>
        <v>5.2389094428262872</v>
      </c>
      <c r="I105" s="25">
        <f t="shared" si="30"/>
        <v>1.2511501457074337</v>
      </c>
      <c r="J105" s="25">
        <f t="shared" si="31"/>
        <v>1.8928650554407762</v>
      </c>
      <c r="K105" s="25">
        <f t="shared" ca="1" si="23"/>
        <v>0.54814718695495057</v>
      </c>
      <c r="L105" s="25">
        <f t="shared" ca="1" si="32"/>
        <v>7.7752199206673214E-2</v>
      </c>
      <c r="M105" s="25">
        <f t="shared" ca="1" si="24"/>
        <v>561331983718414.81</v>
      </c>
      <c r="N105" s="25">
        <f t="shared" ca="1" si="25"/>
        <v>64982091464115.148</v>
      </c>
      <c r="O105" s="25">
        <f t="shared" ca="1" si="26"/>
        <v>424423600606.797</v>
      </c>
      <c r="P105" s="8">
        <f t="shared" ca="1" si="33"/>
        <v>0.27884081338045408</v>
      </c>
      <c r="Q105" s="8"/>
      <c r="R105" s="8"/>
      <c r="S105" s="8"/>
      <c r="T105" s="8"/>
    </row>
    <row r="106" spans="1:20">
      <c r="A106" s="43">
        <v>15165.5</v>
      </c>
      <c r="B106" s="43">
        <v>5.220660001214128E-3</v>
      </c>
      <c r="C106" s="8"/>
      <c r="D106" s="25">
        <f t="shared" si="21"/>
        <v>1.5165500000000001</v>
      </c>
      <c r="E106" s="25">
        <f t="shared" si="22"/>
        <v>0.5220660001214128</v>
      </c>
      <c r="F106" s="25">
        <f t="shared" si="27"/>
        <v>2.2999239025000002</v>
      </c>
      <c r="G106" s="25">
        <f t="shared" si="28"/>
        <v>3.4879495943363756</v>
      </c>
      <c r="H106" s="25">
        <f t="shared" si="29"/>
        <v>5.2896499572908304</v>
      </c>
      <c r="I106" s="25">
        <f t="shared" si="30"/>
        <v>0.79173919248412861</v>
      </c>
      <c r="J106" s="25">
        <f t="shared" si="31"/>
        <v>1.2007120723618052</v>
      </c>
      <c r="K106" s="25">
        <f t="shared" ca="1" si="23"/>
        <v>0.54768069259252128</v>
      </c>
      <c r="L106" s="25">
        <f t="shared" ca="1" si="32"/>
        <v>6.5611247038946147E-4</v>
      </c>
      <c r="M106" s="25">
        <f t="shared" ca="1" si="24"/>
        <v>555914817401125.56</v>
      </c>
      <c r="N106" s="25">
        <f t="shared" ca="1" si="25"/>
        <v>63775166205188.539</v>
      </c>
      <c r="O106" s="25">
        <f t="shared" ca="1" si="26"/>
        <v>412324875412.67719</v>
      </c>
      <c r="P106" s="8">
        <f t="shared" ca="1" si="33"/>
        <v>-2.561469247110848E-2</v>
      </c>
      <c r="Q106" s="8"/>
      <c r="R106" s="8"/>
      <c r="S106" s="8"/>
      <c r="T106" s="8"/>
    </row>
    <row r="107" spans="1:20">
      <c r="A107" s="43">
        <v>15192.5</v>
      </c>
      <c r="B107" s="43">
        <v>1.1691100000462029E-2</v>
      </c>
      <c r="C107" s="8"/>
      <c r="D107" s="25">
        <f t="shared" si="21"/>
        <v>1.51925</v>
      </c>
      <c r="E107" s="25">
        <f t="shared" si="22"/>
        <v>1.1691100000462029</v>
      </c>
      <c r="F107" s="25">
        <f t="shared" si="27"/>
        <v>2.3081205625000001</v>
      </c>
      <c r="G107" s="25">
        <f t="shared" si="28"/>
        <v>3.506612164578125</v>
      </c>
      <c r="H107" s="25">
        <f t="shared" si="29"/>
        <v>5.3274205310353171</v>
      </c>
      <c r="I107" s="25">
        <f t="shared" si="30"/>
        <v>1.7761703675701939</v>
      </c>
      <c r="J107" s="25">
        <f t="shared" si="31"/>
        <v>2.698446830931017</v>
      </c>
      <c r="K107" s="25">
        <f t="shared" ca="1" si="23"/>
        <v>0.54733463790792003</v>
      </c>
      <c r="L107" s="25">
        <f t="shared" ca="1" si="32"/>
        <v>0.38660460096219285</v>
      </c>
      <c r="M107" s="25">
        <f t="shared" ca="1" si="24"/>
        <v>551929238041451.13</v>
      </c>
      <c r="N107" s="25">
        <f t="shared" ca="1" si="25"/>
        <v>62890834838778.859</v>
      </c>
      <c r="O107" s="25">
        <f t="shared" ca="1" si="26"/>
        <v>403500556313.69507</v>
      </c>
      <c r="P107" s="8">
        <f t="shared" ca="1" si="33"/>
        <v>0.62177536213828288</v>
      </c>
      <c r="Q107" s="8"/>
      <c r="R107" s="8"/>
      <c r="S107" s="8"/>
      <c r="T107" s="8"/>
    </row>
    <row r="108" spans="1:20">
      <c r="A108" s="43">
        <v>15197</v>
      </c>
      <c r="B108" s="43">
        <v>-3.9716000173939392E-4</v>
      </c>
      <c r="C108" s="8"/>
      <c r="D108" s="25">
        <f t="shared" si="21"/>
        <v>1.5197000000000001</v>
      </c>
      <c r="E108" s="25">
        <f t="shared" si="22"/>
        <v>-3.9716000173939392E-2</v>
      </c>
      <c r="F108" s="25">
        <f t="shared" si="27"/>
        <v>2.3094880900000003</v>
      </c>
      <c r="G108" s="25">
        <f t="shared" si="28"/>
        <v>3.5097290503730005</v>
      </c>
      <c r="H108" s="25">
        <f t="shared" si="29"/>
        <v>5.3337352378518492</v>
      </c>
      <c r="I108" s="25">
        <f t="shared" si="30"/>
        <v>-6.0356405464335697E-2</v>
      </c>
      <c r="J108" s="25">
        <f t="shared" si="31"/>
        <v>-9.1723629384150962E-2</v>
      </c>
      <c r="K108" s="25">
        <f t="shared" ca="1" si="23"/>
        <v>0.54727688137941821</v>
      </c>
      <c r="L108" s="25">
        <f t="shared" ca="1" si="32"/>
        <v>0.3445606429943141</v>
      </c>
      <c r="M108" s="25">
        <f t="shared" ca="1" si="24"/>
        <v>551266760355355.56</v>
      </c>
      <c r="N108" s="25">
        <f t="shared" ca="1" si="25"/>
        <v>62744144220329.5</v>
      </c>
      <c r="O108" s="25">
        <f t="shared" ca="1" si="26"/>
        <v>402040176954.23975</v>
      </c>
      <c r="P108" s="8">
        <f t="shared" ca="1" si="33"/>
        <v>-0.5869928815533576</v>
      </c>
      <c r="Q108" s="8"/>
      <c r="R108" s="8"/>
      <c r="S108" s="8"/>
      <c r="T108" s="8"/>
    </row>
    <row r="109" spans="1:20">
      <c r="A109" s="43">
        <v>15197</v>
      </c>
      <c r="B109" s="43">
        <v>7.6028399998904206E-3</v>
      </c>
      <c r="C109" s="8"/>
      <c r="D109" s="25">
        <f t="shared" si="21"/>
        <v>1.5197000000000001</v>
      </c>
      <c r="E109" s="25">
        <f t="shared" si="22"/>
        <v>0.76028399998904206</v>
      </c>
      <c r="F109" s="25">
        <f t="shared" si="27"/>
        <v>2.3094880900000003</v>
      </c>
      <c r="G109" s="25">
        <f t="shared" si="28"/>
        <v>3.5097290503730005</v>
      </c>
      <c r="H109" s="25">
        <f t="shared" si="29"/>
        <v>5.3337352378518492</v>
      </c>
      <c r="I109" s="25">
        <f t="shared" si="30"/>
        <v>1.1554035947833472</v>
      </c>
      <c r="J109" s="25">
        <f t="shared" si="31"/>
        <v>1.7558668429922528</v>
      </c>
      <c r="K109" s="25">
        <f t="shared" ca="1" si="23"/>
        <v>0.54727688137941821</v>
      </c>
      <c r="L109" s="25">
        <f t="shared" ca="1" si="32"/>
        <v>4.5372032578374362E-2</v>
      </c>
      <c r="M109" s="25">
        <f t="shared" ca="1" si="24"/>
        <v>551266760355355.56</v>
      </c>
      <c r="N109" s="25">
        <f t="shared" ca="1" si="25"/>
        <v>62744144220329.5</v>
      </c>
      <c r="O109" s="25">
        <f t="shared" ca="1" si="26"/>
        <v>402040176954.23975</v>
      </c>
      <c r="P109" s="8">
        <f t="shared" ca="1" si="33"/>
        <v>0.21300711860962385</v>
      </c>
      <c r="Q109" s="8"/>
      <c r="R109" s="8"/>
      <c r="S109" s="8"/>
      <c r="T109" s="8"/>
    </row>
    <row r="110" spans="1:20">
      <c r="A110" s="43">
        <v>15206.5</v>
      </c>
      <c r="B110" s="43">
        <v>-9.1682000493165106E-4</v>
      </c>
      <c r="C110" s="8"/>
      <c r="D110" s="25">
        <f t="shared" si="21"/>
        <v>1.5206500000000001</v>
      </c>
      <c r="E110" s="25">
        <f t="shared" si="22"/>
        <v>-9.1682000493165106E-2</v>
      </c>
      <c r="F110" s="25">
        <f t="shared" si="27"/>
        <v>2.3123764225000003</v>
      </c>
      <c r="G110" s="25">
        <f t="shared" si="28"/>
        <v>3.5163152068746255</v>
      </c>
      <c r="H110" s="25">
        <f t="shared" si="29"/>
        <v>5.3470847193338997</v>
      </c>
      <c r="I110" s="25">
        <f t="shared" si="30"/>
        <v>-0.13941623404993153</v>
      </c>
      <c r="J110" s="25">
        <f t="shared" si="31"/>
        <v>-0.21200329630802839</v>
      </c>
      <c r="K110" s="25">
        <f t="shared" ca="1" si="23"/>
        <v>0.5471548751670523</v>
      </c>
      <c r="L110" s="25">
        <f t="shared" ca="1" si="32"/>
        <v>0.40811255370330807</v>
      </c>
      <c r="M110" s="25">
        <f t="shared" ca="1" si="24"/>
        <v>549869869662552</v>
      </c>
      <c r="N110" s="25">
        <f t="shared" ca="1" si="25"/>
        <v>62435117909825.586</v>
      </c>
      <c r="O110" s="25">
        <f t="shared" ca="1" si="26"/>
        <v>398966839595.21185</v>
      </c>
      <c r="P110" s="8">
        <f t="shared" ca="1" si="33"/>
        <v>-0.63883687566021741</v>
      </c>
      <c r="Q110" s="8"/>
      <c r="R110" s="8"/>
      <c r="S110" s="8"/>
      <c r="T110" s="8"/>
    </row>
    <row r="111" spans="1:20">
      <c r="A111" s="43">
        <v>15247</v>
      </c>
      <c r="B111" s="43">
        <v>2.2888400053489022E-3</v>
      </c>
      <c r="C111" s="8"/>
      <c r="D111" s="25">
        <f t="shared" si="21"/>
        <v>1.5246999999999999</v>
      </c>
      <c r="E111" s="25">
        <f t="shared" si="22"/>
        <v>0.22888400053489022</v>
      </c>
      <c r="F111" s="25">
        <f t="shared" si="27"/>
        <v>2.32471009</v>
      </c>
      <c r="G111" s="25">
        <f t="shared" si="28"/>
        <v>3.5444854742229999</v>
      </c>
      <c r="H111" s="25">
        <f t="shared" si="29"/>
        <v>5.4042770025478077</v>
      </c>
      <c r="I111" s="25">
        <f t="shared" si="30"/>
        <v>0.34897943561554712</v>
      </c>
      <c r="J111" s="25">
        <f t="shared" si="31"/>
        <v>0.53208894548302466</v>
      </c>
      <c r="K111" s="25">
        <f t="shared" ca="1" si="23"/>
        <v>0.54663358988052835</v>
      </c>
      <c r="L111" s="25">
        <f t="shared" ca="1" si="32"/>
        <v>0.10096480152932166</v>
      </c>
      <c r="M111" s="25">
        <f t="shared" ca="1" si="24"/>
        <v>543940140518687.69</v>
      </c>
      <c r="N111" s="25">
        <f t="shared" ca="1" si="25"/>
        <v>61127625976292.969</v>
      </c>
      <c r="O111" s="25">
        <f t="shared" ca="1" si="26"/>
        <v>386011855194.85925</v>
      </c>
      <c r="P111" s="8">
        <f t="shared" ca="1" si="33"/>
        <v>-0.31774958934563813</v>
      </c>
      <c r="Q111" s="8"/>
      <c r="R111" s="8"/>
      <c r="S111" s="8"/>
      <c r="T111" s="8"/>
    </row>
    <row r="112" spans="1:20">
      <c r="A112" s="43">
        <v>15256</v>
      </c>
      <c r="B112" s="43">
        <v>-8.8767999841365963E-4</v>
      </c>
      <c r="C112" s="8"/>
      <c r="D112" s="25">
        <f t="shared" si="21"/>
        <v>1.5256000000000001</v>
      </c>
      <c r="E112" s="25">
        <f t="shared" si="22"/>
        <v>-8.8767999841365963E-2</v>
      </c>
      <c r="F112" s="25">
        <f t="shared" si="27"/>
        <v>2.3274553600000001</v>
      </c>
      <c r="G112" s="25">
        <f t="shared" si="28"/>
        <v>3.5507658972160003</v>
      </c>
      <c r="H112" s="25">
        <f t="shared" si="29"/>
        <v>5.4170484527927298</v>
      </c>
      <c r="I112" s="25">
        <f t="shared" si="30"/>
        <v>-0.13542446055798793</v>
      </c>
      <c r="J112" s="25">
        <f t="shared" si="31"/>
        <v>-0.2066035570272664</v>
      </c>
      <c r="K112" s="25">
        <f t="shared" ca="1" si="23"/>
        <v>0.54651749492715007</v>
      </c>
      <c r="L112" s="25">
        <f t="shared" ca="1" si="32"/>
        <v>0.40358765986327821</v>
      </c>
      <c r="M112" s="25">
        <f t="shared" ca="1" si="24"/>
        <v>542628009269026.06</v>
      </c>
      <c r="N112" s="25">
        <f t="shared" ca="1" si="25"/>
        <v>60839253442029.984</v>
      </c>
      <c r="O112" s="25">
        <f t="shared" ca="1" si="26"/>
        <v>383165260952.84058</v>
      </c>
      <c r="P112" s="8">
        <f t="shared" ca="1" si="33"/>
        <v>-0.63528549476851603</v>
      </c>
      <c r="Q112" s="8"/>
      <c r="R112" s="8"/>
      <c r="S112" s="8"/>
      <c r="T112" s="8"/>
    </row>
    <row r="113" spans="1:20">
      <c r="A113" s="43">
        <v>15274.5</v>
      </c>
      <c r="B113" s="43">
        <v>6.4161400005104952E-3</v>
      </c>
      <c r="C113" s="8"/>
      <c r="D113" s="25">
        <f t="shared" si="21"/>
        <v>1.52745</v>
      </c>
      <c r="E113" s="25">
        <f t="shared" si="22"/>
        <v>0.64161400005104952</v>
      </c>
      <c r="F113" s="25">
        <f t="shared" si="27"/>
        <v>2.3331035024999998</v>
      </c>
      <c r="G113" s="25">
        <f t="shared" si="28"/>
        <v>3.5636989448936247</v>
      </c>
      <c r="H113" s="25">
        <f t="shared" si="29"/>
        <v>5.443371953377766</v>
      </c>
      <c r="I113" s="25">
        <f t="shared" si="30"/>
        <v>0.98003330437797553</v>
      </c>
      <c r="J113" s="25">
        <f t="shared" si="31"/>
        <v>1.4969518707721388</v>
      </c>
      <c r="K113" s="25">
        <f t="shared" ca="1" si="23"/>
        <v>0.54627856549187193</v>
      </c>
      <c r="L113" s="25">
        <f t="shared" ca="1" si="32"/>
        <v>9.0888450825872321E-3</v>
      </c>
      <c r="M113" s="25">
        <f t="shared" ca="1" si="24"/>
        <v>539937217318816.25</v>
      </c>
      <c r="N113" s="25">
        <f t="shared" ca="1" si="25"/>
        <v>60248972410779.719</v>
      </c>
      <c r="O113" s="25">
        <f t="shared" ca="1" si="26"/>
        <v>377350699946.55865</v>
      </c>
      <c r="P113" s="8">
        <f t="shared" ca="1" si="33"/>
        <v>9.533543455917759E-2</v>
      </c>
      <c r="Q113" s="8"/>
      <c r="R113" s="8"/>
      <c r="S113" s="8"/>
      <c r="T113" s="8"/>
    </row>
    <row r="114" spans="1:20">
      <c r="A114" s="43">
        <v>15315</v>
      </c>
      <c r="B114" s="43">
        <v>8.6217999996733852E-3</v>
      </c>
      <c r="C114" s="8"/>
      <c r="D114" s="25">
        <f t="shared" si="21"/>
        <v>1.5315000000000001</v>
      </c>
      <c r="E114" s="25">
        <f t="shared" si="22"/>
        <v>0.86217999996733852</v>
      </c>
      <c r="F114" s="25">
        <f t="shared" si="27"/>
        <v>2.3454922500000004</v>
      </c>
      <c r="G114" s="25">
        <f t="shared" si="28"/>
        <v>3.592121380875001</v>
      </c>
      <c r="H114" s="25">
        <f t="shared" si="29"/>
        <v>5.5013338948100641</v>
      </c>
      <c r="I114" s="25">
        <f t="shared" si="30"/>
        <v>1.320428669949979</v>
      </c>
      <c r="J114" s="25">
        <f t="shared" si="31"/>
        <v>2.0222365080283931</v>
      </c>
      <c r="K114" s="25">
        <f t="shared" ca="1" si="23"/>
        <v>0.54575414257908028</v>
      </c>
      <c r="L114" s="25">
        <f t="shared" ca="1" si="32"/>
        <v>0.10012532322389434</v>
      </c>
      <c r="M114" s="25">
        <f t="shared" ca="1" si="24"/>
        <v>534076408233856.19</v>
      </c>
      <c r="N114" s="25">
        <f t="shared" ca="1" si="25"/>
        <v>58968376897199.586</v>
      </c>
      <c r="O114" s="25">
        <f t="shared" ca="1" si="26"/>
        <v>364793746473.79675</v>
      </c>
      <c r="P114" s="8">
        <f t="shared" ca="1" si="33"/>
        <v>0.31642585738825824</v>
      </c>
      <c r="Q114" s="8"/>
      <c r="R114" s="8"/>
      <c r="S114" s="8"/>
      <c r="T114" s="8"/>
    </row>
    <row r="115" spans="1:20">
      <c r="A115" s="43">
        <v>15315.5</v>
      </c>
      <c r="B115" s="43">
        <v>2.7866000164067373E-4</v>
      </c>
      <c r="C115" s="8"/>
      <c r="D115" s="25">
        <f t="shared" si="21"/>
        <v>1.53155</v>
      </c>
      <c r="E115" s="25">
        <f t="shared" si="22"/>
        <v>2.7866000164067373E-2</v>
      </c>
      <c r="F115" s="25">
        <f t="shared" si="27"/>
        <v>2.3456454024999998</v>
      </c>
      <c r="G115" s="25">
        <f t="shared" si="28"/>
        <v>3.5924732161988744</v>
      </c>
      <c r="H115" s="25">
        <f t="shared" si="29"/>
        <v>5.5020523542693862</v>
      </c>
      <c r="I115" s="25">
        <f t="shared" si="30"/>
        <v>4.2678172551277385E-2</v>
      </c>
      <c r="J115" s="25">
        <f t="shared" si="31"/>
        <v>6.536375517090888E-2</v>
      </c>
      <c r="K115" s="25">
        <f t="shared" ca="1" si="23"/>
        <v>0.54574765654432933</v>
      </c>
      <c r="L115" s="25">
        <f t="shared" ca="1" si="32"/>
        <v>0.26820141001516373</v>
      </c>
      <c r="M115" s="25">
        <f t="shared" ca="1" si="24"/>
        <v>534004308151958.31</v>
      </c>
      <c r="N115" s="25">
        <f t="shared" ca="1" si="25"/>
        <v>58952666732088.43</v>
      </c>
      <c r="O115" s="25">
        <f t="shared" ca="1" si="26"/>
        <v>364640196208.2887</v>
      </c>
      <c r="P115" s="8">
        <f t="shared" ca="1" si="33"/>
        <v>-0.51788165638026196</v>
      </c>
      <c r="Q115" s="8"/>
      <c r="R115" s="8"/>
      <c r="S115" s="8"/>
      <c r="T115" s="8"/>
    </row>
    <row r="116" spans="1:20">
      <c r="A116" s="43">
        <v>16512.5</v>
      </c>
      <c r="B116" s="43">
        <v>6.8014999997103587E-3</v>
      </c>
      <c r="C116" s="8"/>
      <c r="D116" s="25">
        <f t="shared" si="21"/>
        <v>1.6512500000000001</v>
      </c>
      <c r="E116" s="25">
        <f t="shared" si="22"/>
        <v>0.68014999997103587</v>
      </c>
      <c r="F116" s="25">
        <f t="shared" si="27"/>
        <v>2.7266265625000004</v>
      </c>
      <c r="G116" s="25">
        <f t="shared" si="28"/>
        <v>4.5023421113281259</v>
      </c>
      <c r="H116" s="25">
        <f t="shared" si="29"/>
        <v>7.4344924113305684</v>
      </c>
      <c r="I116" s="25">
        <f t="shared" si="30"/>
        <v>1.123097687452173</v>
      </c>
      <c r="J116" s="25">
        <f t="shared" si="31"/>
        <v>1.8545150564054007</v>
      </c>
      <c r="K116" s="25">
        <f t="shared" ca="1" si="23"/>
        <v>0.5294035503119674</v>
      </c>
      <c r="L116" s="25">
        <f t="shared" ca="1" si="32"/>
        <v>2.2724492084814064E-2</v>
      </c>
      <c r="M116" s="25">
        <f t="shared" ca="1" si="24"/>
        <v>378623663764770.38</v>
      </c>
      <c r="N116" s="25">
        <f t="shared" ca="1" si="25"/>
        <v>27998739833276.016</v>
      </c>
      <c r="O116" s="25">
        <f t="shared" ca="1" si="26"/>
        <v>94843238911.93071</v>
      </c>
      <c r="P116" s="8">
        <f t="shared" ca="1" si="33"/>
        <v>0.15074644965906847</v>
      </c>
      <c r="Q116" s="8"/>
      <c r="R116" s="8"/>
      <c r="S116" s="8"/>
      <c r="T116" s="8"/>
    </row>
    <row r="117" spans="1:20">
      <c r="A117" s="43">
        <v>16561.5</v>
      </c>
      <c r="B117" s="43">
        <v>6.1737799987895414E-3</v>
      </c>
      <c r="C117" s="8"/>
      <c r="D117" s="25">
        <f t="shared" ref="D117:D122" si="34">A117/A$18</f>
        <v>1.65615</v>
      </c>
      <c r="E117" s="25">
        <f t="shared" ref="E117:E122" si="35">B117/B$18</f>
        <v>0.61737799987895414</v>
      </c>
      <c r="F117" s="25">
        <f t="shared" si="27"/>
        <v>2.7428328225</v>
      </c>
      <c r="G117" s="25">
        <f t="shared" si="28"/>
        <v>4.5425425789833751</v>
      </c>
      <c r="H117" s="25">
        <f t="shared" si="29"/>
        <v>7.5231318921833168</v>
      </c>
      <c r="I117" s="25">
        <f t="shared" si="30"/>
        <v>1.0224705744995299</v>
      </c>
      <c r="J117" s="25">
        <f t="shared" si="31"/>
        <v>1.6933646419573964</v>
      </c>
      <c r="K117" s="25">
        <f t="shared" ca="1" si="23"/>
        <v>0.52869971398635229</v>
      </c>
      <c r="L117" s="25">
        <f t="shared" ca="1" si="32"/>
        <v>7.8638383888500283E-3</v>
      </c>
      <c r="M117" s="25">
        <f t="shared" ref="M117:M122" ca="1" si="36">(M$1-M$2*D117+M$3*F117)^2</f>
        <v>372969522269521.13</v>
      </c>
      <c r="N117" s="25">
        <f t="shared" ref="N117:N122" ca="1" si="37">(-M$2+M$4*D117-M$5*F117)^2</f>
        <v>27001937985421.199</v>
      </c>
      <c r="O117" s="25">
        <f t="shared" ref="O117:O122" ca="1" si="38">+(M$3-D117*M$5+F117*M$6)^2</f>
        <v>87742816145.604889</v>
      </c>
      <c r="P117" s="8">
        <f t="shared" ca="1" si="33"/>
        <v>8.8678285892601849E-2</v>
      </c>
      <c r="Q117" s="8"/>
      <c r="R117" s="8"/>
      <c r="S117" s="8"/>
      <c r="T117" s="8"/>
    </row>
    <row r="118" spans="1:20">
      <c r="A118" s="43">
        <v>16572.5</v>
      </c>
      <c r="B118" s="43">
        <v>1.1624699996900745E-2</v>
      </c>
      <c r="C118" s="8"/>
      <c r="D118" s="25">
        <f t="shared" si="34"/>
        <v>1.6572499999999999</v>
      </c>
      <c r="E118" s="25">
        <f t="shared" si="35"/>
        <v>1.1624699996900745</v>
      </c>
      <c r="F118" s="25">
        <f t="shared" si="27"/>
        <v>2.7464775624999995</v>
      </c>
      <c r="G118" s="25">
        <f t="shared" si="28"/>
        <v>4.5515999404531238</v>
      </c>
      <c r="H118" s="25">
        <f t="shared" si="29"/>
        <v>7.5431390013159385</v>
      </c>
      <c r="I118" s="25">
        <f t="shared" si="30"/>
        <v>1.9265034069863758</v>
      </c>
      <c r="J118" s="25">
        <f t="shared" si="31"/>
        <v>3.192697771228171</v>
      </c>
      <c r="K118" s="25">
        <f t="shared" ca="1" si="23"/>
        <v>0.52854133394496583</v>
      </c>
      <c r="L118" s="25">
        <f t="shared" ca="1" si="32"/>
        <v>0.4018655532533737</v>
      </c>
      <c r="M118" s="25">
        <f t="shared" ca="1" si="36"/>
        <v>371707568342945.44</v>
      </c>
      <c r="N118" s="25">
        <f t="shared" ca="1" si="37"/>
        <v>26780946451178.117</v>
      </c>
      <c r="O118" s="25">
        <f t="shared" ca="1" si="38"/>
        <v>86189095413.217133</v>
      </c>
      <c r="P118" s="8">
        <f t="shared" ca="1" si="33"/>
        <v>0.63392866574510864</v>
      </c>
      <c r="Q118" s="8"/>
      <c r="R118" s="8"/>
      <c r="S118" s="8"/>
      <c r="T118" s="8"/>
    </row>
    <row r="119" spans="1:20">
      <c r="A119" s="43">
        <v>16670</v>
      </c>
      <c r="B119" s="43">
        <v>3.7124000009498559E-3</v>
      </c>
      <c r="C119" s="8"/>
      <c r="D119" s="25">
        <f t="shared" si="34"/>
        <v>1.667</v>
      </c>
      <c r="E119" s="25">
        <f t="shared" si="35"/>
        <v>0.37124000009498559</v>
      </c>
      <c r="F119" s="25">
        <f t="shared" si="27"/>
        <v>2.7788889999999999</v>
      </c>
      <c r="G119" s="25">
        <f t="shared" si="28"/>
        <v>4.6324079630000004</v>
      </c>
      <c r="H119" s="25">
        <f t="shared" si="29"/>
        <v>7.7222240743209998</v>
      </c>
      <c r="I119" s="25">
        <f t="shared" si="30"/>
        <v>0.61885708015834096</v>
      </c>
      <c r="J119" s="25">
        <f t="shared" si="31"/>
        <v>1.0316347526239544</v>
      </c>
      <c r="K119" s="25">
        <f t="shared" ca="1" si="23"/>
        <v>0.52713148467731508</v>
      </c>
      <c r="L119" s="25">
        <f t="shared" ca="1" si="32"/>
        <v>2.4302154965282673E-2</v>
      </c>
      <c r="M119" s="25">
        <f t="shared" ca="1" si="36"/>
        <v>360639184169882.38</v>
      </c>
      <c r="N119" s="25">
        <f t="shared" ca="1" si="37"/>
        <v>24866441161113.344</v>
      </c>
      <c r="O119" s="25">
        <f t="shared" ca="1" si="38"/>
        <v>73057945248.800217</v>
      </c>
      <c r="P119" s="8">
        <f t="shared" ca="1" si="33"/>
        <v>-0.15589148458232949</v>
      </c>
      <c r="Q119" s="8"/>
      <c r="R119" s="8"/>
      <c r="S119" s="8"/>
      <c r="T119" s="8"/>
    </row>
    <row r="120" spans="1:20">
      <c r="A120" s="43">
        <v>16715.5</v>
      </c>
      <c r="B120" s="43">
        <v>3.4866600035456941E-3</v>
      </c>
      <c r="C120" s="8"/>
      <c r="D120" s="25">
        <f t="shared" si="34"/>
        <v>1.6715500000000001</v>
      </c>
      <c r="E120" s="25">
        <f t="shared" si="35"/>
        <v>0.34866600035456941</v>
      </c>
      <c r="F120" s="25">
        <f t="shared" si="27"/>
        <v>2.7940794025000004</v>
      </c>
      <c r="G120" s="25">
        <f t="shared" si="28"/>
        <v>4.6704434252488758</v>
      </c>
      <c r="H120" s="25">
        <f t="shared" si="29"/>
        <v>7.8068797074747591</v>
      </c>
      <c r="I120" s="25">
        <f t="shared" si="30"/>
        <v>0.58281265289268047</v>
      </c>
      <c r="J120" s="25">
        <f t="shared" si="31"/>
        <v>0.9742004899427601</v>
      </c>
      <c r="K120" s="25">
        <f t="shared" ca="1" si="23"/>
        <v>0.52646984859836066</v>
      </c>
      <c r="L120" s="25">
        <f t="shared" ca="1" si="32"/>
        <v>3.1614208450301148E-2</v>
      </c>
      <c r="M120" s="25">
        <f t="shared" ca="1" si="36"/>
        <v>355545621663867.13</v>
      </c>
      <c r="N120" s="25">
        <f t="shared" ca="1" si="37"/>
        <v>24000073596670.371</v>
      </c>
      <c r="O120" s="25">
        <f t="shared" ca="1" si="38"/>
        <v>67321172975.46833</v>
      </c>
      <c r="P120" s="8">
        <f t="shared" ca="1" si="33"/>
        <v>-0.17780384824379125</v>
      </c>
      <c r="Q120" s="8"/>
      <c r="R120" s="8"/>
      <c r="S120" s="8"/>
      <c r="T120" s="8"/>
    </row>
    <row r="121" spans="1:20">
      <c r="A121" s="43">
        <v>16792.5</v>
      </c>
      <c r="B121" s="43">
        <v>1.6431000040029176E-3</v>
      </c>
      <c r="C121" s="8"/>
      <c r="D121" s="25">
        <f t="shared" si="34"/>
        <v>1.6792499999999999</v>
      </c>
      <c r="E121" s="25">
        <f t="shared" si="35"/>
        <v>0.16431000040029176</v>
      </c>
      <c r="F121" s="25">
        <f t="shared" si="27"/>
        <v>2.8198805624999999</v>
      </c>
      <c r="G121" s="25">
        <f t="shared" si="28"/>
        <v>4.7352844345781246</v>
      </c>
      <c r="H121" s="25">
        <f t="shared" si="29"/>
        <v>7.9517263867653156</v>
      </c>
      <c r="I121" s="25">
        <f t="shared" si="30"/>
        <v>0.27591756817218993</v>
      </c>
      <c r="J121" s="25">
        <f t="shared" si="31"/>
        <v>0.4633345763531499</v>
      </c>
      <c r="K121" s="25">
        <f t="shared" ca="1" si="23"/>
        <v>0.52534478355897218</v>
      </c>
      <c r="L121" s="25">
        <f t="shared" ca="1" si="32"/>
        <v>0.13034611465043539</v>
      </c>
      <c r="M121" s="25">
        <f t="shared" ca="1" si="36"/>
        <v>347028944221261.13</v>
      </c>
      <c r="N121" s="25">
        <f t="shared" ca="1" si="37"/>
        <v>22572806233851.023</v>
      </c>
      <c r="O121" s="25">
        <f t="shared" ca="1" si="38"/>
        <v>58173935756.196014</v>
      </c>
      <c r="P121" s="8">
        <f t="shared" ca="1" si="33"/>
        <v>-0.36103478315868043</v>
      </c>
      <c r="Q121" s="8"/>
      <c r="R121" s="8"/>
      <c r="S121" s="8"/>
      <c r="T121" s="8"/>
    </row>
    <row r="122" spans="1:20">
      <c r="A122" s="43">
        <v>16814.5</v>
      </c>
      <c r="B122" s="43">
        <v>1.4544940000632778E-2</v>
      </c>
      <c r="C122" s="8"/>
      <c r="D122" s="25">
        <f t="shared" si="34"/>
        <v>1.6814499999999999</v>
      </c>
      <c r="E122" s="25">
        <f t="shared" si="35"/>
        <v>1.4544940000632778</v>
      </c>
      <c r="F122" s="25">
        <f t="shared" si="27"/>
        <v>2.8272741024999997</v>
      </c>
      <c r="G122" s="25">
        <f t="shared" si="28"/>
        <v>4.7539200396486239</v>
      </c>
      <c r="H122" s="25">
        <f t="shared" si="29"/>
        <v>7.993478850667179</v>
      </c>
      <c r="I122" s="25">
        <f t="shared" si="30"/>
        <v>2.4456589364063981</v>
      </c>
      <c r="J122" s="25">
        <f t="shared" si="31"/>
        <v>4.1122532186205376</v>
      </c>
      <c r="K122" s="25">
        <f t="shared" ca="1" si="23"/>
        <v>0.52502209570950686</v>
      </c>
      <c r="L122" s="25">
        <f t="shared" ca="1" si="32"/>
        <v>0.8639180209830255</v>
      </c>
      <c r="M122" s="25">
        <f t="shared" ca="1" si="36"/>
        <v>344619327249724.13</v>
      </c>
      <c r="N122" s="25">
        <f t="shared" ca="1" si="37"/>
        <v>22173943525407.609</v>
      </c>
      <c r="O122" s="25">
        <f t="shared" ca="1" si="38"/>
        <v>55689128833.201004</v>
      </c>
      <c r="P122" s="8">
        <f t="shared" ca="1" si="33"/>
        <v>0.92947190435377092</v>
      </c>
      <c r="Q122" s="8"/>
      <c r="R122" s="8"/>
      <c r="S122" s="8"/>
      <c r="T122" s="8"/>
    </row>
    <row r="123" spans="1:20">
      <c r="A123" s="9">
        <v>16815</v>
      </c>
      <c r="B123" s="9">
        <v>1.0201799996139016E-2</v>
      </c>
      <c r="C123" s="8"/>
      <c r="D123" s="25">
        <f t="shared" ref="D123:E186" si="39">A123/A$18</f>
        <v>1.6815</v>
      </c>
      <c r="E123" s="25">
        <f t="shared" si="39"/>
        <v>1.0201799996139016</v>
      </c>
      <c r="F123" s="25">
        <f t="shared" si="27"/>
        <v>2.8274422499999998</v>
      </c>
      <c r="G123" s="25">
        <f t="shared" si="28"/>
        <v>4.7543441433749996</v>
      </c>
      <c r="H123" s="25">
        <f t="shared" si="29"/>
        <v>7.9944296770850611</v>
      </c>
      <c r="I123" s="25">
        <f t="shared" si="30"/>
        <v>1.7154326693507755</v>
      </c>
      <c r="J123" s="25">
        <f t="shared" si="31"/>
        <v>2.8845000335133291</v>
      </c>
      <c r="K123" s="25">
        <f t="shared" ca="1" si="23"/>
        <v>0.52501475548619592</v>
      </c>
      <c r="L123" s="25">
        <f t="shared" ca="1" si="32"/>
        <v>0.24518861899205036</v>
      </c>
      <c r="M123" s="25">
        <f t="shared" ref="M123:M186" ca="1" si="40">(M$1-M$2*D123+M$3*F123)^2</f>
        <v>344564685357338.38</v>
      </c>
      <c r="N123" s="25">
        <f t="shared" ref="N123:N186" ca="1" si="41">(-M$2+M$4*D123-M$5*F123)^2</f>
        <v>22164924392589.18</v>
      </c>
      <c r="O123" s="25">
        <f t="shared" ref="O123:O186" ca="1" si="42">+(M$3-D123*M$5+F123*M$6)^2</f>
        <v>55633317537.243759</v>
      </c>
      <c r="P123" s="8">
        <f t="shared" ca="1" si="33"/>
        <v>0.49516524412770568</v>
      </c>
      <c r="Q123" s="8"/>
      <c r="R123" s="8"/>
      <c r="S123" s="8"/>
      <c r="T123" s="8"/>
    </row>
    <row r="124" spans="1:20">
      <c r="A124" s="9">
        <v>16837.5</v>
      </c>
      <c r="B124" s="9">
        <v>1.2760500001604669E-2</v>
      </c>
      <c r="C124" s="8"/>
      <c r="D124" s="25">
        <f t="shared" si="39"/>
        <v>1.6837500000000001</v>
      </c>
      <c r="E124" s="25">
        <f t="shared" si="39"/>
        <v>1.2760500001604669</v>
      </c>
      <c r="F124" s="25">
        <f t="shared" si="27"/>
        <v>2.8350140625000004</v>
      </c>
      <c r="G124" s="25">
        <f t="shared" si="28"/>
        <v>4.7734549277343756</v>
      </c>
      <c r="H124" s="25">
        <f t="shared" si="29"/>
        <v>8.0373047345727571</v>
      </c>
      <c r="I124" s="25">
        <f t="shared" si="30"/>
        <v>2.1485491877701861</v>
      </c>
      <c r="J124" s="25">
        <f t="shared" si="31"/>
        <v>3.617619694908051</v>
      </c>
      <c r="K124" s="25">
        <f t="shared" ca="1" si="23"/>
        <v>0.52468415064388507</v>
      </c>
      <c r="L124" s="25">
        <f t="shared" ca="1" si="32"/>
        <v>0.56455063981977471</v>
      </c>
      <c r="M124" s="25">
        <f t="shared" ca="1" si="40"/>
        <v>342111410102184.94</v>
      </c>
      <c r="N124" s="25">
        <f t="shared" ca="1" si="41"/>
        <v>21761172256996.723</v>
      </c>
      <c r="O124" s="25">
        <f t="shared" ca="1" si="42"/>
        <v>53152177291.123466</v>
      </c>
      <c r="P124" s="8">
        <f t="shared" ca="1" si="33"/>
        <v>0.75136584951658181</v>
      </c>
      <c r="Q124" s="8"/>
      <c r="R124" s="8"/>
      <c r="S124" s="8"/>
      <c r="T124" s="8"/>
    </row>
    <row r="125" spans="1:20">
      <c r="A125" s="9">
        <v>16842</v>
      </c>
      <c r="B125" s="9">
        <v>-3.2775999716250226E-4</v>
      </c>
      <c r="C125" s="8"/>
      <c r="D125" s="25">
        <f t="shared" si="39"/>
        <v>1.6841999999999999</v>
      </c>
      <c r="E125" s="25">
        <f t="shared" si="39"/>
        <v>-3.2775999716250226E-2</v>
      </c>
      <c r="F125" s="25">
        <f t="shared" si="27"/>
        <v>2.8365296399999997</v>
      </c>
      <c r="G125" s="25">
        <f t="shared" si="28"/>
        <v>4.7772832196879991</v>
      </c>
      <c r="H125" s="25">
        <f t="shared" si="29"/>
        <v>8.045900398598528</v>
      </c>
      <c r="I125" s="25">
        <f t="shared" si="30"/>
        <v>-5.5201338722108625E-2</v>
      </c>
      <c r="J125" s="25">
        <f t="shared" si="31"/>
        <v>-9.2970094675775342E-2</v>
      </c>
      <c r="K125" s="25">
        <f t="shared" ca="1" si="23"/>
        <v>0.52461796046307885</v>
      </c>
      <c r="L125" s="25">
        <f t="shared" ca="1" si="32"/>
        <v>0.3106880268443955</v>
      </c>
      <c r="M125" s="25">
        <f t="shared" ca="1" si="40"/>
        <v>341622071002230.13</v>
      </c>
      <c r="N125" s="25">
        <f t="shared" ca="1" si="41"/>
        <v>21680916392645.902</v>
      </c>
      <c r="O125" s="25">
        <f t="shared" ca="1" si="42"/>
        <v>52663069815.829643</v>
      </c>
      <c r="P125" s="8">
        <f t="shared" ca="1" si="33"/>
        <v>-0.55739396017932907</v>
      </c>
      <c r="Q125" s="8"/>
      <c r="R125" s="8"/>
      <c r="S125" s="8"/>
      <c r="T125" s="8"/>
    </row>
    <row r="126" spans="1:20">
      <c r="A126" s="9">
        <v>16842</v>
      </c>
      <c r="B126" s="9">
        <v>1.1672239998006262E-2</v>
      </c>
      <c r="C126" s="8"/>
      <c r="D126" s="25">
        <f t="shared" si="39"/>
        <v>1.6841999999999999</v>
      </c>
      <c r="E126" s="25">
        <f t="shared" si="39"/>
        <v>1.1672239998006262</v>
      </c>
      <c r="F126" s="25">
        <f t="shared" si="27"/>
        <v>2.8365296399999997</v>
      </c>
      <c r="G126" s="25">
        <f t="shared" si="28"/>
        <v>4.7772832196879991</v>
      </c>
      <c r="H126" s="25">
        <f t="shared" si="29"/>
        <v>8.045900398598528</v>
      </c>
      <c r="I126" s="25">
        <f t="shared" si="30"/>
        <v>1.9658386604642146</v>
      </c>
      <c r="J126" s="25">
        <f t="shared" si="31"/>
        <v>3.31086547195383</v>
      </c>
      <c r="K126" s="25">
        <f t="shared" ca="1" si="23"/>
        <v>0.52461796046307885</v>
      </c>
      <c r="L126" s="25">
        <f t="shared" ca="1" si="32"/>
        <v>0.41294252179308943</v>
      </c>
      <c r="M126" s="25">
        <f t="shared" ca="1" si="40"/>
        <v>341622071002230.13</v>
      </c>
      <c r="N126" s="25">
        <f t="shared" ca="1" si="41"/>
        <v>21680916392645.902</v>
      </c>
      <c r="O126" s="25">
        <f t="shared" ca="1" si="42"/>
        <v>52663069815.829643</v>
      </c>
      <c r="P126" s="8">
        <f t="shared" ca="1" si="33"/>
        <v>0.64260603933754734</v>
      </c>
      <c r="Q126" s="8"/>
      <c r="R126" s="8"/>
      <c r="S126" s="8"/>
      <c r="T126" s="8"/>
    </row>
    <row r="127" spans="1:20">
      <c r="A127" s="9">
        <v>16860</v>
      </c>
      <c r="B127" s="9">
        <v>2.3192000007838942E-3</v>
      </c>
      <c r="C127" s="8"/>
      <c r="D127" s="25">
        <f t="shared" si="39"/>
        <v>1.6859999999999999</v>
      </c>
      <c r="E127" s="25">
        <f t="shared" si="39"/>
        <v>0.23192000007838942</v>
      </c>
      <c r="F127" s="25">
        <f t="shared" si="27"/>
        <v>2.8425959999999999</v>
      </c>
      <c r="G127" s="25">
        <f t="shared" si="28"/>
        <v>4.7926168559999995</v>
      </c>
      <c r="H127" s="25">
        <f t="shared" si="29"/>
        <v>8.080352019215999</v>
      </c>
      <c r="I127" s="25">
        <f t="shared" si="30"/>
        <v>0.39101712013216455</v>
      </c>
      <c r="J127" s="25">
        <f t="shared" si="31"/>
        <v>0.65925486454282944</v>
      </c>
      <c r="K127" s="25">
        <f t="shared" ca="1" si="23"/>
        <v>0.52435296903203987</v>
      </c>
      <c r="L127" s="25">
        <f t="shared" ca="1" si="32"/>
        <v>8.5517041331046692E-2</v>
      </c>
      <c r="M127" s="25">
        <f t="shared" ca="1" si="40"/>
        <v>339669094801235.56</v>
      </c>
      <c r="N127" s="25">
        <f t="shared" ca="1" si="41"/>
        <v>21361538444029.887</v>
      </c>
      <c r="O127" s="25">
        <f t="shared" ca="1" si="42"/>
        <v>50730324346.909065</v>
      </c>
      <c r="P127" s="8">
        <f t="shared" ca="1" si="33"/>
        <v>-0.29243296895365045</v>
      </c>
      <c r="Q127" s="8"/>
      <c r="R127" s="8"/>
      <c r="S127" s="8"/>
      <c r="T127" s="8"/>
    </row>
    <row r="128" spans="1:20">
      <c r="A128" s="9">
        <v>16860.5</v>
      </c>
      <c r="B128" s="9">
        <v>2.9760600009467453E-3</v>
      </c>
      <c r="C128" s="8"/>
      <c r="D128" s="25">
        <f t="shared" si="39"/>
        <v>1.68605</v>
      </c>
      <c r="E128" s="25">
        <f t="shared" si="39"/>
        <v>0.29760600009467453</v>
      </c>
      <c r="F128" s="25">
        <f t="shared" si="27"/>
        <v>2.8427646025</v>
      </c>
      <c r="G128" s="25">
        <f t="shared" si="28"/>
        <v>4.7930432580451248</v>
      </c>
      <c r="H128" s="25">
        <f t="shared" si="29"/>
        <v>8.0813105852269835</v>
      </c>
      <c r="I128" s="25">
        <f t="shared" si="30"/>
        <v>0.50177859645962597</v>
      </c>
      <c r="J128" s="25">
        <f t="shared" si="31"/>
        <v>0.84602380256075238</v>
      </c>
      <c r="K128" s="25">
        <f t="shared" ca="1" si="23"/>
        <v>0.524345602889703</v>
      </c>
      <c r="L128" s="25">
        <f t="shared" ca="1" si="32"/>
        <v>5.1410847475647281E-2</v>
      </c>
      <c r="M128" s="25">
        <f t="shared" ca="1" si="40"/>
        <v>339614945430331.44</v>
      </c>
      <c r="N128" s="25">
        <f t="shared" ca="1" si="41"/>
        <v>21352704381557.652</v>
      </c>
      <c r="O128" s="25">
        <f t="shared" ca="1" si="42"/>
        <v>50677177320.665398</v>
      </c>
      <c r="P128" s="8">
        <f t="shared" ca="1" si="33"/>
        <v>-0.22673960279502847</v>
      </c>
      <c r="Q128" s="8"/>
      <c r="R128" s="8"/>
      <c r="S128" s="8"/>
      <c r="T128" s="8"/>
    </row>
    <row r="129" spans="1:20">
      <c r="A129" s="9">
        <v>16956.5</v>
      </c>
      <c r="B129" s="9">
        <v>1.5093180001713336E-2</v>
      </c>
      <c r="C129" s="8"/>
      <c r="D129" s="25">
        <f t="shared" si="39"/>
        <v>1.6956500000000001</v>
      </c>
      <c r="E129" s="25">
        <f t="shared" si="39"/>
        <v>1.5093180001713336</v>
      </c>
      <c r="F129" s="25">
        <f t="shared" si="27"/>
        <v>2.8752289225000003</v>
      </c>
      <c r="G129" s="25">
        <f t="shared" si="28"/>
        <v>4.8753819224371258</v>
      </c>
      <c r="H129" s="25">
        <f t="shared" si="29"/>
        <v>8.2669413567805119</v>
      </c>
      <c r="I129" s="25">
        <f t="shared" si="30"/>
        <v>2.559275066990522</v>
      </c>
      <c r="J129" s="25">
        <f t="shared" si="31"/>
        <v>4.3396347673424787</v>
      </c>
      <c r="K129" s="25">
        <f t="shared" ca="1" si="23"/>
        <v>0.5229260263333857</v>
      </c>
      <c r="L129" s="25">
        <f t="shared" ca="1" si="32"/>
        <v>0.97296912605192276</v>
      </c>
      <c r="M129" s="25">
        <f t="shared" ca="1" si="40"/>
        <v>329318019187535.88</v>
      </c>
      <c r="N129" s="25">
        <f t="shared" ca="1" si="41"/>
        <v>19693992185887.02</v>
      </c>
      <c r="O129" s="25">
        <f t="shared" ca="1" si="42"/>
        <v>41011162596.018661</v>
      </c>
      <c r="P129" s="8">
        <f t="shared" ca="1" si="33"/>
        <v>0.98639197383794786</v>
      </c>
      <c r="Q129" s="8"/>
      <c r="R129" s="8"/>
      <c r="S129" s="8"/>
      <c r="T129" s="8"/>
    </row>
    <row r="130" spans="1:20">
      <c r="A130" s="9">
        <v>18149</v>
      </c>
      <c r="B130" s="9">
        <v>4.7042799997143447E-3</v>
      </c>
      <c r="C130" s="8"/>
      <c r="D130" s="25">
        <f t="shared" si="39"/>
        <v>1.8149</v>
      </c>
      <c r="E130" s="25">
        <f t="shared" si="39"/>
        <v>0.47042799997143447</v>
      </c>
      <c r="F130" s="25">
        <f t="shared" si="27"/>
        <v>3.2938620099999998</v>
      </c>
      <c r="G130" s="25">
        <f t="shared" si="28"/>
        <v>5.9780301619489995</v>
      </c>
      <c r="H130" s="25">
        <f t="shared" si="29"/>
        <v>10.849526940921239</v>
      </c>
      <c r="I130" s="25">
        <f t="shared" si="30"/>
        <v>0.85377977714815645</v>
      </c>
      <c r="J130" s="25">
        <f t="shared" si="31"/>
        <v>1.5495249175461892</v>
      </c>
      <c r="K130" s="25">
        <f t="shared" ca="1" si="23"/>
        <v>0.50441693757796635</v>
      </c>
      <c r="L130" s="25">
        <f t="shared" ca="1" si="32"/>
        <v>1.1552478796207168E-3</v>
      </c>
      <c r="M130" s="25">
        <f t="shared" ca="1" si="40"/>
        <v>217280930394272.75</v>
      </c>
      <c r="N130" s="25">
        <f t="shared" ca="1" si="41"/>
        <v>4973308923105.875</v>
      </c>
      <c r="O130" s="25">
        <f t="shared" ca="1" si="42"/>
        <v>4789140315.2701588</v>
      </c>
      <c r="P130" s="8">
        <f t="shared" ca="1" si="33"/>
        <v>-3.3988937606531877E-2</v>
      </c>
      <c r="Q130" s="8"/>
      <c r="R130" s="8"/>
      <c r="S130" s="8"/>
      <c r="T130" s="8"/>
    </row>
    <row r="131" spans="1:20">
      <c r="A131" s="9">
        <v>18315</v>
      </c>
      <c r="B131" s="9">
        <v>-2.1820000256411731E-4</v>
      </c>
      <c r="C131" s="8"/>
      <c r="D131" s="25">
        <f t="shared" si="39"/>
        <v>1.8314999999999999</v>
      </c>
      <c r="E131" s="25">
        <f t="shared" si="39"/>
        <v>-2.1820000256411731E-2</v>
      </c>
      <c r="F131" s="25">
        <f t="shared" si="27"/>
        <v>3.3543922499999996</v>
      </c>
      <c r="G131" s="25">
        <f t="shared" si="28"/>
        <v>6.1435694058749988</v>
      </c>
      <c r="H131" s="25">
        <f t="shared" si="29"/>
        <v>11.25194736686006</v>
      </c>
      <c r="I131" s="25">
        <f t="shared" si="30"/>
        <v>-3.9963330469618086E-2</v>
      </c>
      <c r="J131" s="25">
        <f t="shared" si="31"/>
        <v>-7.3192839755105515E-2</v>
      </c>
      <c r="K131" s="25">
        <f t="shared" ca="1" si="23"/>
        <v>0.50171194823995047</v>
      </c>
      <c r="L131" s="25">
        <f t="shared" ca="1" si="32"/>
        <v>0.27408570109639763</v>
      </c>
      <c r="M131" s="25">
        <f t="shared" ca="1" si="40"/>
        <v>203904021980508.31</v>
      </c>
      <c r="N131" s="25">
        <f t="shared" ca="1" si="41"/>
        <v>3734872241663.7656</v>
      </c>
      <c r="O131" s="25">
        <f t="shared" ca="1" si="42"/>
        <v>11171818018.394011</v>
      </c>
      <c r="P131" s="8">
        <f t="shared" ca="1" si="33"/>
        <v>-0.5235319484963622</v>
      </c>
      <c r="Q131" s="8"/>
      <c r="R131" s="8"/>
      <c r="S131" s="8"/>
      <c r="T131" s="8"/>
    </row>
    <row r="132" spans="1:20">
      <c r="A132" s="9">
        <v>18474.5</v>
      </c>
      <c r="B132" s="9">
        <v>1.2320139998337254E-2</v>
      </c>
      <c r="C132" s="8"/>
      <c r="D132" s="25">
        <f t="shared" si="39"/>
        <v>1.84745</v>
      </c>
      <c r="E132" s="25">
        <f t="shared" si="39"/>
        <v>1.2320139998337254</v>
      </c>
      <c r="F132" s="25">
        <f t="shared" si="27"/>
        <v>3.4130715025000002</v>
      </c>
      <c r="G132" s="25">
        <f t="shared" si="28"/>
        <v>6.3054789472936257</v>
      </c>
      <c r="H132" s="25">
        <f t="shared" si="29"/>
        <v>11.64905708117761</v>
      </c>
      <c r="I132" s="25">
        <f t="shared" si="30"/>
        <v>2.276084263992816</v>
      </c>
      <c r="J132" s="25">
        <f t="shared" si="31"/>
        <v>4.2049518735135285</v>
      </c>
      <c r="K132" s="25">
        <f t="shared" ca="1" si="23"/>
        <v>0.49908330255360023</v>
      </c>
      <c r="L132" s="25">
        <f t="shared" ca="1" si="32"/>
        <v>0.53718740701553047</v>
      </c>
      <c r="M132" s="25">
        <f t="shared" ca="1" si="40"/>
        <v>191535748637243.31</v>
      </c>
      <c r="N132" s="25">
        <f t="shared" ca="1" si="41"/>
        <v>2719133742128.2817</v>
      </c>
      <c r="O132" s="25">
        <f t="shared" ca="1" si="42"/>
        <v>19727539583.294518</v>
      </c>
      <c r="P132" s="8">
        <f t="shared" ca="1" si="33"/>
        <v>0.73293069728012517</v>
      </c>
      <c r="Q132" s="8"/>
      <c r="R132" s="8"/>
      <c r="S132" s="8"/>
      <c r="T132" s="8"/>
    </row>
    <row r="133" spans="1:20">
      <c r="A133" s="9">
        <v>18478</v>
      </c>
      <c r="B133" s="9">
        <v>1.4918159999069758E-2</v>
      </c>
      <c r="C133" s="8"/>
      <c r="D133" s="25">
        <f t="shared" si="39"/>
        <v>1.8478000000000001</v>
      </c>
      <c r="E133" s="25">
        <f t="shared" si="39"/>
        <v>1.4918159999069758</v>
      </c>
      <c r="F133" s="25">
        <f t="shared" si="27"/>
        <v>3.4143648400000006</v>
      </c>
      <c r="G133" s="25">
        <f t="shared" si="28"/>
        <v>6.3090633513520018</v>
      </c>
      <c r="H133" s="25">
        <f t="shared" si="29"/>
        <v>11.657887260628231</v>
      </c>
      <c r="I133" s="25">
        <f t="shared" si="30"/>
        <v>2.7565776046281099</v>
      </c>
      <c r="J133" s="25">
        <f t="shared" si="31"/>
        <v>5.0936040978318218</v>
      </c>
      <c r="K133" s="25">
        <f t="shared" ca="1" si="23"/>
        <v>0.49902529568862486</v>
      </c>
      <c r="L133" s="25">
        <f t="shared" ca="1" si="32"/>
        <v>0.98563338238236908</v>
      </c>
      <c r="M133" s="25">
        <f t="shared" ca="1" si="40"/>
        <v>191269611262828.03</v>
      </c>
      <c r="N133" s="25">
        <f t="shared" ca="1" si="41"/>
        <v>2698729996430.7852</v>
      </c>
      <c r="O133" s="25">
        <f t="shared" ca="1" si="42"/>
        <v>19941424100.465561</v>
      </c>
      <c r="P133" s="8">
        <f t="shared" ca="1" si="33"/>
        <v>0.99279070421835092</v>
      </c>
      <c r="Q133" s="8"/>
      <c r="R133" s="8"/>
      <c r="S133" s="8"/>
      <c r="T133" s="8"/>
    </row>
    <row r="134" spans="1:20">
      <c r="A134" s="9">
        <v>18482.5</v>
      </c>
      <c r="B134" s="9">
        <v>1.8299000003025867E-3</v>
      </c>
      <c r="C134" s="8"/>
      <c r="D134" s="25">
        <f t="shared" si="39"/>
        <v>1.8482499999999999</v>
      </c>
      <c r="E134" s="25">
        <f t="shared" si="39"/>
        <v>0.18299000003025867</v>
      </c>
      <c r="F134" s="25">
        <f t="shared" si="27"/>
        <v>3.4160280624999997</v>
      </c>
      <c r="G134" s="25">
        <f t="shared" si="28"/>
        <v>6.3136738665156242</v>
      </c>
      <c r="H134" s="25">
        <f t="shared" si="29"/>
        <v>11.669247723787501</v>
      </c>
      <c r="I134" s="25">
        <f t="shared" si="30"/>
        <v>0.33821126755592557</v>
      </c>
      <c r="J134" s="25">
        <f t="shared" si="31"/>
        <v>0.62509897526023939</v>
      </c>
      <c r="K134" s="25">
        <f t="shared" ca="1" si="23"/>
        <v>0.4989506949262954</v>
      </c>
      <c r="L134" s="25">
        <f t="shared" ca="1" si="32"/>
        <v>9.9831160719186407E-2</v>
      </c>
      <c r="M134" s="25">
        <f t="shared" ca="1" si="40"/>
        <v>190927765030837.44</v>
      </c>
      <c r="N134" s="25">
        <f t="shared" ca="1" si="41"/>
        <v>2672614638391.0845</v>
      </c>
      <c r="O134" s="25">
        <f t="shared" ca="1" si="42"/>
        <v>20218052599.040012</v>
      </c>
      <c r="P134" s="8">
        <f t="shared" ca="1" si="33"/>
        <v>-0.31596069489603673</v>
      </c>
      <c r="Q134" s="8"/>
      <c r="R134" s="8"/>
      <c r="S134" s="8"/>
      <c r="T134" s="8"/>
    </row>
    <row r="135" spans="1:20">
      <c r="A135" s="9">
        <v>18618.5</v>
      </c>
      <c r="B135" s="9">
        <v>5.4958200053079054E-3</v>
      </c>
      <c r="C135" s="8"/>
      <c r="D135" s="25">
        <f t="shared" si="39"/>
        <v>1.86185</v>
      </c>
      <c r="E135" s="25">
        <f t="shared" si="39"/>
        <v>0.54958200053079054</v>
      </c>
      <c r="F135" s="25">
        <f t="shared" si="27"/>
        <v>3.4664854224999999</v>
      </c>
      <c r="G135" s="25">
        <f t="shared" si="28"/>
        <v>6.4540758838816252</v>
      </c>
      <c r="H135" s="25">
        <f t="shared" si="29"/>
        <v>12.016521184405002</v>
      </c>
      <c r="I135" s="25">
        <f t="shared" si="30"/>
        <v>1.0232392476882524</v>
      </c>
      <c r="J135" s="25">
        <f t="shared" si="31"/>
        <v>1.9051179933083726</v>
      </c>
      <c r="K135" s="25">
        <f t="shared" ca="1" si="23"/>
        <v>0.49668520925760717</v>
      </c>
      <c r="L135" s="25">
        <f t="shared" ca="1" si="32"/>
        <v>2.7980705269987278E-3</v>
      </c>
      <c r="M135" s="25">
        <f t="shared" ca="1" si="40"/>
        <v>180770889006623.09</v>
      </c>
      <c r="N135" s="25">
        <f t="shared" ca="1" si="41"/>
        <v>1945574653123.8118</v>
      </c>
      <c r="O135" s="25">
        <f t="shared" ca="1" si="42"/>
        <v>29438704695.795151</v>
      </c>
      <c r="P135" s="8">
        <f t="shared" ca="1" si="33"/>
        <v>5.2896791273183363E-2</v>
      </c>
      <c r="Q135" s="8"/>
      <c r="R135" s="8"/>
      <c r="S135" s="8"/>
      <c r="T135" s="8"/>
    </row>
    <row r="136" spans="1:20">
      <c r="A136" s="9">
        <v>18686.5</v>
      </c>
      <c r="B136" s="9">
        <v>3.8287799980025738E-3</v>
      </c>
      <c r="C136" s="8"/>
      <c r="D136" s="25">
        <f t="shared" si="39"/>
        <v>1.8686499999999999</v>
      </c>
      <c r="E136" s="25">
        <f t="shared" si="39"/>
        <v>0.38287799980025738</v>
      </c>
      <c r="F136" s="25">
        <f t="shared" si="27"/>
        <v>3.4918528224999998</v>
      </c>
      <c r="G136" s="25">
        <f t="shared" si="28"/>
        <v>6.5250507767646244</v>
      </c>
      <c r="H136" s="25">
        <f t="shared" si="29"/>
        <v>12.193036134001215</v>
      </c>
      <c r="I136" s="25">
        <f t="shared" si="30"/>
        <v>0.71546497432675094</v>
      </c>
      <c r="J136" s="25">
        <f t="shared" si="31"/>
        <v>1.336953624275683</v>
      </c>
      <c r="K136" s="25">
        <f t="shared" ca="1" si="23"/>
        <v>0.49554456425340349</v>
      </c>
      <c r="L136" s="25">
        <f t="shared" ca="1" si="32"/>
        <v>1.2693754745674924E-2</v>
      </c>
      <c r="M136" s="25">
        <f t="shared" ca="1" si="40"/>
        <v>175818185985917.63</v>
      </c>
      <c r="N136" s="25">
        <f t="shared" ca="1" si="41"/>
        <v>1626784438370.5176</v>
      </c>
      <c r="O136" s="25">
        <f t="shared" ca="1" si="42"/>
        <v>34666239309.357399</v>
      </c>
      <c r="P136" s="8">
        <f t="shared" ca="1" si="33"/>
        <v>-0.1126665644531461</v>
      </c>
      <c r="Q136" s="8"/>
      <c r="R136" s="8"/>
      <c r="S136" s="8"/>
      <c r="T136" s="8"/>
    </row>
    <row r="137" spans="1:20">
      <c r="A137" s="9">
        <v>18713.5</v>
      </c>
      <c r="B137" s="9">
        <v>2.9922000248916447E-4</v>
      </c>
      <c r="C137" s="8"/>
      <c r="D137" s="25">
        <f t="shared" si="39"/>
        <v>1.8713500000000001</v>
      </c>
      <c r="E137" s="25">
        <f t="shared" si="39"/>
        <v>2.9922000248916447E-2</v>
      </c>
      <c r="F137" s="25">
        <f t="shared" si="27"/>
        <v>3.5019508225000004</v>
      </c>
      <c r="G137" s="25">
        <f t="shared" si="28"/>
        <v>6.5533756716853757</v>
      </c>
      <c r="H137" s="25">
        <f t="shared" si="29"/>
        <v>12.26365956320843</v>
      </c>
      <c r="I137" s="25">
        <f t="shared" si="30"/>
        <v>5.5994535165809795E-2</v>
      </c>
      <c r="J137" s="25">
        <f t="shared" si="31"/>
        <v>0.10478537338253817</v>
      </c>
      <c r="K137" s="25">
        <f t="shared" ca="1" si="23"/>
        <v>0.49509019994048237</v>
      </c>
      <c r="L137" s="25">
        <f t="shared" ca="1" si="32"/>
        <v>0.21638145400429254</v>
      </c>
      <c r="M137" s="25">
        <f t="shared" ca="1" si="40"/>
        <v>173874730234723.03</v>
      </c>
      <c r="N137" s="25">
        <f t="shared" ca="1" si="41"/>
        <v>1508386103894.5007</v>
      </c>
      <c r="O137" s="25">
        <f t="shared" ca="1" si="42"/>
        <v>36854498285.890091</v>
      </c>
      <c r="P137" s="8">
        <f t="shared" ca="1" si="33"/>
        <v>-0.46516819969156592</v>
      </c>
      <c r="Q137" s="8"/>
      <c r="R137" s="8"/>
      <c r="S137" s="8"/>
      <c r="T137" s="8"/>
    </row>
    <row r="138" spans="1:20">
      <c r="A138" s="9">
        <v>18759</v>
      </c>
      <c r="B138" s="9">
        <v>1.0734800016507506E-3</v>
      </c>
      <c r="C138" s="8"/>
      <c r="D138" s="25">
        <f t="shared" si="39"/>
        <v>1.8758999999999999</v>
      </c>
      <c r="E138" s="25">
        <f t="shared" si="39"/>
        <v>0.10734800016507506</v>
      </c>
      <c r="F138" s="25">
        <f t="shared" si="27"/>
        <v>3.5190008099999996</v>
      </c>
      <c r="G138" s="25">
        <f t="shared" si="28"/>
        <v>6.6012936194789988</v>
      </c>
      <c r="H138" s="25">
        <f t="shared" si="29"/>
        <v>12.383366700780654</v>
      </c>
      <c r="I138" s="25">
        <f t="shared" si="30"/>
        <v>0.2013741135096643</v>
      </c>
      <c r="J138" s="25">
        <f t="shared" si="31"/>
        <v>0.37775769953277927</v>
      </c>
      <c r="K138" s="25">
        <f t="shared" ca="1" si="23"/>
        <v>0.49432263280228605</v>
      </c>
      <c r="L138" s="25">
        <f t="shared" ca="1" si="32"/>
        <v>0.1497493663047044</v>
      </c>
      <c r="M138" s="25">
        <f t="shared" ca="1" si="40"/>
        <v>170629153867881.75</v>
      </c>
      <c r="N138" s="25">
        <f t="shared" ca="1" si="41"/>
        <v>1319312504697.9893</v>
      </c>
      <c r="O138" s="25">
        <f t="shared" ca="1" si="42"/>
        <v>40685784062.581772</v>
      </c>
      <c r="P138" s="8">
        <f t="shared" ca="1" si="33"/>
        <v>-0.38697463263721099</v>
      </c>
      <c r="Q138" s="8"/>
      <c r="R138" s="8"/>
      <c r="S138" s="8"/>
      <c r="T138" s="8"/>
    </row>
    <row r="139" spans="1:20">
      <c r="A139" s="9">
        <v>20032</v>
      </c>
      <c r="B139" s="9">
        <v>2.4390399994445033E-3</v>
      </c>
      <c r="C139" s="8"/>
      <c r="D139" s="25">
        <f t="shared" si="39"/>
        <v>2.0032000000000001</v>
      </c>
      <c r="E139" s="25">
        <f t="shared" si="39"/>
        <v>0.24390399994445033</v>
      </c>
      <c r="F139" s="25">
        <f t="shared" si="27"/>
        <v>4.0128102400000003</v>
      </c>
      <c r="G139" s="25">
        <f t="shared" si="28"/>
        <v>8.0384614727680006</v>
      </c>
      <c r="H139" s="25">
        <f t="shared" si="29"/>
        <v>16.102646022248859</v>
      </c>
      <c r="I139" s="25">
        <f t="shared" si="30"/>
        <v>0.48858849268872295</v>
      </c>
      <c r="J139" s="25">
        <f t="shared" si="31"/>
        <v>0.97874046855404984</v>
      </c>
      <c r="K139" s="25">
        <f t="shared" ca="1" si="23"/>
        <v>0.47189149502064098</v>
      </c>
      <c r="L139" s="25">
        <f t="shared" ca="1" si="32"/>
        <v>5.1978297911116057E-2</v>
      </c>
      <c r="M139" s="25">
        <f t="shared" ca="1" si="40"/>
        <v>94125439756123.656</v>
      </c>
      <c r="N139" s="25">
        <f t="shared" ca="1" si="41"/>
        <v>1008097910932.4547</v>
      </c>
      <c r="O139" s="25">
        <f t="shared" ca="1" si="42"/>
        <v>215373974633.36945</v>
      </c>
      <c r="P139" s="8">
        <f t="shared" ca="1" si="33"/>
        <v>-0.22798749507619065</v>
      </c>
      <c r="Q139" s="8"/>
      <c r="R139" s="8"/>
      <c r="S139" s="8"/>
      <c r="T139" s="8"/>
    </row>
    <row r="140" spans="1:20">
      <c r="A140" s="9">
        <v>20045.5</v>
      </c>
      <c r="B140" s="9">
        <v>9.1742599979625084E-3</v>
      </c>
      <c r="C140" s="8"/>
      <c r="D140" s="25">
        <f t="shared" si="39"/>
        <v>2.0045500000000001</v>
      </c>
      <c r="E140" s="25">
        <f t="shared" si="39"/>
        <v>0.91742599979625084</v>
      </c>
      <c r="F140" s="25">
        <f t="shared" si="27"/>
        <v>4.0182207024999999</v>
      </c>
      <c r="G140" s="25">
        <f t="shared" si="28"/>
        <v>8.0547243091963754</v>
      </c>
      <c r="H140" s="25">
        <f t="shared" si="29"/>
        <v>16.146097613999594</v>
      </c>
      <c r="I140" s="25">
        <f t="shared" si="30"/>
        <v>1.8390262878915746</v>
      </c>
      <c r="J140" s="25">
        <f t="shared" si="31"/>
        <v>3.6864201453930558</v>
      </c>
      <c r="K140" s="25">
        <f t="shared" ca="1" si="23"/>
        <v>0.47164372219179851</v>
      </c>
      <c r="L140" s="25">
        <f t="shared" ca="1" si="32"/>
        <v>0.19872183902621299</v>
      </c>
      <c r="M140" s="25">
        <f t="shared" ca="1" si="40"/>
        <v>93454921254979.031</v>
      </c>
      <c r="N140" s="25">
        <f t="shared" ca="1" si="41"/>
        <v>1052909832543.6646</v>
      </c>
      <c r="O140" s="25">
        <f t="shared" ca="1" si="42"/>
        <v>217868648301.38028</v>
      </c>
      <c r="P140" s="8">
        <f t="shared" ca="1" si="33"/>
        <v>0.44578227760445233</v>
      </c>
      <c r="Q140" s="8"/>
      <c r="R140" s="8"/>
      <c r="S140" s="8"/>
      <c r="T140" s="8"/>
    </row>
    <row r="141" spans="1:20">
      <c r="A141" s="9">
        <v>20106</v>
      </c>
      <c r="B141" s="9">
        <v>1.3654319998749997E-2</v>
      </c>
      <c r="C141" s="8"/>
      <c r="D141" s="25">
        <f t="shared" si="39"/>
        <v>2.0106000000000002</v>
      </c>
      <c r="E141" s="25">
        <f t="shared" si="39"/>
        <v>1.3654319998749997</v>
      </c>
      <c r="F141" s="25">
        <f t="shared" si="27"/>
        <v>4.0425123600000008</v>
      </c>
      <c r="G141" s="25">
        <f t="shared" si="28"/>
        <v>8.1278753510160016</v>
      </c>
      <c r="H141" s="25">
        <f t="shared" si="29"/>
        <v>16.341906180752776</v>
      </c>
      <c r="I141" s="25">
        <f t="shared" si="30"/>
        <v>2.7453375789486749</v>
      </c>
      <c r="J141" s="25">
        <f t="shared" si="31"/>
        <v>5.5197757362342061</v>
      </c>
      <c r="K141" s="25">
        <f t="shared" ca="1" si="23"/>
        <v>0.47053078252949854</v>
      </c>
      <c r="L141" s="25">
        <f t="shared" ca="1" si="32"/>
        <v>0.80084818880646003</v>
      </c>
      <c r="M141" s="25">
        <f t="shared" ca="1" si="40"/>
        <v>90484453837421.453</v>
      </c>
      <c r="N141" s="25">
        <f t="shared" ca="1" si="41"/>
        <v>1265264227360.342</v>
      </c>
      <c r="O141" s="25">
        <f t="shared" ca="1" si="42"/>
        <v>229199626370.57773</v>
      </c>
      <c r="P141" s="8">
        <f t="shared" ca="1" si="33"/>
        <v>0.89490121734550121</v>
      </c>
      <c r="Q141" s="8"/>
      <c r="R141" s="8"/>
      <c r="S141" s="8"/>
      <c r="T141" s="8"/>
    </row>
    <row r="142" spans="1:20">
      <c r="A142" s="9">
        <v>20154.5</v>
      </c>
      <c r="B142" s="9">
        <v>6.3697400037199259E-3</v>
      </c>
      <c r="C142" s="8"/>
      <c r="D142" s="25">
        <f t="shared" si="39"/>
        <v>2.01545</v>
      </c>
      <c r="E142" s="25">
        <f t="shared" si="39"/>
        <v>0.63697400037199259</v>
      </c>
      <c r="F142" s="25">
        <f t="shared" si="27"/>
        <v>4.0620387024999998</v>
      </c>
      <c r="G142" s="25">
        <f t="shared" si="28"/>
        <v>8.1868359029536251</v>
      </c>
      <c r="H142" s="25">
        <f t="shared" si="29"/>
        <v>16.500158420607882</v>
      </c>
      <c r="I142" s="25">
        <f t="shared" si="30"/>
        <v>1.2837892490497325</v>
      </c>
      <c r="J142" s="25">
        <f t="shared" si="31"/>
        <v>2.5874130419972832</v>
      </c>
      <c r="K142" s="25">
        <f t="shared" ca="1" si="23"/>
        <v>0.46963557978093762</v>
      </c>
      <c r="L142" s="25">
        <f t="shared" ca="1" si="32"/>
        <v>2.800214700590881E-2</v>
      </c>
      <c r="M142" s="25">
        <f t="shared" ca="1" si="40"/>
        <v>88143652724544.344</v>
      </c>
      <c r="N142" s="25">
        <f t="shared" ca="1" si="41"/>
        <v>1449022331162.46</v>
      </c>
      <c r="O142" s="25">
        <f t="shared" ca="1" si="42"/>
        <v>238460097880.04166</v>
      </c>
      <c r="P142" s="8">
        <f t="shared" ca="1" si="33"/>
        <v>0.16733842059105497</v>
      </c>
      <c r="Q142" s="8"/>
      <c r="R142" s="8"/>
      <c r="S142" s="8"/>
      <c r="T142" s="8"/>
    </row>
    <row r="143" spans="1:20">
      <c r="A143" s="9">
        <v>20160.5</v>
      </c>
      <c r="B143" s="9">
        <v>1.0252060004859231E-2</v>
      </c>
      <c r="C143" s="8"/>
      <c r="D143" s="25">
        <f t="shared" si="39"/>
        <v>2.0160499999999999</v>
      </c>
      <c r="E143" s="25">
        <f t="shared" si="39"/>
        <v>1.0252060004859231</v>
      </c>
      <c r="F143" s="25">
        <f t="shared" si="27"/>
        <v>4.0644576024999992</v>
      </c>
      <c r="G143" s="25">
        <f t="shared" si="28"/>
        <v>8.1941497495201236</v>
      </c>
      <c r="H143" s="25">
        <f t="shared" si="29"/>
        <v>16.51981560252004</v>
      </c>
      <c r="I143" s="25">
        <f t="shared" si="30"/>
        <v>2.0668665572796452</v>
      </c>
      <c r="J143" s="25">
        <f t="shared" si="31"/>
        <v>4.1669063228036283</v>
      </c>
      <c r="K143" s="25">
        <f t="shared" ca="1" si="23"/>
        <v>0.46952464677395905</v>
      </c>
      <c r="L143" s="25">
        <f t="shared" ca="1" si="32"/>
        <v>0.30878176686316089</v>
      </c>
      <c r="M143" s="25">
        <f t="shared" ca="1" si="40"/>
        <v>87856561862061.109</v>
      </c>
      <c r="N143" s="25">
        <f t="shared" ca="1" si="41"/>
        <v>1472586476245.1401</v>
      </c>
      <c r="O143" s="25">
        <f t="shared" ca="1" si="42"/>
        <v>239616581526.88171</v>
      </c>
      <c r="P143" s="8">
        <f t="shared" ca="1" si="33"/>
        <v>0.55568135371196403</v>
      </c>
      <c r="Q143" s="8"/>
      <c r="R143" s="8"/>
      <c r="S143" s="8"/>
      <c r="T143" s="8"/>
    </row>
    <row r="144" spans="1:20">
      <c r="A144" s="9">
        <v>20163.5</v>
      </c>
      <c r="B144" s="9">
        <v>3.1932199999573641E-3</v>
      </c>
      <c r="C144" s="8"/>
      <c r="D144" s="25">
        <f t="shared" si="39"/>
        <v>2.0163500000000001</v>
      </c>
      <c r="E144" s="25">
        <f t="shared" si="39"/>
        <v>0.31932199999573641</v>
      </c>
      <c r="F144" s="25">
        <f t="shared" si="27"/>
        <v>4.0656673225000004</v>
      </c>
      <c r="G144" s="25">
        <f t="shared" si="28"/>
        <v>8.1978083057228766</v>
      </c>
      <c r="H144" s="25">
        <f t="shared" si="29"/>
        <v>16.529650777244321</v>
      </c>
      <c r="I144" s="25">
        <f t="shared" si="30"/>
        <v>0.64386491469140317</v>
      </c>
      <c r="J144" s="25">
        <f t="shared" si="31"/>
        <v>1.2982570207380109</v>
      </c>
      <c r="K144" s="25">
        <f t="shared" ca="1" si="23"/>
        <v>0.46946916488994883</v>
      </c>
      <c r="L144" s="25">
        <f t="shared" ca="1" si="32"/>
        <v>2.2544171125769816E-2</v>
      </c>
      <c r="M144" s="25">
        <f t="shared" ca="1" si="40"/>
        <v>87713221790705.641</v>
      </c>
      <c r="N144" s="25">
        <f t="shared" ca="1" si="41"/>
        <v>1484436959070.5334</v>
      </c>
      <c r="O144" s="25">
        <f t="shared" ca="1" si="42"/>
        <v>240195716294.02411</v>
      </c>
      <c r="P144" s="8">
        <f t="shared" ca="1" si="33"/>
        <v>-0.15014716489421243</v>
      </c>
      <c r="Q144" s="8"/>
      <c r="R144" s="8"/>
      <c r="S144" s="8"/>
      <c r="T144" s="8"/>
    </row>
    <row r="145" spans="1:20">
      <c r="A145" s="9">
        <v>20186</v>
      </c>
      <c r="B145" s="9">
        <v>3.7519199977396056E-3</v>
      </c>
      <c r="C145" s="8"/>
      <c r="D145" s="25">
        <f t="shared" si="39"/>
        <v>2.0186000000000002</v>
      </c>
      <c r="E145" s="25">
        <f t="shared" si="39"/>
        <v>0.37519199977396056</v>
      </c>
      <c r="F145" s="25">
        <f t="shared" si="27"/>
        <v>4.0747459600000004</v>
      </c>
      <c r="G145" s="25">
        <f t="shared" si="28"/>
        <v>8.2252821948560015</v>
      </c>
      <c r="H145" s="25">
        <f t="shared" si="29"/>
        <v>16.603554638536327</v>
      </c>
      <c r="I145" s="25">
        <f t="shared" si="30"/>
        <v>0.75736257074371682</v>
      </c>
      <c r="J145" s="25">
        <f t="shared" si="31"/>
        <v>1.528812085303267</v>
      </c>
      <c r="K145" s="25">
        <f t="shared" ca="1" si="23"/>
        <v>0.46905272392380276</v>
      </c>
      <c r="L145" s="25">
        <f t="shared" ca="1" si="32"/>
        <v>8.8098355379327715E-3</v>
      </c>
      <c r="M145" s="25">
        <f t="shared" ca="1" si="40"/>
        <v>86642529733121.438</v>
      </c>
      <c r="N145" s="25">
        <f t="shared" ca="1" si="41"/>
        <v>1574766745450.998</v>
      </c>
      <c r="O145" s="25">
        <f t="shared" ca="1" si="42"/>
        <v>244558160084.90952</v>
      </c>
      <c r="P145" s="8">
        <f t="shared" ca="1" si="33"/>
        <v>-9.3860724149842201E-2</v>
      </c>
      <c r="Q145" s="8"/>
      <c r="R145" s="8"/>
      <c r="S145" s="8"/>
      <c r="T145" s="8"/>
    </row>
    <row r="146" spans="1:20">
      <c r="A146" s="9">
        <v>20277</v>
      </c>
      <c r="B146" s="9">
        <v>3.3004400029312819E-3</v>
      </c>
      <c r="C146" s="8"/>
      <c r="D146" s="25">
        <f t="shared" si="39"/>
        <v>2.0276999999999998</v>
      </c>
      <c r="E146" s="25">
        <f t="shared" si="39"/>
        <v>0.33004400029312819</v>
      </c>
      <c r="F146" s="25">
        <f t="shared" si="27"/>
        <v>4.1115672899999991</v>
      </c>
      <c r="G146" s="25">
        <f t="shared" si="28"/>
        <v>8.3370249939329977</v>
      </c>
      <c r="H146" s="25">
        <f t="shared" si="29"/>
        <v>16.904985580197938</v>
      </c>
      <c r="I146" s="25">
        <f t="shared" si="30"/>
        <v>0.66923021939437599</v>
      </c>
      <c r="J146" s="25">
        <f t="shared" si="31"/>
        <v>1.3569981158659761</v>
      </c>
      <c r="K146" s="25">
        <f t="shared" ca="1" si="23"/>
        <v>0.46736256795293363</v>
      </c>
      <c r="L146" s="25">
        <f t="shared" ca="1" si="32"/>
        <v>1.8856389024140562E-2</v>
      </c>
      <c r="M146" s="25">
        <f t="shared" ca="1" si="40"/>
        <v>82390275039489.047</v>
      </c>
      <c r="N146" s="25">
        <f t="shared" ca="1" si="41"/>
        <v>1966054333410.0066</v>
      </c>
      <c r="O146" s="25">
        <f t="shared" ca="1" si="42"/>
        <v>262539857052.28702</v>
      </c>
      <c r="P146" s="8">
        <f t="shared" ca="1" si="33"/>
        <v>-0.13731856765980543</v>
      </c>
      <c r="Q146" s="8"/>
      <c r="R146" s="8"/>
      <c r="S146" s="8"/>
      <c r="T146" s="8"/>
    </row>
    <row r="147" spans="1:20">
      <c r="A147" s="9">
        <v>20317.5</v>
      </c>
      <c r="B147" s="9">
        <v>1.0506100006750785E-2</v>
      </c>
      <c r="C147" s="8"/>
      <c r="D147" s="25">
        <f t="shared" si="39"/>
        <v>2.0317500000000002</v>
      </c>
      <c r="E147" s="25">
        <f t="shared" si="39"/>
        <v>1.0506100006750785</v>
      </c>
      <c r="F147" s="25">
        <f t="shared" si="27"/>
        <v>4.1280080625000011</v>
      </c>
      <c r="G147" s="25">
        <f t="shared" si="28"/>
        <v>8.3870803809843775</v>
      </c>
      <c r="H147" s="25">
        <f t="shared" si="29"/>
        <v>17.040450564065011</v>
      </c>
      <c r="I147" s="25">
        <f t="shared" si="30"/>
        <v>2.1345768688715907</v>
      </c>
      <c r="J147" s="25">
        <f t="shared" si="31"/>
        <v>4.3369265533298549</v>
      </c>
      <c r="K147" s="25">
        <f t="shared" ca="1" si="23"/>
        <v>0.46660732187243259</v>
      </c>
      <c r="L147" s="25">
        <f t="shared" ca="1" si="32"/>
        <v>0.3410591288486664</v>
      </c>
      <c r="M147" s="25">
        <f t="shared" ca="1" si="40"/>
        <v>80537814012986.047</v>
      </c>
      <c r="N147" s="25">
        <f t="shared" ca="1" si="41"/>
        <v>2153466086282.6238</v>
      </c>
      <c r="O147" s="25">
        <f t="shared" ca="1" si="42"/>
        <v>270715104794.93106</v>
      </c>
      <c r="P147" s="8">
        <f t="shared" ca="1" si="33"/>
        <v>0.58400267880264589</v>
      </c>
      <c r="Q147" s="8"/>
      <c r="R147" s="8"/>
      <c r="S147" s="8"/>
      <c r="T147" s="8"/>
    </row>
    <row r="148" spans="1:20">
      <c r="A148" s="9">
        <v>20449</v>
      </c>
      <c r="B148" s="9">
        <v>-2.7397199955885299E-3</v>
      </c>
      <c r="C148" s="8"/>
      <c r="D148" s="25">
        <f t="shared" si="39"/>
        <v>2.0449000000000002</v>
      </c>
      <c r="E148" s="25">
        <f t="shared" si="39"/>
        <v>-0.27397199955885299</v>
      </c>
      <c r="F148" s="25">
        <f t="shared" si="27"/>
        <v>4.1816160100000008</v>
      </c>
      <c r="G148" s="25">
        <f t="shared" si="28"/>
        <v>8.5509865788490025</v>
      </c>
      <c r="H148" s="25">
        <f t="shared" si="29"/>
        <v>17.485912455088329</v>
      </c>
      <c r="I148" s="25">
        <f t="shared" si="30"/>
        <v>-0.56024534189789854</v>
      </c>
      <c r="J148" s="25">
        <f t="shared" si="31"/>
        <v>-1.1456456996470128</v>
      </c>
      <c r="K148" s="25">
        <f t="shared" ca="1" si="23"/>
        <v>0.46414221879788586</v>
      </c>
      <c r="L148" s="25">
        <f t="shared" ca="1" si="32"/>
        <v>0.54481259934037951</v>
      </c>
      <c r="M148" s="25">
        <f t="shared" ca="1" si="40"/>
        <v>74691247613422.781</v>
      </c>
      <c r="N148" s="25">
        <f t="shared" ca="1" si="41"/>
        <v>2817486788941.061</v>
      </c>
      <c r="O148" s="25">
        <f t="shared" ca="1" si="42"/>
        <v>297977902811.23267</v>
      </c>
      <c r="P148" s="8">
        <f t="shared" ca="1" si="33"/>
        <v>-0.73811421835673885</v>
      </c>
      <c r="Q148" s="8"/>
      <c r="R148" s="8"/>
      <c r="S148" s="8"/>
      <c r="T148" s="8"/>
    </row>
    <row r="149" spans="1:20">
      <c r="A149" s="9">
        <v>21506.5</v>
      </c>
      <c r="B149" s="9">
        <v>9.5191799991880544E-3</v>
      </c>
      <c r="C149" s="8"/>
      <c r="D149" s="25">
        <f t="shared" si="39"/>
        <v>2.1506500000000002</v>
      </c>
      <c r="E149" s="25">
        <f t="shared" si="39"/>
        <v>0.95191799991880544</v>
      </c>
      <c r="F149" s="25">
        <f t="shared" si="27"/>
        <v>4.6252954225000007</v>
      </c>
      <c r="G149" s="25">
        <f t="shared" si="28"/>
        <v>9.9473916003996266</v>
      </c>
      <c r="H149" s="25">
        <f t="shared" si="29"/>
        <v>21.393357745399459</v>
      </c>
      <c r="I149" s="25">
        <f t="shared" si="30"/>
        <v>2.0472424465253791</v>
      </c>
      <c r="J149" s="25">
        <f t="shared" si="31"/>
        <v>4.4029019676198073</v>
      </c>
      <c r="K149" s="25">
        <f t="shared" ref="K149:K212" ca="1" si="43">+E$4+E$5*D149+E$6*D149^2</f>
        <v>0.44360203298894302</v>
      </c>
      <c r="L149" s="25">
        <f t="shared" ca="1" si="32"/>
        <v>0.25838512223584104</v>
      </c>
      <c r="M149" s="25">
        <f t="shared" ca="1" si="40"/>
        <v>36571939251366.758</v>
      </c>
      <c r="N149" s="25">
        <f t="shared" ca="1" si="41"/>
        <v>11030466687193.59</v>
      </c>
      <c r="O149" s="25">
        <f t="shared" ca="1" si="42"/>
        <v>553669081679.91675</v>
      </c>
      <c r="P149" s="8">
        <f t="shared" ca="1" si="33"/>
        <v>0.50831596692986247</v>
      </c>
      <c r="Q149" s="8"/>
      <c r="R149" s="8"/>
      <c r="S149" s="8"/>
      <c r="T149" s="8"/>
    </row>
    <row r="150" spans="1:20">
      <c r="A150" s="9">
        <v>21550.5</v>
      </c>
      <c r="B150" s="9">
        <v>8.8228599997819401E-3</v>
      </c>
      <c r="C150" s="8"/>
      <c r="D150" s="25">
        <f t="shared" si="39"/>
        <v>2.1550500000000001</v>
      </c>
      <c r="E150" s="25">
        <f t="shared" si="39"/>
        <v>0.88228599997819401</v>
      </c>
      <c r="F150" s="25">
        <f t="shared" ref="F150:F190" si="44">D150*D150</f>
        <v>4.6442405025000006</v>
      </c>
      <c r="G150" s="25">
        <f t="shared" ref="G150:G190" si="45">D150*F150</f>
        <v>10.008570494912627</v>
      </c>
      <c r="H150" s="25">
        <f t="shared" ref="H150:H190" si="46">F150*F150</f>
        <v>21.56896984506146</v>
      </c>
      <c r="I150" s="25">
        <f t="shared" ref="I150:I190" si="47">E150*D150</f>
        <v>1.9013704442530071</v>
      </c>
      <c r="J150" s="25">
        <f t="shared" ref="J150:J190" si="48">I150*D150</f>
        <v>4.0975483758874427</v>
      </c>
      <c r="K150" s="25">
        <f t="shared" ca="1" si="43"/>
        <v>0.442719797267842</v>
      </c>
      <c r="L150" s="25">
        <f t="shared" ref="L150:L190" ca="1" si="49">+(K150-E150)^2</f>
        <v>0.19321844656519829</v>
      </c>
      <c r="M150" s="25">
        <f t="shared" ca="1" si="40"/>
        <v>35311589009326.633</v>
      </c>
      <c r="N150" s="25">
        <f t="shared" ca="1" si="41"/>
        <v>11474846500966.783</v>
      </c>
      <c r="O150" s="25">
        <f t="shared" ca="1" si="42"/>
        <v>565580343287.29565</v>
      </c>
      <c r="P150" s="8">
        <f t="shared" ref="P150:P190" ca="1" si="50">+E150-K150</f>
        <v>0.43956620271035202</v>
      </c>
      <c r="Q150" s="8"/>
      <c r="R150" s="8"/>
      <c r="S150" s="8"/>
      <c r="T150" s="8"/>
    </row>
    <row r="151" spans="1:20">
      <c r="A151" s="9">
        <v>21551</v>
      </c>
      <c r="B151" s="9">
        <v>7.5797199970111251E-3</v>
      </c>
      <c r="C151" s="8"/>
      <c r="D151" s="25">
        <f t="shared" si="39"/>
        <v>2.1551</v>
      </c>
      <c r="E151" s="25">
        <f t="shared" si="39"/>
        <v>0.75797199970111251</v>
      </c>
      <c r="F151" s="25">
        <f t="shared" si="44"/>
        <v>4.6444560099999999</v>
      </c>
      <c r="G151" s="25">
        <f t="shared" si="45"/>
        <v>10.009267147151</v>
      </c>
      <c r="H151" s="25">
        <f t="shared" si="46"/>
        <v>21.57097162882512</v>
      </c>
      <c r="I151" s="25">
        <f t="shared" si="47"/>
        <v>1.6335054565558675</v>
      </c>
      <c r="J151" s="25">
        <f t="shared" si="48"/>
        <v>3.5203676094235501</v>
      </c>
      <c r="K151" s="25">
        <f t="shared" ca="1" si="43"/>
        <v>0.44270975918723188</v>
      </c>
      <c r="L151" s="25">
        <f t="shared" ca="1" si="49"/>
        <v>9.9390280293831915E-2</v>
      </c>
      <c r="M151" s="25">
        <f t="shared" ca="1" si="40"/>
        <v>35297409391377.359</v>
      </c>
      <c r="N151" s="25">
        <f t="shared" ca="1" si="41"/>
        <v>11479940139867.588</v>
      </c>
      <c r="O151" s="25">
        <f t="shared" ca="1" si="42"/>
        <v>565716229497.99573</v>
      </c>
      <c r="P151" s="8">
        <f t="shared" ca="1" si="50"/>
        <v>0.31526224051388063</v>
      </c>
      <c r="Q151" s="8"/>
      <c r="R151" s="8"/>
      <c r="S151" s="8"/>
      <c r="T151" s="8"/>
    </row>
    <row r="152" spans="1:20">
      <c r="A152" s="9">
        <v>21551.5</v>
      </c>
      <c r="B152" s="9">
        <v>8.8365800038445741E-3</v>
      </c>
      <c r="C152" s="8"/>
      <c r="D152" s="25">
        <f t="shared" si="39"/>
        <v>2.1551499999999999</v>
      </c>
      <c r="E152" s="25">
        <f t="shared" si="39"/>
        <v>0.88365800038445741</v>
      </c>
      <c r="F152" s="25">
        <f t="shared" si="44"/>
        <v>4.6446715224999995</v>
      </c>
      <c r="G152" s="25">
        <f t="shared" si="45"/>
        <v>10.009963831715874</v>
      </c>
      <c r="H152" s="25">
        <f t="shared" si="46"/>
        <v>21.572973551922463</v>
      </c>
      <c r="I152" s="25">
        <f t="shared" si="47"/>
        <v>1.9044155395285634</v>
      </c>
      <c r="J152" s="25">
        <f t="shared" si="48"/>
        <v>4.1043011500149831</v>
      </c>
      <c r="K152" s="25">
        <f t="shared" ca="1" si="43"/>
        <v>0.44269972082179726</v>
      </c>
      <c r="L152" s="25">
        <f t="shared" ca="1" si="49"/>
        <v>0.19444420431486115</v>
      </c>
      <c r="M152" s="25">
        <f t="shared" ca="1" si="40"/>
        <v>35283232970341.922</v>
      </c>
      <c r="N152" s="25">
        <f t="shared" ca="1" si="41"/>
        <v>11485034761627.816</v>
      </c>
      <c r="O152" s="25">
        <f t="shared" ca="1" si="42"/>
        <v>565852127592.49231</v>
      </c>
      <c r="P152" s="8">
        <f t="shared" ca="1" si="50"/>
        <v>0.44095827956266015</v>
      </c>
      <c r="Q152" s="8"/>
      <c r="R152" s="8"/>
      <c r="S152" s="8"/>
      <c r="T152" s="8"/>
    </row>
    <row r="153" spans="1:20">
      <c r="A153" s="9">
        <v>21763.5</v>
      </c>
      <c r="B153" s="9">
        <v>5.1452199986670166E-3</v>
      </c>
      <c r="C153" s="8"/>
      <c r="D153" s="25">
        <f t="shared" si="39"/>
        <v>2.1763499999999998</v>
      </c>
      <c r="E153" s="25">
        <f t="shared" si="39"/>
        <v>0.51452199986670166</v>
      </c>
      <c r="F153" s="25">
        <f t="shared" si="44"/>
        <v>4.7364993224999994</v>
      </c>
      <c r="G153" s="25">
        <f t="shared" si="45"/>
        <v>10.308280300522872</v>
      </c>
      <c r="H153" s="25">
        <f t="shared" si="46"/>
        <v>22.434425832042955</v>
      </c>
      <c r="I153" s="25">
        <f t="shared" si="47"/>
        <v>1.1197799544098961</v>
      </c>
      <c r="J153" s="25">
        <f t="shared" si="48"/>
        <v>2.4370331037799771</v>
      </c>
      <c r="K153" s="25">
        <f t="shared" ca="1" si="43"/>
        <v>0.43841779119354685</v>
      </c>
      <c r="L153" s="25">
        <f t="shared" ca="1" si="49"/>
        <v>5.7918505777670931E-3</v>
      </c>
      <c r="M153" s="25">
        <f t="shared" ca="1" si="40"/>
        <v>29557785652914.926</v>
      </c>
      <c r="N153" s="25">
        <f t="shared" ca="1" si="41"/>
        <v>13732458793879.391</v>
      </c>
      <c r="O153" s="25">
        <f t="shared" ca="1" si="42"/>
        <v>624523262955.63196</v>
      </c>
      <c r="P153" s="8">
        <f t="shared" ca="1" si="50"/>
        <v>7.6104208673154816E-2</v>
      </c>
      <c r="Q153" s="8"/>
      <c r="R153" s="8"/>
      <c r="S153" s="8"/>
      <c r="T153" s="8"/>
    </row>
    <row r="154" spans="1:20">
      <c r="A154" s="9">
        <v>21767.5</v>
      </c>
      <c r="B154" s="9">
        <v>7.4001000029966235E-3</v>
      </c>
      <c r="C154" s="8"/>
      <c r="D154" s="25">
        <f t="shared" si="39"/>
        <v>2.1767500000000002</v>
      </c>
      <c r="E154" s="25">
        <f t="shared" si="39"/>
        <v>0.74001000029966235</v>
      </c>
      <c r="F154" s="25">
        <f t="shared" si="44"/>
        <v>4.7382405625000006</v>
      </c>
      <c r="G154" s="25">
        <f t="shared" si="45"/>
        <v>10.313965144421877</v>
      </c>
      <c r="H154" s="25">
        <f t="shared" si="46"/>
        <v>22.450923628120321</v>
      </c>
      <c r="I154" s="25">
        <f t="shared" si="47"/>
        <v>1.6108167681522902</v>
      </c>
      <c r="J154" s="25">
        <f t="shared" si="48"/>
        <v>3.5063454000754981</v>
      </c>
      <c r="K154" s="25">
        <f t="shared" ca="1" si="43"/>
        <v>0.43833650789181589</v>
      </c>
      <c r="L154" s="25">
        <f t="shared" ca="1" si="49"/>
        <v>9.1006896021547004E-2</v>
      </c>
      <c r="M154" s="25">
        <f t="shared" ca="1" si="40"/>
        <v>29455178850046.309</v>
      </c>
      <c r="N154" s="25">
        <f t="shared" ca="1" si="41"/>
        <v>13776513090634.303</v>
      </c>
      <c r="O154" s="25">
        <f t="shared" ca="1" si="42"/>
        <v>625650013714.61755</v>
      </c>
      <c r="P154" s="8">
        <f t="shared" ca="1" si="50"/>
        <v>0.30167349240784647</v>
      </c>
      <c r="Q154" s="8"/>
      <c r="R154" s="8"/>
      <c r="S154" s="8"/>
      <c r="T154" s="8"/>
    </row>
    <row r="155" spans="1:20">
      <c r="A155" s="9">
        <v>21777</v>
      </c>
      <c r="B155" s="9">
        <v>3.8804400028311647E-3</v>
      </c>
      <c r="C155" s="8"/>
      <c r="D155" s="25">
        <f t="shared" si="39"/>
        <v>2.1777000000000002</v>
      </c>
      <c r="E155" s="25">
        <f t="shared" si="39"/>
        <v>0.38804400028311647</v>
      </c>
      <c r="F155" s="25">
        <f t="shared" si="44"/>
        <v>4.7423772900000012</v>
      </c>
      <c r="G155" s="25">
        <f t="shared" si="45"/>
        <v>10.327475024433003</v>
      </c>
      <c r="H155" s="25">
        <f t="shared" si="46"/>
        <v>22.490142360707754</v>
      </c>
      <c r="I155" s="25">
        <f t="shared" si="47"/>
        <v>0.84504341941654282</v>
      </c>
      <c r="J155" s="25">
        <f t="shared" si="48"/>
        <v>1.8402510544634054</v>
      </c>
      <c r="K155" s="25">
        <f t="shared" ca="1" si="43"/>
        <v>0.43814338699273098</v>
      </c>
      <c r="L155" s="25">
        <f t="shared" ca="1" si="49"/>
        <v>2.5099485486794982E-3</v>
      </c>
      <c r="M155" s="25">
        <f t="shared" ca="1" si="40"/>
        <v>29212284246250.855</v>
      </c>
      <c r="N155" s="25">
        <f t="shared" ca="1" si="41"/>
        <v>13881383230810.428</v>
      </c>
      <c r="O155" s="25">
        <f t="shared" ca="1" si="42"/>
        <v>628328917143.4845</v>
      </c>
      <c r="P155" s="8">
        <f t="shared" ca="1" si="50"/>
        <v>-5.0099386709614502E-2</v>
      </c>
      <c r="Q155" s="8"/>
      <c r="R155" s="8"/>
      <c r="S155" s="8"/>
      <c r="T155" s="8"/>
    </row>
    <row r="156" spans="1:20">
      <c r="A156" s="9">
        <v>21790</v>
      </c>
      <c r="B156" s="9">
        <v>4.9587999965297058E-3</v>
      </c>
      <c r="C156" s="8"/>
      <c r="D156" s="25">
        <f t="shared" si="39"/>
        <v>2.1789999999999998</v>
      </c>
      <c r="E156" s="25">
        <f t="shared" si="39"/>
        <v>0.49587999965297058</v>
      </c>
      <c r="F156" s="25">
        <f t="shared" si="44"/>
        <v>4.7480409999999988</v>
      </c>
      <c r="G156" s="25">
        <f t="shared" si="45"/>
        <v>10.345981338999996</v>
      </c>
      <c r="H156" s="25">
        <f t="shared" si="46"/>
        <v>22.543893337680988</v>
      </c>
      <c r="I156" s="25">
        <f t="shared" si="47"/>
        <v>1.0805225192438228</v>
      </c>
      <c r="J156" s="25">
        <f t="shared" si="48"/>
        <v>2.3544585694322899</v>
      </c>
      <c r="K156" s="25">
        <f t="shared" ca="1" si="43"/>
        <v>0.43787894966641006</v>
      </c>
      <c r="L156" s="25">
        <f t="shared" ca="1" si="49"/>
        <v>3.3641217995434929E-3</v>
      </c>
      <c r="M156" s="25">
        <f t="shared" ca="1" si="40"/>
        <v>28881716704685.398</v>
      </c>
      <c r="N156" s="25">
        <f t="shared" ca="1" si="41"/>
        <v>14025438809614.379</v>
      </c>
      <c r="O156" s="25">
        <f t="shared" ca="1" si="42"/>
        <v>632001315181.43042</v>
      </c>
      <c r="P156" s="8">
        <f t="shared" ca="1" si="50"/>
        <v>5.8001049986560527E-2</v>
      </c>
      <c r="Q156" s="8"/>
      <c r="R156" s="8"/>
      <c r="S156" s="8"/>
      <c r="T156" s="8"/>
    </row>
    <row r="157" spans="1:20">
      <c r="A157" s="9">
        <v>21790.5</v>
      </c>
      <c r="B157" s="9">
        <v>-8.3843399988836609E-3</v>
      </c>
      <c r="C157" s="8"/>
      <c r="D157" s="25">
        <f t="shared" si="39"/>
        <v>2.1790500000000002</v>
      </c>
      <c r="E157" s="25">
        <f t="shared" si="39"/>
        <v>-0.83843399988836609</v>
      </c>
      <c r="F157" s="25">
        <f t="shared" si="44"/>
        <v>4.7482589025000008</v>
      </c>
      <c r="G157" s="25">
        <f t="shared" si="45"/>
        <v>10.346693561492627</v>
      </c>
      <c r="H157" s="25">
        <f t="shared" si="46"/>
        <v>22.545962605170512</v>
      </c>
      <c r="I157" s="25">
        <f t="shared" si="47"/>
        <v>-1.8269896074567442</v>
      </c>
      <c r="J157" s="25">
        <f t="shared" si="48"/>
        <v>-3.9811017041286187</v>
      </c>
      <c r="K157" s="25">
        <f t="shared" ca="1" si="43"/>
        <v>0.43786877515488282</v>
      </c>
      <c r="L157" s="25">
        <f t="shared" ca="1" si="49"/>
        <v>1.6289487735830981</v>
      </c>
      <c r="M157" s="25">
        <f t="shared" ca="1" si="40"/>
        <v>28869044399563.586</v>
      </c>
      <c r="N157" s="25">
        <f t="shared" ca="1" si="41"/>
        <v>14030992059637.15</v>
      </c>
      <c r="O157" s="25">
        <f t="shared" ca="1" si="42"/>
        <v>632142711630.44421</v>
      </c>
      <c r="P157" s="8">
        <f t="shared" ca="1" si="50"/>
        <v>-1.276302775043249</v>
      </c>
      <c r="Q157" s="8"/>
      <c r="R157" s="8"/>
      <c r="S157" s="8"/>
      <c r="T157" s="8"/>
    </row>
    <row r="158" spans="1:20">
      <c r="A158" s="9">
        <v>21881</v>
      </c>
      <c r="B158" s="9">
        <v>4.5073200017213821E-3</v>
      </c>
      <c r="C158" s="8"/>
      <c r="D158" s="25">
        <f t="shared" si="39"/>
        <v>2.1880999999999999</v>
      </c>
      <c r="E158" s="25">
        <f t="shared" si="39"/>
        <v>0.45073200017213821</v>
      </c>
      <c r="F158" s="25">
        <f t="shared" si="44"/>
        <v>4.7877816099999997</v>
      </c>
      <c r="G158" s="25">
        <f t="shared" si="45"/>
        <v>10.476144940840999</v>
      </c>
      <c r="H158" s="25">
        <f t="shared" si="46"/>
        <v>22.92285274505419</v>
      </c>
      <c r="I158" s="25">
        <f t="shared" si="47"/>
        <v>0.98624668957665562</v>
      </c>
      <c r="J158" s="25">
        <f t="shared" si="48"/>
        <v>2.15800638146268</v>
      </c>
      <c r="K158" s="25">
        <f t="shared" ca="1" si="43"/>
        <v>0.43602249722475633</v>
      </c>
      <c r="L158" s="25">
        <f t="shared" ca="1" si="49"/>
        <v>2.1636947695903623E-4</v>
      </c>
      <c r="M158" s="25">
        <f t="shared" ca="1" si="40"/>
        <v>26626156827376.555</v>
      </c>
      <c r="N158" s="25">
        <f t="shared" ca="1" si="41"/>
        <v>15051454922650.611</v>
      </c>
      <c r="O158" s="25">
        <f t="shared" ca="1" si="42"/>
        <v>657917137026.00635</v>
      </c>
      <c r="P158" s="8">
        <f t="shared" ca="1" si="50"/>
        <v>1.4709502947381881E-2</v>
      </c>
      <c r="Q158" s="8"/>
      <c r="R158" s="8"/>
      <c r="S158" s="8"/>
      <c r="T158" s="8"/>
    </row>
    <row r="159" spans="1:20">
      <c r="A159" s="9">
        <v>21921.5</v>
      </c>
      <c r="B159" s="9">
        <v>7.1297999966191128E-4</v>
      </c>
      <c r="C159" s="8"/>
      <c r="D159" s="25">
        <f t="shared" si="39"/>
        <v>2.1921499999999998</v>
      </c>
      <c r="E159" s="25">
        <f t="shared" si="39"/>
        <v>7.1297999966191128E-2</v>
      </c>
      <c r="F159" s="25">
        <f t="shared" si="44"/>
        <v>4.8055216224999988</v>
      </c>
      <c r="G159" s="25">
        <f t="shared" si="45"/>
        <v>10.534424224763372</v>
      </c>
      <c r="H159" s="25">
        <f t="shared" si="46"/>
        <v>23.093038064315021</v>
      </c>
      <c r="I159" s="25">
        <f t="shared" si="47"/>
        <v>0.15629591062588588</v>
      </c>
      <c r="J159" s="25">
        <f t="shared" si="48"/>
        <v>0.34262408047853571</v>
      </c>
      <c r="K159" s="25">
        <f t="shared" ca="1" si="43"/>
        <v>0.43519324007758753</v>
      </c>
      <c r="L159" s="25">
        <f t="shared" ca="1" si="49"/>
        <v>0.13241974577573085</v>
      </c>
      <c r="M159" s="25">
        <f t="shared" ca="1" si="40"/>
        <v>25654966963698.203</v>
      </c>
      <c r="N159" s="25">
        <f t="shared" ca="1" si="41"/>
        <v>15517908919382.564</v>
      </c>
      <c r="O159" s="25">
        <f t="shared" ca="1" si="42"/>
        <v>669567124412.62671</v>
      </c>
      <c r="P159" s="8">
        <f t="shared" ca="1" si="50"/>
        <v>-0.3638952401113964</v>
      </c>
      <c r="Q159" s="8"/>
      <c r="R159" s="8"/>
      <c r="S159" s="8"/>
      <c r="T159" s="8"/>
    </row>
    <row r="160" spans="1:20">
      <c r="A160" s="9">
        <v>21922</v>
      </c>
      <c r="B160" s="9">
        <v>-6.3016000058269128E-4</v>
      </c>
      <c r="C160" s="8"/>
      <c r="D160" s="25">
        <f t="shared" si="39"/>
        <v>2.1922000000000001</v>
      </c>
      <c r="E160" s="25">
        <f t="shared" si="39"/>
        <v>-6.3016000058269128E-2</v>
      </c>
      <c r="F160" s="25">
        <f t="shared" si="44"/>
        <v>4.8057408400000003</v>
      </c>
      <c r="G160" s="25">
        <f t="shared" si="45"/>
        <v>10.535145069448001</v>
      </c>
      <c r="H160" s="25">
        <f t="shared" si="46"/>
        <v>23.095145021243908</v>
      </c>
      <c r="I160" s="25">
        <f t="shared" si="47"/>
        <v>-0.13814367532773758</v>
      </c>
      <c r="J160" s="25">
        <f t="shared" si="48"/>
        <v>-0.30283856505346635</v>
      </c>
      <c r="K160" s="25">
        <f t="shared" ca="1" si="43"/>
        <v>0.43518299065722682</v>
      </c>
      <c r="L160" s="25">
        <f t="shared" ca="1" si="49"/>
        <v>0.24820223434993882</v>
      </c>
      <c r="M160" s="25">
        <f t="shared" ca="1" si="40"/>
        <v>25643101926748.328</v>
      </c>
      <c r="N160" s="25">
        <f t="shared" ca="1" si="41"/>
        <v>15523705064582.66</v>
      </c>
      <c r="O160" s="25">
        <f t="shared" ca="1" si="42"/>
        <v>669711392369.02979</v>
      </c>
      <c r="P160" s="8">
        <f t="shared" ca="1" si="50"/>
        <v>-0.49819899071549595</v>
      </c>
      <c r="Q160" s="8"/>
      <c r="R160" s="8"/>
      <c r="S160" s="8"/>
      <c r="T160" s="8"/>
    </row>
    <row r="161" spans="1:20">
      <c r="A161" s="9">
        <v>21926.5</v>
      </c>
      <c r="B161" s="9">
        <v>2.2815800039097667E-3</v>
      </c>
      <c r="C161" s="8"/>
      <c r="D161" s="25">
        <f t="shared" si="39"/>
        <v>2.19265</v>
      </c>
      <c r="E161" s="25">
        <f t="shared" si="39"/>
        <v>0.22815800039097667</v>
      </c>
      <c r="F161" s="25">
        <f t="shared" si="44"/>
        <v>4.8077140224999999</v>
      </c>
      <c r="G161" s="25">
        <f t="shared" si="45"/>
        <v>10.541634151434625</v>
      </c>
      <c r="H161" s="25">
        <f t="shared" si="46"/>
        <v>23.114114122143128</v>
      </c>
      <c r="I161" s="25">
        <f t="shared" si="47"/>
        <v>0.50027063955727502</v>
      </c>
      <c r="J161" s="25">
        <f t="shared" si="48"/>
        <v>1.0969184178252591</v>
      </c>
      <c r="K161" s="25">
        <f t="shared" ca="1" si="43"/>
        <v>0.43509073305688106</v>
      </c>
      <c r="L161" s="25">
        <f t="shared" ca="1" si="49"/>
        <v>4.2821155848578658E-2</v>
      </c>
      <c r="M161" s="25">
        <f t="shared" ca="1" si="40"/>
        <v>25536453464648.777</v>
      </c>
      <c r="N161" s="25">
        <f t="shared" ca="1" si="41"/>
        <v>15575911348201.488</v>
      </c>
      <c r="O161" s="25">
        <f t="shared" ca="1" si="42"/>
        <v>671010285816.90149</v>
      </c>
      <c r="P161" s="8">
        <f t="shared" ca="1" si="50"/>
        <v>-0.2069327326659044</v>
      </c>
      <c r="Q161" s="8"/>
      <c r="R161" s="8"/>
      <c r="S161" s="8"/>
      <c r="T161" s="8"/>
    </row>
    <row r="162" spans="1:20">
      <c r="A162" s="9">
        <v>22887</v>
      </c>
      <c r="B162" s="9">
        <v>1.7096400042646565E-3</v>
      </c>
      <c r="C162" s="8"/>
      <c r="D162" s="25">
        <f t="shared" si="39"/>
        <v>2.2887</v>
      </c>
      <c r="E162" s="25">
        <f t="shared" si="39"/>
        <v>0.17096400042646565</v>
      </c>
      <c r="F162" s="25">
        <f t="shared" si="44"/>
        <v>5.2381476899999999</v>
      </c>
      <c r="G162" s="25">
        <f t="shared" si="45"/>
        <v>11.988548618103</v>
      </c>
      <c r="H162" s="25">
        <f t="shared" si="46"/>
        <v>27.438191222252335</v>
      </c>
      <c r="I162" s="25">
        <f t="shared" si="47"/>
        <v>0.39128530777605192</v>
      </c>
      <c r="J162" s="25">
        <f t="shared" si="48"/>
        <v>0.89553468390705004</v>
      </c>
      <c r="K162" s="25">
        <f t="shared" ca="1" si="43"/>
        <v>0.41487086318744731</v>
      </c>
      <c r="L162" s="25">
        <f t="shared" ca="1" si="49"/>
        <v>5.9490557701904347E-2</v>
      </c>
      <c r="M162" s="25">
        <f t="shared" ca="1" si="40"/>
        <v>8167648423943.1689</v>
      </c>
      <c r="N162" s="25">
        <f t="shared" ca="1" si="41"/>
        <v>28294185682207.93</v>
      </c>
      <c r="O162" s="25">
        <f t="shared" ca="1" si="42"/>
        <v>966269671333.005</v>
      </c>
      <c r="P162" s="8">
        <f t="shared" ca="1" si="50"/>
        <v>-0.24390686276098167</v>
      </c>
      <c r="Q162" s="8"/>
      <c r="R162" s="8"/>
      <c r="S162" s="8"/>
      <c r="T162" s="8"/>
    </row>
    <row r="163" spans="1:20">
      <c r="A163" s="9">
        <v>23278.5</v>
      </c>
      <c r="B163" s="9">
        <v>3.4310200062463991E-3</v>
      </c>
      <c r="C163" s="8"/>
      <c r="D163" s="25">
        <f t="shared" si="39"/>
        <v>2.3278500000000002</v>
      </c>
      <c r="E163" s="25">
        <f t="shared" si="39"/>
        <v>0.34310200062463991</v>
      </c>
      <c r="F163" s="25">
        <f t="shared" si="44"/>
        <v>5.4188856225000013</v>
      </c>
      <c r="G163" s="25">
        <f t="shared" si="45"/>
        <v>12.614352896336628</v>
      </c>
      <c r="H163" s="25">
        <f t="shared" si="46"/>
        <v>29.364321389737228</v>
      </c>
      <c r="I163" s="25">
        <f t="shared" si="47"/>
        <v>0.79868999215406811</v>
      </c>
      <c r="J163" s="25">
        <f t="shared" si="48"/>
        <v>1.8592304982358476</v>
      </c>
      <c r="K163" s="25">
        <f t="shared" ca="1" si="43"/>
        <v>0.40632772028626701</v>
      </c>
      <c r="L163" s="25">
        <f t="shared" ca="1" si="49"/>
        <v>3.9974916267306593E-3</v>
      </c>
      <c r="M163" s="25">
        <f t="shared" ca="1" si="40"/>
        <v>3976740327542.0801</v>
      </c>
      <c r="N163" s="25">
        <f t="shared" ca="1" si="41"/>
        <v>34288919265824.555</v>
      </c>
      <c r="O163" s="25">
        <f t="shared" ca="1" si="42"/>
        <v>1095471199334.4667</v>
      </c>
      <c r="P163" s="8">
        <f t="shared" ca="1" si="50"/>
        <v>-6.32257196616271E-2</v>
      </c>
      <c r="Q163" s="8"/>
      <c r="R163" s="8"/>
      <c r="S163" s="8"/>
      <c r="T163" s="8"/>
    </row>
    <row r="164" spans="1:20">
      <c r="A164" s="9">
        <v>23285.5</v>
      </c>
      <c r="B164" s="9">
        <v>2.9270600061863661E-3</v>
      </c>
      <c r="C164" s="8"/>
      <c r="D164" s="25">
        <f t="shared" si="39"/>
        <v>2.3285499999999999</v>
      </c>
      <c r="E164" s="25">
        <f t="shared" si="39"/>
        <v>0.29270600061863661</v>
      </c>
      <c r="F164" s="25">
        <f t="shared" si="44"/>
        <v>5.4221451024999991</v>
      </c>
      <c r="G164" s="25">
        <f t="shared" si="45"/>
        <v>12.625735978426372</v>
      </c>
      <c r="H164" s="25">
        <f t="shared" si="46"/>
        <v>29.399657512564726</v>
      </c>
      <c r="I164" s="25">
        <f t="shared" si="47"/>
        <v>0.68158055774052628</v>
      </c>
      <c r="J164" s="25">
        <f t="shared" si="48"/>
        <v>1.5870944077267024</v>
      </c>
      <c r="K164" s="25">
        <f t="shared" ca="1" si="43"/>
        <v>0.40617338029195477</v>
      </c>
      <c r="L164" s="25">
        <f t="shared" ca="1" si="49"/>
        <v>1.2874846249928934E-2</v>
      </c>
      <c r="M164" s="25">
        <f t="shared" ca="1" si="40"/>
        <v>3916034018175.3252</v>
      </c>
      <c r="N164" s="25">
        <f t="shared" ca="1" si="41"/>
        <v>34399918849269.523</v>
      </c>
      <c r="O164" s="25">
        <f t="shared" ca="1" si="42"/>
        <v>1097820576574.8672</v>
      </c>
      <c r="P164" s="8">
        <f t="shared" ca="1" si="50"/>
        <v>-0.11346737967331816</v>
      </c>
      <c r="Q164" s="8"/>
      <c r="R164" s="8"/>
      <c r="S164" s="8"/>
      <c r="T164" s="8"/>
    </row>
    <row r="165" spans="1:20">
      <c r="A165" s="9">
        <v>23612</v>
      </c>
      <c r="B165" s="9">
        <v>-1.4433600008487701E-3</v>
      </c>
      <c r="C165" s="8"/>
      <c r="D165" s="25">
        <f t="shared" si="39"/>
        <v>2.3612000000000002</v>
      </c>
      <c r="E165" s="25">
        <f t="shared" si="39"/>
        <v>-0.14433600008487701</v>
      </c>
      <c r="F165" s="25">
        <f t="shared" si="44"/>
        <v>5.5752654400000008</v>
      </c>
      <c r="G165" s="25">
        <f t="shared" si="45"/>
        <v>13.164316756928002</v>
      </c>
      <c r="H165" s="25">
        <f t="shared" si="46"/>
        <v>31.083584726458401</v>
      </c>
      <c r="I165" s="25">
        <f t="shared" si="47"/>
        <v>-0.34080616340041164</v>
      </c>
      <c r="J165" s="25">
        <f t="shared" si="48"/>
        <v>-0.80471151302105204</v>
      </c>
      <c r="K165" s="25">
        <f t="shared" ca="1" si="43"/>
        <v>0.39891249419629932</v>
      </c>
      <c r="L165" s="25">
        <f t="shared" ca="1" si="49"/>
        <v>0.29511892653876531</v>
      </c>
      <c r="M165" s="25">
        <f t="shared" ca="1" si="40"/>
        <v>1619575454689.946</v>
      </c>
      <c r="N165" s="25">
        <f t="shared" ca="1" si="41"/>
        <v>39716836492943.078</v>
      </c>
      <c r="O165" s="25">
        <f t="shared" ca="1" si="42"/>
        <v>1208785315301.8613</v>
      </c>
      <c r="P165" s="8">
        <f t="shared" ca="1" si="50"/>
        <v>-0.54324849428117639</v>
      </c>
      <c r="Q165" s="8"/>
      <c r="R165" s="8"/>
      <c r="S165" s="8"/>
      <c r="T165" s="8"/>
    </row>
    <row r="166" spans="1:20">
      <c r="A166" s="9">
        <v>23617.5</v>
      </c>
      <c r="B166" s="9">
        <v>9.7821000017574988E-3</v>
      </c>
      <c r="C166" s="8"/>
      <c r="D166" s="25">
        <f t="shared" si="39"/>
        <v>2.3617499999999998</v>
      </c>
      <c r="E166" s="25">
        <f t="shared" si="39"/>
        <v>0.97821000017574988</v>
      </c>
      <c r="F166" s="25">
        <f t="shared" si="44"/>
        <v>5.5778630624999987</v>
      </c>
      <c r="G166" s="25">
        <f t="shared" si="45"/>
        <v>13.173518087859371</v>
      </c>
      <c r="H166" s="25">
        <f t="shared" si="46"/>
        <v>31.112556344001867</v>
      </c>
      <c r="I166" s="25">
        <f t="shared" si="47"/>
        <v>2.3102874679150771</v>
      </c>
      <c r="J166" s="25">
        <f t="shared" si="48"/>
        <v>5.4563214273484331</v>
      </c>
      <c r="K166" s="25">
        <f t="shared" ca="1" si="43"/>
        <v>0.39878914200044085</v>
      </c>
      <c r="L166" s="25">
        <f t="shared" ca="1" si="49"/>
        <v>0.33572853088861165</v>
      </c>
      <c r="M166" s="25">
        <f t="shared" ca="1" si="40"/>
        <v>1589706006983.4885</v>
      </c>
      <c r="N166" s="25">
        <f t="shared" ca="1" si="41"/>
        <v>39808670339224.344</v>
      </c>
      <c r="O166" s="25">
        <f t="shared" ca="1" si="42"/>
        <v>1210676590183.7961</v>
      </c>
      <c r="P166" s="8">
        <f t="shared" ca="1" si="50"/>
        <v>0.57942085817530908</v>
      </c>
      <c r="Q166" s="8"/>
      <c r="R166" s="8"/>
      <c r="S166" s="8"/>
      <c r="T166" s="8"/>
    </row>
    <row r="167" spans="1:20">
      <c r="A167" s="9">
        <v>23671</v>
      </c>
      <c r="B167" s="9">
        <v>-7.9338799987453967E-3</v>
      </c>
      <c r="C167" s="8"/>
      <c r="D167" s="25">
        <f t="shared" si="39"/>
        <v>2.3671000000000002</v>
      </c>
      <c r="E167" s="25">
        <f t="shared" si="39"/>
        <v>-0.79338799987453967</v>
      </c>
      <c r="F167" s="25">
        <f t="shared" si="44"/>
        <v>5.6031624100000013</v>
      </c>
      <c r="G167" s="25">
        <f t="shared" si="45"/>
        <v>13.263245740711005</v>
      </c>
      <c r="H167" s="25">
        <f t="shared" si="46"/>
        <v>31.395428992837022</v>
      </c>
      <c r="I167" s="25">
        <f t="shared" si="47"/>
        <v>-1.8780287345030231</v>
      </c>
      <c r="J167" s="25">
        <f t="shared" si="48"/>
        <v>-4.445481817442106</v>
      </c>
      <c r="K167" s="25">
        <f t="shared" ca="1" si="43"/>
        <v>0.39758746345299056</v>
      </c>
      <c r="L167" s="25">
        <f t="shared" ca="1" si="49"/>
        <v>1.4184225542482254</v>
      </c>
      <c r="M167" s="25">
        <f t="shared" ca="1" si="40"/>
        <v>1314087987906.0942</v>
      </c>
      <c r="N167" s="25">
        <f t="shared" ca="1" si="41"/>
        <v>40705744054436.133</v>
      </c>
      <c r="O167" s="25">
        <f t="shared" ca="1" si="42"/>
        <v>1229109375247.7124</v>
      </c>
      <c r="P167" s="8">
        <f t="shared" ca="1" si="50"/>
        <v>-1.1909754633275302</v>
      </c>
      <c r="Q167" s="8"/>
      <c r="R167" s="8"/>
      <c r="S167" s="8"/>
      <c r="T167" s="8"/>
    </row>
    <row r="168" spans="1:20">
      <c r="A168" s="9">
        <v>24898.5</v>
      </c>
      <c r="B168" s="9">
        <v>-3.4258000232512131E-4</v>
      </c>
      <c r="C168" s="8"/>
      <c r="D168" s="25">
        <f t="shared" si="39"/>
        <v>2.4898500000000001</v>
      </c>
      <c r="E168" s="25">
        <f t="shared" si="39"/>
        <v>-3.4258000232512131E-2</v>
      </c>
      <c r="F168" s="25">
        <f t="shared" si="44"/>
        <v>6.1993530225000004</v>
      </c>
      <c r="G168" s="25">
        <f t="shared" si="45"/>
        <v>15.435459123071627</v>
      </c>
      <c r="H168" s="25">
        <f t="shared" si="46"/>
        <v>38.431977897579891</v>
      </c>
      <c r="I168" s="25">
        <f t="shared" si="47"/>
        <v>-8.5297281878920328E-2</v>
      </c>
      <c r="J168" s="25">
        <f t="shared" si="48"/>
        <v>-0.21237743728622979</v>
      </c>
      <c r="K168" s="25">
        <f t="shared" ca="1" si="43"/>
        <v>0.36912050907359772</v>
      </c>
      <c r="L168" s="25">
        <f t="shared" ca="1" si="49"/>
        <v>0.16271422177001935</v>
      </c>
      <c r="M168" s="25">
        <f t="shared" ca="1" si="40"/>
        <v>1927167604088.9529</v>
      </c>
      <c r="N168" s="25">
        <f t="shared" ca="1" si="41"/>
        <v>62943716884673.461</v>
      </c>
      <c r="O168" s="25">
        <f t="shared" ca="1" si="42"/>
        <v>1666245783774.4678</v>
      </c>
      <c r="P168" s="8">
        <f t="shared" ca="1" si="50"/>
        <v>-0.40337850930610986</v>
      </c>
      <c r="Q168" s="8"/>
      <c r="R168" s="8"/>
      <c r="S168" s="8"/>
      <c r="T168" s="8"/>
    </row>
    <row r="169" spans="1:20">
      <c r="A169" s="9">
        <v>24971</v>
      </c>
      <c r="B169" s="9">
        <v>3.9021199991111644E-3</v>
      </c>
      <c r="C169" s="8"/>
      <c r="D169" s="25">
        <f t="shared" si="39"/>
        <v>2.4971000000000001</v>
      </c>
      <c r="E169" s="25">
        <f t="shared" si="39"/>
        <v>0.39021199991111644</v>
      </c>
      <c r="F169" s="25">
        <f t="shared" si="44"/>
        <v>6.2355084100000004</v>
      </c>
      <c r="G169" s="25">
        <f t="shared" si="45"/>
        <v>15.570688050611002</v>
      </c>
      <c r="H169" s="25">
        <f t="shared" si="46"/>
        <v>38.881565131180736</v>
      </c>
      <c r="I169" s="25">
        <f t="shared" si="47"/>
        <v>0.97439838497804887</v>
      </c>
      <c r="J169" s="25">
        <f t="shared" si="48"/>
        <v>2.4331702071286858</v>
      </c>
      <c r="K169" s="25">
        <f t="shared" ca="1" si="43"/>
        <v>0.36738547205160504</v>
      </c>
      <c r="L169" s="25">
        <f t="shared" ca="1" si="49"/>
        <v>5.2105037412104969E-4</v>
      </c>
      <c r="M169" s="25">
        <f t="shared" ca="1" si="40"/>
        <v>2348188896395.21</v>
      </c>
      <c r="N169" s="25">
        <f t="shared" ca="1" si="41"/>
        <v>64342353881488.781</v>
      </c>
      <c r="O169" s="25">
        <f t="shared" ca="1" si="42"/>
        <v>1692693196735.7346</v>
      </c>
      <c r="P169" s="8">
        <f t="shared" ca="1" si="50"/>
        <v>2.2826527859511392E-2</v>
      </c>
      <c r="Q169" s="8"/>
      <c r="R169" s="8"/>
      <c r="S169" s="8"/>
      <c r="T169" s="8"/>
    </row>
    <row r="170" spans="1:20">
      <c r="A170" s="9">
        <v>25016.5</v>
      </c>
      <c r="B170" s="9">
        <v>3.6763800017070025E-3</v>
      </c>
      <c r="C170" s="8"/>
      <c r="D170" s="25">
        <f t="shared" si="39"/>
        <v>2.5016500000000002</v>
      </c>
      <c r="E170" s="25">
        <f t="shared" si="39"/>
        <v>0.36763800017070025</v>
      </c>
      <c r="F170" s="25">
        <f t="shared" si="44"/>
        <v>6.2582527225000009</v>
      </c>
      <c r="G170" s="25">
        <f t="shared" si="45"/>
        <v>15.655957923242129</v>
      </c>
      <c r="H170" s="25">
        <f t="shared" si="46"/>
        <v>39.165727138678676</v>
      </c>
      <c r="I170" s="25">
        <f t="shared" si="47"/>
        <v>0.91970160312703231</v>
      </c>
      <c r="J170" s="25">
        <f t="shared" si="48"/>
        <v>2.3007715154627406</v>
      </c>
      <c r="K170" s="25">
        <f t="shared" ca="1" si="43"/>
        <v>0.3662935283030801</v>
      </c>
      <c r="L170" s="25">
        <f t="shared" ca="1" si="49"/>
        <v>1.8076046028220307E-6</v>
      </c>
      <c r="M170" s="25">
        <f t="shared" ca="1" si="40"/>
        <v>2632617749460.7808</v>
      </c>
      <c r="N170" s="25">
        <f t="shared" ca="1" si="41"/>
        <v>65224196173548.625</v>
      </c>
      <c r="O170" s="25">
        <f t="shared" ca="1" si="42"/>
        <v>1709314751312.6941</v>
      </c>
      <c r="P170" s="8">
        <f t="shared" ca="1" si="50"/>
        <v>1.3444718676201561E-3</v>
      </c>
      <c r="Q170" s="8"/>
      <c r="R170" s="8"/>
      <c r="S170" s="8"/>
      <c r="T170" s="8"/>
    </row>
    <row r="171" spans="1:20">
      <c r="A171" s="9">
        <v>25116</v>
      </c>
      <c r="B171" s="9">
        <v>1.0391520001576282E-2</v>
      </c>
      <c r="C171" s="8"/>
      <c r="D171" s="25">
        <f t="shared" si="39"/>
        <v>2.5116000000000001</v>
      </c>
      <c r="E171" s="25">
        <f t="shared" si="39"/>
        <v>1.0391520001576282</v>
      </c>
      <c r="F171" s="25">
        <f t="shared" si="44"/>
        <v>6.3081345600000001</v>
      </c>
      <c r="G171" s="25">
        <f t="shared" si="45"/>
        <v>15.843510760896001</v>
      </c>
      <c r="H171" s="25">
        <f t="shared" si="46"/>
        <v>39.792561627066391</v>
      </c>
      <c r="I171" s="25">
        <f t="shared" si="47"/>
        <v>2.609934163595899</v>
      </c>
      <c r="J171" s="25">
        <f t="shared" si="48"/>
        <v>6.5551106452874599</v>
      </c>
      <c r="K171" s="25">
        <f t="shared" ca="1" si="43"/>
        <v>0.36389743270471153</v>
      </c>
      <c r="L171" s="25">
        <f t="shared" ca="1" si="49"/>
        <v>0.45596873086602557</v>
      </c>
      <c r="M171" s="25">
        <f t="shared" ca="1" si="40"/>
        <v>3308165099500.6934</v>
      </c>
      <c r="N171" s="25">
        <f t="shared" ca="1" si="41"/>
        <v>67163247677259.07</v>
      </c>
      <c r="O171" s="25">
        <f t="shared" ca="1" si="42"/>
        <v>1745721013819.4507</v>
      </c>
      <c r="P171" s="8">
        <f t="shared" ca="1" si="50"/>
        <v>0.67525456745291668</v>
      </c>
      <c r="Q171" s="8"/>
      <c r="R171" s="8"/>
      <c r="S171" s="8"/>
      <c r="T171" s="8"/>
    </row>
    <row r="172" spans="1:20">
      <c r="A172" s="9">
        <v>25120.5</v>
      </c>
      <c r="B172" s="9">
        <v>-6.6967399980057962E-3</v>
      </c>
      <c r="C172" s="8"/>
      <c r="D172" s="25">
        <f t="shared" si="39"/>
        <v>2.5120499999999999</v>
      </c>
      <c r="E172" s="25">
        <f t="shared" si="39"/>
        <v>-0.66967399980057962</v>
      </c>
      <c r="F172" s="25">
        <f t="shared" si="44"/>
        <v>6.3103952024999996</v>
      </c>
      <c r="G172" s="25">
        <f t="shared" si="45"/>
        <v>15.852028268440124</v>
      </c>
      <c r="H172" s="25">
        <f t="shared" si="46"/>
        <v>39.82108761173501</v>
      </c>
      <c r="I172" s="25">
        <f t="shared" si="47"/>
        <v>-1.682254571199046</v>
      </c>
      <c r="J172" s="25">
        <f t="shared" si="48"/>
        <v>-4.2259075955805629</v>
      </c>
      <c r="K172" s="25">
        <f t="shared" ca="1" si="43"/>
        <v>0.36378879997642605</v>
      </c>
      <c r="L172" s="25">
        <f t="shared" ca="1" si="49"/>
        <v>1.0680453585229273</v>
      </c>
      <c r="M172" s="25">
        <f t="shared" ca="1" si="40"/>
        <v>3340438450729.8389</v>
      </c>
      <c r="N172" s="25">
        <f t="shared" ca="1" si="41"/>
        <v>67251280902586.422</v>
      </c>
      <c r="O172" s="25">
        <f t="shared" ca="1" si="42"/>
        <v>1747369295492.6816</v>
      </c>
      <c r="P172" s="8">
        <f t="shared" ca="1" si="50"/>
        <v>-1.0334627997770056</v>
      </c>
      <c r="Q172" s="8"/>
      <c r="R172" s="8"/>
      <c r="S172" s="8"/>
      <c r="T172" s="8"/>
    </row>
    <row r="173" spans="1:20">
      <c r="A173" s="9">
        <v>25225</v>
      </c>
      <c r="B173" s="9">
        <v>6.5869999962160364E-3</v>
      </c>
      <c r="C173" s="8"/>
      <c r="D173" s="25">
        <f t="shared" si="39"/>
        <v>2.5225</v>
      </c>
      <c r="E173" s="25">
        <f t="shared" si="39"/>
        <v>0.65869999962160364</v>
      </c>
      <c r="F173" s="25">
        <f t="shared" si="44"/>
        <v>6.3630062499999998</v>
      </c>
      <c r="G173" s="25">
        <f t="shared" si="45"/>
        <v>16.050683265625</v>
      </c>
      <c r="H173" s="25">
        <f t="shared" si="46"/>
        <v>40.487848537539058</v>
      </c>
      <c r="I173" s="25">
        <f t="shared" si="47"/>
        <v>1.6615707490454952</v>
      </c>
      <c r="J173" s="25">
        <f t="shared" si="48"/>
        <v>4.1913122144672617</v>
      </c>
      <c r="K173" s="25">
        <f t="shared" ca="1" si="43"/>
        <v>0.36125961803351725</v>
      </c>
      <c r="L173" s="25">
        <f t="shared" ca="1" si="49"/>
        <v>8.8470780599266441E-2</v>
      </c>
      <c r="M173" s="25">
        <f t="shared" ca="1" si="40"/>
        <v>4131233806043.3052</v>
      </c>
      <c r="N173" s="25">
        <f t="shared" ca="1" si="41"/>
        <v>69303574098240.82</v>
      </c>
      <c r="O173" s="25">
        <f t="shared" ca="1" si="42"/>
        <v>1785685189045.2424</v>
      </c>
      <c r="P173" s="8">
        <f t="shared" ca="1" si="50"/>
        <v>0.29744038158808639</v>
      </c>
      <c r="Q173" s="8"/>
      <c r="R173" s="8"/>
      <c r="S173" s="8"/>
      <c r="T173" s="8"/>
    </row>
    <row r="174" spans="1:20">
      <c r="A174" s="9">
        <v>25229.5</v>
      </c>
      <c r="B174" s="9">
        <v>2.4987400029203855E-3</v>
      </c>
      <c r="C174" s="8"/>
      <c r="D174" s="25">
        <f t="shared" si="39"/>
        <v>2.5229499999999998</v>
      </c>
      <c r="E174" s="25">
        <f t="shared" si="39"/>
        <v>0.24987400029203855</v>
      </c>
      <c r="F174" s="25">
        <f t="shared" si="44"/>
        <v>6.3652767024999992</v>
      </c>
      <c r="G174" s="25">
        <f t="shared" si="45"/>
        <v>16.059274856572372</v>
      </c>
      <c r="H174" s="25">
        <f t="shared" si="46"/>
        <v>40.516747499389261</v>
      </c>
      <c r="I174" s="25">
        <f t="shared" si="47"/>
        <v>0.63041960903679861</v>
      </c>
      <c r="J174" s="25">
        <f t="shared" si="48"/>
        <v>1.5905171526193909</v>
      </c>
      <c r="K174" s="25">
        <f t="shared" ca="1" si="43"/>
        <v>0.36115042647963835</v>
      </c>
      <c r="L174" s="25">
        <f t="shared" ca="1" si="49"/>
        <v>1.2382443025084348E-2</v>
      </c>
      <c r="M174" s="25">
        <f t="shared" ca="1" si="40"/>
        <v>4167054393389.8755</v>
      </c>
      <c r="N174" s="25">
        <f t="shared" ca="1" si="41"/>
        <v>69392287641207.117</v>
      </c>
      <c r="O174" s="25">
        <f t="shared" ca="1" si="42"/>
        <v>1787336750172.4341</v>
      </c>
      <c r="P174" s="8">
        <f t="shared" ca="1" si="50"/>
        <v>-0.11127642618759981</v>
      </c>
      <c r="Q174" s="8"/>
      <c r="R174" s="8"/>
      <c r="S174" s="8"/>
      <c r="T174" s="8"/>
    </row>
    <row r="175" spans="1:20">
      <c r="A175" s="9">
        <v>25238.5</v>
      </c>
      <c r="B175" s="9">
        <v>-5.6777799982228316E-3</v>
      </c>
      <c r="C175" s="8"/>
      <c r="D175" s="25">
        <f t="shared" si="39"/>
        <v>2.5238499999999999</v>
      </c>
      <c r="E175" s="25">
        <f t="shared" si="39"/>
        <v>-0.56777799982228316</v>
      </c>
      <c r="F175" s="25">
        <f t="shared" si="44"/>
        <v>6.3698188224999992</v>
      </c>
      <c r="G175" s="25">
        <f t="shared" si="45"/>
        <v>16.076467235166621</v>
      </c>
      <c r="H175" s="25">
        <f t="shared" si="46"/>
        <v>40.574591831475274</v>
      </c>
      <c r="I175" s="25">
        <f t="shared" si="47"/>
        <v>-1.4329865048514694</v>
      </c>
      <c r="J175" s="25">
        <f t="shared" si="48"/>
        <v>-3.6166429902693809</v>
      </c>
      <c r="K175" s="25">
        <f t="shared" ca="1" si="43"/>
        <v>0.36093197415953643</v>
      </c>
      <c r="L175" s="25">
        <f t="shared" ca="1" si="49"/>
        <v>0.8625022157733121</v>
      </c>
      <c r="M175" s="25">
        <f t="shared" ca="1" si="40"/>
        <v>4239130014411.9048</v>
      </c>
      <c r="N175" s="25">
        <f t="shared" ca="1" si="41"/>
        <v>69569796794862.344</v>
      </c>
      <c r="O175" s="25">
        <f t="shared" ca="1" si="42"/>
        <v>1790640244099.8442</v>
      </c>
      <c r="P175" s="8">
        <f t="shared" ca="1" si="50"/>
        <v>-0.92870997398181965</v>
      </c>
      <c r="Q175" s="8"/>
      <c r="R175" s="8"/>
      <c r="S175" s="8"/>
      <c r="T175" s="8"/>
    </row>
    <row r="176" spans="1:20">
      <c r="A176" s="9">
        <v>25243</v>
      </c>
      <c r="B176" s="9">
        <v>2.3396000324282795E-4</v>
      </c>
      <c r="C176" s="8"/>
      <c r="D176" s="25">
        <f t="shared" si="39"/>
        <v>2.5243000000000002</v>
      </c>
      <c r="E176" s="25">
        <f t="shared" si="39"/>
        <v>2.3396000324282795E-2</v>
      </c>
      <c r="F176" s="25">
        <f t="shared" si="44"/>
        <v>6.3720904900000015</v>
      </c>
      <c r="G176" s="25">
        <f t="shared" si="45"/>
        <v>16.085068023907006</v>
      </c>
      <c r="H176" s="25">
        <f t="shared" si="46"/>
        <v>40.603537212748456</v>
      </c>
      <c r="I176" s="25">
        <f t="shared" si="47"/>
        <v>5.9058523618587065E-2</v>
      </c>
      <c r="J176" s="25">
        <f t="shared" si="48"/>
        <v>0.14908143117039935</v>
      </c>
      <c r="K176" s="25">
        <f t="shared" ca="1" si="43"/>
        <v>0.36082271339331323</v>
      </c>
      <c r="L176" s="25">
        <f t="shared" ca="1" si="49"/>
        <v>0.11385678669256979</v>
      </c>
      <c r="M176" s="25">
        <f t="shared" ca="1" si="40"/>
        <v>4275384796842.5889</v>
      </c>
      <c r="N176" s="25">
        <f t="shared" ca="1" si="41"/>
        <v>69658592293003.898</v>
      </c>
      <c r="O176" s="25">
        <f t="shared" ca="1" si="42"/>
        <v>1792292175129.5159</v>
      </c>
      <c r="P176" s="8">
        <f t="shared" ca="1" si="50"/>
        <v>-0.33742671306903044</v>
      </c>
      <c r="Q176" s="8"/>
      <c r="R176" s="8"/>
      <c r="S176" s="8"/>
      <c r="T176" s="8"/>
    </row>
    <row r="177" spans="1:20">
      <c r="A177" s="9">
        <v>25293</v>
      </c>
      <c r="B177" s="9">
        <v>-3.0800399981671944E-3</v>
      </c>
      <c r="C177" s="8"/>
      <c r="D177" s="25">
        <f t="shared" si="39"/>
        <v>2.5293000000000001</v>
      </c>
      <c r="E177" s="25">
        <f t="shared" si="39"/>
        <v>-0.30800399981671944</v>
      </c>
      <c r="F177" s="25">
        <f t="shared" si="44"/>
        <v>6.3973584900000002</v>
      </c>
      <c r="G177" s="25">
        <f t="shared" si="45"/>
        <v>16.180838828757</v>
      </c>
      <c r="H177" s="25">
        <f t="shared" si="46"/>
        <v>40.926195649575085</v>
      </c>
      <c r="I177" s="25">
        <f t="shared" si="47"/>
        <v>-0.77903451673642854</v>
      </c>
      <c r="J177" s="25">
        <f t="shared" si="48"/>
        <v>-1.9704120031814487</v>
      </c>
      <c r="K177" s="25">
        <f t="shared" ca="1" si="43"/>
        <v>0.35960715258640857</v>
      </c>
      <c r="L177" s="25">
        <f t="shared" ca="1" si="49"/>
        <v>0.44570465081303268</v>
      </c>
      <c r="M177" s="25">
        <f t="shared" ca="1" si="40"/>
        <v>4687908481300.2168</v>
      </c>
      <c r="N177" s="25">
        <f t="shared" ca="1" si="41"/>
        <v>70647026716801.75</v>
      </c>
      <c r="O177" s="25">
        <f t="shared" ca="1" si="42"/>
        <v>1810654941041.626</v>
      </c>
      <c r="P177" s="8">
        <f t="shared" ca="1" si="50"/>
        <v>-0.66761115240312807</v>
      </c>
      <c r="Q177" s="8"/>
      <c r="R177" s="8"/>
      <c r="S177" s="8"/>
      <c r="T177" s="8"/>
    </row>
    <row r="178" spans="1:20">
      <c r="A178" s="9">
        <v>25297.5</v>
      </c>
      <c r="B178" s="9">
        <v>-1.0168300002987962E-2</v>
      </c>
      <c r="C178" s="8"/>
      <c r="D178" s="25">
        <f t="shared" si="39"/>
        <v>2.5297499999999999</v>
      </c>
      <c r="E178" s="25">
        <f t="shared" si="39"/>
        <v>-1.0168300002987962</v>
      </c>
      <c r="F178" s="25">
        <f t="shared" si="44"/>
        <v>6.3996350624999998</v>
      </c>
      <c r="G178" s="25">
        <f t="shared" si="45"/>
        <v>16.189476799359372</v>
      </c>
      <c r="H178" s="25">
        <f t="shared" si="46"/>
        <v>40.955328933179374</v>
      </c>
      <c r="I178" s="25">
        <f t="shared" si="47"/>
        <v>-2.5723256932558796</v>
      </c>
      <c r="J178" s="25">
        <f t="shared" si="48"/>
        <v>-6.5073409225140608</v>
      </c>
      <c r="K178" s="25">
        <f t="shared" ca="1" si="43"/>
        <v>0.35949761240738887</v>
      </c>
      <c r="L178" s="25">
        <f t="shared" ca="1" si="49"/>
        <v>1.8942776974975069</v>
      </c>
      <c r="M178" s="25">
        <f t="shared" ca="1" si="40"/>
        <v>4725904644282.1338</v>
      </c>
      <c r="N178" s="25">
        <f t="shared" ca="1" si="41"/>
        <v>70736147929390.734</v>
      </c>
      <c r="O178" s="25">
        <f t="shared" ca="1" si="42"/>
        <v>1812308284515.9736</v>
      </c>
      <c r="P178" s="8">
        <f t="shared" ca="1" si="50"/>
        <v>-1.3763276127061852</v>
      </c>
      <c r="Q178" s="8"/>
      <c r="R178" s="8"/>
      <c r="S178" s="8"/>
      <c r="T178" s="8"/>
    </row>
    <row r="179" spans="1:20">
      <c r="A179" s="9">
        <v>26570.5</v>
      </c>
      <c r="B179" s="9">
        <v>7.1972599980654195E-3</v>
      </c>
      <c r="C179" s="8"/>
      <c r="D179" s="25">
        <f t="shared" si="39"/>
        <v>2.6570499999999999</v>
      </c>
      <c r="E179" s="25">
        <f t="shared" si="39"/>
        <v>0.71972599980654195</v>
      </c>
      <c r="F179" s="25">
        <f t="shared" si="44"/>
        <v>7.0599147024999995</v>
      </c>
      <c r="G179" s="25">
        <f t="shared" si="45"/>
        <v>18.758546360277624</v>
      </c>
      <c r="H179" s="25">
        <f t="shared" si="46"/>
        <v>49.842395606575657</v>
      </c>
      <c r="I179" s="25">
        <f t="shared" si="47"/>
        <v>1.9123479677859723</v>
      </c>
      <c r="J179" s="25">
        <f t="shared" si="48"/>
        <v>5.0812041678057174</v>
      </c>
      <c r="K179" s="25">
        <f t="shared" ca="1" si="43"/>
        <v>0.32758351704244959</v>
      </c>
      <c r="L179" s="25">
        <f t="shared" ca="1" si="49"/>
        <v>0.15377572678838647</v>
      </c>
      <c r="M179" s="25">
        <f t="shared" ca="1" si="40"/>
        <v>20752101906661.414</v>
      </c>
      <c r="N179" s="25">
        <f t="shared" ca="1" si="41"/>
        <v>96806332225926.531</v>
      </c>
      <c r="O179" s="25">
        <f t="shared" ca="1" si="42"/>
        <v>2281241122072.3892</v>
      </c>
      <c r="P179" s="8">
        <f t="shared" ca="1" si="50"/>
        <v>0.39214248276409236</v>
      </c>
      <c r="Q179" s="8"/>
      <c r="R179" s="8"/>
      <c r="S179" s="8"/>
      <c r="T179" s="8"/>
    </row>
    <row r="180" spans="1:20">
      <c r="A180" s="9">
        <v>26579.5</v>
      </c>
      <c r="B180" s="9">
        <v>1.4020740003616083E-2</v>
      </c>
      <c r="C180" s="8"/>
      <c r="D180" s="25">
        <f t="shared" si="39"/>
        <v>2.65795</v>
      </c>
      <c r="E180" s="25">
        <f t="shared" si="39"/>
        <v>1.4020740003616083</v>
      </c>
      <c r="F180" s="25">
        <f t="shared" si="44"/>
        <v>7.0646982024999998</v>
      </c>
      <c r="G180" s="25">
        <f t="shared" si="45"/>
        <v>18.777614587334874</v>
      </c>
      <c r="H180" s="25">
        <f t="shared" si="46"/>
        <v>49.909960692406727</v>
      </c>
      <c r="I180" s="25">
        <f t="shared" si="47"/>
        <v>3.7266425892611368</v>
      </c>
      <c r="J180" s="25">
        <f t="shared" si="48"/>
        <v>9.9052296701266389</v>
      </c>
      <c r="K180" s="25">
        <f t="shared" ca="1" si="43"/>
        <v>0.32735131453664501</v>
      </c>
      <c r="L180" s="25">
        <f t="shared" ca="1" si="49"/>
        <v>1.155028851426823</v>
      </c>
      <c r="M180" s="25">
        <f t="shared" ca="1" si="40"/>
        <v>20899582186860.34</v>
      </c>
      <c r="N180" s="25">
        <f t="shared" ca="1" si="41"/>
        <v>96995290095541.438</v>
      </c>
      <c r="O180" s="25">
        <f t="shared" ca="1" si="42"/>
        <v>2284542509911.8408</v>
      </c>
      <c r="P180" s="8">
        <f t="shared" ca="1" si="50"/>
        <v>1.0747226858249634</v>
      </c>
      <c r="Q180" s="8"/>
      <c r="R180" s="8"/>
      <c r="S180" s="8"/>
      <c r="T180" s="8"/>
    </row>
    <row r="181" spans="1:20">
      <c r="A181" s="9">
        <v>26580</v>
      </c>
      <c r="B181" s="9">
        <v>1.6775999974925071E-3</v>
      </c>
      <c r="C181" s="8"/>
      <c r="D181" s="25">
        <f t="shared" si="39"/>
        <v>2.6579999999999999</v>
      </c>
      <c r="E181" s="25">
        <f t="shared" si="39"/>
        <v>0.16775999974925071</v>
      </c>
      <c r="F181" s="25">
        <f t="shared" si="44"/>
        <v>7.0649639999999998</v>
      </c>
      <c r="G181" s="25">
        <f t="shared" si="45"/>
        <v>18.778674312</v>
      </c>
      <c r="H181" s="25">
        <f t="shared" si="46"/>
        <v>49.913716321296</v>
      </c>
      <c r="I181" s="25">
        <f t="shared" si="47"/>
        <v>0.4459060793335084</v>
      </c>
      <c r="J181" s="25">
        <f t="shared" si="48"/>
        <v>1.1852183588684653</v>
      </c>
      <c r="K181" s="25">
        <f t="shared" ca="1" si="43"/>
        <v>0.32733841169160122</v>
      </c>
      <c r="L181" s="25">
        <f t="shared" ca="1" si="49"/>
        <v>2.5465269558042514E-2</v>
      </c>
      <c r="M181" s="25">
        <f t="shared" ca="1" si="40"/>
        <v>20907788292177.535</v>
      </c>
      <c r="N181" s="25">
        <f t="shared" ca="1" si="41"/>
        <v>97005789086950.625</v>
      </c>
      <c r="O181" s="25">
        <f t="shared" ca="1" si="42"/>
        <v>2284725905617.9556</v>
      </c>
      <c r="P181" s="8">
        <f t="shared" ca="1" si="50"/>
        <v>-0.15957841194235051</v>
      </c>
      <c r="Q181" s="8"/>
      <c r="R181" s="8"/>
      <c r="S181" s="8"/>
      <c r="T181" s="8"/>
    </row>
    <row r="182" spans="1:20">
      <c r="A182" s="9">
        <v>26588.5</v>
      </c>
      <c r="B182" s="9">
        <v>-3.1557800029986538E-3</v>
      </c>
      <c r="C182" s="8"/>
      <c r="D182" s="25">
        <f t="shared" si="39"/>
        <v>2.6588500000000002</v>
      </c>
      <c r="E182" s="25">
        <f t="shared" si="39"/>
        <v>-0.31557800029986538</v>
      </c>
      <c r="F182" s="25">
        <f t="shared" si="44"/>
        <v>7.0694833225000009</v>
      </c>
      <c r="G182" s="25">
        <f t="shared" si="45"/>
        <v>18.796695732029129</v>
      </c>
      <c r="H182" s="25">
        <f t="shared" si="46"/>
        <v>49.977594447105652</v>
      </c>
      <c r="I182" s="25">
        <f t="shared" si="47"/>
        <v>-0.83907456609729714</v>
      </c>
      <c r="J182" s="25">
        <f t="shared" si="48"/>
        <v>-2.2309734100677985</v>
      </c>
      <c r="K182" s="25">
        <f t="shared" ca="1" si="43"/>
        <v>0.32711901974771479</v>
      </c>
      <c r="L182" s="25">
        <f t="shared" ca="1" si="49"/>
        <v>0.41305945957803958</v>
      </c>
      <c r="M182" s="25">
        <f t="shared" ca="1" si="40"/>
        <v>21047497237286.215</v>
      </c>
      <c r="N182" s="25">
        <f t="shared" ca="1" si="41"/>
        <v>97184293265202.922</v>
      </c>
      <c r="O182" s="25">
        <f t="shared" ca="1" si="42"/>
        <v>2287843393429.3765</v>
      </c>
      <c r="P182" s="8">
        <f t="shared" ca="1" si="50"/>
        <v>-0.64269702004758011</v>
      </c>
      <c r="Q182" s="8"/>
      <c r="R182" s="8"/>
      <c r="S182" s="8"/>
      <c r="T182" s="8"/>
    </row>
    <row r="183" spans="1:20">
      <c r="A183" s="9">
        <v>26602</v>
      </c>
      <c r="B183" s="9">
        <v>1.2579440000990871E-2</v>
      </c>
      <c r="C183" s="8"/>
      <c r="D183" s="25">
        <f t="shared" si="39"/>
        <v>2.6602000000000001</v>
      </c>
      <c r="E183" s="25">
        <f t="shared" si="39"/>
        <v>1.2579440000990871</v>
      </c>
      <c r="F183" s="25">
        <f t="shared" si="44"/>
        <v>7.0766640400000007</v>
      </c>
      <c r="G183" s="25">
        <f t="shared" si="45"/>
        <v>18.825341679208002</v>
      </c>
      <c r="H183" s="25">
        <f t="shared" si="46"/>
        <v>50.079173935029132</v>
      </c>
      <c r="I183" s="25">
        <f t="shared" si="47"/>
        <v>3.3463826290635916</v>
      </c>
      <c r="J183" s="25">
        <f t="shared" si="48"/>
        <v>8.9020470698349676</v>
      </c>
      <c r="K183" s="25">
        <f t="shared" ca="1" si="43"/>
        <v>0.32677040453345929</v>
      </c>
      <c r="L183" s="25">
        <f t="shared" ca="1" si="49"/>
        <v>0.86708426507861946</v>
      </c>
      <c r="M183" s="25">
        <f t="shared" ca="1" si="40"/>
        <v>21270182987609.043</v>
      </c>
      <c r="N183" s="25">
        <f t="shared" ca="1" si="41"/>
        <v>97467882070340.344</v>
      </c>
      <c r="O183" s="25">
        <f t="shared" ca="1" si="42"/>
        <v>2292793759409.9863</v>
      </c>
      <c r="P183" s="8">
        <f t="shared" ca="1" si="50"/>
        <v>0.93117359556562784</v>
      </c>
      <c r="Q183" s="8"/>
      <c r="R183" s="8"/>
      <c r="S183" s="8"/>
      <c r="T183" s="8"/>
    </row>
    <row r="184" spans="1:20">
      <c r="A184" s="9">
        <v>26602.5</v>
      </c>
      <c r="B184" s="9">
        <v>6.2363000033656135E-3</v>
      </c>
      <c r="C184" s="8"/>
      <c r="D184" s="25">
        <f t="shared" si="39"/>
        <v>2.66025</v>
      </c>
      <c r="E184" s="25">
        <f t="shared" si="39"/>
        <v>0.62363000033656135</v>
      </c>
      <c r="F184" s="25">
        <f t="shared" si="44"/>
        <v>7.0769300624999998</v>
      </c>
      <c r="G184" s="25">
        <f t="shared" si="45"/>
        <v>18.826403198765625</v>
      </c>
      <c r="H184" s="25">
        <f t="shared" si="46"/>
        <v>50.082939109516253</v>
      </c>
      <c r="I184" s="25">
        <f t="shared" si="47"/>
        <v>1.6590117083953373</v>
      </c>
      <c r="J184" s="25">
        <f t="shared" si="48"/>
        <v>4.4133858972586957</v>
      </c>
      <c r="K184" s="25">
        <f t="shared" ca="1" si="43"/>
        <v>0.32675748887131478</v>
      </c>
      <c r="L184" s="25">
        <f t="shared" ca="1" si="49"/>
        <v>8.8133288063682952E-2</v>
      </c>
      <c r="M184" s="25">
        <f t="shared" ca="1" si="40"/>
        <v>21278449313855.789</v>
      </c>
      <c r="N184" s="25">
        <f t="shared" ca="1" si="41"/>
        <v>97478387281474.328</v>
      </c>
      <c r="O184" s="25">
        <f t="shared" ca="1" si="42"/>
        <v>2292977083960.7168</v>
      </c>
      <c r="P184" s="8">
        <f t="shared" ca="1" si="50"/>
        <v>0.29687251146524657</v>
      </c>
      <c r="Q184" s="8"/>
      <c r="R184" s="8"/>
      <c r="S184" s="8"/>
      <c r="T184" s="8"/>
    </row>
    <row r="185" spans="1:20">
      <c r="A185" s="9">
        <v>26661</v>
      </c>
      <c r="B185" s="9">
        <v>5.0889199992525391E-3</v>
      </c>
      <c r="C185" s="8"/>
      <c r="D185" s="25">
        <f t="shared" si="39"/>
        <v>2.6661000000000001</v>
      </c>
      <c r="E185" s="25">
        <f t="shared" si="39"/>
        <v>0.50889199992525391</v>
      </c>
      <c r="F185" s="25">
        <f t="shared" si="44"/>
        <v>7.108089210000001</v>
      </c>
      <c r="G185" s="25">
        <f t="shared" si="45"/>
        <v>18.950876642781004</v>
      </c>
      <c r="H185" s="25">
        <f t="shared" si="46"/>
        <v>50.524932217318437</v>
      </c>
      <c r="I185" s="25">
        <f t="shared" si="47"/>
        <v>1.3567569610007195</v>
      </c>
      <c r="J185" s="25">
        <f t="shared" si="48"/>
        <v>3.6172497337240186</v>
      </c>
      <c r="K185" s="25">
        <f t="shared" ca="1" si="43"/>
        <v>0.32524439025714857</v>
      </c>
      <c r="L185" s="25">
        <f t="shared" ca="1" si="49"/>
        <v>3.3726444536808779E-2</v>
      </c>
      <c r="M185" s="25">
        <f t="shared" ca="1" si="40"/>
        <v>22254780094868.227</v>
      </c>
      <c r="N185" s="25">
        <f t="shared" ca="1" si="41"/>
        <v>98708421552228.844</v>
      </c>
      <c r="O185" s="25">
        <f t="shared" ca="1" si="42"/>
        <v>2314414685344.791</v>
      </c>
      <c r="P185" s="8">
        <f t="shared" ca="1" si="50"/>
        <v>0.18364760966810534</v>
      </c>
      <c r="Q185" s="8"/>
      <c r="R185" s="8"/>
      <c r="S185" s="8"/>
      <c r="T185" s="8"/>
    </row>
    <row r="186" spans="1:20">
      <c r="A186" s="9">
        <v>26739</v>
      </c>
      <c r="B186" s="9">
        <v>2.7590800018515438E-3</v>
      </c>
      <c r="C186" s="8"/>
      <c r="D186" s="25">
        <f t="shared" si="39"/>
        <v>2.6739000000000002</v>
      </c>
      <c r="E186" s="25">
        <f t="shared" si="39"/>
        <v>0.27590800018515438</v>
      </c>
      <c r="F186" s="25">
        <f t="shared" si="44"/>
        <v>7.1497412100000011</v>
      </c>
      <c r="G186" s="25">
        <f t="shared" si="45"/>
        <v>19.117693021419004</v>
      </c>
      <c r="H186" s="25">
        <f t="shared" si="46"/>
        <v>51.11879936997228</v>
      </c>
      <c r="I186" s="25">
        <f t="shared" si="47"/>
        <v>0.73775040169508432</v>
      </c>
      <c r="J186" s="25">
        <f t="shared" si="48"/>
        <v>1.9726707990924861</v>
      </c>
      <c r="K186" s="25">
        <f t="shared" ca="1" si="43"/>
        <v>0.32322086038617737</v>
      </c>
      <c r="L186" s="25">
        <f t="shared" ca="1" si="49"/>
        <v>2.2385067404015451E-3</v>
      </c>
      <c r="M186" s="25">
        <f t="shared" ca="1" si="40"/>
        <v>23584536935521.063</v>
      </c>
      <c r="N186" s="25">
        <f t="shared" ca="1" si="41"/>
        <v>100351184820080.23</v>
      </c>
      <c r="O186" s="25">
        <f t="shared" ca="1" si="42"/>
        <v>2342961003131.0547</v>
      </c>
      <c r="P186" s="8">
        <f t="shared" ca="1" si="50"/>
        <v>-4.7312860201022988E-2</v>
      </c>
      <c r="Q186" s="8"/>
      <c r="R186" s="8"/>
      <c r="S186" s="8"/>
      <c r="T186" s="8"/>
    </row>
    <row r="187" spans="1:20">
      <c r="A187" s="9">
        <v>26743.5</v>
      </c>
      <c r="B187" s="9">
        <v>2.1708200001739897E-3</v>
      </c>
      <c r="C187" s="8"/>
      <c r="D187" s="25">
        <f t="shared" ref="D187:E190" si="51">A187/A$18</f>
        <v>2.67435</v>
      </c>
      <c r="E187" s="25">
        <f t="shared" si="51"/>
        <v>0.21708200001739897</v>
      </c>
      <c r="F187" s="25">
        <f t="shared" si="44"/>
        <v>7.1521479225000002</v>
      </c>
      <c r="G187" s="25">
        <f t="shared" si="45"/>
        <v>19.127346796537875</v>
      </c>
      <c r="H187" s="25">
        <f t="shared" si="46"/>
        <v>51.153219905321066</v>
      </c>
      <c r="I187" s="25">
        <f t="shared" si="47"/>
        <v>0.58055324674653097</v>
      </c>
      <c r="J187" s="25">
        <f t="shared" si="48"/>
        <v>1.5526025754365851</v>
      </c>
      <c r="K187" s="25">
        <f t="shared" ca="1" si="43"/>
        <v>0.32310390679607415</v>
      </c>
      <c r="L187" s="25">
        <f t="shared" ca="1" si="49"/>
        <v>1.124064471698609E-2</v>
      </c>
      <c r="M187" s="25">
        <f ca="1">(M$1-M$2*D187+M$3*F187)^2</f>
        <v>23662218421291.73</v>
      </c>
      <c r="N187" s="25">
        <f ca="1">(-M$2+M$4*D187-M$5*F187)^2</f>
        <v>100446049570788.13</v>
      </c>
      <c r="O187" s="25">
        <f ca="1">+(M$3-D187*M$5+F187*M$6)^2</f>
        <v>2344606536503.3228</v>
      </c>
      <c r="P187" s="8">
        <f t="shared" ca="1" si="50"/>
        <v>-0.10602190677867518</v>
      </c>
      <c r="Q187" s="8"/>
      <c r="R187" s="8"/>
      <c r="S187" s="8"/>
      <c r="T187" s="8"/>
    </row>
    <row r="188" spans="1:20">
      <c r="A188" s="9">
        <v>26747</v>
      </c>
      <c r="B188" s="9">
        <v>2.4688400008017197E-3</v>
      </c>
      <c r="C188" s="8"/>
      <c r="D188" s="25">
        <f t="shared" si="51"/>
        <v>2.6747000000000001</v>
      </c>
      <c r="E188" s="25">
        <f t="shared" si="51"/>
        <v>0.24688400008017197</v>
      </c>
      <c r="F188" s="25">
        <f t="shared" si="44"/>
        <v>7.1540200900000004</v>
      </c>
      <c r="G188" s="25">
        <f t="shared" si="45"/>
        <v>19.134857534723</v>
      </c>
      <c r="H188" s="25">
        <f t="shared" si="46"/>
        <v>51.180003448123614</v>
      </c>
      <c r="I188" s="25">
        <f t="shared" si="47"/>
        <v>0.66034063501443596</v>
      </c>
      <c r="J188" s="25">
        <f t="shared" si="48"/>
        <v>1.766213096473112</v>
      </c>
      <c r="K188" s="25">
        <f t="shared" ca="1" si="43"/>
        <v>0.32301292694249067</v>
      </c>
      <c r="L188" s="25">
        <f t="shared" ca="1" si="49"/>
        <v>5.79561350520827E-3</v>
      </c>
      <c r="M188" s="25">
        <f ca="1">(M$1-M$2*D188+M$3*F188)^2</f>
        <v>23722709612917.375</v>
      </c>
      <c r="N188" s="25">
        <f ca="1">(-M$2+M$4*D188-M$5*F188)^2</f>
        <v>100519839828939.27</v>
      </c>
      <c r="O188" s="25">
        <f ca="1">+(M$3-D188*M$5+F188*M$6)^2</f>
        <v>2345886289098.4043</v>
      </c>
      <c r="P188" s="8">
        <f t="shared" ca="1" si="50"/>
        <v>-7.6128926862318702E-2</v>
      </c>
      <c r="Q188" s="8"/>
      <c r="R188" s="8"/>
      <c r="S188" s="8"/>
      <c r="T188" s="8"/>
    </row>
    <row r="189" spans="1:20">
      <c r="A189" s="9">
        <v>26761</v>
      </c>
      <c r="B189" s="9">
        <v>1.246091999928467E-2</v>
      </c>
      <c r="C189" s="8"/>
      <c r="D189" s="25">
        <f t="shared" si="51"/>
        <v>2.6760999999999999</v>
      </c>
      <c r="E189" s="25">
        <f t="shared" si="51"/>
        <v>1.246091999928467</v>
      </c>
      <c r="F189" s="25">
        <f t="shared" si="44"/>
        <v>7.1615112099999996</v>
      </c>
      <c r="G189" s="25">
        <f t="shared" si="45"/>
        <v>19.164920149080999</v>
      </c>
      <c r="H189" s="25">
        <f t="shared" si="46"/>
        <v>51.287242810955661</v>
      </c>
      <c r="I189" s="25">
        <f t="shared" si="47"/>
        <v>3.3346668010085705</v>
      </c>
      <c r="J189" s="25">
        <f t="shared" si="48"/>
        <v>8.9239018261790353</v>
      </c>
      <c r="K189" s="25">
        <f t="shared" ca="1" si="43"/>
        <v>0.32264886796417047</v>
      </c>
      <c r="L189" s="25">
        <f t="shared" ca="1" si="49"/>
        <v>0.85274721797202913</v>
      </c>
      <c r="M189" s="25">
        <f ca="1">(M$1-M$2*D189+M$3*F189)^2</f>
        <v>23965305513573.273</v>
      </c>
      <c r="N189" s="25">
        <f ca="1">(-M$2+M$4*D189-M$5*F189)^2</f>
        <v>100815057796143.53</v>
      </c>
      <c r="O189" s="25">
        <f ca="1">+(M$3-D189*M$5+F189*M$6)^2</f>
        <v>2351004358311.0098</v>
      </c>
      <c r="P189" s="8">
        <f t="shared" ca="1" si="50"/>
        <v>0.9234431319642965</v>
      </c>
      <c r="Q189" s="8"/>
      <c r="R189" s="8"/>
      <c r="S189" s="8"/>
      <c r="T189" s="8"/>
    </row>
    <row r="190" spans="1:20">
      <c r="A190" s="9">
        <v>26770</v>
      </c>
      <c r="B190" s="9">
        <v>1.5284400004020426E-2</v>
      </c>
      <c r="C190" s="8"/>
      <c r="D190" s="25">
        <f t="shared" si="51"/>
        <v>2.677</v>
      </c>
      <c r="E190" s="25">
        <f t="shared" si="51"/>
        <v>1.5284400004020426</v>
      </c>
      <c r="F190" s="25">
        <f t="shared" si="44"/>
        <v>7.1663290000000002</v>
      </c>
      <c r="G190" s="25">
        <f t="shared" si="45"/>
        <v>19.184262733000001</v>
      </c>
      <c r="H190" s="25">
        <f t="shared" si="46"/>
        <v>51.356271336241001</v>
      </c>
      <c r="I190" s="25">
        <f t="shared" si="47"/>
        <v>4.0916338810762678</v>
      </c>
      <c r="J190" s="25">
        <f t="shared" si="48"/>
        <v>10.953303899641169</v>
      </c>
      <c r="K190" s="25">
        <f t="shared" ca="1" si="43"/>
        <v>0.32241471213220901</v>
      </c>
      <c r="L190" s="25">
        <f t="shared" ca="1" si="49"/>
        <v>1.4544969959463354</v>
      </c>
      <c r="M190" s="25">
        <f ca="1">(M$1-M$2*D190+M$3*F190)^2</f>
        <v>24121792120225.957</v>
      </c>
      <c r="N190" s="25">
        <f ca="1">(-M$2+M$4*D190-M$5*F190)^2</f>
        <v>101004888377563.5</v>
      </c>
      <c r="O190" s="25">
        <f ca="1">+(M$3-D190*M$5+F190*M$6)^2</f>
        <v>2354293742751.5151</v>
      </c>
      <c r="P190" s="8">
        <f t="shared" ca="1" si="50"/>
        <v>1.2060252882698337</v>
      </c>
      <c r="Q190" s="8"/>
      <c r="R190" s="8"/>
      <c r="S190" s="8"/>
      <c r="T190" s="8"/>
    </row>
    <row r="191" spans="1:20">
      <c r="A191" s="9">
        <v>26776</v>
      </c>
      <c r="B191" s="9">
        <v>1.7166720004752278E-2</v>
      </c>
      <c r="C191" s="8"/>
      <c r="D191" s="25">
        <f t="shared" ref="D191:D254" si="52">A191/A$18</f>
        <v>2.6776</v>
      </c>
      <c r="E191" s="25">
        <f t="shared" ref="E191:E254" si="53">B191/B$18</f>
        <v>1.7166720004752278</v>
      </c>
      <c r="F191" s="25">
        <f t="shared" ref="F191:F254" si="54">D191*D191</f>
        <v>7.1695417599999995</v>
      </c>
      <c r="G191" s="25">
        <f t="shared" ref="G191:G254" si="55">D191*F191</f>
        <v>19.197165016575997</v>
      </c>
      <c r="H191" s="25">
        <f t="shared" ref="H191:H254" si="56">F191*F191</f>
        <v>51.402329048383891</v>
      </c>
      <c r="I191" s="25">
        <f t="shared" ref="I191:I254" si="57">E191*D191</f>
        <v>4.5965609484724697</v>
      </c>
      <c r="J191" s="25">
        <f t="shared" ref="J191:J254" si="58">I191*D191</f>
        <v>12.307751595629885</v>
      </c>
      <c r="K191" s="25">
        <f t="shared" ca="1" si="43"/>
        <v>0.32225855697583167</v>
      </c>
      <c r="L191" s="25">
        <f t="shared" ref="L191:L254" ca="1" si="59">+(K191-E191)^2</f>
        <v>1.9443888514118439</v>
      </c>
      <c r="M191" s="25">
        <f t="shared" ref="M191:M254" ca="1" si="60">(M$1-M$2*D191+M$3*F191)^2</f>
        <v>24226347327654.688</v>
      </c>
      <c r="N191" s="25">
        <f t="shared" ref="N191:N254" ca="1" si="61">(-M$2+M$4*D191-M$5*F191)^2</f>
        <v>101131462556833.19</v>
      </c>
      <c r="O191" s="25">
        <f t="shared" ref="O191:O254" ca="1" si="62">+(M$3-D191*M$5+F191*M$6)^2</f>
        <v>2356486312950.2363</v>
      </c>
      <c r="P191" s="8">
        <f t="shared" ref="P191:P254" ca="1" si="63">+E191-K191</f>
        <v>1.3944134434993962</v>
      </c>
      <c r="Q191" s="8"/>
      <c r="R191" s="8"/>
      <c r="S191" s="8"/>
      <c r="T191" s="8"/>
    </row>
    <row r="192" spans="1:20">
      <c r="A192" s="9">
        <v>26906</v>
      </c>
      <c r="B192" s="9">
        <v>5.9503200027393177E-3</v>
      </c>
      <c r="C192" s="8"/>
      <c r="D192" s="25">
        <f t="shared" si="52"/>
        <v>2.6905999999999999</v>
      </c>
      <c r="E192" s="25">
        <f t="shared" si="53"/>
        <v>0.59503200027393177</v>
      </c>
      <c r="F192" s="25">
        <f t="shared" si="54"/>
        <v>7.2393283599999991</v>
      </c>
      <c r="G192" s="25">
        <f t="shared" si="55"/>
        <v>19.478136885415996</v>
      </c>
      <c r="H192" s="25">
        <f t="shared" si="56"/>
        <v>52.407875103900274</v>
      </c>
      <c r="I192" s="25">
        <f t="shared" si="57"/>
        <v>1.6009930999370408</v>
      </c>
      <c r="J192" s="25">
        <f t="shared" si="58"/>
        <v>4.3076320346906014</v>
      </c>
      <c r="K192" s="25">
        <f t="shared" ca="1" si="43"/>
        <v>0.31886512386136384</v>
      </c>
      <c r="L192" s="25">
        <f t="shared" ca="1" si="59"/>
        <v>7.6268143627474569E-2</v>
      </c>
      <c r="M192" s="25">
        <f t="shared" ca="1" si="60"/>
        <v>26536516774261.063</v>
      </c>
      <c r="N192" s="25">
        <f t="shared" ca="1" si="61"/>
        <v>103877688623791.34</v>
      </c>
      <c r="O192" s="25">
        <f t="shared" ca="1" si="62"/>
        <v>2403919111854.5107</v>
      </c>
      <c r="P192" s="8">
        <f t="shared" ca="1" si="63"/>
        <v>0.27616687641256793</v>
      </c>
      <c r="Q192" s="8"/>
      <c r="R192" s="8"/>
      <c r="S192" s="8"/>
      <c r="T192" s="8"/>
    </row>
    <row r="193" spans="1:20">
      <c r="A193" s="9">
        <v>27019.5</v>
      </c>
      <c r="B193" s="9">
        <v>7.0575400022789836E-3</v>
      </c>
      <c r="C193" s="8"/>
      <c r="D193" s="25">
        <f t="shared" si="52"/>
        <v>2.7019500000000001</v>
      </c>
      <c r="E193" s="25">
        <f t="shared" si="53"/>
        <v>0.70575400022789836</v>
      </c>
      <c r="F193" s="25">
        <f t="shared" si="54"/>
        <v>7.3005338025000004</v>
      </c>
      <c r="G193" s="25">
        <f t="shared" si="55"/>
        <v>19.725677307664878</v>
      </c>
      <c r="H193" s="25">
        <f t="shared" si="56"/>
        <v>53.297793801445117</v>
      </c>
      <c r="I193" s="25">
        <f t="shared" si="57"/>
        <v>1.9069120209157699</v>
      </c>
      <c r="J193" s="25">
        <f t="shared" si="58"/>
        <v>5.1523809349133645</v>
      </c>
      <c r="K193" s="25">
        <f t="shared" ca="1" si="43"/>
        <v>0.31588665218942041</v>
      </c>
      <c r="L193" s="25">
        <f t="shared" ca="1" si="59"/>
        <v>0.15199654906655569</v>
      </c>
      <c r="M193" s="25">
        <f t="shared" ca="1" si="60"/>
        <v>28622085380307.188</v>
      </c>
      <c r="N193" s="25">
        <f t="shared" ca="1" si="61"/>
        <v>106280648279702.73</v>
      </c>
      <c r="O193" s="25">
        <f t="shared" ca="1" si="62"/>
        <v>2445208058784.1943</v>
      </c>
      <c r="P193" s="8">
        <f t="shared" ca="1" si="63"/>
        <v>0.38986734803847795</v>
      </c>
      <c r="Q193" s="8"/>
      <c r="R193" s="8"/>
      <c r="S193" s="8"/>
      <c r="T193" s="8"/>
    </row>
    <row r="194" spans="1:20">
      <c r="A194" s="9">
        <v>27854.5</v>
      </c>
      <c r="B194" s="9">
        <v>1.3739998394157737E-5</v>
      </c>
      <c r="C194" s="8"/>
      <c r="D194" s="25">
        <f t="shared" si="52"/>
        <v>2.78545</v>
      </c>
      <c r="E194" s="25">
        <f t="shared" si="53"/>
        <v>1.3739998394157737E-3</v>
      </c>
      <c r="F194" s="25">
        <f t="shared" si="54"/>
        <v>7.7587317024999995</v>
      </c>
      <c r="G194" s="25">
        <f t="shared" si="55"/>
        <v>21.611559220728623</v>
      </c>
      <c r="H194" s="25">
        <f t="shared" si="56"/>
        <v>60.197917631378544</v>
      </c>
      <c r="I194" s="25">
        <f t="shared" si="57"/>
        <v>3.827207852700667E-3</v>
      </c>
      <c r="J194" s="25">
        <f t="shared" si="58"/>
        <v>1.0660496113305072E-2</v>
      </c>
      <c r="K194" s="25">
        <f t="shared" ca="1" si="43"/>
        <v>0.29352338729586686</v>
      </c>
      <c r="L194" s="25">
        <f t="shared" ca="1" si="59"/>
        <v>8.5351264591179574E-2</v>
      </c>
      <c r="M194" s="25">
        <f t="shared" ca="1" si="60"/>
        <v>45757751528860.461</v>
      </c>
      <c r="N194" s="25">
        <f t="shared" ca="1" si="61"/>
        <v>124034893040253.73</v>
      </c>
      <c r="O194" s="25">
        <f t="shared" ca="1" si="62"/>
        <v>2744267165526.52</v>
      </c>
      <c r="P194" s="8">
        <f t="shared" ca="1" si="63"/>
        <v>-0.29214938745645108</v>
      </c>
      <c r="Q194" s="8"/>
      <c r="R194" s="8"/>
      <c r="S194" s="8"/>
      <c r="T194" s="8"/>
    </row>
    <row r="195" spans="1:20">
      <c r="A195" s="9">
        <v>28242.5</v>
      </c>
      <c r="B195" s="9">
        <v>-1.2628999975277111E-3</v>
      </c>
      <c r="C195" s="8"/>
      <c r="D195" s="25">
        <f t="shared" si="52"/>
        <v>2.8242500000000001</v>
      </c>
      <c r="E195" s="25">
        <f t="shared" si="53"/>
        <v>-0.12628999975277111</v>
      </c>
      <c r="F195" s="25">
        <f t="shared" si="54"/>
        <v>7.9763880625000008</v>
      </c>
      <c r="G195" s="25">
        <f t="shared" si="55"/>
        <v>22.527313985515629</v>
      </c>
      <c r="H195" s="25">
        <f t="shared" si="56"/>
        <v>63.622766523592517</v>
      </c>
      <c r="I195" s="25">
        <f t="shared" si="57"/>
        <v>-0.35667453180176384</v>
      </c>
      <c r="J195" s="25">
        <f t="shared" si="58"/>
        <v>-1.0073380464411317</v>
      </c>
      <c r="K195" s="25">
        <f t="shared" ca="1" si="43"/>
        <v>0.28286152218196203</v>
      </c>
      <c r="L195" s="25">
        <f t="shared" ca="1" si="59"/>
        <v>0.16740496790150841</v>
      </c>
      <c r="M195" s="25">
        <f t="shared" ca="1" si="60"/>
        <v>54668385153843.414</v>
      </c>
      <c r="N195" s="25">
        <f t="shared" ca="1" si="61"/>
        <v>132275984132094</v>
      </c>
      <c r="O195" s="25">
        <f t="shared" ca="1" si="62"/>
        <v>2879590947843.396</v>
      </c>
      <c r="P195" s="8">
        <f t="shared" ca="1" si="63"/>
        <v>-0.40915152193473314</v>
      </c>
      <c r="Q195" s="8"/>
      <c r="R195" s="8"/>
      <c r="S195" s="8"/>
      <c r="T195" s="8"/>
    </row>
    <row r="196" spans="1:20">
      <c r="A196" s="9">
        <v>28310.5</v>
      </c>
      <c r="B196" s="9">
        <v>-3.9299400013987906E-3</v>
      </c>
      <c r="C196" s="8"/>
      <c r="D196" s="25">
        <f t="shared" si="52"/>
        <v>2.8310499999999998</v>
      </c>
      <c r="E196" s="25">
        <f t="shared" si="53"/>
        <v>-0.39299400013987906</v>
      </c>
      <c r="F196" s="25">
        <f t="shared" si="54"/>
        <v>8.0148441024999997</v>
      </c>
      <c r="G196" s="25">
        <f t="shared" si="55"/>
        <v>22.690424396382621</v>
      </c>
      <c r="H196" s="25">
        <f t="shared" si="56"/>
        <v>64.237725987379022</v>
      </c>
      <c r="I196" s="25">
        <f t="shared" si="57"/>
        <v>-1.1125856640960046</v>
      </c>
      <c r="J196" s="25">
        <f t="shared" si="58"/>
        <v>-3.1497856443389938</v>
      </c>
      <c r="K196" s="25">
        <f t="shared" ca="1" si="43"/>
        <v>0.28097528420984541</v>
      </c>
      <c r="L196" s="25">
        <f t="shared" ca="1" si="59"/>
        <v>0.45423459624687978</v>
      </c>
      <c r="M196" s="25">
        <f t="shared" ca="1" si="60"/>
        <v>56284257926442.063</v>
      </c>
      <c r="N196" s="25">
        <f t="shared" ca="1" si="61"/>
        <v>133716399422670.19</v>
      </c>
      <c r="O196" s="25">
        <f t="shared" ca="1" si="62"/>
        <v>2903019418709.6392</v>
      </c>
      <c r="P196" s="8">
        <f t="shared" ca="1" si="63"/>
        <v>-0.67396928434972447</v>
      </c>
      <c r="Q196" s="8"/>
      <c r="R196" s="8"/>
      <c r="S196" s="8"/>
      <c r="T196" s="8"/>
    </row>
    <row r="197" spans="1:20">
      <c r="A197" s="9">
        <v>28442</v>
      </c>
      <c r="B197" s="9">
        <v>-4.1757599974516779E-3</v>
      </c>
      <c r="C197" s="8"/>
      <c r="D197" s="25">
        <f t="shared" si="52"/>
        <v>2.8441999999999998</v>
      </c>
      <c r="E197" s="25">
        <f t="shared" si="53"/>
        <v>-0.41757599974516779</v>
      </c>
      <c r="F197" s="25">
        <f t="shared" si="54"/>
        <v>8.0894736399999996</v>
      </c>
      <c r="G197" s="25">
        <f t="shared" si="55"/>
        <v>23.008080926887999</v>
      </c>
      <c r="H197" s="25">
        <f t="shared" si="56"/>
        <v>65.439583772254849</v>
      </c>
      <c r="I197" s="25">
        <f t="shared" si="57"/>
        <v>-1.1876696584752062</v>
      </c>
      <c r="J197" s="25">
        <f t="shared" si="58"/>
        <v>-3.3779700426351815</v>
      </c>
      <c r="K197" s="25">
        <f t="shared" ca="1" si="43"/>
        <v>0.27731268852503899</v>
      </c>
      <c r="L197" s="25">
        <f t="shared" ca="1" si="59"/>
        <v>0.48287028908588864</v>
      </c>
      <c r="M197" s="25">
        <f t="shared" ca="1" si="60"/>
        <v>59452033488711.289</v>
      </c>
      <c r="N197" s="25">
        <f t="shared" ca="1" si="61"/>
        <v>136497370218946.25</v>
      </c>
      <c r="O197" s="25">
        <f t="shared" ca="1" si="62"/>
        <v>2948063664030.7334</v>
      </c>
      <c r="P197" s="8">
        <f t="shared" ca="1" si="63"/>
        <v>-0.69488868827020678</v>
      </c>
      <c r="Q197" s="8"/>
      <c r="R197" s="8"/>
      <c r="S197" s="8"/>
      <c r="T197" s="8"/>
    </row>
    <row r="198" spans="1:20">
      <c r="A198" s="9">
        <v>28451</v>
      </c>
      <c r="B198" s="9">
        <v>4.647720001230482E-3</v>
      </c>
      <c r="C198" s="8"/>
      <c r="D198" s="25">
        <f t="shared" si="52"/>
        <v>2.8451</v>
      </c>
      <c r="E198" s="25">
        <f t="shared" si="53"/>
        <v>0.4647720001230482</v>
      </c>
      <c r="F198" s="25">
        <f t="shared" si="54"/>
        <v>8.0945940099999998</v>
      </c>
      <c r="G198" s="25">
        <f t="shared" si="55"/>
        <v>23.029929417850997</v>
      </c>
      <c r="H198" s="25">
        <f t="shared" si="56"/>
        <v>65.522452186727875</v>
      </c>
      <c r="I198" s="25">
        <f t="shared" si="57"/>
        <v>1.3223228175500845</v>
      </c>
      <c r="J198" s="25">
        <f t="shared" si="58"/>
        <v>3.7621406482117452</v>
      </c>
      <c r="K198" s="25">
        <f t="shared" ca="1" si="43"/>
        <v>0.27706129625596632</v>
      </c>
      <c r="L198" s="25">
        <f t="shared" ca="1" si="59"/>
        <v>3.5235308346275307E-2</v>
      </c>
      <c r="M198" s="25">
        <f t="shared" ca="1" si="60"/>
        <v>59670861075666.602</v>
      </c>
      <c r="N198" s="25">
        <f t="shared" ca="1" si="61"/>
        <v>136687463183818.81</v>
      </c>
      <c r="O198" s="25">
        <f t="shared" ca="1" si="62"/>
        <v>2951133585939.2798</v>
      </c>
      <c r="P198" s="8">
        <f t="shared" ca="1" si="63"/>
        <v>0.18771070386708189</v>
      </c>
      <c r="Q198" s="8"/>
      <c r="R198" s="8"/>
      <c r="S198" s="8"/>
      <c r="T198" s="8"/>
    </row>
    <row r="199" spans="1:20">
      <c r="A199" s="9">
        <v>28451.5</v>
      </c>
      <c r="B199" s="9">
        <v>3.3045800009858795E-3</v>
      </c>
      <c r="C199" s="8"/>
      <c r="D199" s="25">
        <f t="shared" si="52"/>
        <v>2.8451499999999998</v>
      </c>
      <c r="E199" s="25">
        <f t="shared" si="53"/>
        <v>0.33045800009858795</v>
      </c>
      <c r="F199" s="25">
        <f t="shared" si="54"/>
        <v>8.0948785224999984</v>
      </c>
      <c r="G199" s="25">
        <f t="shared" si="55"/>
        <v>23.03114362829087</v>
      </c>
      <c r="H199" s="25">
        <f t="shared" si="56"/>
        <v>65.527058294031761</v>
      </c>
      <c r="I199" s="25">
        <f t="shared" si="57"/>
        <v>0.94020257898049742</v>
      </c>
      <c r="J199" s="25">
        <f t="shared" si="58"/>
        <v>2.6750173675863622</v>
      </c>
      <c r="K199" s="25">
        <f t="shared" ca="1" si="43"/>
        <v>0.27704732731296339</v>
      </c>
      <c r="L199" s="25">
        <f t="shared" ca="1" si="59"/>
        <v>2.8526999674130557E-3</v>
      </c>
      <c r="M199" s="25">
        <f t="shared" ca="1" si="60"/>
        <v>59683025633614.617</v>
      </c>
      <c r="N199" s="25">
        <f t="shared" ca="1" si="61"/>
        <v>136698022951095.05</v>
      </c>
      <c r="O199" s="25">
        <f t="shared" ca="1" si="62"/>
        <v>2951304087707.0615</v>
      </c>
      <c r="P199" s="8">
        <f t="shared" ca="1" si="63"/>
        <v>5.3410672785624558E-2</v>
      </c>
      <c r="Q199" s="8"/>
      <c r="R199" s="8"/>
      <c r="S199" s="8"/>
      <c r="T199" s="8"/>
    </row>
    <row r="200" spans="1:20">
      <c r="A200" s="9">
        <v>28456</v>
      </c>
      <c r="B200" s="9">
        <v>1.2163200008217245E-3</v>
      </c>
      <c r="C200" s="8"/>
      <c r="D200" s="25">
        <f t="shared" si="52"/>
        <v>2.8456000000000001</v>
      </c>
      <c r="E200" s="25">
        <f t="shared" si="53"/>
        <v>0.12163200008217245</v>
      </c>
      <c r="F200" s="25">
        <f t="shared" si="54"/>
        <v>8.097439360000001</v>
      </c>
      <c r="G200" s="25">
        <f t="shared" si="55"/>
        <v>23.042073442816005</v>
      </c>
      <c r="H200" s="25">
        <f t="shared" si="56"/>
        <v>65.56852418887722</v>
      </c>
      <c r="I200" s="25">
        <f t="shared" si="57"/>
        <v>0.34611601943382997</v>
      </c>
      <c r="J200" s="25">
        <f t="shared" si="58"/>
        <v>0.9849077449009066</v>
      </c>
      <c r="K200" s="25">
        <f t="shared" ca="1" si="43"/>
        <v>0.27692159400883465</v>
      </c>
      <c r="L200" s="25">
        <f t="shared" ca="1" si="59"/>
        <v>2.4114857981907638E-2</v>
      </c>
      <c r="M200" s="25">
        <f t="shared" ca="1" si="60"/>
        <v>59792541979976.797</v>
      </c>
      <c r="N200" s="25">
        <f t="shared" ca="1" si="61"/>
        <v>136793056317644.95</v>
      </c>
      <c r="O200" s="25">
        <f t="shared" ca="1" si="62"/>
        <v>2952838369014.3203</v>
      </c>
      <c r="P200" s="8">
        <f t="shared" ca="1" si="63"/>
        <v>-0.15528959392666219</v>
      </c>
      <c r="Q200" s="8"/>
      <c r="R200" s="8"/>
      <c r="S200" s="8"/>
      <c r="T200" s="8"/>
    </row>
    <row r="201" spans="1:20">
      <c r="A201" s="9">
        <v>28460.5</v>
      </c>
      <c r="B201" s="9">
        <v>-7.8719399971305393E-3</v>
      </c>
      <c r="C201" s="8"/>
      <c r="D201" s="25">
        <f t="shared" si="52"/>
        <v>2.84605</v>
      </c>
      <c r="E201" s="25">
        <f t="shared" si="53"/>
        <v>-0.78719399971305393</v>
      </c>
      <c r="F201" s="25">
        <f t="shared" si="54"/>
        <v>8.1000006024999998</v>
      </c>
      <c r="G201" s="25">
        <f t="shared" si="55"/>
        <v>23.053006714745123</v>
      </c>
      <c r="H201" s="25">
        <f t="shared" si="56"/>
        <v>65.610009760500361</v>
      </c>
      <c r="I201" s="25">
        <f t="shared" si="57"/>
        <v>-2.240393482883337</v>
      </c>
      <c r="J201" s="25">
        <f t="shared" si="58"/>
        <v>-6.376271871960121</v>
      </c>
      <c r="K201" s="25">
        <f t="shared" ca="1" si="43"/>
        <v>0.27679583763392479</v>
      </c>
      <c r="L201" s="25">
        <f t="shared" ca="1" si="59"/>
        <v>1.1320743739776502</v>
      </c>
      <c r="M201" s="25">
        <f t="shared" ca="1" si="60"/>
        <v>59902121839781.383</v>
      </c>
      <c r="N201" s="25">
        <f t="shared" ca="1" si="61"/>
        <v>136888081483886.17</v>
      </c>
      <c r="O201" s="25">
        <f t="shared" ca="1" si="62"/>
        <v>2954372227586.1748</v>
      </c>
      <c r="P201" s="8">
        <f t="shared" ca="1" si="63"/>
        <v>-1.0639898373469787</v>
      </c>
      <c r="Q201" s="8"/>
      <c r="R201" s="8"/>
      <c r="S201" s="8"/>
      <c r="T201" s="8"/>
    </row>
    <row r="202" spans="1:20">
      <c r="A202" s="9">
        <v>28465</v>
      </c>
      <c r="B202" s="9">
        <v>5.0398000021232292E-3</v>
      </c>
      <c r="C202" s="8"/>
      <c r="D202" s="25">
        <f t="shared" si="52"/>
        <v>2.8464999999999998</v>
      </c>
      <c r="E202" s="25">
        <f t="shared" si="53"/>
        <v>0.50398000021232292</v>
      </c>
      <c r="F202" s="25">
        <f t="shared" si="54"/>
        <v>8.1025622499999983</v>
      </c>
      <c r="G202" s="25">
        <f t="shared" si="55"/>
        <v>23.063943444624993</v>
      </c>
      <c r="H202" s="25">
        <f t="shared" si="56"/>
        <v>65.651515015125028</v>
      </c>
      <c r="I202" s="25">
        <f t="shared" si="57"/>
        <v>1.4345790706043771</v>
      </c>
      <c r="J202" s="25">
        <f t="shared" si="58"/>
        <v>4.083529324475359</v>
      </c>
      <c r="K202" s="25">
        <f t="shared" ca="1" si="43"/>
        <v>0.27667005818823354</v>
      </c>
      <c r="L202" s="25">
        <f t="shared" ca="1" si="59"/>
        <v>5.1669809742994878E-2</v>
      </c>
      <c r="M202" s="25">
        <f t="shared" ca="1" si="60"/>
        <v>60011765111801.273</v>
      </c>
      <c r="N202" s="25">
        <f t="shared" ca="1" si="61"/>
        <v>136983098406887.67</v>
      </c>
      <c r="O202" s="25">
        <f t="shared" ca="1" si="62"/>
        <v>2955905662782.8228</v>
      </c>
      <c r="P202" s="8">
        <f t="shared" ca="1" si="63"/>
        <v>0.22730994202408938</v>
      </c>
      <c r="Q202" s="8"/>
      <c r="R202" s="8"/>
      <c r="S202" s="8"/>
      <c r="T202" s="8"/>
    </row>
    <row r="203" spans="1:20">
      <c r="A203" s="9">
        <v>28465.5</v>
      </c>
      <c r="B203" s="9">
        <v>8.6966599992592819E-3</v>
      </c>
      <c r="C203" s="8"/>
      <c r="D203" s="25">
        <f t="shared" si="52"/>
        <v>2.8465500000000001</v>
      </c>
      <c r="E203" s="25">
        <f t="shared" si="53"/>
        <v>0.86966599992592819</v>
      </c>
      <c r="F203" s="25">
        <f t="shared" si="54"/>
        <v>8.1028469025000014</v>
      </c>
      <c r="G203" s="25">
        <f t="shared" si="55"/>
        <v>23.065158850311381</v>
      </c>
      <c r="H203" s="25">
        <f t="shared" si="56"/>
        <v>65.656127925353871</v>
      </c>
      <c r="I203" s="25">
        <f t="shared" si="57"/>
        <v>2.4755477520891511</v>
      </c>
      <c r="J203" s="25">
        <f t="shared" si="58"/>
        <v>7.0467704537093736</v>
      </c>
      <c r="K203" s="25">
        <f t="shared" ca="1" si="43"/>
        <v>0.27665608127014535</v>
      </c>
      <c r="L203" s="25">
        <f t="shared" ca="1" si="59"/>
        <v>0.35166076362413823</v>
      </c>
      <c r="M203" s="25">
        <f t="shared" ca="1" si="60"/>
        <v>60023951607519.719</v>
      </c>
      <c r="N203" s="25">
        <f t="shared" ca="1" si="61"/>
        <v>136993655332070.42</v>
      </c>
      <c r="O203" s="25">
        <f t="shared" ca="1" si="62"/>
        <v>2956076018309.2866</v>
      </c>
      <c r="P203" s="8">
        <f t="shared" ca="1" si="63"/>
        <v>0.5930099186557829</v>
      </c>
      <c r="Q203" s="8"/>
      <c r="R203" s="8"/>
      <c r="S203" s="8"/>
      <c r="T203" s="8"/>
    </row>
    <row r="204" spans="1:20">
      <c r="A204" s="9">
        <v>28469.5</v>
      </c>
      <c r="B204" s="9">
        <v>9.5154000155162066E-4</v>
      </c>
      <c r="C204" s="8"/>
      <c r="D204" s="25">
        <f t="shared" si="52"/>
        <v>2.8469500000000001</v>
      </c>
      <c r="E204" s="25">
        <f t="shared" si="53"/>
        <v>9.5154000155162066E-2</v>
      </c>
      <c r="F204" s="25">
        <f t="shared" si="54"/>
        <v>8.1051243025000002</v>
      </c>
      <c r="G204" s="25">
        <f t="shared" si="55"/>
        <v>23.074883633002376</v>
      </c>
      <c r="H204" s="25">
        <f t="shared" si="56"/>
        <v>65.693039958976115</v>
      </c>
      <c r="I204" s="25">
        <f t="shared" si="57"/>
        <v>0.27089868074173867</v>
      </c>
      <c r="J204" s="25">
        <f t="shared" si="58"/>
        <v>0.77123499913769289</v>
      </c>
      <c r="K204" s="25">
        <f t="shared" ca="1" si="43"/>
        <v>0.27654425567176077</v>
      </c>
      <c r="L204" s="25">
        <f t="shared" ca="1" si="59"/>
        <v>3.2902424796376971E-2</v>
      </c>
      <c r="M204" s="25">
        <f t="shared" ca="1" si="60"/>
        <v>60121471694843.398</v>
      </c>
      <c r="N204" s="25">
        <f t="shared" ca="1" si="61"/>
        <v>137078107043736.34</v>
      </c>
      <c r="O204" s="25">
        <f t="shared" ca="1" si="62"/>
        <v>2957438673964.7993</v>
      </c>
      <c r="P204" s="8">
        <f t="shared" ca="1" si="63"/>
        <v>-0.18139025551659871</v>
      </c>
      <c r="Q204" s="8"/>
      <c r="R204" s="8"/>
      <c r="S204" s="8"/>
      <c r="T204" s="8"/>
    </row>
    <row r="205" spans="1:20">
      <c r="A205" s="9">
        <v>28496.5</v>
      </c>
      <c r="B205" s="9">
        <v>2.4219800034188665E-3</v>
      </c>
      <c r="C205" s="8"/>
      <c r="D205" s="25">
        <f t="shared" si="52"/>
        <v>2.84965</v>
      </c>
      <c r="E205" s="25">
        <f t="shared" si="53"/>
        <v>0.24219800034188665</v>
      </c>
      <c r="F205" s="25">
        <f t="shared" si="54"/>
        <v>8.1205051225000009</v>
      </c>
      <c r="G205" s="25">
        <f t="shared" si="55"/>
        <v>23.140597422332128</v>
      </c>
      <c r="H205" s="25">
        <f t="shared" si="56"/>
        <v>65.942603444548752</v>
      </c>
      <c r="I205" s="25">
        <f t="shared" si="57"/>
        <v>0.69017953167425727</v>
      </c>
      <c r="J205" s="25">
        <f t="shared" si="58"/>
        <v>1.9667701024355473</v>
      </c>
      <c r="K205" s="25">
        <f t="shared" ca="1" si="43"/>
        <v>0.27578895608651555</v>
      </c>
      <c r="L205" s="25">
        <f t="shared" ca="1" si="59"/>
        <v>1.1283523078376167E-3</v>
      </c>
      <c r="M205" s="25">
        <f t="shared" ca="1" si="60"/>
        <v>60781035062032.289</v>
      </c>
      <c r="N205" s="25">
        <f t="shared" ca="1" si="61"/>
        <v>137647982454838.47</v>
      </c>
      <c r="O205" s="25">
        <f t="shared" ca="1" si="62"/>
        <v>2966627800982.1787</v>
      </c>
      <c r="P205" s="8">
        <f t="shared" ca="1" si="63"/>
        <v>-3.3590955744628892E-2</v>
      </c>
      <c r="Q205" s="8"/>
      <c r="R205" s="8"/>
      <c r="S205" s="8"/>
      <c r="T205" s="8"/>
    </row>
    <row r="206" spans="1:20">
      <c r="A206" s="9">
        <v>28750.5</v>
      </c>
      <c r="B206" s="9">
        <v>4.1068600039579906E-3</v>
      </c>
      <c r="C206" s="8"/>
      <c r="D206" s="25">
        <f t="shared" si="52"/>
        <v>2.8750499999999999</v>
      </c>
      <c r="E206" s="25">
        <f t="shared" si="53"/>
        <v>0.41068600039579906</v>
      </c>
      <c r="F206" s="25">
        <f t="shared" si="54"/>
        <v>8.2659125024999991</v>
      </c>
      <c r="G206" s="25">
        <f t="shared" si="55"/>
        <v>23.76491174031262</v>
      </c>
      <c r="H206" s="25">
        <f t="shared" si="56"/>
        <v>68.325309498985803</v>
      </c>
      <c r="I206" s="25">
        <f t="shared" si="57"/>
        <v>1.180742785437942</v>
      </c>
      <c r="J206" s="25">
        <f t="shared" si="58"/>
        <v>3.3946945452733548</v>
      </c>
      <c r="K206" s="25">
        <f t="shared" ca="1" si="43"/>
        <v>0.26864288705124045</v>
      </c>
      <c r="L206" s="25">
        <f t="shared" ca="1" si="59"/>
        <v>2.0176246048615121E-2</v>
      </c>
      <c r="M206" s="25">
        <f t="shared" ca="1" si="60"/>
        <v>67093167358686.672</v>
      </c>
      <c r="N206" s="25">
        <f t="shared" ca="1" si="61"/>
        <v>142992641669459.44</v>
      </c>
      <c r="O206" s="25">
        <f t="shared" ca="1" si="62"/>
        <v>3052299813043.9775</v>
      </c>
      <c r="P206" s="8">
        <f t="shared" ca="1" si="63"/>
        <v>0.1420431133445586</v>
      </c>
      <c r="Q206" s="8"/>
      <c r="R206" s="8"/>
      <c r="S206" s="8"/>
      <c r="T206" s="8"/>
    </row>
    <row r="207" spans="1:20">
      <c r="A207" s="9">
        <v>29820</v>
      </c>
      <c r="B207" s="9">
        <v>8.1303999977535568E-3</v>
      </c>
      <c r="C207" s="8"/>
      <c r="D207" s="25">
        <f t="shared" si="52"/>
        <v>2.9820000000000002</v>
      </c>
      <c r="E207" s="25">
        <f t="shared" si="53"/>
        <v>0.81303999977535568</v>
      </c>
      <c r="F207" s="25">
        <f t="shared" si="54"/>
        <v>8.8923240000000021</v>
      </c>
      <c r="G207" s="25">
        <f t="shared" si="55"/>
        <v>26.51691016800001</v>
      </c>
      <c r="H207" s="25">
        <f t="shared" si="56"/>
        <v>79.073426120976038</v>
      </c>
      <c r="I207" s="25">
        <f t="shared" si="57"/>
        <v>2.4244852793301108</v>
      </c>
      <c r="J207" s="25">
        <f t="shared" si="58"/>
        <v>7.2298151029623909</v>
      </c>
      <c r="K207" s="25">
        <f t="shared" ca="1" si="43"/>
        <v>0.23774710644307928</v>
      </c>
      <c r="L207" s="25">
        <f t="shared" ca="1" si="59"/>
        <v>0.33096191311862194</v>
      </c>
      <c r="M207" s="25">
        <f t="shared" ca="1" si="60"/>
        <v>95457540081633.656</v>
      </c>
      <c r="N207" s="25">
        <f t="shared" ca="1" si="61"/>
        <v>165028018946249.81</v>
      </c>
      <c r="O207" s="25">
        <f t="shared" ca="1" si="62"/>
        <v>3395562447533.5332</v>
      </c>
      <c r="P207" s="8">
        <f t="shared" ca="1" si="63"/>
        <v>0.5752928933322764</v>
      </c>
      <c r="Q207" s="8"/>
      <c r="R207" s="8"/>
      <c r="S207" s="8"/>
      <c r="T207" s="8"/>
    </row>
    <row r="208" spans="1:20">
      <c r="A208" s="9">
        <v>29915</v>
      </c>
      <c r="B208" s="9">
        <v>1.9338000056450255E-3</v>
      </c>
      <c r="C208" s="8"/>
      <c r="D208" s="25">
        <f t="shared" si="52"/>
        <v>2.9914999999999998</v>
      </c>
      <c r="E208" s="25">
        <f t="shared" si="53"/>
        <v>0.19338000056450255</v>
      </c>
      <c r="F208" s="25">
        <f t="shared" si="54"/>
        <v>8.9490722499999986</v>
      </c>
      <c r="G208" s="25">
        <f t="shared" si="55"/>
        <v>26.771149635874995</v>
      </c>
      <c r="H208" s="25">
        <f t="shared" si="56"/>
        <v>80.085894135720039</v>
      </c>
      <c r="I208" s="25">
        <f t="shared" si="57"/>
        <v>0.57849627168870932</v>
      </c>
      <c r="J208" s="25">
        <f t="shared" si="58"/>
        <v>1.7305715967567739</v>
      </c>
      <c r="K208" s="25">
        <f t="shared" ca="1" si="43"/>
        <v>0.23493972186793344</v>
      </c>
      <c r="L208" s="25">
        <f t="shared" ca="1" si="59"/>
        <v>1.727210434818847E-3</v>
      </c>
      <c r="M208" s="25">
        <f t="shared" ca="1" si="60"/>
        <v>98089315816724.953</v>
      </c>
      <c r="N208" s="25">
        <f t="shared" ca="1" si="61"/>
        <v>166937303398462.28</v>
      </c>
      <c r="O208" s="25">
        <f t="shared" ca="1" si="62"/>
        <v>3424521442725.4233</v>
      </c>
      <c r="P208" s="8">
        <f t="shared" ca="1" si="63"/>
        <v>-4.1559721303430885E-2</v>
      </c>
      <c r="Q208" s="8"/>
      <c r="R208" s="8"/>
      <c r="S208" s="8"/>
      <c r="T208" s="8"/>
    </row>
    <row r="209" spans="1:20">
      <c r="A209" s="9">
        <v>29919.5</v>
      </c>
      <c r="B209" s="9">
        <v>8.4554000204661861E-4</v>
      </c>
      <c r="C209" s="8"/>
      <c r="D209" s="25">
        <f t="shared" si="52"/>
        <v>2.9919500000000001</v>
      </c>
      <c r="E209" s="25">
        <f t="shared" si="53"/>
        <v>8.4554000204661861E-2</v>
      </c>
      <c r="F209" s="25">
        <f t="shared" si="54"/>
        <v>8.9517648025000014</v>
      </c>
      <c r="G209" s="25">
        <f t="shared" si="55"/>
        <v>26.783232700839879</v>
      </c>
      <c r="H209" s="25">
        <f t="shared" si="56"/>
        <v>80.134093079277889</v>
      </c>
      <c r="I209" s="25">
        <f t="shared" si="57"/>
        <v>0.25298134091233804</v>
      </c>
      <c r="J209" s="25">
        <f t="shared" si="58"/>
        <v>0.75690752294266983</v>
      </c>
      <c r="K209" s="25">
        <f t="shared" ca="1" si="43"/>
        <v>0.23480648543301574</v>
      </c>
      <c r="L209" s="25">
        <f t="shared" ca="1" si="59"/>
        <v>2.2575809317296702E-2</v>
      </c>
      <c r="M209" s="25">
        <f t="shared" ca="1" si="60"/>
        <v>98214344631716.766</v>
      </c>
      <c r="N209" s="25">
        <f t="shared" ca="1" si="61"/>
        <v>167027512172233.31</v>
      </c>
      <c r="O209" s="25">
        <f t="shared" ca="1" si="62"/>
        <v>3425886455483.9092</v>
      </c>
      <c r="P209" s="8">
        <f t="shared" ca="1" si="63"/>
        <v>-0.15025248522835388</v>
      </c>
      <c r="Q209" s="8"/>
      <c r="R209" s="8"/>
      <c r="S209" s="8"/>
      <c r="T209" s="8"/>
    </row>
    <row r="210" spans="1:20">
      <c r="A210" s="9">
        <v>29957</v>
      </c>
      <c r="B210" s="9">
        <v>5.1100400014547631E-3</v>
      </c>
      <c r="C210" s="8"/>
      <c r="D210" s="25">
        <f t="shared" si="52"/>
        <v>2.9956999999999998</v>
      </c>
      <c r="E210" s="25">
        <f t="shared" si="53"/>
        <v>0.51100400014547631</v>
      </c>
      <c r="F210" s="25">
        <f t="shared" si="54"/>
        <v>8.9742184899999984</v>
      </c>
      <c r="G210" s="25">
        <f t="shared" si="55"/>
        <v>26.884066330492992</v>
      </c>
      <c r="H210" s="25">
        <f t="shared" si="56"/>
        <v>80.536597506257849</v>
      </c>
      <c r="I210" s="25">
        <f t="shared" si="57"/>
        <v>1.5308146832358034</v>
      </c>
      <c r="J210" s="25">
        <f t="shared" si="58"/>
        <v>4.5858615465694959</v>
      </c>
      <c r="K210" s="25">
        <f t="shared" ca="1" si="43"/>
        <v>0.23369528461165023</v>
      </c>
      <c r="L210" s="25">
        <f t="shared" ca="1" si="59"/>
        <v>7.6900123711020479E-2</v>
      </c>
      <c r="M210" s="25">
        <f t="shared" ca="1" si="60"/>
        <v>99257502358939.141</v>
      </c>
      <c r="N210" s="25">
        <f t="shared" ca="1" si="61"/>
        <v>167778424750515.75</v>
      </c>
      <c r="O210" s="25">
        <f t="shared" ca="1" si="62"/>
        <v>3437237682443.7974</v>
      </c>
      <c r="P210" s="8">
        <f t="shared" ca="1" si="63"/>
        <v>0.27730871553382608</v>
      </c>
      <c r="Q210" s="8"/>
      <c r="R210" s="8"/>
      <c r="S210" s="8"/>
      <c r="T210" s="8"/>
    </row>
    <row r="211" spans="1:20">
      <c r="A211" s="9">
        <v>30064.5</v>
      </c>
      <c r="B211" s="9">
        <v>-3.6650599940912798E-3</v>
      </c>
      <c r="C211" s="8"/>
      <c r="D211" s="25">
        <f t="shared" si="52"/>
        <v>3.0064500000000001</v>
      </c>
      <c r="E211" s="25">
        <f t="shared" si="53"/>
        <v>-0.36650599940912798</v>
      </c>
      <c r="F211" s="25">
        <f t="shared" si="54"/>
        <v>9.0387416025</v>
      </c>
      <c r="G211" s="25">
        <f t="shared" si="55"/>
        <v>27.174524690836126</v>
      </c>
      <c r="H211" s="25">
        <f t="shared" si="56"/>
        <v>81.698849756764275</v>
      </c>
      <c r="I211" s="25">
        <f t="shared" si="57"/>
        <v>-1.1018819619235729</v>
      </c>
      <c r="J211" s="25">
        <f t="shared" si="58"/>
        <v>-3.3127530244251258</v>
      </c>
      <c r="K211" s="25">
        <f t="shared" ca="1" si="43"/>
        <v>0.23050096285448174</v>
      </c>
      <c r="L211" s="25">
        <f t="shared" ca="1" si="59"/>
        <v>0.35641731299122315</v>
      </c>
      <c r="M211" s="25">
        <f t="shared" ca="1" si="60"/>
        <v>102259885246773.19</v>
      </c>
      <c r="N211" s="25">
        <f t="shared" ca="1" si="61"/>
        <v>169922697698814</v>
      </c>
      <c r="O211" s="25">
        <f t="shared" ca="1" si="62"/>
        <v>3469539298199.5586</v>
      </c>
      <c r="P211" s="8">
        <f t="shared" ca="1" si="63"/>
        <v>-0.59700696226360972</v>
      </c>
      <c r="Q211" s="8"/>
      <c r="R211" s="8"/>
      <c r="S211" s="8"/>
      <c r="T211" s="8"/>
    </row>
    <row r="212" spans="1:20">
      <c r="A212" s="9">
        <v>30087</v>
      </c>
      <c r="B212" s="9">
        <v>-5.1063599967164919E-3</v>
      </c>
      <c r="C212" s="8"/>
      <c r="D212" s="25">
        <f t="shared" si="52"/>
        <v>3.0087000000000002</v>
      </c>
      <c r="E212" s="25">
        <f t="shared" si="53"/>
        <v>-0.51063599967164919</v>
      </c>
      <c r="F212" s="25">
        <f t="shared" si="54"/>
        <v>9.0522756900000001</v>
      </c>
      <c r="G212" s="25">
        <f t="shared" si="55"/>
        <v>27.235581868503001</v>
      </c>
      <c r="H212" s="25">
        <f t="shared" si="56"/>
        <v>81.943695167764972</v>
      </c>
      <c r="I212" s="25">
        <f t="shared" si="57"/>
        <v>-1.5363505322120909</v>
      </c>
      <c r="J212" s="25">
        <f t="shared" si="58"/>
        <v>-4.6224178462665186</v>
      </c>
      <c r="K212" s="25">
        <f t="shared" ca="1" si="43"/>
        <v>0.22983071765895147</v>
      </c>
      <c r="L212" s="25">
        <f t="shared" ca="1" si="59"/>
        <v>0.54829095947435569</v>
      </c>
      <c r="M212" s="25">
        <f t="shared" ca="1" si="60"/>
        <v>102890462076184.72</v>
      </c>
      <c r="N212" s="25">
        <f t="shared" ca="1" si="61"/>
        <v>170369900698277.97</v>
      </c>
      <c r="O212" s="25">
        <f t="shared" ca="1" si="62"/>
        <v>3476254866427.6348</v>
      </c>
      <c r="P212" s="8">
        <f t="shared" ca="1" si="63"/>
        <v>-0.74046671733060065</v>
      </c>
      <c r="Q212" s="8"/>
      <c r="R212" s="8"/>
      <c r="S212" s="8"/>
      <c r="T212" s="8"/>
    </row>
    <row r="213" spans="1:20">
      <c r="A213" s="9">
        <v>30096</v>
      </c>
      <c r="B213" s="9">
        <v>1.1717120003595483E-2</v>
      </c>
      <c r="C213" s="8"/>
      <c r="D213" s="25">
        <f t="shared" si="52"/>
        <v>3.0095999999999998</v>
      </c>
      <c r="E213" s="25">
        <f t="shared" si="53"/>
        <v>1.1717120003595483</v>
      </c>
      <c r="F213" s="25">
        <f t="shared" si="54"/>
        <v>9.0576921599999984</v>
      </c>
      <c r="G213" s="25">
        <f t="shared" si="55"/>
        <v>27.260030324735993</v>
      </c>
      <c r="H213" s="25">
        <f t="shared" si="56"/>
        <v>82.041787265325439</v>
      </c>
      <c r="I213" s="25">
        <f t="shared" si="57"/>
        <v>3.5263844362820964</v>
      </c>
      <c r="J213" s="25">
        <f t="shared" si="58"/>
        <v>10.613006599434597</v>
      </c>
      <c r="K213" s="25">
        <f t="shared" ref="K213:K276" ca="1" si="64">+E$4+E$5*D213+E$6*D213^2</f>
        <v>0.22956245808526976</v>
      </c>
      <c r="L213" s="25">
        <f t="shared" ca="1" si="59"/>
        <v>0.88764576000763251</v>
      </c>
      <c r="M213" s="25">
        <f t="shared" ca="1" si="60"/>
        <v>103142896811256.55</v>
      </c>
      <c r="N213" s="25">
        <f t="shared" ca="1" si="61"/>
        <v>170548624365234.84</v>
      </c>
      <c r="O213" s="25">
        <f t="shared" ca="1" si="62"/>
        <v>3478936672024.0342</v>
      </c>
      <c r="P213" s="8">
        <f t="shared" ca="1" si="63"/>
        <v>0.9421495422742785</v>
      </c>
      <c r="Q213" s="8"/>
      <c r="R213" s="8"/>
      <c r="S213" s="8"/>
      <c r="T213" s="8"/>
    </row>
    <row r="214" spans="1:20">
      <c r="A214" s="9">
        <v>30255</v>
      </c>
      <c r="B214" s="9">
        <v>6.5986000045086257E-3</v>
      </c>
      <c r="C214" s="8"/>
      <c r="D214" s="25">
        <f t="shared" si="52"/>
        <v>3.0255000000000001</v>
      </c>
      <c r="E214" s="25">
        <f t="shared" si="53"/>
        <v>0.65986000045086257</v>
      </c>
      <c r="F214" s="25">
        <f t="shared" si="54"/>
        <v>9.1536502500000001</v>
      </c>
      <c r="G214" s="25">
        <f t="shared" si="55"/>
        <v>27.694368831375002</v>
      </c>
      <c r="H214" s="25">
        <f t="shared" si="56"/>
        <v>83.789312899325068</v>
      </c>
      <c r="I214" s="25">
        <f t="shared" si="57"/>
        <v>1.9964064313640848</v>
      </c>
      <c r="J214" s="25">
        <f t="shared" si="58"/>
        <v>6.0401276580920387</v>
      </c>
      <c r="K214" s="25">
        <f t="shared" ca="1" si="64"/>
        <v>0.22480798915486122</v>
      </c>
      <c r="L214" s="25">
        <f t="shared" ca="1" si="59"/>
        <v>0.18927025253269608</v>
      </c>
      <c r="M214" s="25">
        <f t="shared" ca="1" si="60"/>
        <v>107620974061769.41</v>
      </c>
      <c r="N214" s="25">
        <f t="shared" ca="1" si="61"/>
        <v>173690897369548.09</v>
      </c>
      <c r="O214" s="25">
        <f t="shared" ca="1" si="62"/>
        <v>3525893842429.7056</v>
      </c>
      <c r="P214" s="8">
        <f t="shared" ca="1" si="63"/>
        <v>0.43505201129600135</v>
      </c>
      <c r="Q214" s="8"/>
      <c r="R214" s="8"/>
      <c r="S214" s="8"/>
      <c r="T214" s="8"/>
    </row>
    <row r="215" spans="1:20">
      <c r="A215" s="9">
        <v>31334</v>
      </c>
      <c r="B215" s="9">
        <v>1.1102480006229598E-2</v>
      </c>
      <c r="C215" s="8"/>
      <c r="D215" s="25">
        <f t="shared" si="52"/>
        <v>3.1334</v>
      </c>
      <c r="E215" s="25">
        <f t="shared" si="53"/>
        <v>1.1102480006229598</v>
      </c>
      <c r="F215" s="25">
        <f t="shared" si="54"/>
        <v>9.8181955599999995</v>
      </c>
      <c r="G215" s="25">
        <f t="shared" si="55"/>
        <v>30.764333967703998</v>
      </c>
      <c r="H215" s="25">
        <f t="shared" si="56"/>
        <v>96.396964054403711</v>
      </c>
      <c r="I215" s="25">
        <f t="shared" si="57"/>
        <v>3.478851085151982</v>
      </c>
      <c r="J215" s="25">
        <f t="shared" si="58"/>
        <v>10.900631990215221</v>
      </c>
      <c r="K215" s="25">
        <f t="shared" ca="1" si="64"/>
        <v>0.19178244736218131</v>
      </c>
      <c r="L215" s="25">
        <f t="shared" ca="1" si="59"/>
        <v>0.84357897252662795</v>
      </c>
      <c r="M215" s="25">
        <f t="shared" ca="1" si="60"/>
        <v>138667273183207.7</v>
      </c>
      <c r="N215" s="25">
        <f t="shared" ca="1" si="61"/>
        <v>194150063669429.97</v>
      </c>
      <c r="O215" s="25">
        <f t="shared" ca="1" si="62"/>
        <v>3821991055644.2046</v>
      </c>
      <c r="P215" s="8">
        <f t="shared" ca="1" si="63"/>
        <v>0.9184655532607785</v>
      </c>
      <c r="Q215" s="8"/>
      <c r="R215" s="8"/>
      <c r="S215" s="8"/>
      <c r="T215" s="8"/>
    </row>
    <row r="216" spans="1:20">
      <c r="A216" s="9">
        <v>31334</v>
      </c>
      <c r="B216" s="9">
        <v>1.8102480004017707E-2</v>
      </c>
      <c r="C216" s="8"/>
      <c r="D216" s="25">
        <f t="shared" si="52"/>
        <v>3.1334</v>
      </c>
      <c r="E216" s="25">
        <f t="shared" si="53"/>
        <v>1.8102480004017707</v>
      </c>
      <c r="F216" s="25">
        <f t="shared" si="54"/>
        <v>9.8181955599999995</v>
      </c>
      <c r="G216" s="25">
        <f t="shared" si="55"/>
        <v>30.764333967703998</v>
      </c>
      <c r="H216" s="25">
        <f t="shared" si="56"/>
        <v>96.396964054403711</v>
      </c>
      <c r="I216" s="25">
        <f t="shared" si="57"/>
        <v>5.6722310844589083</v>
      </c>
      <c r="J216" s="25">
        <f t="shared" si="58"/>
        <v>17.773368880043542</v>
      </c>
      <c r="K216" s="25">
        <f t="shared" ca="1" si="64"/>
        <v>0.19178244736218131</v>
      </c>
      <c r="L216" s="25">
        <f t="shared" ca="1" si="59"/>
        <v>2.6194307463757434</v>
      </c>
      <c r="M216" s="25">
        <f t="shared" ca="1" si="60"/>
        <v>138667273183207.7</v>
      </c>
      <c r="N216" s="25">
        <f t="shared" ca="1" si="61"/>
        <v>194150063669429.97</v>
      </c>
      <c r="O216" s="25">
        <f t="shared" ca="1" si="62"/>
        <v>3821991055644.2046</v>
      </c>
      <c r="P216" s="8">
        <f t="shared" ca="1" si="63"/>
        <v>1.6184655530395893</v>
      </c>
      <c r="Q216" s="8"/>
      <c r="R216" s="8"/>
      <c r="S216" s="8"/>
      <c r="T216" s="8"/>
    </row>
    <row r="217" spans="1:20">
      <c r="A217" s="9">
        <v>31334</v>
      </c>
      <c r="B217" s="9">
        <v>1.9102480007859413E-2</v>
      </c>
      <c r="C217" s="8"/>
      <c r="D217" s="25">
        <f t="shared" si="52"/>
        <v>3.1334</v>
      </c>
      <c r="E217" s="25">
        <f t="shared" si="53"/>
        <v>1.9102480007859413</v>
      </c>
      <c r="F217" s="25">
        <f t="shared" si="54"/>
        <v>9.8181955599999995</v>
      </c>
      <c r="G217" s="25">
        <f t="shared" si="55"/>
        <v>30.764333967703998</v>
      </c>
      <c r="H217" s="25">
        <f t="shared" si="56"/>
        <v>96.396964054403711</v>
      </c>
      <c r="I217" s="25">
        <f t="shared" si="57"/>
        <v>5.9855710856626683</v>
      </c>
      <c r="J217" s="25">
        <f t="shared" si="58"/>
        <v>18.755188439815406</v>
      </c>
      <c r="K217" s="25">
        <f t="shared" ca="1" si="64"/>
        <v>0.19178244736218131</v>
      </c>
      <c r="L217" s="25">
        <f t="shared" ca="1" si="59"/>
        <v>2.9531238583040293</v>
      </c>
      <c r="M217" s="25">
        <f t="shared" ca="1" si="60"/>
        <v>138667273183207.7</v>
      </c>
      <c r="N217" s="25">
        <f t="shared" ca="1" si="61"/>
        <v>194150063669429.97</v>
      </c>
      <c r="O217" s="25">
        <f t="shared" ca="1" si="62"/>
        <v>3821991055644.2046</v>
      </c>
      <c r="P217" s="8">
        <f t="shared" ca="1" si="63"/>
        <v>1.7184655534237598</v>
      </c>
      <c r="Q217" s="8"/>
      <c r="R217" s="8"/>
      <c r="S217" s="8"/>
      <c r="T217" s="8"/>
    </row>
    <row r="218" spans="1:20">
      <c r="A218" s="9">
        <v>31668.5</v>
      </c>
      <c r="B218" s="9">
        <v>-1.4581799987354316E-3</v>
      </c>
      <c r="C218" s="8"/>
      <c r="D218" s="25">
        <f t="shared" si="52"/>
        <v>3.1668500000000002</v>
      </c>
      <c r="E218" s="25">
        <f t="shared" si="53"/>
        <v>-0.14581799987354316</v>
      </c>
      <c r="F218" s="25">
        <f t="shared" si="54"/>
        <v>10.028938922500002</v>
      </c>
      <c r="G218" s="25">
        <f t="shared" si="55"/>
        <v>31.760145226719132</v>
      </c>
      <c r="H218" s="25">
        <f t="shared" si="56"/>
        <v>100.57961591123549</v>
      </c>
      <c r="I218" s="25">
        <f t="shared" si="57"/>
        <v>-0.46178373289953017</v>
      </c>
      <c r="J218" s="25">
        <f t="shared" si="58"/>
        <v>-1.4623998145328772</v>
      </c>
      <c r="K218" s="25">
        <f t="shared" ca="1" si="64"/>
        <v>0.18127488434824324</v>
      </c>
      <c r="L218" s="25">
        <f t="shared" ca="1" si="59"/>
        <v>0.10698975490852695</v>
      </c>
      <c r="M218" s="25">
        <f t="shared" ca="1" si="60"/>
        <v>148411415564788.13</v>
      </c>
      <c r="N218" s="25">
        <f t="shared" ca="1" si="61"/>
        <v>200141501233121.72</v>
      </c>
      <c r="O218" s="25">
        <f t="shared" ca="1" si="62"/>
        <v>3905174405771.3423</v>
      </c>
      <c r="P218" s="8">
        <f t="shared" ca="1" si="63"/>
        <v>-0.3270928842217864</v>
      </c>
      <c r="Q218" s="8"/>
      <c r="R218" s="8"/>
      <c r="S218" s="8"/>
      <c r="T218" s="8"/>
    </row>
    <row r="219" spans="1:20">
      <c r="A219">
        <v>31668.5</v>
      </c>
      <c r="B219">
        <v>-1.4581799987354316E-3</v>
      </c>
      <c r="D219" s="25">
        <f t="shared" si="52"/>
        <v>3.1668500000000002</v>
      </c>
      <c r="E219" s="25">
        <f t="shared" si="53"/>
        <v>-0.14581799987354316</v>
      </c>
      <c r="F219" s="25">
        <f t="shared" si="54"/>
        <v>10.028938922500002</v>
      </c>
      <c r="G219" s="25">
        <f t="shared" si="55"/>
        <v>31.760145226719132</v>
      </c>
      <c r="H219" s="25">
        <f t="shared" si="56"/>
        <v>100.57961591123549</v>
      </c>
      <c r="I219" s="25">
        <f t="shared" si="57"/>
        <v>-0.46178373289953017</v>
      </c>
      <c r="J219" s="25">
        <f t="shared" si="58"/>
        <v>-1.4623998145328772</v>
      </c>
      <c r="K219" s="25">
        <f t="shared" ca="1" si="64"/>
        <v>0.18127488434824324</v>
      </c>
      <c r="L219" s="25">
        <f t="shared" ca="1" si="59"/>
        <v>0.10698975490852695</v>
      </c>
      <c r="M219" s="25">
        <f t="shared" ca="1" si="60"/>
        <v>148411415564788.13</v>
      </c>
      <c r="N219" s="25">
        <f t="shared" ca="1" si="61"/>
        <v>200141501233121.72</v>
      </c>
      <c r="O219" s="25">
        <f t="shared" ca="1" si="62"/>
        <v>3905174405771.3423</v>
      </c>
      <c r="P219" s="8">
        <f t="shared" ca="1" si="63"/>
        <v>-0.3270928842217864</v>
      </c>
    </row>
    <row r="220" spans="1:20">
      <c r="A220">
        <v>31673</v>
      </c>
      <c r="B220">
        <v>1.0453559996676631E-2</v>
      </c>
      <c r="D220" s="25">
        <f t="shared" si="52"/>
        <v>3.1673</v>
      </c>
      <c r="E220" s="25">
        <f t="shared" si="53"/>
        <v>1.0453559996676631</v>
      </c>
      <c r="F220" s="25">
        <f t="shared" si="54"/>
        <v>10.031789290000001</v>
      </c>
      <c r="G220" s="25">
        <f t="shared" si="55"/>
        <v>31.773686218217001</v>
      </c>
      <c r="H220" s="25">
        <f t="shared" si="56"/>
        <v>100.63679635895872</v>
      </c>
      <c r="I220" s="25">
        <f t="shared" si="57"/>
        <v>3.3109560577473895</v>
      </c>
      <c r="J220" s="25">
        <f t="shared" si="58"/>
        <v>10.486791121703307</v>
      </c>
      <c r="K220" s="25">
        <f t="shared" ca="1" si="64"/>
        <v>0.18113265799884803</v>
      </c>
      <c r="L220" s="25">
        <f t="shared" ca="1" si="59"/>
        <v>0.74688198428521346</v>
      </c>
      <c r="M220" s="25">
        <f t="shared" ca="1" si="60"/>
        <v>148542570799828.22</v>
      </c>
      <c r="N220" s="25">
        <f t="shared" ca="1" si="61"/>
        <v>200220846324719.5</v>
      </c>
      <c r="O220" s="25">
        <f t="shared" ca="1" si="62"/>
        <v>3906263990734.0889</v>
      </c>
      <c r="P220" s="8">
        <f t="shared" ca="1" si="63"/>
        <v>0.86422334166881509</v>
      </c>
    </row>
    <row r="221" spans="1:20">
      <c r="A221">
        <v>31673.5</v>
      </c>
      <c r="B221">
        <v>5.1104200028930791E-3</v>
      </c>
      <c r="D221" s="25">
        <f t="shared" si="52"/>
        <v>3.1673499999999999</v>
      </c>
      <c r="E221" s="25">
        <f t="shared" si="53"/>
        <v>0.51104200028930791</v>
      </c>
      <c r="F221" s="25">
        <f t="shared" si="54"/>
        <v>10.032106022499999</v>
      </c>
      <c r="G221" s="25">
        <f t="shared" si="55"/>
        <v>31.775191010365372</v>
      </c>
      <c r="H221" s="25">
        <f t="shared" si="56"/>
        <v>100.64315124668074</v>
      </c>
      <c r="I221" s="25">
        <f t="shared" si="57"/>
        <v>1.6186488796163394</v>
      </c>
      <c r="J221" s="25">
        <f t="shared" si="58"/>
        <v>5.1268275288528127</v>
      </c>
      <c r="K221" s="25">
        <f t="shared" ca="1" si="64"/>
        <v>0.18111685364701524</v>
      </c>
      <c r="L221" s="25">
        <f t="shared" ca="1" si="59"/>
        <v>0.10885060238693832</v>
      </c>
      <c r="M221" s="25">
        <f t="shared" ca="1" si="60"/>
        <v>148557143594964.34</v>
      </c>
      <c r="N221" s="25">
        <f t="shared" ca="1" si="61"/>
        <v>200229660339142.53</v>
      </c>
      <c r="O221" s="25">
        <f t="shared" ca="1" si="62"/>
        <v>3906385006805.0791</v>
      </c>
      <c r="P221" s="8">
        <f t="shared" ca="1" si="63"/>
        <v>0.32992514664229267</v>
      </c>
    </row>
    <row r="222" spans="1:20">
      <c r="A222">
        <v>31673.5</v>
      </c>
      <c r="B222">
        <v>1.1110419996839482E-2</v>
      </c>
      <c r="D222" s="25">
        <f t="shared" si="52"/>
        <v>3.1673499999999999</v>
      </c>
      <c r="E222" s="25">
        <f t="shared" si="53"/>
        <v>1.1110419996839482</v>
      </c>
      <c r="F222" s="25">
        <f t="shared" si="54"/>
        <v>10.032106022499999</v>
      </c>
      <c r="G222" s="25">
        <f t="shared" si="55"/>
        <v>31.775191010365372</v>
      </c>
      <c r="H222" s="25">
        <f t="shared" si="56"/>
        <v>100.64315124668074</v>
      </c>
      <c r="I222" s="25">
        <f t="shared" si="57"/>
        <v>3.5190588776989533</v>
      </c>
      <c r="J222" s="25">
        <f t="shared" si="58"/>
        <v>11.146091136279779</v>
      </c>
      <c r="K222" s="25">
        <f t="shared" ca="1" si="64"/>
        <v>0.18111685364701524</v>
      </c>
      <c r="L222" s="25">
        <f t="shared" ca="1" si="59"/>
        <v>0.86476077723181111</v>
      </c>
      <c r="M222" s="25">
        <f t="shared" ca="1" si="60"/>
        <v>148557143594964.34</v>
      </c>
      <c r="N222" s="25">
        <f t="shared" ca="1" si="61"/>
        <v>200229660339142.53</v>
      </c>
      <c r="O222" s="25">
        <f t="shared" ca="1" si="62"/>
        <v>3906385006805.0791</v>
      </c>
      <c r="P222" s="8">
        <f t="shared" ca="1" si="63"/>
        <v>0.92992514603693299</v>
      </c>
    </row>
    <row r="223" spans="1:20">
      <c r="A223">
        <v>31727.5</v>
      </c>
      <c r="B223">
        <v>4.051299998536706E-3</v>
      </c>
      <c r="D223" s="25">
        <f t="shared" si="52"/>
        <v>3.1727500000000002</v>
      </c>
      <c r="E223" s="25">
        <f t="shared" si="53"/>
        <v>0.4051299998536706</v>
      </c>
      <c r="F223" s="25">
        <f t="shared" si="54"/>
        <v>10.066342562500001</v>
      </c>
      <c r="G223" s="25">
        <f t="shared" si="55"/>
        <v>31.937988365171879</v>
      </c>
      <c r="H223" s="25">
        <f t="shared" si="56"/>
        <v>101.33125258559909</v>
      </c>
      <c r="I223" s="25">
        <f t="shared" si="57"/>
        <v>1.2853762070357335</v>
      </c>
      <c r="J223" s="25">
        <f t="shared" si="58"/>
        <v>4.0781773608726235</v>
      </c>
      <c r="K223" s="25">
        <f t="shared" ca="1" si="64"/>
        <v>0.17940830717228229</v>
      </c>
      <c r="L223" s="25">
        <f t="shared" ca="1" si="59"/>
        <v>5.0950282546951109E-2</v>
      </c>
      <c r="M223" s="25">
        <f t="shared" ca="1" si="60"/>
        <v>150130970767427.75</v>
      </c>
      <c r="N223" s="25">
        <f t="shared" ca="1" si="61"/>
        <v>201179084301259.34</v>
      </c>
      <c r="O223" s="25">
        <f t="shared" ca="1" si="62"/>
        <v>3919397022954.1338</v>
      </c>
      <c r="P223" s="8">
        <f t="shared" ca="1" si="63"/>
        <v>0.22572169268138831</v>
      </c>
    </row>
    <row r="224" spans="1:20">
      <c r="A224">
        <v>31809</v>
      </c>
      <c r="B224">
        <v>3.1194800030789338E-3</v>
      </c>
      <c r="D224" s="25">
        <f t="shared" si="52"/>
        <v>3.1808999999999998</v>
      </c>
      <c r="E224" s="25">
        <f t="shared" si="53"/>
        <v>0.31194800030789338</v>
      </c>
      <c r="F224" s="25">
        <f t="shared" si="54"/>
        <v>10.118124809999999</v>
      </c>
      <c r="G224" s="25">
        <f t="shared" si="55"/>
        <v>32.184743208128999</v>
      </c>
      <c r="H224" s="25">
        <f t="shared" si="56"/>
        <v>102.37644967073753</v>
      </c>
      <c r="I224" s="25">
        <f t="shared" si="57"/>
        <v>0.99227539417937805</v>
      </c>
      <c r="J224" s="25">
        <f t="shared" si="58"/>
        <v>3.1563288013451833</v>
      </c>
      <c r="K224" s="25">
        <f t="shared" ca="1" si="64"/>
        <v>0.17682337680994842</v>
      </c>
      <c r="L224" s="25">
        <f t="shared" ca="1" si="59"/>
        <v>1.8258663875461378E-2</v>
      </c>
      <c r="M224" s="25">
        <f t="shared" ca="1" si="60"/>
        <v>152505943526926.97</v>
      </c>
      <c r="N224" s="25">
        <f t="shared" ca="1" si="61"/>
        <v>202602588456215.31</v>
      </c>
      <c r="O224" s="25">
        <f t="shared" ca="1" si="62"/>
        <v>3938817868128.8276</v>
      </c>
      <c r="P224" s="8">
        <f t="shared" ca="1" si="63"/>
        <v>0.13512462349794496</v>
      </c>
    </row>
    <row r="225" spans="1:16">
      <c r="A225">
        <v>31841</v>
      </c>
      <c r="B225">
        <v>5.1585199980763718E-3</v>
      </c>
      <c r="D225" s="25">
        <f t="shared" si="52"/>
        <v>3.1840999999999999</v>
      </c>
      <c r="E225" s="25">
        <f t="shared" si="53"/>
        <v>0.51585199980763718</v>
      </c>
      <c r="F225" s="25">
        <f t="shared" si="54"/>
        <v>10.138492809999999</v>
      </c>
      <c r="G225" s="25">
        <f t="shared" si="55"/>
        <v>32.281974956320994</v>
      </c>
      <c r="H225" s="25">
        <f t="shared" si="56"/>
        <v>102.78903645842168</v>
      </c>
      <c r="I225" s="25">
        <f t="shared" si="57"/>
        <v>1.6425243525874975</v>
      </c>
      <c r="J225" s="25">
        <f t="shared" si="58"/>
        <v>5.2299617910738503</v>
      </c>
      <c r="K225" s="25">
        <f t="shared" ca="1" si="64"/>
        <v>0.17580636586230336</v>
      </c>
      <c r="L225" s="25">
        <f t="shared" ca="1" si="59"/>
        <v>0.11563103316528396</v>
      </c>
      <c r="M225" s="25">
        <f t="shared" ca="1" si="60"/>
        <v>153438251376705.5</v>
      </c>
      <c r="N225" s="25">
        <f t="shared" ca="1" si="61"/>
        <v>203158378742346.13</v>
      </c>
      <c r="O225" s="25">
        <f t="shared" ca="1" si="62"/>
        <v>3946371212547.2905</v>
      </c>
      <c r="P225" s="8">
        <f t="shared" ca="1" si="63"/>
        <v>0.34004563394533383</v>
      </c>
    </row>
    <row r="226" spans="1:16">
      <c r="A226">
        <v>31841</v>
      </c>
      <c r="B226">
        <v>8.1585200023255311E-3</v>
      </c>
      <c r="D226" s="25">
        <f t="shared" si="52"/>
        <v>3.1840999999999999</v>
      </c>
      <c r="E226" s="25">
        <f t="shared" si="53"/>
        <v>0.81585200023255311</v>
      </c>
      <c r="F226" s="25">
        <f t="shared" si="54"/>
        <v>10.138492809999999</v>
      </c>
      <c r="G226" s="25">
        <f t="shared" si="55"/>
        <v>32.281974956320994</v>
      </c>
      <c r="H226" s="25">
        <f t="shared" si="56"/>
        <v>102.78903645842168</v>
      </c>
      <c r="I226" s="25">
        <f t="shared" si="57"/>
        <v>2.5977543539404722</v>
      </c>
      <c r="J226" s="25">
        <f t="shared" si="58"/>
        <v>8.2715096383818576</v>
      </c>
      <c r="K226" s="25">
        <f t="shared" ca="1" si="64"/>
        <v>0.17580636586230336</v>
      </c>
      <c r="L226" s="25">
        <f t="shared" ca="1" si="59"/>
        <v>0.4096584140764154</v>
      </c>
      <c r="M226" s="25">
        <f t="shared" ca="1" si="60"/>
        <v>153438251376705.5</v>
      </c>
      <c r="N226" s="25">
        <f t="shared" ca="1" si="61"/>
        <v>203158378742346.13</v>
      </c>
      <c r="O226" s="25">
        <f t="shared" ca="1" si="62"/>
        <v>3946371212547.2905</v>
      </c>
      <c r="P226" s="8">
        <f t="shared" ca="1" si="63"/>
        <v>0.64004563437024975</v>
      </c>
    </row>
    <row r="227" spans="1:16">
      <c r="A227">
        <v>31841</v>
      </c>
      <c r="B227">
        <v>1.0158519995457027E-2</v>
      </c>
      <c r="D227" s="25">
        <f t="shared" si="52"/>
        <v>3.1840999999999999</v>
      </c>
      <c r="E227" s="25">
        <f t="shared" si="53"/>
        <v>1.0158519995457027</v>
      </c>
      <c r="F227" s="25">
        <f t="shared" si="54"/>
        <v>10.138492809999999</v>
      </c>
      <c r="G227" s="25">
        <f t="shared" si="55"/>
        <v>32.281974956320994</v>
      </c>
      <c r="H227" s="25">
        <f t="shared" si="56"/>
        <v>102.78903645842168</v>
      </c>
      <c r="I227" s="25">
        <f t="shared" si="57"/>
        <v>3.234574351753472</v>
      </c>
      <c r="J227" s="25">
        <f t="shared" si="58"/>
        <v>10.299208193418229</v>
      </c>
      <c r="K227" s="25">
        <f t="shared" ca="1" si="64"/>
        <v>0.17580636586230336</v>
      </c>
      <c r="L227" s="25">
        <f t="shared" ca="1" si="59"/>
        <v>0.70567666667054396</v>
      </c>
      <c r="M227" s="25">
        <f t="shared" ca="1" si="60"/>
        <v>153438251376705.5</v>
      </c>
      <c r="N227" s="25">
        <f t="shared" ca="1" si="61"/>
        <v>203158378742346.13</v>
      </c>
      <c r="O227" s="25">
        <f t="shared" ca="1" si="62"/>
        <v>3946371212547.2905</v>
      </c>
      <c r="P227" s="8">
        <f t="shared" ca="1" si="63"/>
        <v>0.84004563368339935</v>
      </c>
    </row>
    <row r="228" spans="1:16">
      <c r="A228">
        <v>31841</v>
      </c>
      <c r="B228">
        <v>1.0158519995457027E-2</v>
      </c>
      <c r="D228" s="25">
        <f t="shared" si="52"/>
        <v>3.1840999999999999</v>
      </c>
      <c r="E228" s="25">
        <f t="shared" si="53"/>
        <v>1.0158519995457027</v>
      </c>
      <c r="F228" s="25">
        <f t="shared" si="54"/>
        <v>10.138492809999999</v>
      </c>
      <c r="G228" s="25">
        <f t="shared" si="55"/>
        <v>32.281974956320994</v>
      </c>
      <c r="H228" s="25">
        <f t="shared" si="56"/>
        <v>102.78903645842168</v>
      </c>
      <c r="I228" s="25">
        <f t="shared" si="57"/>
        <v>3.234574351753472</v>
      </c>
      <c r="J228" s="25">
        <f t="shared" si="58"/>
        <v>10.299208193418229</v>
      </c>
      <c r="K228" s="25">
        <f t="shared" ca="1" si="64"/>
        <v>0.17580636586230336</v>
      </c>
      <c r="L228" s="25">
        <f t="shared" ca="1" si="59"/>
        <v>0.70567666667054396</v>
      </c>
      <c r="M228" s="25">
        <f t="shared" ca="1" si="60"/>
        <v>153438251376705.5</v>
      </c>
      <c r="N228" s="25">
        <f t="shared" ca="1" si="61"/>
        <v>203158378742346.13</v>
      </c>
      <c r="O228" s="25">
        <f t="shared" ca="1" si="62"/>
        <v>3946371212547.2905</v>
      </c>
      <c r="P228" s="8">
        <f t="shared" ca="1" si="63"/>
        <v>0.84004563368339935</v>
      </c>
    </row>
    <row r="229" spans="1:16">
      <c r="A229">
        <v>31841</v>
      </c>
      <c r="B229">
        <v>1.8158519902499393E-2</v>
      </c>
      <c r="D229" s="25">
        <f t="shared" si="52"/>
        <v>3.1840999999999999</v>
      </c>
      <c r="E229" s="25">
        <f t="shared" si="53"/>
        <v>1.8158519902499393</v>
      </c>
      <c r="F229" s="25">
        <f t="shared" si="54"/>
        <v>10.138492809999999</v>
      </c>
      <c r="G229" s="25">
        <f t="shared" si="55"/>
        <v>32.281974956320994</v>
      </c>
      <c r="H229" s="25">
        <f t="shared" si="56"/>
        <v>102.78903645842168</v>
      </c>
      <c r="I229" s="25">
        <f t="shared" si="57"/>
        <v>5.7818543221548317</v>
      </c>
      <c r="J229" s="25">
        <f t="shared" si="58"/>
        <v>18.410002347173201</v>
      </c>
      <c r="K229" s="25">
        <f t="shared" ca="1" si="64"/>
        <v>0.17580636586230336</v>
      </c>
      <c r="L229" s="25">
        <f t="shared" ca="1" si="59"/>
        <v>2.6897496500730309</v>
      </c>
      <c r="M229" s="25">
        <f t="shared" ca="1" si="60"/>
        <v>153438251376705.5</v>
      </c>
      <c r="N229" s="25">
        <f t="shared" ca="1" si="61"/>
        <v>203158378742346.13</v>
      </c>
      <c r="O229" s="25">
        <f t="shared" ca="1" si="62"/>
        <v>3946371212547.2905</v>
      </c>
      <c r="P229" s="8">
        <f t="shared" ca="1" si="63"/>
        <v>1.640045624387636</v>
      </c>
    </row>
    <row r="230" spans="1:16">
      <c r="A230">
        <v>31854.5</v>
      </c>
      <c r="B230">
        <v>2.8937399983988144E-3</v>
      </c>
      <c r="D230" s="25">
        <f t="shared" si="52"/>
        <v>3.1854499999999999</v>
      </c>
      <c r="E230" s="25">
        <f t="shared" si="53"/>
        <v>0.28937399983988144</v>
      </c>
      <c r="F230" s="25">
        <f t="shared" si="54"/>
        <v>10.147091702499999</v>
      </c>
      <c r="G230" s="25">
        <f t="shared" si="55"/>
        <v>32.323053263728625</v>
      </c>
      <c r="H230" s="25">
        <f t="shared" si="56"/>
        <v>102.96347001894434</v>
      </c>
      <c r="I230" s="25">
        <f t="shared" si="57"/>
        <v>0.92178640778995025</v>
      </c>
      <c r="J230" s="25">
        <f t="shared" si="58"/>
        <v>2.9363045126944969</v>
      </c>
      <c r="K230" s="25">
        <f t="shared" ca="1" si="64"/>
        <v>0.17537696446191464</v>
      </c>
      <c r="L230" s="25">
        <f t="shared" ca="1" si="59"/>
        <v>1.2995324074965413E-2</v>
      </c>
      <c r="M230" s="25">
        <f t="shared" ca="1" si="60"/>
        <v>153831524642186.75</v>
      </c>
      <c r="N230" s="25">
        <f t="shared" ca="1" si="61"/>
        <v>203392319001648.25</v>
      </c>
      <c r="O230" s="25">
        <f t="shared" ca="1" si="62"/>
        <v>3949545545000.2583</v>
      </c>
      <c r="P230" s="8">
        <f t="shared" ca="1" si="63"/>
        <v>0.11399703537796679</v>
      </c>
    </row>
    <row r="231" spans="1:16">
      <c r="A231">
        <v>31854.5</v>
      </c>
      <c r="B231">
        <v>3.89374000224052E-3</v>
      </c>
      <c r="D231" s="25">
        <f t="shared" si="52"/>
        <v>3.1854499999999999</v>
      </c>
      <c r="E231" s="25">
        <f t="shared" si="53"/>
        <v>0.389374000224052</v>
      </c>
      <c r="F231" s="25">
        <f t="shared" si="54"/>
        <v>10.147091702499999</v>
      </c>
      <c r="G231" s="25">
        <f t="shared" si="55"/>
        <v>32.323053263728625</v>
      </c>
      <c r="H231" s="25">
        <f t="shared" si="56"/>
        <v>102.96347001894434</v>
      </c>
      <c r="I231" s="25">
        <f t="shared" si="57"/>
        <v>1.2403314090137063</v>
      </c>
      <c r="J231" s="25">
        <f t="shared" si="58"/>
        <v>3.9510136868427108</v>
      </c>
      <c r="K231" s="25">
        <f t="shared" ca="1" si="64"/>
        <v>0.17537696446191464</v>
      </c>
      <c r="L231" s="25">
        <f t="shared" ca="1" si="59"/>
        <v>4.5794731314981497E-2</v>
      </c>
      <c r="M231" s="25">
        <f t="shared" ca="1" si="60"/>
        <v>153831524642186.75</v>
      </c>
      <c r="N231" s="25">
        <f t="shared" ca="1" si="61"/>
        <v>203392319001648.25</v>
      </c>
      <c r="O231" s="25">
        <f t="shared" ca="1" si="62"/>
        <v>3949545545000.2583</v>
      </c>
      <c r="P231" s="8">
        <f t="shared" ca="1" si="63"/>
        <v>0.21399703576213736</v>
      </c>
    </row>
    <row r="232" spans="1:16">
      <c r="A232">
        <v>31899.5</v>
      </c>
      <c r="B232">
        <v>6.0111400016467087E-3</v>
      </c>
      <c r="D232" s="25">
        <f t="shared" si="52"/>
        <v>3.1899500000000001</v>
      </c>
      <c r="E232" s="25">
        <f t="shared" si="53"/>
        <v>0.60111400016467087</v>
      </c>
      <c r="F232" s="25">
        <f t="shared" si="54"/>
        <v>10.175781002500001</v>
      </c>
      <c r="G232" s="25">
        <f t="shared" si="55"/>
        <v>32.460232608924876</v>
      </c>
      <c r="H232" s="25">
        <f t="shared" si="56"/>
        <v>103.54651901083992</v>
      </c>
      <c r="I232" s="25">
        <f t="shared" si="57"/>
        <v>1.9175236048252919</v>
      </c>
      <c r="J232" s="25">
        <f t="shared" si="58"/>
        <v>6.1168044232124403</v>
      </c>
      <c r="K232" s="25">
        <f t="shared" ca="1" si="64"/>
        <v>0.17394412685982907</v>
      </c>
      <c r="L232" s="25">
        <f t="shared" ca="1" si="59"/>
        <v>0.18247410065927458</v>
      </c>
      <c r="M232" s="25">
        <f t="shared" ca="1" si="60"/>
        <v>155142213566718.09</v>
      </c>
      <c r="N232" s="25">
        <f t="shared" ca="1" si="61"/>
        <v>204169819700682.94</v>
      </c>
      <c r="O232" s="25">
        <f t="shared" ca="1" si="62"/>
        <v>3960074052410.5591</v>
      </c>
      <c r="P232" s="8">
        <f t="shared" ca="1" si="63"/>
        <v>0.4271698733048418</v>
      </c>
    </row>
    <row r="233" spans="1:16">
      <c r="A233">
        <v>33188</v>
      </c>
      <c r="B233">
        <v>8.7393600042560138E-3</v>
      </c>
      <c r="D233" s="25">
        <f t="shared" si="52"/>
        <v>3.3188</v>
      </c>
      <c r="E233" s="25">
        <f t="shared" si="53"/>
        <v>0.87393600042560138</v>
      </c>
      <c r="F233" s="25">
        <f t="shared" si="54"/>
        <v>11.014433439999999</v>
      </c>
      <c r="G233" s="25">
        <f t="shared" si="55"/>
        <v>36.554701700671998</v>
      </c>
      <c r="H233" s="25">
        <f t="shared" si="56"/>
        <v>121.31774400419022</v>
      </c>
      <c r="I233" s="25">
        <f t="shared" si="57"/>
        <v>2.900418798212486</v>
      </c>
      <c r="J233" s="25">
        <f t="shared" si="58"/>
        <v>9.625909907507598</v>
      </c>
      <c r="K233" s="25">
        <f t="shared" ca="1" si="64"/>
        <v>0.13193843100501634</v>
      </c>
      <c r="L233" s="25">
        <f t="shared" ca="1" si="59"/>
        <v>0.55056039302605586</v>
      </c>
      <c r="M233" s="25">
        <f t="shared" ca="1" si="60"/>
        <v>192217936476742.78</v>
      </c>
      <c r="N233" s="25">
        <f t="shared" ca="1" si="61"/>
        <v>224814688929288.16</v>
      </c>
      <c r="O233" s="25">
        <f t="shared" ca="1" si="62"/>
        <v>4225704322901.6958</v>
      </c>
      <c r="P233" s="8">
        <f t="shared" ca="1" si="63"/>
        <v>0.74199756942058503</v>
      </c>
    </row>
    <row r="234" spans="1:16">
      <c r="A234">
        <v>33345</v>
      </c>
      <c r="B234">
        <v>6.9934000057401136E-3</v>
      </c>
      <c r="D234" s="25">
        <f t="shared" si="52"/>
        <v>3.3344999999999998</v>
      </c>
      <c r="E234" s="25">
        <f t="shared" si="53"/>
        <v>0.69934000057401136</v>
      </c>
      <c r="F234" s="25">
        <f t="shared" si="54"/>
        <v>11.118890249999998</v>
      </c>
      <c r="G234" s="25">
        <f t="shared" si="55"/>
        <v>37.075939538624993</v>
      </c>
      <c r="H234" s="25">
        <f t="shared" si="56"/>
        <v>123.62972039154502</v>
      </c>
      <c r="I234" s="25">
        <f t="shared" si="57"/>
        <v>2.3319492319140407</v>
      </c>
      <c r="J234" s="25">
        <f t="shared" si="58"/>
        <v>7.7758847138173683</v>
      </c>
      <c r="K234" s="25">
        <f t="shared" ca="1" si="64"/>
        <v>0.12669088028148023</v>
      </c>
      <c r="L234" s="25">
        <f t="shared" ca="1" si="59"/>
        <v>0.32792701497180976</v>
      </c>
      <c r="M234" s="25">
        <f t="shared" ca="1" si="60"/>
        <v>196632213567596.75</v>
      </c>
      <c r="N234" s="25">
        <f t="shared" ca="1" si="61"/>
        <v>227100526831469.16</v>
      </c>
      <c r="O234" s="25">
        <f t="shared" ca="1" si="62"/>
        <v>4253135272268.604</v>
      </c>
      <c r="P234" s="8">
        <f t="shared" ca="1" si="63"/>
        <v>0.57264912029253112</v>
      </c>
    </row>
    <row r="235" spans="1:16">
      <c r="A235">
        <v>33395</v>
      </c>
      <c r="B235">
        <v>1.2679399995249696E-2</v>
      </c>
      <c r="D235" s="25">
        <f t="shared" si="52"/>
        <v>3.3395000000000001</v>
      </c>
      <c r="E235" s="25">
        <f t="shared" si="53"/>
        <v>1.2679399995249696</v>
      </c>
      <c r="F235" s="25">
        <f t="shared" si="54"/>
        <v>11.152260250000001</v>
      </c>
      <c r="G235" s="25">
        <f t="shared" si="55"/>
        <v>37.242973104875006</v>
      </c>
      <c r="H235" s="25">
        <f t="shared" si="56"/>
        <v>124.37290868373009</v>
      </c>
      <c r="I235" s="25">
        <f t="shared" si="57"/>
        <v>4.2342856284136365</v>
      </c>
      <c r="J235" s="25">
        <f t="shared" si="58"/>
        <v>14.140396856087341</v>
      </c>
      <c r="K235" s="25">
        <f t="shared" ca="1" si="64"/>
        <v>0.12501378991718592</v>
      </c>
      <c r="L235" s="25">
        <f t="shared" ca="1" si="59"/>
        <v>1.3062803206084155</v>
      </c>
      <c r="M235" s="25">
        <f t="shared" ca="1" si="60"/>
        <v>198031421388734.78</v>
      </c>
      <c r="N235" s="25">
        <f t="shared" ca="1" si="61"/>
        <v>227817337502976.56</v>
      </c>
      <c r="O235" s="25">
        <f t="shared" ca="1" si="62"/>
        <v>4261637745526.7642</v>
      </c>
      <c r="P235" s="8">
        <f t="shared" ca="1" si="63"/>
        <v>1.1429262096077837</v>
      </c>
    </row>
    <row r="236" spans="1:16">
      <c r="A236">
        <v>33417.5</v>
      </c>
      <c r="B236">
        <v>9.238099999492988E-3</v>
      </c>
      <c r="D236" s="25">
        <f t="shared" si="52"/>
        <v>3.3417500000000002</v>
      </c>
      <c r="E236" s="25">
        <f t="shared" si="53"/>
        <v>0.9238099999492988</v>
      </c>
      <c r="F236" s="25">
        <f t="shared" si="54"/>
        <v>11.167293062500001</v>
      </c>
      <c r="G236" s="25">
        <f t="shared" si="55"/>
        <v>37.318301591609377</v>
      </c>
      <c r="H236" s="25">
        <f t="shared" si="56"/>
        <v>124.70843434376064</v>
      </c>
      <c r="I236" s="25">
        <f t="shared" si="57"/>
        <v>3.0871420673305696</v>
      </c>
      <c r="J236" s="25">
        <f t="shared" si="58"/>
        <v>10.316457003501931</v>
      </c>
      <c r="K236" s="25">
        <f t="shared" ca="1" si="64"/>
        <v>0.12425817001344797</v>
      </c>
      <c r="L236" s="25">
        <f t="shared" ca="1" si="59"/>
        <v>0.63928312875376769</v>
      </c>
      <c r="M236" s="25">
        <f t="shared" ca="1" si="60"/>
        <v>198659978615950.78</v>
      </c>
      <c r="N236" s="25">
        <f t="shared" ca="1" si="61"/>
        <v>228138127315777.66</v>
      </c>
      <c r="O236" s="25">
        <f t="shared" ca="1" si="62"/>
        <v>4265426873404.4365</v>
      </c>
      <c r="P236" s="8">
        <f t="shared" ca="1" si="63"/>
        <v>0.79955182993585083</v>
      </c>
    </row>
    <row r="237" spans="1:16">
      <c r="A237">
        <v>33422</v>
      </c>
      <c r="B237">
        <v>3.1498399985139258E-3</v>
      </c>
      <c r="D237" s="25">
        <f t="shared" si="52"/>
        <v>3.3422000000000001</v>
      </c>
      <c r="E237" s="25">
        <f t="shared" si="53"/>
        <v>0.31498399985139258</v>
      </c>
      <c r="F237" s="25">
        <f t="shared" si="54"/>
        <v>11.170300840000001</v>
      </c>
      <c r="G237" s="25">
        <f t="shared" si="55"/>
        <v>37.333379467448005</v>
      </c>
      <c r="H237" s="25">
        <f t="shared" si="56"/>
        <v>124.77562085610474</v>
      </c>
      <c r="I237" s="25">
        <f t="shared" si="57"/>
        <v>1.0527395243033244</v>
      </c>
      <c r="J237" s="25">
        <f t="shared" si="58"/>
        <v>3.5184660381265709</v>
      </c>
      <c r="K237" s="25">
        <f t="shared" ca="1" si="64"/>
        <v>0.12410697682035621</v>
      </c>
      <c r="L237" s="25">
        <f t="shared" ca="1" si="59"/>
        <v>3.6434037921190793E-2</v>
      </c>
      <c r="M237" s="25">
        <f t="shared" ca="1" si="60"/>
        <v>198785608058356.19</v>
      </c>
      <c r="N237" s="25">
        <f t="shared" ca="1" si="61"/>
        <v>228202152687164.03</v>
      </c>
      <c r="O237" s="25">
        <f t="shared" ca="1" si="62"/>
        <v>4266181939711.8027</v>
      </c>
      <c r="P237" s="8">
        <f t="shared" ca="1" si="63"/>
        <v>0.19087702303103637</v>
      </c>
    </row>
    <row r="238" spans="1:16">
      <c r="A238">
        <v>33426.5</v>
      </c>
      <c r="B238">
        <v>6.0615799957304262E-3</v>
      </c>
      <c r="D238" s="25">
        <f t="shared" si="52"/>
        <v>3.3426499999999999</v>
      </c>
      <c r="E238" s="25">
        <f t="shared" si="53"/>
        <v>0.60615799957304262</v>
      </c>
      <c r="F238" s="25">
        <f t="shared" si="54"/>
        <v>11.1733090225</v>
      </c>
      <c r="G238" s="25">
        <f t="shared" si="55"/>
        <v>37.34846140405962</v>
      </c>
      <c r="H238" s="25">
        <f t="shared" si="56"/>
        <v>124.84283451227991</v>
      </c>
      <c r="I238" s="25">
        <f t="shared" si="57"/>
        <v>2.0261740372728307</v>
      </c>
      <c r="J238" s="25">
        <f t="shared" si="58"/>
        <v>6.7727906456900273</v>
      </c>
      <c r="K238" s="25">
        <f t="shared" ca="1" si="64"/>
        <v>0.12395576055648316</v>
      </c>
      <c r="L238" s="25">
        <f t="shared" ca="1" si="59"/>
        <v>0.23251899931258313</v>
      </c>
      <c r="M238" s="25">
        <f t="shared" ca="1" si="60"/>
        <v>198911210017732.75</v>
      </c>
      <c r="N238" s="25">
        <f t="shared" ca="1" si="61"/>
        <v>228266133809180.94</v>
      </c>
      <c r="O238" s="25">
        <f t="shared" ca="1" si="62"/>
        <v>4266936085650.8174</v>
      </c>
      <c r="P238" s="8">
        <f t="shared" ca="1" si="63"/>
        <v>0.48220223901655945</v>
      </c>
    </row>
    <row r="239" spans="1:16">
      <c r="A239">
        <v>33450.5</v>
      </c>
      <c r="B239">
        <v>3.5908599966205657E-3</v>
      </c>
      <c r="D239" s="25">
        <f t="shared" si="52"/>
        <v>3.3450500000000001</v>
      </c>
      <c r="E239" s="25">
        <f t="shared" si="53"/>
        <v>0.35908599966205657</v>
      </c>
      <c r="F239" s="25">
        <f t="shared" si="54"/>
        <v>11.1893595025</v>
      </c>
      <c r="G239" s="25">
        <f t="shared" si="55"/>
        <v>37.428967003837627</v>
      </c>
      <c r="H239" s="25">
        <f t="shared" si="56"/>
        <v>125.20176607618706</v>
      </c>
      <c r="I239" s="25">
        <f t="shared" si="57"/>
        <v>1.2011606231695624</v>
      </c>
      <c r="J239" s="25">
        <f t="shared" si="58"/>
        <v>4.0179423425333445</v>
      </c>
      <c r="K239" s="25">
        <f t="shared" ca="1" si="64"/>
        <v>0.12314888417596315</v>
      </c>
      <c r="L239" s="25">
        <f t="shared" ca="1" si="59"/>
        <v>5.5666322463898181E-2</v>
      </c>
      <c r="M239" s="25">
        <f t="shared" ca="1" si="60"/>
        <v>199580620350204.38</v>
      </c>
      <c r="N239" s="25">
        <f t="shared" ca="1" si="61"/>
        <v>228606618214038.63</v>
      </c>
      <c r="O239" s="25">
        <f t="shared" ca="1" si="62"/>
        <v>4270942642536.8311</v>
      </c>
      <c r="P239" s="8">
        <f t="shared" ca="1" si="63"/>
        <v>0.23593711548609342</v>
      </c>
    </row>
    <row r="240" spans="1:16">
      <c r="A240">
        <v>33454</v>
      </c>
      <c r="B240">
        <v>1.8887999613070861E-4</v>
      </c>
      <c r="D240" s="25">
        <f t="shared" si="52"/>
        <v>3.3454000000000002</v>
      </c>
      <c r="E240" s="25">
        <f t="shared" si="53"/>
        <v>1.8887999613070861E-2</v>
      </c>
      <c r="F240" s="25">
        <f t="shared" si="54"/>
        <v>11.191701160000001</v>
      </c>
      <c r="G240" s="25">
        <f t="shared" si="55"/>
        <v>37.440717060664007</v>
      </c>
      <c r="H240" s="25">
        <f t="shared" si="56"/>
        <v>125.25417485474537</v>
      </c>
      <c r="I240" s="25">
        <f t="shared" si="57"/>
        <v>6.3187913905567258E-2</v>
      </c>
      <c r="J240" s="25">
        <f t="shared" si="58"/>
        <v>0.2113888471796847</v>
      </c>
      <c r="K240" s="25">
        <f t="shared" ca="1" si="64"/>
        <v>0.12303115987509505</v>
      </c>
      <c r="L240" s="25">
        <f t="shared" ca="1" si="59"/>
        <v>1.0845797829361655E-2</v>
      </c>
      <c r="M240" s="25">
        <f t="shared" ca="1" si="60"/>
        <v>199678176648193.28</v>
      </c>
      <c r="N240" s="25">
        <f t="shared" ca="1" si="61"/>
        <v>228656166773536.72</v>
      </c>
      <c r="O240" s="25">
        <f t="shared" ca="1" si="62"/>
        <v>4271524741800.8408</v>
      </c>
      <c r="P240" s="8">
        <f t="shared" ca="1" si="63"/>
        <v>-0.10414316026202419</v>
      </c>
    </row>
    <row r="241" spans="1:16">
      <c r="A241">
        <v>33458.5</v>
      </c>
      <c r="B241">
        <v>-6.899379994138144E-3</v>
      </c>
      <c r="D241" s="25">
        <f t="shared" si="52"/>
        <v>3.34585</v>
      </c>
      <c r="E241" s="25">
        <f t="shared" si="53"/>
        <v>-0.6899379994138144</v>
      </c>
      <c r="F241" s="25">
        <f t="shared" si="54"/>
        <v>11.1947122225</v>
      </c>
      <c r="G241" s="25">
        <f t="shared" si="55"/>
        <v>37.455827889651623</v>
      </c>
      <c r="H241" s="25">
        <f t="shared" si="56"/>
        <v>125.32158174459089</v>
      </c>
      <c r="I241" s="25">
        <f t="shared" si="57"/>
        <v>-2.3084290553387108</v>
      </c>
      <c r="J241" s="25">
        <f t="shared" si="58"/>
        <v>-7.7236573548050256</v>
      </c>
      <c r="K241" s="25">
        <f t="shared" ca="1" si="64"/>
        <v>0.1228797795523322</v>
      </c>
      <c r="L241" s="25">
        <f t="shared" ca="1" si="59"/>
        <v>0.66067274180345958</v>
      </c>
      <c r="M241" s="25">
        <f t="shared" ca="1" si="60"/>
        <v>199803581338944.19</v>
      </c>
      <c r="N241" s="25">
        <f t="shared" ca="1" si="61"/>
        <v>228719832588961.75</v>
      </c>
      <c r="O241" s="25">
        <f t="shared" ca="1" si="62"/>
        <v>4272272335370.2178</v>
      </c>
      <c r="P241" s="8">
        <f t="shared" ca="1" si="63"/>
        <v>-0.8128177789661466</v>
      </c>
    </row>
    <row r="242" spans="1:16">
      <c r="A242">
        <v>33549</v>
      </c>
      <c r="B242">
        <v>-2.0077199951629154E-3</v>
      </c>
      <c r="D242" s="25">
        <f t="shared" si="52"/>
        <v>3.3549000000000002</v>
      </c>
      <c r="E242" s="25">
        <f t="shared" si="53"/>
        <v>-0.20077199951629154</v>
      </c>
      <c r="F242" s="25">
        <f t="shared" si="54"/>
        <v>11.255354010000001</v>
      </c>
      <c r="G242" s="25">
        <f t="shared" si="55"/>
        <v>37.760587168149009</v>
      </c>
      <c r="H242" s="25">
        <f t="shared" si="56"/>
        <v>126.68299389042311</v>
      </c>
      <c r="I242" s="25">
        <f t="shared" si="57"/>
        <v>-0.67356998117720657</v>
      </c>
      <c r="J242" s="25">
        <f t="shared" si="58"/>
        <v>-2.2597599298514104</v>
      </c>
      <c r="K242" s="25">
        <f t="shared" ca="1" si="64"/>
        <v>0.1198304555045957</v>
      </c>
      <c r="L242" s="25">
        <f t="shared" ca="1" si="59"/>
        <v>0.10278593416542003</v>
      </c>
      <c r="M242" s="25">
        <f t="shared" ca="1" si="60"/>
        <v>202319579909049.16</v>
      </c>
      <c r="N242" s="25">
        <f t="shared" ca="1" si="61"/>
        <v>229990761070397.94</v>
      </c>
      <c r="O242" s="25">
        <f t="shared" ca="1" si="62"/>
        <v>4287111096629.0132</v>
      </c>
      <c r="P242" s="8">
        <f t="shared" ca="1" si="63"/>
        <v>-0.32060245502088724</v>
      </c>
    </row>
    <row r="243" spans="1:16">
      <c r="A243">
        <v>34922</v>
      </c>
      <c r="B243">
        <v>4.7298400022555143E-3</v>
      </c>
      <c r="D243" s="25">
        <f t="shared" si="52"/>
        <v>3.4922</v>
      </c>
      <c r="E243" s="25">
        <f t="shared" si="53"/>
        <v>0.47298400022555143</v>
      </c>
      <c r="F243" s="25">
        <f t="shared" si="54"/>
        <v>12.195460839999999</v>
      </c>
      <c r="G243" s="25">
        <f t="shared" si="55"/>
        <v>42.588988345447994</v>
      </c>
      <c r="H243" s="25">
        <f t="shared" si="56"/>
        <v>148.72926509997347</v>
      </c>
      <c r="I243" s="25">
        <f t="shared" si="57"/>
        <v>1.6517547255876708</v>
      </c>
      <c r="J243" s="25">
        <f t="shared" si="58"/>
        <v>5.7682578526972641</v>
      </c>
      <c r="K243" s="25">
        <f t="shared" ca="1" si="64"/>
        <v>7.2423690582866684E-2</v>
      </c>
      <c r="L243" s="25">
        <f t="shared" ca="1" si="59"/>
        <v>0.16044856166104349</v>
      </c>
      <c r="M243" s="25">
        <f t="shared" ca="1" si="60"/>
        <v>238755161172074.09</v>
      </c>
      <c r="N243" s="25">
        <f t="shared" ca="1" si="61"/>
        <v>246949629196859.41</v>
      </c>
      <c r="O243" s="25">
        <f t="shared" ca="1" si="62"/>
        <v>4465145314467.6973</v>
      </c>
      <c r="P243" s="8">
        <f t="shared" ca="1" si="63"/>
        <v>0.40056030964268474</v>
      </c>
    </row>
    <row r="244" spans="1:16">
      <c r="A244">
        <v>35021.5</v>
      </c>
      <c r="B244">
        <v>-2.5550200007273816E-3</v>
      </c>
      <c r="D244" s="25">
        <f t="shared" si="52"/>
        <v>3.5021499999999999</v>
      </c>
      <c r="E244" s="25">
        <f t="shared" si="53"/>
        <v>-0.25550200007273816</v>
      </c>
      <c r="F244" s="25">
        <f t="shared" si="54"/>
        <v>12.265054622499999</v>
      </c>
      <c r="G244" s="25">
        <f t="shared" si="55"/>
        <v>42.954061046188372</v>
      </c>
      <c r="H244" s="25">
        <f t="shared" si="56"/>
        <v>150.4315648929086</v>
      </c>
      <c r="I244" s="25">
        <f t="shared" si="57"/>
        <v>-0.89480632955473993</v>
      </c>
      <c r="J244" s="25">
        <f t="shared" si="58"/>
        <v>-3.1337459870501325</v>
      </c>
      <c r="K244" s="25">
        <f t="shared" ca="1" si="64"/>
        <v>6.8904706160610507E-2</v>
      </c>
      <c r="L244" s="25">
        <f t="shared" ca="1" si="59"/>
        <v>0.10523971104917018</v>
      </c>
      <c r="M244" s="25">
        <f t="shared" ca="1" si="60"/>
        <v>241245000264569.5</v>
      </c>
      <c r="N244" s="25">
        <f t="shared" ca="1" si="61"/>
        <v>248001296134652.19</v>
      </c>
      <c r="O244" s="25">
        <f t="shared" ca="1" si="62"/>
        <v>4474530147125.5781</v>
      </c>
      <c r="P244" s="8">
        <f t="shared" ca="1" si="63"/>
        <v>-0.32440670623334866</v>
      </c>
    </row>
    <row r="245" spans="1:16">
      <c r="A245">
        <v>35021.5</v>
      </c>
      <c r="B245">
        <v>5.4449800009024329E-3</v>
      </c>
      <c r="D245" s="25">
        <f t="shared" si="52"/>
        <v>3.5021499999999999</v>
      </c>
      <c r="E245" s="25">
        <f t="shared" si="53"/>
        <v>0.54449800009024329</v>
      </c>
      <c r="F245" s="25">
        <f t="shared" si="54"/>
        <v>12.265054622499999</v>
      </c>
      <c r="G245" s="25">
        <f t="shared" si="55"/>
        <v>42.954061046188372</v>
      </c>
      <c r="H245" s="25">
        <f t="shared" si="56"/>
        <v>150.4315648929086</v>
      </c>
      <c r="I245" s="25">
        <f t="shared" si="57"/>
        <v>1.9069136710160455</v>
      </c>
      <c r="J245" s="25">
        <f t="shared" si="58"/>
        <v>6.6782977129488437</v>
      </c>
      <c r="K245" s="25">
        <f t="shared" ca="1" si="64"/>
        <v>6.8904706160610507E-2</v>
      </c>
      <c r="L245" s="25">
        <f t="shared" ca="1" si="59"/>
        <v>0.22618898123083808</v>
      </c>
      <c r="M245" s="25">
        <f t="shared" ca="1" si="60"/>
        <v>241245000264569.5</v>
      </c>
      <c r="N245" s="25">
        <f t="shared" ca="1" si="61"/>
        <v>248001296134652.19</v>
      </c>
      <c r="O245" s="25">
        <f t="shared" ca="1" si="62"/>
        <v>4474530147125.5781</v>
      </c>
      <c r="P245" s="8">
        <f t="shared" ca="1" si="63"/>
        <v>0.47559329392963279</v>
      </c>
    </row>
    <row r="246" spans="1:16">
      <c r="A246">
        <v>35026.5</v>
      </c>
      <c r="B246">
        <v>-2.9864200041629374E-3</v>
      </c>
      <c r="D246" s="25">
        <f t="shared" si="52"/>
        <v>3.50265</v>
      </c>
      <c r="E246" s="25">
        <f t="shared" si="53"/>
        <v>-0.29864200041629374</v>
      </c>
      <c r="F246" s="25">
        <f t="shared" si="54"/>
        <v>12.2685570225</v>
      </c>
      <c r="G246" s="25">
        <f t="shared" si="55"/>
        <v>42.972461254859624</v>
      </c>
      <c r="H246" s="25">
        <f t="shared" si="56"/>
        <v>150.51749141433405</v>
      </c>
      <c r="I246" s="25">
        <f t="shared" si="57"/>
        <v>-1.0460384027581313</v>
      </c>
      <c r="J246" s="25">
        <f t="shared" si="58"/>
        <v>-3.6639064114207689</v>
      </c>
      <c r="K246" s="25">
        <f t="shared" ca="1" si="64"/>
        <v>6.8727575130995144E-2</v>
      </c>
      <c r="L246" s="25">
        <f t="shared" ca="1" si="59"/>
        <v>0.13496040503779519</v>
      </c>
      <c r="M246" s="25">
        <f t="shared" ca="1" si="60"/>
        <v>241369503690470.44</v>
      </c>
      <c r="N246" s="25">
        <f t="shared" ca="1" si="61"/>
        <v>248053486776155</v>
      </c>
      <c r="O246" s="25">
        <f t="shared" ca="1" si="62"/>
        <v>4474988963911.0166</v>
      </c>
      <c r="P246" s="8">
        <f t="shared" ca="1" si="63"/>
        <v>-0.36736957554728888</v>
      </c>
    </row>
    <row r="247" spans="1:16">
      <c r="A247">
        <v>35026.5</v>
      </c>
      <c r="B247">
        <v>6.0135800013085827E-3</v>
      </c>
      <c r="D247" s="25">
        <f t="shared" si="52"/>
        <v>3.50265</v>
      </c>
      <c r="E247" s="25">
        <f t="shared" si="53"/>
        <v>0.60135800013085827</v>
      </c>
      <c r="F247" s="25">
        <f t="shared" si="54"/>
        <v>12.2685570225</v>
      </c>
      <c r="G247" s="25">
        <f t="shared" si="55"/>
        <v>42.972461254859624</v>
      </c>
      <c r="H247" s="25">
        <f t="shared" si="56"/>
        <v>150.51749141433405</v>
      </c>
      <c r="I247" s="25">
        <f t="shared" si="57"/>
        <v>2.1063465991583508</v>
      </c>
      <c r="J247" s="25">
        <f t="shared" si="58"/>
        <v>7.3777949155419975</v>
      </c>
      <c r="K247" s="25">
        <f t="shared" ca="1" si="64"/>
        <v>6.8727575130995144E-2</v>
      </c>
      <c r="L247" s="25">
        <f t="shared" ca="1" si="59"/>
        <v>0.28369516963553482</v>
      </c>
      <c r="M247" s="25">
        <f t="shared" ca="1" si="60"/>
        <v>241369503690470.44</v>
      </c>
      <c r="N247" s="25">
        <f t="shared" ca="1" si="61"/>
        <v>248053486776155</v>
      </c>
      <c r="O247" s="25">
        <f t="shared" ca="1" si="62"/>
        <v>4474988963911.0166</v>
      </c>
      <c r="P247" s="8">
        <f t="shared" ca="1" si="63"/>
        <v>0.53263042499986313</v>
      </c>
    </row>
    <row r="248" spans="1:16">
      <c r="A248">
        <v>35035.5</v>
      </c>
      <c r="B248">
        <v>1.8370600009802729E-3</v>
      </c>
      <c r="D248" s="25">
        <f t="shared" si="52"/>
        <v>3.5035500000000002</v>
      </c>
      <c r="E248" s="25">
        <f t="shared" si="53"/>
        <v>0.18370600009802729</v>
      </c>
      <c r="F248" s="25">
        <f t="shared" si="54"/>
        <v>12.274862602500001</v>
      </c>
      <c r="G248" s="25">
        <f t="shared" si="55"/>
        <v>43.00559487098888</v>
      </c>
      <c r="H248" s="25">
        <f t="shared" si="56"/>
        <v>150.6722519102531</v>
      </c>
      <c r="I248" s="25">
        <f t="shared" si="57"/>
        <v>0.64362315664344349</v>
      </c>
      <c r="J248" s="25">
        <f t="shared" si="58"/>
        <v>2.2549659104581368</v>
      </c>
      <c r="K248" s="25">
        <f t="shared" ca="1" si="64"/>
        <v>6.8408667501923093E-2</v>
      </c>
      <c r="L248" s="25">
        <f t="shared" ca="1" si="59"/>
        <v>1.3293474903776671E-2</v>
      </c>
      <c r="M248" s="25">
        <f t="shared" ca="1" si="60"/>
        <v>241593460411107.19</v>
      </c>
      <c r="N248" s="25">
        <f t="shared" ca="1" si="61"/>
        <v>248147271095336.47</v>
      </c>
      <c r="O248" s="25">
        <f t="shared" ca="1" si="62"/>
        <v>4475811747857.6758</v>
      </c>
      <c r="P248" s="8">
        <f t="shared" ca="1" si="63"/>
        <v>0.1152973325961042</v>
      </c>
    </row>
    <row r="249" spans="1:16">
      <c r="A249">
        <v>35040</v>
      </c>
      <c r="B249">
        <v>7.4879999738186598E-4</v>
      </c>
      <c r="D249" s="25">
        <f t="shared" si="52"/>
        <v>3.504</v>
      </c>
      <c r="E249" s="25">
        <f t="shared" si="53"/>
        <v>7.4879999738186598E-2</v>
      </c>
      <c r="F249" s="25">
        <f t="shared" si="54"/>
        <v>12.278015999999999</v>
      </c>
      <c r="G249" s="25">
        <f t="shared" si="55"/>
        <v>43.022168063999999</v>
      </c>
      <c r="H249" s="25">
        <f t="shared" si="56"/>
        <v>150.74967689625598</v>
      </c>
      <c r="I249" s="25">
        <f t="shared" si="57"/>
        <v>0.26237951908260582</v>
      </c>
      <c r="J249" s="25">
        <f t="shared" si="58"/>
        <v>0.91937783486545077</v>
      </c>
      <c r="K249" s="25">
        <f t="shared" ca="1" si="64"/>
        <v>6.8249179081215194E-2</v>
      </c>
      <c r="L249" s="25">
        <f t="shared" ca="1" si="59"/>
        <v>4.3967782584918676E-5</v>
      </c>
      <c r="M249" s="25">
        <f t="shared" ca="1" si="60"/>
        <v>241705366611253.5</v>
      </c>
      <c r="N249" s="25">
        <f t="shared" ca="1" si="61"/>
        <v>248194086641171.72</v>
      </c>
      <c r="O249" s="25">
        <f t="shared" ca="1" si="62"/>
        <v>4476221651522.7979</v>
      </c>
      <c r="P249" s="8">
        <f t="shared" ca="1" si="63"/>
        <v>6.6308206569714034E-3</v>
      </c>
    </row>
    <row r="250" spans="1:16">
      <c r="A250">
        <v>35040</v>
      </c>
      <c r="B250">
        <v>5.7488000020384789E-3</v>
      </c>
      <c r="D250" s="25">
        <f t="shared" si="52"/>
        <v>3.504</v>
      </c>
      <c r="E250" s="25">
        <f t="shared" si="53"/>
        <v>0.57488000020384789</v>
      </c>
      <c r="F250" s="25">
        <f t="shared" si="54"/>
        <v>12.278015999999999</v>
      </c>
      <c r="G250" s="25">
        <f t="shared" si="55"/>
        <v>43.022168063999999</v>
      </c>
      <c r="H250" s="25">
        <f t="shared" si="56"/>
        <v>150.74967689625598</v>
      </c>
      <c r="I250" s="25">
        <f t="shared" si="57"/>
        <v>2.0143795207142832</v>
      </c>
      <c r="J250" s="25">
        <f t="shared" si="58"/>
        <v>7.0583858405828481</v>
      </c>
      <c r="K250" s="25">
        <f t="shared" ca="1" si="64"/>
        <v>6.8249179081215194E-2</v>
      </c>
      <c r="L250" s="25">
        <f t="shared" ca="1" si="59"/>
        <v>0.25667478891139306</v>
      </c>
      <c r="M250" s="25">
        <f t="shared" ca="1" si="60"/>
        <v>241705366611253.5</v>
      </c>
      <c r="N250" s="25">
        <f t="shared" ca="1" si="61"/>
        <v>248194086641171.72</v>
      </c>
      <c r="O250" s="25">
        <f t="shared" ca="1" si="62"/>
        <v>4476221651522.7979</v>
      </c>
      <c r="P250" s="8">
        <f t="shared" ca="1" si="63"/>
        <v>0.50663082112263269</v>
      </c>
    </row>
    <row r="251" spans="1:16">
      <c r="A251">
        <v>35058</v>
      </c>
      <c r="B251">
        <v>-6.0423999821068719E-4</v>
      </c>
      <c r="D251" s="25">
        <f t="shared" si="52"/>
        <v>3.5057999999999998</v>
      </c>
      <c r="E251" s="25">
        <f t="shared" si="53"/>
        <v>-6.0423999821068719E-2</v>
      </c>
      <c r="F251" s="25">
        <f t="shared" si="54"/>
        <v>12.290633639999999</v>
      </c>
      <c r="G251" s="25">
        <f t="shared" si="55"/>
        <v>43.088503415111994</v>
      </c>
      <c r="H251" s="25">
        <f t="shared" si="56"/>
        <v>151.05967527269962</v>
      </c>
      <c r="I251" s="25">
        <f t="shared" si="57"/>
        <v>-0.21183445857270269</v>
      </c>
      <c r="J251" s="25">
        <f t="shared" si="58"/>
        <v>-0.74264924486418105</v>
      </c>
      <c r="K251" s="25">
        <f t="shared" ca="1" si="64"/>
        <v>6.7610994690569304E-2</v>
      </c>
      <c r="L251" s="25">
        <f t="shared" ca="1" si="59"/>
        <v>1.6392959819595179E-2</v>
      </c>
      <c r="M251" s="25">
        <f t="shared" ca="1" si="60"/>
        <v>242152509144027.19</v>
      </c>
      <c r="N251" s="25">
        <f t="shared" ca="1" si="61"/>
        <v>248380837699889.53</v>
      </c>
      <c r="O251" s="25">
        <f t="shared" ca="1" si="62"/>
        <v>4477851340891.7188</v>
      </c>
      <c r="P251" s="8">
        <f t="shared" ca="1" si="63"/>
        <v>-0.12803499451163802</v>
      </c>
    </row>
    <row r="252" spans="1:16">
      <c r="A252">
        <v>35139.5</v>
      </c>
      <c r="B252">
        <v>-1.5360599936684594E-3</v>
      </c>
      <c r="D252" s="25">
        <f t="shared" si="52"/>
        <v>3.5139499999999999</v>
      </c>
      <c r="E252" s="25">
        <f t="shared" si="53"/>
        <v>-0.15360599936684594</v>
      </c>
      <c r="F252" s="25">
        <f t="shared" si="54"/>
        <v>12.347844602499999</v>
      </c>
      <c r="G252" s="25">
        <f t="shared" si="55"/>
        <v>43.389708540954871</v>
      </c>
      <c r="H252" s="25">
        <f t="shared" si="56"/>
        <v>152.46926632748836</v>
      </c>
      <c r="I252" s="25">
        <f t="shared" si="57"/>
        <v>-0.53976380147512826</v>
      </c>
      <c r="J252" s="25">
        <f t="shared" si="58"/>
        <v>-1.8967030101935269</v>
      </c>
      <c r="K252" s="25">
        <f t="shared" ca="1" si="64"/>
        <v>6.471681816294983E-2</v>
      </c>
      <c r="L252" s="25">
        <f t="shared" ca="1" si="59"/>
        <v>4.76648526541485E-2</v>
      </c>
      <c r="M252" s="25">
        <f t="shared" ca="1" si="60"/>
        <v>244167335797137.13</v>
      </c>
      <c r="N252" s="25">
        <f t="shared" ca="1" si="61"/>
        <v>249216146795720.81</v>
      </c>
      <c r="O252" s="25">
        <f t="shared" ca="1" si="62"/>
        <v>4485031269025.1035</v>
      </c>
      <c r="P252" s="8">
        <f t="shared" ca="1" si="63"/>
        <v>-0.21832281752979577</v>
      </c>
    </row>
    <row r="253" spans="1:16">
      <c r="A253">
        <v>35191</v>
      </c>
      <c r="B253">
        <v>3.1205199993564747E-3</v>
      </c>
      <c r="D253" s="25">
        <f t="shared" si="52"/>
        <v>3.5190999999999999</v>
      </c>
      <c r="E253" s="25">
        <f t="shared" si="53"/>
        <v>0.31205199993564747</v>
      </c>
      <c r="F253" s="25">
        <f t="shared" si="54"/>
        <v>12.38406481</v>
      </c>
      <c r="G253" s="25">
        <f t="shared" si="55"/>
        <v>43.580762472871001</v>
      </c>
      <c r="H253" s="25">
        <f t="shared" si="56"/>
        <v>153.36506121828035</v>
      </c>
      <c r="I253" s="25">
        <f t="shared" si="57"/>
        <v>1.0981421929735369</v>
      </c>
      <c r="J253" s="25">
        <f t="shared" si="58"/>
        <v>3.8644721912931734</v>
      </c>
      <c r="K253" s="25">
        <f t="shared" ca="1" si="64"/>
        <v>6.28840808781439E-2</v>
      </c>
      <c r="L253" s="25">
        <f t="shared" ca="1" si="59"/>
        <v>6.2084651887446655E-2</v>
      </c>
      <c r="M253" s="25">
        <f t="shared" ca="1" si="60"/>
        <v>245432189134629.22</v>
      </c>
      <c r="N253" s="25">
        <f t="shared" ca="1" si="61"/>
        <v>249735286368897.97</v>
      </c>
      <c r="O253" s="25">
        <f t="shared" ca="1" si="62"/>
        <v>4489399988190.1367</v>
      </c>
      <c r="P253" s="8">
        <f t="shared" ca="1" si="63"/>
        <v>0.24916791905750357</v>
      </c>
    </row>
    <row r="254" spans="1:16">
      <c r="A254">
        <v>35207.5</v>
      </c>
      <c r="B254">
        <v>7.9689999984111637E-4</v>
      </c>
      <c r="D254" s="25">
        <f t="shared" si="52"/>
        <v>3.52075</v>
      </c>
      <c r="E254" s="25">
        <f t="shared" si="53"/>
        <v>7.9689999984111637E-2</v>
      </c>
      <c r="F254" s="25">
        <f t="shared" si="54"/>
        <v>12.395680562500001</v>
      </c>
      <c r="G254" s="25">
        <f t="shared" si="55"/>
        <v>43.642092340421875</v>
      </c>
      <c r="H254" s="25">
        <f t="shared" si="56"/>
        <v>153.65289660754033</v>
      </c>
      <c r="I254" s="25">
        <f t="shared" si="57"/>
        <v>0.28056856744406106</v>
      </c>
      <c r="J254" s="25">
        <f t="shared" si="58"/>
        <v>0.98781178382867796</v>
      </c>
      <c r="K254" s="25">
        <f t="shared" ca="1" si="64"/>
        <v>6.2296254058279543E-2</v>
      </c>
      <c r="L254" s="25">
        <f t="shared" ca="1" si="59"/>
        <v>3.0254239733240053E-4</v>
      </c>
      <c r="M254" s="25">
        <f t="shared" ca="1" si="60"/>
        <v>245836055113064.81</v>
      </c>
      <c r="N254" s="25">
        <f t="shared" ca="1" si="61"/>
        <v>249900183855376.94</v>
      </c>
      <c r="O254" s="25">
        <f t="shared" ca="1" si="62"/>
        <v>4490772067619.3359</v>
      </c>
      <c r="P254" s="8">
        <f t="shared" ca="1" si="63"/>
        <v>1.7393745925832094E-2</v>
      </c>
    </row>
    <row r="255" spans="1:16">
      <c r="A255">
        <v>35434</v>
      </c>
      <c r="B255">
        <v>-6.4551999821560457E-4</v>
      </c>
      <c r="D255" s="25">
        <f t="shared" ref="D255:D318" si="65">A255/A$18</f>
        <v>3.5434000000000001</v>
      </c>
      <c r="E255" s="25">
        <f t="shared" ref="E255:E318" si="66">B255/B$18</f>
        <v>-6.4551999821560457E-2</v>
      </c>
      <c r="F255" s="25">
        <f t="shared" ref="F255:F318" si="67">D255*D255</f>
        <v>12.55568356</v>
      </c>
      <c r="G255" s="25">
        <f t="shared" ref="G255:G318" si="68">D255*F255</f>
        <v>44.489809126503999</v>
      </c>
      <c r="H255" s="25">
        <f t="shared" ref="H255:H318" si="69">F255*F255</f>
        <v>157.64518965885429</v>
      </c>
      <c r="I255" s="25">
        <f t="shared" ref="I255:I318" si="70">E255*D255</f>
        <v>-0.22873355616771734</v>
      </c>
      <c r="J255" s="25">
        <f t="shared" ref="J255:J318" si="71">I255*D255</f>
        <v>-0.81049448292468962</v>
      </c>
      <c r="K255" s="25">
        <f t="shared" ca="1" si="64"/>
        <v>5.41956417937004E-2</v>
      </c>
      <c r="L255" s="25">
        <f t="shared" ref="L255:L318" ca="1" si="72">+(K255-E255)^2</f>
        <v>1.4101002389186433E-2</v>
      </c>
      <c r="M255" s="25">
        <f t="shared" ref="M255:M318" ca="1" si="73">(M$1-M$2*D255+M$3*F255)^2</f>
        <v>251310942412601.94</v>
      </c>
      <c r="N255" s="25">
        <f t="shared" ref="N255:N318" ca="1" si="74">(-M$2+M$4*D255-M$5*F255)^2</f>
        <v>252093247425832.94</v>
      </c>
      <c r="O255" s="25">
        <f t="shared" ref="O255:O318" ca="1" si="75">+(M$3-D255*M$5+F255*M$6)^2</f>
        <v>4508249051201.3164</v>
      </c>
      <c r="P255" s="8">
        <f t="shared" ref="P255:P318" ca="1" si="76">+E255-K255</f>
        <v>-0.11874764161526086</v>
      </c>
    </row>
    <row r="256" spans="1:16">
      <c r="A256">
        <v>36367.5</v>
      </c>
      <c r="B256">
        <v>7.1210000169230625E-4</v>
      </c>
      <c r="D256" s="25">
        <f t="shared" si="65"/>
        <v>3.6367500000000001</v>
      </c>
      <c r="E256" s="25">
        <f t="shared" si="66"/>
        <v>7.1210000169230625E-2</v>
      </c>
      <c r="F256" s="25">
        <f t="shared" si="67"/>
        <v>13.225950562500001</v>
      </c>
      <c r="G256" s="25">
        <f t="shared" si="68"/>
        <v>48.09947570817188</v>
      </c>
      <c r="H256" s="25">
        <f t="shared" si="69"/>
        <v>174.9257682816941</v>
      </c>
      <c r="I256" s="25">
        <f t="shared" si="70"/>
        <v>0.25897296811544951</v>
      </c>
      <c r="J256" s="25">
        <f t="shared" si="71"/>
        <v>0.94181994179386108</v>
      </c>
      <c r="K256" s="25">
        <f t="shared" ca="1" si="64"/>
        <v>2.0192824657289554E-2</v>
      </c>
      <c r="L256" s="25">
        <f t="shared" ca="1" si="72"/>
        <v>2.6027521972161998E-3</v>
      </c>
      <c r="M256" s="25">
        <f t="shared" ca="1" si="73"/>
        <v>272405054657222.03</v>
      </c>
      <c r="N256" s="25">
        <f t="shared" ca="1" si="74"/>
        <v>259712502644795.16</v>
      </c>
      <c r="O256" s="25">
        <f t="shared" ca="1" si="75"/>
        <v>4553330024299.2441</v>
      </c>
      <c r="P256" s="8">
        <f t="shared" ca="1" si="76"/>
        <v>5.1017175511941071E-2</v>
      </c>
    </row>
    <row r="257" spans="1:16">
      <c r="A257">
        <v>36517</v>
      </c>
      <c r="B257">
        <v>-5.8867600018857047E-3</v>
      </c>
      <c r="D257" s="25">
        <f t="shared" si="65"/>
        <v>3.6516999999999999</v>
      </c>
      <c r="E257" s="25">
        <f t="shared" si="66"/>
        <v>-0.58867600018857047</v>
      </c>
      <c r="F257" s="25">
        <f t="shared" si="67"/>
        <v>13.33491289</v>
      </c>
      <c r="G257" s="25">
        <f t="shared" si="68"/>
        <v>48.695101400413002</v>
      </c>
      <c r="H257" s="25">
        <f t="shared" si="69"/>
        <v>177.81990178388816</v>
      </c>
      <c r="I257" s="25">
        <f t="shared" si="70"/>
        <v>-2.1496681498886026</v>
      </c>
      <c r="J257" s="25">
        <f t="shared" si="71"/>
        <v>-7.84994318294821</v>
      </c>
      <c r="K257" s="25">
        <f t="shared" ca="1" si="64"/>
        <v>1.4655043400875978E-2</v>
      </c>
      <c r="L257" s="25">
        <f t="shared" ca="1" si="72"/>
        <v>0.36400834815873051</v>
      </c>
      <c r="M257" s="25">
        <f t="shared" ca="1" si="73"/>
        <v>275545984930436.44</v>
      </c>
      <c r="N257" s="25">
        <f t="shared" ca="1" si="74"/>
        <v>260715782096996.38</v>
      </c>
      <c r="O257" s="25">
        <f t="shared" ca="1" si="75"/>
        <v>4556491411573.25</v>
      </c>
      <c r="P257" s="8">
        <f t="shared" ca="1" si="76"/>
        <v>-0.60333104358944645</v>
      </c>
    </row>
    <row r="258" spans="1:16">
      <c r="A258">
        <v>36607.5</v>
      </c>
      <c r="B258">
        <v>8.0049000025610439E-3</v>
      </c>
      <c r="D258" s="25">
        <f t="shared" si="65"/>
        <v>3.6607500000000002</v>
      </c>
      <c r="E258" s="25">
        <f t="shared" si="66"/>
        <v>0.80049000025610439</v>
      </c>
      <c r="F258" s="25">
        <f t="shared" si="67"/>
        <v>13.401090562500002</v>
      </c>
      <c r="G258" s="25">
        <f t="shared" si="68"/>
        <v>49.058042276671884</v>
      </c>
      <c r="H258" s="25">
        <f t="shared" si="69"/>
        <v>179.58922826432664</v>
      </c>
      <c r="I258" s="25">
        <f t="shared" si="70"/>
        <v>2.9303937684375345</v>
      </c>
      <c r="J258" s="25">
        <f t="shared" si="71"/>
        <v>10.727438987807705</v>
      </c>
      <c r="K258" s="25">
        <f t="shared" ca="1" si="64"/>
        <v>1.1290368260346462E-2</v>
      </c>
      <c r="L258" s="25">
        <f t="shared" ca="1" si="72"/>
        <v>0.62283605914223972</v>
      </c>
      <c r="M258" s="25">
        <f t="shared" ca="1" si="73"/>
        <v>277413540918516.69</v>
      </c>
      <c r="N258" s="25">
        <f t="shared" ca="1" si="74"/>
        <v>261293513580109.47</v>
      </c>
      <c r="O258" s="25">
        <f t="shared" ca="1" si="75"/>
        <v>4557858498789.7754</v>
      </c>
      <c r="P258" s="8">
        <f t="shared" ca="1" si="76"/>
        <v>0.78919963199575793</v>
      </c>
    </row>
    <row r="259" spans="1:16">
      <c r="A259">
        <v>36997.5</v>
      </c>
      <c r="B259">
        <v>-6.4429999474668875E-4</v>
      </c>
      <c r="D259" s="25">
        <f t="shared" si="65"/>
        <v>3.6997499999999999</v>
      </c>
      <c r="E259" s="25">
        <f t="shared" si="66"/>
        <v>-6.4429999474668875E-2</v>
      </c>
      <c r="F259" s="25">
        <f t="shared" si="67"/>
        <v>13.688150062499998</v>
      </c>
      <c r="G259" s="25">
        <f t="shared" si="68"/>
        <v>50.642733193734365</v>
      </c>
      <c r="H259" s="25">
        <f t="shared" si="69"/>
        <v>187.36545213351872</v>
      </c>
      <c r="I259" s="25">
        <f t="shared" si="70"/>
        <v>-0.23837489055640618</v>
      </c>
      <c r="J259" s="25">
        <f t="shared" si="71"/>
        <v>-0.88192750133606368</v>
      </c>
      <c r="K259" s="25">
        <f t="shared" ca="1" si="64"/>
        <v>-3.3160861250595142E-3</v>
      </c>
      <c r="L259" s="25">
        <f t="shared" ca="1" si="72"/>
        <v>3.7349104049035613E-3</v>
      </c>
      <c r="M259" s="25">
        <f t="shared" ca="1" si="73"/>
        <v>285161349325693.63</v>
      </c>
      <c r="N259" s="25">
        <f t="shared" ca="1" si="74"/>
        <v>263525785594649.06</v>
      </c>
      <c r="O259" s="25">
        <f t="shared" ca="1" si="75"/>
        <v>4559029401080.7891</v>
      </c>
      <c r="P259" s="8">
        <f t="shared" ca="1" si="76"/>
        <v>-6.1113913349609361E-2</v>
      </c>
    </row>
    <row r="260" spans="1:16">
      <c r="A260">
        <v>38012.5</v>
      </c>
      <c r="B260">
        <v>-4.2185000056633726E-3</v>
      </c>
      <c r="D260" s="25">
        <f t="shared" si="65"/>
        <v>3.80125</v>
      </c>
      <c r="E260" s="25">
        <f t="shared" si="66"/>
        <v>-0.42185000056633726</v>
      </c>
      <c r="F260" s="25">
        <f t="shared" si="67"/>
        <v>14.4495015625</v>
      </c>
      <c r="G260" s="25">
        <f t="shared" si="68"/>
        <v>54.926167814453123</v>
      </c>
      <c r="H260" s="25">
        <f t="shared" si="69"/>
        <v>208.78809540468995</v>
      </c>
      <c r="I260" s="25">
        <f t="shared" si="70"/>
        <v>-1.6035573146527895</v>
      </c>
      <c r="J260" s="25">
        <f t="shared" si="71"/>
        <v>-6.0955222423239164</v>
      </c>
      <c r="K260" s="25">
        <f t="shared" ca="1" si="64"/>
        <v>-4.2142682062080605E-2</v>
      </c>
      <c r="L260" s="25">
        <f t="shared" ca="1" si="72"/>
        <v>0.144177647725693</v>
      </c>
      <c r="M260" s="25">
        <f t="shared" ca="1" si="73"/>
        <v>302899053210417.75</v>
      </c>
      <c r="N260" s="25">
        <f t="shared" ca="1" si="74"/>
        <v>267347559066240.56</v>
      </c>
      <c r="O260" s="25">
        <f t="shared" ca="1" si="75"/>
        <v>4526205373904.1963</v>
      </c>
      <c r="P260" s="8">
        <f t="shared" ca="1" si="76"/>
        <v>-0.37970731850425665</v>
      </c>
    </row>
    <row r="261" spans="1:16">
      <c r="A261">
        <v>38162</v>
      </c>
      <c r="B261">
        <v>-3.8173599969013594E-3</v>
      </c>
      <c r="D261" s="25">
        <f t="shared" si="65"/>
        <v>3.8161999999999998</v>
      </c>
      <c r="E261" s="25">
        <f t="shared" si="66"/>
        <v>-0.38173599969013594</v>
      </c>
      <c r="F261" s="25">
        <f t="shared" si="67"/>
        <v>14.563382439999998</v>
      </c>
      <c r="G261" s="25">
        <f t="shared" si="68"/>
        <v>55.576780067527991</v>
      </c>
      <c r="H261" s="25">
        <f t="shared" si="69"/>
        <v>212.09210809370029</v>
      </c>
      <c r="I261" s="25">
        <f t="shared" si="70"/>
        <v>-1.4567809220174968</v>
      </c>
      <c r="J261" s="25">
        <f t="shared" si="71"/>
        <v>-5.5593673546031708</v>
      </c>
      <c r="K261" s="25">
        <f t="shared" ca="1" si="64"/>
        <v>-4.796064798950106E-2</v>
      </c>
      <c r="L261" s="25">
        <f t="shared" ca="1" si="72"/>
        <v>0.1114059854028825</v>
      </c>
      <c r="M261" s="25">
        <f t="shared" ca="1" si="73"/>
        <v>305198982881601</v>
      </c>
      <c r="N261" s="25">
        <f t="shared" ca="1" si="74"/>
        <v>267664952616831.03</v>
      </c>
      <c r="O261" s="25">
        <f t="shared" ca="1" si="75"/>
        <v>4517013548469.6865</v>
      </c>
      <c r="P261" s="8">
        <f t="shared" ca="1" si="76"/>
        <v>-0.33377535170063488</v>
      </c>
    </row>
    <row r="262" spans="1:16">
      <c r="A262">
        <v>38416</v>
      </c>
      <c r="B262">
        <v>-4.132479996769689E-3</v>
      </c>
      <c r="D262" s="25">
        <f t="shared" si="65"/>
        <v>3.8416000000000001</v>
      </c>
      <c r="E262" s="25">
        <f t="shared" si="66"/>
        <v>-0.4132479996769689</v>
      </c>
      <c r="F262" s="25">
        <f t="shared" si="67"/>
        <v>14.757890560000002</v>
      </c>
      <c r="G262" s="25">
        <f t="shared" si="68"/>
        <v>56.693912375296009</v>
      </c>
      <c r="H262" s="25">
        <f t="shared" si="69"/>
        <v>217.79533378093717</v>
      </c>
      <c r="I262" s="25">
        <f t="shared" si="70"/>
        <v>-1.5875335155590438</v>
      </c>
      <c r="J262" s="25">
        <f t="shared" si="71"/>
        <v>-6.0986687533716228</v>
      </c>
      <c r="K262" s="25">
        <f t="shared" ca="1" si="64"/>
        <v>-5.7903735390574917E-2</v>
      </c>
      <c r="L262" s="25">
        <f t="shared" ca="1" si="72"/>
        <v>0.12626954616123862</v>
      </c>
      <c r="M262" s="25">
        <f t="shared" ca="1" si="73"/>
        <v>308914559822825.13</v>
      </c>
      <c r="N262" s="25">
        <f t="shared" ca="1" si="74"/>
        <v>268058635777578.38</v>
      </c>
      <c r="O262" s="25">
        <f t="shared" ca="1" si="75"/>
        <v>4498852546881.4775</v>
      </c>
      <c r="P262" s="8">
        <f t="shared" ca="1" si="76"/>
        <v>-0.35534426428639398</v>
      </c>
    </row>
    <row r="263" spans="1:16">
      <c r="A263">
        <v>38438.5</v>
      </c>
      <c r="B263">
        <v>7.4262200068915263E-3</v>
      </c>
      <c r="D263" s="25">
        <f t="shared" si="65"/>
        <v>3.8438500000000002</v>
      </c>
      <c r="E263" s="25">
        <f t="shared" si="66"/>
        <v>0.74262200068915263</v>
      </c>
      <c r="F263" s="25">
        <f t="shared" si="67"/>
        <v>14.775182822500001</v>
      </c>
      <c r="G263" s="25">
        <f t="shared" si="68"/>
        <v>56.793586492266634</v>
      </c>
      <c r="H263" s="25">
        <f t="shared" si="69"/>
        <v>218.30602743829911</v>
      </c>
      <c r="I263" s="25">
        <f t="shared" si="70"/>
        <v>2.8545275773489993</v>
      </c>
      <c r="J263" s="25">
        <f t="shared" si="71"/>
        <v>10.972375828192952</v>
      </c>
      <c r="K263" s="25">
        <f t="shared" ca="1" si="64"/>
        <v>-5.8788064620213132E-2</v>
      </c>
      <c r="L263" s="25">
        <f t="shared" ca="1" si="72"/>
        <v>0.6422580927791619</v>
      </c>
      <c r="M263" s="25">
        <f t="shared" ca="1" si="73"/>
        <v>309231909814795.06</v>
      </c>
      <c r="N263" s="25">
        <f t="shared" ca="1" si="74"/>
        <v>268084661551211.41</v>
      </c>
      <c r="O263" s="25">
        <f t="shared" ca="1" si="75"/>
        <v>4497089879300.958</v>
      </c>
      <c r="P263" s="8">
        <f t="shared" ca="1" si="76"/>
        <v>0.80141006530936576</v>
      </c>
    </row>
    <row r="264" spans="1:16">
      <c r="A264">
        <v>39329</v>
      </c>
      <c r="B264">
        <v>-1.0706119996029884E-2</v>
      </c>
      <c r="D264" s="25">
        <f t="shared" si="65"/>
        <v>3.9329000000000001</v>
      </c>
      <c r="E264" s="25">
        <f t="shared" si="66"/>
        <v>-1.0706119996029884</v>
      </c>
      <c r="F264" s="25">
        <f t="shared" si="67"/>
        <v>15.467702410000001</v>
      </c>
      <c r="G264" s="25">
        <f t="shared" si="68"/>
        <v>60.832926808289002</v>
      </c>
      <c r="H264" s="25">
        <f t="shared" si="69"/>
        <v>239.24981784431984</v>
      </c>
      <c r="I264" s="25">
        <f t="shared" si="70"/>
        <v>-4.2106099332385929</v>
      </c>
      <c r="J264" s="25">
        <f t="shared" si="71"/>
        <v>-16.559907806434062</v>
      </c>
      <c r="K264" s="25">
        <f t="shared" ca="1" si="64"/>
        <v>-9.4250990023299175E-2</v>
      </c>
      <c r="L264" s="25">
        <f t="shared" ca="1" si="72"/>
        <v>0.95328082102746992</v>
      </c>
      <c r="M264" s="25">
        <f t="shared" ca="1" si="73"/>
        <v>320209007076543.69</v>
      </c>
      <c r="N264" s="25">
        <f t="shared" ca="1" si="74"/>
        <v>267956661115800.38</v>
      </c>
      <c r="O264" s="25">
        <f t="shared" ca="1" si="75"/>
        <v>4407440458023.5078</v>
      </c>
      <c r="P264" s="8">
        <f t="shared" ca="1" si="76"/>
        <v>-0.97636100957968919</v>
      </c>
    </row>
    <row r="265" spans="1:16">
      <c r="A265">
        <v>39865.5</v>
      </c>
      <c r="B265">
        <v>6.104660002165474E-3</v>
      </c>
      <c r="D265" s="25">
        <f t="shared" si="65"/>
        <v>3.9865499999999998</v>
      </c>
      <c r="E265" s="25">
        <f t="shared" si="66"/>
        <v>0.6104660002165474</v>
      </c>
      <c r="F265" s="25">
        <f t="shared" si="67"/>
        <v>15.892580902499999</v>
      </c>
      <c r="G265" s="25">
        <f t="shared" si="68"/>
        <v>63.35656839686137</v>
      </c>
      <c r="H265" s="25">
        <f t="shared" si="69"/>
        <v>252.57412774250767</v>
      </c>
      <c r="I265" s="25">
        <f t="shared" si="70"/>
        <v>2.4336532331632768</v>
      </c>
      <c r="J265" s="25">
        <f t="shared" si="71"/>
        <v>9.7018802966670599</v>
      </c>
      <c r="K265" s="25">
        <f t="shared" ca="1" si="64"/>
        <v>-0.11605247216439096</v>
      </c>
      <c r="L265" s="25">
        <f t="shared" ca="1" si="72"/>
        <v>0.52782909071073225</v>
      </c>
      <c r="M265" s="25">
        <f t="shared" ca="1" si="73"/>
        <v>325288456565047.75</v>
      </c>
      <c r="N265" s="25">
        <f t="shared" ca="1" si="74"/>
        <v>266790578026536.78</v>
      </c>
      <c r="O265" s="25">
        <f t="shared" ca="1" si="75"/>
        <v>4335035042707.9297</v>
      </c>
      <c r="P265" s="8">
        <f t="shared" ca="1" si="76"/>
        <v>0.72651847238093836</v>
      </c>
    </row>
    <row r="266" spans="1:16">
      <c r="A266">
        <v>39885</v>
      </c>
      <c r="B266">
        <v>-3.2777999949757941E-3</v>
      </c>
      <c r="D266" s="25">
        <f t="shared" si="65"/>
        <v>3.9885000000000002</v>
      </c>
      <c r="E266" s="25">
        <f t="shared" si="66"/>
        <v>-0.32777999949757941</v>
      </c>
      <c r="F266" s="25">
        <f t="shared" si="67"/>
        <v>15.908132250000001</v>
      </c>
      <c r="G266" s="25">
        <f t="shared" si="68"/>
        <v>63.449585479125005</v>
      </c>
      <c r="H266" s="25">
        <f t="shared" si="69"/>
        <v>253.06867168349009</v>
      </c>
      <c r="I266" s="25">
        <f t="shared" si="70"/>
        <v>-1.3073505279960955</v>
      </c>
      <c r="J266" s="25">
        <f t="shared" si="71"/>
        <v>-5.2143675809124268</v>
      </c>
      <c r="K266" s="25">
        <f t="shared" ca="1" si="64"/>
        <v>-0.11685106004405543</v>
      </c>
      <c r="L266" s="25">
        <f t="shared" ca="1" si="72"/>
        <v>4.4491017498988386E-2</v>
      </c>
      <c r="M266" s="25">
        <f t="shared" ca="1" si="73"/>
        <v>325450821310021.06</v>
      </c>
      <c r="N266" s="25">
        <f t="shared" ca="1" si="74"/>
        <v>266732837966425.44</v>
      </c>
      <c r="O266" s="25">
        <f t="shared" ca="1" si="75"/>
        <v>4332148348374.1377</v>
      </c>
      <c r="P266" s="8">
        <f t="shared" ca="1" si="76"/>
        <v>-0.21092893945352398</v>
      </c>
    </row>
    <row r="267" spans="1:16">
      <c r="A267">
        <v>39988</v>
      </c>
      <c r="B267">
        <v>-3.9646400036872365E-3</v>
      </c>
      <c r="D267" s="25">
        <f t="shared" si="65"/>
        <v>3.9988000000000001</v>
      </c>
      <c r="E267" s="25">
        <f t="shared" si="66"/>
        <v>-0.39646400036872365</v>
      </c>
      <c r="F267" s="25">
        <f t="shared" si="67"/>
        <v>15.990401440000001</v>
      </c>
      <c r="G267" s="25">
        <f t="shared" si="68"/>
        <v>63.942417278272004</v>
      </c>
      <c r="H267" s="25">
        <f t="shared" si="69"/>
        <v>255.69293821235411</v>
      </c>
      <c r="I267" s="25">
        <f t="shared" si="70"/>
        <v>-1.5853802446744523</v>
      </c>
      <c r="J267" s="25">
        <f t="shared" si="71"/>
        <v>-6.3396185224041997</v>
      </c>
      <c r="K267" s="25">
        <f t="shared" ca="1" si="64"/>
        <v>-0.12107642972295285</v>
      </c>
      <c r="L267" s="25">
        <f t="shared" ca="1" si="72"/>
        <v>7.5838314066179399E-2</v>
      </c>
      <c r="M267" s="25">
        <f t="shared" ca="1" si="73"/>
        <v>326282300810828</v>
      </c>
      <c r="N267" s="25">
        <f t="shared" ca="1" si="74"/>
        <v>266410039111457.41</v>
      </c>
      <c r="O267" s="25">
        <f t="shared" ca="1" si="75"/>
        <v>4316607288375.9692</v>
      </c>
      <c r="P267" s="8">
        <f t="shared" ca="1" si="76"/>
        <v>-0.2753875706457708</v>
      </c>
    </row>
    <row r="268" spans="1:16">
      <c r="A268">
        <v>40350.5</v>
      </c>
      <c r="B268">
        <v>4.2588600044837222E-3</v>
      </c>
      <c r="D268" s="25">
        <f t="shared" si="65"/>
        <v>4.03505</v>
      </c>
      <c r="E268" s="25">
        <f t="shared" si="66"/>
        <v>0.42588600044837222</v>
      </c>
      <c r="F268" s="25">
        <f t="shared" si="67"/>
        <v>16.281628502499998</v>
      </c>
      <c r="G268" s="25">
        <f t="shared" si="68"/>
        <v>65.697185089012621</v>
      </c>
      <c r="H268" s="25">
        <f t="shared" si="69"/>
        <v>265.09142669342032</v>
      </c>
      <c r="I268" s="25">
        <f t="shared" si="70"/>
        <v>1.7184713061092043</v>
      </c>
      <c r="J268" s="25">
        <f t="shared" si="71"/>
        <v>6.9341176437159451</v>
      </c>
      <c r="K268" s="25">
        <f t="shared" ca="1" si="64"/>
        <v>-0.1360433943077215</v>
      </c>
      <c r="L268" s="25">
        <f t="shared" ca="1" si="72"/>
        <v>0.31576464469094978</v>
      </c>
      <c r="M268" s="25">
        <f t="shared" ca="1" si="73"/>
        <v>328856985879748.06</v>
      </c>
      <c r="N268" s="25">
        <f t="shared" ca="1" si="74"/>
        <v>265036485744619.91</v>
      </c>
      <c r="O268" s="25">
        <f t="shared" ca="1" si="75"/>
        <v>4258024054571.0835</v>
      </c>
      <c r="P268" s="8">
        <f t="shared" ca="1" si="76"/>
        <v>0.56192939475609371</v>
      </c>
    </row>
    <row r="269" spans="1:16">
      <c r="A269">
        <v>41331.5</v>
      </c>
      <c r="B269">
        <v>-9.9818199960282072E-3</v>
      </c>
      <c r="D269" s="25">
        <f t="shared" si="65"/>
        <v>4.1331499999999997</v>
      </c>
      <c r="E269" s="25">
        <f t="shared" si="66"/>
        <v>-0.99818199960282072</v>
      </c>
      <c r="F269" s="25">
        <f t="shared" si="67"/>
        <v>17.082928922499995</v>
      </c>
      <c r="G269" s="25">
        <f t="shared" si="68"/>
        <v>70.606307676030852</v>
      </c>
      <c r="H269" s="25">
        <f t="shared" si="69"/>
        <v>291.82646057118683</v>
      </c>
      <c r="I269" s="25">
        <f t="shared" si="70"/>
        <v>-4.1256359316583984</v>
      </c>
      <c r="J269" s="25">
        <f t="shared" si="71"/>
        <v>-17.051872150933907</v>
      </c>
      <c r="K269" s="25">
        <f t="shared" ca="1" si="64"/>
        <v>-0.17729787927224472</v>
      </c>
      <c r="L269" s="25">
        <f t="shared" ca="1" si="72"/>
        <v>0.67385073901090353</v>
      </c>
      <c r="M269" s="25">
        <f t="shared" ca="1" si="73"/>
        <v>333039929391790.5</v>
      </c>
      <c r="N269" s="25">
        <f t="shared" ca="1" si="74"/>
        <v>259486897377808.44</v>
      </c>
      <c r="O269" s="25">
        <f t="shared" ca="1" si="75"/>
        <v>4070056575534.4526</v>
      </c>
      <c r="P269" s="8">
        <f t="shared" ca="1" si="76"/>
        <v>-0.82088412033057601</v>
      </c>
    </row>
    <row r="270" spans="1:16">
      <c r="A270">
        <v>41483.5</v>
      </c>
      <c r="B270">
        <v>-6.296380001003854E-3</v>
      </c>
      <c r="D270" s="25">
        <f t="shared" si="65"/>
        <v>4.1483499999999998</v>
      </c>
      <c r="E270" s="25">
        <f t="shared" si="66"/>
        <v>-0.6296380001003854</v>
      </c>
      <c r="F270" s="25">
        <f t="shared" si="67"/>
        <v>17.208807722499998</v>
      </c>
      <c r="G270" s="25">
        <f t="shared" si="68"/>
        <v>71.388157515632855</v>
      </c>
      <c r="H270" s="25">
        <f t="shared" si="69"/>
        <v>296.14306322997555</v>
      </c>
      <c r="I270" s="25">
        <f t="shared" si="70"/>
        <v>-2.6119587977164338</v>
      </c>
      <c r="J270" s="25">
        <f t="shared" si="71"/>
        <v>-10.835319278506967</v>
      </c>
      <c r="K270" s="25">
        <f t="shared" ca="1" si="64"/>
        <v>-0.18378811415808194</v>
      </c>
      <c r="L270" s="25">
        <f t="shared" ca="1" si="72"/>
        <v>0.19878212079476501</v>
      </c>
      <c r="M270" s="25">
        <f t="shared" ca="1" si="73"/>
        <v>333320445465086.5</v>
      </c>
      <c r="N270" s="25">
        <f t="shared" ca="1" si="74"/>
        <v>258391389495815.16</v>
      </c>
      <c r="O270" s="25">
        <f t="shared" ca="1" si="75"/>
        <v>4037227536772.3149</v>
      </c>
      <c r="P270" s="8">
        <f t="shared" ca="1" si="76"/>
        <v>-0.44584988594230346</v>
      </c>
    </row>
    <row r="271" spans="1:16">
      <c r="A271">
        <v>41580</v>
      </c>
      <c r="B271">
        <v>-4.5223999986774288E-3</v>
      </c>
      <c r="D271" s="25">
        <f t="shared" si="65"/>
        <v>4.1580000000000004</v>
      </c>
      <c r="E271" s="25">
        <f t="shared" si="66"/>
        <v>-0.45223999986774288</v>
      </c>
      <c r="F271" s="25">
        <f t="shared" si="67"/>
        <v>17.288964000000004</v>
      </c>
      <c r="G271" s="25">
        <f t="shared" si="68"/>
        <v>71.887512312000027</v>
      </c>
      <c r="H271" s="25">
        <f t="shared" si="69"/>
        <v>298.9082761932961</v>
      </c>
      <c r="I271" s="25">
        <f t="shared" si="70"/>
        <v>-1.8804139194500751</v>
      </c>
      <c r="J271" s="25">
        <f t="shared" si="71"/>
        <v>-7.8187610770734128</v>
      </c>
      <c r="K271" s="25">
        <f t="shared" ca="1" si="64"/>
        <v>-0.18792221965589939</v>
      </c>
      <c r="L271" s="25">
        <f t="shared" ca="1" si="72"/>
        <v>6.9863888936116406E-2</v>
      </c>
      <c r="M271" s="25">
        <f t="shared" ca="1" si="73"/>
        <v>333447083385907.81</v>
      </c>
      <c r="N271" s="25">
        <f t="shared" ca="1" si="74"/>
        <v>257663600469902.34</v>
      </c>
      <c r="O271" s="25">
        <f t="shared" ca="1" si="75"/>
        <v>4015887319679.9409</v>
      </c>
      <c r="P271" s="8">
        <f t="shared" ca="1" si="76"/>
        <v>-0.26431778021184349</v>
      </c>
    </row>
    <row r="272" spans="1:16">
      <c r="A272">
        <v>41648.5</v>
      </c>
      <c r="B272">
        <v>-8.5325800027931109E-3</v>
      </c>
      <c r="D272" s="25">
        <f t="shared" si="65"/>
        <v>4.1648500000000004</v>
      </c>
      <c r="E272" s="25">
        <f t="shared" si="66"/>
        <v>-0.85325800027931109</v>
      </c>
      <c r="F272" s="25">
        <f t="shared" si="67"/>
        <v>17.345975522500002</v>
      </c>
      <c r="G272" s="25">
        <f t="shared" si="68"/>
        <v>72.243386154884135</v>
      </c>
      <c r="H272" s="25">
        <f t="shared" si="69"/>
        <v>300.88286682716921</v>
      </c>
      <c r="I272" s="25">
        <f t="shared" si="70"/>
        <v>-3.5536915824632893</v>
      </c>
      <c r="J272" s="25">
        <f t="shared" si="71"/>
        <v>-14.800592387222231</v>
      </c>
      <c r="K272" s="25">
        <f t="shared" ca="1" si="64"/>
        <v>-0.19086323040922915</v>
      </c>
      <c r="L272" s="25">
        <f t="shared" ca="1" si="72"/>
        <v>0.43876683115123882</v>
      </c>
      <c r="M272" s="25">
        <f t="shared" ca="1" si="73"/>
        <v>333512709398337.75</v>
      </c>
      <c r="N272" s="25">
        <f t="shared" ca="1" si="74"/>
        <v>257131838942319.84</v>
      </c>
      <c r="O272" s="25">
        <f t="shared" ca="1" si="75"/>
        <v>4000506636160.1221</v>
      </c>
      <c r="P272" s="8">
        <f t="shared" ca="1" si="76"/>
        <v>-0.66239476987008195</v>
      </c>
    </row>
    <row r="273" spans="1:16">
      <c r="A273">
        <v>41705.5</v>
      </c>
      <c r="B273">
        <v>-2.6505400019232184E-3</v>
      </c>
      <c r="D273" s="25">
        <f t="shared" si="65"/>
        <v>4.1705500000000004</v>
      </c>
      <c r="E273" s="25">
        <f t="shared" si="66"/>
        <v>-0.26505400019232184</v>
      </c>
      <c r="F273" s="25">
        <f t="shared" si="67"/>
        <v>17.393487302500002</v>
      </c>
      <c r="G273" s="25">
        <f t="shared" si="68"/>
        <v>72.540408469441388</v>
      </c>
      <c r="H273" s="25">
        <f t="shared" si="69"/>
        <v>302.53340054222883</v>
      </c>
      <c r="I273" s="25">
        <f t="shared" si="70"/>
        <v>-1.1054209605020879</v>
      </c>
      <c r="J273" s="25">
        <f t="shared" si="71"/>
        <v>-4.6102133868219832</v>
      </c>
      <c r="K273" s="25">
        <f t="shared" ca="1" si="64"/>
        <v>-0.1933145698152785</v>
      </c>
      <c r="L273" s="25">
        <f t="shared" ca="1" si="72"/>
        <v>5.1465458708226481E-3</v>
      </c>
      <c r="M273" s="25">
        <f t="shared" ca="1" si="73"/>
        <v>333551953742567.69</v>
      </c>
      <c r="N273" s="25">
        <f t="shared" ca="1" si="74"/>
        <v>256679799435135.06</v>
      </c>
      <c r="O273" s="25">
        <f t="shared" ca="1" si="75"/>
        <v>3987562041416.5708</v>
      </c>
      <c r="P273" s="8">
        <f t="shared" ca="1" si="76"/>
        <v>-7.1739430377043334E-2</v>
      </c>
    </row>
    <row r="274" spans="1:16">
      <c r="A274">
        <v>41714.5</v>
      </c>
      <c r="B274">
        <v>1.1729399993782863E-3</v>
      </c>
      <c r="D274" s="25">
        <f t="shared" si="65"/>
        <v>4.1714500000000001</v>
      </c>
      <c r="E274" s="25">
        <f t="shared" si="66"/>
        <v>0.11729399993782863</v>
      </c>
      <c r="F274" s="25">
        <f t="shared" si="67"/>
        <v>17.400995102500001</v>
      </c>
      <c r="G274" s="25">
        <f t="shared" si="68"/>
        <v>72.587381020323633</v>
      </c>
      <c r="H274" s="25">
        <f t="shared" si="69"/>
        <v>302.79463055722903</v>
      </c>
      <c r="I274" s="25">
        <f t="shared" si="70"/>
        <v>0.48928605604065523</v>
      </c>
      <c r="J274" s="25">
        <f t="shared" si="71"/>
        <v>2.0410323184707915</v>
      </c>
      <c r="K274" s="25">
        <f t="shared" ca="1" si="64"/>
        <v>-0.19370196177716748</v>
      </c>
      <c r="L274" s="25">
        <f t="shared" ca="1" si="72"/>
        <v>9.671848820303533E-2</v>
      </c>
      <c r="M274" s="25">
        <f t="shared" ca="1" si="73"/>
        <v>333556874241537.69</v>
      </c>
      <c r="N274" s="25">
        <f t="shared" ca="1" si="74"/>
        <v>256607633339618.09</v>
      </c>
      <c r="O274" s="25">
        <f t="shared" ca="1" si="75"/>
        <v>3985506082345.0625</v>
      </c>
      <c r="P274" s="8">
        <f t="shared" ca="1" si="76"/>
        <v>0.31099596171499611</v>
      </c>
    </row>
    <row r="275" spans="1:16">
      <c r="A275">
        <v>41814</v>
      </c>
      <c r="B275">
        <v>6.8880800026818179E-3</v>
      </c>
      <c r="D275" s="25">
        <f t="shared" si="65"/>
        <v>4.1814</v>
      </c>
      <c r="E275" s="25">
        <f t="shared" si="66"/>
        <v>0.68880800026818179</v>
      </c>
      <c r="F275" s="25">
        <f t="shared" si="67"/>
        <v>17.484105960000001</v>
      </c>
      <c r="G275" s="25">
        <f t="shared" si="68"/>
        <v>73.108040661144003</v>
      </c>
      <c r="H275" s="25">
        <f t="shared" si="69"/>
        <v>305.69396122050756</v>
      </c>
      <c r="I275" s="25">
        <f t="shared" si="70"/>
        <v>2.8801817723213752</v>
      </c>
      <c r="J275" s="25">
        <f t="shared" si="71"/>
        <v>12.043192062784598</v>
      </c>
      <c r="K275" s="25">
        <f t="shared" ca="1" si="64"/>
        <v>-0.19799094492096803</v>
      </c>
      <c r="L275" s="25">
        <f t="shared" ca="1" si="72"/>
        <v>0.7864123691885887</v>
      </c>
      <c r="M275" s="25">
        <f t="shared" ca="1" si="73"/>
        <v>333588079765958.13</v>
      </c>
      <c r="N275" s="25">
        <f t="shared" ca="1" si="74"/>
        <v>255795452012982.53</v>
      </c>
      <c r="O275" s="25">
        <f t="shared" ca="1" si="75"/>
        <v>3962558049738.7354</v>
      </c>
      <c r="P275" s="8">
        <f t="shared" ca="1" si="76"/>
        <v>0.88679894518914981</v>
      </c>
    </row>
    <row r="276" spans="1:16">
      <c r="A276">
        <v>41995.5</v>
      </c>
      <c r="B276">
        <v>-7.6717399933841079E-3</v>
      </c>
      <c r="D276" s="25">
        <f t="shared" si="65"/>
        <v>4.1995500000000003</v>
      </c>
      <c r="E276" s="25">
        <f t="shared" si="66"/>
        <v>-0.76717399933841079</v>
      </c>
      <c r="F276" s="25">
        <f t="shared" si="67"/>
        <v>17.636220202500002</v>
      </c>
      <c r="G276" s="25">
        <f t="shared" si="68"/>
        <v>74.06418855140889</v>
      </c>
      <c r="H276" s="25">
        <f t="shared" si="69"/>
        <v>311.03626303106921</v>
      </c>
      <c r="I276" s="25">
        <f t="shared" si="70"/>
        <v>-3.2217855689216233</v>
      </c>
      <c r="J276" s="25">
        <f t="shared" si="71"/>
        <v>-13.530049585964804</v>
      </c>
      <c r="K276" s="25">
        <f t="shared" ca="1" si="64"/>
        <v>-0.20584362038910387</v>
      </c>
      <c r="L276" s="25">
        <f t="shared" ca="1" si="72"/>
        <v>0.31509179433137252</v>
      </c>
      <c r="M276" s="25">
        <f t="shared" ca="1" si="73"/>
        <v>333535425918725.75</v>
      </c>
      <c r="N276" s="25">
        <f t="shared" ca="1" si="74"/>
        <v>254246499068912.09</v>
      </c>
      <c r="O276" s="25">
        <f t="shared" ca="1" si="75"/>
        <v>3919677133567.9312</v>
      </c>
      <c r="P276" s="8">
        <f t="shared" ca="1" si="76"/>
        <v>-0.56133037894930693</v>
      </c>
    </row>
    <row r="277" spans="1:16">
      <c r="A277">
        <v>42004.5</v>
      </c>
      <c r="B277">
        <v>-6.8482600036077201E-3</v>
      </c>
      <c r="D277" s="25">
        <f t="shared" si="65"/>
        <v>4.20045</v>
      </c>
      <c r="E277" s="25">
        <f t="shared" si="66"/>
        <v>-0.68482600036077201</v>
      </c>
      <c r="F277" s="25">
        <f t="shared" si="67"/>
        <v>17.6437802025</v>
      </c>
      <c r="G277" s="25">
        <f t="shared" si="68"/>
        <v>74.111816551591133</v>
      </c>
      <c r="H277" s="25">
        <f t="shared" si="69"/>
        <v>311.30297983413095</v>
      </c>
      <c r="I277" s="25">
        <f t="shared" si="70"/>
        <v>-2.876577373215405</v>
      </c>
      <c r="J277" s="25">
        <f t="shared" si="71"/>
        <v>-12.082919427322647</v>
      </c>
      <c r="K277" s="25">
        <f t="shared" ref="K277:K338" ca="1" si="77">+E$4+E$5*D277+E$6*D277^2</f>
        <v>-0.20623398591837061</v>
      </c>
      <c r="L277" s="25">
        <f t="shared" ca="1" si="72"/>
        <v>0.22905031628803577</v>
      </c>
      <c r="M277" s="25">
        <f t="shared" ca="1" si="73"/>
        <v>333529131697677.31</v>
      </c>
      <c r="N277" s="25">
        <f t="shared" ca="1" si="74"/>
        <v>254167435976194.88</v>
      </c>
      <c r="O277" s="25">
        <f t="shared" ca="1" si="75"/>
        <v>3917516834205.7285</v>
      </c>
      <c r="P277" s="8">
        <f t="shared" ca="1" si="76"/>
        <v>-0.4785920144424014</v>
      </c>
    </row>
    <row r="278" spans="1:16">
      <c r="A278">
        <v>43160</v>
      </c>
      <c r="B278">
        <v>-2.8448000011849217E-3</v>
      </c>
      <c r="D278" s="25">
        <f t="shared" si="65"/>
        <v>4.3159999999999998</v>
      </c>
      <c r="E278" s="25">
        <f t="shared" si="66"/>
        <v>-0.28448000011849217</v>
      </c>
      <c r="F278" s="25">
        <f t="shared" si="67"/>
        <v>18.627855999999998</v>
      </c>
      <c r="G278" s="25">
        <f t="shared" si="68"/>
        <v>80.397826495999993</v>
      </c>
      <c r="H278" s="25">
        <f t="shared" si="69"/>
        <v>346.99701915673592</v>
      </c>
      <c r="I278" s="25">
        <f t="shared" si="70"/>
        <v>-1.2278156805114122</v>
      </c>
      <c r="J278" s="25">
        <f t="shared" si="71"/>
        <v>-5.2992524770872551</v>
      </c>
      <c r="K278" s="25">
        <f t="shared" ca="1" si="77"/>
        <v>-0.25711909053683724</v>
      </c>
      <c r="L278" s="25">
        <f t="shared" ca="1" si="72"/>
        <v>7.4861937313549685E-4</v>
      </c>
      <c r="M278" s="25">
        <f t="shared" ca="1" si="73"/>
        <v>329840476519570.63</v>
      </c>
      <c r="N278" s="25">
        <f t="shared" ca="1" si="74"/>
        <v>242293182154303.25</v>
      </c>
      <c r="O278" s="25">
        <f t="shared" ca="1" si="75"/>
        <v>3614852794744.5083</v>
      </c>
      <c r="P278" s="8">
        <f t="shared" ca="1" si="76"/>
        <v>-2.7360909581654935E-2</v>
      </c>
    </row>
    <row r="279" spans="1:16">
      <c r="A279">
        <v>43170.5</v>
      </c>
      <c r="B279">
        <v>-1.2050739998812787E-2</v>
      </c>
      <c r="D279" s="25">
        <f t="shared" si="65"/>
        <v>4.3170500000000001</v>
      </c>
      <c r="E279" s="25">
        <f t="shared" si="66"/>
        <v>-1.2050739998812787</v>
      </c>
      <c r="F279" s="25">
        <f t="shared" si="67"/>
        <v>18.636920702499999</v>
      </c>
      <c r="G279" s="25">
        <f t="shared" si="68"/>
        <v>80.45651851872762</v>
      </c>
      <c r="H279" s="25">
        <f t="shared" si="69"/>
        <v>347.33481327127305</v>
      </c>
      <c r="I279" s="25">
        <f t="shared" si="70"/>
        <v>-5.2023647111874745</v>
      </c>
      <c r="J279" s="25">
        <f t="shared" si="71"/>
        <v>-22.458868576431886</v>
      </c>
      <c r="K279" s="25">
        <f t="shared" ca="1" si="77"/>
        <v>-0.25758845643920614</v>
      </c>
      <c r="L279" s="25">
        <f t="shared" ca="1" si="72"/>
        <v>0.89772885503171962</v>
      </c>
      <c r="M279" s="25">
        <f t="shared" ca="1" si="73"/>
        <v>329780897009777.5</v>
      </c>
      <c r="N279" s="25">
        <f t="shared" ca="1" si="74"/>
        <v>242170008358069.13</v>
      </c>
      <c r="O279" s="25">
        <f t="shared" ca="1" si="75"/>
        <v>3611883705326.7578</v>
      </c>
      <c r="P279" s="8">
        <f t="shared" ca="1" si="76"/>
        <v>-0.94748554344207259</v>
      </c>
    </row>
    <row r="280" spans="1:16">
      <c r="A280">
        <v>43171</v>
      </c>
      <c r="B280">
        <v>-1.5393879999464843E-2</v>
      </c>
      <c r="D280" s="25">
        <f t="shared" si="65"/>
        <v>4.3170999999999999</v>
      </c>
      <c r="E280" s="25">
        <f t="shared" si="66"/>
        <v>-1.5393879999464843</v>
      </c>
      <c r="F280" s="25">
        <f t="shared" si="67"/>
        <v>18.637352409999998</v>
      </c>
      <c r="G280" s="25">
        <f t="shared" si="68"/>
        <v>80.459314089210991</v>
      </c>
      <c r="H280" s="25">
        <f t="shared" si="69"/>
        <v>347.35090485453276</v>
      </c>
      <c r="I280" s="25">
        <f t="shared" si="70"/>
        <v>-6.6456919345689673</v>
      </c>
      <c r="J280" s="25">
        <f t="shared" si="71"/>
        <v>-28.690116650727688</v>
      </c>
      <c r="K280" s="25">
        <f t="shared" ca="1" si="77"/>
        <v>-0.25761081032953081</v>
      </c>
      <c r="L280" s="25">
        <f t="shared" ca="1" si="72"/>
        <v>1.642952763822336</v>
      </c>
      <c r="M280" s="25">
        <f t="shared" ca="1" si="73"/>
        <v>329778048275079.88</v>
      </c>
      <c r="N280" s="25">
        <f t="shared" ca="1" si="74"/>
        <v>242164136274452.56</v>
      </c>
      <c r="O280" s="25">
        <f t="shared" ca="1" si="75"/>
        <v>3611742227201.5659</v>
      </c>
      <c r="P280" s="8">
        <f t="shared" ca="1" si="76"/>
        <v>-1.2817771896169536</v>
      </c>
    </row>
    <row r="281" spans="1:16">
      <c r="A281">
        <v>43241.5</v>
      </c>
      <c r="B281">
        <v>-6.7766200008918531E-3</v>
      </c>
      <c r="D281" s="25">
        <f t="shared" si="65"/>
        <v>4.3241500000000004</v>
      </c>
      <c r="E281" s="25">
        <f t="shared" si="66"/>
        <v>-0.67766200008918531</v>
      </c>
      <c r="F281" s="25">
        <f t="shared" si="67"/>
        <v>18.698273222500003</v>
      </c>
      <c r="G281" s="25">
        <f t="shared" si="68"/>
        <v>80.8541381550734</v>
      </c>
      <c r="H281" s="25">
        <f t="shared" si="69"/>
        <v>349.62542150326061</v>
      </c>
      <c r="I281" s="25">
        <f t="shared" si="70"/>
        <v>-2.9303121376856511</v>
      </c>
      <c r="J281" s="25">
        <f t="shared" si="71"/>
        <v>-12.671109230173409</v>
      </c>
      <c r="K281" s="25">
        <f t="shared" ca="1" si="77"/>
        <v>-0.26076556024300213</v>
      </c>
      <c r="L281" s="25">
        <f t="shared" ca="1" si="72"/>
        <v>0.17380264155642225</v>
      </c>
      <c r="M281" s="25">
        <f t="shared" ca="1" si="73"/>
        <v>329365813422377.63</v>
      </c>
      <c r="N281" s="25">
        <f t="shared" ca="1" si="74"/>
        <v>241330120396182.31</v>
      </c>
      <c r="O281" s="25">
        <f t="shared" ca="1" si="75"/>
        <v>3591709609827.5425</v>
      </c>
      <c r="P281" s="8">
        <f t="shared" ca="1" si="76"/>
        <v>-0.41689643984618319</v>
      </c>
    </row>
    <row r="282" spans="1:16">
      <c r="A282">
        <v>43305</v>
      </c>
      <c r="B282">
        <v>-5.3554000041913241E-3</v>
      </c>
      <c r="D282" s="25">
        <f t="shared" si="65"/>
        <v>4.3304999999999998</v>
      </c>
      <c r="E282" s="25">
        <f t="shared" si="66"/>
        <v>-0.53554000041913241</v>
      </c>
      <c r="F282" s="25">
        <f t="shared" si="67"/>
        <v>18.753230249999998</v>
      </c>
      <c r="G282" s="25">
        <f t="shared" si="68"/>
        <v>81.210863597624993</v>
      </c>
      <c r="H282" s="25">
        <f t="shared" si="69"/>
        <v>351.68364480951499</v>
      </c>
      <c r="I282" s="25">
        <f t="shared" si="70"/>
        <v>-2.3191559718150527</v>
      </c>
      <c r="J282" s="25">
        <f t="shared" si="71"/>
        <v>-10.043104935945085</v>
      </c>
      <c r="K282" s="25">
        <f t="shared" ca="1" si="77"/>
        <v>-0.26361191971909748</v>
      </c>
      <c r="L282" s="25">
        <f t="shared" ca="1" si="72"/>
        <v>7.394488107320471E-2</v>
      </c>
      <c r="M282" s="25">
        <f t="shared" ca="1" si="73"/>
        <v>328976574817032.75</v>
      </c>
      <c r="N282" s="25">
        <f t="shared" ca="1" si="74"/>
        <v>240568664491376.22</v>
      </c>
      <c r="O282" s="25">
        <f t="shared" ca="1" si="75"/>
        <v>3573523923136.8354</v>
      </c>
      <c r="P282" s="8">
        <f t="shared" ca="1" si="76"/>
        <v>-0.27192808070003494</v>
      </c>
    </row>
    <row r="283" spans="1:16">
      <c r="A283">
        <v>43355</v>
      </c>
      <c r="B283">
        <v>3.3059999987017363E-4</v>
      </c>
      <c r="D283" s="25">
        <f t="shared" si="65"/>
        <v>4.3354999999999997</v>
      </c>
      <c r="E283" s="25">
        <f t="shared" si="66"/>
        <v>3.3059999987017363E-2</v>
      </c>
      <c r="F283" s="25">
        <f t="shared" si="67"/>
        <v>18.796560249999999</v>
      </c>
      <c r="G283" s="25">
        <f t="shared" si="68"/>
        <v>81.492486963874995</v>
      </c>
      <c r="H283" s="25">
        <f t="shared" si="69"/>
        <v>353.31067723187999</v>
      </c>
      <c r="I283" s="25">
        <f t="shared" si="70"/>
        <v>0.14333162994371376</v>
      </c>
      <c r="J283" s="25">
        <f t="shared" si="71"/>
        <v>0.62141428162097101</v>
      </c>
      <c r="K283" s="25">
        <f t="shared" ca="1" si="77"/>
        <v>-0.26585638041066895</v>
      </c>
      <c r="L283" s="25">
        <f t="shared" ca="1" si="72"/>
        <v>8.93510024700543E-2</v>
      </c>
      <c r="M283" s="25">
        <f t="shared" ca="1" si="73"/>
        <v>328658146902676</v>
      </c>
      <c r="N283" s="25">
        <f t="shared" ca="1" si="74"/>
        <v>239962291740534.25</v>
      </c>
      <c r="O283" s="25">
        <f t="shared" ca="1" si="75"/>
        <v>3559110628241.7217</v>
      </c>
      <c r="P283" s="8">
        <f t="shared" ca="1" si="76"/>
        <v>0.29891638039768631</v>
      </c>
    </row>
    <row r="284" spans="1:16">
      <c r="A284">
        <v>43369.5</v>
      </c>
      <c r="B284">
        <v>-8.6204600011114962E-3</v>
      </c>
      <c r="D284" s="25">
        <f t="shared" si="65"/>
        <v>4.3369499999999999</v>
      </c>
      <c r="E284" s="25">
        <f t="shared" si="66"/>
        <v>-0.86204600011114962</v>
      </c>
      <c r="F284" s="25">
        <f t="shared" si="67"/>
        <v>18.8091353025</v>
      </c>
      <c r="G284" s="25">
        <f t="shared" si="68"/>
        <v>81.574279350177378</v>
      </c>
      <c r="H284" s="25">
        <f t="shared" si="69"/>
        <v>353.78357082775176</v>
      </c>
      <c r="I284" s="25">
        <f t="shared" si="70"/>
        <v>-3.7386504001820504</v>
      </c>
      <c r="J284" s="25">
        <f t="shared" si="71"/>
        <v>-16.214339853069543</v>
      </c>
      <c r="K284" s="25">
        <f t="shared" ca="1" si="77"/>
        <v>-0.26650780677537989</v>
      </c>
      <c r="L284" s="25">
        <f t="shared" ca="1" si="72"/>
        <v>0.35466573972163268</v>
      </c>
      <c r="M284" s="25">
        <f t="shared" ca="1" si="73"/>
        <v>328563837391401.81</v>
      </c>
      <c r="N284" s="25">
        <f t="shared" ca="1" si="74"/>
        <v>239785326860610.94</v>
      </c>
      <c r="O284" s="25">
        <f t="shared" ca="1" si="75"/>
        <v>3554915412607.4058</v>
      </c>
      <c r="P284" s="8">
        <f t="shared" ca="1" si="76"/>
        <v>-0.59553819333576974</v>
      </c>
    </row>
    <row r="285" spans="1:16">
      <c r="A285">
        <v>43373</v>
      </c>
      <c r="B285">
        <v>-7.0224399969447404E-3</v>
      </c>
      <c r="D285" s="25">
        <f t="shared" si="65"/>
        <v>4.3372999999999999</v>
      </c>
      <c r="E285" s="25">
        <f t="shared" si="66"/>
        <v>-0.70224399969447404</v>
      </c>
      <c r="F285" s="25">
        <f t="shared" si="67"/>
        <v>18.812171289999998</v>
      </c>
      <c r="G285" s="25">
        <f t="shared" si="68"/>
        <v>81.594030536116989</v>
      </c>
      <c r="H285" s="25">
        <f t="shared" si="69"/>
        <v>353.89778864430019</v>
      </c>
      <c r="I285" s="25">
        <f t="shared" si="70"/>
        <v>-3.0458428998748421</v>
      </c>
      <c r="J285" s="25">
        <f t="shared" si="71"/>
        <v>-13.210734409627152</v>
      </c>
      <c r="K285" s="25">
        <f t="shared" ca="1" si="77"/>
        <v>-0.26666508350991636</v>
      </c>
      <c r="L285" s="25">
        <f t="shared" ca="1" si="72"/>
        <v>0.18972899222451392</v>
      </c>
      <c r="M285" s="25">
        <f t="shared" ca="1" si="73"/>
        <v>328540940722623.19</v>
      </c>
      <c r="N285" s="25">
        <f t="shared" ca="1" si="74"/>
        <v>239742536118093.19</v>
      </c>
      <c r="O285" s="25">
        <f t="shared" ca="1" si="75"/>
        <v>3553901743538.4692</v>
      </c>
      <c r="P285" s="8">
        <f t="shared" ca="1" si="76"/>
        <v>-0.43557891618455769</v>
      </c>
    </row>
    <row r="286" spans="1:16">
      <c r="A286">
        <v>43423</v>
      </c>
      <c r="B286">
        <v>-1.033644000563072E-2</v>
      </c>
      <c r="D286" s="25">
        <f t="shared" si="65"/>
        <v>4.3422999999999998</v>
      </c>
      <c r="E286" s="25">
        <f t="shared" si="66"/>
        <v>-1.033644000563072</v>
      </c>
      <c r="F286" s="25">
        <f t="shared" si="67"/>
        <v>18.855569289999998</v>
      </c>
      <c r="G286" s="25">
        <f t="shared" si="68"/>
        <v>81.876538527966986</v>
      </c>
      <c r="H286" s="25">
        <f t="shared" si="69"/>
        <v>355.53249324999103</v>
      </c>
      <c r="I286" s="25">
        <f t="shared" si="70"/>
        <v>-4.4883923436450273</v>
      </c>
      <c r="J286" s="25">
        <f t="shared" si="71"/>
        <v>-19.489946073809801</v>
      </c>
      <c r="K286" s="25">
        <f t="shared" ca="1" si="77"/>
        <v>-0.26891341781416411</v>
      </c>
      <c r="L286" s="25">
        <f t="shared" ca="1" si="72"/>
        <v>0.58481286419148426</v>
      </c>
      <c r="M286" s="25">
        <f t="shared" ca="1" si="73"/>
        <v>328208231668774.38</v>
      </c>
      <c r="N286" s="25">
        <f t="shared" ca="1" si="74"/>
        <v>239128058056869.31</v>
      </c>
      <c r="O286" s="25">
        <f t="shared" ca="1" si="75"/>
        <v>3539377153311.2144</v>
      </c>
      <c r="P286" s="8">
        <f t="shared" ca="1" si="76"/>
        <v>-0.76473058274890793</v>
      </c>
    </row>
    <row r="287" spans="1:16">
      <c r="A287">
        <v>43518</v>
      </c>
      <c r="B287">
        <v>-1.5330399983213283E-3</v>
      </c>
      <c r="D287" s="25">
        <f t="shared" si="65"/>
        <v>4.3517999999999999</v>
      </c>
      <c r="E287" s="25">
        <f t="shared" si="66"/>
        <v>-0.15330399983213283</v>
      </c>
      <c r="F287" s="25">
        <f t="shared" si="67"/>
        <v>18.938163239999998</v>
      </c>
      <c r="G287" s="25">
        <f t="shared" si="68"/>
        <v>82.415098787831994</v>
      </c>
      <c r="H287" s="25">
        <f t="shared" si="69"/>
        <v>358.65402690488725</v>
      </c>
      <c r="I287" s="25">
        <f t="shared" si="70"/>
        <v>-0.66714834646947563</v>
      </c>
      <c r="J287" s="25">
        <f t="shared" si="71"/>
        <v>-2.9032961741658641</v>
      </c>
      <c r="K287" s="25">
        <f t="shared" ca="1" si="77"/>
        <v>-0.27319309990614826</v>
      </c>
      <c r="L287" s="25">
        <f t="shared" ca="1" si="72"/>
        <v>1.4373396316557287E-2</v>
      </c>
      <c r="M287" s="25">
        <f t="shared" ca="1" si="73"/>
        <v>327547220923027.88</v>
      </c>
      <c r="N287" s="25">
        <f t="shared" ca="1" si="74"/>
        <v>237944236291931.31</v>
      </c>
      <c r="O287" s="25">
        <f t="shared" ca="1" si="75"/>
        <v>3511557762270.9888</v>
      </c>
      <c r="P287" s="8">
        <f t="shared" ca="1" si="76"/>
        <v>0.11988910007401543</v>
      </c>
    </row>
    <row r="288" spans="1:16">
      <c r="A288">
        <v>44597.5</v>
      </c>
      <c r="B288">
        <v>-8.3722999988822266E-3</v>
      </c>
      <c r="D288" s="25">
        <f t="shared" si="65"/>
        <v>4.4597499999999997</v>
      </c>
      <c r="E288" s="25">
        <f t="shared" si="66"/>
        <v>-0.83722999988822266</v>
      </c>
      <c r="F288" s="25">
        <f t="shared" si="67"/>
        <v>19.889370062499996</v>
      </c>
      <c r="G288" s="25">
        <f t="shared" si="68"/>
        <v>88.701618136234345</v>
      </c>
      <c r="H288" s="25">
        <f t="shared" si="69"/>
        <v>395.58704148307106</v>
      </c>
      <c r="I288" s="25">
        <f t="shared" si="70"/>
        <v>-3.7338364920015006</v>
      </c>
      <c r="J288" s="25">
        <f t="shared" si="71"/>
        <v>-16.65197729520369</v>
      </c>
      <c r="K288" s="25">
        <f t="shared" ca="1" si="77"/>
        <v>-0.32254604560314382</v>
      </c>
      <c r="L288" s="25">
        <f t="shared" ca="1" si="72"/>
        <v>0.26489957279852511</v>
      </c>
      <c r="M288" s="25">
        <f t="shared" ca="1" si="73"/>
        <v>317420024257735.88</v>
      </c>
      <c r="N288" s="25">
        <f t="shared" ca="1" si="74"/>
        <v>223048277770915</v>
      </c>
      <c r="O288" s="25">
        <f t="shared" ca="1" si="75"/>
        <v>3176431004141.9673</v>
      </c>
      <c r="P288" s="8">
        <f t="shared" ca="1" si="76"/>
        <v>-0.51468395428507885</v>
      </c>
    </row>
    <row r="289" spans="1:16">
      <c r="A289">
        <v>44782</v>
      </c>
      <c r="B289">
        <v>1.0090400028275326E-3</v>
      </c>
      <c r="D289" s="25">
        <f t="shared" si="65"/>
        <v>4.4782000000000002</v>
      </c>
      <c r="E289" s="25">
        <f t="shared" si="66"/>
        <v>0.10090400028275326</v>
      </c>
      <c r="F289" s="25">
        <f t="shared" si="67"/>
        <v>20.054275240000003</v>
      </c>
      <c r="G289" s="25">
        <f t="shared" si="68"/>
        <v>89.807055379768016</v>
      </c>
      <c r="H289" s="25">
        <f t="shared" si="69"/>
        <v>402.17395540167718</v>
      </c>
      <c r="I289" s="25">
        <f t="shared" si="70"/>
        <v>0.45186829406622564</v>
      </c>
      <c r="J289" s="25">
        <f t="shared" si="71"/>
        <v>2.0235565944873719</v>
      </c>
      <c r="K289" s="25">
        <f t="shared" ca="1" si="77"/>
        <v>-0.33111392562043251</v>
      </c>
      <c r="L289" s="25">
        <f t="shared" ca="1" si="72"/>
        <v>0.18663948830169053</v>
      </c>
      <c r="M289" s="25">
        <f t="shared" ca="1" si="73"/>
        <v>315217814288443</v>
      </c>
      <c r="N289" s="25">
        <f t="shared" ca="1" si="74"/>
        <v>220249352898097.91</v>
      </c>
      <c r="O289" s="25">
        <f t="shared" ca="1" si="75"/>
        <v>3115975456406.8535</v>
      </c>
      <c r="P289" s="8">
        <f t="shared" ca="1" si="76"/>
        <v>0.43201792590318577</v>
      </c>
    </row>
    <row r="290" spans="1:16">
      <c r="A290">
        <v>44918</v>
      </c>
      <c r="B290">
        <v>2.6749600074253976E-3</v>
      </c>
      <c r="D290" s="25">
        <f t="shared" si="65"/>
        <v>4.4917999999999996</v>
      </c>
      <c r="E290" s="25">
        <f t="shared" si="66"/>
        <v>0.26749600074253976</v>
      </c>
      <c r="F290" s="25">
        <f t="shared" si="67"/>
        <v>20.176267239999998</v>
      </c>
      <c r="G290" s="25">
        <f t="shared" si="68"/>
        <v>90.627757188631975</v>
      </c>
      <c r="H290" s="25">
        <f t="shared" si="69"/>
        <v>407.08175973989711</v>
      </c>
      <c r="I290" s="25">
        <f t="shared" si="70"/>
        <v>1.2015385361353399</v>
      </c>
      <c r="J290" s="25">
        <f t="shared" si="71"/>
        <v>5.3970707966127192</v>
      </c>
      <c r="K290" s="25">
        <f t="shared" ca="1" si="77"/>
        <v>-0.33745437435221881</v>
      </c>
      <c r="L290" s="25">
        <f t="shared" ca="1" si="72"/>
        <v>0.36596495632728909</v>
      </c>
      <c r="M290" s="25">
        <f t="shared" ca="1" si="73"/>
        <v>313508617271305.44</v>
      </c>
      <c r="N290" s="25">
        <f t="shared" ca="1" si="74"/>
        <v>218141493607258.88</v>
      </c>
      <c r="O290" s="25">
        <f t="shared" ca="1" si="75"/>
        <v>3070882499275.8066</v>
      </c>
      <c r="P290" s="8">
        <f t="shared" ca="1" si="76"/>
        <v>0.60495037509475857</v>
      </c>
    </row>
    <row r="291" spans="1:16">
      <c r="A291">
        <v>44918</v>
      </c>
      <c r="B291">
        <v>9.6749600052135065E-3</v>
      </c>
      <c r="D291" s="25">
        <f t="shared" si="65"/>
        <v>4.4917999999999996</v>
      </c>
      <c r="E291" s="25">
        <f t="shared" si="66"/>
        <v>0.96749600052135065</v>
      </c>
      <c r="F291" s="25">
        <f t="shared" si="67"/>
        <v>20.176267239999998</v>
      </c>
      <c r="G291" s="25">
        <f t="shared" si="68"/>
        <v>90.627757188631975</v>
      </c>
      <c r="H291" s="25">
        <f t="shared" si="69"/>
        <v>407.08175973989711</v>
      </c>
      <c r="I291" s="25">
        <f t="shared" si="70"/>
        <v>4.3457985351418023</v>
      </c>
      <c r="J291" s="25">
        <f t="shared" si="71"/>
        <v>19.520457860149946</v>
      </c>
      <c r="K291" s="25">
        <f t="shared" ca="1" si="77"/>
        <v>-0.33745437435221881</v>
      </c>
      <c r="L291" s="25">
        <f t="shared" ca="1" si="72"/>
        <v>1.7028954808826693</v>
      </c>
      <c r="M291" s="25">
        <f t="shared" ca="1" si="73"/>
        <v>313508617271305.44</v>
      </c>
      <c r="N291" s="25">
        <f t="shared" ca="1" si="74"/>
        <v>218141493607258.88</v>
      </c>
      <c r="O291" s="25">
        <f t="shared" ca="1" si="75"/>
        <v>3070882499275.8066</v>
      </c>
      <c r="P291" s="8">
        <f t="shared" ca="1" si="76"/>
        <v>1.3049503748735694</v>
      </c>
    </row>
    <row r="292" spans="1:16">
      <c r="A292">
        <v>45031.5</v>
      </c>
      <c r="B292">
        <v>-5.2178199985064566E-3</v>
      </c>
      <c r="D292" s="25">
        <f t="shared" si="65"/>
        <v>4.5031499999999998</v>
      </c>
      <c r="E292" s="25">
        <f t="shared" si="66"/>
        <v>-0.52178199985064566</v>
      </c>
      <c r="F292" s="25">
        <f t="shared" si="67"/>
        <v>20.278359922499998</v>
      </c>
      <c r="G292" s="25">
        <f t="shared" si="68"/>
        <v>91.316496485005857</v>
      </c>
      <c r="H292" s="25">
        <f t="shared" si="69"/>
        <v>411.21188114645412</v>
      </c>
      <c r="I292" s="25">
        <f t="shared" si="70"/>
        <v>-2.3496626126274349</v>
      </c>
      <c r="J292" s="25">
        <f t="shared" si="71"/>
        <v>-10.580883194053232</v>
      </c>
      <c r="K292" s="25">
        <f t="shared" ca="1" si="77"/>
        <v>-0.34276198324707996</v>
      </c>
      <c r="L292" s="25">
        <f t="shared" ca="1" si="72"/>
        <v>3.204816634474094E-2</v>
      </c>
      <c r="M292" s="25">
        <f t="shared" ca="1" si="73"/>
        <v>312026901633914.31</v>
      </c>
      <c r="N292" s="25">
        <f t="shared" ca="1" si="74"/>
        <v>216353881484588.66</v>
      </c>
      <c r="O292" s="25">
        <f t="shared" ca="1" si="75"/>
        <v>3032919396297.7163</v>
      </c>
      <c r="P292" s="8">
        <f t="shared" ca="1" si="76"/>
        <v>-0.1790200166035657</v>
      </c>
    </row>
    <row r="293" spans="1:16">
      <c r="A293">
        <v>45036</v>
      </c>
      <c r="B293">
        <v>6.6939200041815639E-3</v>
      </c>
      <c r="D293" s="25">
        <f t="shared" si="65"/>
        <v>4.5035999999999996</v>
      </c>
      <c r="E293" s="25">
        <f t="shared" si="66"/>
        <v>0.66939200041815639</v>
      </c>
      <c r="F293" s="25">
        <f t="shared" si="67"/>
        <v>20.282412959999995</v>
      </c>
      <c r="G293" s="25">
        <f t="shared" si="68"/>
        <v>91.343875006655963</v>
      </c>
      <c r="H293" s="25">
        <f t="shared" si="69"/>
        <v>411.37627547997573</v>
      </c>
      <c r="I293" s="25">
        <f t="shared" si="70"/>
        <v>3.0146738130832089</v>
      </c>
      <c r="J293" s="25">
        <f t="shared" si="71"/>
        <v>13.576884984601538</v>
      </c>
      <c r="K293" s="25">
        <f t="shared" ca="1" si="77"/>
        <v>-0.34297271956349396</v>
      </c>
      <c r="L293" s="25">
        <f t="shared" ca="1" si="72"/>
        <v>1.0248823262635254</v>
      </c>
      <c r="M293" s="25">
        <f t="shared" ca="1" si="73"/>
        <v>311967124238523</v>
      </c>
      <c r="N293" s="25">
        <f t="shared" ca="1" si="74"/>
        <v>216282479205969.44</v>
      </c>
      <c r="O293" s="25">
        <f t="shared" ca="1" si="75"/>
        <v>3031408208022.8472</v>
      </c>
      <c r="P293" s="8">
        <f t="shared" ca="1" si="76"/>
        <v>1.0123647199816503</v>
      </c>
    </row>
    <row r="294" spans="1:16">
      <c r="A294">
        <v>45068</v>
      </c>
      <c r="B294">
        <v>-7.2670400040806271E-3</v>
      </c>
      <c r="D294" s="25">
        <f t="shared" si="65"/>
        <v>4.5068000000000001</v>
      </c>
      <c r="E294" s="25">
        <f t="shared" si="66"/>
        <v>-0.72670400040806271</v>
      </c>
      <c r="F294" s="25">
        <f t="shared" si="67"/>
        <v>20.311246240000003</v>
      </c>
      <c r="G294" s="25">
        <f t="shared" si="68"/>
        <v>91.538724554432008</v>
      </c>
      <c r="H294" s="25">
        <f t="shared" si="69"/>
        <v>412.54672382191427</v>
      </c>
      <c r="I294" s="25">
        <f t="shared" si="70"/>
        <v>-3.2751095890390571</v>
      </c>
      <c r="J294" s="25">
        <f t="shared" si="71"/>
        <v>-14.760263895881224</v>
      </c>
      <c r="K294" s="25">
        <f t="shared" ca="1" si="77"/>
        <v>-0.34447195427460264</v>
      </c>
      <c r="L294" s="25">
        <f t="shared" ca="1" si="72"/>
        <v>0.14610133709137155</v>
      </c>
      <c r="M294" s="25">
        <f t="shared" ca="1" si="73"/>
        <v>311539780513827.75</v>
      </c>
      <c r="N294" s="25">
        <f t="shared" ca="1" si="74"/>
        <v>215773576926303.19</v>
      </c>
      <c r="O294" s="25">
        <f t="shared" ca="1" si="75"/>
        <v>3020648886332.3071</v>
      </c>
      <c r="P294" s="8">
        <f t="shared" ca="1" si="76"/>
        <v>-0.38223204613346007</v>
      </c>
    </row>
    <row r="295" spans="1:16">
      <c r="A295">
        <v>45068</v>
      </c>
      <c r="B295">
        <v>-5.2670400036731735E-3</v>
      </c>
      <c r="D295" s="25">
        <f t="shared" si="65"/>
        <v>4.5068000000000001</v>
      </c>
      <c r="E295" s="25">
        <f t="shared" si="66"/>
        <v>-0.52670400036731735</v>
      </c>
      <c r="F295" s="25">
        <f t="shared" si="67"/>
        <v>20.311246240000003</v>
      </c>
      <c r="G295" s="25">
        <f t="shared" si="68"/>
        <v>91.538724554432008</v>
      </c>
      <c r="H295" s="25">
        <f t="shared" si="69"/>
        <v>412.54672382191427</v>
      </c>
      <c r="I295" s="25">
        <f t="shared" si="70"/>
        <v>-2.3737495888554259</v>
      </c>
      <c r="J295" s="25">
        <f t="shared" si="71"/>
        <v>-10.698014647053634</v>
      </c>
      <c r="K295" s="25">
        <f t="shared" ca="1" si="77"/>
        <v>-0.34447195427460264</v>
      </c>
      <c r="L295" s="25">
        <f t="shared" ca="1" si="72"/>
        <v>3.3208518623137298E-2</v>
      </c>
      <c r="M295" s="25">
        <f t="shared" ca="1" si="73"/>
        <v>311539780513827.75</v>
      </c>
      <c r="N295" s="25">
        <f t="shared" ca="1" si="74"/>
        <v>215773576926303.19</v>
      </c>
      <c r="O295" s="25">
        <f t="shared" ca="1" si="75"/>
        <v>3020648886332.3071</v>
      </c>
      <c r="P295" s="8">
        <f t="shared" ca="1" si="76"/>
        <v>-0.18223204609271471</v>
      </c>
    </row>
    <row r="296" spans="1:16">
      <c r="A296">
        <v>45072.5</v>
      </c>
      <c r="B296">
        <v>1.0644700007105712E-2</v>
      </c>
      <c r="D296" s="25">
        <f t="shared" si="65"/>
        <v>4.50725</v>
      </c>
      <c r="E296" s="25">
        <f t="shared" si="66"/>
        <v>1.0644700007105712</v>
      </c>
      <c r="F296" s="25">
        <f t="shared" si="67"/>
        <v>20.315302562500001</v>
      </c>
      <c r="G296" s="25">
        <f t="shared" si="68"/>
        <v>91.566147474828128</v>
      </c>
      <c r="H296" s="25">
        <f t="shared" si="69"/>
        <v>412.71151820591911</v>
      </c>
      <c r="I296" s="25">
        <f t="shared" si="70"/>
        <v>4.7978324107027222</v>
      </c>
      <c r="J296" s="25">
        <f t="shared" si="71"/>
        <v>21.625030133139845</v>
      </c>
      <c r="K296" s="25">
        <f t="shared" ca="1" si="77"/>
        <v>-0.34468287772068784</v>
      </c>
      <c r="L296" s="25">
        <f t="shared" ca="1" si="72"/>
        <v>1.9857118347911027</v>
      </c>
      <c r="M296" s="25">
        <f t="shared" ca="1" si="73"/>
        <v>311479367786236.19</v>
      </c>
      <c r="N296" s="25">
        <f t="shared" ca="1" si="74"/>
        <v>215701850755715.16</v>
      </c>
      <c r="O296" s="25">
        <f t="shared" ca="1" si="75"/>
        <v>3019134023061.4565</v>
      </c>
      <c r="P296" s="8">
        <f t="shared" ca="1" si="76"/>
        <v>1.409152878431259</v>
      </c>
    </row>
    <row r="297" spans="1:16">
      <c r="A297">
        <v>45073.5</v>
      </c>
      <c r="B297">
        <v>-4.0415800031041726E-3</v>
      </c>
      <c r="D297" s="25">
        <f t="shared" si="65"/>
        <v>4.5073499999999997</v>
      </c>
      <c r="E297" s="25">
        <f t="shared" si="66"/>
        <v>-0.40415800031041726</v>
      </c>
      <c r="F297" s="25">
        <f t="shared" si="67"/>
        <v>20.316204022499999</v>
      </c>
      <c r="G297" s="25">
        <f t="shared" si="68"/>
        <v>91.572242200815367</v>
      </c>
      <c r="H297" s="25">
        <f t="shared" si="69"/>
        <v>412.74814588384515</v>
      </c>
      <c r="I297" s="25">
        <f t="shared" si="70"/>
        <v>-1.8216815626991592</v>
      </c>
      <c r="J297" s="25">
        <f t="shared" si="71"/>
        <v>-8.2109563916320543</v>
      </c>
      <c r="K297" s="25">
        <f t="shared" ca="1" si="77"/>
        <v>-0.34472975273066442</v>
      </c>
      <c r="L297" s="25">
        <f t="shared" ca="1" si="72"/>
        <v>3.5317166104004002E-3</v>
      </c>
      <c r="M297" s="25">
        <f t="shared" ca="1" si="73"/>
        <v>311465932112660.81</v>
      </c>
      <c r="N297" s="25">
        <f t="shared" ca="1" si="74"/>
        <v>215685906198876.31</v>
      </c>
      <c r="O297" s="25">
        <f t="shared" ca="1" si="75"/>
        <v>3018797325613.5264</v>
      </c>
      <c r="P297" s="8">
        <f t="shared" ca="1" si="76"/>
        <v>-5.9428247579752846E-2</v>
      </c>
    </row>
    <row r="298" spans="1:16">
      <c r="A298">
        <v>45074</v>
      </c>
      <c r="B298">
        <v>-4.3847199995070696E-3</v>
      </c>
      <c r="D298" s="25">
        <f t="shared" si="65"/>
        <v>4.5073999999999996</v>
      </c>
      <c r="E298" s="25">
        <f t="shared" si="66"/>
        <v>-0.43847199995070696</v>
      </c>
      <c r="F298" s="25">
        <f t="shared" si="67"/>
        <v>20.316654759999995</v>
      </c>
      <c r="G298" s="25">
        <f t="shared" si="68"/>
        <v>91.575289665223977</v>
      </c>
      <c r="H298" s="25">
        <f t="shared" si="69"/>
        <v>412.76646063703043</v>
      </c>
      <c r="I298" s="25">
        <f t="shared" si="70"/>
        <v>-1.9763686925778163</v>
      </c>
      <c r="J298" s="25">
        <f t="shared" si="71"/>
        <v>-8.9082842449252482</v>
      </c>
      <c r="K298" s="25">
        <f t="shared" ca="1" si="77"/>
        <v>-0.34475319066288956</v>
      </c>
      <c r="L298" s="25">
        <f t="shared" ca="1" si="72"/>
        <v>8.7832152143262881E-3</v>
      </c>
      <c r="M298" s="25">
        <f t="shared" ca="1" si="73"/>
        <v>311459212827484.44</v>
      </c>
      <c r="N298" s="25">
        <f t="shared" ca="1" si="74"/>
        <v>215677933183240.47</v>
      </c>
      <c r="O298" s="25">
        <f t="shared" ca="1" si="75"/>
        <v>3018628968553.9536</v>
      </c>
      <c r="P298" s="8">
        <f t="shared" ca="1" si="76"/>
        <v>-9.3718809287817395E-2</v>
      </c>
    </row>
    <row r="299" spans="1:16">
      <c r="A299">
        <v>45090.5</v>
      </c>
      <c r="B299">
        <v>-6.7083400062983856E-3</v>
      </c>
      <c r="D299" s="25">
        <f t="shared" si="65"/>
        <v>4.5090500000000002</v>
      </c>
      <c r="E299" s="25">
        <f t="shared" si="66"/>
        <v>-0.67083400062983856</v>
      </c>
      <c r="F299" s="25">
        <f t="shared" si="67"/>
        <v>20.331531902500004</v>
      </c>
      <c r="G299" s="25">
        <f t="shared" si="68"/>
        <v>91.675893924967653</v>
      </c>
      <c r="H299" s="25">
        <f t="shared" si="69"/>
        <v>413.37118950237544</v>
      </c>
      <c r="I299" s="25">
        <f t="shared" si="70"/>
        <v>-3.0248240505399737</v>
      </c>
      <c r="J299" s="25">
        <f t="shared" si="71"/>
        <v>-13.639082885087269</v>
      </c>
      <c r="K299" s="25">
        <f t="shared" ca="1" si="77"/>
        <v>-0.3455268022128426</v>
      </c>
      <c r="L299" s="25">
        <f t="shared" ca="1" si="72"/>
        <v>0.10582477334191477</v>
      </c>
      <c r="M299" s="25">
        <f t="shared" ca="1" si="73"/>
        <v>311236934945397.69</v>
      </c>
      <c r="N299" s="25">
        <f t="shared" ca="1" si="74"/>
        <v>215414548186560.31</v>
      </c>
      <c r="O299" s="25">
        <f t="shared" ca="1" si="75"/>
        <v>3013070073846.1421</v>
      </c>
      <c r="P299" s="8">
        <f t="shared" ca="1" si="76"/>
        <v>-0.32530719841699596</v>
      </c>
    </row>
    <row r="300" spans="1:16">
      <c r="A300">
        <v>45253.5</v>
      </c>
      <c r="B300">
        <v>1.4280200048233382E-3</v>
      </c>
      <c r="D300" s="25">
        <f t="shared" si="65"/>
        <v>4.5253500000000004</v>
      </c>
      <c r="E300" s="25">
        <f t="shared" si="66"/>
        <v>0.14280200048233382</v>
      </c>
      <c r="F300" s="25">
        <f t="shared" si="67"/>
        <v>20.478792622500002</v>
      </c>
      <c r="G300" s="25">
        <f t="shared" si="68"/>
        <v>92.673704194230396</v>
      </c>
      <c r="H300" s="25">
        <f t="shared" si="69"/>
        <v>419.38094727536054</v>
      </c>
      <c r="I300" s="25">
        <f t="shared" si="70"/>
        <v>0.64622903288272948</v>
      </c>
      <c r="J300" s="25">
        <f t="shared" si="71"/>
        <v>2.9244125539558601</v>
      </c>
      <c r="K300" s="25">
        <f t="shared" ca="1" si="77"/>
        <v>-0.35318581368841673</v>
      </c>
      <c r="L300" s="25">
        <f t="shared" ca="1" si="72"/>
        <v>0.24600391180587899</v>
      </c>
      <c r="M300" s="25">
        <f t="shared" ca="1" si="73"/>
        <v>308984858369796.44</v>
      </c>
      <c r="N300" s="25">
        <f t="shared" ca="1" si="74"/>
        <v>212784139425950.25</v>
      </c>
      <c r="O300" s="25">
        <f t="shared" ca="1" si="75"/>
        <v>2957836409379.2373</v>
      </c>
      <c r="P300" s="8">
        <f t="shared" ca="1" si="76"/>
        <v>0.49598781417075055</v>
      </c>
    </row>
    <row r="301" spans="1:16">
      <c r="A301">
        <v>45326</v>
      </c>
      <c r="B301">
        <v>-1.1327280000841711E-2</v>
      </c>
      <c r="D301" s="25">
        <f t="shared" si="65"/>
        <v>4.5326000000000004</v>
      </c>
      <c r="E301" s="25">
        <f t="shared" si="66"/>
        <v>-1.1327280000841711</v>
      </c>
      <c r="F301" s="25">
        <f t="shared" si="67"/>
        <v>20.544462760000005</v>
      </c>
      <c r="G301" s="25">
        <f t="shared" si="68"/>
        <v>93.119831905976028</v>
      </c>
      <c r="H301" s="25">
        <f t="shared" si="69"/>
        <v>422.07495009702706</v>
      </c>
      <c r="I301" s="25">
        <f t="shared" si="70"/>
        <v>-5.1342029331815144</v>
      </c>
      <c r="J301" s="25">
        <f t="shared" si="71"/>
        <v>-23.271288214938533</v>
      </c>
      <c r="K301" s="25">
        <f t="shared" ca="1" si="77"/>
        <v>-0.35660215526533001</v>
      </c>
      <c r="L301" s="25">
        <f t="shared" ca="1" si="72"/>
        <v>0.60237132699575979</v>
      </c>
      <c r="M301" s="25">
        <f t="shared" ca="1" si="73"/>
        <v>307950548187854.25</v>
      </c>
      <c r="N301" s="25">
        <f t="shared" ca="1" si="74"/>
        <v>211597757267509.72</v>
      </c>
      <c r="O301" s="25">
        <f t="shared" ca="1" si="75"/>
        <v>2933088402169.6831</v>
      </c>
      <c r="P301" s="8">
        <f t="shared" ca="1" si="76"/>
        <v>-0.77612584481884106</v>
      </c>
    </row>
    <row r="302" spans="1:16">
      <c r="A302">
        <v>46419</v>
      </c>
      <c r="B302">
        <v>-1.1431319995608646E-2</v>
      </c>
      <c r="D302" s="25">
        <f t="shared" si="65"/>
        <v>4.6418999999999997</v>
      </c>
      <c r="E302" s="25">
        <f t="shared" si="66"/>
        <v>-1.1431319995608646</v>
      </c>
      <c r="F302" s="25">
        <f t="shared" si="67"/>
        <v>21.547235609999998</v>
      </c>
      <c r="G302" s="25">
        <f t="shared" si="68"/>
        <v>100.02011297805899</v>
      </c>
      <c r="H302" s="25">
        <f t="shared" si="69"/>
        <v>464.28336243285196</v>
      </c>
      <c r="I302" s="25">
        <f t="shared" si="70"/>
        <v>-5.3063044287615773</v>
      </c>
      <c r="J302" s="25">
        <f t="shared" si="71"/>
        <v>-24.631334527868365</v>
      </c>
      <c r="K302" s="25">
        <f t="shared" ca="1" si="77"/>
        <v>-0.40883212058029561</v>
      </c>
      <c r="L302" s="25">
        <f t="shared" ca="1" si="72"/>
        <v>0.53919631227087828</v>
      </c>
      <c r="M302" s="25">
        <f t="shared" ca="1" si="73"/>
        <v>290009941385572.56</v>
      </c>
      <c r="N302" s="25">
        <f t="shared" ca="1" si="74"/>
        <v>192572951043048.13</v>
      </c>
      <c r="O302" s="25">
        <f t="shared" ca="1" si="75"/>
        <v>2548535505705.667</v>
      </c>
      <c r="P302" s="8">
        <f t="shared" ca="1" si="76"/>
        <v>-0.73429987898056903</v>
      </c>
    </row>
    <row r="303" spans="1:16">
      <c r="A303">
        <v>46422.5</v>
      </c>
      <c r="B303">
        <v>-8.333000005222857E-4</v>
      </c>
      <c r="D303" s="25">
        <f t="shared" si="65"/>
        <v>4.6422499999999998</v>
      </c>
      <c r="E303" s="25">
        <f t="shared" si="66"/>
        <v>-8.333000005222857E-2</v>
      </c>
      <c r="F303" s="25">
        <f t="shared" si="67"/>
        <v>21.550485062499998</v>
      </c>
      <c r="G303" s="25">
        <f t="shared" si="68"/>
        <v>100.04273928139061</v>
      </c>
      <c r="H303" s="25">
        <f t="shared" si="69"/>
        <v>464.42340642903554</v>
      </c>
      <c r="I303" s="25">
        <f t="shared" si="70"/>
        <v>-0.38683869274245808</v>
      </c>
      <c r="J303" s="25">
        <f t="shared" si="71"/>
        <v>-1.795801921383676</v>
      </c>
      <c r="K303" s="25">
        <f t="shared" ca="1" si="77"/>
        <v>-0.40900155732556631</v>
      </c>
      <c r="L303" s="25">
        <f t="shared" ca="1" si="72"/>
        <v>0.1060619632168409</v>
      </c>
      <c r="M303" s="25">
        <f t="shared" ca="1" si="73"/>
        <v>289945669411597.75</v>
      </c>
      <c r="N303" s="25">
        <f t="shared" ca="1" si="74"/>
        <v>192508836719843.91</v>
      </c>
      <c r="O303" s="25">
        <f t="shared" ca="1" si="75"/>
        <v>2547275199425.8789</v>
      </c>
      <c r="P303" s="8">
        <f t="shared" ca="1" si="76"/>
        <v>0.32567155727333774</v>
      </c>
    </row>
    <row r="304" spans="1:16">
      <c r="A304">
        <v>46463.5</v>
      </c>
      <c r="B304">
        <v>-8.8707799950498156E-3</v>
      </c>
      <c r="D304" s="25">
        <f t="shared" si="65"/>
        <v>4.64635</v>
      </c>
      <c r="E304" s="25">
        <f t="shared" si="66"/>
        <v>-0.88707799950498156</v>
      </c>
      <c r="F304" s="25">
        <f t="shared" si="67"/>
        <v>21.588568322499999</v>
      </c>
      <c r="G304" s="25">
        <f t="shared" si="68"/>
        <v>100.30804442524787</v>
      </c>
      <c r="H304" s="25">
        <f t="shared" si="69"/>
        <v>466.0662822152504</v>
      </c>
      <c r="I304" s="25">
        <f t="shared" si="70"/>
        <v>-4.1216748629999707</v>
      </c>
      <c r="J304" s="25">
        <f t="shared" si="71"/>
        <v>-19.150743999699912</v>
      </c>
      <c r="K304" s="25">
        <f t="shared" ca="1" si="77"/>
        <v>-0.41098742709462555</v>
      </c>
      <c r="L304" s="25">
        <f t="shared" ca="1" si="72"/>
        <v>0.22666223313802045</v>
      </c>
      <c r="M304" s="25">
        <f t="shared" ca="1" si="73"/>
        <v>289189649686987.56</v>
      </c>
      <c r="N304" s="25">
        <f t="shared" ca="1" si="74"/>
        <v>191756380204351.31</v>
      </c>
      <c r="O304" s="25">
        <f t="shared" ca="1" si="75"/>
        <v>2532500562072.3252</v>
      </c>
      <c r="P304" s="8">
        <f t="shared" ca="1" si="76"/>
        <v>-0.47609057241035602</v>
      </c>
    </row>
    <row r="305" spans="1:16">
      <c r="A305">
        <v>46463.5</v>
      </c>
      <c r="B305">
        <v>-8.7707799975760281E-3</v>
      </c>
      <c r="D305" s="25">
        <f t="shared" si="65"/>
        <v>4.64635</v>
      </c>
      <c r="E305" s="25">
        <f t="shared" si="66"/>
        <v>-0.87707799975760281</v>
      </c>
      <c r="F305" s="25">
        <f t="shared" si="67"/>
        <v>21.588568322499999</v>
      </c>
      <c r="G305" s="25">
        <f t="shared" si="68"/>
        <v>100.30804442524787</v>
      </c>
      <c r="H305" s="25">
        <f t="shared" si="69"/>
        <v>466.0662822152504</v>
      </c>
      <c r="I305" s="25">
        <f t="shared" si="70"/>
        <v>-4.0752113641737377</v>
      </c>
      <c r="J305" s="25">
        <f t="shared" si="71"/>
        <v>-18.934858321928647</v>
      </c>
      <c r="K305" s="25">
        <f t="shared" ca="1" si="77"/>
        <v>-0.41098742709462555</v>
      </c>
      <c r="L305" s="25">
        <f t="shared" ca="1" si="72"/>
        <v>0.2172404219253021</v>
      </c>
      <c r="M305" s="25">
        <f t="shared" ca="1" si="73"/>
        <v>289189649686987.56</v>
      </c>
      <c r="N305" s="25">
        <f t="shared" ca="1" si="74"/>
        <v>191756380204351.31</v>
      </c>
      <c r="O305" s="25">
        <f t="shared" ca="1" si="75"/>
        <v>2532500562072.3252</v>
      </c>
      <c r="P305" s="8">
        <f t="shared" ca="1" si="76"/>
        <v>-0.46609057266297726</v>
      </c>
    </row>
    <row r="306" spans="1:16">
      <c r="A306">
        <v>46463.5</v>
      </c>
      <c r="B306">
        <v>-8.3707799931289628E-3</v>
      </c>
      <c r="D306" s="25">
        <f t="shared" si="65"/>
        <v>4.64635</v>
      </c>
      <c r="E306" s="25">
        <f t="shared" si="66"/>
        <v>-0.83707799931289628</v>
      </c>
      <c r="F306" s="25">
        <f t="shared" si="67"/>
        <v>21.588568322499999</v>
      </c>
      <c r="G306" s="25">
        <f t="shared" si="68"/>
        <v>100.30804442524787</v>
      </c>
      <c r="H306" s="25">
        <f t="shared" si="69"/>
        <v>466.0662822152504</v>
      </c>
      <c r="I306" s="25">
        <f t="shared" si="70"/>
        <v>-3.8893573621074755</v>
      </c>
      <c r="J306" s="25">
        <f t="shared" si="71"/>
        <v>-18.07131557942807</v>
      </c>
      <c r="K306" s="25">
        <f t="shared" ca="1" si="77"/>
        <v>-0.41098742709462555</v>
      </c>
      <c r="L306" s="25">
        <f t="shared" ca="1" si="72"/>
        <v>0.18155317573329338</v>
      </c>
      <c r="M306" s="25">
        <f t="shared" ca="1" si="73"/>
        <v>289189649686987.56</v>
      </c>
      <c r="N306" s="25">
        <f t="shared" ca="1" si="74"/>
        <v>191756380204351.31</v>
      </c>
      <c r="O306" s="25">
        <f t="shared" ca="1" si="75"/>
        <v>2532500562072.3252</v>
      </c>
      <c r="P306" s="8">
        <f t="shared" ca="1" si="76"/>
        <v>-0.42609057221827074</v>
      </c>
    </row>
    <row r="307" spans="1:16">
      <c r="A307">
        <v>46464</v>
      </c>
      <c r="B307">
        <v>-8.4139200043864548E-3</v>
      </c>
      <c r="D307" s="25">
        <f t="shared" si="65"/>
        <v>4.6463999999999999</v>
      </c>
      <c r="E307" s="25">
        <f t="shared" si="66"/>
        <v>-0.84139200043864548</v>
      </c>
      <c r="F307" s="25">
        <f t="shared" si="67"/>
        <v>21.589032959999997</v>
      </c>
      <c r="G307" s="25">
        <f t="shared" si="68"/>
        <v>100.31128274534399</v>
      </c>
      <c r="H307" s="25">
        <f t="shared" si="69"/>
        <v>466.08634414796626</v>
      </c>
      <c r="I307" s="25">
        <f t="shared" si="70"/>
        <v>-3.9094437908381221</v>
      </c>
      <c r="J307" s="25">
        <f t="shared" si="71"/>
        <v>-18.164839629750251</v>
      </c>
      <c r="K307" s="25">
        <f t="shared" ca="1" si="77"/>
        <v>-0.41101165683885343</v>
      </c>
      <c r="L307" s="25">
        <f t="shared" ca="1" si="72"/>
        <v>0.18522724015707506</v>
      </c>
      <c r="M307" s="25">
        <f t="shared" ca="1" si="73"/>
        <v>289180394516222.38</v>
      </c>
      <c r="N307" s="25">
        <f t="shared" ca="1" si="74"/>
        <v>191747188002692.44</v>
      </c>
      <c r="O307" s="25">
        <f t="shared" ca="1" si="75"/>
        <v>2532320259147.8452</v>
      </c>
      <c r="P307" s="8">
        <f t="shared" ca="1" si="76"/>
        <v>-0.43038034359979205</v>
      </c>
    </row>
    <row r="308" spans="1:16">
      <c r="A308">
        <v>46464</v>
      </c>
      <c r="B308">
        <v>-8.113919997413177E-3</v>
      </c>
      <c r="D308" s="25">
        <f t="shared" si="65"/>
        <v>4.6463999999999999</v>
      </c>
      <c r="E308" s="25">
        <f t="shared" si="66"/>
        <v>-0.8113919997413177</v>
      </c>
      <c r="F308" s="25">
        <f t="shared" si="67"/>
        <v>21.589032959999997</v>
      </c>
      <c r="G308" s="25">
        <f t="shared" si="68"/>
        <v>100.31128274534399</v>
      </c>
      <c r="H308" s="25">
        <f t="shared" si="69"/>
        <v>466.08634414796626</v>
      </c>
      <c r="I308" s="25">
        <f t="shared" si="70"/>
        <v>-3.7700517875980584</v>
      </c>
      <c r="J308" s="25">
        <f t="shared" si="71"/>
        <v>-17.517168625895618</v>
      </c>
      <c r="K308" s="25">
        <f t="shared" ca="1" si="77"/>
        <v>-0.41101165683885343</v>
      </c>
      <c r="L308" s="25">
        <f t="shared" ca="1" si="72"/>
        <v>0.16030441898269487</v>
      </c>
      <c r="M308" s="25">
        <f t="shared" ca="1" si="73"/>
        <v>289180394516222.38</v>
      </c>
      <c r="N308" s="25">
        <f t="shared" ca="1" si="74"/>
        <v>191747188002692.44</v>
      </c>
      <c r="O308" s="25">
        <f t="shared" ca="1" si="75"/>
        <v>2532320259147.8452</v>
      </c>
      <c r="P308" s="8">
        <f t="shared" ca="1" si="76"/>
        <v>-0.40038034290246427</v>
      </c>
    </row>
    <row r="309" spans="1:16">
      <c r="A309">
        <v>46464</v>
      </c>
      <c r="B309">
        <v>-8.113919997413177E-3</v>
      </c>
      <c r="D309" s="25">
        <f t="shared" si="65"/>
        <v>4.6463999999999999</v>
      </c>
      <c r="E309" s="25">
        <f t="shared" si="66"/>
        <v>-0.8113919997413177</v>
      </c>
      <c r="F309" s="25">
        <f t="shared" si="67"/>
        <v>21.589032959999997</v>
      </c>
      <c r="G309" s="25">
        <f t="shared" si="68"/>
        <v>100.31128274534399</v>
      </c>
      <c r="H309" s="25">
        <f t="shared" si="69"/>
        <v>466.08634414796626</v>
      </c>
      <c r="I309" s="25">
        <f t="shared" si="70"/>
        <v>-3.7700517875980584</v>
      </c>
      <c r="J309" s="25">
        <f t="shared" si="71"/>
        <v>-17.517168625895618</v>
      </c>
      <c r="K309" s="25">
        <f t="shared" ca="1" si="77"/>
        <v>-0.41101165683885343</v>
      </c>
      <c r="L309" s="25">
        <f t="shared" ca="1" si="72"/>
        <v>0.16030441898269487</v>
      </c>
      <c r="M309" s="25">
        <f t="shared" ca="1" si="73"/>
        <v>289180394516222.38</v>
      </c>
      <c r="N309" s="25">
        <f t="shared" ca="1" si="74"/>
        <v>191747188002692.44</v>
      </c>
      <c r="O309" s="25">
        <f t="shared" ca="1" si="75"/>
        <v>2532320259147.8452</v>
      </c>
      <c r="P309" s="8">
        <f t="shared" ca="1" si="76"/>
        <v>-0.40038034290246427</v>
      </c>
    </row>
    <row r="310" spans="1:16">
      <c r="A310">
        <v>46467.5</v>
      </c>
      <c r="B310">
        <v>-1.7158999980892986E-3</v>
      </c>
      <c r="D310" s="25">
        <f t="shared" si="65"/>
        <v>4.6467499999999999</v>
      </c>
      <c r="E310" s="25">
        <f t="shared" si="66"/>
        <v>-0.17158999980892986</v>
      </c>
      <c r="F310" s="25">
        <f t="shared" si="67"/>
        <v>21.592285562499999</v>
      </c>
      <c r="G310" s="25">
        <f t="shared" si="68"/>
        <v>100.33395293754687</v>
      </c>
      <c r="H310" s="25">
        <f t="shared" si="69"/>
        <v>466.2267958125459</v>
      </c>
      <c r="I310" s="25">
        <f t="shared" si="70"/>
        <v>-0.79733583161214483</v>
      </c>
      <c r="J310" s="25">
        <f t="shared" si="71"/>
        <v>-3.7050202755437338</v>
      </c>
      <c r="K310" s="25">
        <f t="shared" ca="1" si="77"/>
        <v>-0.41118127302353513</v>
      </c>
      <c r="L310" s="25">
        <f t="shared" ca="1" si="72"/>
        <v>5.7403978200595632E-2</v>
      </c>
      <c r="M310" s="25">
        <f t="shared" ca="1" si="73"/>
        <v>289115584464617.25</v>
      </c>
      <c r="N310" s="25">
        <f t="shared" ca="1" si="74"/>
        <v>191682831897892.44</v>
      </c>
      <c r="O310" s="25">
        <f t="shared" ca="1" si="75"/>
        <v>2531058055571.7842</v>
      </c>
      <c r="P310" s="8">
        <f t="shared" ca="1" si="76"/>
        <v>0.23959127321460527</v>
      </c>
    </row>
    <row r="311" spans="1:16">
      <c r="A311">
        <v>46528</v>
      </c>
      <c r="B311">
        <v>-1.9235840001783799E-2</v>
      </c>
      <c r="D311" s="25">
        <f t="shared" si="65"/>
        <v>4.6528</v>
      </c>
      <c r="E311" s="25">
        <f t="shared" si="66"/>
        <v>-1.9235840001783799</v>
      </c>
      <c r="F311" s="25">
        <f t="shared" si="67"/>
        <v>21.648547839999999</v>
      </c>
      <c r="G311" s="25">
        <f t="shared" si="68"/>
        <v>100.726363389952</v>
      </c>
      <c r="H311" s="25">
        <f t="shared" si="69"/>
        <v>468.65962358076865</v>
      </c>
      <c r="I311" s="25">
        <f t="shared" si="70"/>
        <v>-8.9500516360299667</v>
      </c>
      <c r="J311" s="25">
        <f t="shared" si="71"/>
        <v>-41.642800252120232</v>
      </c>
      <c r="K311" s="25">
        <f t="shared" ca="1" si="77"/>
        <v>-0.41411541561080045</v>
      </c>
      <c r="L311" s="25">
        <f t="shared" ca="1" si="72"/>
        <v>2.2784954077964517</v>
      </c>
      <c r="M311" s="25">
        <f t="shared" ca="1" si="73"/>
        <v>287988714521741.25</v>
      </c>
      <c r="N311" s="25">
        <f t="shared" ca="1" si="74"/>
        <v>190567447682285.53</v>
      </c>
      <c r="O311" s="25">
        <f t="shared" ca="1" si="75"/>
        <v>2509217315303.4453</v>
      </c>
      <c r="P311" s="8">
        <f t="shared" ca="1" si="76"/>
        <v>-1.5094685845675795</v>
      </c>
    </row>
    <row r="312" spans="1:16">
      <c r="A312">
        <v>46576.5</v>
      </c>
      <c r="B312">
        <v>-5.2041999879293144E-4</v>
      </c>
      <c r="D312" s="25">
        <f t="shared" si="65"/>
        <v>4.6576500000000003</v>
      </c>
      <c r="E312" s="25">
        <f t="shared" si="66"/>
        <v>-5.2041999879293144E-2</v>
      </c>
      <c r="F312" s="25">
        <f t="shared" si="67"/>
        <v>21.693703522500002</v>
      </c>
      <c r="G312" s="25">
        <f t="shared" si="68"/>
        <v>101.04167821157213</v>
      </c>
      <c r="H312" s="25">
        <f t="shared" si="69"/>
        <v>470.616772522129</v>
      </c>
      <c r="I312" s="25">
        <f t="shared" si="70"/>
        <v>-0.24239342073778972</v>
      </c>
      <c r="J312" s="25">
        <f t="shared" si="71"/>
        <v>-1.1289837160993663</v>
      </c>
      <c r="K312" s="25">
        <f t="shared" ca="1" si="77"/>
        <v>-0.41647059095210248</v>
      </c>
      <c r="L312" s="25">
        <f t="shared" ca="1" si="72"/>
        <v>0.13280819799131288</v>
      </c>
      <c r="M312" s="25">
        <f t="shared" ca="1" si="73"/>
        <v>287076408043415.75</v>
      </c>
      <c r="N312" s="25">
        <f t="shared" ca="1" si="74"/>
        <v>189669313159847.25</v>
      </c>
      <c r="O312" s="25">
        <f t="shared" ca="1" si="75"/>
        <v>2491678497356.7632</v>
      </c>
      <c r="P312" s="8">
        <f t="shared" ca="1" si="76"/>
        <v>0.36442859107280934</v>
      </c>
    </row>
    <row r="313" spans="1:16">
      <c r="A313">
        <v>46699</v>
      </c>
      <c r="B313">
        <v>-7.7897199953440577E-3</v>
      </c>
      <c r="D313" s="25">
        <f t="shared" si="65"/>
        <v>4.6699000000000002</v>
      </c>
      <c r="E313" s="25">
        <f t="shared" si="66"/>
        <v>-0.77897199953440577</v>
      </c>
      <c r="F313" s="25">
        <f t="shared" si="67"/>
        <v>21.807966010000001</v>
      </c>
      <c r="G313" s="25">
        <f t="shared" si="68"/>
        <v>101.84102047009901</v>
      </c>
      <c r="H313" s="25">
        <f t="shared" si="69"/>
        <v>475.58738149331538</v>
      </c>
      <c r="I313" s="25">
        <f t="shared" si="70"/>
        <v>-3.6377213406257218</v>
      </c>
      <c r="J313" s="25">
        <f t="shared" si="71"/>
        <v>-16.987794888588059</v>
      </c>
      <c r="K313" s="25">
        <f t="shared" ca="1" si="77"/>
        <v>-0.42243116242156542</v>
      </c>
      <c r="L313" s="25">
        <f t="shared" ca="1" si="72"/>
        <v>0.12712136852912495</v>
      </c>
      <c r="M313" s="25">
        <f t="shared" ca="1" si="73"/>
        <v>284736990509918.31</v>
      </c>
      <c r="N313" s="25">
        <f t="shared" ca="1" si="74"/>
        <v>187385328338546.72</v>
      </c>
      <c r="O313" s="25">
        <f t="shared" ca="1" si="75"/>
        <v>2447266604624.0098</v>
      </c>
      <c r="P313" s="8">
        <f t="shared" ca="1" si="76"/>
        <v>-0.35654083711284035</v>
      </c>
    </row>
    <row r="314" spans="1:16">
      <c r="A314">
        <v>46708</v>
      </c>
      <c r="B314">
        <v>-7.7662399999098852E-3</v>
      </c>
      <c r="D314" s="25">
        <f t="shared" si="65"/>
        <v>4.6707999999999998</v>
      </c>
      <c r="E314" s="25">
        <f t="shared" si="66"/>
        <v>-0.77662399999098852</v>
      </c>
      <c r="F314" s="25">
        <f t="shared" si="67"/>
        <v>21.816372639999997</v>
      </c>
      <c r="G314" s="25">
        <f t="shared" si="68"/>
        <v>101.89991332691199</v>
      </c>
      <c r="H314" s="25">
        <f t="shared" si="69"/>
        <v>475.95411516734043</v>
      </c>
      <c r="I314" s="25">
        <f t="shared" si="70"/>
        <v>-3.6274553791579089</v>
      </c>
      <c r="J314" s="25">
        <f t="shared" si="71"/>
        <v>-16.943118584970762</v>
      </c>
      <c r="K314" s="25">
        <f t="shared" ca="1" si="77"/>
        <v>-0.4228697561375977</v>
      </c>
      <c r="L314" s="25">
        <f t="shared" ca="1" si="72"/>
        <v>0.1251420650442843</v>
      </c>
      <c r="M314" s="25">
        <f t="shared" ca="1" si="73"/>
        <v>284563143802349.56</v>
      </c>
      <c r="N314" s="25">
        <f t="shared" ca="1" si="74"/>
        <v>187216662173485.22</v>
      </c>
      <c r="O314" s="25">
        <f t="shared" ca="1" si="75"/>
        <v>2443997605792.0742</v>
      </c>
      <c r="P314" s="8">
        <f t="shared" ca="1" si="76"/>
        <v>-0.35375424385339083</v>
      </c>
    </row>
    <row r="315" spans="1:16">
      <c r="A315">
        <v>46718.5</v>
      </c>
      <c r="B315">
        <v>-6.9721800027764402E-3</v>
      </c>
      <c r="D315" s="25">
        <f t="shared" si="65"/>
        <v>4.6718500000000001</v>
      </c>
      <c r="E315" s="25">
        <f t="shared" si="66"/>
        <v>-0.69721800027764402</v>
      </c>
      <c r="F315" s="25">
        <f t="shared" si="67"/>
        <v>21.826182422500001</v>
      </c>
      <c r="G315" s="25">
        <f t="shared" si="68"/>
        <v>101.96865035055663</v>
      </c>
      <c r="H315" s="25">
        <f t="shared" si="69"/>
        <v>476.38223914024798</v>
      </c>
      <c r="I315" s="25">
        <f t="shared" si="70"/>
        <v>-3.2572979145971113</v>
      </c>
      <c r="J315" s="25">
        <f t="shared" si="71"/>
        <v>-15.217607262310514</v>
      </c>
      <c r="K315" s="25">
        <f t="shared" ca="1" si="77"/>
        <v>-0.42338156544191918</v>
      </c>
      <c r="L315" s="25">
        <f t="shared" ca="1" si="72"/>
        <v>7.498639304354017E-2</v>
      </c>
      <c r="M315" s="25">
        <f t="shared" ca="1" si="73"/>
        <v>284359983576542.56</v>
      </c>
      <c r="N315" s="25">
        <f t="shared" ca="1" si="74"/>
        <v>187019737369908.91</v>
      </c>
      <c r="O315" s="25">
        <f t="shared" ca="1" si="75"/>
        <v>2440182760949.9961</v>
      </c>
      <c r="P315" s="8">
        <f t="shared" ca="1" si="76"/>
        <v>-0.27383643483572484</v>
      </c>
    </row>
    <row r="316" spans="1:16">
      <c r="A316">
        <v>46850</v>
      </c>
      <c r="B316">
        <v>-1.2218000098073389E-2</v>
      </c>
      <c r="D316" s="25">
        <f t="shared" si="65"/>
        <v>4.6849999999999996</v>
      </c>
      <c r="E316" s="25">
        <f t="shared" si="66"/>
        <v>-1.2218000098073389</v>
      </c>
      <c r="F316" s="25">
        <f t="shared" si="67"/>
        <v>21.949224999999995</v>
      </c>
      <c r="G316" s="25">
        <f t="shared" si="68"/>
        <v>102.83211912499996</v>
      </c>
      <c r="H316" s="25">
        <f t="shared" si="69"/>
        <v>481.76847810062475</v>
      </c>
      <c r="I316" s="25">
        <f t="shared" si="70"/>
        <v>-5.724133045947382</v>
      </c>
      <c r="J316" s="25">
        <f t="shared" si="71"/>
        <v>-26.817563320263481</v>
      </c>
      <c r="K316" s="25">
        <f t="shared" ca="1" si="77"/>
        <v>-0.42980200473609131</v>
      </c>
      <c r="L316" s="25">
        <f t="shared" ca="1" si="72"/>
        <v>0.62726084003683602</v>
      </c>
      <c r="M316" s="25">
        <f t="shared" ca="1" si="73"/>
        <v>281784912481097.56</v>
      </c>
      <c r="N316" s="25">
        <f t="shared" ca="1" si="74"/>
        <v>184540195469774.06</v>
      </c>
      <c r="O316" s="25">
        <f t="shared" ca="1" si="75"/>
        <v>2392317877655.147</v>
      </c>
      <c r="P316" s="8">
        <f t="shared" ca="1" si="76"/>
        <v>-0.79199800507124762</v>
      </c>
    </row>
    <row r="317" spans="1:16">
      <c r="A317">
        <v>46876</v>
      </c>
      <c r="B317">
        <v>-4.0612800003145821E-3</v>
      </c>
      <c r="D317" s="25">
        <f t="shared" si="65"/>
        <v>4.6875999999999998</v>
      </c>
      <c r="E317" s="25">
        <f t="shared" si="66"/>
        <v>-0.40612800003145821</v>
      </c>
      <c r="F317" s="25">
        <f t="shared" si="67"/>
        <v>21.973593759999996</v>
      </c>
      <c r="G317" s="25">
        <f t="shared" si="68"/>
        <v>103.00341810937597</v>
      </c>
      <c r="H317" s="25">
        <f t="shared" si="69"/>
        <v>482.83882272951075</v>
      </c>
      <c r="I317" s="25">
        <f t="shared" si="70"/>
        <v>-1.9037656129474634</v>
      </c>
      <c r="J317" s="25">
        <f t="shared" si="71"/>
        <v>-8.9240916872525293</v>
      </c>
      <c r="K317" s="25">
        <f t="shared" ca="1" si="77"/>
        <v>-0.43107377791724066</v>
      </c>
      <c r="L317" s="25">
        <f t="shared" ca="1" si="72"/>
        <v>6.2229183432679273E-4</v>
      </c>
      <c r="M317" s="25">
        <f t="shared" ca="1" si="73"/>
        <v>281269080728736.31</v>
      </c>
      <c r="N317" s="25">
        <f t="shared" ca="1" si="74"/>
        <v>184047070057646.84</v>
      </c>
      <c r="O317" s="25">
        <f t="shared" ca="1" si="75"/>
        <v>2382835642714.645</v>
      </c>
      <c r="P317" s="8">
        <f t="shared" ca="1" si="76"/>
        <v>2.494577788578245E-2</v>
      </c>
    </row>
    <row r="318" spans="1:16">
      <c r="A318">
        <v>47883</v>
      </c>
      <c r="B318">
        <v>-5.145240000274498E-3</v>
      </c>
      <c r="D318" s="25">
        <f t="shared" si="65"/>
        <v>4.7882999999999996</v>
      </c>
      <c r="E318" s="25">
        <f t="shared" si="66"/>
        <v>-0.5145240000274498</v>
      </c>
      <c r="F318" s="25">
        <f t="shared" si="67"/>
        <v>22.927816889999995</v>
      </c>
      <c r="G318" s="25">
        <f t="shared" si="68"/>
        <v>109.78526561438697</v>
      </c>
      <c r="H318" s="25">
        <f t="shared" si="69"/>
        <v>525.68478734136909</v>
      </c>
      <c r="I318" s="25">
        <f t="shared" si="70"/>
        <v>-2.4636952693314376</v>
      </c>
      <c r="J318" s="25">
        <f t="shared" si="71"/>
        <v>-11.796912058139721</v>
      </c>
      <c r="K318" s="25">
        <f t="shared" ca="1" si="77"/>
        <v>-0.48092309797900623</v>
      </c>
      <c r="L318" s="25">
        <f t="shared" ca="1" si="72"/>
        <v>1.1290206184690994E-3</v>
      </c>
      <c r="M318" s="25">
        <f t="shared" ca="1" si="73"/>
        <v>259678447647003.5</v>
      </c>
      <c r="N318" s="25">
        <f t="shared" ca="1" si="74"/>
        <v>164293553864012.5</v>
      </c>
      <c r="O318" s="25">
        <f t="shared" ca="1" si="75"/>
        <v>2012616988462.5054</v>
      </c>
      <c r="P318" s="8">
        <f t="shared" ca="1" si="76"/>
        <v>-3.3600902048443571E-2</v>
      </c>
    </row>
    <row r="319" spans="1:16">
      <c r="A319">
        <v>48119</v>
      </c>
      <c r="B319">
        <v>-1.6107320006994996E-2</v>
      </c>
      <c r="D319" s="25">
        <f t="shared" ref="D319:D380" si="78">A319/A$18</f>
        <v>4.8118999999999996</v>
      </c>
      <c r="E319" s="25">
        <f t="shared" ref="E319:E380" si="79">B319/B$18</f>
        <v>-1.6107320006994996</v>
      </c>
      <c r="F319" s="25">
        <f t="shared" ref="F319:F380" si="80">D319*D319</f>
        <v>23.154381609999998</v>
      </c>
      <c r="G319" s="25">
        <f t="shared" ref="G319:G380" si="81">D319*F319</f>
        <v>111.41656886915898</v>
      </c>
      <c r="H319" s="25">
        <f t="shared" ref="H319:H380" si="82">F319*F319</f>
        <v>536.12538774150607</v>
      </c>
      <c r="I319" s="25">
        <f t="shared" ref="I319:I380" si="83">E319*D319</f>
        <v>-7.7506813141659219</v>
      </c>
      <c r="J319" s="25">
        <f t="shared" ref="J319:J380" si="84">I319*D319</f>
        <v>-37.295503415634997</v>
      </c>
      <c r="K319" s="25">
        <f t="shared" ca="1" si="77"/>
        <v>-0.49277286425948053</v>
      </c>
      <c r="L319" s="25">
        <f t="shared" ref="L319:L380" ca="1" si="85">+(K319-E319)^2</f>
        <v>1.2498326307497134</v>
      </c>
      <c r="M319" s="25">
        <f t="shared" ref="M319:M380" ca="1" si="86">(M$1-M$2*D319+M$3*F319)^2</f>
        <v>254192690334372.53</v>
      </c>
      <c r="N319" s="25">
        <f t="shared" ref="N319:N380" ca="1" si="87">(-M$2+M$4*D319-M$5*F319)^2</f>
        <v>159503816019169.56</v>
      </c>
      <c r="O319" s="25">
        <f t="shared" ref="O319:O380" ca="1" si="88">+(M$3-D319*M$5+F319*M$6)^2</f>
        <v>1925564658084.2666</v>
      </c>
      <c r="P319" s="8">
        <f t="shared" ref="P319:P380" ca="1" si="89">+E319-K319</f>
        <v>-1.1179591364400192</v>
      </c>
    </row>
    <row r="320" spans="1:16">
      <c r="A320">
        <v>48121.5</v>
      </c>
      <c r="B320">
        <v>-1.8230200003017671E-3</v>
      </c>
      <c r="D320" s="25">
        <f t="shared" si="78"/>
        <v>4.8121499999999999</v>
      </c>
      <c r="E320" s="25">
        <f t="shared" si="79"/>
        <v>-0.18230200003017671</v>
      </c>
      <c r="F320" s="25">
        <f t="shared" si="80"/>
        <v>23.156787622499998</v>
      </c>
      <c r="G320" s="25">
        <f t="shared" si="81"/>
        <v>111.43393555761337</v>
      </c>
      <c r="H320" s="25">
        <f t="shared" si="82"/>
        <v>536.23681299356906</v>
      </c>
      <c r="I320" s="25">
        <f t="shared" si="83"/>
        <v>-0.87726456944521491</v>
      </c>
      <c r="J320" s="25">
        <f t="shared" si="84"/>
        <v>-4.2215286978557911</v>
      </c>
      <c r="K320" s="25">
        <f t="shared" ca="1" si="77"/>
        <v>-0.49289873109782523</v>
      </c>
      <c r="L320" s="25">
        <f t="shared" ca="1" si="85"/>
        <v>9.6470329349909179E-2</v>
      </c>
      <c r="M320" s="25">
        <f t="shared" ca="1" si="86"/>
        <v>254133773818589.81</v>
      </c>
      <c r="N320" s="25">
        <f t="shared" ca="1" si="87"/>
        <v>159452801536715.53</v>
      </c>
      <c r="O320" s="25">
        <f t="shared" ca="1" si="88"/>
        <v>1924643033904.6577</v>
      </c>
      <c r="P320" s="8">
        <f t="shared" ca="1" si="89"/>
        <v>0.31059673106764851</v>
      </c>
    </row>
    <row r="321" spans="1:16">
      <c r="A321">
        <v>48140.5</v>
      </c>
      <c r="B321">
        <v>-9.462340000027325E-3</v>
      </c>
      <c r="D321" s="25">
        <f t="shared" si="78"/>
        <v>4.8140499999999999</v>
      </c>
      <c r="E321" s="25">
        <f t="shared" si="79"/>
        <v>-0.9462340000027325</v>
      </c>
      <c r="F321" s="25">
        <f t="shared" si="80"/>
        <v>23.175077402499998</v>
      </c>
      <c r="G321" s="25">
        <f t="shared" si="81"/>
        <v>111.56598136950511</v>
      </c>
      <c r="H321" s="25">
        <f t="shared" si="82"/>
        <v>537.08421261186606</v>
      </c>
      <c r="I321" s="25">
        <f t="shared" si="83"/>
        <v>-4.5552177877131541</v>
      </c>
      <c r="J321" s="25">
        <f t="shared" si="84"/>
        <v>-21.929046190940511</v>
      </c>
      <c r="K321" s="25">
        <f t="shared" ca="1" si="77"/>
        <v>-0.49385555177083118</v>
      </c>
      <c r="L321" s="25">
        <f t="shared" ca="1" si="85"/>
        <v>0.20464626042470302</v>
      </c>
      <c r="M321" s="25">
        <f t="shared" ca="1" si="86"/>
        <v>253685466067011.56</v>
      </c>
      <c r="N321" s="25">
        <f t="shared" ca="1" si="87"/>
        <v>159064909910568.41</v>
      </c>
      <c r="O321" s="25">
        <f t="shared" ca="1" si="88"/>
        <v>1917639224436.1511</v>
      </c>
      <c r="P321" s="8">
        <f t="shared" ca="1" si="89"/>
        <v>-0.45237844823190132</v>
      </c>
    </row>
    <row r="322" spans="1:16">
      <c r="A322">
        <v>48244</v>
      </c>
      <c r="B322">
        <v>-4.8923200010904111E-3</v>
      </c>
      <c r="D322" s="25">
        <f t="shared" si="78"/>
        <v>4.8243999999999998</v>
      </c>
      <c r="E322" s="25">
        <f t="shared" si="79"/>
        <v>-0.48923200010904111</v>
      </c>
      <c r="F322" s="25">
        <f t="shared" si="80"/>
        <v>23.274835359999997</v>
      </c>
      <c r="G322" s="25">
        <f t="shared" si="81"/>
        <v>112.28711571078398</v>
      </c>
      <c r="H322" s="25">
        <f t="shared" si="82"/>
        <v>541.71796103510621</v>
      </c>
      <c r="I322" s="25">
        <f t="shared" si="83"/>
        <v>-2.3602508613260578</v>
      </c>
      <c r="J322" s="25">
        <f t="shared" si="84"/>
        <v>-11.386794255381433</v>
      </c>
      <c r="K322" s="25">
        <f t="shared" ca="1" si="77"/>
        <v>-0.49907492892585525</v>
      </c>
      <c r="L322" s="25">
        <f t="shared" ca="1" si="85"/>
        <v>9.6883247692870298E-5</v>
      </c>
      <c r="M322" s="25">
        <f t="shared" ca="1" si="86"/>
        <v>251226677741919.44</v>
      </c>
      <c r="N322" s="25">
        <f t="shared" ca="1" si="87"/>
        <v>156946398018136.91</v>
      </c>
      <c r="O322" s="25">
        <f t="shared" ca="1" si="88"/>
        <v>1879505969456.0715</v>
      </c>
      <c r="P322" s="8">
        <f t="shared" ca="1" si="89"/>
        <v>9.8429288168141449E-3</v>
      </c>
    </row>
    <row r="323" spans="1:16">
      <c r="A323">
        <v>48248.5</v>
      </c>
      <c r="B323">
        <v>-6.980580001254566E-3</v>
      </c>
      <c r="D323" s="25">
        <f t="shared" si="78"/>
        <v>4.8248499999999996</v>
      </c>
      <c r="E323" s="25">
        <f t="shared" si="79"/>
        <v>-0.6980580001254566</v>
      </c>
      <c r="F323" s="25">
        <f t="shared" si="80"/>
        <v>23.279177522499996</v>
      </c>
      <c r="G323" s="25">
        <f t="shared" si="81"/>
        <v>112.3185396694341</v>
      </c>
      <c r="H323" s="25">
        <f t="shared" si="82"/>
        <v>541.92010612406909</v>
      </c>
      <c r="I323" s="25">
        <f t="shared" si="83"/>
        <v>-3.3680251419053091</v>
      </c>
      <c r="J323" s="25">
        <f t="shared" si="84"/>
        <v>-16.25021610592183</v>
      </c>
      <c r="K323" s="25">
        <f t="shared" ca="1" si="77"/>
        <v>-0.49930213521675448</v>
      </c>
      <c r="L323" s="25">
        <f t="shared" ca="1" si="85"/>
        <v>3.9503893835606249E-2</v>
      </c>
      <c r="M323" s="25">
        <f t="shared" ca="1" si="86"/>
        <v>251119139535920.5</v>
      </c>
      <c r="N323" s="25">
        <f t="shared" ca="1" si="87"/>
        <v>156854081457352.31</v>
      </c>
      <c r="O323" s="25">
        <f t="shared" ca="1" si="88"/>
        <v>1877848830394.7102</v>
      </c>
      <c r="P323" s="8">
        <f t="shared" ca="1" si="89"/>
        <v>-0.19875586490870212</v>
      </c>
    </row>
    <row r="324" spans="1:16">
      <c r="A324">
        <v>48248.5</v>
      </c>
      <c r="B324">
        <v>-6.4805799993337132E-3</v>
      </c>
      <c r="D324" s="25">
        <f t="shared" si="78"/>
        <v>4.8248499999999996</v>
      </c>
      <c r="E324" s="25">
        <f t="shared" si="79"/>
        <v>-0.64805799993337132</v>
      </c>
      <c r="F324" s="25">
        <f t="shared" si="80"/>
        <v>23.279177522499996</v>
      </c>
      <c r="G324" s="25">
        <f t="shared" si="81"/>
        <v>112.3185396694341</v>
      </c>
      <c r="H324" s="25">
        <f t="shared" si="82"/>
        <v>541.92010612406909</v>
      </c>
      <c r="I324" s="25">
        <f t="shared" si="83"/>
        <v>-3.1267826409785262</v>
      </c>
      <c r="J324" s="25">
        <f t="shared" si="84"/>
        <v>-15.086257225325241</v>
      </c>
      <c r="K324" s="25">
        <f t="shared" ca="1" si="77"/>
        <v>-0.49930213521675448</v>
      </c>
      <c r="L324" s="25">
        <f t="shared" ca="1" si="85"/>
        <v>2.2128307287588411E-2</v>
      </c>
      <c r="M324" s="25">
        <f t="shared" ca="1" si="86"/>
        <v>251119139535920.5</v>
      </c>
      <c r="N324" s="25">
        <f t="shared" ca="1" si="87"/>
        <v>156854081457352.31</v>
      </c>
      <c r="O324" s="25">
        <f t="shared" ca="1" si="88"/>
        <v>1877848830394.7102</v>
      </c>
      <c r="P324" s="8">
        <f t="shared" ca="1" si="89"/>
        <v>-0.14875586471661684</v>
      </c>
    </row>
    <row r="325" spans="1:16">
      <c r="A325">
        <v>48280.5</v>
      </c>
      <c r="B325">
        <v>-8.6415400000987574E-3</v>
      </c>
      <c r="D325" s="25">
        <f t="shared" si="78"/>
        <v>4.8280500000000002</v>
      </c>
      <c r="E325" s="25">
        <f t="shared" si="79"/>
        <v>-0.86415400000987574</v>
      </c>
      <c r="F325" s="25">
        <f t="shared" si="80"/>
        <v>23.310066802500003</v>
      </c>
      <c r="G325" s="25">
        <f t="shared" si="81"/>
        <v>112.54216802581014</v>
      </c>
      <c r="H325" s="25">
        <f t="shared" si="82"/>
        <v>543.35921433701276</v>
      </c>
      <c r="I325" s="25">
        <f t="shared" si="83"/>
        <v>-4.1721787197476807</v>
      </c>
      <c r="J325" s="25">
        <f t="shared" si="84"/>
        <v>-20.14348746787779</v>
      </c>
      <c r="K325" s="25">
        <f t="shared" ca="1" si="77"/>
        <v>-0.5009184897464255</v>
      </c>
      <c r="L325" s="25">
        <f t="shared" ca="1" si="85"/>
        <v>0.13194003591634906</v>
      </c>
      <c r="M325" s="25">
        <f t="shared" ca="1" si="86"/>
        <v>250352913300267.97</v>
      </c>
      <c r="N325" s="25">
        <f t="shared" ca="1" si="87"/>
        <v>156197121445276.25</v>
      </c>
      <c r="O325" s="25">
        <f t="shared" ca="1" si="88"/>
        <v>1866066980444.2175</v>
      </c>
      <c r="P325" s="8">
        <f t="shared" ca="1" si="89"/>
        <v>-0.36323551026345025</v>
      </c>
    </row>
    <row r="326" spans="1:16">
      <c r="A326">
        <v>48295</v>
      </c>
      <c r="B326">
        <v>-1.8892599997343495E-2</v>
      </c>
      <c r="D326" s="25">
        <f t="shared" si="78"/>
        <v>4.8295000000000003</v>
      </c>
      <c r="E326" s="25">
        <f t="shared" si="79"/>
        <v>-1.8892599997343495</v>
      </c>
      <c r="F326" s="25">
        <f t="shared" si="80"/>
        <v>23.324070250000002</v>
      </c>
      <c r="G326" s="25">
        <f t="shared" si="81"/>
        <v>112.64359727237502</v>
      </c>
      <c r="H326" s="25">
        <f t="shared" si="82"/>
        <v>544.01225302693513</v>
      </c>
      <c r="I326" s="25">
        <f t="shared" si="83"/>
        <v>-9.1241811687170422</v>
      </c>
      <c r="J326" s="25">
        <f t="shared" si="84"/>
        <v>-44.065232954318958</v>
      </c>
      <c r="K326" s="25">
        <f t="shared" ca="1" si="77"/>
        <v>-0.50165128447846885</v>
      </c>
      <c r="L326" s="25">
        <f t="shared" ca="1" si="85"/>
        <v>1.9254579466540758</v>
      </c>
      <c r="M326" s="25">
        <f t="shared" ca="1" si="86"/>
        <v>250004848360846.25</v>
      </c>
      <c r="N326" s="25">
        <f t="shared" ca="1" si="87"/>
        <v>155899157943406</v>
      </c>
      <c r="O326" s="25">
        <f t="shared" ca="1" si="88"/>
        <v>1860729683172.8467</v>
      </c>
      <c r="P326" s="8">
        <f t="shared" ca="1" si="89"/>
        <v>-1.3876087152558807</v>
      </c>
    </row>
    <row r="327" spans="1:16">
      <c r="A327">
        <v>48303</v>
      </c>
      <c r="B327">
        <v>-9.3828399985795841E-3</v>
      </c>
      <c r="D327" s="25">
        <f t="shared" si="78"/>
        <v>4.8303000000000003</v>
      </c>
      <c r="E327" s="25">
        <f t="shared" si="79"/>
        <v>-0.93828399985795841</v>
      </c>
      <c r="F327" s="25">
        <f t="shared" si="80"/>
        <v>23.331798090000003</v>
      </c>
      <c r="G327" s="25">
        <f t="shared" si="81"/>
        <v>112.69958431412702</v>
      </c>
      <c r="H327" s="25">
        <f t="shared" si="82"/>
        <v>544.37280211252778</v>
      </c>
      <c r="I327" s="25">
        <f t="shared" si="83"/>
        <v>-4.5321932045138968</v>
      </c>
      <c r="J327" s="25">
        <f t="shared" si="84"/>
        <v>-21.891852835763476</v>
      </c>
      <c r="K327" s="25">
        <f t="shared" ca="1" si="77"/>
        <v>-0.50205568755709218</v>
      </c>
      <c r="L327" s="25">
        <f t="shared" ca="1" si="85"/>
        <v>0.19029514045286208</v>
      </c>
      <c r="M327" s="25">
        <f t="shared" ca="1" si="86"/>
        <v>249812581502362.16</v>
      </c>
      <c r="N327" s="25">
        <f t="shared" ca="1" si="87"/>
        <v>155734690640386.75</v>
      </c>
      <c r="O327" s="25">
        <f t="shared" ca="1" si="88"/>
        <v>1857785344367.5288</v>
      </c>
      <c r="P327" s="8">
        <f t="shared" ca="1" si="89"/>
        <v>-0.43622831230086623</v>
      </c>
    </row>
    <row r="328" spans="1:16">
      <c r="A328">
        <v>48485.5</v>
      </c>
      <c r="B328">
        <v>-1.1628939995716792E-2</v>
      </c>
      <c r="D328" s="25">
        <f t="shared" si="78"/>
        <v>4.8485500000000004</v>
      </c>
      <c r="E328" s="25">
        <f t="shared" si="79"/>
        <v>-1.1628939995716792</v>
      </c>
      <c r="F328" s="25">
        <f t="shared" si="80"/>
        <v>23.508437102500004</v>
      </c>
      <c r="G328" s="25">
        <f t="shared" si="81"/>
        <v>113.9818327133264</v>
      </c>
      <c r="H328" s="25">
        <f t="shared" si="82"/>
        <v>552.64661500219881</v>
      </c>
      <c r="I328" s="25">
        <f t="shared" si="83"/>
        <v>-5.6383497016232651</v>
      </c>
      <c r="J328" s="25">
        <f t="shared" si="84"/>
        <v>-27.337820445805484</v>
      </c>
      <c r="K328" s="25">
        <f t="shared" ca="1" si="77"/>
        <v>-0.51130093734505133</v>
      </c>
      <c r="L328" s="25">
        <f t="shared" ca="1" si="85"/>
        <v>0.4245735187418741</v>
      </c>
      <c r="M328" s="25">
        <f t="shared" ca="1" si="86"/>
        <v>245382512791203.75</v>
      </c>
      <c r="N328" s="25">
        <f t="shared" ca="1" si="87"/>
        <v>151969068559381.69</v>
      </c>
      <c r="O328" s="25">
        <f t="shared" ca="1" si="88"/>
        <v>1790701809707.1462</v>
      </c>
      <c r="P328" s="8">
        <f t="shared" ca="1" si="89"/>
        <v>-0.65159306222662783</v>
      </c>
    </row>
    <row r="329" spans="1:16">
      <c r="A329">
        <v>48557</v>
      </c>
      <c r="B329">
        <v>-4.6979599937913008E-3</v>
      </c>
      <c r="D329" s="25">
        <f t="shared" si="78"/>
        <v>4.8556999999999997</v>
      </c>
      <c r="E329" s="25">
        <f t="shared" si="79"/>
        <v>-0.46979599937913008</v>
      </c>
      <c r="F329" s="25">
        <f t="shared" si="80"/>
        <v>23.577822489999996</v>
      </c>
      <c r="G329" s="25">
        <f t="shared" si="81"/>
        <v>114.48683266469297</v>
      </c>
      <c r="H329" s="25">
        <f t="shared" si="82"/>
        <v>555.91371336994962</v>
      </c>
      <c r="I329" s="25">
        <f t="shared" si="83"/>
        <v>-2.2811884341852418</v>
      </c>
      <c r="J329" s="25">
        <f t="shared" si="84"/>
        <v>-11.076766679873277</v>
      </c>
      <c r="K329" s="25">
        <f t="shared" ca="1" si="77"/>
        <v>-0.51493339429990281</v>
      </c>
      <c r="L329" s="25">
        <f t="shared" ca="1" si="85"/>
        <v>2.0373844202338002E-3</v>
      </c>
      <c r="M329" s="25">
        <f t="shared" ca="1" si="86"/>
        <v>243624355075032.66</v>
      </c>
      <c r="N329" s="25">
        <f t="shared" ca="1" si="87"/>
        <v>150486952262415.28</v>
      </c>
      <c r="O329" s="25">
        <f t="shared" ca="1" si="88"/>
        <v>1764471399494.9634</v>
      </c>
      <c r="P329" s="8">
        <f t="shared" ca="1" si="89"/>
        <v>4.5137394920772733E-2</v>
      </c>
    </row>
    <row r="330" spans="1:16">
      <c r="A330">
        <v>48558</v>
      </c>
      <c r="B330">
        <v>-5.3842400011490099E-3</v>
      </c>
      <c r="D330" s="25">
        <f t="shared" si="78"/>
        <v>4.8558000000000003</v>
      </c>
      <c r="E330" s="25">
        <f t="shared" si="79"/>
        <v>-0.53842400011490099</v>
      </c>
      <c r="F330" s="25">
        <f t="shared" si="80"/>
        <v>23.578793640000004</v>
      </c>
      <c r="G330" s="25">
        <f t="shared" si="81"/>
        <v>114.49390615711202</v>
      </c>
      <c r="H330" s="25">
        <f t="shared" si="82"/>
        <v>555.95950951770465</v>
      </c>
      <c r="I330" s="25">
        <f t="shared" si="83"/>
        <v>-2.6144792597579363</v>
      </c>
      <c r="J330" s="25">
        <f t="shared" si="84"/>
        <v>-12.695388389532587</v>
      </c>
      <c r="K330" s="25">
        <f t="shared" ca="1" si="77"/>
        <v>-0.51498423919322445</v>
      </c>
      <c r="L330" s="25">
        <f t="shared" ca="1" si="85"/>
        <v>5.4942239206535483E-4</v>
      </c>
      <c r="M330" s="25">
        <f t="shared" ca="1" si="86"/>
        <v>243599677166747.5</v>
      </c>
      <c r="N330" s="25">
        <f t="shared" ca="1" si="87"/>
        <v>150466197495262.84</v>
      </c>
      <c r="O330" s="25">
        <f t="shared" ca="1" si="88"/>
        <v>1764104776627.2095</v>
      </c>
      <c r="P330" s="8">
        <f t="shared" ca="1" si="89"/>
        <v>-2.3439760921676545E-2</v>
      </c>
    </row>
    <row r="331" spans="1:16">
      <c r="A331">
        <v>48747.5</v>
      </c>
      <c r="B331">
        <v>1.665700001467485E-3</v>
      </c>
      <c r="D331" s="25">
        <f t="shared" si="78"/>
        <v>4.8747499999999997</v>
      </c>
      <c r="E331" s="25">
        <f t="shared" si="79"/>
        <v>0.1665700001467485</v>
      </c>
      <c r="F331" s="25">
        <f t="shared" si="80"/>
        <v>23.763187562499997</v>
      </c>
      <c r="G331" s="25">
        <f t="shared" si="81"/>
        <v>115.83959857029686</v>
      </c>
      <c r="H331" s="25">
        <f t="shared" si="82"/>
        <v>564.68908313055454</v>
      </c>
      <c r="I331" s="25">
        <f t="shared" si="83"/>
        <v>0.81198710821536224</v>
      </c>
      <c r="J331" s="25">
        <f t="shared" si="84"/>
        <v>3.9582341557728369</v>
      </c>
      <c r="K331" s="25">
        <f t="shared" ca="1" si="77"/>
        <v>-0.52463991066127402</v>
      </c>
      <c r="L331" s="25">
        <f t="shared" ca="1" si="85"/>
        <v>0.47777114079923444</v>
      </c>
      <c r="M331" s="25">
        <f t="shared" ca="1" si="86"/>
        <v>238880135026912.81</v>
      </c>
      <c r="N331" s="25">
        <f t="shared" ca="1" si="87"/>
        <v>146520986971673.13</v>
      </c>
      <c r="O331" s="25">
        <f t="shared" ca="1" si="88"/>
        <v>1694762703875.616</v>
      </c>
      <c r="P331" s="8">
        <f t="shared" ca="1" si="89"/>
        <v>0.69120991080802252</v>
      </c>
    </row>
    <row r="332" spans="1:16">
      <c r="A332">
        <v>48747.5</v>
      </c>
      <c r="B332">
        <v>4.9657000054139644E-3</v>
      </c>
      <c r="D332" s="25">
        <f t="shared" si="78"/>
        <v>4.8747499999999997</v>
      </c>
      <c r="E332" s="25">
        <f t="shared" si="79"/>
        <v>0.49657000054139644</v>
      </c>
      <c r="F332" s="25">
        <f t="shared" si="80"/>
        <v>23.763187562499997</v>
      </c>
      <c r="G332" s="25">
        <f t="shared" si="81"/>
        <v>115.83959857029686</v>
      </c>
      <c r="H332" s="25">
        <f t="shared" si="82"/>
        <v>564.68908313055454</v>
      </c>
      <c r="I332" s="25">
        <f t="shared" si="83"/>
        <v>2.4206546101391719</v>
      </c>
      <c r="J332" s="25">
        <f t="shared" si="84"/>
        <v>11.800086060775927</v>
      </c>
      <c r="K332" s="25">
        <f t="shared" ca="1" si="77"/>
        <v>-0.52463991066127402</v>
      </c>
      <c r="L332" s="25">
        <f t="shared" ca="1" si="85"/>
        <v>1.0428696827385662</v>
      </c>
      <c r="M332" s="25">
        <f t="shared" ca="1" si="86"/>
        <v>238880135026912.81</v>
      </c>
      <c r="N332" s="25">
        <f t="shared" ca="1" si="87"/>
        <v>146520986971673.13</v>
      </c>
      <c r="O332" s="25">
        <f t="shared" ca="1" si="88"/>
        <v>1694762703875.616</v>
      </c>
      <c r="P332" s="8">
        <f t="shared" ca="1" si="89"/>
        <v>1.0212099112026705</v>
      </c>
    </row>
    <row r="333" spans="1:16">
      <c r="A333">
        <v>49640</v>
      </c>
      <c r="B333">
        <v>-4.9392000000807457E-3</v>
      </c>
      <c r="D333" s="25">
        <f t="shared" si="78"/>
        <v>4.9640000000000004</v>
      </c>
      <c r="E333" s="25">
        <f t="shared" si="79"/>
        <v>-0.49392000000807457</v>
      </c>
      <c r="F333" s="25">
        <f t="shared" si="80"/>
        <v>24.641296000000004</v>
      </c>
      <c r="G333" s="25">
        <f t="shared" si="81"/>
        <v>122.31939334400003</v>
      </c>
      <c r="H333" s="25">
        <f t="shared" si="82"/>
        <v>607.19346855961624</v>
      </c>
      <c r="I333" s="25">
        <f t="shared" si="83"/>
        <v>-2.4518188800400824</v>
      </c>
      <c r="J333" s="25">
        <f t="shared" si="84"/>
        <v>-12.17082892051897</v>
      </c>
      <c r="K333" s="25">
        <f t="shared" ca="1" si="77"/>
        <v>-0.57066593179245162</v>
      </c>
      <c r="L333" s="25">
        <f t="shared" ca="1" si="85"/>
        <v>5.8899380454522556E-3</v>
      </c>
      <c r="M333" s="25">
        <f t="shared" ca="1" si="86"/>
        <v>215601706386551.13</v>
      </c>
      <c r="N333" s="25">
        <f t="shared" ca="1" si="87"/>
        <v>127693591281437.02</v>
      </c>
      <c r="O333" s="25">
        <f t="shared" ca="1" si="88"/>
        <v>1373484264629.3481</v>
      </c>
      <c r="P333" s="8">
        <f t="shared" ca="1" si="89"/>
        <v>7.6745931784377053E-2</v>
      </c>
    </row>
    <row r="334" spans="1:16">
      <c r="A334">
        <v>49735</v>
      </c>
      <c r="B334">
        <v>-9.135799999057781E-3</v>
      </c>
      <c r="D334" s="25">
        <f t="shared" si="78"/>
        <v>4.9734999999999996</v>
      </c>
      <c r="E334" s="25">
        <f t="shared" si="79"/>
        <v>-0.9135799999057781</v>
      </c>
      <c r="F334" s="25">
        <f t="shared" si="80"/>
        <v>24.735702249999996</v>
      </c>
      <c r="G334" s="25">
        <f t="shared" si="81"/>
        <v>123.02301514037497</v>
      </c>
      <c r="H334" s="25">
        <f t="shared" si="82"/>
        <v>611.8549658006549</v>
      </c>
      <c r="I334" s="25">
        <f t="shared" si="83"/>
        <v>-4.5436901295313872</v>
      </c>
      <c r="J334" s="25">
        <f t="shared" si="84"/>
        <v>-22.598042859224353</v>
      </c>
      <c r="K334" s="25">
        <f t="shared" ca="1" si="77"/>
        <v>-0.57561850028171457</v>
      </c>
      <c r="L334" s="25">
        <f t="shared" ca="1" si="85"/>
        <v>0.11421797522814589</v>
      </c>
      <c r="M334" s="25">
        <f t="shared" ca="1" si="86"/>
        <v>213033042568879.25</v>
      </c>
      <c r="N334" s="25">
        <f t="shared" ca="1" si="87"/>
        <v>125674257042394.56</v>
      </c>
      <c r="O334" s="25">
        <f t="shared" ca="1" si="88"/>
        <v>1339991277869.3723</v>
      </c>
      <c r="P334" s="8">
        <f t="shared" ca="1" si="89"/>
        <v>-0.33796149962406352</v>
      </c>
    </row>
    <row r="335" spans="1:16">
      <c r="A335">
        <v>49948</v>
      </c>
      <c r="B335">
        <v>-9.1134399990551174E-3</v>
      </c>
      <c r="D335" s="25">
        <f t="shared" si="78"/>
        <v>4.9947999999999997</v>
      </c>
      <c r="E335" s="25">
        <f t="shared" si="79"/>
        <v>-0.91134399990551174</v>
      </c>
      <c r="F335" s="25">
        <f t="shared" si="80"/>
        <v>24.948027039999996</v>
      </c>
      <c r="G335" s="25">
        <f t="shared" si="81"/>
        <v>124.61040545939197</v>
      </c>
      <c r="H335" s="25">
        <f t="shared" si="82"/>
        <v>622.40405318857097</v>
      </c>
      <c r="I335" s="25">
        <f t="shared" si="83"/>
        <v>-4.5519810107280501</v>
      </c>
      <c r="J335" s="25">
        <f t="shared" si="84"/>
        <v>-22.736234752384462</v>
      </c>
      <c r="K335" s="25">
        <f t="shared" ca="1" si="77"/>
        <v>-0.58676005140558396</v>
      </c>
      <c r="L335" s="25">
        <f t="shared" ca="1" si="85"/>
        <v>0.10535473962380376</v>
      </c>
      <c r="M335" s="25">
        <f t="shared" ca="1" si="86"/>
        <v>207218667774816.38</v>
      </c>
      <c r="N335" s="25">
        <f t="shared" ca="1" si="87"/>
        <v>121142367782872.98</v>
      </c>
      <c r="O335" s="25">
        <f t="shared" ca="1" si="88"/>
        <v>1265528080207.1816</v>
      </c>
      <c r="P335" s="8">
        <f t="shared" ca="1" si="89"/>
        <v>-0.32458394849992778</v>
      </c>
    </row>
    <row r="336" spans="1:16">
      <c r="A336">
        <v>50016</v>
      </c>
      <c r="B336">
        <v>-1.0980480001308024E-2</v>
      </c>
      <c r="D336" s="25">
        <f t="shared" si="78"/>
        <v>5.0015999999999998</v>
      </c>
      <c r="E336" s="25">
        <f t="shared" si="79"/>
        <v>-1.0980480001308024</v>
      </c>
      <c r="F336" s="25">
        <f t="shared" si="80"/>
        <v>25.016002559999997</v>
      </c>
      <c r="G336" s="25">
        <f t="shared" si="81"/>
        <v>125.12003840409598</v>
      </c>
      <c r="H336" s="25">
        <f t="shared" si="82"/>
        <v>625.80038408192638</v>
      </c>
      <c r="I336" s="25">
        <f t="shared" si="83"/>
        <v>-5.4919968774542207</v>
      </c>
      <c r="J336" s="25">
        <f t="shared" si="84"/>
        <v>-27.468771582275028</v>
      </c>
      <c r="K336" s="25">
        <f t="shared" ca="1" si="77"/>
        <v>-0.5903278633765614</v>
      </c>
      <c r="L336" s="25">
        <f t="shared" ca="1" si="85"/>
        <v>0.25777973726574516</v>
      </c>
      <c r="M336" s="25">
        <f t="shared" ca="1" si="86"/>
        <v>205347164496179.47</v>
      </c>
      <c r="N336" s="25">
        <f t="shared" ca="1" si="87"/>
        <v>119694904689227.14</v>
      </c>
      <c r="O336" s="25">
        <f t="shared" ca="1" si="88"/>
        <v>1241952732606.6177</v>
      </c>
      <c r="P336" s="8">
        <f t="shared" ca="1" si="89"/>
        <v>-0.50772013675424099</v>
      </c>
    </row>
    <row r="337" spans="1:16">
      <c r="A337">
        <v>50138.5</v>
      </c>
      <c r="B337">
        <v>-5.0497799966251478E-3</v>
      </c>
      <c r="D337" s="25">
        <f t="shared" si="78"/>
        <v>5.0138499999999997</v>
      </c>
      <c r="E337" s="25">
        <f t="shared" si="79"/>
        <v>-0.50497799966251478</v>
      </c>
      <c r="F337" s="25">
        <f t="shared" si="80"/>
        <v>25.138691822499997</v>
      </c>
      <c r="G337" s="25">
        <f t="shared" si="81"/>
        <v>126.0416299942416</v>
      </c>
      <c r="H337" s="25">
        <f t="shared" si="82"/>
        <v>631.95382654662819</v>
      </c>
      <c r="I337" s="25">
        <f t="shared" si="83"/>
        <v>-2.5318839436078995</v>
      </c>
      <c r="J337" s="25">
        <f t="shared" si="84"/>
        <v>-12.694486310658466</v>
      </c>
      <c r="K337" s="25">
        <f t="shared" ca="1" si="77"/>
        <v>-0.59676846517630966</v>
      </c>
      <c r="L337" s="25">
        <f t="shared" ca="1" si="85"/>
        <v>8.4254895592391684E-3</v>
      </c>
      <c r="M337" s="25">
        <f t="shared" ca="1" si="86"/>
        <v>201958114605272.22</v>
      </c>
      <c r="N337" s="25">
        <f t="shared" ca="1" si="87"/>
        <v>117087325967577.7</v>
      </c>
      <c r="O337" s="25">
        <f t="shared" ca="1" si="88"/>
        <v>1199740130083.6548</v>
      </c>
      <c r="P337" s="8">
        <f t="shared" ca="1" si="89"/>
        <v>9.1790465513794883E-2</v>
      </c>
    </row>
    <row r="338" spans="1:16">
      <c r="A338">
        <v>50143</v>
      </c>
      <c r="B338">
        <v>-1.0138040001038462E-2</v>
      </c>
      <c r="D338" s="25">
        <f t="shared" si="78"/>
        <v>5.0143000000000004</v>
      </c>
      <c r="E338" s="25">
        <f t="shared" si="79"/>
        <v>-1.0138040001038462</v>
      </c>
      <c r="F338" s="25">
        <f t="shared" si="80"/>
        <v>25.143204490000006</v>
      </c>
      <c r="G338" s="25">
        <f t="shared" si="81"/>
        <v>126.07557027420704</v>
      </c>
      <c r="H338" s="25">
        <f t="shared" si="82"/>
        <v>632.18073202595644</v>
      </c>
      <c r="I338" s="25">
        <f t="shared" si="83"/>
        <v>-5.0835173977207164</v>
      </c>
      <c r="J338" s="25">
        <f t="shared" si="84"/>
        <v>-25.490281287390989</v>
      </c>
      <c r="K338" s="25">
        <f t="shared" ca="1" si="77"/>
        <v>-0.59700538426617067</v>
      </c>
      <c r="L338" s="25">
        <f t="shared" ca="1" si="85"/>
        <v>0.17372108616420223</v>
      </c>
      <c r="M338" s="25">
        <f t="shared" ca="1" si="86"/>
        <v>201833200759058.81</v>
      </c>
      <c r="N338" s="25">
        <f t="shared" ca="1" si="87"/>
        <v>116991546426739.41</v>
      </c>
      <c r="O338" s="25">
        <f t="shared" ca="1" si="88"/>
        <v>1198195978719.4133</v>
      </c>
      <c r="P338" s="8">
        <f t="shared" ca="1" si="89"/>
        <v>-0.41679861583767552</v>
      </c>
    </row>
    <row r="339" spans="1:16">
      <c r="A339">
        <v>50143</v>
      </c>
      <c r="B339">
        <v>-9.6380399991176091E-3</v>
      </c>
      <c r="D339" s="25">
        <f t="shared" si="78"/>
        <v>5.0143000000000004</v>
      </c>
      <c r="E339" s="25">
        <f t="shared" si="79"/>
        <v>-0.96380399991176091</v>
      </c>
      <c r="F339" s="25">
        <f t="shared" si="80"/>
        <v>25.143204490000006</v>
      </c>
      <c r="G339" s="25">
        <f t="shared" si="81"/>
        <v>126.07557027420704</v>
      </c>
      <c r="H339" s="25">
        <f t="shared" si="82"/>
        <v>632.18073202595644</v>
      </c>
      <c r="I339" s="25">
        <f t="shared" si="83"/>
        <v>-4.8328023967575433</v>
      </c>
      <c r="J339" s="25">
        <f t="shared" si="84"/>
        <v>-24.23312105806135</v>
      </c>
      <c r="K339" s="25">
        <f t="shared" ref="K339:K402" ca="1" si="90">+E$4+E$5*D339+E$6*D339^2</f>
        <v>-0.59700538426617067</v>
      </c>
      <c r="L339" s="25">
        <f t="shared" ca="1" si="85"/>
        <v>0.13454122443952143</v>
      </c>
      <c r="M339" s="25">
        <f t="shared" ca="1" si="86"/>
        <v>201833200759058.81</v>
      </c>
      <c r="N339" s="25">
        <f t="shared" ca="1" si="87"/>
        <v>116991546426739.41</v>
      </c>
      <c r="O339" s="25">
        <f t="shared" ca="1" si="88"/>
        <v>1198195978719.4133</v>
      </c>
      <c r="P339" s="8">
        <f t="shared" ca="1" si="89"/>
        <v>-0.36679861564559024</v>
      </c>
    </row>
    <row r="340" spans="1:16">
      <c r="A340">
        <v>51276.5</v>
      </c>
      <c r="B340">
        <v>-8.5364199985633604E-3</v>
      </c>
      <c r="D340" s="25">
        <f t="shared" si="78"/>
        <v>5.12765</v>
      </c>
      <c r="E340" s="25">
        <f t="shared" si="79"/>
        <v>-0.85364199985633604</v>
      </c>
      <c r="F340" s="25">
        <f t="shared" si="80"/>
        <v>26.292794522499999</v>
      </c>
      <c r="G340" s="25">
        <f t="shared" si="81"/>
        <v>134.82024783329712</v>
      </c>
      <c r="H340" s="25">
        <f t="shared" si="82"/>
        <v>691.31104380240595</v>
      </c>
      <c r="I340" s="25">
        <f t="shared" si="83"/>
        <v>-4.3771774005633413</v>
      </c>
      <c r="J340" s="25">
        <f t="shared" si="84"/>
        <v>-22.444633697998619</v>
      </c>
      <c r="K340" s="25">
        <f t="shared" ca="1" si="90"/>
        <v>-0.65741747381534521</v>
      </c>
      <c r="L340" s="25">
        <f t="shared" ca="1" si="85"/>
        <v>3.8504064620011491E-2</v>
      </c>
      <c r="M340" s="25">
        <f t="shared" ca="1" si="86"/>
        <v>169617543407007.22</v>
      </c>
      <c r="N340" s="25">
        <f t="shared" ca="1" si="87"/>
        <v>93028461309276.047</v>
      </c>
      <c r="O340" s="25">
        <f t="shared" ca="1" si="88"/>
        <v>827011382094.06934</v>
      </c>
      <c r="P340" s="8">
        <f t="shared" ca="1" si="89"/>
        <v>-0.19622452604099083</v>
      </c>
    </row>
    <row r="341" spans="1:16">
      <c r="A341">
        <v>51421</v>
      </c>
      <c r="B341">
        <v>-1.0503880002943333E-2</v>
      </c>
      <c r="D341" s="25">
        <f t="shared" si="78"/>
        <v>5.1421000000000001</v>
      </c>
      <c r="E341" s="25">
        <f t="shared" si="79"/>
        <v>-1.0503880002943333</v>
      </c>
      <c r="F341" s="25">
        <f t="shared" si="80"/>
        <v>26.441192410000003</v>
      </c>
      <c r="G341" s="25">
        <f t="shared" si="81"/>
        <v>135.96325549146101</v>
      </c>
      <c r="H341" s="25">
        <f t="shared" si="82"/>
        <v>699.1366560626418</v>
      </c>
      <c r="I341" s="25">
        <f t="shared" si="83"/>
        <v>-5.4012001363134914</v>
      </c>
      <c r="J341" s="25">
        <f t="shared" si="84"/>
        <v>-27.773511220937603</v>
      </c>
      <c r="K341" s="25">
        <f t="shared" ca="1" si="90"/>
        <v>-0.66522408030899294</v>
      </c>
      <c r="L341" s="25">
        <f t="shared" ca="1" si="85"/>
        <v>0.14835124525847368</v>
      </c>
      <c r="M341" s="25">
        <f t="shared" ca="1" si="86"/>
        <v>165432293484056.03</v>
      </c>
      <c r="N341" s="25">
        <f t="shared" ca="1" si="87"/>
        <v>90018263519740.172</v>
      </c>
      <c r="O341" s="25">
        <f t="shared" ca="1" si="88"/>
        <v>782694164886.7312</v>
      </c>
      <c r="P341" s="8">
        <f t="shared" ca="1" si="89"/>
        <v>-0.38516391998534039</v>
      </c>
    </row>
    <row r="342" spans="1:16">
      <c r="A342">
        <v>51506.5</v>
      </c>
      <c r="B342">
        <v>-1.5880819999438245E-2</v>
      </c>
      <c r="D342" s="25">
        <f t="shared" si="78"/>
        <v>5.1506499999999997</v>
      </c>
      <c r="E342" s="25">
        <f t="shared" si="79"/>
        <v>-1.5880819999438245</v>
      </c>
      <c r="F342" s="25">
        <f t="shared" si="80"/>
        <v>26.529195422499996</v>
      </c>
      <c r="G342" s="25">
        <f t="shared" si="81"/>
        <v>136.6426004028996</v>
      </c>
      <c r="H342" s="25">
        <f t="shared" si="82"/>
        <v>703.79820976519477</v>
      </c>
      <c r="I342" s="25">
        <f t="shared" si="83"/>
        <v>-8.1796545530106588</v>
      </c>
      <c r="J342" s="25">
        <f t="shared" si="84"/>
        <v>-42.13053772346435</v>
      </c>
      <c r="K342" s="25">
        <f t="shared" ca="1" si="90"/>
        <v>-0.66985441640113075</v>
      </c>
      <c r="L342" s="25">
        <f t="shared" ca="1" si="85"/>
        <v>0.84314189517865457</v>
      </c>
      <c r="M342" s="25">
        <f t="shared" ca="1" si="86"/>
        <v>162950987942718.75</v>
      </c>
      <c r="N342" s="25">
        <f t="shared" ca="1" si="87"/>
        <v>88244383866337.359</v>
      </c>
      <c r="O342" s="25">
        <f t="shared" ca="1" si="88"/>
        <v>756844634071.49133</v>
      </c>
      <c r="P342" s="8">
        <f t="shared" ca="1" si="89"/>
        <v>-0.91822758354269374</v>
      </c>
    </row>
    <row r="343" spans="1:16">
      <c r="A343">
        <v>51593.5</v>
      </c>
      <c r="B343">
        <v>-1.0887179996643681E-2</v>
      </c>
      <c r="D343" s="25">
        <f t="shared" si="78"/>
        <v>5.1593499999999999</v>
      </c>
      <c r="E343" s="25">
        <f t="shared" si="79"/>
        <v>-1.0887179996643681</v>
      </c>
      <c r="F343" s="25">
        <f t="shared" si="80"/>
        <v>26.6188924225</v>
      </c>
      <c r="G343" s="25">
        <f t="shared" si="81"/>
        <v>137.33618262002537</v>
      </c>
      <c r="H343" s="25">
        <f t="shared" si="82"/>
        <v>708.56543380062794</v>
      </c>
      <c r="I343" s="25">
        <f t="shared" si="83"/>
        <v>-5.6170772115683576</v>
      </c>
      <c r="J343" s="25">
        <f t="shared" si="84"/>
        <v>-28.980467311505205</v>
      </c>
      <c r="K343" s="25">
        <f t="shared" ca="1" si="90"/>
        <v>-0.67457453546600954</v>
      </c>
      <c r="L343" s="25">
        <f t="shared" ca="1" si="85"/>
        <v>0.17151480893821711</v>
      </c>
      <c r="M343" s="25">
        <f t="shared" ca="1" si="86"/>
        <v>160423034912067.84</v>
      </c>
      <c r="N343" s="25">
        <f t="shared" ca="1" si="87"/>
        <v>86445363665078.813</v>
      </c>
      <c r="O343" s="25">
        <f t="shared" ca="1" si="88"/>
        <v>730835746179.48901</v>
      </c>
      <c r="P343" s="8">
        <f t="shared" ca="1" si="89"/>
        <v>-0.41414346419835857</v>
      </c>
    </row>
    <row r="344" spans="1:16">
      <c r="A344">
        <v>51620</v>
      </c>
      <c r="B344">
        <v>-1.0073600002215244E-2</v>
      </c>
      <c r="D344" s="25">
        <f t="shared" si="78"/>
        <v>5.1619999999999999</v>
      </c>
      <c r="E344" s="25">
        <f t="shared" si="79"/>
        <v>-1.0073600002215244</v>
      </c>
      <c r="F344" s="25">
        <f t="shared" si="80"/>
        <v>26.646243999999999</v>
      </c>
      <c r="G344" s="25">
        <f t="shared" si="81"/>
        <v>137.54791152799999</v>
      </c>
      <c r="H344" s="25">
        <f t="shared" si="82"/>
        <v>710.02231930753601</v>
      </c>
      <c r="I344" s="25">
        <f t="shared" si="83"/>
        <v>-5.1999923211435091</v>
      </c>
      <c r="J344" s="25">
        <f t="shared" si="84"/>
        <v>-26.842360361742795</v>
      </c>
      <c r="K344" s="25">
        <f t="shared" ca="1" si="90"/>
        <v>-0.67601398624387121</v>
      </c>
      <c r="L344" s="25">
        <f t="shared" ca="1" si="85"/>
        <v>0.10979018097887913</v>
      </c>
      <c r="M344" s="25">
        <f t="shared" ca="1" si="86"/>
        <v>159652482097343.53</v>
      </c>
      <c r="N344" s="25">
        <f t="shared" ca="1" si="87"/>
        <v>85898642306674.75</v>
      </c>
      <c r="O344" s="25">
        <f t="shared" ca="1" si="88"/>
        <v>722973672826.19507</v>
      </c>
      <c r="P344" s="8">
        <f t="shared" ca="1" si="89"/>
        <v>-0.33134601397765318</v>
      </c>
    </row>
    <row r="345" spans="1:16">
      <c r="A345">
        <v>51674.5</v>
      </c>
      <c r="B345">
        <v>-9.7758600022643805E-3</v>
      </c>
      <c r="D345" s="25">
        <f t="shared" si="78"/>
        <v>5.1674499999999997</v>
      </c>
      <c r="E345" s="25">
        <f t="shared" si="79"/>
        <v>-0.97758600022643805</v>
      </c>
      <c r="F345" s="25">
        <f t="shared" si="80"/>
        <v>26.702539502499995</v>
      </c>
      <c r="G345" s="25">
        <f t="shared" si="81"/>
        <v>137.98403775219359</v>
      </c>
      <c r="H345" s="25">
        <f t="shared" si="82"/>
        <v>713.02561588257265</v>
      </c>
      <c r="I345" s="25">
        <f t="shared" si="83"/>
        <v>-5.0516267768701066</v>
      </c>
      <c r="J345" s="25">
        <f t="shared" si="84"/>
        <v>-26.10402878813743</v>
      </c>
      <c r="K345" s="25">
        <f t="shared" ca="1" si="90"/>
        <v>-0.67897688086068153</v>
      </c>
      <c r="L345" s="25">
        <f t="shared" ca="1" si="85"/>
        <v>8.9167406168392624E-2</v>
      </c>
      <c r="M345" s="25">
        <f t="shared" ca="1" si="86"/>
        <v>158067061823838.5</v>
      </c>
      <c r="N345" s="25">
        <f t="shared" ca="1" si="87"/>
        <v>84776168277385.359</v>
      </c>
      <c r="O345" s="25">
        <f t="shared" ca="1" si="88"/>
        <v>706894342969.31604</v>
      </c>
      <c r="P345" s="8">
        <f t="shared" ca="1" si="89"/>
        <v>-0.29860911936575651</v>
      </c>
    </row>
    <row r="346" spans="1:16">
      <c r="A346">
        <v>51701.5</v>
      </c>
      <c r="B346">
        <v>-1.0705419997975696E-2</v>
      </c>
      <c r="D346" s="25">
        <f t="shared" si="78"/>
        <v>5.1701499999999996</v>
      </c>
      <c r="E346" s="25">
        <f t="shared" si="79"/>
        <v>-1.0705419997975696</v>
      </c>
      <c r="F346" s="25">
        <f t="shared" si="80"/>
        <v>26.730451022499995</v>
      </c>
      <c r="G346" s="25">
        <f t="shared" si="81"/>
        <v>138.20044135397833</v>
      </c>
      <c r="H346" s="25">
        <f t="shared" si="82"/>
        <v>714.51701186627099</v>
      </c>
      <c r="I346" s="25">
        <f t="shared" si="83"/>
        <v>-5.534862720253404</v>
      </c>
      <c r="J346" s="25">
        <f t="shared" si="84"/>
        <v>-28.616070493118134</v>
      </c>
      <c r="K346" s="25">
        <f t="shared" ca="1" si="90"/>
        <v>-0.6804459904218314</v>
      </c>
      <c r="L346" s="25">
        <f t="shared" ca="1" si="85"/>
        <v>0.15217489653087601</v>
      </c>
      <c r="M346" s="25">
        <f t="shared" ca="1" si="86"/>
        <v>157281308364677.97</v>
      </c>
      <c r="N346" s="25">
        <f t="shared" ca="1" si="87"/>
        <v>84221057935390.719</v>
      </c>
      <c r="O346" s="25">
        <f t="shared" ca="1" si="88"/>
        <v>698973708274.99524</v>
      </c>
      <c r="P346" s="8">
        <f t="shared" ca="1" si="89"/>
        <v>-0.39009600937573818</v>
      </c>
    </row>
    <row r="347" spans="1:16">
      <c r="A347">
        <v>51715</v>
      </c>
      <c r="B347">
        <v>-9.3702000012854114E-3</v>
      </c>
      <c r="D347" s="25">
        <f t="shared" si="78"/>
        <v>5.1715</v>
      </c>
      <c r="E347" s="25">
        <f t="shared" si="79"/>
        <v>-0.93702000012854114</v>
      </c>
      <c r="F347" s="25">
        <f t="shared" si="80"/>
        <v>26.74441225</v>
      </c>
      <c r="G347" s="25">
        <f t="shared" si="81"/>
        <v>138.30872795087501</v>
      </c>
      <c r="H347" s="25">
        <f t="shared" si="82"/>
        <v>715.26358659795005</v>
      </c>
      <c r="I347" s="25">
        <f t="shared" si="83"/>
        <v>-4.8457989306647509</v>
      </c>
      <c r="J347" s="25">
        <f t="shared" si="84"/>
        <v>-25.060049169932761</v>
      </c>
      <c r="K347" s="25">
        <f t="shared" ca="1" si="90"/>
        <v>-0.68118085665795536</v>
      </c>
      <c r="L347" s="25">
        <f t="shared" ca="1" si="85"/>
        <v>6.5453667331762971E-2</v>
      </c>
      <c r="M347" s="25">
        <f t="shared" ca="1" si="86"/>
        <v>156888360219671.34</v>
      </c>
      <c r="N347" s="25">
        <f t="shared" ca="1" si="87"/>
        <v>83943750741385.641</v>
      </c>
      <c r="O347" s="25">
        <f t="shared" ca="1" si="88"/>
        <v>695024746607.41479</v>
      </c>
      <c r="P347" s="8">
        <f t="shared" ca="1" si="89"/>
        <v>-0.25583914347058578</v>
      </c>
    </row>
    <row r="348" spans="1:16">
      <c r="A348">
        <v>52898.5</v>
      </c>
      <c r="B348">
        <v>-1.0282579998602159E-2</v>
      </c>
      <c r="D348" s="25">
        <f t="shared" si="78"/>
        <v>5.2898500000000004</v>
      </c>
      <c r="E348" s="25">
        <f t="shared" si="79"/>
        <v>-1.0282579998602159</v>
      </c>
      <c r="F348" s="25">
        <f t="shared" si="80"/>
        <v>27.982513022500004</v>
      </c>
      <c r="G348" s="25">
        <f t="shared" si="81"/>
        <v>148.02329651207165</v>
      </c>
      <c r="H348" s="25">
        <f t="shared" si="82"/>
        <v>783.02103505438231</v>
      </c>
      <c r="I348" s="25">
        <f t="shared" si="83"/>
        <v>-5.4393305805605641</v>
      </c>
      <c r="J348" s="25">
        <f t="shared" si="84"/>
        <v>-28.773242871578301</v>
      </c>
      <c r="K348" s="25">
        <f t="shared" ca="1" si="90"/>
        <v>-0.74641112288669687</v>
      </c>
      <c r="L348" s="25">
        <f t="shared" ca="1" si="85"/>
        <v>7.9437662059725994E-2</v>
      </c>
      <c r="M348" s="25">
        <f t="shared" ca="1" si="86"/>
        <v>122498663419187.28</v>
      </c>
      <c r="N348" s="25">
        <f t="shared" ca="1" si="87"/>
        <v>60448426750459.016</v>
      </c>
      <c r="O348" s="25">
        <f t="shared" ca="1" si="88"/>
        <v>381909799678.15698</v>
      </c>
      <c r="P348" s="8">
        <f t="shared" ca="1" si="89"/>
        <v>-0.28184687697351907</v>
      </c>
    </row>
    <row r="349" spans="1:16">
      <c r="A349">
        <v>53165.5</v>
      </c>
      <c r="B349">
        <v>-1.0219340001640376E-2</v>
      </c>
      <c r="D349" s="25">
        <f t="shared" si="78"/>
        <v>5.3165500000000003</v>
      </c>
      <c r="E349" s="25">
        <f t="shared" si="79"/>
        <v>-1.0219340001640376</v>
      </c>
      <c r="F349" s="25">
        <f t="shared" si="80"/>
        <v>28.265703902500004</v>
      </c>
      <c r="G349" s="25">
        <f t="shared" si="81"/>
        <v>150.2760280828364</v>
      </c>
      <c r="H349" s="25">
        <f t="shared" si="82"/>
        <v>798.95001710380393</v>
      </c>
      <c r="I349" s="25">
        <f t="shared" si="83"/>
        <v>-5.4331632085721147</v>
      </c>
      <c r="J349" s="25">
        <f t="shared" si="84"/>
        <v>-28.885683856534079</v>
      </c>
      <c r="K349" s="25">
        <f t="shared" ca="1" si="90"/>
        <v>-0.76134781885593339</v>
      </c>
      <c r="L349" s="25">
        <f t="shared" ca="1" si="85"/>
        <v>6.7905157888740145E-2</v>
      </c>
      <c r="M349" s="25">
        <f t="shared" ca="1" si="86"/>
        <v>114838983532470.02</v>
      </c>
      <c r="N349" s="25">
        <f t="shared" ca="1" si="87"/>
        <v>55428801206658.719</v>
      </c>
      <c r="O349" s="25">
        <f t="shared" ca="1" si="88"/>
        <v>321537466986.40137</v>
      </c>
      <c r="P349" s="8">
        <f t="shared" ca="1" si="89"/>
        <v>-0.26058618130810418</v>
      </c>
    </row>
    <row r="350" spans="1:16">
      <c r="A350">
        <v>53183</v>
      </c>
      <c r="B350">
        <v>-9.7292399950674735E-3</v>
      </c>
      <c r="D350" s="25">
        <f t="shared" si="78"/>
        <v>5.3182999999999998</v>
      </c>
      <c r="E350" s="25">
        <f t="shared" si="79"/>
        <v>-0.97292399950674735</v>
      </c>
      <c r="F350" s="25">
        <f t="shared" si="80"/>
        <v>28.284314889999997</v>
      </c>
      <c r="G350" s="25">
        <f t="shared" si="81"/>
        <v>150.42447187948699</v>
      </c>
      <c r="H350" s="25">
        <f t="shared" si="82"/>
        <v>800.00246879667554</v>
      </c>
      <c r="I350" s="25">
        <f t="shared" si="83"/>
        <v>-5.1743017065767338</v>
      </c>
      <c r="J350" s="25">
        <f t="shared" si="84"/>
        <v>-27.518488766087042</v>
      </c>
      <c r="K350" s="25">
        <f t="shared" ca="1" si="90"/>
        <v>-0.76232965192233093</v>
      </c>
      <c r="L350" s="25">
        <f t="shared" ca="1" si="85"/>
        <v>4.4349979234505996E-2</v>
      </c>
      <c r="M350" s="25">
        <f t="shared" ca="1" si="86"/>
        <v>114339316281750.48</v>
      </c>
      <c r="N350" s="25">
        <f t="shared" ca="1" si="87"/>
        <v>55104180805795.602</v>
      </c>
      <c r="O350" s="25">
        <f t="shared" ca="1" si="88"/>
        <v>317728627107.4707</v>
      </c>
      <c r="P350" s="8">
        <f t="shared" ca="1" si="89"/>
        <v>-0.21059434758441642</v>
      </c>
    </row>
    <row r="351" spans="1:16">
      <c r="A351">
        <v>53183</v>
      </c>
      <c r="B351">
        <v>-8.5292399962781928E-3</v>
      </c>
      <c r="D351" s="25">
        <f t="shared" si="78"/>
        <v>5.3182999999999998</v>
      </c>
      <c r="E351" s="25">
        <f t="shared" si="79"/>
        <v>-0.85292399962781928</v>
      </c>
      <c r="F351" s="25">
        <f t="shared" si="80"/>
        <v>28.284314889999997</v>
      </c>
      <c r="G351" s="25">
        <f t="shared" si="81"/>
        <v>150.42447187948699</v>
      </c>
      <c r="H351" s="25">
        <f t="shared" si="82"/>
        <v>800.00246879667554</v>
      </c>
      <c r="I351" s="25">
        <f t="shared" si="83"/>
        <v>-4.5361057072206314</v>
      </c>
      <c r="J351" s="25">
        <f t="shared" si="84"/>
        <v>-24.124370982711483</v>
      </c>
      <c r="K351" s="25">
        <f t="shared" ca="1" si="90"/>
        <v>-0.76232965192233093</v>
      </c>
      <c r="L351" s="25">
        <f t="shared" ca="1" si="85"/>
        <v>8.2073358361829229E-3</v>
      </c>
      <c r="M351" s="25">
        <f t="shared" ca="1" si="86"/>
        <v>114339316281750.48</v>
      </c>
      <c r="N351" s="25">
        <f t="shared" ca="1" si="87"/>
        <v>55104180805795.602</v>
      </c>
      <c r="O351" s="25">
        <f t="shared" ca="1" si="88"/>
        <v>317728627107.4707</v>
      </c>
      <c r="P351" s="8">
        <f t="shared" ca="1" si="89"/>
        <v>-9.0594347705488354E-2</v>
      </c>
    </row>
    <row r="352" spans="1:16">
      <c r="A352">
        <v>53193</v>
      </c>
      <c r="B352">
        <v>-8.6920399990049191E-3</v>
      </c>
      <c r="D352" s="25">
        <f t="shared" si="78"/>
        <v>5.3193000000000001</v>
      </c>
      <c r="E352" s="25">
        <f t="shared" si="79"/>
        <v>-0.86920399990049191</v>
      </c>
      <c r="F352" s="25">
        <f t="shared" si="80"/>
        <v>28.29495249</v>
      </c>
      <c r="G352" s="25">
        <f t="shared" si="81"/>
        <v>150.50934078005702</v>
      </c>
      <c r="H352" s="25">
        <f t="shared" si="82"/>
        <v>800.60433641135717</v>
      </c>
      <c r="I352" s="25">
        <f t="shared" si="83"/>
        <v>-4.6235568366706863</v>
      </c>
      <c r="J352" s="25">
        <f t="shared" si="84"/>
        <v>-24.594085881302384</v>
      </c>
      <c r="K352" s="25">
        <f t="shared" ca="1" si="90"/>
        <v>-0.762890856042298</v>
      </c>
      <c r="L352" s="25">
        <f t="shared" ca="1" si="85"/>
        <v>1.1302484557013033E-2</v>
      </c>
      <c r="M352" s="25">
        <f t="shared" ca="1" si="86"/>
        <v>114053935772148.34</v>
      </c>
      <c r="N352" s="25">
        <f t="shared" ca="1" si="87"/>
        <v>54918934183129.977</v>
      </c>
      <c r="O352" s="25">
        <f t="shared" ca="1" si="88"/>
        <v>315560513335.00952</v>
      </c>
      <c r="P352" s="8">
        <f t="shared" ca="1" si="89"/>
        <v>-0.1063131438581939</v>
      </c>
    </row>
    <row r="353" spans="1:16">
      <c r="A353">
        <v>53201.5</v>
      </c>
      <c r="B353">
        <v>-1.0625419999996666E-2</v>
      </c>
      <c r="D353" s="25">
        <f t="shared" si="78"/>
        <v>5.3201499999999999</v>
      </c>
      <c r="E353" s="25">
        <f t="shared" si="79"/>
        <v>-1.0625419999996666</v>
      </c>
      <c r="F353" s="25">
        <f t="shared" si="80"/>
        <v>28.303996022499998</v>
      </c>
      <c r="G353" s="25">
        <f t="shared" si="81"/>
        <v>150.58150443910336</v>
      </c>
      <c r="H353" s="25">
        <f t="shared" si="82"/>
        <v>801.1161908416957</v>
      </c>
      <c r="I353" s="25">
        <f t="shared" si="83"/>
        <v>-5.6528828212982258</v>
      </c>
      <c r="J353" s="25">
        <f t="shared" si="84"/>
        <v>-30.074184541729757</v>
      </c>
      <c r="K353" s="25">
        <f t="shared" ca="1" si="90"/>
        <v>-0.76336796912156279</v>
      </c>
      <c r="L353" s="25">
        <f t="shared" ca="1" si="85"/>
        <v>8.9505100751852598E-2</v>
      </c>
      <c r="M353" s="25">
        <f t="shared" ca="1" si="86"/>
        <v>113811445360361.09</v>
      </c>
      <c r="N353" s="25">
        <f t="shared" ca="1" si="87"/>
        <v>54761618551766.898</v>
      </c>
      <c r="O353" s="25">
        <f t="shared" ca="1" si="88"/>
        <v>313722413417.23431</v>
      </c>
      <c r="P353" s="8">
        <f t="shared" ca="1" si="89"/>
        <v>-0.29917403087810379</v>
      </c>
    </row>
    <row r="354" spans="1:16">
      <c r="A354">
        <v>54950.5</v>
      </c>
      <c r="B354">
        <v>-9.3291399971349165E-3</v>
      </c>
      <c r="D354" s="25">
        <f t="shared" si="78"/>
        <v>5.49505</v>
      </c>
      <c r="E354" s="25">
        <f t="shared" si="79"/>
        <v>-0.93291399971349165</v>
      </c>
      <c r="F354" s="25">
        <f t="shared" si="80"/>
        <v>30.195574502500001</v>
      </c>
      <c r="G354" s="25">
        <f t="shared" si="81"/>
        <v>165.92619166996263</v>
      </c>
      <c r="H354" s="25">
        <f t="shared" si="82"/>
        <v>911.77271953602815</v>
      </c>
      <c r="I354" s="25">
        <f t="shared" si="83"/>
        <v>-5.1264090741256219</v>
      </c>
      <c r="J354" s="25">
        <f t="shared" si="84"/>
        <v>-28.169874182773999</v>
      </c>
      <c r="K354" s="25">
        <f t="shared" ca="1" si="90"/>
        <v>-0.8632920268598705</v>
      </c>
      <c r="L354" s="25">
        <f t="shared" ca="1" si="85"/>
        <v>4.8472191040303605E-3</v>
      </c>
      <c r="M354" s="25">
        <f t="shared" ca="1" si="86"/>
        <v>66425136306019.633</v>
      </c>
      <c r="N354" s="25">
        <f t="shared" ca="1" si="87"/>
        <v>25814942386407.734</v>
      </c>
      <c r="O354" s="25">
        <f t="shared" ca="1" si="88"/>
        <v>41959106276.723755</v>
      </c>
      <c r="P354" s="8">
        <f t="shared" ca="1" si="89"/>
        <v>-6.962197285362115E-2</v>
      </c>
    </row>
    <row r="355" spans="1:16">
      <c r="A355">
        <v>54996</v>
      </c>
      <c r="B355">
        <v>-2.0154880003246944E-2</v>
      </c>
      <c r="D355" s="25">
        <f t="shared" si="78"/>
        <v>5.4996</v>
      </c>
      <c r="E355" s="25">
        <f t="shared" si="79"/>
        <v>-2.0154880003246944</v>
      </c>
      <c r="F355" s="25">
        <f t="shared" si="80"/>
        <v>30.245600160000002</v>
      </c>
      <c r="G355" s="25">
        <f t="shared" si="81"/>
        <v>166.338702639936</v>
      </c>
      <c r="H355" s="25">
        <f t="shared" si="82"/>
        <v>914.79632903859215</v>
      </c>
      <c r="I355" s="25">
        <f t="shared" si="83"/>
        <v>-11.084377806585689</v>
      </c>
      <c r="J355" s="25">
        <f t="shared" si="84"/>
        <v>-60.959644185098654</v>
      </c>
      <c r="K355" s="25">
        <f t="shared" ca="1" si="90"/>
        <v>-0.86593804948803532</v>
      </c>
      <c r="L355" s="25">
        <f t="shared" ca="1" si="85"/>
        <v>1.3214650894685653</v>
      </c>
      <c r="M355" s="25">
        <f t="shared" ca="1" si="86"/>
        <v>65284002567632.797</v>
      </c>
      <c r="N355" s="25">
        <f t="shared" ca="1" si="87"/>
        <v>25169823984575.363</v>
      </c>
      <c r="O355" s="25">
        <f t="shared" ca="1" si="88"/>
        <v>38069931940.024857</v>
      </c>
      <c r="P355" s="8">
        <f t="shared" ca="1" si="89"/>
        <v>-1.1495499508366591</v>
      </c>
    </row>
    <row r="356" spans="1:16">
      <c r="A356">
        <v>55127.5</v>
      </c>
      <c r="B356">
        <v>-3.80070000392152E-3</v>
      </c>
      <c r="D356" s="25">
        <f t="shared" si="78"/>
        <v>5.5127499999999996</v>
      </c>
      <c r="E356" s="25">
        <f t="shared" si="79"/>
        <v>-0.380070000392152</v>
      </c>
      <c r="F356" s="25">
        <f t="shared" si="80"/>
        <v>30.390412562499996</v>
      </c>
      <c r="G356" s="25">
        <f t="shared" si="81"/>
        <v>167.53474685392183</v>
      </c>
      <c r="H356" s="25">
        <f t="shared" si="82"/>
        <v>923.57717571895762</v>
      </c>
      <c r="I356" s="25">
        <f t="shared" si="83"/>
        <v>-2.0952308946618357</v>
      </c>
      <c r="J356" s="25">
        <f t="shared" si="84"/>
        <v>-11.550484114547034</v>
      </c>
      <c r="K356" s="25">
        <f t="shared" ca="1" si="90"/>
        <v>-0.87359860451865512</v>
      </c>
      <c r="L356" s="25">
        <f t="shared" ca="1" si="85"/>
        <v>0.24357048309105464</v>
      </c>
      <c r="M356" s="25">
        <f t="shared" ca="1" si="86"/>
        <v>62020014974035.266</v>
      </c>
      <c r="N356" s="25">
        <f t="shared" ca="1" si="87"/>
        <v>23341465418363.762</v>
      </c>
      <c r="O356" s="25">
        <f t="shared" ca="1" si="88"/>
        <v>27847029099.960251</v>
      </c>
      <c r="P356" s="8">
        <f t="shared" ca="1" si="89"/>
        <v>0.49352860412650312</v>
      </c>
    </row>
    <row r="357" spans="1:16">
      <c r="A357">
        <v>55572</v>
      </c>
      <c r="B357">
        <v>-2.0552160000079311E-2</v>
      </c>
      <c r="D357" s="25">
        <f t="shared" si="78"/>
        <v>5.5571999999999999</v>
      </c>
      <c r="E357" s="25">
        <f t="shared" si="79"/>
        <v>-2.0552160000079311</v>
      </c>
      <c r="F357" s="25">
        <f t="shared" si="80"/>
        <v>30.882471839999997</v>
      </c>
      <c r="G357" s="25">
        <f t="shared" si="81"/>
        <v>171.62007250924799</v>
      </c>
      <c r="H357" s="25">
        <f t="shared" si="82"/>
        <v>953.7270669483928</v>
      </c>
      <c r="I357" s="25">
        <f t="shared" si="83"/>
        <v>-11.421246355244074</v>
      </c>
      <c r="J357" s="25">
        <f t="shared" si="84"/>
        <v>-63.470150245362369</v>
      </c>
      <c r="K357" s="25">
        <f t="shared" ca="1" si="90"/>
        <v>-0.89963887653033703</v>
      </c>
      <c r="L357" s="25">
        <f t="shared" ca="1" si="85"/>
        <v>1.3353584883047505</v>
      </c>
      <c r="M357" s="25">
        <f t="shared" ca="1" si="86"/>
        <v>51390492129711.672</v>
      </c>
      <c r="N357" s="25">
        <f t="shared" ca="1" si="87"/>
        <v>17578012261615.467</v>
      </c>
      <c r="O357" s="25">
        <f t="shared" ca="1" si="88"/>
        <v>4886435617.9772596</v>
      </c>
      <c r="P357" s="8">
        <f t="shared" ca="1" si="89"/>
        <v>-1.155577123477594</v>
      </c>
    </row>
    <row r="358" spans="1:16">
      <c r="A358">
        <v>56043.5</v>
      </c>
      <c r="B358">
        <v>-6.9331799968495034E-3</v>
      </c>
      <c r="D358" s="25">
        <f t="shared" si="78"/>
        <v>5.6043500000000002</v>
      </c>
      <c r="E358" s="25">
        <f t="shared" si="79"/>
        <v>-0.69331799968495034</v>
      </c>
      <c r="F358" s="25">
        <f t="shared" si="80"/>
        <v>31.408738922500003</v>
      </c>
      <c r="G358" s="25">
        <f t="shared" si="81"/>
        <v>176.0255659803129</v>
      </c>
      <c r="H358" s="25">
        <f t="shared" si="82"/>
        <v>986.50888070176666</v>
      </c>
      <c r="I358" s="25">
        <f t="shared" si="83"/>
        <v>-3.8855967315343514</v>
      </c>
      <c r="J358" s="25">
        <f t="shared" si="84"/>
        <v>-21.776244042374543</v>
      </c>
      <c r="K358" s="25">
        <f t="shared" ca="1" si="90"/>
        <v>-0.92750692530006484</v>
      </c>
      <c r="L358" s="25">
        <f t="shared" ca="1" si="85"/>
        <v>5.4844452880761639E-2</v>
      </c>
      <c r="M358" s="25">
        <f t="shared" ca="1" si="86"/>
        <v>40881089046509.711</v>
      </c>
      <c r="N358" s="25">
        <f t="shared" ca="1" si="87"/>
        <v>12224432272969.033</v>
      </c>
      <c r="O358" s="25">
        <f t="shared" ca="1" si="88"/>
        <v>1260724737.4735217</v>
      </c>
      <c r="P358" s="8">
        <f t="shared" ca="1" si="89"/>
        <v>0.23418892561511451</v>
      </c>
    </row>
    <row r="359" spans="1:16">
      <c r="A359">
        <v>56500</v>
      </c>
      <c r="B359">
        <v>-9.4199999948614277E-3</v>
      </c>
      <c r="D359" s="25">
        <f t="shared" si="78"/>
        <v>5.65</v>
      </c>
      <c r="E359" s="25">
        <f t="shared" si="79"/>
        <v>-0.94199999948614277</v>
      </c>
      <c r="F359" s="25">
        <f t="shared" si="80"/>
        <v>31.922500000000003</v>
      </c>
      <c r="G359" s="25">
        <f t="shared" si="81"/>
        <v>180.36212500000002</v>
      </c>
      <c r="H359" s="25">
        <f t="shared" si="82"/>
        <v>1019.0460062500002</v>
      </c>
      <c r="I359" s="25">
        <f t="shared" si="83"/>
        <v>-5.3222999970967066</v>
      </c>
      <c r="J359" s="25">
        <f t="shared" si="84"/>
        <v>-30.070994983596396</v>
      </c>
      <c r="K359" s="25">
        <f t="shared" ca="1" si="90"/>
        <v>-0.95472971926939876</v>
      </c>
      <c r="L359" s="25">
        <f t="shared" ca="1" si="85"/>
        <v>1.6204576576021889E-4</v>
      </c>
      <c r="M359" s="25">
        <f t="shared" ca="1" si="86"/>
        <v>31569591341321.258</v>
      </c>
      <c r="N359" s="25">
        <f t="shared" ca="1" si="87"/>
        <v>7861297881768.7178</v>
      </c>
      <c r="O359" s="25">
        <f t="shared" ca="1" si="88"/>
        <v>19617489321.923412</v>
      </c>
      <c r="P359" s="8">
        <f t="shared" ca="1" si="89"/>
        <v>1.2729719783255988E-2</v>
      </c>
    </row>
    <row r="360" spans="1:16">
      <c r="A360">
        <v>56500.5</v>
      </c>
      <c r="B360">
        <v>-8.9631400041980669E-3</v>
      </c>
      <c r="D360" s="25">
        <f t="shared" si="78"/>
        <v>5.6500500000000002</v>
      </c>
      <c r="E360" s="25">
        <f t="shared" si="79"/>
        <v>-0.89631400041980669</v>
      </c>
      <c r="F360" s="25">
        <f t="shared" si="80"/>
        <v>31.923065002500003</v>
      </c>
      <c r="G360" s="25">
        <f t="shared" si="81"/>
        <v>180.36691341737514</v>
      </c>
      <c r="H360" s="25">
        <f t="shared" si="82"/>
        <v>1019.0820791538405</v>
      </c>
      <c r="I360" s="25">
        <f t="shared" si="83"/>
        <v>-5.064218918071929</v>
      </c>
      <c r="J360" s="25">
        <f t="shared" si="84"/>
        <v>-28.613090098052304</v>
      </c>
      <c r="K360" s="25">
        <f t="shared" ca="1" si="90"/>
        <v>-0.95475966629504216</v>
      </c>
      <c r="L360" s="25">
        <f t="shared" ca="1" si="85"/>
        <v>3.4158958595996644E-3</v>
      </c>
      <c r="M360" s="25">
        <f t="shared" ca="1" si="86"/>
        <v>31559900375414.066</v>
      </c>
      <c r="N360" s="25">
        <f t="shared" ca="1" si="87"/>
        <v>7856989159673.7246</v>
      </c>
      <c r="O360" s="25">
        <f t="shared" ca="1" si="88"/>
        <v>19649960000.58017</v>
      </c>
      <c r="P360" s="8">
        <f t="shared" ca="1" si="89"/>
        <v>5.8445665875235475E-2</v>
      </c>
    </row>
    <row r="361" spans="1:16">
      <c r="A361">
        <v>56668</v>
      </c>
      <c r="B361">
        <v>-9.3150399989099242E-3</v>
      </c>
      <c r="D361" s="25">
        <f t="shared" si="78"/>
        <v>5.6668000000000003</v>
      </c>
      <c r="E361" s="25">
        <f t="shared" si="79"/>
        <v>-0.93150399989099242</v>
      </c>
      <c r="F361" s="25">
        <f t="shared" si="80"/>
        <v>32.11262224</v>
      </c>
      <c r="G361" s="25">
        <f t="shared" si="81"/>
        <v>181.97580770963202</v>
      </c>
      <c r="H361" s="25">
        <f t="shared" si="82"/>
        <v>1031.2205071289427</v>
      </c>
      <c r="I361" s="25">
        <f t="shared" si="83"/>
        <v>-5.2786468665822763</v>
      </c>
      <c r="J361" s="25">
        <f t="shared" si="84"/>
        <v>-29.913036063548446</v>
      </c>
      <c r="K361" s="25">
        <f t="shared" ca="1" si="90"/>
        <v>-0.96480794980628959</v>
      </c>
      <c r="L361" s="25">
        <f t="shared" ca="1" si="85"/>
        <v>1.1091530799606224E-3</v>
      </c>
      <c r="M361" s="25">
        <f t="shared" ca="1" si="86"/>
        <v>28379514458488.449</v>
      </c>
      <c r="N361" s="25">
        <f t="shared" ca="1" si="87"/>
        <v>6473810065603.4404</v>
      </c>
      <c r="O361" s="25">
        <f t="shared" ca="1" si="88"/>
        <v>32098239398.527325</v>
      </c>
      <c r="P361" s="8">
        <f t="shared" ca="1" si="89"/>
        <v>3.3303949915297171E-2</v>
      </c>
    </row>
    <row r="362" spans="1:16">
      <c r="A362">
        <v>58358.5</v>
      </c>
      <c r="B362">
        <v>-2.2371380000549834E-2</v>
      </c>
      <c r="D362" s="25">
        <f t="shared" si="78"/>
        <v>5.8358499999999998</v>
      </c>
      <c r="E362" s="25">
        <f t="shared" si="79"/>
        <v>-2.2371380000549834</v>
      </c>
      <c r="F362" s="25">
        <f t="shared" si="80"/>
        <v>34.057145222499997</v>
      </c>
      <c r="G362" s="25">
        <f t="shared" si="81"/>
        <v>198.75239094672659</v>
      </c>
      <c r="H362" s="25">
        <f t="shared" si="82"/>
        <v>1159.8891407064543</v>
      </c>
      <c r="I362" s="25">
        <f t="shared" si="83"/>
        <v>-13.055601797620874</v>
      </c>
      <c r="J362" s="25">
        <f t="shared" si="84"/>
        <v>-76.19053375064577</v>
      </c>
      <c r="K362" s="25">
        <f t="shared" ca="1" si="90"/>
        <v>-1.0680098642944578</v>
      </c>
      <c r="L362" s="25">
        <f t="shared" ca="1" si="85"/>
        <v>1.3668605978268822</v>
      </c>
      <c r="M362" s="25">
        <f t="shared" ca="1" si="86"/>
        <v>4883374283644.0771</v>
      </c>
      <c r="N362" s="25">
        <f t="shared" ca="1" si="87"/>
        <v>41140411530.09568</v>
      </c>
      <c r="O362" s="25">
        <f t="shared" ca="1" si="88"/>
        <v>349415718025.23657</v>
      </c>
      <c r="P362" s="8">
        <f t="shared" ca="1" si="89"/>
        <v>-1.1691281357605257</v>
      </c>
    </row>
    <row r="363" spans="1:16">
      <c r="A363">
        <v>59430</v>
      </c>
      <c r="B363">
        <v>-1.0620400003972463E-2</v>
      </c>
      <c r="D363" s="25">
        <f t="shared" si="78"/>
        <v>5.9429999999999996</v>
      </c>
      <c r="E363" s="25">
        <f t="shared" si="79"/>
        <v>-1.0620400003972463</v>
      </c>
      <c r="F363" s="25">
        <f t="shared" si="80"/>
        <v>35.319248999999992</v>
      </c>
      <c r="G363" s="25">
        <f t="shared" si="81"/>
        <v>209.90229680699994</v>
      </c>
      <c r="H363" s="25">
        <f t="shared" si="82"/>
        <v>1247.4493499240004</v>
      </c>
      <c r="I363" s="25">
        <f t="shared" si="83"/>
        <v>-6.3117037223608348</v>
      </c>
      <c r="J363" s="25">
        <f t="shared" si="84"/>
        <v>-37.510455221990441</v>
      </c>
      <c r="K363" s="25">
        <f t="shared" ca="1" si="90"/>
        <v>-1.1351088340431303</v>
      </c>
      <c r="L363" s="25">
        <f t="shared" ca="1" si="85"/>
        <v>5.3390544503698718E-3</v>
      </c>
      <c r="M363" s="25">
        <f t="shared" ca="1" si="86"/>
        <v>3580684077.3759656</v>
      </c>
      <c r="N363" s="25">
        <f t="shared" ca="1" si="87"/>
        <v>4296652014507.1465</v>
      </c>
      <c r="O363" s="25">
        <f t="shared" ca="1" si="88"/>
        <v>756354831095.03467</v>
      </c>
      <c r="P363" s="8">
        <f t="shared" ca="1" si="89"/>
        <v>7.3068833645884013E-2</v>
      </c>
    </row>
    <row r="364" spans="1:16">
      <c r="A364">
        <v>59758</v>
      </c>
      <c r="B364">
        <v>-1.0820240000612102E-2</v>
      </c>
      <c r="D364" s="25">
        <f t="shared" si="78"/>
        <v>5.9757999999999996</v>
      </c>
      <c r="E364" s="25">
        <f t="shared" si="79"/>
        <v>-1.0820240000612102</v>
      </c>
      <c r="F364" s="25">
        <f t="shared" si="80"/>
        <v>35.710185639999992</v>
      </c>
      <c r="G364" s="25">
        <f t="shared" si="81"/>
        <v>213.39692734751193</v>
      </c>
      <c r="H364" s="25">
        <f t="shared" si="82"/>
        <v>1275.2173584432617</v>
      </c>
      <c r="I364" s="25">
        <f t="shared" si="83"/>
        <v>-6.4659590195657799</v>
      </c>
      <c r="J364" s="25">
        <f t="shared" si="84"/>
        <v>-38.639277909121184</v>
      </c>
      <c r="K364" s="25">
        <f t="shared" ca="1" si="90"/>
        <v>-1.1559101853543985</v>
      </c>
      <c r="L364" s="25">
        <f t="shared" ca="1" si="85"/>
        <v>5.4591683771793471E-3</v>
      </c>
      <c r="M364" s="25">
        <f t="shared" ca="1" si="86"/>
        <v>391003567937.61243</v>
      </c>
      <c r="N364" s="25">
        <f t="shared" ca="1" si="87"/>
        <v>7103487001337.1279</v>
      </c>
      <c r="O364" s="25">
        <f t="shared" ca="1" si="88"/>
        <v>917131212636.65417</v>
      </c>
      <c r="P364" s="8">
        <f t="shared" ca="1" si="89"/>
        <v>7.3886185293188245E-2</v>
      </c>
    </row>
    <row r="365" spans="1:16">
      <c r="A365">
        <v>59767</v>
      </c>
      <c r="B365">
        <v>-1.0326759998861235E-2</v>
      </c>
      <c r="D365" s="25">
        <f t="shared" si="78"/>
        <v>5.9767000000000001</v>
      </c>
      <c r="E365" s="25">
        <f t="shared" si="79"/>
        <v>-1.0326759998861235</v>
      </c>
      <c r="F365" s="25">
        <f t="shared" si="80"/>
        <v>35.720942890000003</v>
      </c>
      <c r="G365" s="25">
        <f t="shared" si="81"/>
        <v>213.49335937066303</v>
      </c>
      <c r="H365" s="25">
        <f t="shared" si="82"/>
        <v>1275.9857609506419</v>
      </c>
      <c r="I365" s="25">
        <f t="shared" si="83"/>
        <v>-6.1719946485193944</v>
      </c>
      <c r="J365" s="25">
        <f t="shared" si="84"/>
        <v>-36.888160415805864</v>
      </c>
      <c r="K365" s="25">
        <f t="shared" ca="1" si="90"/>
        <v>-1.1564826818855622</v>
      </c>
      <c r="L365" s="25">
        <f t="shared" ca="1" si="85"/>
        <v>1.5328094507710159E-2</v>
      </c>
      <c r="M365" s="25">
        <f t="shared" ca="1" si="86"/>
        <v>415097741557.55396</v>
      </c>
      <c r="N365" s="25">
        <f t="shared" ca="1" si="87"/>
        <v>7191104979968.9551</v>
      </c>
      <c r="O365" s="25">
        <f t="shared" ca="1" si="88"/>
        <v>921795355568.99792</v>
      </c>
      <c r="P365" s="8">
        <f t="shared" ca="1" si="89"/>
        <v>0.12380668199943878</v>
      </c>
    </row>
    <row r="366" spans="1:16">
      <c r="A366">
        <v>60114.5</v>
      </c>
      <c r="B366">
        <v>-1.1889059998793527E-2</v>
      </c>
      <c r="D366" s="25">
        <f t="shared" si="78"/>
        <v>6.01145</v>
      </c>
      <c r="E366" s="25">
        <f t="shared" si="79"/>
        <v>-1.1889059998793527</v>
      </c>
      <c r="F366" s="25">
        <f t="shared" si="80"/>
        <v>36.137531102499999</v>
      </c>
      <c r="G366" s="25">
        <f t="shared" si="81"/>
        <v>217.2389613461236</v>
      </c>
      <c r="H366" s="25">
        <f t="shared" si="82"/>
        <v>1305.9211541841548</v>
      </c>
      <c r="I366" s="25">
        <f t="shared" si="83"/>
        <v>-7.1470489729747353</v>
      </c>
      <c r="J366" s="25">
        <f t="shared" si="84"/>
        <v>-42.964127548588969</v>
      </c>
      <c r="K366" s="25">
        <f t="shared" ca="1" si="90"/>
        <v>-1.1786579793057936</v>
      </c>
      <c r="L366" s="25">
        <f t="shared" ca="1" si="85"/>
        <v>1.0502192567609086E-4</v>
      </c>
      <c r="M366" s="25">
        <f t="shared" ca="1" si="86"/>
        <v>1916368437586.0291</v>
      </c>
      <c r="N366" s="25">
        <f t="shared" ca="1" si="87"/>
        <v>11020575161506.609</v>
      </c>
      <c r="O366" s="25">
        <f t="shared" ca="1" si="88"/>
        <v>1112470906500.8291</v>
      </c>
      <c r="P366" s="8">
        <f t="shared" ca="1" si="89"/>
        <v>-1.0248020573559113E-2</v>
      </c>
    </row>
    <row r="367" spans="1:16">
      <c r="A367">
        <v>60114.5</v>
      </c>
      <c r="B367">
        <v>-1.1889059998793527E-2</v>
      </c>
      <c r="D367" s="25">
        <f t="shared" si="78"/>
        <v>6.01145</v>
      </c>
      <c r="E367" s="25">
        <f t="shared" si="79"/>
        <v>-1.1889059998793527</v>
      </c>
      <c r="F367" s="25">
        <f t="shared" si="80"/>
        <v>36.137531102499999</v>
      </c>
      <c r="G367" s="25">
        <f t="shared" si="81"/>
        <v>217.2389613461236</v>
      </c>
      <c r="H367" s="25">
        <f t="shared" si="82"/>
        <v>1305.9211541841548</v>
      </c>
      <c r="I367" s="25">
        <f t="shared" si="83"/>
        <v>-7.1470489729747353</v>
      </c>
      <c r="J367" s="25">
        <f t="shared" si="84"/>
        <v>-42.964127548588969</v>
      </c>
      <c r="K367" s="25">
        <f t="shared" ca="1" si="90"/>
        <v>-1.1786579793057936</v>
      </c>
      <c r="L367" s="25">
        <f t="shared" ca="1" si="85"/>
        <v>1.0502192567609086E-4</v>
      </c>
      <c r="M367" s="25">
        <f t="shared" ca="1" si="86"/>
        <v>1916368437586.0291</v>
      </c>
      <c r="N367" s="25">
        <f t="shared" ca="1" si="87"/>
        <v>11020575161506.609</v>
      </c>
      <c r="O367" s="25">
        <f t="shared" ca="1" si="88"/>
        <v>1112470906500.8291</v>
      </c>
      <c r="P367" s="8">
        <f t="shared" ca="1" si="89"/>
        <v>-1.0248020573559113E-2</v>
      </c>
    </row>
    <row r="368" spans="1:16">
      <c r="A368">
        <v>61331.5</v>
      </c>
      <c r="B368">
        <v>-1.1481820001790766E-2</v>
      </c>
      <c r="D368" s="25">
        <f t="shared" si="78"/>
        <v>6.1331499999999997</v>
      </c>
      <c r="E368" s="25">
        <f t="shared" si="79"/>
        <v>-1.1481820001790766</v>
      </c>
      <c r="F368" s="25">
        <f t="shared" si="80"/>
        <v>37.615528922499998</v>
      </c>
      <c r="G368" s="25">
        <f t="shared" si="81"/>
        <v>230.70168121103086</v>
      </c>
      <c r="H368" s="25">
        <f t="shared" si="82"/>
        <v>1414.9280161194338</v>
      </c>
      <c r="I368" s="25">
        <f t="shared" si="83"/>
        <v>-7.0419724343983034</v>
      </c>
      <c r="J368" s="25">
        <f t="shared" si="84"/>
        <v>-43.189473236029954</v>
      </c>
      <c r="K368" s="25">
        <f t="shared" ca="1" si="90"/>
        <v>-1.2574039901863112</v>
      </c>
      <c r="L368" s="25">
        <f t="shared" ca="1" si="85"/>
        <v>1.1929443101140465E-2</v>
      </c>
      <c r="M368" s="25">
        <f t="shared" ca="1" si="86"/>
        <v>16712459685382.627</v>
      </c>
      <c r="N368" s="25">
        <f t="shared" ca="1" si="87"/>
        <v>31778902336291.262</v>
      </c>
      <c r="O368" s="25">
        <f t="shared" ca="1" si="88"/>
        <v>1952726904888.8999</v>
      </c>
      <c r="P368" s="8">
        <f t="shared" ca="1" si="89"/>
        <v>0.10922199000723465</v>
      </c>
    </row>
    <row r="369" spans="1:16">
      <c r="A369">
        <v>61444</v>
      </c>
      <c r="B369">
        <v>-1.1288319998129737E-2</v>
      </c>
      <c r="D369" s="25">
        <f t="shared" si="78"/>
        <v>6.1444000000000001</v>
      </c>
      <c r="E369" s="25">
        <f t="shared" si="79"/>
        <v>-1.1288319998129737</v>
      </c>
      <c r="F369" s="25">
        <f t="shared" si="80"/>
        <v>37.753651359999999</v>
      </c>
      <c r="G369" s="25">
        <f t="shared" si="81"/>
        <v>231.97353541638401</v>
      </c>
      <c r="H369" s="25">
        <f t="shared" si="82"/>
        <v>1425.3381910124299</v>
      </c>
      <c r="I369" s="25">
        <f t="shared" si="83"/>
        <v>-6.9359953396508356</v>
      </c>
      <c r="J369" s="25">
        <f t="shared" si="84"/>
        <v>-42.617529764950596</v>
      </c>
      <c r="K369" s="25">
        <f t="shared" ca="1" si="90"/>
        <v>-1.264768506756065</v>
      </c>
      <c r="L369" s="25">
        <f t="shared" ca="1" si="85"/>
        <v>1.847873391988912E-2</v>
      </c>
      <c r="M369" s="25">
        <f t="shared" ca="1" si="86"/>
        <v>18894856776019.938</v>
      </c>
      <c r="N369" s="25">
        <f t="shared" ca="1" si="87"/>
        <v>34316391563230.008</v>
      </c>
      <c r="O369" s="25">
        <f t="shared" ca="1" si="88"/>
        <v>2044781046406.2483</v>
      </c>
      <c r="P369" s="8">
        <f t="shared" ca="1" si="89"/>
        <v>0.13593650694309134</v>
      </c>
    </row>
    <row r="370" spans="1:16">
      <c r="A370">
        <v>61444.5</v>
      </c>
      <c r="B370">
        <v>-1.1331460002111271E-2</v>
      </c>
      <c r="D370" s="25">
        <f t="shared" si="78"/>
        <v>6.14445</v>
      </c>
      <c r="E370" s="25">
        <f t="shared" si="79"/>
        <v>-1.1331460002111271</v>
      </c>
      <c r="F370" s="25">
        <f t="shared" si="80"/>
        <v>37.754265802500001</v>
      </c>
      <c r="G370" s="25">
        <f t="shared" si="81"/>
        <v>231.97919851017113</v>
      </c>
      <c r="H370" s="25">
        <f t="shared" si="82"/>
        <v>1425.3845862858211</v>
      </c>
      <c r="I370" s="25">
        <f t="shared" si="83"/>
        <v>-6.9625589409972601</v>
      </c>
      <c r="J370" s="25">
        <f t="shared" si="84"/>
        <v>-42.781095285010615</v>
      </c>
      <c r="K370" s="25">
        <f t="shared" ca="1" si="90"/>
        <v>-1.2648012701259834</v>
      </c>
      <c r="L370" s="25">
        <f t="shared" ca="1" si="85"/>
        <v>1.733311009635367E-2</v>
      </c>
      <c r="M370" s="25">
        <f t="shared" ca="1" si="86"/>
        <v>18904884065181.602</v>
      </c>
      <c r="N370" s="25">
        <f t="shared" ca="1" si="87"/>
        <v>34327915617819.871</v>
      </c>
      <c r="O370" s="25">
        <f t="shared" ca="1" si="88"/>
        <v>2045195861646.5811</v>
      </c>
      <c r="P370" s="8">
        <f t="shared" ca="1" si="89"/>
        <v>0.13165526991485632</v>
      </c>
    </row>
    <row r="371" spans="1:16">
      <c r="A371">
        <v>61498.5</v>
      </c>
      <c r="B371">
        <v>-1.3800580003589857E-2</v>
      </c>
      <c r="D371" s="25">
        <f t="shared" si="78"/>
        <v>6.1498499999999998</v>
      </c>
      <c r="E371" s="25">
        <f t="shared" si="79"/>
        <v>-1.3800580003589857</v>
      </c>
      <c r="F371" s="25">
        <f t="shared" si="80"/>
        <v>37.820655022499999</v>
      </c>
      <c r="G371" s="25">
        <f t="shared" si="81"/>
        <v>232.59135529012161</v>
      </c>
      <c r="H371" s="25">
        <f t="shared" si="82"/>
        <v>1430.4019463309544</v>
      </c>
      <c r="I371" s="25">
        <f t="shared" si="83"/>
        <v>-8.4871496935077086</v>
      </c>
      <c r="J371" s="25">
        <f t="shared" si="84"/>
        <v>-52.194697542618378</v>
      </c>
      <c r="K371" s="25">
        <f t="shared" ca="1" si="90"/>
        <v>-1.2683413905539733</v>
      </c>
      <c r="L371" s="25">
        <f t="shared" ca="1" si="85"/>
        <v>1.2480600906325395E-2</v>
      </c>
      <c r="M371" s="25">
        <f t="shared" ca="1" si="86"/>
        <v>20005036372374.191</v>
      </c>
      <c r="N371" s="25">
        <f t="shared" ca="1" si="87"/>
        <v>35585428247196.648</v>
      </c>
      <c r="O371" s="25">
        <f t="shared" ca="1" si="88"/>
        <v>2090293749637.6409</v>
      </c>
      <c r="P371" s="8">
        <f t="shared" ca="1" si="89"/>
        <v>-0.11171660980501241</v>
      </c>
    </row>
    <row r="372" spans="1:16">
      <c r="A372">
        <v>61503</v>
      </c>
      <c r="B372">
        <v>-7.6788400037912652E-3</v>
      </c>
      <c r="D372" s="25">
        <f t="shared" si="78"/>
        <v>6.1502999999999997</v>
      </c>
      <c r="E372" s="25">
        <f t="shared" si="79"/>
        <v>-0.76788400037912652</v>
      </c>
      <c r="F372" s="25">
        <f t="shared" si="80"/>
        <v>37.826190089999997</v>
      </c>
      <c r="G372" s="25">
        <f t="shared" si="81"/>
        <v>232.64241691052698</v>
      </c>
      <c r="H372" s="25">
        <f t="shared" si="82"/>
        <v>1430.8206567248139</v>
      </c>
      <c r="I372" s="25">
        <f t="shared" si="83"/>
        <v>-4.722716967531742</v>
      </c>
      <c r="J372" s="25">
        <f t="shared" si="84"/>
        <v>-29.04612616541047</v>
      </c>
      <c r="K372" s="25">
        <f t="shared" ca="1" si="90"/>
        <v>-1.2686365505497181</v>
      </c>
      <c r="L372" s="25">
        <f t="shared" ca="1" si="85"/>
        <v>0.25075311650235088</v>
      </c>
      <c r="M372" s="25">
        <f t="shared" ca="1" si="86"/>
        <v>20098258937912.473</v>
      </c>
      <c r="N372" s="25">
        <f t="shared" ca="1" si="87"/>
        <v>35691378844525.047</v>
      </c>
      <c r="O372" s="25">
        <f t="shared" ca="1" si="88"/>
        <v>2094078602028.9175</v>
      </c>
      <c r="P372" s="8">
        <f t="shared" ca="1" si="89"/>
        <v>0.50075255017059161</v>
      </c>
    </row>
    <row r="373" spans="1:16">
      <c r="A373">
        <v>61548.5</v>
      </c>
      <c r="B373">
        <v>-1.0604579998471308E-2</v>
      </c>
      <c r="D373" s="25">
        <f t="shared" si="78"/>
        <v>6.1548499999999997</v>
      </c>
      <c r="E373" s="25">
        <f t="shared" si="79"/>
        <v>-1.0604579998471308</v>
      </c>
      <c r="F373" s="25">
        <f t="shared" si="80"/>
        <v>37.882178522499999</v>
      </c>
      <c r="G373" s="25">
        <f t="shared" si="81"/>
        <v>233.15912647920911</v>
      </c>
      <c r="H373" s="25">
        <f t="shared" si="82"/>
        <v>1435.0594496105603</v>
      </c>
      <c r="I373" s="25">
        <f t="shared" si="83"/>
        <v>-6.5269599203591131</v>
      </c>
      <c r="J373" s="25">
        <f t="shared" si="84"/>
        <v>-40.172459265822283</v>
      </c>
      <c r="K373" s="25">
        <f t="shared" ca="1" si="90"/>
        <v>-1.2716222420135486</v>
      </c>
      <c r="L373" s="25">
        <f t="shared" ca="1" si="85"/>
        <v>4.4590337169717505E-2</v>
      </c>
      <c r="M373" s="25">
        <f t="shared" ca="1" si="86"/>
        <v>21054243384079.113</v>
      </c>
      <c r="N373" s="25">
        <f t="shared" ca="1" si="87"/>
        <v>36772704047207.734</v>
      </c>
      <c r="O373" s="25">
        <f t="shared" ca="1" si="88"/>
        <v>2132579174791.7568</v>
      </c>
      <c r="P373" s="8">
        <f t="shared" ca="1" si="89"/>
        <v>0.21116424216641771</v>
      </c>
    </row>
    <row r="374" spans="1:16">
      <c r="A374">
        <v>61575</v>
      </c>
      <c r="B374">
        <v>-1.2690999996266328E-2</v>
      </c>
      <c r="D374" s="25">
        <f t="shared" si="78"/>
        <v>6.1574999999999998</v>
      </c>
      <c r="E374" s="25">
        <f t="shared" si="79"/>
        <v>-1.2690999996266328</v>
      </c>
      <c r="F374" s="25">
        <f t="shared" si="80"/>
        <v>37.914806249999998</v>
      </c>
      <c r="G374" s="25">
        <f t="shared" si="81"/>
        <v>233.46041948437497</v>
      </c>
      <c r="H374" s="25">
        <f t="shared" si="82"/>
        <v>1437.532532975039</v>
      </c>
      <c r="I374" s="25">
        <f t="shared" si="83"/>
        <v>-7.8144832477009913</v>
      </c>
      <c r="J374" s="25">
        <f t="shared" si="84"/>
        <v>-48.117680597718852</v>
      </c>
      <c r="K374" s="25">
        <f t="shared" ca="1" si="90"/>
        <v>-1.2733622481079028</v>
      </c>
      <c r="L374" s="25">
        <f t="shared" ca="1" si="85"/>
        <v>1.8166762116088355E-5</v>
      </c>
      <c r="M374" s="25">
        <f t="shared" ca="1" si="86"/>
        <v>21622304253734.188</v>
      </c>
      <c r="N374" s="25">
        <f t="shared" ca="1" si="87"/>
        <v>37410938113187.406</v>
      </c>
      <c r="O374" s="25">
        <f t="shared" ca="1" si="88"/>
        <v>2155197249545.0249</v>
      </c>
      <c r="P374" s="8">
        <f t="shared" ca="1" si="89"/>
        <v>4.2622484812699923E-3</v>
      </c>
    </row>
    <row r="375" spans="1:16">
      <c r="A375">
        <v>61684</v>
      </c>
      <c r="B375">
        <v>-1.0705520006013103E-2</v>
      </c>
      <c r="D375" s="25">
        <f t="shared" si="78"/>
        <v>6.1684000000000001</v>
      </c>
      <c r="E375" s="25">
        <f t="shared" si="79"/>
        <v>-1.0705520006013103</v>
      </c>
      <c r="F375" s="25">
        <f t="shared" si="80"/>
        <v>38.049158560000002</v>
      </c>
      <c r="G375" s="25">
        <f t="shared" si="81"/>
        <v>234.70242966150403</v>
      </c>
      <c r="H375" s="25">
        <f t="shared" si="82"/>
        <v>1447.7384671240213</v>
      </c>
      <c r="I375" s="25">
        <f t="shared" si="83"/>
        <v>-6.6035929605091228</v>
      </c>
      <c r="J375" s="25">
        <f t="shared" si="84"/>
        <v>-40.733602817604471</v>
      </c>
      <c r="K375" s="25">
        <f t="shared" ca="1" si="90"/>
        <v>-1.2805276677370889</v>
      </c>
      <c r="L375" s="25">
        <f t="shared" ca="1" si="85"/>
        <v>4.408978078911531E-2</v>
      </c>
      <c r="M375" s="25">
        <f t="shared" ca="1" si="86"/>
        <v>24046893413570.875</v>
      </c>
      <c r="N375" s="25">
        <f t="shared" ca="1" si="87"/>
        <v>40102007174401.727</v>
      </c>
      <c r="O375" s="25">
        <f t="shared" ca="1" si="88"/>
        <v>2249746147867.666</v>
      </c>
      <c r="P375" s="8">
        <f t="shared" ca="1" si="89"/>
        <v>0.20997566713577864</v>
      </c>
    </row>
    <row r="376" spans="1:16">
      <c r="A376">
        <v>63043.5</v>
      </c>
      <c r="B376">
        <v>-1.2493179994635284E-2</v>
      </c>
      <c r="D376" s="25">
        <f t="shared" si="78"/>
        <v>6.3043500000000003</v>
      </c>
      <c r="E376" s="25">
        <f t="shared" si="79"/>
        <v>-1.2493179994635284</v>
      </c>
      <c r="F376" s="25">
        <f t="shared" si="80"/>
        <v>39.744828922500005</v>
      </c>
      <c r="G376" s="25">
        <f t="shared" si="81"/>
        <v>250.56531221756293</v>
      </c>
      <c r="H376" s="25">
        <f t="shared" si="82"/>
        <v>1579.6514260787928</v>
      </c>
      <c r="I376" s="25">
        <f t="shared" si="83"/>
        <v>-7.8761379299178955</v>
      </c>
      <c r="J376" s="25">
        <f t="shared" si="84"/>
        <v>-49.653930158477884</v>
      </c>
      <c r="K376" s="25">
        <f t="shared" ca="1" si="90"/>
        <v>-1.3710354614959011</v>
      </c>
      <c r="L376" s="25">
        <f t="shared" ca="1" si="85"/>
        <v>1.4815140563602079E-2</v>
      </c>
      <c r="M376" s="25">
        <f t="shared" ca="1" si="86"/>
        <v>67018908159201.039</v>
      </c>
      <c r="N376" s="25">
        <f t="shared" ca="1" si="87"/>
        <v>83093898769285.125</v>
      </c>
      <c r="O376" s="25">
        <f t="shared" ca="1" si="88"/>
        <v>3644366383637.6738</v>
      </c>
      <c r="P376" s="8">
        <f t="shared" ca="1" si="89"/>
        <v>0.12171746203237266</v>
      </c>
    </row>
    <row r="377" spans="1:16">
      <c r="A377">
        <v>63057</v>
      </c>
      <c r="B377">
        <v>-1.1867960005474743E-2</v>
      </c>
      <c r="D377" s="25">
        <f t="shared" si="78"/>
        <v>6.3056999999999999</v>
      </c>
      <c r="E377" s="25">
        <f t="shared" si="79"/>
        <v>-1.1867960005474743</v>
      </c>
      <c r="F377" s="25">
        <f t="shared" si="80"/>
        <v>39.761852489999995</v>
      </c>
      <c r="G377" s="25">
        <f t="shared" si="81"/>
        <v>250.72631324619297</v>
      </c>
      <c r="H377" s="25">
        <f t="shared" si="82"/>
        <v>1581.0049134365188</v>
      </c>
      <c r="I377" s="25">
        <f t="shared" si="83"/>
        <v>-7.4835795406522081</v>
      </c>
      <c r="J377" s="25">
        <f t="shared" si="84"/>
        <v>-47.189207509490629</v>
      </c>
      <c r="K377" s="25">
        <f t="shared" ca="1" si="90"/>
        <v>-1.3719447736003008</v>
      </c>
      <c r="L377" s="25">
        <f t="shared" ca="1" si="85"/>
        <v>3.4280068162967053E-2</v>
      </c>
      <c r="M377" s="25">
        <f t="shared" ca="1" si="86"/>
        <v>67571621760416.07</v>
      </c>
      <c r="N377" s="25">
        <f t="shared" ca="1" si="87"/>
        <v>83613229459149.703</v>
      </c>
      <c r="O377" s="25">
        <f t="shared" ca="1" si="88"/>
        <v>3660312071984.2607</v>
      </c>
      <c r="P377" s="8">
        <f t="shared" ca="1" si="89"/>
        <v>0.18514877305282651</v>
      </c>
    </row>
    <row r="378" spans="1:16">
      <c r="A378">
        <v>63066</v>
      </c>
      <c r="B378">
        <v>-1.3344480001251213E-2</v>
      </c>
      <c r="D378" s="25">
        <f t="shared" si="78"/>
        <v>6.3066000000000004</v>
      </c>
      <c r="E378" s="25">
        <f t="shared" si="79"/>
        <v>-1.3344480001251213</v>
      </c>
      <c r="F378" s="25">
        <f t="shared" si="80"/>
        <v>39.773203560000006</v>
      </c>
      <c r="G378" s="25">
        <f t="shared" si="81"/>
        <v>250.83368557149606</v>
      </c>
      <c r="H378" s="25">
        <f t="shared" si="82"/>
        <v>1581.9077214251972</v>
      </c>
      <c r="I378" s="25">
        <f t="shared" si="83"/>
        <v>-8.4158297575890906</v>
      </c>
      <c r="J378" s="25">
        <f t="shared" si="84"/>
        <v>-53.075271949211363</v>
      </c>
      <c r="K378" s="25">
        <f t="shared" ca="1" si="90"/>
        <v>-1.3725510970238086</v>
      </c>
      <c r="L378" s="25">
        <f t="shared" ca="1" si="85"/>
        <v>1.4518459932707532E-3</v>
      </c>
      <c r="M378" s="25">
        <f t="shared" ca="1" si="86"/>
        <v>67941554846585.734</v>
      </c>
      <c r="N378" s="25">
        <f t="shared" ca="1" si="87"/>
        <v>83960510139084.906</v>
      </c>
      <c r="O378" s="25">
        <f t="shared" ca="1" si="88"/>
        <v>3670966447266.2236</v>
      </c>
      <c r="P378" s="8">
        <f t="shared" ca="1" si="89"/>
        <v>3.8103096898687294E-2</v>
      </c>
    </row>
    <row r="379" spans="1:16">
      <c r="A379">
        <v>63106</v>
      </c>
      <c r="B379">
        <v>-1.2085679998563137E-2</v>
      </c>
      <c r="D379" s="25">
        <f t="shared" si="78"/>
        <v>6.3106</v>
      </c>
      <c r="E379" s="25">
        <f t="shared" si="79"/>
        <v>-1.2085679998563137</v>
      </c>
      <c r="F379" s="25">
        <f t="shared" si="80"/>
        <v>39.823672360000003</v>
      </c>
      <c r="G379" s="25">
        <f t="shared" si="81"/>
        <v>251.31126679501602</v>
      </c>
      <c r="H379" s="25">
        <f t="shared" si="82"/>
        <v>1585.9248802366283</v>
      </c>
      <c r="I379" s="25">
        <f t="shared" si="83"/>
        <v>-7.6267892198932534</v>
      </c>
      <c r="J379" s="25">
        <f t="shared" si="84"/>
        <v>-48.129616051058363</v>
      </c>
      <c r="K379" s="25">
        <f t="shared" ca="1" si="90"/>
        <v>-1.3752469843068393</v>
      </c>
      <c r="L379" s="25">
        <f t="shared" ca="1" si="85"/>
        <v>2.778188385745857E-2</v>
      </c>
      <c r="M379" s="25">
        <f t="shared" ca="1" si="86"/>
        <v>69599843615119.961</v>
      </c>
      <c r="N379" s="25">
        <f t="shared" ca="1" si="87"/>
        <v>85514264178883.578</v>
      </c>
      <c r="O379" s="25">
        <f t="shared" ca="1" si="88"/>
        <v>3718551160283.4648</v>
      </c>
      <c r="P379" s="8">
        <f t="shared" ca="1" si="89"/>
        <v>0.16667898445052565</v>
      </c>
    </row>
    <row r="380" spans="1:16">
      <c r="A380">
        <v>63106</v>
      </c>
      <c r="B380">
        <v>-1.2085679998563137E-2</v>
      </c>
      <c r="D380" s="25">
        <f t="shared" si="78"/>
        <v>6.3106</v>
      </c>
      <c r="E380" s="25">
        <f t="shared" si="79"/>
        <v>-1.2085679998563137</v>
      </c>
      <c r="F380" s="25">
        <f t="shared" si="80"/>
        <v>39.823672360000003</v>
      </c>
      <c r="G380" s="25">
        <f t="shared" si="81"/>
        <v>251.31126679501602</v>
      </c>
      <c r="H380" s="25">
        <f t="shared" si="82"/>
        <v>1585.9248802366283</v>
      </c>
      <c r="I380" s="25">
        <f t="shared" si="83"/>
        <v>-7.6267892198932534</v>
      </c>
      <c r="J380" s="25">
        <f t="shared" si="84"/>
        <v>-48.129616051058363</v>
      </c>
      <c r="K380" s="25">
        <f t="shared" ca="1" si="90"/>
        <v>-1.3752469843068393</v>
      </c>
      <c r="L380" s="25">
        <f t="shared" ca="1" si="85"/>
        <v>2.778188385745857E-2</v>
      </c>
      <c r="M380" s="25">
        <f t="shared" ca="1" si="86"/>
        <v>69599843615119.961</v>
      </c>
      <c r="N380" s="25">
        <f t="shared" ca="1" si="87"/>
        <v>85514264178883.578</v>
      </c>
      <c r="O380" s="25">
        <f t="shared" ca="1" si="88"/>
        <v>3718551160283.4648</v>
      </c>
      <c r="P380" s="8">
        <f t="shared" ca="1" si="89"/>
        <v>0.16667898445052565</v>
      </c>
    </row>
    <row r="381" spans="1:16">
      <c r="A381">
        <v>63106.5</v>
      </c>
      <c r="B381">
        <v>-1.1628819993347861E-2</v>
      </c>
      <c r="D381" s="25">
        <f t="shared" ref="D381:D426" si="91">A381/A$18</f>
        <v>6.3106499999999999</v>
      </c>
      <c r="E381" s="25">
        <f t="shared" ref="E381:E426" si="92">B381/B$18</f>
        <v>-1.1628819993347861</v>
      </c>
      <c r="F381" s="25">
        <f t="shared" ref="F381:F426" si="93">D381*D381</f>
        <v>39.824303422500002</v>
      </c>
      <c r="G381" s="25">
        <f t="shared" ref="G381:G426" si="94">D381*F381</f>
        <v>251.31724039319963</v>
      </c>
      <c r="H381" s="25">
        <f t="shared" ref="H381:H426" si="95">F381*F381</f>
        <v>1585.9751430873453</v>
      </c>
      <c r="I381" s="25">
        <f t="shared" ref="I381:I426" si="96">E381*D381</f>
        <v>-7.3385412891020678</v>
      </c>
      <c r="J381" s="25">
        <f t="shared" ref="J381:J426" si="97">I381*D381</f>
        <v>-46.310965586071966</v>
      </c>
      <c r="K381" s="25">
        <f t="shared" ca="1" si="90"/>
        <v>-1.3752806944332678</v>
      </c>
      <c r="L381" s="25">
        <f t="shared" ref="L381:L426" ca="1" si="98">+(K381-E381)^2</f>
        <v>4.5113205679537818E-2</v>
      </c>
      <c r="M381" s="25">
        <f t="shared" ref="M381:M426" ca="1" si="99">(M$1-M$2*D381+M$3*F381)^2</f>
        <v>69620718626488.969</v>
      </c>
      <c r="N381" s="25">
        <f t="shared" ref="N381:N426" ca="1" si="100">(-M$2+M$4*D381-M$5*F381)^2</f>
        <v>85533792542490.906</v>
      </c>
      <c r="O381" s="25">
        <f t="shared" ref="O381:O426" ca="1" si="101">+(M$3-D381*M$5+F381*M$6)^2</f>
        <v>3719148369112.8403</v>
      </c>
      <c r="P381" s="8">
        <f t="shared" ref="P381:P426" ca="1" si="102">+E381-K381</f>
        <v>0.21239869509848175</v>
      </c>
    </row>
    <row r="382" spans="1:16">
      <c r="A382">
        <v>63106.5</v>
      </c>
      <c r="B382">
        <v>-1.1628819993347861E-2</v>
      </c>
      <c r="D382" s="25">
        <f t="shared" si="91"/>
        <v>6.3106499999999999</v>
      </c>
      <c r="E382" s="25">
        <f t="shared" si="92"/>
        <v>-1.1628819993347861</v>
      </c>
      <c r="F382" s="25">
        <f t="shared" si="93"/>
        <v>39.824303422500002</v>
      </c>
      <c r="G382" s="25">
        <f t="shared" si="94"/>
        <v>251.31724039319963</v>
      </c>
      <c r="H382" s="25">
        <f t="shared" si="95"/>
        <v>1585.9751430873453</v>
      </c>
      <c r="I382" s="25">
        <f t="shared" si="96"/>
        <v>-7.3385412891020678</v>
      </c>
      <c r="J382" s="25">
        <f t="shared" si="97"/>
        <v>-46.310965586071966</v>
      </c>
      <c r="K382" s="25">
        <f t="shared" ca="1" si="90"/>
        <v>-1.3752806944332678</v>
      </c>
      <c r="L382" s="25">
        <f t="shared" ca="1" si="98"/>
        <v>4.5113205679537818E-2</v>
      </c>
      <c r="M382" s="25">
        <f t="shared" ca="1" si="99"/>
        <v>69620718626488.969</v>
      </c>
      <c r="N382" s="25">
        <f t="shared" ca="1" si="100"/>
        <v>85533792542490.906</v>
      </c>
      <c r="O382" s="25">
        <f t="shared" ca="1" si="101"/>
        <v>3719148369112.8403</v>
      </c>
      <c r="P382" s="8">
        <f t="shared" ca="1" si="102"/>
        <v>0.21239869509848175</v>
      </c>
    </row>
    <row r="383" spans="1:16">
      <c r="A383">
        <v>63107.5</v>
      </c>
      <c r="B383">
        <v>-1.1215099999390077E-2</v>
      </c>
      <c r="D383" s="25">
        <f t="shared" si="91"/>
        <v>6.3107499999999996</v>
      </c>
      <c r="E383" s="25">
        <f t="shared" si="92"/>
        <v>-1.1215099999390077</v>
      </c>
      <c r="F383" s="25">
        <f t="shared" si="93"/>
        <v>39.825565562499996</v>
      </c>
      <c r="G383" s="25">
        <f t="shared" si="94"/>
        <v>251.32918787354683</v>
      </c>
      <c r="H383" s="25">
        <f t="shared" si="95"/>
        <v>1586.0756723729855</v>
      </c>
      <c r="I383" s="25">
        <f t="shared" si="96"/>
        <v>-7.077569232115092</v>
      </c>
      <c r="J383" s="25">
        <f t="shared" si="97"/>
        <v>-44.664770031570313</v>
      </c>
      <c r="K383" s="25">
        <f t="shared" ca="1" si="90"/>
        <v>-1.3753481155405984</v>
      </c>
      <c r="L383" s="25">
        <f t="shared" ca="1" si="98"/>
        <v>6.4433788932166544E-2</v>
      </c>
      <c r="M383" s="25">
        <f t="shared" ca="1" si="99"/>
        <v>69662479512114.828</v>
      </c>
      <c r="N383" s="25">
        <f t="shared" ca="1" si="100"/>
        <v>85572857165441.813</v>
      </c>
      <c r="O383" s="25">
        <f t="shared" ca="1" si="101"/>
        <v>3720342964770.5845</v>
      </c>
      <c r="P383" s="8">
        <f t="shared" ca="1" si="102"/>
        <v>0.25383811560159075</v>
      </c>
    </row>
    <row r="384" spans="1:16">
      <c r="A384">
        <v>63116</v>
      </c>
      <c r="B384">
        <v>-1.1948479994316585E-2</v>
      </c>
      <c r="D384" s="25">
        <f t="shared" si="91"/>
        <v>6.3116000000000003</v>
      </c>
      <c r="E384" s="25">
        <f t="shared" si="92"/>
        <v>-1.1948479994316585</v>
      </c>
      <c r="F384" s="25">
        <f t="shared" si="93"/>
        <v>39.836294560000006</v>
      </c>
      <c r="G384" s="25">
        <f t="shared" si="94"/>
        <v>251.43075674489606</v>
      </c>
      <c r="H384" s="25">
        <f t="shared" si="95"/>
        <v>1586.9303642710861</v>
      </c>
      <c r="I384" s="25">
        <f t="shared" si="96"/>
        <v>-7.5414026332128561</v>
      </c>
      <c r="J384" s="25">
        <f t="shared" si="97"/>
        <v>-47.598316859786266</v>
      </c>
      <c r="K384" s="25">
        <f t="shared" ca="1" si="90"/>
        <v>-1.3759212409520589</v>
      </c>
      <c r="L384" s="25">
        <f t="shared" ca="1" si="98"/>
        <v>3.2787518794705248E-2</v>
      </c>
      <c r="M384" s="25">
        <f t="shared" ca="1" si="99"/>
        <v>70018032063138.336</v>
      </c>
      <c r="N384" s="25">
        <f t="shared" ca="1" si="100"/>
        <v>85905331662643.234</v>
      </c>
      <c r="O384" s="25">
        <f t="shared" ca="1" si="101"/>
        <v>3730506613092.415</v>
      </c>
      <c r="P384" s="8">
        <f t="shared" ca="1" si="102"/>
        <v>0.18107324152040039</v>
      </c>
    </row>
    <row r="385" spans="1:16">
      <c r="A385">
        <v>63116</v>
      </c>
      <c r="B385">
        <v>-1.1768479998863768E-2</v>
      </c>
      <c r="D385" s="25">
        <f t="shared" si="91"/>
        <v>6.3116000000000003</v>
      </c>
      <c r="E385" s="25">
        <f t="shared" si="92"/>
        <v>-1.1768479998863768</v>
      </c>
      <c r="F385" s="25">
        <f t="shared" si="93"/>
        <v>39.836294560000006</v>
      </c>
      <c r="G385" s="25">
        <f t="shared" si="94"/>
        <v>251.43075674489606</v>
      </c>
      <c r="H385" s="25">
        <f t="shared" si="95"/>
        <v>1586.9303642710861</v>
      </c>
      <c r="I385" s="25">
        <f t="shared" si="96"/>
        <v>-7.4277938360828557</v>
      </c>
      <c r="J385" s="25">
        <f t="shared" si="97"/>
        <v>-46.881263575820554</v>
      </c>
      <c r="K385" s="25">
        <f t="shared" ca="1" si="90"/>
        <v>-1.3759212409520589</v>
      </c>
      <c r="L385" s="25">
        <f t="shared" ca="1" si="98"/>
        <v>3.9630155308395192E-2</v>
      </c>
      <c r="M385" s="25">
        <f t="shared" ca="1" si="99"/>
        <v>70018032063138.336</v>
      </c>
      <c r="N385" s="25">
        <f t="shared" ca="1" si="100"/>
        <v>85905331662643.234</v>
      </c>
      <c r="O385" s="25">
        <f t="shared" ca="1" si="101"/>
        <v>3730506613092.415</v>
      </c>
      <c r="P385" s="8">
        <f t="shared" ca="1" si="102"/>
        <v>0.19907324106568214</v>
      </c>
    </row>
    <row r="386" spans="1:16">
      <c r="A386">
        <v>63116.5</v>
      </c>
      <c r="B386">
        <v>-1.16916199986008E-2</v>
      </c>
      <c r="D386" s="25">
        <f t="shared" si="91"/>
        <v>6.3116500000000002</v>
      </c>
      <c r="E386" s="25">
        <f t="shared" si="92"/>
        <v>-1.16916199986008</v>
      </c>
      <c r="F386" s="25">
        <f t="shared" si="93"/>
        <v>39.836925722500006</v>
      </c>
      <c r="G386" s="25">
        <f t="shared" si="94"/>
        <v>251.43673223641716</v>
      </c>
      <c r="H386" s="25">
        <f t="shared" si="95"/>
        <v>1586.9806510199826</v>
      </c>
      <c r="I386" s="25">
        <f t="shared" si="96"/>
        <v>-7.3793413364168741</v>
      </c>
      <c r="J386" s="25">
        <f t="shared" si="97"/>
        <v>-46.575819745995567</v>
      </c>
      <c r="K386" s="25">
        <f t="shared" ca="1" si="90"/>
        <v>-1.3759549567749769</v>
      </c>
      <c r="L386" s="25">
        <f t="shared" ca="1" si="98"/>
        <v>4.2763327029606432E-2</v>
      </c>
      <c r="M386" s="25">
        <f t="shared" ca="1" si="99"/>
        <v>70038979534240.805</v>
      </c>
      <c r="N386" s="25">
        <f t="shared" ca="1" si="100"/>
        <v>85924912689751.266</v>
      </c>
      <c r="O386" s="25">
        <f t="shared" ca="1" si="101"/>
        <v>3731105009084.3662</v>
      </c>
      <c r="P386" s="8">
        <f t="shared" ca="1" si="102"/>
        <v>0.20679295691489696</v>
      </c>
    </row>
    <row r="387" spans="1:16">
      <c r="A387">
        <v>63125.5</v>
      </c>
      <c r="B387">
        <v>-1.1768140000640415E-2</v>
      </c>
      <c r="D387" s="25">
        <f t="shared" si="91"/>
        <v>6.3125499999999999</v>
      </c>
      <c r="E387" s="25">
        <f t="shared" si="92"/>
        <v>-1.1768140000640415</v>
      </c>
      <c r="F387" s="25">
        <f t="shared" si="93"/>
        <v>39.8482875025</v>
      </c>
      <c r="G387" s="25">
        <f t="shared" si="94"/>
        <v>251.54430727390636</v>
      </c>
      <c r="H387" s="25">
        <f t="shared" si="95"/>
        <v>1587.8860168818976</v>
      </c>
      <c r="I387" s="25">
        <f t="shared" si="96"/>
        <v>-7.4286972161042648</v>
      </c>
      <c r="J387" s="25">
        <f t="shared" si="97"/>
        <v>-46.894022611518977</v>
      </c>
      <c r="K387" s="25">
        <f t="shared" ca="1" si="90"/>
        <v>-1.3765618902924801</v>
      </c>
      <c r="L387" s="25">
        <f t="shared" ca="1" si="98"/>
        <v>3.9899219650712373E-2</v>
      </c>
      <c r="M387" s="25">
        <f t="shared" ca="1" si="99"/>
        <v>70416654155323.172</v>
      </c>
      <c r="N387" s="25">
        <f t="shared" ca="1" si="100"/>
        <v>86277821831636.797</v>
      </c>
      <c r="O387" s="25">
        <f t="shared" ca="1" si="101"/>
        <v>3741886294758.7183</v>
      </c>
      <c r="P387" s="8">
        <f t="shared" ca="1" si="102"/>
        <v>0.19974789022843864</v>
      </c>
    </row>
    <row r="388" spans="1:16">
      <c r="A388">
        <v>63161.5</v>
      </c>
      <c r="B388">
        <v>-1.2374220001220237E-2</v>
      </c>
      <c r="D388" s="25">
        <f t="shared" si="91"/>
        <v>6.3161500000000004</v>
      </c>
      <c r="E388" s="25">
        <f t="shared" si="92"/>
        <v>-1.2374220001220237</v>
      </c>
      <c r="F388" s="25">
        <f t="shared" si="93"/>
        <v>39.893750822500003</v>
      </c>
      <c r="G388" s="25">
        <f t="shared" si="94"/>
        <v>251.97491425753341</v>
      </c>
      <c r="H388" s="25">
        <f t="shared" si="95"/>
        <v>1591.5113546877196</v>
      </c>
      <c r="I388" s="25">
        <f t="shared" si="96"/>
        <v>-7.8157429660707205</v>
      </c>
      <c r="J388" s="25">
        <f t="shared" si="97"/>
        <v>-49.365404935147588</v>
      </c>
      <c r="K388" s="25">
        <f t="shared" ca="1" si="90"/>
        <v>-1.3789905471937496</v>
      </c>
      <c r="L388" s="25">
        <f t="shared" ca="1" si="98"/>
        <v>2.0041653519999453E-2</v>
      </c>
      <c r="M388" s="25">
        <f t="shared" ca="1" si="99"/>
        <v>71939124403129.969</v>
      </c>
      <c r="N388" s="25">
        <f t="shared" ca="1" si="100"/>
        <v>87698010659690.391</v>
      </c>
      <c r="O388" s="25">
        <f t="shared" ca="1" si="101"/>
        <v>3785204171007.0283</v>
      </c>
      <c r="P388" s="8">
        <f t="shared" ca="1" si="102"/>
        <v>0.14156854707172584</v>
      </c>
    </row>
    <row r="389" spans="1:16">
      <c r="A389">
        <v>63220.5</v>
      </c>
      <c r="B389">
        <v>-1.2264739998499863E-2</v>
      </c>
      <c r="D389" s="25">
        <f t="shared" si="91"/>
        <v>6.3220499999999999</v>
      </c>
      <c r="E389" s="25">
        <f t="shared" si="92"/>
        <v>-1.2264739998499863</v>
      </c>
      <c r="F389" s="25">
        <f t="shared" si="93"/>
        <v>39.968316202499999</v>
      </c>
      <c r="G389" s="25">
        <f t="shared" si="94"/>
        <v>252.68169344801512</v>
      </c>
      <c r="H389" s="25">
        <f t="shared" si="95"/>
        <v>1597.4663000630239</v>
      </c>
      <c r="I389" s="25">
        <f t="shared" si="96"/>
        <v>-7.753829950751606</v>
      </c>
      <c r="J389" s="25">
        <f t="shared" si="97"/>
        <v>-49.020100640149188</v>
      </c>
      <c r="K389" s="25">
        <f t="shared" ca="1" si="90"/>
        <v>-1.3829740388863763</v>
      </c>
      <c r="L389" s="25">
        <f t="shared" ca="1" si="98"/>
        <v>2.4492262218391587E-2</v>
      </c>
      <c r="M389" s="25">
        <f t="shared" ca="1" si="99"/>
        <v>74475184795689.766</v>
      </c>
      <c r="N389" s="25">
        <f t="shared" ca="1" si="100"/>
        <v>90055239420393.391</v>
      </c>
      <c r="O389" s="25">
        <f t="shared" ca="1" si="101"/>
        <v>3856866325608.6626</v>
      </c>
      <c r="P389" s="8">
        <f t="shared" ca="1" si="102"/>
        <v>0.15650003903638998</v>
      </c>
    </row>
    <row r="390" spans="1:16">
      <c r="A390">
        <v>63306</v>
      </c>
      <c r="B390">
        <v>-1.2141680002969224E-2</v>
      </c>
      <c r="D390" s="25">
        <f t="shared" si="91"/>
        <v>6.3305999999999996</v>
      </c>
      <c r="E390" s="25">
        <f t="shared" si="92"/>
        <v>-1.2141680002969224</v>
      </c>
      <c r="F390" s="25">
        <f t="shared" si="93"/>
        <v>40.076496359999993</v>
      </c>
      <c r="G390" s="25">
        <f t="shared" si="94"/>
        <v>253.70826785661595</v>
      </c>
      <c r="H390" s="25">
        <f t="shared" si="95"/>
        <v>1606.1255604930927</v>
      </c>
      <c r="I390" s="25">
        <f t="shared" si="96"/>
        <v>-7.6864119426796966</v>
      </c>
      <c r="J390" s="25">
        <f t="shared" si="97"/>
        <v>-48.659599444328087</v>
      </c>
      <c r="K390" s="25">
        <f t="shared" ca="1" si="90"/>
        <v>-1.3887537638702983</v>
      </c>
      <c r="L390" s="25">
        <f t="shared" ca="1" si="98"/>
        <v>3.0480188842498691E-2</v>
      </c>
      <c r="M390" s="25">
        <f t="shared" ca="1" si="99"/>
        <v>78241137633166.438</v>
      </c>
      <c r="N390" s="25">
        <f t="shared" ca="1" si="100"/>
        <v>93537094168730.531</v>
      </c>
      <c r="O390" s="25">
        <f t="shared" ca="1" si="101"/>
        <v>3962198464010.2705</v>
      </c>
      <c r="P390" s="8">
        <f t="shared" ca="1" si="102"/>
        <v>0.17458576357337585</v>
      </c>
    </row>
    <row r="391" spans="1:16">
      <c r="A391">
        <v>63306.5</v>
      </c>
      <c r="B391">
        <v>-1.2484819999372121E-2</v>
      </c>
      <c r="D391" s="25">
        <f t="shared" si="91"/>
        <v>6.3306500000000003</v>
      </c>
      <c r="E391" s="25">
        <f t="shared" si="92"/>
        <v>-1.2484819999372121</v>
      </c>
      <c r="F391" s="25">
        <f t="shared" si="93"/>
        <v>40.077129422500008</v>
      </c>
      <c r="G391" s="25">
        <f t="shared" si="94"/>
        <v>253.71427937854969</v>
      </c>
      <c r="H391" s="25">
        <f t="shared" si="95"/>
        <v>1606.1763027478157</v>
      </c>
      <c r="I391" s="25">
        <f t="shared" si="96"/>
        <v>-7.9037025729025121</v>
      </c>
      <c r="J391" s="25">
        <f t="shared" si="97"/>
        <v>-50.035574693145293</v>
      </c>
      <c r="K391" s="25">
        <f t="shared" ca="1" si="90"/>
        <v>-1.3887875879265124</v>
      </c>
      <c r="L391" s="25">
        <f t="shared" ca="1" si="98"/>
        <v>1.9685658021023279E-2</v>
      </c>
      <c r="M391" s="25">
        <f t="shared" ca="1" si="99"/>
        <v>78263478671170.719</v>
      </c>
      <c r="N391" s="25">
        <f t="shared" ca="1" si="100"/>
        <v>93557686303712.328</v>
      </c>
      <c r="O391" s="25">
        <f t="shared" ca="1" si="101"/>
        <v>3962819624944.9961</v>
      </c>
      <c r="P391" s="8">
        <f t="shared" ca="1" si="102"/>
        <v>0.14030558798930026</v>
      </c>
    </row>
    <row r="392" spans="1:16">
      <c r="A392">
        <v>63367</v>
      </c>
      <c r="B392">
        <v>-1.2204759994347114E-2</v>
      </c>
      <c r="D392" s="25">
        <f t="shared" si="91"/>
        <v>6.3367000000000004</v>
      </c>
      <c r="E392" s="25">
        <f t="shared" si="92"/>
        <v>-1.2204759994347114</v>
      </c>
      <c r="F392" s="25">
        <f t="shared" si="93"/>
        <v>40.153766890000007</v>
      </c>
      <c r="G392" s="25">
        <f t="shared" si="94"/>
        <v>254.44237465186308</v>
      </c>
      <c r="H392" s="25">
        <f t="shared" si="95"/>
        <v>1612.3249954564608</v>
      </c>
      <c r="I392" s="25">
        <f t="shared" si="96"/>
        <v>-7.7337902656179365</v>
      </c>
      <c r="J392" s="25">
        <f t="shared" si="97"/>
        <v>-49.006708776141181</v>
      </c>
      <c r="K392" s="25">
        <f t="shared" ca="1" si="90"/>
        <v>-1.3928824010176568</v>
      </c>
      <c r="L392" s="25">
        <f t="shared" ca="1" si="98"/>
        <v>2.9723967306779838E-2</v>
      </c>
      <c r="M392" s="25">
        <f t="shared" ca="1" si="99"/>
        <v>80994190690429.672</v>
      </c>
      <c r="N392" s="25">
        <f t="shared" ca="1" si="100"/>
        <v>96069209935315.25</v>
      </c>
      <c r="O392" s="25">
        <f t="shared" ca="1" si="101"/>
        <v>4038426966761.5</v>
      </c>
      <c r="P392" s="8">
        <f t="shared" ca="1" si="102"/>
        <v>0.1724064015829454</v>
      </c>
    </row>
    <row r="393" spans="1:16">
      <c r="A393">
        <v>64489.5</v>
      </c>
      <c r="B393">
        <v>-1.2854060005338397E-2</v>
      </c>
      <c r="D393" s="25">
        <f t="shared" si="91"/>
        <v>6.44895</v>
      </c>
      <c r="E393" s="25">
        <f t="shared" si="92"/>
        <v>-1.2854060005338397</v>
      </c>
      <c r="F393" s="25">
        <f t="shared" si="93"/>
        <v>41.588956102499999</v>
      </c>
      <c r="G393" s="25">
        <f t="shared" si="94"/>
        <v>268.20509845721739</v>
      </c>
      <c r="H393" s="25">
        <f t="shared" si="95"/>
        <v>1729.641269695672</v>
      </c>
      <c r="I393" s="25">
        <f t="shared" si="96"/>
        <v>-8.2895190271427062</v>
      </c>
      <c r="J393" s="25">
        <f t="shared" si="97"/>
        <v>-53.458693730091952</v>
      </c>
      <c r="K393" s="25">
        <f t="shared" ca="1" si="90"/>
        <v>-1.4696128592757816</v>
      </c>
      <c r="L393" s="25">
        <f t="shared" ca="1" si="98"/>
        <v>3.3932166807573723E-2</v>
      </c>
      <c r="M393" s="25">
        <f t="shared" ca="1" si="99"/>
        <v>142008516274511.78</v>
      </c>
      <c r="N393" s="25">
        <f t="shared" ca="1" si="100"/>
        <v>150113640175041.22</v>
      </c>
      <c r="O393" s="25">
        <f t="shared" ca="1" si="101"/>
        <v>5607871838387.1436</v>
      </c>
      <c r="P393" s="8">
        <f t="shared" ca="1" si="102"/>
        <v>0.18420685874194187</v>
      </c>
    </row>
    <row r="394" spans="1:16">
      <c r="A394">
        <v>64729</v>
      </c>
      <c r="B394">
        <v>-1.3518119994841982E-2</v>
      </c>
      <c r="D394" s="25">
        <f t="shared" si="91"/>
        <v>6.4729000000000001</v>
      </c>
      <c r="E394" s="25">
        <f t="shared" si="92"/>
        <v>-1.3518119994841982</v>
      </c>
      <c r="F394" s="25">
        <f t="shared" si="93"/>
        <v>41.89843441</v>
      </c>
      <c r="G394" s="25">
        <f t="shared" si="94"/>
        <v>271.20437609248899</v>
      </c>
      <c r="H394" s="25">
        <f t="shared" si="95"/>
        <v>1755.4788060090721</v>
      </c>
      <c r="I394" s="25">
        <f t="shared" si="96"/>
        <v>-8.750143891461267</v>
      </c>
      <c r="J394" s="25">
        <f t="shared" si="97"/>
        <v>-56.638806395039637</v>
      </c>
      <c r="K394" s="25">
        <f t="shared" ca="1" si="90"/>
        <v>-1.4861701211717282</v>
      </c>
      <c r="L394" s="25">
        <f t="shared" ca="1" si="98"/>
        <v>1.8052104863401128E-2</v>
      </c>
      <c r="M394" s="25">
        <f t="shared" ca="1" si="99"/>
        <v>157711171785514.84</v>
      </c>
      <c r="N394" s="25">
        <f t="shared" ca="1" si="100"/>
        <v>163562177830923.75</v>
      </c>
      <c r="O394" s="25">
        <f t="shared" ca="1" si="101"/>
        <v>5985421504204.2314</v>
      </c>
      <c r="P394" s="8">
        <f t="shared" ca="1" si="102"/>
        <v>0.13435812168753003</v>
      </c>
    </row>
    <row r="395" spans="1:16">
      <c r="A395">
        <v>64753.5</v>
      </c>
      <c r="B395">
        <v>-7.1319800044875592E-3</v>
      </c>
      <c r="D395" s="25">
        <f t="shared" si="91"/>
        <v>6.4753499999999997</v>
      </c>
      <c r="E395" s="25">
        <f t="shared" si="92"/>
        <v>-0.71319800044875592</v>
      </c>
      <c r="F395" s="25">
        <f t="shared" si="93"/>
        <v>41.930157622499998</v>
      </c>
      <c r="G395" s="25">
        <f t="shared" si="94"/>
        <v>271.51244616085535</v>
      </c>
      <c r="H395" s="25">
        <f t="shared" si="95"/>
        <v>1758.1381182476946</v>
      </c>
      <c r="I395" s="25">
        <f t="shared" si="96"/>
        <v>-4.6182066722058517</v>
      </c>
      <c r="J395" s="25">
        <f t="shared" si="97"/>
        <v>-29.904504574868159</v>
      </c>
      <c r="K395" s="25">
        <f t="shared" ca="1" si="90"/>
        <v>-1.4878675547901921</v>
      </c>
      <c r="L395" s="25">
        <f t="shared" ca="1" si="98"/>
        <v>0.60011291842355929</v>
      </c>
      <c r="M395" s="25">
        <f t="shared" ca="1" si="99"/>
        <v>159373518074846.34</v>
      </c>
      <c r="N395" s="25">
        <f t="shared" ca="1" si="100"/>
        <v>164977666353977.44</v>
      </c>
      <c r="O395" s="25">
        <f t="shared" ca="1" si="101"/>
        <v>6024924238221.625</v>
      </c>
      <c r="P395" s="8">
        <f t="shared" ca="1" si="102"/>
        <v>0.77466955434143614</v>
      </c>
    </row>
    <row r="396" spans="1:16">
      <c r="A396">
        <v>64758</v>
      </c>
      <c r="B396">
        <v>-9.320239994849544E-3</v>
      </c>
      <c r="D396" s="25">
        <f t="shared" si="91"/>
        <v>6.4757999999999996</v>
      </c>
      <c r="E396" s="25">
        <f t="shared" si="92"/>
        <v>-0.9320239994849544</v>
      </c>
      <c r="F396" s="25">
        <f t="shared" si="93"/>
        <v>41.935985639999991</v>
      </c>
      <c r="G396" s="25">
        <f t="shared" si="94"/>
        <v>271.56905580751192</v>
      </c>
      <c r="H396" s="25">
        <f t="shared" si="95"/>
        <v>1758.6268915982855</v>
      </c>
      <c r="I396" s="25">
        <f t="shared" si="96"/>
        <v>-6.0356010158646676</v>
      </c>
      <c r="J396" s="25">
        <f t="shared" si="97"/>
        <v>-39.085345058536411</v>
      </c>
      <c r="K396" s="25">
        <f t="shared" ca="1" si="90"/>
        <v>-1.488179402651135</v>
      </c>
      <c r="L396" s="25">
        <f t="shared" ca="1" si="98"/>
        <v>0.30930883247093688</v>
      </c>
      <c r="M396" s="25">
        <f t="shared" ca="1" si="99"/>
        <v>159679988343414.59</v>
      </c>
      <c r="N396" s="25">
        <f t="shared" ca="1" si="100"/>
        <v>165238462919959.81</v>
      </c>
      <c r="O396" s="25">
        <f t="shared" ca="1" si="101"/>
        <v>6032197748261.4443</v>
      </c>
      <c r="P396" s="8">
        <f t="shared" ca="1" si="102"/>
        <v>0.55615540316618062</v>
      </c>
    </row>
    <row r="397" spans="1:16">
      <c r="A397">
        <v>64860.5</v>
      </c>
      <c r="B397">
        <v>-1.3363940000999719E-2</v>
      </c>
      <c r="D397" s="25">
        <f t="shared" si="91"/>
        <v>6.4860499999999996</v>
      </c>
      <c r="E397" s="25">
        <f t="shared" si="92"/>
        <v>-1.3363940000999719</v>
      </c>
      <c r="F397" s="25">
        <f t="shared" si="93"/>
        <v>42.068844602499993</v>
      </c>
      <c r="G397" s="25">
        <f t="shared" si="94"/>
        <v>272.86062953404507</v>
      </c>
      <c r="H397" s="25">
        <f t="shared" si="95"/>
        <v>1769.7876861892928</v>
      </c>
      <c r="I397" s="25">
        <f t="shared" si="96"/>
        <v>-8.6679183043484223</v>
      </c>
      <c r="J397" s="25">
        <f t="shared" si="97"/>
        <v>-56.220551517919084</v>
      </c>
      <c r="K397" s="25">
        <f t="shared" ca="1" si="90"/>
        <v>-1.4952888515527369</v>
      </c>
      <c r="L397" s="25">
        <f t="shared" ca="1" si="98"/>
        <v>2.5247573818196273E-2</v>
      </c>
      <c r="M397" s="25">
        <f t="shared" ca="1" si="99"/>
        <v>166757080014218.97</v>
      </c>
      <c r="N397" s="25">
        <f t="shared" ca="1" si="100"/>
        <v>171247092155515.09</v>
      </c>
      <c r="O397" s="25">
        <f t="shared" ca="1" si="101"/>
        <v>6199382593781.6494</v>
      </c>
      <c r="P397" s="8">
        <f t="shared" ca="1" si="102"/>
        <v>0.15889485145276505</v>
      </c>
    </row>
    <row r="398" spans="1:16">
      <c r="A398">
        <v>64874</v>
      </c>
      <c r="B398">
        <v>-1.5208719996735454E-2</v>
      </c>
      <c r="D398" s="25">
        <f t="shared" si="91"/>
        <v>6.4874000000000001</v>
      </c>
      <c r="E398" s="25">
        <f t="shared" si="92"/>
        <v>-1.5208719996735454</v>
      </c>
      <c r="F398" s="25">
        <f t="shared" si="93"/>
        <v>42.086358760000003</v>
      </c>
      <c r="G398" s="25">
        <f t="shared" si="94"/>
        <v>273.03104381962402</v>
      </c>
      <c r="H398" s="25">
        <f t="shared" si="95"/>
        <v>1771.2615936754289</v>
      </c>
      <c r="I398" s="25">
        <f t="shared" si="96"/>
        <v>-9.8665050106821575</v>
      </c>
      <c r="J398" s="25">
        <f t="shared" si="97"/>
        <v>-64.007964606299424</v>
      </c>
      <c r="K398" s="25">
        <f t="shared" ca="1" si="90"/>
        <v>-1.4962261100636494</v>
      </c>
      <c r="L398" s="25">
        <f t="shared" ca="1" si="98"/>
        <v>6.0741987466317955E-4</v>
      </c>
      <c r="M398" s="25">
        <f t="shared" ca="1" si="99"/>
        <v>167703006431011.16</v>
      </c>
      <c r="N398" s="25">
        <f t="shared" ca="1" si="100"/>
        <v>172048256660707</v>
      </c>
      <c r="O398" s="25">
        <f t="shared" ca="1" si="101"/>
        <v>6221618466022.0996</v>
      </c>
      <c r="P398" s="8">
        <f t="shared" ca="1" si="102"/>
        <v>-2.4645889609895999E-2</v>
      </c>
    </row>
    <row r="399" spans="1:16">
      <c r="A399">
        <v>64951</v>
      </c>
      <c r="B399">
        <v>-1.4982280001277104E-2</v>
      </c>
      <c r="D399" s="25">
        <f t="shared" si="91"/>
        <v>6.4950999999999999</v>
      </c>
      <c r="E399" s="25">
        <f t="shared" si="92"/>
        <v>-1.4982280001277104</v>
      </c>
      <c r="F399" s="25">
        <f t="shared" si="93"/>
        <v>42.18632401</v>
      </c>
      <c r="G399" s="25">
        <f t="shared" si="94"/>
        <v>274.00439307735098</v>
      </c>
      <c r="H399" s="25">
        <f t="shared" si="95"/>
        <v>1779.6859334767025</v>
      </c>
      <c r="I399" s="25">
        <f t="shared" si="96"/>
        <v>-9.7311406836294925</v>
      </c>
      <c r="J399" s="25">
        <f t="shared" si="97"/>
        <v>-63.204731854241913</v>
      </c>
      <c r="K399" s="25">
        <f t="shared" ca="1" si="90"/>
        <v>-1.5015759245021865</v>
      </c>
      <c r="L399" s="25">
        <f t="shared" ca="1" si="98"/>
        <v>1.120859761721094E-5</v>
      </c>
      <c r="M399" s="25">
        <f t="shared" ca="1" si="99"/>
        <v>173160223565352.53</v>
      </c>
      <c r="N399" s="25">
        <f t="shared" ca="1" si="100"/>
        <v>176661664403426.16</v>
      </c>
      <c r="O399" s="25">
        <f t="shared" ca="1" si="101"/>
        <v>6349413509929.1533</v>
      </c>
      <c r="P399" s="8">
        <f t="shared" ca="1" si="102"/>
        <v>3.3479243744760634E-3</v>
      </c>
    </row>
    <row r="400" spans="1:16">
      <c r="A400">
        <v>66288</v>
      </c>
      <c r="B400">
        <v>-1.6228640000917949E-2</v>
      </c>
      <c r="D400" s="25">
        <f t="shared" si="91"/>
        <v>6.6288</v>
      </c>
      <c r="E400" s="25">
        <f t="shared" si="92"/>
        <v>-1.6228640000917949</v>
      </c>
      <c r="F400" s="25">
        <f t="shared" si="93"/>
        <v>43.940989440000003</v>
      </c>
      <c r="G400" s="25">
        <f t="shared" si="94"/>
        <v>291.27603079987205</v>
      </c>
      <c r="H400" s="25">
        <f t="shared" si="95"/>
        <v>1930.8105529661918</v>
      </c>
      <c r="I400" s="25">
        <f t="shared" si="96"/>
        <v>-10.75764088380849</v>
      </c>
      <c r="J400" s="25">
        <f t="shared" si="97"/>
        <v>-71.310249890589716</v>
      </c>
      <c r="K400" s="25">
        <f t="shared" ca="1" si="90"/>
        <v>-1.5955450885684292</v>
      </c>
      <c r="L400" s="25">
        <f t="shared" ca="1" si="98"/>
        <v>7.4632292682147937E-4</v>
      </c>
      <c r="M400" s="25">
        <f t="shared" ca="1" si="99"/>
        <v>285593616545547.31</v>
      </c>
      <c r="N400" s="25">
        <f t="shared" ca="1" si="100"/>
        <v>269190085580559.38</v>
      </c>
      <c r="O400" s="25">
        <f t="shared" ca="1" si="101"/>
        <v>8841737618340.2324</v>
      </c>
      <c r="P400" s="8">
        <f t="shared" ca="1" si="102"/>
        <v>-2.731891152336563E-2</v>
      </c>
    </row>
    <row r="401" spans="1:16">
      <c r="A401">
        <v>66288.5</v>
      </c>
      <c r="B401">
        <v>-1.6071780002675951E-2</v>
      </c>
      <c r="D401" s="25">
        <f t="shared" si="91"/>
        <v>6.6288499999999999</v>
      </c>
      <c r="E401" s="25">
        <f t="shared" si="92"/>
        <v>-1.6071780002675951</v>
      </c>
      <c r="F401" s="25">
        <f t="shared" si="93"/>
        <v>43.941652322499998</v>
      </c>
      <c r="G401" s="25">
        <f t="shared" si="94"/>
        <v>291.28262199800412</v>
      </c>
      <c r="H401" s="25">
        <f t="shared" si="95"/>
        <v>1930.8688088314696</v>
      </c>
      <c r="I401" s="25">
        <f t="shared" si="96"/>
        <v>-10.653741887073847</v>
      </c>
      <c r="J401" s="25">
        <f t="shared" si="97"/>
        <v>-70.622056908129466</v>
      </c>
      <c r="K401" s="25">
        <f t="shared" ca="1" si="90"/>
        <v>-1.5955806113177304</v>
      </c>
      <c r="L401" s="25">
        <f t="shared" ca="1" si="98"/>
        <v>1.3449943045444195E-4</v>
      </c>
      <c r="M401" s="25">
        <f t="shared" ca="1" si="99"/>
        <v>285642227290078</v>
      </c>
      <c r="N401" s="25">
        <f t="shared" ca="1" si="100"/>
        <v>269229274671173.66</v>
      </c>
      <c r="O401" s="25">
        <f t="shared" ca="1" si="101"/>
        <v>8842770152188.6992</v>
      </c>
      <c r="P401" s="8">
        <f t="shared" ca="1" si="102"/>
        <v>-1.1597388949864618E-2</v>
      </c>
    </row>
    <row r="402" spans="1:16">
      <c r="A402">
        <v>66347</v>
      </c>
      <c r="B402">
        <v>-1.6019160000723787E-2</v>
      </c>
      <c r="D402" s="25">
        <f t="shared" si="91"/>
        <v>6.6346999999999996</v>
      </c>
      <c r="E402" s="25">
        <f t="shared" si="92"/>
        <v>-1.6019160000723787</v>
      </c>
      <c r="F402" s="25">
        <f t="shared" si="93"/>
        <v>44.019244089999994</v>
      </c>
      <c r="G402" s="25">
        <f t="shared" si="94"/>
        <v>292.05447876392293</v>
      </c>
      <c r="H402" s="25">
        <f t="shared" si="95"/>
        <v>1937.6938502549995</v>
      </c>
      <c r="I402" s="25">
        <f t="shared" si="96"/>
        <v>-10.62823208568021</v>
      </c>
      <c r="J402" s="25">
        <f t="shared" si="97"/>
        <v>-70.515131418862481</v>
      </c>
      <c r="K402" s="25">
        <f t="shared" ca="1" si="90"/>
        <v>-1.5997387391292599</v>
      </c>
      <c r="L402" s="25">
        <f t="shared" ca="1" si="98"/>
        <v>4.7404652144304096E-6</v>
      </c>
      <c r="M402" s="25">
        <f t="shared" ca="1" si="99"/>
        <v>291365170251501.88</v>
      </c>
      <c r="N402" s="25">
        <f t="shared" ca="1" si="100"/>
        <v>273839057170107.94</v>
      </c>
      <c r="O402" s="25">
        <f t="shared" ca="1" si="101"/>
        <v>8964114706758.7461</v>
      </c>
      <c r="P402" s="8">
        <f t="shared" ca="1" si="102"/>
        <v>-2.1772609431187639E-3</v>
      </c>
    </row>
    <row r="403" spans="1:16">
      <c r="A403">
        <v>66347.5</v>
      </c>
      <c r="B403">
        <v>-1.5462299998034723E-2</v>
      </c>
      <c r="D403" s="25">
        <f t="shared" si="91"/>
        <v>6.6347500000000004</v>
      </c>
      <c r="E403" s="25">
        <f t="shared" si="92"/>
        <v>-1.5462299998034723</v>
      </c>
      <c r="F403" s="25">
        <f t="shared" si="93"/>
        <v>44.019907562500002</v>
      </c>
      <c r="G403" s="25">
        <f t="shared" si="94"/>
        <v>292.06108170029688</v>
      </c>
      <c r="H403" s="25">
        <f t="shared" si="95"/>
        <v>1937.7522618110449</v>
      </c>
      <c r="I403" s="25">
        <f t="shared" si="96"/>
        <v>-10.258849491196088</v>
      </c>
      <c r="J403" s="25">
        <f t="shared" si="97"/>
        <v>-68.06490166171325</v>
      </c>
      <c r="K403" s="25">
        <f t="shared" ref="K403:K426" ca="1" si="103">+E$4+E$5*D403+E$6*D403^2</f>
        <v>-1.599774295487848</v>
      </c>
      <c r="L403" s="25">
        <f t="shared" ca="1" si="98"/>
        <v>2.8669916003358528E-3</v>
      </c>
      <c r="M403" s="25">
        <f t="shared" ca="1" si="99"/>
        <v>291414388186410.38</v>
      </c>
      <c r="N403" s="25">
        <f t="shared" ca="1" si="100"/>
        <v>273878668145438.84</v>
      </c>
      <c r="O403" s="25">
        <f t="shared" ca="1" si="101"/>
        <v>8965156445999.5762</v>
      </c>
      <c r="P403" s="8">
        <f t="shared" ca="1" si="102"/>
        <v>5.3544295684375687E-2</v>
      </c>
    </row>
    <row r="404" spans="1:16">
      <c r="A404">
        <v>66451</v>
      </c>
      <c r="B404">
        <v>-1.6292279993649572E-2</v>
      </c>
      <c r="D404" s="25">
        <f t="shared" si="91"/>
        <v>6.6451000000000002</v>
      </c>
      <c r="E404" s="25">
        <f t="shared" si="92"/>
        <v>-1.6292279993649572</v>
      </c>
      <c r="F404" s="25">
        <f t="shared" si="93"/>
        <v>44.157354010000006</v>
      </c>
      <c r="G404" s="25">
        <f t="shared" si="94"/>
        <v>293.43003313185108</v>
      </c>
      <c r="H404" s="25">
        <f t="shared" si="95"/>
        <v>1949.8719131644636</v>
      </c>
      <c r="I404" s="25">
        <f t="shared" si="96"/>
        <v>-10.826382978580078</v>
      </c>
      <c r="J404" s="25">
        <f t="shared" si="97"/>
        <v>-71.942397530962481</v>
      </c>
      <c r="K404" s="25">
        <f t="shared" ca="1" si="103"/>
        <v>-1.6071405934165555</v>
      </c>
      <c r="L404" s="25">
        <f t="shared" ca="1" si="98"/>
        <v>4.8785350152949302E-4</v>
      </c>
      <c r="M404" s="25">
        <f t="shared" ca="1" si="99"/>
        <v>301713978967571.63</v>
      </c>
      <c r="N404" s="25">
        <f t="shared" ca="1" si="100"/>
        <v>282155539964423.31</v>
      </c>
      <c r="O404" s="25">
        <f t="shared" ca="1" si="101"/>
        <v>9182484404437.2715</v>
      </c>
      <c r="P404" s="8">
        <f t="shared" ca="1" si="102"/>
        <v>-2.208740594840175E-2</v>
      </c>
    </row>
    <row r="405" spans="1:16">
      <c r="A405">
        <v>66469</v>
      </c>
      <c r="B405">
        <v>-1.5945319995807949E-2</v>
      </c>
      <c r="D405" s="25">
        <f t="shared" si="91"/>
        <v>6.6468999999999996</v>
      </c>
      <c r="E405" s="25">
        <f t="shared" si="92"/>
        <v>-1.5945319995807949</v>
      </c>
      <c r="F405" s="25">
        <f t="shared" si="93"/>
        <v>44.181279609999997</v>
      </c>
      <c r="G405" s="25">
        <f t="shared" si="94"/>
        <v>293.66854743970896</v>
      </c>
      <c r="H405" s="25">
        <f t="shared" si="95"/>
        <v>1951.9854679770015</v>
      </c>
      <c r="I405" s="25">
        <f t="shared" si="96"/>
        <v>-10.598694748013585</v>
      </c>
      <c r="J405" s="25">
        <f t="shared" si="97"/>
        <v>-70.448464120571501</v>
      </c>
      <c r="K405" s="25">
        <f t="shared" ca="1" si="103"/>
        <v>-1.6084229345306988</v>
      </c>
      <c r="L405" s="25">
        <f t="shared" ca="1" si="98"/>
        <v>1.9295807378246163E-4</v>
      </c>
      <c r="M405" s="25">
        <f t="shared" ca="1" si="99"/>
        <v>303527952698946.13</v>
      </c>
      <c r="N405" s="25">
        <f t="shared" ca="1" si="100"/>
        <v>283610777511051.25</v>
      </c>
      <c r="O405" s="25">
        <f t="shared" ca="1" si="101"/>
        <v>9220624618784.6289</v>
      </c>
      <c r="P405" s="8">
        <f t="shared" ca="1" si="102"/>
        <v>1.3890934949903899E-2</v>
      </c>
    </row>
    <row r="406" spans="1:16">
      <c r="A406">
        <v>66473.5</v>
      </c>
      <c r="B406">
        <v>-1.6633580002235249E-2</v>
      </c>
      <c r="D406" s="25">
        <f t="shared" si="91"/>
        <v>6.6473500000000003</v>
      </c>
      <c r="E406" s="25">
        <f t="shared" si="92"/>
        <v>-1.6633580002235249</v>
      </c>
      <c r="F406" s="25">
        <f t="shared" si="93"/>
        <v>44.187262022500008</v>
      </c>
      <c r="G406" s="25">
        <f t="shared" si="94"/>
        <v>293.72819620526542</v>
      </c>
      <c r="H406" s="25">
        <f t="shared" si="95"/>
        <v>1952.5141250450715</v>
      </c>
      <c r="I406" s="25">
        <f t="shared" si="96"/>
        <v>-11.056922802785849</v>
      </c>
      <c r="J406" s="25">
        <f t="shared" si="97"/>
        <v>-73.499235793098521</v>
      </c>
      <c r="K406" s="25">
        <f t="shared" ca="1" si="103"/>
        <v>-1.6087435774861887</v>
      </c>
      <c r="L406" s="25">
        <f t="shared" ca="1" si="98"/>
        <v>2.9827351709324642E-3</v>
      </c>
      <c r="M406" s="25">
        <f t="shared" ca="1" si="99"/>
        <v>303982503277738.75</v>
      </c>
      <c r="N406" s="25">
        <f t="shared" ca="1" si="100"/>
        <v>283975320191364.06</v>
      </c>
      <c r="O406" s="25">
        <f t="shared" ca="1" si="101"/>
        <v>9230175653038.1523</v>
      </c>
      <c r="P406" s="8">
        <f t="shared" ca="1" si="102"/>
        <v>-5.4614422737336188E-2</v>
      </c>
    </row>
    <row r="407" spans="1:16">
      <c r="A407">
        <v>66478</v>
      </c>
      <c r="B407">
        <v>-1.2421840001479723E-2</v>
      </c>
      <c r="D407" s="25">
        <f t="shared" si="91"/>
        <v>6.6478000000000002</v>
      </c>
      <c r="E407" s="25">
        <f t="shared" si="92"/>
        <v>-1.2421840001479723</v>
      </c>
      <c r="F407" s="25">
        <f t="shared" si="93"/>
        <v>44.193244840000006</v>
      </c>
      <c r="G407" s="25">
        <f t="shared" si="94"/>
        <v>293.78785304735203</v>
      </c>
      <c r="H407" s="25">
        <f t="shared" si="95"/>
        <v>1953.042889488187</v>
      </c>
      <c r="I407" s="25">
        <f t="shared" si="96"/>
        <v>-8.2577907961836896</v>
      </c>
      <c r="J407" s="25">
        <f t="shared" si="97"/>
        <v>-54.896141654869936</v>
      </c>
      <c r="K407" s="25">
        <f t="shared" ca="1" si="103"/>
        <v>-1.6090642435124594</v>
      </c>
      <c r="L407" s="25">
        <f t="shared" ca="1" si="98"/>
        <v>0.13460111297118529</v>
      </c>
      <c r="M407" s="25">
        <f t="shared" ca="1" si="99"/>
        <v>304437477087624.44</v>
      </c>
      <c r="N407" s="25">
        <f t="shared" ca="1" si="100"/>
        <v>284340156417839.38</v>
      </c>
      <c r="O407" s="25">
        <f t="shared" ca="1" si="101"/>
        <v>9239733084066.2266</v>
      </c>
      <c r="P407" s="8">
        <f t="shared" ca="1" si="102"/>
        <v>0.3668802433644871</v>
      </c>
    </row>
    <row r="408" spans="1:16">
      <c r="A408">
        <v>66487</v>
      </c>
      <c r="B408">
        <v>-1.5898359997663647E-2</v>
      </c>
      <c r="D408" s="25">
        <f t="shared" si="91"/>
        <v>6.6486999999999998</v>
      </c>
      <c r="E408" s="25">
        <f t="shared" si="92"/>
        <v>-1.5898359997663647</v>
      </c>
      <c r="F408" s="25">
        <f t="shared" si="93"/>
        <v>44.205211689999999</v>
      </c>
      <c r="G408" s="25">
        <f t="shared" si="94"/>
        <v>293.90719096330298</v>
      </c>
      <c r="H408" s="25">
        <f t="shared" si="95"/>
        <v>1954.1007405577125</v>
      </c>
      <c r="I408" s="25">
        <f t="shared" si="96"/>
        <v>-10.570342611646629</v>
      </c>
      <c r="J408" s="25">
        <f t="shared" si="97"/>
        <v>-70.279036922054942</v>
      </c>
      <c r="K408" s="25">
        <f t="shared" ca="1" si="103"/>
        <v>-1.6097056447773446</v>
      </c>
      <c r="L408" s="25">
        <f t="shared" ca="1" si="98"/>
        <v>3.9480279286235745E-4</v>
      </c>
      <c r="M408" s="25">
        <f t="shared" ca="1" si="99"/>
        <v>305348695146395</v>
      </c>
      <c r="N408" s="25">
        <f t="shared" ca="1" si="100"/>
        <v>285070709966834.31</v>
      </c>
      <c r="O408" s="25">
        <f t="shared" ca="1" si="101"/>
        <v>9258867145464.5586</v>
      </c>
      <c r="P408" s="8">
        <f t="shared" ca="1" si="102"/>
        <v>1.9869645010979875E-2</v>
      </c>
    </row>
    <row r="409" spans="1:16">
      <c r="A409">
        <v>66501</v>
      </c>
      <c r="B409">
        <v>-1.6806280000309926E-2</v>
      </c>
      <c r="D409" s="25">
        <f t="shared" si="91"/>
        <v>6.6501000000000001</v>
      </c>
      <c r="E409" s="25">
        <f t="shared" si="92"/>
        <v>-1.6806280000309926</v>
      </c>
      <c r="F409" s="25">
        <f t="shared" si="93"/>
        <v>44.22383001</v>
      </c>
      <c r="G409" s="25">
        <f t="shared" si="94"/>
        <v>294.09289194950099</v>
      </c>
      <c r="H409" s="25">
        <f t="shared" si="95"/>
        <v>1955.7471407533767</v>
      </c>
      <c r="I409" s="25">
        <f t="shared" si="96"/>
        <v>-11.176344263006104</v>
      </c>
      <c r="J409" s="25">
        <f t="shared" si="97"/>
        <v>-74.323806983416901</v>
      </c>
      <c r="K409" s="25">
        <f t="shared" ca="1" si="103"/>
        <v>-1.6107035635052309</v>
      </c>
      <c r="L409" s="25">
        <f t="shared" ca="1" si="98"/>
        <v>4.8894268234452682E-3</v>
      </c>
      <c r="M409" s="25">
        <f t="shared" ca="1" si="99"/>
        <v>306769515405078</v>
      </c>
      <c r="N409" s="25">
        <f t="shared" ca="1" si="100"/>
        <v>286209463537553.63</v>
      </c>
      <c r="O409" s="25">
        <f t="shared" ca="1" si="101"/>
        <v>9288682159705.6855</v>
      </c>
      <c r="P409" s="8">
        <f t="shared" ca="1" si="102"/>
        <v>-6.9924436525761635E-2</v>
      </c>
    </row>
    <row r="410" spans="1:16">
      <c r="A410">
        <v>66501.5</v>
      </c>
      <c r="B410">
        <v>-1.6949420001765247E-2</v>
      </c>
      <c r="D410" s="25">
        <f t="shared" si="91"/>
        <v>6.65015</v>
      </c>
      <c r="E410" s="25">
        <f t="shared" si="92"/>
        <v>-1.6949420001765247</v>
      </c>
      <c r="F410" s="25">
        <f t="shared" si="93"/>
        <v>44.224495022500001</v>
      </c>
      <c r="G410" s="25">
        <f t="shared" si="94"/>
        <v>294.0995255738784</v>
      </c>
      <c r="H410" s="25">
        <f t="shared" si="95"/>
        <v>1955.8059599951273</v>
      </c>
      <c r="I410" s="25">
        <f t="shared" si="96"/>
        <v>-11.271618542473917</v>
      </c>
      <c r="J410" s="25">
        <f t="shared" si="97"/>
        <v>-74.957954050232914</v>
      </c>
      <c r="K410" s="25">
        <f t="shared" ca="1" si="103"/>
        <v>-1.6107392075897531</v>
      </c>
      <c r="L410" s="25">
        <f t="shared" ca="1" si="98"/>
        <v>7.0901102794108878E-3</v>
      </c>
      <c r="M410" s="25">
        <f t="shared" ca="1" si="99"/>
        <v>306820334919964.5</v>
      </c>
      <c r="N410" s="25">
        <f t="shared" ca="1" si="100"/>
        <v>286250185961015.25</v>
      </c>
      <c r="O410" s="25">
        <f t="shared" ca="1" si="101"/>
        <v>9289748128807.9395</v>
      </c>
      <c r="P410" s="8">
        <f t="shared" ca="1" si="102"/>
        <v>-8.4202792586771658E-2</v>
      </c>
    </row>
    <row r="411" spans="1:16">
      <c r="A411">
        <v>66519</v>
      </c>
      <c r="B411">
        <v>-1.5759319998323917E-2</v>
      </c>
      <c r="D411" s="25">
        <f t="shared" si="91"/>
        <v>6.6519000000000004</v>
      </c>
      <c r="E411" s="25">
        <f t="shared" si="92"/>
        <v>-1.5759319998323917</v>
      </c>
      <c r="F411" s="25">
        <f t="shared" si="93"/>
        <v>44.247773610000003</v>
      </c>
      <c r="G411" s="25">
        <f t="shared" si="94"/>
        <v>294.33176527635902</v>
      </c>
      <c r="H411" s="25">
        <f t="shared" si="95"/>
        <v>1957.8654694418126</v>
      </c>
      <c r="I411" s="25">
        <f t="shared" si="96"/>
        <v>-10.482942069685087</v>
      </c>
      <c r="J411" s="25">
        <f t="shared" si="97"/>
        <v>-69.731482353338237</v>
      </c>
      <c r="K411" s="25">
        <f t="shared" ca="1" si="103"/>
        <v>-1.6119869299874363</v>
      </c>
      <c r="L411" s="25">
        <f t="shared" ca="1" si="98"/>
        <v>1.2999579884851425E-3</v>
      </c>
      <c r="M411" s="25">
        <f t="shared" ca="1" si="99"/>
        <v>308602320592515</v>
      </c>
      <c r="N411" s="25">
        <f t="shared" ca="1" si="100"/>
        <v>287677760578450.19</v>
      </c>
      <c r="O411" s="25">
        <f t="shared" ca="1" si="101"/>
        <v>9327106931334.1035</v>
      </c>
      <c r="P411" s="8">
        <f t="shared" ca="1" si="102"/>
        <v>3.6054930155044573E-2</v>
      </c>
    </row>
    <row r="412" spans="1:16">
      <c r="A412">
        <v>66532.5</v>
      </c>
      <c r="B412">
        <v>-1.5964099999109749E-2</v>
      </c>
      <c r="D412" s="25">
        <f t="shared" si="91"/>
        <v>6.6532499999999999</v>
      </c>
      <c r="E412" s="25">
        <f t="shared" si="92"/>
        <v>-1.5964099999109749</v>
      </c>
      <c r="F412" s="25">
        <f t="shared" si="93"/>
        <v>44.265735562499998</v>
      </c>
      <c r="G412" s="25">
        <f t="shared" si="94"/>
        <v>294.51100513120309</v>
      </c>
      <c r="H412" s="25">
        <f t="shared" si="95"/>
        <v>1959.455344889177</v>
      </c>
      <c r="I412" s="25">
        <f t="shared" si="96"/>
        <v>-10.621314831907693</v>
      </c>
      <c r="J412" s="25">
        <f t="shared" si="97"/>
        <v>-70.666262905389857</v>
      </c>
      <c r="K412" s="25">
        <f t="shared" ca="1" si="103"/>
        <v>-1.6129496970922943</v>
      </c>
      <c r="L412" s="25">
        <f t="shared" ca="1" si="98"/>
        <v>2.735615828497457E-4</v>
      </c>
      <c r="M412" s="25">
        <f t="shared" ca="1" si="99"/>
        <v>309981387564231.06</v>
      </c>
      <c r="N412" s="25">
        <f t="shared" ca="1" si="100"/>
        <v>288782077345794.25</v>
      </c>
      <c r="O412" s="25">
        <f t="shared" ca="1" si="101"/>
        <v>9355992907812.834</v>
      </c>
      <c r="P412" s="8">
        <f t="shared" ca="1" si="102"/>
        <v>1.6539697181319424E-2</v>
      </c>
    </row>
    <row r="413" spans="1:16">
      <c r="A413">
        <v>66659.5</v>
      </c>
      <c r="B413">
        <v>-1.5121659998840187E-2</v>
      </c>
      <c r="D413" s="25">
        <f t="shared" si="91"/>
        <v>6.6659499999999996</v>
      </c>
      <c r="E413" s="25">
        <f t="shared" si="92"/>
        <v>-1.5121659998840187</v>
      </c>
      <c r="F413" s="25">
        <f t="shared" si="93"/>
        <v>44.434889402499998</v>
      </c>
      <c r="G413" s="25">
        <f t="shared" si="94"/>
        <v>296.20075101259482</v>
      </c>
      <c r="H413" s="25">
        <f t="shared" si="95"/>
        <v>1974.4593962124065</v>
      </c>
      <c r="I413" s="25">
        <f t="shared" si="96"/>
        <v>-10.080022946926874</v>
      </c>
      <c r="J413" s="25">
        <f t="shared" si="97"/>
        <v>-67.192928963067189</v>
      </c>
      <c r="K413" s="25">
        <f t="shared" ca="1" si="103"/>
        <v>-1.6220170040167026</v>
      </c>
      <c r="L413" s="25">
        <f t="shared" ca="1" si="98"/>
        <v>1.2067243108958934E-2</v>
      </c>
      <c r="M413" s="25">
        <f t="shared" ca="1" si="99"/>
        <v>323143070715571.69</v>
      </c>
      <c r="N413" s="25">
        <f t="shared" ca="1" si="100"/>
        <v>299301252166188.94</v>
      </c>
      <c r="O413" s="25">
        <f t="shared" ca="1" si="101"/>
        <v>9630574760998.5195</v>
      </c>
      <c r="P413" s="8">
        <f t="shared" ca="1" si="102"/>
        <v>0.10985100413268389</v>
      </c>
    </row>
    <row r="414" spans="1:16">
      <c r="A414">
        <v>67980</v>
      </c>
      <c r="B414">
        <v>-1.6288969505694695E-2</v>
      </c>
      <c r="D414" s="25">
        <f t="shared" si="91"/>
        <v>6.798</v>
      </c>
      <c r="E414" s="25">
        <f t="shared" si="92"/>
        <v>-1.6288969505694695</v>
      </c>
      <c r="F414" s="25">
        <f t="shared" si="93"/>
        <v>46.212803999999998</v>
      </c>
      <c r="G414" s="25">
        <f t="shared" si="94"/>
        <v>314.15464159200002</v>
      </c>
      <c r="H414" s="25">
        <f t="shared" si="95"/>
        <v>2135.623253542416</v>
      </c>
      <c r="I414" s="25">
        <f t="shared" si="96"/>
        <v>-11.073241469971254</v>
      </c>
      <c r="J414" s="25">
        <f t="shared" si="97"/>
        <v>-75.275895512864594</v>
      </c>
      <c r="K414" s="25">
        <f t="shared" ca="1" si="103"/>
        <v>-1.7173844176758215</v>
      </c>
      <c r="L414" s="25">
        <f t="shared" ca="1" si="98"/>
        <v>7.830031834897732E-3</v>
      </c>
      <c r="M414" s="25">
        <f t="shared" ca="1" si="99"/>
        <v>481127295936405.88</v>
      </c>
      <c r="N414" s="25">
        <f t="shared" ca="1" si="100"/>
        <v>423239979479933.75</v>
      </c>
      <c r="O414" s="25">
        <f t="shared" ca="1" si="101"/>
        <v>12801460158379.404</v>
      </c>
      <c r="P414" s="8">
        <f t="shared" ca="1" si="102"/>
        <v>8.8487467106352025E-2</v>
      </c>
    </row>
    <row r="415" spans="1:16">
      <c r="A415">
        <v>68132.5</v>
      </c>
      <c r="B415">
        <v>-2.7942100001382641E-2</v>
      </c>
      <c r="D415" s="25">
        <f t="shared" si="91"/>
        <v>6.81325</v>
      </c>
      <c r="E415" s="25">
        <f t="shared" si="92"/>
        <v>-2.7942100001382641</v>
      </c>
      <c r="F415" s="25">
        <f t="shared" si="93"/>
        <v>46.420375562499999</v>
      </c>
      <c r="G415" s="25">
        <f t="shared" si="94"/>
        <v>316.27362380120314</v>
      </c>
      <c r="H415" s="25">
        <f t="shared" si="95"/>
        <v>2154.8512673635469</v>
      </c>
      <c r="I415" s="25">
        <f t="shared" si="96"/>
        <v>-19.037651283442028</v>
      </c>
      <c r="J415" s="25">
        <f t="shared" si="97"/>
        <v>-129.70827760691139</v>
      </c>
      <c r="K415" s="25">
        <f t="shared" ca="1" si="103"/>
        <v>-1.7285260336979913</v>
      </c>
      <c r="L415" s="25">
        <f t="shared" ca="1" si="98"/>
        <v>1.1356823163278726</v>
      </c>
      <c r="M415" s="25">
        <f t="shared" ca="1" si="99"/>
        <v>501982791320400.19</v>
      </c>
      <c r="N415" s="25">
        <f t="shared" ca="1" si="100"/>
        <v>439342335797929.56</v>
      </c>
      <c r="O415" s="25">
        <f t="shared" ca="1" si="101"/>
        <v>13206302274917.941</v>
      </c>
      <c r="P415" s="8">
        <f t="shared" ca="1" si="102"/>
        <v>-1.0656839664402729</v>
      </c>
    </row>
    <row r="416" spans="1:16">
      <c r="A416">
        <v>68241</v>
      </c>
      <c r="B416">
        <v>-1.6433479999250267E-2</v>
      </c>
      <c r="D416" s="25">
        <f t="shared" si="91"/>
        <v>6.8240999999999996</v>
      </c>
      <c r="E416" s="25">
        <f t="shared" si="92"/>
        <v>-1.6433479999250267</v>
      </c>
      <c r="F416" s="25">
        <f t="shared" si="93"/>
        <v>46.568340809999995</v>
      </c>
      <c r="G416" s="25">
        <f t="shared" si="94"/>
        <v>317.78701452152097</v>
      </c>
      <c r="H416" s="25">
        <f t="shared" si="95"/>
        <v>2168.6103657963108</v>
      </c>
      <c r="I416" s="25">
        <f t="shared" si="96"/>
        <v>-11.214371086288374</v>
      </c>
      <c r="J416" s="25">
        <f t="shared" si="97"/>
        <v>-76.527989729940487</v>
      </c>
      <c r="K416" s="25">
        <f t="shared" ca="1" si="103"/>
        <v>-1.7364691511266261</v>
      </c>
      <c r="L416" s="25">
        <f t="shared" ca="1" si="98"/>
        <v>8.6715488011111508E-3</v>
      </c>
      <c r="M416" s="25">
        <f t="shared" ca="1" si="99"/>
        <v>517166112811909.63</v>
      </c>
      <c r="N416" s="25">
        <f t="shared" ca="1" si="100"/>
        <v>451034113245496.25</v>
      </c>
      <c r="O416" s="25">
        <f t="shared" ca="1" si="101"/>
        <v>13499402257266.432</v>
      </c>
      <c r="P416" s="8">
        <f t="shared" ca="1" si="102"/>
        <v>9.3121151201599472E-2</v>
      </c>
    </row>
    <row r="417" spans="1:16">
      <c r="A417">
        <v>68250</v>
      </c>
      <c r="B417">
        <v>-1.6709999996237457E-2</v>
      </c>
      <c r="D417" s="25">
        <f t="shared" si="91"/>
        <v>6.8250000000000002</v>
      </c>
      <c r="E417" s="25">
        <f t="shared" si="92"/>
        <v>-1.6709999996237457</v>
      </c>
      <c r="F417" s="25">
        <f t="shared" si="93"/>
        <v>46.580625000000005</v>
      </c>
      <c r="G417" s="25">
        <f t="shared" si="94"/>
        <v>317.91276562500002</v>
      </c>
      <c r="H417" s="25">
        <f t="shared" si="95"/>
        <v>2169.7546253906253</v>
      </c>
      <c r="I417" s="25">
        <f t="shared" si="96"/>
        <v>-11.404574997432064</v>
      </c>
      <c r="J417" s="25">
        <f t="shared" si="97"/>
        <v>-77.836224357473839</v>
      </c>
      <c r="K417" s="25">
        <f t="shared" ca="1" si="103"/>
        <v>-1.7371286296304336</v>
      </c>
      <c r="L417" s="25">
        <f t="shared" ca="1" si="98"/>
        <v>4.3729957065614224E-3</v>
      </c>
      <c r="M417" s="25">
        <f t="shared" ca="1" si="99"/>
        <v>518438551745057.88</v>
      </c>
      <c r="N417" s="25">
        <f t="shared" ca="1" si="100"/>
        <v>452012790033898.19</v>
      </c>
      <c r="O417" s="25">
        <f t="shared" ca="1" si="101"/>
        <v>13523905076339.971</v>
      </c>
      <c r="P417" s="8">
        <f t="shared" ca="1" si="102"/>
        <v>6.6128630006687894E-2</v>
      </c>
    </row>
    <row r="418" spans="1:16">
      <c r="A418">
        <v>68255.5</v>
      </c>
      <c r="B418">
        <v>-1.6984540001431014E-2</v>
      </c>
      <c r="D418" s="25">
        <f t="shared" si="91"/>
        <v>6.8255499999999998</v>
      </c>
      <c r="E418" s="25">
        <f t="shared" si="92"/>
        <v>-1.6984540001431014</v>
      </c>
      <c r="F418" s="25">
        <f t="shared" si="93"/>
        <v>46.588132802499999</v>
      </c>
      <c r="G418" s="25">
        <f t="shared" si="94"/>
        <v>317.98962985010388</v>
      </c>
      <c r="H418" s="25">
        <f t="shared" si="95"/>
        <v>2170.4541180233764</v>
      </c>
      <c r="I418" s="25">
        <f t="shared" si="96"/>
        <v>-11.592882700676746</v>
      </c>
      <c r="J418" s="25">
        <f t="shared" si="97"/>
        <v>-79.127800517604157</v>
      </c>
      <c r="K418" s="25">
        <f t="shared" ca="1" si="103"/>
        <v>-1.7375316897011504</v>
      </c>
      <c r="L418" s="25">
        <f t="shared" ca="1" si="98"/>
        <v>1.527065821195245E-3</v>
      </c>
      <c r="M418" s="25">
        <f t="shared" ca="1" si="99"/>
        <v>519217136740217.94</v>
      </c>
      <c r="N418" s="25">
        <f t="shared" ca="1" si="100"/>
        <v>452611540032076.31</v>
      </c>
      <c r="O418" s="25">
        <f t="shared" ca="1" si="101"/>
        <v>13538893421282.559</v>
      </c>
      <c r="P418" s="8">
        <f t="shared" ca="1" si="102"/>
        <v>3.9077689558048911E-2</v>
      </c>
    </row>
    <row r="419" spans="1:16">
      <c r="A419">
        <v>68485.5</v>
      </c>
      <c r="B419">
        <v>-8.1489399963174947E-3</v>
      </c>
      <c r="D419" s="25">
        <f t="shared" si="91"/>
        <v>6.8485500000000004</v>
      </c>
      <c r="E419" s="25">
        <f t="shared" si="92"/>
        <v>-0.81489399963174947</v>
      </c>
      <c r="F419" s="25">
        <f t="shared" si="93"/>
        <v>46.902637102500002</v>
      </c>
      <c r="G419" s="25">
        <f t="shared" si="94"/>
        <v>321.2150553283264</v>
      </c>
      <c r="H419" s="25">
        <f t="shared" si="95"/>
        <v>2199.8573671688096</v>
      </c>
      <c r="I419" s="25">
        <f t="shared" si="96"/>
        <v>-5.5808423011780182</v>
      </c>
      <c r="J419" s="25">
        <f t="shared" si="97"/>
        <v>-38.220677541732719</v>
      </c>
      <c r="K419" s="25">
        <f t="shared" ca="1" si="103"/>
        <v>-1.7544177840559589</v>
      </c>
      <c r="L419" s="25">
        <f t="shared" ca="1" si="98"/>
        <v>0.88270494149878842</v>
      </c>
      <c r="M419" s="25">
        <f t="shared" ca="1" si="99"/>
        <v>552448924226378.13</v>
      </c>
      <c r="N419" s="25">
        <f t="shared" ca="1" si="100"/>
        <v>478108006936043.94</v>
      </c>
      <c r="O419" s="25">
        <f t="shared" ca="1" si="101"/>
        <v>14175516975051.316</v>
      </c>
      <c r="P419" s="8">
        <f t="shared" ca="1" si="102"/>
        <v>0.93952378442420947</v>
      </c>
    </row>
    <row r="420" spans="1:16">
      <c r="A420">
        <v>69263</v>
      </c>
      <c r="B420">
        <v>-1.6011640000215266E-2</v>
      </c>
      <c r="D420" s="25">
        <f t="shared" si="91"/>
        <v>6.9263000000000003</v>
      </c>
      <c r="E420" s="25">
        <f t="shared" si="92"/>
        <v>-1.6011640000215266</v>
      </c>
      <c r="F420" s="25">
        <f t="shared" si="93"/>
        <v>47.973631690000005</v>
      </c>
      <c r="G420" s="25">
        <f t="shared" si="94"/>
        <v>332.27976517444705</v>
      </c>
      <c r="H420" s="25">
        <f t="shared" si="95"/>
        <v>2301.4693375277725</v>
      </c>
      <c r="I420" s="25">
        <f t="shared" si="96"/>
        <v>-11.0901422133491</v>
      </c>
      <c r="J420" s="25">
        <f t="shared" si="97"/>
        <v>-76.813652012319878</v>
      </c>
      <c r="K420" s="25">
        <f t="shared" ca="1" si="103"/>
        <v>-1.8119463485582559</v>
      </c>
      <c r="L420" s="25">
        <f t="shared" ca="1" si="98"/>
        <v>4.4429198454659223E-2</v>
      </c>
      <c r="M420" s="25">
        <f t="shared" ca="1" si="99"/>
        <v>674809981591009.25</v>
      </c>
      <c r="N420" s="25">
        <f t="shared" ca="1" si="100"/>
        <v>571096818001576.25</v>
      </c>
      <c r="O420" s="25">
        <f t="shared" ca="1" si="101"/>
        <v>16473363944725.619</v>
      </c>
      <c r="P420" s="8">
        <f t="shared" ca="1" si="102"/>
        <v>0.21078234853672928</v>
      </c>
    </row>
    <row r="421" spans="1:16">
      <c r="A421">
        <v>69263.5</v>
      </c>
      <c r="B421">
        <v>-1.6454780001367908E-2</v>
      </c>
      <c r="D421" s="25">
        <f t="shared" si="91"/>
        <v>6.9263500000000002</v>
      </c>
      <c r="E421" s="25">
        <f t="shared" si="92"/>
        <v>-1.6454780001367908</v>
      </c>
      <c r="F421" s="25">
        <f t="shared" si="93"/>
        <v>47.974324322500003</v>
      </c>
      <c r="G421" s="25">
        <f t="shared" si="94"/>
        <v>332.2869612711479</v>
      </c>
      <c r="H421" s="25">
        <f t="shared" si="95"/>
        <v>2301.5357942004152</v>
      </c>
      <c r="I421" s="25">
        <f t="shared" si="96"/>
        <v>-11.39715654624746</v>
      </c>
      <c r="J421" s="25">
        <f t="shared" si="97"/>
        <v>-78.940695244101107</v>
      </c>
      <c r="K421" s="25">
        <f t="shared" ca="1" si="103"/>
        <v>-1.8119835660131032</v>
      </c>
      <c r="L421" s="25">
        <f t="shared" ca="1" si="98"/>
        <v>2.7724103467791E-2</v>
      </c>
      <c r="M421" s="25">
        <f t="shared" ca="1" si="99"/>
        <v>674893794246040.63</v>
      </c>
      <c r="N421" s="25">
        <f t="shared" ca="1" si="100"/>
        <v>571160083554868.13</v>
      </c>
      <c r="O421" s="25">
        <f t="shared" ca="1" si="101"/>
        <v>16474915799727.125</v>
      </c>
      <c r="P421" s="8">
        <f t="shared" ca="1" si="102"/>
        <v>0.16650556587631238</v>
      </c>
    </row>
    <row r="422" spans="1:16">
      <c r="A422">
        <v>69475.5</v>
      </c>
      <c r="B422">
        <v>-1.6846140002598986E-2</v>
      </c>
      <c r="D422" s="25">
        <f t="shared" si="91"/>
        <v>6.9475499999999997</v>
      </c>
      <c r="E422" s="25">
        <f t="shared" si="92"/>
        <v>-1.6846140002598986</v>
      </c>
      <c r="F422" s="25">
        <f t="shared" si="93"/>
        <v>48.268451002499994</v>
      </c>
      <c r="G422" s="25">
        <f t="shared" si="94"/>
        <v>335.34747676241881</v>
      </c>
      <c r="H422" s="25">
        <f t="shared" si="95"/>
        <v>2329.8433621807426</v>
      </c>
      <c r="I422" s="25">
        <f t="shared" si="96"/>
        <v>-11.703939997505659</v>
      </c>
      <c r="J422" s="25">
        <f t="shared" si="97"/>
        <v>-81.313708329670433</v>
      </c>
      <c r="K422" s="25">
        <f t="shared" ca="1" si="103"/>
        <v>-1.8277894295523389</v>
      </c>
      <c r="L422" s="25">
        <f t="shared" ca="1" si="98"/>
        <v>2.0499203553074576E-2</v>
      </c>
      <c r="M422" s="25">
        <f t="shared" ca="1" si="99"/>
        <v>711040594096155.75</v>
      </c>
      <c r="N422" s="25">
        <f t="shared" ca="1" si="100"/>
        <v>598396260820893.75</v>
      </c>
      <c r="O422" s="25">
        <f t="shared" ca="1" si="101"/>
        <v>17141688787005.189</v>
      </c>
      <c r="P422" s="8">
        <f t="shared" ca="1" si="102"/>
        <v>0.14317542929244031</v>
      </c>
    </row>
    <row r="423" spans="1:16">
      <c r="A423">
        <v>69476</v>
      </c>
      <c r="B423">
        <v>-1.7389279993949458E-2</v>
      </c>
      <c r="D423" s="25">
        <f t="shared" si="91"/>
        <v>6.9476000000000004</v>
      </c>
      <c r="E423" s="25">
        <f t="shared" si="92"/>
        <v>-1.7389279993949458</v>
      </c>
      <c r="F423" s="25">
        <f t="shared" si="93"/>
        <v>48.269145760000008</v>
      </c>
      <c r="G423" s="25">
        <f t="shared" si="94"/>
        <v>335.35471708217608</v>
      </c>
      <c r="H423" s="25">
        <f t="shared" si="95"/>
        <v>2329.9104324001269</v>
      </c>
      <c r="I423" s="25">
        <f t="shared" si="96"/>
        <v>-12.081376168596327</v>
      </c>
      <c r="J423" s="25">
        <f t="shared" si="97"/>
        <v>-83.936569068939846</v>
      </c>
      <c r="K423" s="25">
        <f t="shared" ca="1" si="103"/>
        <v>-1.827826768057583</v>
      </c>
      <c r="L423" s="25">
        <f t="shared" ca="1" si="98"/>
        <v>7.9029910697330924E-3</v>
      </c>
      <c r="M423" s="25">
        <f t="shared" ca="1" si="99"/>
        <v>711127293836559.38</v>
      </c>
      <c r="N423" s="25">
        <f t="shared" ca="1" si="100"/>
        <v>598461473032119.63</v>
      </c>
      <c r="O423" s="25">
        <f t="shared" ca="1" si="101"/>
        <v>17143282190043.994</v>
      </c>
      <c r="P423" s="8">
        <f t="shared" ca="1" si="102"/>
        <v>8.889876866263724E-2</v>
      </c>
    </row>
    <row r="424" spans="1:16">
      <c r="A424">
        <v>69573</v>
      </c>
      <c r="B424">
        <v>-1.5758440000354312E-2</v>
      </c>
      <c r="D424" s="25">
        <f t="shared" si="91"/>
        <v>6.9573</v>
      </c>
      <c r="E424" s="25">
        <f t="shared" si="92"/>
        <v>-1.5758440000354312</v>
      </c>
      <c r="F424" s="25">
        <f t="shared" si="93"/>
        <v>48.404023289999998</v>
      </c>
      <c r="G424" s="25">
        <f t="shared" si="94"/>
        <v>336.76131123551698</v>
      </c>
      <c r="H424" s="25">
        <f t="shared" si="95"/>
        <v>2342.9494706588621</v>
      </c>
      <c r="I424" s="25">
        <f t="shared" si="96"/>
        <v>-10.963619461446505</v>
      </c>
      <c r="J424" s="25">
        <f t="shared" si="97"/>
        <v>-76.277189679121776</v>
      </c>
      <c r="K424" s="25">
        <f t="shared" ca="1" si="103"/>
        <v>-1.8350758255294979</v>
      </c>
      <c r="L424" s="25">
        <f t="shared" ca="1" si="98"/>
        <v>6.7201139348986222E-2</v>
      </c>
      <c r="M424" s="25">
        <f t="shared" ca="1" si="99"/>
        <v>728077037879392.88</v>
      </c>
      <c r="N424" s="25">
        <f t="shared" ca="1" si="100"/>
        <v>611200190704185</v>
      </c>
      <c r="O424" s="25">
        <f t="shared" ca="1" si="101"/>
        <v>17454269351832.199</v>
      </c>
      <c r="P424" s="8">
        <f t="shared" ca="1" si="102"/>
        <v>0.25923182549406665</v>
      </c>
    </row>
    <row r="425" spans="1:16">
      <c r="A425">
        <v>69593.5</v>
      </c>
      <c r="B425">
        <v>-1.5627180000592489E-2</v>
      </c>
      <c r="D425" s="25">
        <f t="shared" si="91"/>
        <v>6.9593499999999997</v>
      </c>
      <c r="E425" s="25">
        <f t="shared" si="92"/>
        <v>-1.5627180000592489</v>
      </c>
      <c r="F425" s="25">
        <f t="shared" si="93"/>
        <v>48.432552422499995</v>
      </c>
      <c r="G425" s="25">
        <f t="shared" si="94"/>
        <v>337.05908370152531</v>
      </c>
      <c r="H425" s="25">
        <f t="shared" si="95"/>
        <v>2345.7121341582101</v>
      </c>
      <c r="I425" s="25">
        <f t="shared" si="96"/>
        <v>-10.875501513712333</v>
      </c>
      <c r="J425" s="25">
        <f t="shared" si="97"/>
        <v>-75.686421459453925</v>
      </c>
      <c r="K425" s="25">
        <f t="shared" ca="1" si="103"/>
        <v>-1.8366092149721063</v>
      </c>
      <c r="L425" s="25">
        <f t="shared" ca="1" si="98"/>
        <v>7.5016397606441035E-2</v>
      </c>
      <c r="M425" s="25">
        <f t="shared" ca="1" si="99"/>
        <v>731692417743323.5</v>
      </c>
      <c r="N425" s="25">
        <f t="shared" ca="1" si="100"/>
        <v>613914757911822.63</v>
      </c>
      <c r="O425" s="25">
        <f t="shared" ca="1" si="101"/>
        <v>17520470238613.154</v>
      </c>
      <c r="P425" s="8">
        <f t="shared" ca="1" si="102"/>
        <v>0.27389121491285739</v>
      </c>
    </row>
    <row r="426" spans="1:16">
      <c r="A426">
        <v>69922</v>
      </c>
      <c r="B426">
        <v>-1.537015999929281E-2</v>
      </c>
      <c r="D426" s="25">
        <f t="shared" si="91"/>
        <v>6.9922000000000004</v>
      </c>
      <c r="E426" s="25">
        <f t="shared" si="92"/>
        <v>-1.537015999929281</v>
      </c>
      <c r="F426" s="25">
        <f t="shared" si="93"/>
        <v>48.890860840000009</v>
      </c>
      <c r="G426" s="25">
        <f t="shared" si="94"/>
        <v>341.85467716544809</v>
      </c>
      <c r="H426" s="25">
        <f t="shared" si="95"/>
        <v>2390.3162736762465</v>
      </c>
      <c r="I426" s="25">
        <f t="shared" si="96"/>
        <v>-10.747123274705519</v>
      </c>
      <c r="J426" s="25">
        <f t="shared" si="97"/>
        <v>-75.146035361395931</v>
      </c>
      <c r="K426" s="25">
        <f t="shared" ca="1" si="103"/>
        <v>-1.8612461540515974</v>
      </c>
      <c r="L426" s="25">
        <f t="shared" ca="1" si="98"/>
        <v>0.10512519284218109</v>
      </c>
      <c r="M426" s="25">
        <f t="shared" ca="1" si="99"/>
        <v>791227362627197.75</v>
      </c>
      <c r="N426" s="25">
        <f t="shared" ca="1" si="100"/>
        <v>658490397345739</v>
      </c>
      <c r="O426" s="25">
        <f t="shared" ca="1" si="101"/>
        <v>18604225971200.961</v>
      </c>
      <c r="P426" s="8">
        <f t="shared" ca="1" si="102"/>
        <v>0.32423015412231648</v>
      </c>
    </row>
  </sheetData>
  <phoneticPr fontId="22" type="noConversion"/>
  <pageMargins left="0.75" right="0.75" top="1" bottom="1" header="0.5" footer="0.5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747"/>
  <sheetViews>
    <sheetView workbookViewId="0"/>
  </sheetViews>
  <sheetFormatPr defaultRowHeight="12.75"/>
  <cols>
    <col min="1" max="1" width="20.42578125" style="6" customWidth="1"/>
    <col min="2" max="2" width="4.85546875" customWidth="1"/>
    <col min="3" max="3" width="13" style="6" customWidth="1"/>
    <col min="4" max="4" width="7.42578125" customWidth="1"/>
    <col min="5" max="5" width="13.42578125" customWidth="1"/>
    <col min="6" max="8" width="7.42578125" customWidth="1"/>
    <col min="9" max="9" width="21.5703125" customWidth="1"/>
    <col min="10" max="10" width="11.28515625" customWidth="1"/>
    <col min="11" max="11" width="10.42578125" customWidth="1"/>
    <col min="13" max="15" width="26.5703125" customWidth="1"/>
  </cols>
  <sheetData>
    <row r="1" spans="1:14">
      <c r="A1" s="6" t="s">
        <v>1392</v>
      </c>
    </row>
    <row r="11" spans="1:14" ht="12.75" customHeight="1">
      <c r="A11" s="60" t="s">
        <v>328</v>
      </c>
      <c r="B11" s="58" t="s">
        <v>195</v>
      </c>
      <c r="C11" s="6">
        <v>39533.582999999999</v>
      </c>
      <c r="D11" s="55" t="s">
        <v>57</v>
      </c>
      <c r="E11" s="55">
        <f>VLOOKUP(C11,'Active 1'!C$21:E$491,3,FALSE)</f>
        <v>0</v>
      </c>
      <c r="F11" s="55"/>
      <c r="G11" s="55"/>
      <c r="H11" s="55"/>
      <c r="I11" s="55" t="s">
        <v>324</v>
      </c>
      <c r="J11" s="54">
        <v>0</v>
      </c>
      <c r="K11" s="54" t="s">
        <v>325</v>
      </c>
      <c r="M11" s="55" t="s">
        <v>326</v>
      </c>
      <c r="N11" s="56" t="s">
        <v>327</v>
      </c>
    </row>
    <row r="12" spans="1:14" ht="12.75" customHeight="1">
      <c r="A12" s="60" t="s">
        <v>332</v>
      </c>
      <c r="B12" s="58" t="s">
        <v>195</v>
      </c>
      <c r="C12" s="6">
        <v>40698.370000000003</v>
      </c>
      <c r="D12" s="55" t="s">
        <v>56</v>
      </c>
      <c r="E12" s="55">
        <f>VLOOKUP(C12,'Active 1'!C$21:E$491,3,FALSE)</f>
        <v>5278.0218144961427</v>
      </c>
      <c r="F12" s="55"/>
      <c r="G12" s="55"/>
      <c r="H12" s="55"/>
      <c r="I12" s="55" t="s">
        <v>329</v>
      </c>
      <c r="J12" s="54">
        <v>5278</v>
      </c>
      <c r="K12" s="54" t="s">
        <v>330</v>
      </c>
      <c r="M12" s="55"/>
      <c r="N12" s="56" t="s">
        <v>331</v>
      </c>
    </row>
    <row r="13" spans="1:14" ht="12.75" customHeight="1">
      <c r="A13" s="60" t="s">
        <v>332</v>
      </c>
      <c r="B13" s="58" t="s">
        <v>195</v>
      </c>
      <c r="C13" s="6">
        <v>40711.387999999999</v>
      </c>
      <c r="D13" s="55" t="s">
        <v>56</v>
      </c>
      <c r="E13" s="55">
        <f>VLOOKUP(C13,'Active 1'!C$21:E$491,3,FALSE)</f>
        <v>5337.0105291547816</v>
      </c>
      <c r="F13" s="55"/>
      <c r="G13" s="55"/>
      <c r="H13" s="55"/>
      <c r="I13" s="55" t="s">
        <v>333</v>
      </c>
      <c r="J13" s="54">
        <v>5337</v>
      </c>
      <c r="K13" s="54" t="s">
        <v>334</v>
      </c>
      <c r="M13" s="55"/>
      <c r="N13" s="56" t="s">
        <v>335</v>
      </c>
    </row>
    <row r="14" spans="1:14" ht="12.75" customHeight="1">
      <c r="A14" s="60" t="s">
        <v>332</v>
      </c>
      <c r="B14" s="58" t="s">
        <v>197</v>
      </c>
      <c r="C14" s="6">
        <v>40711.512999999999</v>
      </c>
      <c r="D14" s="55" t="s">
        <v>56</v>
      </c>
      <c r="E14" s="55">
        <f>VLOOKUP(C14,'Active 1'!C$21:E$491,3,FALSE)</f>
        <v>5337.5769440673894</v>
      </c>
      <c r="F14" s="55"/>
      <c r="G14" s="55"/>
      <c r="H14" s="55"/>
      <c r="I14" s="55" t="s">
        <v>336</v>
      </c>
      <c r="J14" s="54">
        <v>5337.5</v>
      </c>
      <c r="K14" s="54" t="s">
        <v>337</v>
      </c>
      <c r="M14" s="55"/>
      <c r="N14" s="56" t="s">
        <v>335</v>
      </c>
    </row>
    <row r="15" spans="1:14" ht="12.75" customHeight="1">
      <c r="A15" s="60" t="s">
        <v>332</v>
      </c>
      <c r="B15" s="58" t="s">
        <v>197</v>
      </c>
      <c r="C15" s="6">
        <v>40714.375999999997</v>
      </c>
      <c r="D15" s="55" t="s">
        <v>56</v>
      </c>
      <c r="E15" s="55">
        <f>VLOOKUP(C15,'Active 1'!C$21:E$491,3,FALSE)</f>
        <v>5350.5501112257534</v>
      </c>
      <c r="F15" s="55"/>
      <c r="G15" s="55"/>
      <c r="H15" s="55"/>
      <c r="I15" s="55" t="s">
        <v>338</v>
      </c>
      <c r="J15" s="54">
        <v>5350.5</v>
      </c>
      <c r="K15" s="54" t="s">
        <v>339</v>
      </c>
      <c r="M15" s="55"/>
      <c r="N15" s="56" t="s">
        <v>331</v>
      </c>
    </row>
    <row r="16" spans="1:14" ht="12.75" customHeight="1">
      <c r="A16" s="60" t="s">
        <v>342</v>
      </c>
      <c r="B16" s="58" t="s">
        <v>195</v>
      </c>
      <c r="C16" s="6">
        <v>40714.482000000004</v>
      </c>
      <c r="D16" s="55" t="s">
        <v>56</v>
      </c>
      <c r="E16" s="55">
        <f>VLOOKUP(C16,'Active 1'!C$21:E$491,3,FALSE)</f>
        <v>5351.0304310716774</v>
      </c>
      <c r="F16" s="55"/>
      <c r="G16" s="55"/>
      <c r="H16" s="55"/>
      <c r="I16" s="55" t="s">
        <v>340</v>
      </c>
      <c r="J16" s="54">
        <v>5351</v>
      </c>
      <c r="K16" s="54" t="s">
        <v>341</v>
      </c>
      <c r="M16" s="55"/>
      <c r="N16" s="56" t="s">
        <v>331</v>
      </c>
    </row>
    <row r="17" spans="1:14" ht="12.75" customHeight="1">
      <c r="A17" s="60" t="s">
        <v>332</v>
      </c>
      <c r="B17" s="58" t="s">
        <v>195</v>
      </c>
      <c r="C17" s="6">
        <v>40715.353999999999</v>
      </c>
      <c r="D17" s="55" t="s">
        <v>56</v>
      </c>
      <c r="E17" s="55">
        <f>VLOOKUP(C17,'Active 1'!C$21:E$491,3,FALSE)</f>
        <v>5354.9817415020116</v>
      </c>
      <c r="F17" s="55"/>
      <c r="G17" s="55"/>
      <c r="H17" s="55"/>
      <c r="I17" s="55" t="s">
        <v>343</v>
      </c>
      <c r="J17" s="54">
        <v>5355</v>
      </c>
      <c r="K17" s="54" t="s">
        <v>344</v>
      </c>
      <c r="M17" s="55"/>
      <c r="N17" s="56" t="s">
        <v>331</v>
      </c>
    </row>
    <row r="18" spans="1:14" ht="12.75" customHeight="1">
      <c r="A18" s="60" t="s">
        <v>332</v>
      </c>
      <c r="B18" s="58" t="s">
        <v>197</v>
      </c>
      <c r="C18" s="6">
        <v>40740.417000000001</v>
      </c>
      <c r="D18" s="55" t="s">
        <v>56</v>
      </c>
      <c r="E18" s="55">
        <f>VLOOKUP(C18,'Active 1'!C$21:E$491,3,FALSE)</f>
        <v>5468.5501971395888</v>
      </c>
      <c r="F18" s="55"/>
      <c r="G18" s="55"/>
      <c r="H18" s="55"/>
      <c r="I18" s="55" t="s">
        <v>345</v>
      </c>
      <c r="J18" s="54">
        <v>5468.5</v>
      </c>
      <c r="K18" s="54" t="s">
        <v>339</v>
      </c>
      <c r="M18" s="55"/>
      <c r="N18" s="56" t="s">
        <v>335</v>
      </c>
    </row>
    <row r="19" spans="1:14" ht="12.75" customHeight="1">
      <c r="A19" s="60" t="s">
        <v>332</v>
      </c>
      <c r="B19" s="58" t="s">
        <v>195</v>
      </c>
      <c r="C19" s="6">
        <v>40741.402000000002</v>
      </c>
      <c r="D19" s="55" t="s">
        <v>56</v>
      </c>
      <c r="E19" s="55">
        <f>VLOOKUP(C19,'Active 1'!C$21:E$491,3,FALSE)</f>
        <v>5473.0135466509428</v>
      </c>
      <c r="F19" s="55"/>
      <c r="G19" s="55"/>
      <c r="H19" s="55"/>
      <c r="I19" s="55" t="s">
        <v>346</v>
      </c>
      <c r="J19" s="54">
        <v>5473</v>
      </c>
      <c r="K19" s="54" t="s">
        <v>347</v>
      </c>
      <c r="M19" s="55"/>
      <c r="N19" s="56" t="s">
        <v>348</v>
      </c>
    </row>
    <row r="20" spans="1:14" ht="12.75" customHeight="1">
      <c r="A20" s="60" t="s">
        <v>332</v>
      </c>
      <c r="B20" s="58" t="s">
        <v>197</v>
      </c>
      <c r="C20" s="6">
        <v>40742.396999999997</v>
      </c>
      <c r="D20" s="55" t="s">
        <v>56</v>
      </c>
      <c r="E20" s="55">
        <f>VLOOKUP(C20,'Active 1'!C$21:E$491,3,FALSE)</f>
        <v>5477.522209355282</v>
      </c>
      <c r="F20" s="55"/>
      <c r="G20" s="55"/>
      <c r="H20" s="55"/>
      <c r="I20" s="55" t="s">
        <v>349</v>
      </c>
      <c r="J20" s="54">
        <v>5477.5</v>
      </c>
      <c r="K20" s="54" t="s">
        <v>330</v>
      </c>
      <c r="M20" s="55"/>
      <c r="N20" s="56" t="s">
        <v>350</v>
      </c>
    </row>
    <row r="21" spans="1:14" ht="12.75" customHeight="1">
      <c r="A21" s="60" t="s">
        <v>352</v>
      </c>
      <c r="B21" s="58" t="s">
        <v>197</v>
      </c>
      <c r="C21" s="6">
        <v>40980.74</v>
      </c>
      <c r="D21" s="55" t="s">
        <v>56</v>
      </c>
      <c r="E21" s="55">
        <f>VLOOKUP(C21,'Active 1'!C$21:E$491,3,FALSE)</f>
        <v>6557.5304454812467</v>
      </c>
      <c r="F21" s="55"/>
      <c r="G21" s="55"/>
      <c r="H21" s="55"/>
      <c r="I21" s="55" t="s">
        <v>351</v>
      </c>
      <c r="J21" s="54">
        <v>6557.5</v>
      </c>
      <c r="K21" s="54" t="s">
        <v>341</v>
      </c>
      <c r="M21" s="55"/>
      <c r="N21" s="56" t="s">
        <v>331</v>
      </c>
    </row>
    <row r="22" spans="1:14" ht="12.75" customHeight="1">
      <c r="A22" s="60" t="s">
        <v>352</v>
      </c>
      <c r="B22" s="58" t="s">
        <v>195</v>
      </c>
      <c r="C22" s="6">
        <v>41054.336000000003</v>
      </c>
      <c r="D22" s="55" t="s">
        <v>56</v>
      </c>
      <c r="E22" s="55">
        <f>VLOOKUP(C22,'Active 1'!C$21:E$491,3,FALSE)</f>
        <v>6891.0174207476975</v>
      </c>
      <c r="F22" s="55"/>
      <c r="G22" s="55"/>
      <c r="H22" s="55"/>
      <c r="I22" s="55" t="s">
        <v>353</v>
      </c>
      <c r="J22" s="54">
        <v>6891</v>
      </c>
      <c r="K22" s="54" t="s">
        <v>354</v>
      </c>
      <c r="M22" s="55"/>
      <c r="N22" s="56" t="s">
        <v>331</v>
      </c>
    </row>
    <row r="23" spans="1:14" ht="12.75" customHeight="1">
      <c r="A23" s="60" t="s">
        <v>356</v>
      </c>
      <c r="B23" s="58" t="s">
        <v>195</v>
      </c>
      <c r="C23" s="6">
        <v>41392.428999999996</v>
      </c>
      <c r="D23" s="55" t="s">
        <v>56</v>
      </c>
      <c r="E23" s="55">
        <f>VLOOKUP(C23,'Active 1'!C$21:E$491,3,FALSE)</f>
        <v>8423.0247571348682</v>
      </c>
      <c r="F23" s="55"/>
      <c r="G23" s="55"/>
      <c r="H23" s="55"/>
      <c r="I23" s="55" t="s">
        <v>355</v>
      </c>
      <c r="J23" s="54">
        <v>8423</v>
      </c>
      <c r="K23" s="54" t="s">
        <v>330</v>
      </c>
      <c r="M23" s="55"/>
      <c r="N23" s="56" t="s">
        <v>335</v>
      </c>
    </row>
    <row r="24" spans="1:14" ht="12.75" customHeight="1">
      <c r="A24" s="60" t="s">
        <v>356</v>
      </c>
      <c r="B24" s="58" t="s">
        <v>195</v>
      </c>
      <c r="C24" s="6">
        <v>41396.400000000001</v>
      </c>
      <c r="D24" s="55" t="s">
        <v>56</v>
      </c>
      <c r="E24" s="55">
        <f>VLOOKUP(C24,'Active 1'!C$21:E$491,3,FALSE)</f>
        <v>8441.0186260786249</v>
      </c>
      <c r="F24" s="55"/>
      <c r="G24" s="55"/>
      <c r="H24" s="55"/>
      <c r="I24" s="55" t="s">
        <v>357</v>
      </c>
      <c r="J24" s="54">
        <v>8441</v>
      </c>
      <c r="K24" s="54" t="s">
        <v>354</v>
      </c>
      <c r="M24" s="55"/>
      <c r="N24" s="56" t="s">
        <v>335</v>
      </c>
    </row>
    <row r="25" spans="1:14" ht="12.75" customHeight="1">
      <c r="A25" s="60" t="s">
        <v>356</v>
      </c>
      <c r="B25" s="58" t="s">
        <v>197</v>
      </c>
      <c r="C25" s="6">
        <v>41401.588000000003</v>
      </c>
      <c r="D25" s="55" t="s">
        <v>56</v>
      </c>
      <c r="E25" s="55">
        <f>VLOOKUP(C25,'Active 1'!C$21:E$491,3,FALSE)</f>
        <v>8464.5271106115179</v>
      </c>
      <c r="F25" s="55"/>
      <c r="G25" s="55"/>
      <c r="H25" s="55"/>
      <c r="I25" s="55" t="s">
        <v>358</v>
      </c>
      <c r="J25" s="54">
        <v>8464.5</v>
      </c>
      <c r="K25" s="54" t="s">
        <v>359</v>
      </c>
      <c r="M25" s="55"/>
      <c r="N25" s="56" t="s">
        <v>335</v>
      </c>
    </row>
    <row r="26" spans="1:14" ht="12.75" customHeight="1">
      <c r="A26" s="60" t="s">
        <v>361</v>
      </c>
      <c r="B26" s="58" t="s">
        <v>195</v>
      </c>
      <c r="C26" s="6">
        <v>41411.409</v>
      </c>
      <c r="D26" s="55" t="s">
        <v>56</v>
      </c>
      <c r="E26" s="55">
        <f>VLOOKUP(C26,'Active 1'!C$21:E$491,3,FALSE)</f>
        <v>8509.0291974652919</v>
      </c>
      <c r="F26" s="55"/>
      <c r="G26" s="55"/>
      <c r="H26" s="55"/>
      <c r="I26" s="55" t="s">
        <v>360</v>
      </c>
      <c r="J26" s="54">
        <v>8509</v>
      </c>
      <c r="K26" s="54" t="s">
        <v>359</v>
      </c>
      <c r="M26" s="55"/>
      <c r="N26" s="56" t="s">
        <v>331</v>
      </c>
    </row>
    <row r="27" spans="1:14" ht="12.75" customHeight="1">
      <c r="A27" s="60" t="s">
        <v>361</v>
      </c>
      <c r="B27" s="58" t="s">
        <v>195</v>
      </c>
      <c r="C27" s="6">
        <v>41434.355000000003</v>
      </c>
      <c r="D27" s="55" t="s">
        <v>56</v>
      </c>
      <c r="E27" s="55">
        <f>VLOOKUP(C27,'Active 1'!C$21:E$491,3,FALSE)</f>
        <v>8613.0048501429465</v>
      </c>
      <c r="F27" s="55"/>
      <c r="G27" s="55"/>
      <c r="H27" s="55"/>
      <c r="I27" s="55" t="s">
        <v>362</v>
      </c>
      <c r="J27" s="54">
        <v>8613</v>
      </c>
      <c r="K27" s="54" t="s">
        <v>363</v>
      </c>
      <c r="M27" s="55"/>
      <c r="N27" s="56" t="s">
        <v>331</v>
      </c>
    </row>
    <row r="28" spans="1:14" ht="12.75" customHeight="1">
      <c r="A28" s="60" t="s">
        <v>361</v>
      </c>
      <c r="B28" s="58" t="s">
        <v>197</v>
      </c>
      <c r="C28" s="6">
        <v>41440.413</v>
      </c>
      <c r="D28" s="55" t="s">
        <v>56</v>
      </c>
      <c r="E28" s="55">
        <f>VLOOKUP(C28,'Active 1'!C$21:E$491,3,FALSE)</f>
        <v>8640.4555824675717</v>
      </c>
      <c r="F28" s="55"/>
      <c r="G28" s="55"/>
      <c r="H28" s="55"/>
      <c r="I28" s="55" t="s">
        <v>364</v>
      </c>
      <c r="J28" s="54">
        <v>8640.5</v>
      </c>
      <c r="K28" s="54" t="s">
        <v>365</v>
      </c>
      <c r="M28" s="55"/>
      <c r="N28" s="56" t="s">
        <v>331</v>
      </c>
    </row>
    <row r="29" spans="1:14" ht="12.75" customHeight="1">
      <c r="A29" s="60" t="s">
        <v>361</v>
      </c>
      <c r="B29" s="58" t="s">
        <v>195</v>
      </c>
      <c r="C29" s="6">
        <v>41443.402000000002</v>
      </c>
      <c r="D29" s="55" t="s">
        <v>56</v>
      </c>
      <c r="E29" s="55">
        <f>VLOOKUP(C29,'Active 1'!C$21:E$491,3,FALSE)</f>
        <v>8653.9996958578631</v>
      </c>
      <c r="F29" s="55"/>
      <c r="G29" s="55"/>
      <c r="H29" s="55"/>
      <c r="I29" s="55" t="s">
        <v>366</v>
      </c>
      <c r="J29" s="54">
        <v>8654</v>
      </c>
      <c r="K29" s="54" t="s">
        <v>367</v>
      </c>
      <c r="M29" s="55"/>
      <c r="N29" s="56" t="s">
        <v>335</v>
      </c>
    </row>
    <row r="30" spans="1:14" ht="12.75" customHeight="1">
      <c r="A30" s="60" t="s">
        <v>361</v>
      </c>
      <c r="B30" s="58" t="s">
        <v>197</v>
      </c>
      <c r="C30" s="6">
        <v>41446.385000000002</v>
      </c>
      <c r="D30" s="55" t="s">
        <v>56</v>
      </c>
      <c r="E30" s="55">
        <f>VLOOKUP(C30,'Active 1'!C$21:E$491,3,FALSE)</f>
        <v>8667.5166213323428</v>
      </c>
      <c r="F30" s="55"/>
      <c r="G30" s="55"/>
      <c r="H30" s="55"/>
      <c r="I30" s="55" t="s">
        <v>368</v>
      </c>
      <c r="J30" s="54">
        <v>8667.5</v>
      </c>
      <c r="K30" s="54" t="s">
        <v>354</v>
      </c>
      <c r="M30" s="55"/>
      <c r="N30" s="56" t="s">
        <v>331</v>
      </c>
    </row>
    <row r="31" spans="1:14" ht="12.75" customHeight="1">
      <c r="A31" s="60" t="s">
        <v>361</v>
      </c>
      <c r="B31" s="58" t="s">
        <v>195</v>
      </c>
      <c r="C31" s="6">
        <v>41471.43</v>
      </c>
      <c r="D31" s="55" t="s">
        <v>56</v>
      </c>
      <c r="E31" s="55">
        <f>VLOOKUP(C31,'Active 1'!C$21:E$491,3,FALSE)</f>
        <v>8781.0035132224875</v>
      </c>
      <c r="F31" s="55"/>
      <c r="G31" s="55"/>
      <c r="H31" s="55"/>
      <c r="I31" s="55" t="s">
        <v>369</v>
      </c>
      <c r="J31" s="54">
        <v>8781</v>
      </c>
      <c r="K31" s="54" t="s">
        <v>363</v>
      </c>
      <c r="M31" s="55"/>
      <c r="N31" s="56" t="s">
        <v>370</v>
      </c>
    </row>
    <row r="32" spans="1:14" ht="12.75" customHeight="1">
      <c r="A32" s="60" t="s">
        <v>361</v>
      </c>
      <c r="B32" s="58" t="s">
        <v>195</v>
      </c>
      <c r="C32" s="6">
        <v>41471.430999999997</v>
      </c>
      <c r="D32" s="55" t="s">
        <v>56</v>
      </c>
      <c r="E32" s="55">
        <f>VLOOKUP(C32,'Active 1'!C$21:E$491,3,FALSE)</f>
        <v>8781.0080445417716</v>
      </c>
      <c r="F32" s="55"/>
      <c r="G32" s="55"/>
      <c r="H32" s="55"/>
      <c r="I32" s="55" t="s">
        <v>371</v>
      </c>
      <c r="J32" s="54">
        <v>8781</v>
      </c>
      <c r="K32" s="54" t="s">
        <v>334</v>
      </c>
      <c r="M32" s="55"/>
      <c r="N32" s="56" t="s">
        <v>335</v>
      </c>
    </row>
    <row r="33" spans="1:14" ht="12.75" customHeight="1">
      <c r="A33" s="60" t="s">
        <v>361</v>
      </c>
      <c r="B33" s="58" t="s">
        <v>197</v>
      </c>
      <c r="C33" s="6">
        <v>41472.432000000001</v>
      </c>
      <c r="D33" s="55" t="s">
        <v>56</v>
      </c>
      <c r="E33" s="55">
        <f>VLOOKUP(C33,'Active 1'!C$21:E$491,3,FALSE)</f>
        <v>8785.5438951619544</v>
      </c>
      <c r="F33" s="55"/>
      <c r="G33" s="55"/>
      <c r="H33" s="55"/>
      <c r="I33" s="55" t="s">
        <v>372</v>
      </c>
      <c r="J33" s="54">
        <v>8785.5</v>
      </c>
      <c r="K33" s="54" t="s">
        <v>373</v>
      </c>
      <c r="M33" s="55"/>
      <c r="N33" s="56" t="s">
        <v>370</v>
      </c>
    </row>
    <row r="34" spans="1:14" ht="12.75" customHeight="1">
      <c r="A34" s="60" t="s">
        <v>361</v>
      </c>
      <c r="B34" s="58" t="s">
        <v>195</v>
      </c>
      <c r="C34" s="6">
        <v>41473.421999999999</v>
      </c>
      <c r="D34" s="55" t="s">
        <v>56</v>
      </c>
      <c r="E34" s="55">
        <f>VLOOKUP(C34,'Active 1'!C$21:E$491,3,FALSE)</f>
        <v>8790.0299012698015</v>
      </c>
      <c r="F34" s="55"/>
      <c r="G34" s="55"/>
      <c r="H34" s="55"/>
      <c r="I34" s="55" t="s">
        <v>374</v>
      </c>
      <c r="J34" s="54">
        <v>8790</v>
      </c>
      <c r="K34" s="54" t="s">
        <v>341</v>
      </c>
      <c r="M34" s="55"/>
      <c r="N34" s="56" t="s">
        <v>335</v>
      </c>
    </row>
    <row r="35" spans="1:14" ht="12.75" customHeight="1">
      <c r="A35" s="60" t="s">
        <v>361</v>
      </c>
      <c r="B35" s="58" t="s">
        <v>195</v>
      </c>
      <c r="C35" s="6">
        <v>41490.415999999997</v>
      </c>
      <c r="D35" s="55" t="s">
        <v>56</v>
      </c>
      <c r="E35" s="55">
        <f>VLOOKUP(C35,'Active 1'!C$21:E$491,3,FALSE)</f>
        <v>8867.0351414686884</v>
      </c>
      <c r="F35" s="55"/>
      <c r="G35" s="55"/>
      <c r="H35" s="55"/>
      <c r="I35" s="55" t="s">
        <v>375</v>
      </c>
      <c r="J35" s="54">
        <v>8867</v>
      </c>
      <c r="K35" s="54" t="s">
        <v>376</v>
      </c>
      <c r="M35" s="55"/>
      <c r="N35" s="56" t="s">
        <v>331</v>
      </c>
    </row>
    <row r="36" spans="1:14" ht="12.75" customHeight="1">
      <c r="A36" s="60" t="s">
        <v>361</v>
      </c>
      <c r="B36" s="58" t="s">
        <v>195</v>
      </c>
      <c r="C36" s="6">
        <v>41494.39</v>
      </c>
      <c r="D36" s="55" t="s">
        <v>56</v>
      </c>
      <c r="E36" s="55">
        <f>VLOOKUP(C36,'Active 1'!C$21:E$491,3,FALSE)</f>
        <v>8885.0426043703337</v>
      </c>
      <c r="F36" s="55"/>
      <c r="G36" s="55"/>
      <c r="H36" s="55"/>
      <c r="I36" s="55" t="s">
        <v>377</v>
      </c>
      <c r="J36" s="54">
        <v>8885</v>
      </c>
      <c r="K36" s="54" t="s">
        <v>378</v>
      </c>
      <c r="M36" s="55"/>
      <c r="N36" s="56" t="s">
        <v>331</v>
      </c>
    </row>
    <row r="37" spans="1:14" ht="12.75" customHeight="1">
      <c r="A37" s="60" t="s">
        <v>380</v>
      </c>
      <c r="B37" s="58" t="s">
        <v>197</v>
      </c>
      <c r="C37" s="6">
        <v>41506.410000000003</v>
      </c>
      <c r="D37" s="55" t="s">
        <v>56</v>
      </c>
      <c r="E37" s="55">
        <f>VLOOKUP(C37,'Active 1'!C$21:E$491,3,FALSE)</f>
        <v>8939.5090623667438</v>
      </c>
      <c r="F37" s="55"/>
      <c r="G37" s="55"/>
      <c r="H37" s="55"/>
      <c r="I37" s="55" t="s">
        <v>379</v>
      </c>
      <c r="J37" s="54">
        <v>8939.5</v>
      </c>
      <c r="K37" s="54" t="s">
        <v>334</v>
      </c>
      <c r="M37" s="55"/>
      <c r="N37" s="56" t="s">
        <v>331</v>
      </c>
    </row>
    <row r="38" spans="1:14" ht="12.75" customHeight="1">
      <c r="A38" s="60" t="s">
        <v>382</v>
      </c>
      <c r="B38" s="58" t="s">
        <v>197</v>
      </c>
      <c r="C38" s="6">
        <v>41706.576000000001</v>
      </c>
      <c r="D38" s="55" t="s">
        <v>56</v>
      </c>
      <c r="E38" s="55">
        <f>VLOOKUP(C38,'Active 1'!C$21:E$491,3,FALSE)</f>
        <v>9846.5251215435874</v>
      </c>
      <c r="F38" s="55"/>
      <c r="G38" s="55"/>
      <c r="H38" s="55"/>
      <c r="I38" s="55" t="s">
        <v>381</v>
      </c>
      <c r="J38" s="54">
        <v>9846.5</v>
      </c>
      <c r="K38" s="54" t="s">
        <v>359</v>
      </c>
      <c r="M38" s="55"/>
      <c r="N38" s="56" t="s">
        <v>331</v>
      </c>
    </row>
    <row r="39" spans="1:14" ht="12.75" customHeight="1">
      <c r="A39" s="60" t="s">
        <v>382</v>
      </c>
      <c r="B39" s="58" t="s">
        <v>195</v>
      </c>
      <c r="C39" s="6">
        <v>41706.684999999998</v>
      </c>
      <c r="D39" s="55" t="s">
        <v>56</v>
      </c>
      <c r="E39" s="55">
        <f>VLOOKUP(C39,'Active 1'!C$21:E$491,3,FALSE)</f>
        <v>9847.0190353473663</v>
      </c>
      <c r="F39" s="55"/>
      <c r="G39" s="55"/>
      <c r="H39" s="55"/>
      <c r="I39" s="55" t="s">
        <v>383</v>
      </c>
      <c r="J39" s="54">
        <v>9847</v>
      </c>
      <c r="K39" s="54" t="s">
        <v>354</v>
      </c>
      <c r="M39" s="55"/>
      <c r="N39" s="56" t="s">
        <v>331</v>
      </c>
    </row>
    <row r="40" spans="1:14" ht="12.75" customHeight="1">
      <c r="A40" s="60" t="s">
        <v>385</v>
      </c>
      <c r="B40" s="58" t="s">
        <v>195</v>
      </c>
      <c r="C40" s="6">
        <v>41774.447999999997</v>
      </c>
      <c r="D40" s="55" t="s">
        <v>56</v>
      </c>
      <c r="E40" s="55">
        <f>VLOOKUP(C40,'Active 1'!C$21:E$491,3,FALSE)</f>
        <v>10154.074825131847</v>
      </c>
      <c r="F40" s="55"/>
      <c r="G40" s="55"/>
      <c r="H40" s="55"/>
      <c r="I40" s="55" t="s">
        <v>384</v>
      </c>
      <c r="J40" s="54">
        <v>10154</v>
      </c>
      <c r="K40" s="54" t="s">
        <v>337</v>
      </c>
      <c r="M40" s="55"/>
      <c r="N40" s="56" t="s">
        <v>331</v>
      </c>
    </row>
    <row r="41" spans="1:14" ht="12.75" customHeight="1">
      <c r="A41" s="60" t="s">
        <v>385</v>
      </c>
      <c r="B41" s="58" t="s">
        <v>195</v>
      </c>
      <c r="C41" s="6">
        <v>41823.444000000003</v>
      </c>
      <c r="D41" s="55" t="s">
        <v>56</v>
      </c>
      <c r="E41" s="55">
        <f>VLOOKUP(C41,'Active 1'!C$21:E$491,3,FALSE)</f>
        <v>10376.091345597037</v>
      </c>
      <c r="F41" s="55"/>
      <c r="G41" s="55"/>
      <c r="H41" s="55"/>
      <c r="I41" s="55" t="s">
        <v>386</v>
      </c>
      <c r="J41" s="54">
        <v>10376</v>
      </c>
      <c r="K41" s="54" t="s">
        <v>387</v>
      </c>
      <c r="M41" s="55"/>
      <c r="N41" s="56" t="s">
        <v>331</v>
      </c>
    </row>
    <row r="42" spans="1:14" ht="12.75" customHeight="1">
      <c r="A42" s="60" t="s">
        <v>389</v>
      </c>
      <c r="B42" s="58" t="s">
        <v>195</v>
      </c>
      <c r="C42" s="6">
        <v>42026.68</v>
      </c>
      <c r="D42" s="55" t="s">
        <v>56</v>
      </c>
      <c r="E42" s="55">
        <f>VLOOKUP(C42,'Active 1'!C$21:E$491,3,FALSE)</f>
        <v>11297.018555027533</v>
      </c>
      <c r="F42" s="55"/>
      <c r="G42" s="55"/>
      <c r="H42" s="55"/>
      <c r="I42" s="55" t="s">
        <v>388</v>
      </c>
      <c r="J42" s="54">
        <v>11297</v>
      </c>
      <c r="K42" s="54" t="s">
        <v>354</v>
      </c>
      <c r="M42" s="55"/>
      <c r="N42" s="56" t="s">
        <v>331</v>
      </c>
    </row>
    <row r="43" spans="1:14" ht="12.75" customHeight="1">
      <c r="A43" s="60" t="s">
        <v>389</v>
      </c>
      <c r="B43" s="58" t="s">
        <v>197</v>
      </c>
      <c r="C43" s="6">
        <v>42054.6</v>
      </c>
      <c r="D43" s="55" t="s">
        <v>56</v>
      </c>
      <c r="E43" s="55">
        <f>VLOOKUP(C43,'Active 1'!C$21:E$491,3,FALSE)</f>
        <v>11423.532989907662</v>
      </c>
      <c r="F43" s="55"/>
      <c r="G43" s="55"/>
      <c r="H43" s="55"/>
      <c r="I43" s="55" t="s">
        <v>390</v>
      </c>
      <c r="J43" s="54">
        <v>11423.5</v>
      </c>
      <c r="K43" s="54" t="s">
        <v>341</v>
      </c>
      <c r="M43" s="55"/>
      <c r="N43" s="56" t="s">
        <v>331</v>
      </c>
    </row>
    <row r="44" spans="1:14" ht="12.75" customHeight="1">
      <c r="A44" s="60" t="s">
        <v>393</v>
      </c>
      <c r="B44" s="58" t="s">
        <v>195</v>
      </c>
      <c r="C44" s="6">
        <v>42105.474000000002</v>
      </c>
      <c r="D44" s="55" t="s">
        <v>56</v>
      </c>
      <c r="E44" s="55">
        <f>VLOOKUP(C44,'Active 1'!C$21:E$491,3,FALSE)</f>
        <v>11654.059328019863</v>
      </c>
      <c r="F44" s="55"/>
      <c r="G44" s="55"/>
      <c r="H44" s="55"/>
      <c r="I44" s="55" t="s">
        <v>391</v>
      </c>
      <c r="J44" s="54">
        <v>11654</v>
      </c>
      <c r="K44" s="54" t="s">
        <v>392</v>
      </c>
      <c r="M44" s="55"/>
      <c r="N44" s="56" t="s">
        <v>331</v>
      </c>
    </row>
    <row r="45" spans="1:14" ht="12.75" customHeight="1">
      <c r="A45" s="60" t="s">
        <v>393</v>
      </c>
      <c r="B45" s="58" t="s">
        <v>195</v>
      </c>
      <c r="C45" s="6">
        <v>42109.440000000002</v>
      </c>
      <c r="D45" s="55" t="s">
        <v>56</v>
      </c>
      <c r="E45" s="55">
        <f>VLOOKUP(C45,'Active 1'!C$21:E$491,3,FALSE)</f>
        <v>11672.030540367092</v>
      </c>
      <c r="F45" s="55"/>
      <c r="G45" s="55"/>
      <c r="H45" s="55"/>
      <c r="I45" s="55" t="s">
        <v>394</v>
      </c>
      <c r="J45" s="54">
        <v>11672</v>
      </c>
      <c r="K45" s="54" t="s">
        <v>341</v>
      </c>
      <c r="M45" s="55"/>
      <c r="N45" s="56" t="s">
        <v>335</v>
      </c>
    </row>
    <row r="46" spans="1:14" ht="12.75" customHeight="1">
      <c r="A46" s="60" t="s">
        <v>393</v>
      </c>
      <c r="B46" s="58" t="s">
        <v>197</v>
      </c>
      <c r="C46" s="6">
        <v>42118.411</v>
      </c>
      <c r="D46" s="55" t="s">
        <v>56</v>
      </c>
      <c r="E46" s="55">
        <f>VLOOKUP(C46,'Active 1'!C$21:E$491,3,FALSE)</f>
        <v>11712.681005815139</v>
      </c>
      <c r="F46" s="55"/>
      <c r="G46" s="55"/>
      <c r="H46" s="55"/>
      <c r="I46" s="55" t="s">
        <v>395</v>
      </c>
      <c r="J46" s="54">
        <v>11712.5</v>
      </c>
      <c r="K46" s="54" t="s">
        <v>396</v>
      </c>
      <c r="M46" s="55"/>
      <c r="N46" s="56" t="s">
        <v>331</v>
      </c>
    </row>
    <row r="47" spans="1:14" ht="12.75" customHeight="1">
      <c r="A47" s="60" t="s">
        <v>393</v>
      </c>
      <c r="B47" s="58" t="s">
        <v>195</v>
      </c>
      <c r="C47" s="6">
        <v>42119.37</v>
      </c>
      <c r="D47" s="55" t="s">
        <v>56</v>
      </c>
      <c r="E47" s="55">
        <f>VLOOKUP(C47,'Active 1'!C$21:E$491,3,FALSE)</f>
        <v>11717.026541024679</v>
      </c>
      <c r="F47" s="55"/>
      <c r="G47" s="55"/>
      <c r="H47" s="55"/>
      <c r="I47" s="55" t="s">
        <v>397</v>
      </c>
      <c r="J47" s="54">
        <v>11717</v>
      </c>
      <c r="K47" s="54" t="s">
        <v>359</v>
      </c>
      <c r="M47" s="55"/>
      <c r="N47" s="56" t="s">
        <v>331</v>
      </c>
    </row>
    <row r="48" spans="1:14" ht="12.75" customHeight="1">
      <c r="A48" s="60" t="s">
        <v>393</v>
      </c>
      <c r="B48" s="58" t="s">
        <v>195</v>
      </c>
      <c r="C48" s="6">
        <v>42122.464</v>
      </c>
      <c r="D48" s="55" t="s">
        <v>56</v>
      </c>
      <c r="E48" s="55">
        <f>VLOOKUP(C48,'Active 1'!C$21:E$491,3,FALSE)</f>
        <v>11731.046442941542</v>
      </c>
      <c r="F48" s="55"/>
      <c r="G48" s="55"/>
      <c r="H48" s="55"/>
      <c r="I48" s="55" t="s">
        <v>398</v>
      </c>
      <c r="J48" s="54">
        <v>11731</v>
      </c>
      <c r="K48" s="54" t="s">
        <v>373</v>
      </c>
      <c r="M48" s="55"/>
      <c r="N48" s="56" t="s">
        <v>331</v>
      </c>
    </row>
    <row r="49" spans="1:14" ht="12.75" customHeight="1">
      <c r="A49" s="60" t="s">
        <v>400</v>
      </c>
      <c r="B49" s="58" t="s">
        <v>197</v>
      </c>
      <c r="C49" s="6">
        <v>42156.337</v>
      </c>
      <c r="D49" s="55" t="s">
        <v>56</v>
      </c>
      <c r="E49" s="55">
        <f>VLOOKUP(C49,'Active 1'!C$21:E$491,3,FALSE)</f>
        <v>11884.535821619726</v>
      </c>
      <c r="F49" s="55"/>
      <c r="G49" s="55"/>
      <c r="H49" s="55"/>
      <c r="I49" s="55" t="s">
        <v>399</v>
      </c>
      <c r="J49" s="54">
        <v>11884.5</v>
      </c>
      <c r="K49" s="54" t="s">
        <v>376</v>
      </c>
      <c r="M49" s="55"/>
      <c r="N49" s="56" t="s">
        <v>331</v>
      </c>
    </row>
    <row r="50" spans="1:14" ht="12.75" customHeight="1">
      <c r="A50" s="60" t="s">
        <v>400</v>
      </c>
      <c r="B50" s="58" t="s">
        <v>195</v>
      </c>
      <c r="C50" s="6">
        <v>42157.326999999997</v>
      </c>
      <c r="D50" s="55" t="s">
        <v>56</v>
      </c>
      <c r="E50" s="55">
        <f>VLOOKUP(C50,'Active 1'!C$21:E$491,3,FALSE)</f>
        <v>11889.021827727571</v>
      </c>
      <c r="F50" s="55"/>
      <c r="G50" s="55"/>
      <c r="H50" s="55"/>
      <c r="I50" s="55" t="s">
        <v>401</v>
      </c>
      <c r="J50" s="54">
        <v>11889</v>
      </c>
      <c r="K50" s="54" t="s">
        <v>330</v>
      </c>
      <c r="M50" s="55"/>
      <c r="N50" s="56" t="s">
        <v>331</v>
      </c>
    </row>
    <row r="51" spans="1:14" ht="12.75" customHeight="1">
      <c r="A51" s="60" t="s">
        <v>400</v>
      </c>
      <c r="B51" s="58" t="s">
        <v>195</v>
      </c>
      <c r="C51" s="6">
        <v>42157.544999999998</v>
      </c>
      <c r="D51" s="55" t="s">
        <v>56</v>
      </c>
      <c r="E51" s="55">
        <f>VLOOKUP(C51,'Active 1'!C$21:E$491,3,FALSE)</f>
        <v>11890.009655335163</v>
      </c>
      <c r="F51" s="55"/>
      <c r="G51" s="55"/>
      <c r="H51" s="55"/>
      <c r="I51" s="55" t="s">
        <v>402</v>
      </c>
      <c r="J51" s="54">
        <v>11890</v>
      </c>
      <c r="K51" s="54" t="s">
        <v>334</v>
      </c>
      <c r="M51" s="55"/>
      <c r="N51" s="56" t="s">
        <v>335</v>
      </c>
    </row>
    <row r="52" spans="1:14" ht="12.75" customHeight="1">
      <c r="A52" s="60" t="s">
        <v>400</v>
      </c>
      <c r="B52" s="58" t="s">
        <v>195</v>
      </c>
      <c r="C52" s="6">
        <v>42183.364000000001</v>
      </c>
      <c r="D52" s="55" t="s">
        <v>56</v>
      </c>
      <c r="E52" s="55">
        <f>VLOOKUP(C52,'Active 1'!C$21:E$491,3,FALSE)</f>
        <v>12007.0037883642</v>
      </c>
      <c r="F52" s="55"/>
      <c r="G52" s="55"/>
      <c r="H52" s="55"/>
      <c r="I52" s="55" t="s">
        <v>403</v>
      </c>
      <c r="J52" s="54">
        <v>12007</v>
      </c>
      <c r="K52" s="54" t="s">
        <v>363</v>
      </c>
      <c r="M52" s="55"/>
      <c r="N52" s="56" t="s">
        <v>335</v>
      </c>
    </row>
    <row r="53" spans="1:14" ht="12.75" customHeight="1">
      <c r="A53" s="60" t="s">
        <v>400</v>
      </c>
      <c r="B53" s="58" t="s">
        <v>197</v>
      </c>
      <c r="C53" s="6">
        <v>42186.351000000002</v>
      </c>
      <c r="D53" s="55" t="s">
        <v>56</v>
      </c>
      <c r="E53" s="55">
        <f>VLOOKUP(C53,'Active 1'!C$21:E$491,3,FALSE)</f>
        <v>12020.538839115887</v>
      </c>
      <c r="F53" s="55"/>
      <c r="G53" s="55"/>
      <c r="H53" s="55"/>
      <c r="I53" s="55" t="s">
        <v>404</v>
      </c>
      <c r="J53" s="54">
        <v>12020.5</v>
      </c>
      <c r="K53" s="54" t="s">
        <v>378</v>
      </c>
      <c r="M53" s="55"/>
      <c r="N53" s="56" t="s">
        <v>331</v>
      </c>
    </row>
    <row r="54" spans="1:14" ht="12.75" customHeight="1">
      <c r="A54" s="60" t="s">
        <v>406</v>
      </c>
      <c r="B54" s="58" t="s">
        <v>195</v>
      </c>
      <c r="C54" s="6">
        <v>42361.684000000001</v>
      </c>
      <c r="D54" s="55" t="s">
        <v>56</v>
      </c>
      <c r="E54" s="55">
        <f>VLOOKUP(C54,'Active 1'!C$21:E$491,3,FALSE)</f>
        <v>12815.028646094366</v>
      </c>
      <c r="F54" s="55"/>
      <c r="G54" s="55"/>
      <c r="H54" s="55"/>
      <c r="I54" s="55" t="s">
        <v>405</v>
      </c>
      <c r="J54" s="54">
        <v>12815</v>
      </c>
      <c r="K54" s="54" t="s">
        <v>359</v>
      </c>
      <c r="M54" s="55"/>
      <c r="N54" s="56" t="s">
        <v>331</v>
      </c>
    </row>
    <row r="55" spans="1:14" ht="12.75" customHeight="1">
      <c r="A55" s="60" t="s">
        <v>406</v>
      </c>
      <c r="B55" s="58" t="s">
        <v>195</v>
      </c>
      <c r="C55" s="6">
        <v>42374.705999999998</v>
      </c>
      <c r="D55" s="55" t="s">
        <v>56</v>
      </c>
      <c r="E55" s="55">
        <f>VLOOKUP(C55,'Active 1'!C$21:E$491,3,FALSE)</f>
        <v>12874.035486030212</v>
      </c>
      <c r="F55" s="55"/>
      <c r="G55" s="55"/>
      <c r="H55" s="55"/>
      <c r="I55" s="55" t="s">
        <v>407</v>
      </c>
      <c r="J55" s="54">
        <v>12874</v>
      </c>
      <c r="K55" s="54" t="s">
        <v>376</v>
      </c>
      <c r="M55" s="55"/>
      <c r="N55" s="56" t="s">
        <v>331</v>
      </c>
    </row>
    <row r="56" spans="1:14" ht="12.75" customHeight="1">
      <c r="A56" s="60" t="s">
        <v>409</v>
      </c>
      <c r="B56" s="58" t="s">
        <v>195</v>
      </c>
      <c r="C56" s="6">
        <v>42390.591</v>
      </c>
      <c r="D56" s="55" t="s">
        <v>56</v>
      </c>
      <c r="E56" s="55">
        <f>VLOOKUP(C56,'Active 1'!C$21:E$491,3,FALSE)</f>
        <v>12946.015493124454</v>
      </c>
      <c r="F56" s="55"/>
      <c r="G56" s="55"/>
      <c r="H56" s="55"/>
      <c r="I56" s="55" t="s">
        <v>408</v>
      </c>
      <c r="J56" s="54">
        <v>12946</v>
      </c>
      <c r="K56" s="54" t="s">
        <v>347</v>
      </c>
      <c r="M56" s="55"/>
      <c r="N56" s="56" t="s">
        <v>331</v>
      </c>
    </row>
    <row r="57" spans="1:14" ht="12.75" customHeight="1">
      <c r="A57" s="60" t="s">
        <v>413</v>
      </c>
      <c r="B57" s="58" t="s">
        <v>195</v>
      </c>
      <c r="C57" s="6">
        <v>42459.886400000003</v>
      </c>
      <c r="D57" s="55" t="s">
        <v>57</v>
      </c>
      <c r="E57" s="55">
        <f>VLOOKUP(C57,'Active 1'!C$21:E$491,3,FALSE)</f>
        <v>13260.015076605596</v>
      </c>
      <c r="F57" s="55"/>
      <c r="G57" s="55"/>
      <c r="H57" s="55"/>
      <c r="I57" s="55" t="s">
        <v>410</v>
      </c>
      <c r="J57" s="54">
        <v>13260</v>
      </c>
      <c r="K57" s="54" t="s">
        <v>411</v>
      </c>
      <c r="M57" s="55" t="s">
        <v>326</v>
      </c>
      <c r="N57" s="56" t="s">
        <v>412</v>
      </c>
    </row>
    <row r="58" spans="1:14" ht="12.75" customHeight="1">
      <c r="A58" s="60" t="s">
        <v>413</v>
      </c>
      <c r="B58" s="58" t="s">
        <v>195</v>
      </c>
      <c r="C58" s="6">
        <v>42461.872100000001</v>
      </c>
      <c r="D58" s="55" t="s">
        <v>57</v>
      </c>
      <c r="E58" s="55">
        <f>VLOOKUP(C58,'Active 1'!C$21:E$491,3,FALSE)</f>
        <v>13269.012917341312</v>
      </c>
      <c r="F58" s="55"/>
      <c r="G58" s="55"/>
      <c r="H58" s="55"/>
      <c r="I58" s="55" t="s">
        <v>414</v>
      </c>
      <c r="J58" s="54">
        <v>13269</v>
      </c>
      <c r="K58" s="54" t="s">
        <v>415</v>
      </c>
      <c r="M58" s="55" t="s">
        <v>326</v>
      </c>
      <c r="N58" s="56" t="s">
        <v>412</v>
      </c>
    </row>
    <row r="59" spans="1:14" ht="12.75" customHeight="1">
      <c r="A59" s="60" t="s">
        <v>413</v>
      </c>
      <c r="B59" s="58" t="s">
        <v>197</v>
      </c>
      <c r="C59" s="6">
        <v>42466.837500000001</v>
      </c>
      <c r="D59" s="55" t="s">
        <v>57</v>
      </c>
      <c r="E59" s="55">
        <f>VLOOKUP(C59,'Active 1'!C$21:E$491,3,FALSE)</f>
        <v>13291.512730197828</v>
      </c>
      <c r="F59" s="55"/>
      <c r="G59" s="55"/>
      <c r="H59" s="55"/>
      <c r="I59" s="55" t="s">
        <v>416</v>
      </c>
      <c r="J59" s="54">
        <v>13291.5</v>
      </c>
      <c r="K59" s="54" t="s">
        <v>417</v>
      </c>
      <c r="M59" s="55" t="s">
        <v>326</v>
      </c>
      <c r="N59" s="56" t="s">
        <v>412</v>
      </c>
    </row>
    <row r="60" spans="1:14" ht="12.75" customHeight="1">
      <c r="A60" s="60" t="s">
        <v>413</v>
      </c>
      <c r="B60" s="58" t="s">
        <v>195</v>
      </c>
      <c r="C60" s="6">
        <v>42466.947999999997</v>
      </c>
      <c r="D60" s="55" t="s">
        <v>57</v>
      </c>
      <c r="E60" s="55">
        <f>VLOOKUP(C60,'Active 1'!C$21:E$491,3,FALSE)</f>
        <v>13292.013440980552</v>
      </c>
      <c r="F60" s="55"/>
      <c r="G60" s="55"/>
      <c r="H60" s="55"/>
      <c r="I60" s="55" t="s">
        <v>418</v>
      </c>
      <c r="J60" s="54">
        <v>13292</v>
      </c>
      <c r="K60" s="54" t="s">
        <v>419</v>
      </c>
      <c r="M60" s="55" t="s">
        <v>326</v>
      </c>
      <c r="N60" s="56" t="s">
        <v>412</v>
      </c>
    </row>
    <row r="61" spans="1:14" ht="12.75" customHeight="1">
      <c r="A61" s="60" t="s">
        <v>413</v>
      </c>
      <c r="B61" s="58" t="s">
        <v>195</v>
      </c>
      <c r="C61" s="6">
        <v>42467.830800000003</v>
      </c>
      <c r="D61" s="55" t="s">
        <v>57</v>
      </c>
      <c r="E61" s="55">
        <f>VLOOKUP(C61,'Active 1'!C$21:E$491,3,FALSE)</f>
        <v>13296.013689659387</v>
      </c>
      <c r="F61" s="55"/>
      <c r="G61" s="55"/>
      <c r="H61" s="55"/>
      <c r="I61" s="55" t="s">
        <v>420</v>
      </c>
      <c r="J61" s="54">
        <v>13296</v>
      </c>
      <c r="K61" s="54" t="s">
        <v>419</v>
      </c>
      <c r="M61" s="55" t="s">
        <v>326</v>
      </c>
      <c r="N61" s="56" t="s">
        <v>412</v>
      </c>
    </row>
    <row r="62" spans="1:14" ht="12.75" customHeight="1">
      <c r="A62" s="60" t="s">
        <v>413</v>
      </c>
      <c r="B62" s="58" t="s">
        <v>197</v>
      </c>
      <c r="C62" s="6">
        <v>42467.940600000002</v>
      </c>
      <c r="D62" s="55" t="s">
        <v>57</v>
      </c>
      <c r="E62" s="55">
        <f>VLOOKUP(C62,'Active 1'!C$21:E$491,3,FALSE)</f>
        <v>13296.511228518613</v>
      </c>
      <c r="F62" s="55"/>
      <c r="G62" s="55"/>
      <c r="H62" s="55"/>
      <c r="I62" s="55" t="s">
        <v>421</v>
      </c>
      <c r="J62" s="54">
        <v>13296.5</v>
      </c>
      <c r="K62" s="54" t="s">
        <v>422</v>
      </c>
      <c r="M62" s="55" t="s">
        <v>326</v>
      </c>
      <c r="N62" s="56" t="s">
        <v>412</v>
      </c>
    </row>
    <row r="63" spans="1:14" ht="12.75" customHeight="1">
      <c r="A63" s="60" t="s">
        <v>413</v>
      </c>
      <c r="B63" s="58" t="s">
        <v>195</v>
      </c>
      <c r="C63" s="6">
        <v>42484.823400000001</v>
      </c>
      <c r="D63" s="55" t="s">
        <v>57</v>
      </c>
      <c r="E63" s="55">
        <f>VLOOKUP(C63,'Active 1'!C$21:E$491,3,FALSE)</f>
        <v>13373.012586011248</v>
      </c>
      <c r="F63" s="55"/>
      <c r="G63" s="55"/>
      <c r="H63" s="55"/>
      <c r="I63" s="55" t="s">
        <v>423</v>
      </c>
      <c r="J63" s="54">
        <v>13373</v>
      </c>
      <c r="K63" s="54" t="s">
        <v>417</v>
      </c>
      <c r="M63" s="55" t="s">
        <v>326</v>
      </c>
      <c r="N63" s="56" t="s">
        <v>412</v>
      </c>
    </row>
    <row r="64" spans="1:14" ht="12.75" customHeight="1">
      <c r="A64" s="60" t="s">
        <v>427</v>
      </c>
      <c r="B64" s="58" t="s">
        <v>197</v>
      </c>
      <c r="C64" s="6">
        <v>42491.561000000002</v>
      </c>
      <c r="D64" s="55" t="s">
        <v>56</v>
      </c>
      <c r="E64" s="55">
        <f>VLOOKUP(C64,'Active 1'!C$21:E$491,3,FALSE)</f>
        <v>13403.542802932754</v>
      </c>
      <c r="F64" s="55"/>
      <c r="G64" s="55"/>
      <c r="H64" s="55"/>
      <c r="I64" s="55" t="s">
        <v>426</v>
      </c>
      <c r="J64" s="54">
        <v>13403.5</v>
      </c>
      <c r="K64" s="54" t="s">
        <v>378</v>
      </c>
      <c r="M64" s="55"/>
      <c r="N64" s="56" t="s">
        <v>331</v>
      </c>
    </row>
    <row r="65" spans="1:14" ht="12.75" customHeight="1">
      <c r="A65" s="60" t="s">
        <v>427</v>
      </c>
      <c r="B65" s="58" t="s">
        <v>197</v>
      </c>
      <c r="C65" s="6">
        <v>42502.370999999999</v>
      </c>
      <c r="D65" s="55" t="s">
        <v>56</v>
      </c>
      <c r="E65" s="55">
        <f>VLOOKUP(C65,'Active 1'!C$21:E$491,3,FALSE)</f>
        <v>13452.526364575089</v>
      </c>
      <c r="F65" s="55"/>
      <c r="G65" s="55"/>
      <c r="H65" s="55"/>
      <c r="I65" s="55" t="s">
        <v>428</v>
      </c>
      <c r="J65" s="54">
        <v>13452.5</v>
      </c>
      <c r="K65" s="54" t="s">
        <v>359</v>
      </c>
      <c r="M65" s="55"/>
      <c r="N65" s="56" t="s">
        <v>331</v>
      </c>
    </row>
    <row r="66" spans="1:14" ht="12.75" customHeight="1">
      <c r="A66" s="60" t="s">
        <v>427</v>
      </c>
      <c r="B66" s="58" t="s">
        <v>195</v>
      </c>
      <c r="C66" s="6">
        <v>42503.366000000002</v>
      </c>
      <c r="D66" s="55" t="s">
        <v>56</v>
      </c>
      <c r="E66" s="55">
        <f>VLOOKUP(C66,'Active 1'!C$21:E$491,3,FALSE)</f>
        <v>13457.035027279462</v>
      </c>
      <c r="F66" s="55"/>
      <c r="G66" s="55"/>
      <c r="H66" s="55"/>
      <c r="I66" s="55" t="s">
        <v>429</v>
      </c>
      <c r="J66" s="54">
        <v>13457</v>
      </c>
      <c r="K66" s="54" t="s">
        <v>376</v>
      </c>
      <c r="M66" s="55"/>
      <c r="N66" s="56" t="s">
        <v>331</v>
      </c>
    </row>
    <row r="67" spans="1:14" ht="12.75" customHeight="1">
      <c r="A67" s="60" t="s">
        <v>427</v>
      </c>
      <c r="B67" s="58" t="s">
        <v>197</v>
      </c>
      <c r="C67" s="6">
        <v>42503.474999999999</v>
      </c>
      <c r="D67" s="55" t="s">
        <v>56</v>
      </c>
      <c r="E67" s="55">
        <f>VLOOKUP(C67,'Active 1'!C$21:E$491,3,FALSE)</f>
        <v>13457.528941083241</v>
      </c>
      <c r="F67" s="55"/>
      <c r="G67" s="55"/>
      <c r="H67" s="55"/>
      <c r="I67" s="55" t="s">
        <v>430</v>
      </c>
      <c r="J67" s="54">
        <v>13457.5</v>
      </c>
      <c r="K67" s="54" t="s">
        <v>359</v>
      </c>
      <c r="M67" s="55"/>
      <c r="N67" s="56" t="s">
        <v>331</v>
      </c>
    </row>
    <row r="68" spans="1:14" ht="12.75" customHeight="1">
      <c r="A68" s="60" t="s">
        <v>432</v>
      </c>
      <c r="B68" s="58" t="s">
        <v>195</v>
      </c>
      <c r="C68" s="6">
        <v>42504.47</v>
      </c>
      <c r="D68" s="55" t="s">
        <v>56</v>
      </c>
      <c r="E68" s="55">
        <f>VLOOKUP(C68,'Active 1'!C$21:E$491,3,FALSE)</f>
        <v>13462.037603787614</v>
      </c>
      <c r="F68" s="55"/>
      <c r="G68" s="55"/>
      <c r="H68" s="55"/>
      <c r="I68" s="55" t="s">
        <v>431</v>
      </c>
      <c r="J68" s="54">
        <v>13462</v>
      </c>
      <c r="K68" s="54" t="s">
        <v>376</v>
      </c>
      <c r="M68" s="55"/>
      <c r="N68" s="56" t="s">
        <v>331</v>
      </c>
    </row>
    <row r="69" spans="1:14" ht="12.75" customHeight="1">
      <c r="A69" s="60" t="s">
        <v>432</v>
      </c>
      <c r="B69" s="58" t="s">
        <v>195</v>
      </c>
      <c r="C69" s="6">
        <v>42509.553</v>
      </c>
      <c r="D69" s="55" t="s">
        <v>56</v>
      </c>
      <c r="E69" s="55">
        <f>VLOOKUP(C69,'Active 1'!C$21:E$491,3,FALSE)</f>
        <v>13485.070299793902</v>
      </c>
      <c r="F69" s="55"/>
      <c r="G69" s="55"/>
      <c r="H69" s="55"/>
      <c r="I69" s="55" t="s">
        <v>433</v>
      </c>
      <c r="J69" s="54">
        <v>13485</v>
      </c>
      <c r="K69" s="54" t="s">
        <v>434</v>
      </c>
      <c r="M69" s="55"/>
      <c r="N69" s="56" t="s">
        <v>331</v>
      </c>
    </row>
    <row r="70" spans="1:14" ht="12.75" customHeight="1">
      <c r="A70" s="60" t="s">
        <v>432</v>
      </c>
      <c r="B70" s="58" t="s">
        <v>195</v>
      </c>
      <c r="C70" s="6">
        <v>42510.65</v>
      </c>
      <c r="D70" s="55" t="s">
        <v>56</v>
      </c>
      <c r="E70" s="55">
        <f>VLOOKUP(C70,'Active 1'!C$21:E$491,3,FALSE)</f>
        <v>13490.041157066957</v>
      </c>
      <c r="F70" s="55"/>
      <c r="G70" s="55"/>
      <c r="H70" s="55"/>
      <c r="I70" s="55" t="s">
        <v>435</v>
      </c>
      <c r="J70" s="54">
        <v>13490</v>
      </c>
      <c r="K70" s="54" t="s">
        <v>378</v>
      </c>
      <c r="M70" s="55"/>
      <c r="N70" s="56" t="s">
        <v>331</v>
      </c>
    </row>
    <row r="71" spans="1:14" ht="12.75" customHeight="1">
      <c r="A71" s="60" t="s">
        <v>432</v>
      </c>
      <c r="B71" s="58" t="s">
        <v>195</v>
      </c>
      <c r="C71" s="6">
        <v>42528.527999999998</v>
      </c>
      <c r="D71" s="55" t="s">
        <v>56</v>
      </c>
      <c r="E71" s="55">
        <f>VLOOKUP(C71,'Active 1'!C$21:E$491,3,FALSE)</f>
        <v>13571.0520835278</v>
      </c>
      <c r="F71" s="55"/>
      <c r="G71" s="55"/>
      <c r="H71" s="55"/>
      <c r="I71" s="55" t="s">
        <v>436</v>
      </c>
      <c r="J71" s="54">
        <v>13571</v>
      </c>
      <c r="K71" s="54" t="s">
        <v>339</v>
      </c>
      <c r="M71" s="55"/>
      <c r="N71" s="56" t="s">
        <v>331</v>
      </c>
    </row>
    <row r="72" spans="1:14" ht="12.75" customHeight="1">
      <c r="A72" s="60" t="s">
        <v>432</v>
      </c>
      <c r="B72" s="58" t="s">
        <v>197</v>
      </c>
      <c r="C72" s="6">
        <v>42530.398999999998</v>
      </c>
      <c r="D72" s="55" t="s">
        <v>56</v>
      </c>
      <c r="E72" s="55">
        <f>VLOOKUP(C72,'Active 1'!C$21:E$491,3,FALSE)</f>
        <v>13579.530181939714</v>
      </c>
      <c r="F72" s="55"/>
      <c r="G72" s="55"/>
      <c r="H72" s="55"/>
      <c r="I72" s="55" t="s">
        <v>437</v>
      </c>
      <c r="J72" s="54">
        <v>13579.5</v>
      </c>
      <c r="K72" s="54" t="s">
        <v>341</v>
      </c>
      <c r="M72" s="55"/>
      <c r="N72" s="56" t="s">
        <v>370</v>
      </c>
    </row>
    <row r="73" spans="1:14" ht="12.75" customHeight="1">
      <c r="A73" s="60" t="s">
        <v>432</v>
      </c>
      <c r="B73" s="58" t="s">
        <v>195</v>
      </c>
      <c r="C73" s="6">
        <v>42534.487000000001</v>
      </c>
      <c r="D73" s="55" t="s">
        <v>56</v>
      </c>
      <c r="E73" s="55">
        <f>VLOOKUP(C73,'Active 1'!C$21:E$491,3,FALSE)</f>
        <v>13598.054215241664</v>
      </c>
      <c r="F73" s="55"/>
      <c r="G73" s="55"/>
      <c r="H73" s="55"/>
      <c r="I73" s="55" t="s">
        <v>438</v>
      </c>
      <c r="J73" s="54">
        <v>13598</v>
      </c>
      <c r="K73" s="54" t="s">
        <v>439</v>
      </c>
      <c r="M73" s="55"/>
      <c r="N73" s="56" t="s">
        <v>370</v>
      </c>
    </row>
    <row r="74" spans="1:14" ht="12.75" customHeight="1">
      <c r="A74" s="60" t="s">
        <v>432</v>
      </c>
      <c r="B74" s="58" t="s">
        <v>195</v>
      </c>
      <c r="C74" s="6">
        <v>42540.436999999998</v>
      </c>
      <c r="D74" s="55" t="s">
        <v>56</v>
      </c>
      <c r="E74" s="55">
        <f>VLOOKUP(C74,'Active 1'!C$21:E$491,3,FALSE)</f>
        <v>13625.015565081794</v>
      </c>
      <c r="F74" s="55"/>
      <c r="G74" s="55"/>
      <c r="H74" s="55"/>
      <c r="I74" s="55" t="s">
        <v>440</v>
      </c>
      <c r="J74" s="54">
        <v>13625</v>
      </c>
      <c r="K74" s="54" t="s">
        <v>347</v>
      </c>
      <c r="M74" s="55"/>
      <c r="N74" s="56" t="s">
        <v>370</v>
      </c>
    </row>
    <row r="75" spans="1:14" ht="12.75" customHeight="1">
      <c r="A75" s="60" t="s">
        <v>432</v>
      </c>
      <c r="B75" s="58" t="s">
        <v>197</v>
      </c>
      <c r="C75" s="6">
        <v>42543.415000000001</v>
      </c>
      <c r="D75" s="55" t="s">
        <v>56</v>
      </c>
      <c r="E75" s="55">
        <f>VLOOKUP(C75,'Active 1'!C$21:E$491,3,FALSE)</f>
        <v>13638.509833959783</v>
      </c>
      <c r="F75" s="55"/>
      <c r="G75" s="55"/>
      <c r="H75" s="55"/>
      <c r="I75" s="55" t="s">
        <v>441</v>
      </c>
      <c r="J75" s="54">
        <v>13638.5</v>
      </c>
      <c r="K75" s="54" t="s">
        <v>334</v>
      </c>
      <c r="M75" s="55"/>
      <c r="N75" s="56" t="s">
        <v>370</v>
      </c>
    </row>
    <row r="76" spans="1:14" ht="12.75" customHeight="1">
      <c r="A76" s="60" t="s">
        <v>432</v>
      </c>
      <c r="B76" s="58" t="s">
        <v>195</v>
      </c>
      <c r="C76" s="6">
        <v>42546.398000000001</v>
      </c>
      <c r="D76" s="55" t="s">
        <v>56</v>
      </c>
      <c r="E76" s="55">
        <f>VLOOKUP(C76,'Active 1'!C$21:E$491,3,FALSE)</f>
        <v>13652.026759434262</v>
      </c>
      <c r="F76" s="55"/>
      <c r="G76" s="55"/>
      <c r="H76" s="55"/>
      <c r="I76" s="55" t="s">
        <v>442</v>
      </c>
      <c r="J76" s="54">
        <v>13652</v>
      </c>
      <c r="K76" s="54" t="s">
        <v>359</v>
      </c>
      <c r="M76" s="55"/>
      <c r="N76" s="56" t="s">
        <v>370</v>
      </c>
    </row>
    <row r="77" spans="1:14" ht="12.75" customHeight="1">
      <c r="A77" s="60" t="s">
        <v>432</v>
      </c>
      <c r="B77" s="58" t="s">
        <v>195</v>
      </c>
      <c r="C77" s="6">
        <v>42561.409</v>
      </c>
      <c r="D77" s="55" t="s">
        <v>56</v>
      </c>
      <c r="E77" s="55">
        <f>VLOOKUP(C77,'Active 1'!C$21:E$491,3,FALSE)</f>
        <v>13720.046393459534</v>
      </c>
      <c r="F77" s="55"/>
      <c r="G77" s="55"/>
      <c r="H77" s="55"/>
      <c r="I77" s="55" t="s">
        <v>443</v>
      </c>
      <c r="J77" s="54">
        <v>13720</v>
      </c>
      <c r="K77" s="54" t="s">
        <v>373</v>
      </c>
      <c r="M77" s="55"/>
      <c r="N77" s="56" t="s">
        <v>370</v>
      </c>
    </row>
    <row r="78" spans="1:14" ht="12.75" customHeight="1">
      <c r="A78" s="60" t="s">
        <v>445</v>
      </c>
      <c r="B78" s="58" t="s">
        <v>197</v>
      </c>
      <c r="C78" s="6">
        <v>42569.455999999998</v>
      </c>
      <c r="D78" s="55" t="s">
        <v>56</v>
      </c>
      <c r="E78" s="55">
        <f>VLOOKUP(C78,'Active 1'!C$21:E$491,3,FALSE)</f>
        <v>13756.509919873584</v>
      </c>
      <c r="F78" s="55"/>
      <c r="G78" s="55"/>
      <c r="H78" s="55"/>
      <c r="I78" s="55" t="s">
        <v>444</v>
      </c>
      <c r="J78" s="54">
        <v>13756.5</v>
      </c>
      <c r="K78" s="54" t="s">
        <v>334</v>
      </c>
      <c r="M78" s="55"/>
      <c r="N78" s="56" t="s">
        <v>370</v>
      </c>
    </row>
    <row r="79" spans="1:14" ht="12.75" customHeight="1">
      <c r="A79" s="60" t="s">
        <v>445</v>
      </c>
      <c r="B79" s="58" t="s">
        <v>197</v>
      </c>
      <c r="C79" s="6">
        <v>42571.442999999999</v>
      </c>
      <c r="D79" s="55" t="s">
        <v>56</v>
      </c>
      <c r="E79" s="55">
        <f>VLOOKUP(C79,'Active 1'!C$21:E$491,3,FALSE)</f>
        <v>13765.513651324407</v>
      </c>
      <c r="F79" s="55"/>
      <c r="G79" s="55"/>
      <c r="H79" s="55"/>
      <c r="I79" s="55" t="s">
        <v>446</v>
      </c>
      <c r="J79" s="54">
        <v>13765.5</v>
      </c>
      <c r="K79" s="54" t="s">
        <v>347</v>
      </c>
      <c r="M79" s="55"/>
      <c r="N79" s="56" t="s">
        <v>331</v>
      </c>
    </row>
    <row r="80" spans="1:14" ht="12.75" customHeight="1">
      <c r="A80" s="60" t="s">
        <v>448</v>
      </c>
      <c r="B80" s="58" t="s">
        <v>195</v>
      </c>
      <c r="C80" s="6">
        <v>42745.684999999998</v>
      </c>
      <c r="D80" s="55" t="s">
        <v>56</v>
      </c>
      <c r="E80" s="55">
        <f>VLOOKUP(C80,'Active 1'!C$21:E$491,3,FALSE)</f>
        <v>14555.059788945642</v>
      </c>
      <c r="F80" s="55"/>
      <c r="G80" s="55"/>
      <c r="H80" s="55"/>
      <c r="I80" s="55" t="s">
        <v>447</v>
      </c>
      <c r="J80" s="54">
        <v>14555</v>
      </c>
      <c r="K80" s="54" t="s">
        <v>392</v>
      </c>
      <c r="M80" s="55"/>
      <c r="N80" s="56" t="s">
        <v>331</v>
      </c>
    </row>
    <row r="81" spans="1:14" ht="12.75" customHeight="1">
      <c r="A81" s="60" t="s">
        <v>452</v>
      </c>
      <c r="B81" s="58" t="s">
        <v>195</v>
      </c>
      <c r="C81" s="6">
        <v>42749.645299999996</v>
      </c>
      <c r="D81" s="55" t="s">
        <v>57</v>
      </c>
      <c r="E81" s="55">
        <f>VLOOKUP(C81,'Active 1'!C$21:E$491,3,FALSE)</f>
        <v>14573.00517277285</v>
      </c>
      <c r="F81" s="55"/>
      <c r="G81" s="55"/>
      <c r="H81" s="55"/>
      <c r="I81" s="55" t="s">
        <v>449</v>
      </c>
      <c r="J81" s="54">
        <v>14573</v>
      </c>
      <c r="K81" s="54" t="s">
        <v>450</v>
      </c>
      <c r="M81" s="55" t="s">
        <v>326</v>
      </c>
      <c r="N81" s="56" t="s">
        <v>451</v>
      </c>
    </row>
    <row r="82" spans="1:14" ht="12.75" customHeight="1">
      <c r="A82" s="60" t="s">
        <v>454</v>
      </c>
      <c r="B82" s="58" t="s">
        <v>197</v>
      </c>
      <c r="C82" s="6">
        <v>42775.584999999999</v>
      </c>
      <c r="D82" s="55" t="s">
        <v>56</v>
      </c>
      <c r="E82" s="55">
        <f>VLOOKUP(C82,'Active 1'!C$21:E$491,3,FALSE)</f>
        <v>14690.546236041499</v>
      </c>
      <c r="F82" s="55"/>
      <c r="G82" s="55"/>
      <c r="H82" s="55"/>
      <c r="I82" s="55" t="s">
        <v>453</v>
      </c>
      <c r="J82" s="54">
        <v>14690.5</v>
      </c>
      <c r="K82" s="54" t="s">
        <v>373</v>
      </c>
      <c r="M82" s="55"/>
      <c r="N82" s="56" t="s">
        <v>335</v>
      </c>
    </row>
    <row r="83" spans="1:14" ht="12.75" customHeight="1">
      <c r="A83" s="60" t="s">
        <v>458</v>
      </c>
      <c r="B83" s="58" t="s">
        <v>195</v>
      </c>
      <c r="C83" s="6">
        <v>42806.580999999998</v>
      </c>
      <c r="D83" s="55" t="s">
        <v>56</v>
      </c>
      <c r="E83" s="55">
        <f>VLOOKUP(C83,'Active 1'!C$21:E$491,3,FALSE)</f>
        <v>14830.999009091092</v>
      </c>
      <c r="F83" s="55"/>
      <c r="G83" s="55"/>
      <c r="H83" s="55"/>
      <c r="I83" s="55" t="s">
        <v>457</v>
      </c>
      <c r="J83" s="54">
        <v>14831</v>
      </c>
      <c r="K83" s="54" t="s">
        <v>367</v>
      </c>
      <c r="M83" s="55"/>
      <c r="N83" s="56" t="s">
        <v>331</v>
      </c>
    </row>
    <row r="84" spans="1:14" ht="12.75" customHeight="1">
      <c r="A84" s="60" t="s">
        <v>452</v>
      </c>
      <c r="B84" s="58" t="s">
        <v>197</v>
      </c>
      <c r="C84" s="6">
        <v>42815.519</v>
      </c>
      <c r="D84" s="55" t="s">
        <v>57</v>
      </c>
      <c r="E84" s="55">
        <f>VLOOKUP(C84,'Active 1'!C$21:E$491,3,FALSE)</f>
        <v>14871.499941002228</v>
      </c>
      <c r="F84" s="55"/>
      <c r="G84" s="55"/>
      <c r="H84" s="55"/>
      <c r="I84" s="55" t="s">
        <v>463</v>
      </c>
      <c r="J84" s="54">
        <v>14871.5</v>
      </c>
      <c r="K84" s="54" t="s">
        <v>464</v>
      </c>
      <c r="M84" s="55" t="s">
        <v>326</v>
      </c>
      <c r="N84" s="56" t="s">
        <v>451</v>
      </c>
    </row>
    <row r="85" spans="1:14" ht="12.75" customHeight="1">
      <c r="A85" s="60" t="s">
        <v>458</v>
      </c>
      <c r="B85" s="58" t="s">
        <v>195</v>
      </c>
      <c r="C85" s="6">
        <v>42829.54</v>
      </c>
      <c r="D85" s="55" t="s">
        <v>56</v>
      </c>
      <c r="E85" s="55">
        <f>VLOOKUP(C85,'Active 1'!C$21:E$491,3,FALSE)</f>
        <v>14935.033568919653</v>
      </c>
      <c r="F85" s="55"/>
      <c r="G85" s="55"/>
      <c r="H85" s="55"/>
      <c r="I85" s="55" t="s">
        <v>465</v>
      </c>
      <c r="J85" s="54">
        <v>14935</v>
      </c>
      <c r="K85" s="54" t="s">
        <v>341</v>
      </c>
      <c r="M85" s="55"/>
      <c r="N85" s="56" t="s">
        <v>331</v>
      </c>
    </row>
    <row r="86" spans="1:14" ht="12.75" customHeight="1">
      <c r="A86" s="60" t="s">
        <v>468</v>
      </c>
      <c r="B86" s="58" t="s">
        <v>195</v>
      </c>
      <c r="C86" s="6">
        <v>42841.447999999997</v>
      </c>
      <c r="D86" s="55" t="s">
        <v>56</v>
      </c>
      <c r="E86" s="55">
        <f>VLOOKUP(C86,'Active 1'!C$21:E$491,3,FALSE)</f>
        <v>14988.99251915433</v>
      </c>
      <c r="F86" s="55"/>
      <c r="G86" s="55"/>
      <c r="H86" s="55"/>
      <c r="I86" s="55" t="s">
        <v>466</v>
      </c>
      <c r="J86" s="54">
        <v>14989</v>
      </c>
      <c r="K86" s="54" t="s">
        <v>467</v>
      </c>
      <c r="M86" s="55"/>
      <c r="N86" s="56" t="s">
        <v>370</v>
      </c>
    </row>
    <row r="87" spans="1:14" ht="12.75" customHeight="1">
      <c r="A87" s="60" t="s">
        <v>468</v>
      </c>
      <c r="B87" s="58" t="s">
        <v>195</v>
      </c>
      <c r="C87" s="6">
        <v>42858.447</v>
      </c>
      <c r="D87" s="55" t="s">
        <v>56</v>
      </c>
      <c r="E87" s="55">
        <f>VLOOKUP(C87,'Active 1'!C$21:E$491,3,FALSE)</f>
        <v>15066.020415949743</v>
      </c>
      <c r="F87" s="55"/>
      <c r="G87" s="55"/>
      <c r="H87" s="55"/>
      <c r="I87" s="55" t="s">
        <v>469</v>
      </c>
      <c r="J87" s="54">
        <v>15066</v>
      </c>
      <c r="K87" s="54" t="s">
        <v>330</v>
      </c>
      <c r="M87" s="55"/>
      <c r="N87" s="56" t="s">
        <v>370</v>
      </c>
    </row>
    <row r="88" spans="1:14" ht="12.75" customHeight="1">
      <c r="A88" s="60" t="s">
        <v>468</v>
      </c>
      <c r="B88" s="58" t="s">
        <v>195</v>
      </c>
      <c r="C88" s="6">
        <v>42866.406999999999</v>
      </c>
      <c r="D88" s="55" t="s">
        <v>56</v>
      </c>
      <c r="E88" s="55">
        <f>VLOOKUP(C88,'Active 1'!C$21:E$491,3,FALSE)</f>
        <v>15102.08971758462</v>
      </c>
      <c r="F88" s="55"/>
      <c r="G88" s="55"/>
      <c r="H88" s="55"/>
      <c r="I88" s="55" t="s">
        <v>470</v>
      </c>
      <c r="J88" s="54">
        <v>15102</v>
      </c>
      <c r="K88" s="54" t="s">
        <v>387</v>
      </c>
      <c r="M88" s="55"/>
      <c r="N88" s="56" t="s">
        <v>331</v>
      </c>
    </row>
    <row r="89" spans="1:14" ht="12.75" customHeight="1">
      <c r="A89" s="60" t="s">
        <v>468</v>
      </c>
      <c r="B89" s="58" t="s">
        <v>197</v>
      </c>
      <c r="C89" s="6">
        <v>42866.504000000001</v>
      </c>
      <c r="D89" s="55" t="s">
        <v>56</v>
      </c>
      <c r="E89" s="55">
        <f>VLOOKUP(C89,'Active 1'!C$21:E$491,3,FALSE)</f>
        <v>15102.52925555681</v>
      </c>
      <c r="F89" s="55"/>
      <c r="G89" s="55"/>
      <c r="H89" s="55"/>
      <c r="I89" s="55" t="s">
        <v>471</v>
      </c>
      <c r="J89" s="54">
        <v>15102.5</v>
      </c>
      <c r="K89" s="54" t="s">
        <v>359</v>
      </c>
      <c r="M89" s="55"/>
      <c r="N89" s="56" t="s">
        <v>331</v>
      </c>
    </row>
    <row r="90" spans="1:14" ht="12.75" customHeight="1">
      <c r="A90" s="60" t="s">
        <v>468</v>
      </c>
      <c r="B90" s="58" t="s">
        <v>197</v>
      </c>
      <c r="C90" s="6">
        <v>42867.38</v>
      </c>
      <c r="D90" s="55" t="s">
        <v>56</v>
      </c>
      <c r="E90" s="55">
        <f>VLOOKUP(C90,'Active 1'!C$21:E$491,3,FALSE)</f>
        <v>15106.498691264353</v>
      </c>
      <c r="F90" s="55"/>
      <c r="G90" s="55"/>
      <c r="H90" s="55"/>
      <c r="I90" s="55" t="s">
        <v>472</v>
      </c>
      <c r="J90" s="54">
        <v>15106.5</v>
      </c>
      <c r="K90" s="54" t="s">
        <v>367</v>
      </c>
      <c r="M90" s="55"/>
      <c r="N90" s="56" t="s">
        <v>370</v>
      </c>
    </row>
    <row r="91" spans="1:14" ht="12.75" customHeight="1">
      <c r="A91" s="60" t="s">
        <v>468</v>
      </c>
      <c r="B91" s="58" t="s">
        <v>195</v>
      </c>
      <c r="C91" s="6">
        <v>42870.362999999998</v>
      </c>
      <c r="D91" s="55" t="s">
        <v>56</v>
      </c>
      <c r="E91" s="55">
        <f>VLOOKUP(C91,'Active 1'!C$21:E$491,3,FALSE)</f>
        <v>15120.015616738832</v>
      </c>
      <c r="F91" s="55"/>
      <c r="G91" s="55"/>
      <c r="H91" s="55"/>
      <c r="I91" s="55" t="s">
        <v>473</v>
      </c>
      <c r="J91" s="54">
        <v>15120</v>
      </c>
      <c r="K91" s="54" t="s">
        <v>347</v>
      </c>
      <c r="M91" s="55"/>
      <c r="N91" s="56" t="s">
        <v>370</v>
      </c>
    </row>
    <row r="92" spans="1:14" ht="12.75" customHeight="1">
      <c r="A92" s="60" t="s">
        <v>468</v>
      </c>
      <c r="B92" s="58" t="s">
        <v>195</v>
      </c>
      <c r="C92" s="6">
        <v>42872.353999999999</v>
      </c>
      <c r="D92" s="55" t="s">
        <v>56</v>
      </c>
      <c r="E92" s="55">
        <f>VLOOKUP(C92,'Active 1'!C$21:E$491,3,FALSE)</f>
        <v>15129.037473466862</v>
      </c>
      <c r="F92" s="55"/>
      <c r="G92" s="55"/>
      <c r="H92" s="55"/>
      <c r="I92" s="55" t="s">
        <v>474</v>
      </c>
      <c r="J92" s="54">
        <v>15129</v>
      </c>
      <c r="K92" s="54" t="s">
        <v>376</v>
      </c>
      <c r="M92" s="55"/>
      <c r="N92" s="56" t="s">
        <v>331</v>
      </c>
    </row>
    <row r="93" spans="1:14" ht="12.75" customHeight="1">
      <c r="A93" s="60" t="s">
        <v>468</v>
      </c>
      <c r="B93" s="58" t="s">
        <v>197</v>
      </c>
      <c r="C93" s="6">
        <v>42880.406000000003</v>
      </c>
      <c r="D93" s="55" t="s">
        <v>56</v>
      </c>
      <c r="E93" s="55">
        <f>VLOOKUP(C93,'Active 1'!C$21:E$491,3,FALSE)</f>
        <v>15165.523656477439</v>
      </c>
      <c r="F93" s="55"/>
      <c r="G93" s="55"/>
      <c r="H93" s="55"/>
      <c r="I93" s="55" t="s">
        <v>475</v>
      </c>
      <c r="J93" s="54">
        <v>15165.5</v>
      </c>
      <c r="K93" s="54" t="s">
        <v>330</v>
      </c>
      <c r="M93" s="55"/>
      <c r="N93" s="56" t="s">
        <v>370</v>
      </c>
    </row>
    <row r="94" spans="1:14" ht="12.75" customHeight="1">
      <c r="A94" s="60" t="s">
        <v>468</v>
      </c>
      <c r="B94" s="58" t="s">
        <v>197</v>
      </c>
      <c r="C94" s="6">
        <v>42886.370999999999</v>
      </c>
      <c r="D94" s="55" t="s">
        <v>56</v>
      </c>
      <c r="E94" s="55">
        <f>VLOOKUP(C94,'Active 1'!C$21:E$491,3,FALSE)</f>
        <v>15192.552976107079</v>
      </c>
      <c r="F94" s="55"/>
      <c r="G94" s="55"/>
      <c r="H94" s="55"/>
      <c r="I94" s="55" t="s">
        <v>476</v>
      </c>
      <c r="J94" s="54">
        <v>15192.5</v>
      </c>
      <c r="K94" s="54" t="s">
        <v>439</v>
      </c>
      <c r="M94" s="55"/>
      <c r="N94" s="56" t="s">
        <v>331</v>
      </c>
    </row>
    <row r="95" spans="1:14" ht="12.75" customHeight="1">
      <c r="A95" s="60" t="s">
        <v>468</v>
      </c>
      <c r="B95" s="58" t="s">
        <v>195</v>
      </c>
      <c r="C95" s="6">
        <v>42887.351999999999</v>
      </c>
      <c r="D95" s="55" t="s">
        <v>56</v>
      </c>
      <c r="E95" s="55">
        <f>VLOOKUP(C95,'Active 1'!C$21:E$491,3,FALSE)</f>
        <v>15196.998200341226</v>
      </c>
      <c r="F95" s="55"/>
      <c r="G95" s="55"/>
      <c r="H95" s="55"/>
      <c r="I95" s="55" t="s">
        <v>477</v>
      </c>
      <c r="J95" s="54">
        <v>15197</v>
      </c>
      <c r="K95" s="54" t="s">
        <v>367</v>
      </c>
      <c r="M95" s="55"/>
      <c r="N95" s="56" t="s">
        <v>331</v>
      </c>
    </row>
    <row r="96" spans="1:14" ht="12.75" customHeight="1">
      <c r="A96" s="60" t="s">
        <v>468</v>
      </c>
      <c r="B96" s="58" t="s">
        <v>195</v>
      </c>
      <c r="C96" s="6">
        <v>42887.360000000001</v>
      </c>
      <c r="D96" s="55" t="s">
        <v>56</v>
      </c>
      <c r="E96" s="55">
        <f>VLOOKUP(C96,'Active 1'!C$21:E$491,3,FALSE)</f>
        <v>15197.03445089564</v>
      </c>
      <c r="F96" s="55"/>
      <c r="G96" s="55"/>
      <c r="H96" s="55"/>
      <c r="I96" s="55" t="s">
        <v>478</v>
      </c>
      <c r="J96" s="54">
        <v>15197</v>
      </c>
      <c r="K96" s="54" t="s">
        <v>376</v>
      </c>
      <c r="M96" s="55"/>
      <c r="N96" s="56" t="s">
        <v>335</v>
      </c>
    </row>
    <row r="97" spans="1:14" ht="12.75" customHeight="1">
      <c r="A97" s="60" t="s">
        <v>468</v>
      </c>
      <c r="B97" s="58" t="s">
        <v>197</v>
      </c>
      <c r="C97" s="6">
        <v>42889.447999999997</v>
      </c>
      <c r="D97" s="55" t="s">
        <v>56</v>
      </c>
      <c r="E97" s="55">
        <f>VLOOKUP(C97,'Active 1'!C$21:E$491,3,FALSE)</f>
        <v>15206.495845595828</v>
      </c>
      <c r="F97" s="55"/>
      <c r="G97" s="55"/>
      <c r="H97" s="55"/>
      <c r="I97" s="55" t="s">
        <v>479</v>
      </c>
      <c r="J97" s="54">
        <v>15206.5</v>
      </c>
      <c r="K97" s="54" t="s">
        <v>480</v>
      </c>
      <c r="M97" s="55"/>
      <c r="N97" s="56" t="s">
        <v>370</v>
      </c>
    </row>
    <row r="98" spans="1:14" ht="12.75" customHeight="1">
      <c r="A98" s="60" t="s">
        <v>468</v>
      </c>
      <c r="B98" s="58" t="s">
        <v>195</v>
      </c>
      <c r="C98" s="6">
        <v>42898.389000000003</v>
      </c>
      <c r="D98" s="55" t="s">
        <v>56</v>
      </c>
      <c r="E98" s="55">
        <f>VLOOKUP(C98,'Active 1'!C$21:E$491,3,FALSE)</f>
        <v>15247.010371464887</v>
      </c>
      <c r="F98" s="55"/>
      <c r="G98" s="55"/>
      <c r="H98" s="55"/>
      <c r="I98" s="55" t="s">
        <v>481</v>
      </c>
      <c r="J98" s="54">
        <v>15247</v>
      </c>
      <c r="K98" s="54" t="s">
        <v>334</v>
      </c>
      <c r="M98" s="55"/>
      <c r="N98" s="56" t="s">
        <v>370</v>
      </c>
    </row>
    <row r="99" spans="1:14" ht="12.75" customHeight="1">
      <c r="A99" s="60" t="s">
        <v>483</v>
      </c>
      <c r="B99" s="58" t="s">
        <v>195</v>
      </c>
      <c r="C99" s="6">
        <v>42900.372000000003</v>
      </c>
      <c r="D99" s="55" t="s">
        <v>56</v>
      </c>
      <c r="E99" s="55">
        <f>VLOOKUP(C99,'Active 1'!C$21:E$491,3,FALSE)</f>
        <v>15255.995977638502</v>
      </c>
      <c r="F99" s="55"/>
      <c r="G99" s="55"/>
      <c r="H99" s="55"/>
      <c r="I99" s="55" t="s">
        <v>482</v>
      </c>
      <c r="J99" s="54">
        <v>15256</v>
      </c>
      <c r="K99" s="54" t="s">
        <v>480</v>
      </c>
      <c r="M99" s="55"/>
      <c r="N99" s="56" t="s">
        <v>335</v>
      </c>
    </row>
    <row r="100" spans="1:14" ht="12.75" customHeight="1">
      <c r="A100" s="60" t="s">
        <v>483</v>
      </c>
      <c r="B100" s="58" t="s">
        <v>197</v>
      </c>
      <c r="C100" s="6">
        <v>42904.462</v>
      </c>
      <c r="D100" s="55" t="s">
        <v>56</v>
      </c>
      <c r="E100" s="55">
        <f>VLOOKUP(C100,'Active 1'!C$21:E$491,3,FALSE)</f>
        <v>15274.529073579022</v>
      </c>
      <c r="F100" s="55"/>
      <c r="G100" s="55"/>
      <c r="H100" s="55"/>
      <c r="I100" s="55" t="s">
        <v>484</v>
      </c>
      <c r="J100" s="54">
        <v>15274.5</v>
      </c>
      <c r="K100" s="54" t="s">
        <v>359</v>
      </c>
      <c r="M100" s="55"/>
      <c r="N100" s="56" t="s">
        <v>370</v>
      </c>
    </row>
    <row r="101" spans="1:14" ht="12.75" customHeight="1">
      <c r="A101" s="60" t="s">
        <v>483</v>
      </c>
      <c r="B101" s="58" t="s">
        <v>195</v>
      </c>
      <c r="C101" s="6">
        <v>42913.402000000002</v>
      </c>
      <c r="D101" s="55" t="s">
        <v>56</v>
      </c>
      <c r="E101" s="55">
        <f>VLOOKUP(C101,'Active 1'!C$21:E$491,3,FALSE)</f>
        <v>15315.039068128761</v>
      </c>
      <c r="F101" s="55"/>
      <c r="G101" s="55"/>
      <c r="H101" s="55"/>
      <c r="I101" s="55" t="s">
        <v>485</v>
      </c>
      <c r="J101" s="54">
        <v>15315</v>
      </c>
      <c r="K101" s="54" t="s">
        <v>378</v>
      </c>
      <c r="M101" s="55"/>
      <c r="N101" s="56" t="s">
        <v>370</v>
      </c>
    </row>
    <row r="102" spans="1:14" ht="12.75" customHeight="1">
      <c r="A102" s="60" t="s">
        <v>483</v>
      </c>
      <c r="B102" s="58" t="s">
        <v>197</v>
      </c>
      <c r="C102" s="6">
        <v>42913.504000000001</v>
      </c>
      <c r="D102" s="55" t="s">
        <v>56</v>
      </c>
      <c r="E102" s="55">
        <f>VLOOKUP(C102,'Active 1'!C$21:E$491,3,FALSE)</f>
        <v>15315.501262697446</v>
      </c>
      <c r="F102" s="55"/>
      <c r="G102" s="55"/>
      <c r="H102" s="55"/>
      <c r="I102" s="55" t="s">
        <v>486</v>
      </c>
      <c r="J102" s="54">
        <v>15315.5</v>
      </c>
      <c r="K102" s="54" t="s">
        <v>487</v>
      </c>
      <c r="M102" s="55"/>
      <c r="N102" s="56" t="s">
        <v>331</v>
      </c>
    </row>
    <row r="103" spans="1:14" ht="12.75" customHeight="1">
      <c r="A103" s="60" t="s">
        <v>489</v>
      </c>
      <c r="B103" s="58" t="s">
        <v>197</v>
      </c>
      <c r="C103" s="6">
        <v>43177.671999999999</v>
      </c>
      <c r="D103" s="55" t="s">
        <v>56</v>
      </c>
      <c r="E103" s="55">
        <f>VLOOKUP(C103,'Active 1'!C$21:E$491,3,FALSE)</f>
        <v>16512.530819768224</v>
      </c>
      <c r="F103" s="55"/>
      <c r="G103" s="55"/>
      <c r="H103" s="55"/>
      <c r="I103" s="55" t="s">
        <v>488</v>
      </c>
      <c r="J103" s="54">
        <v>16512.5</v>
      </c>
      <c r="K103" s="54" t="s">
        <v>341</v>
      </c>
      <c r="M103" s="55"/>
      <c r="N103" s="56" t="s">
        <v>331</v>
      </c>
    </row>
    <row r="104" spans="1:14" ht="12.75" customHeight="1">
      <c r="A104" s="60" t="s">
        <v>489</v>
      </c>
      <c r="B104" s="58" t="s">
        <v>197</v>
      </c>
      <c r="C104" s="6">
        <v>43188.485000000001</v>
      </c>
      <c r="D104" s="55" t="s">
        <v>56</v>
      </c>
      <c r="E104" s="55">
        <f>VLOOKUP(C104,'Active 1'!C$21:E$491,3,FALSE)</f>
        <v>16561.527975368481</v>
      </c>
      <c r="F104" s="55"/>
      <c r="G104" s="55"/>
      <c r="H104" s="55"/>
      <c r="I104" s="55" t="s">
        <v>490</v>
      </c>
      <c r="J104" s="54">
        <v>16561.5</v>
      </c>
      <c r="K104" s="54" t="s">
        <v>359</v>
      </c>
      <c r="M104" s="55"/>
      <c r="N104" s="56" t="s">
        <v>370</v>
      </c>
    </row>
    <row r="105" spans="1:14" ht="12.75" customHeight="1">
      <c r="A105" s="60" t="s">
        <v>493</v>
      </c>
      <c r="B105" s="58" t="s">
        <v>197</v>
      </c>
      <c r="C105" s="6">
        <v>43190.917999999998</v>
      </c>
      <c r="D105" s="55" t="s">
        <v>56</v>
      </c>
      <c r="E105" s="55">
        <f>VLOOKUP(C105,'Active 1'!C$21:E$491,3,FALSE)</f>
        <v>16572.552675227471</v>
      </c>
      <c r="F105" s="55"/>
      <c r="G105" s="55"/>
      <c r="H105" s="55"/>
      <c r="I105" s="55" t="s">
        <v>491</v>
      </c>
      <c r="J105" s="54">
        <v>16572.5</v>
      </c>
      <c r="K105" s="54" t="s">
        <v>439</v>
      </c>
      <c r="M105" s="55"/>
      <c r="N105" s="56" t="s">
        <v>492</v>
      </c>
    </row>
    <row r="106" spans="1:14" ht="12.75" customHeight="1">
      <c r="A106" s="60" t="s">
        <v>495</v>
      </c>
      <c r="B106" s="58" t="s">
        <v>195</v>
      </c>
      <c r="C106" s="6">
        <v>43212.427000000003</v>
      </c>
      <c r="D106" s="55" t="s">
        <v>56</v>
      </c>
      <c r="E106" s="55">
        <f>VLOOKUP(C106,'Active 1'!C$21:E$491,3,FALSE)</f>
        <v>16670.016822069792</v>
      </c>
      <c r="F106" s="55"/>
      <c r="G106" s="55"/>
      <c r="H106" s="55"/>
      <c r="I106" s="55" t="s">
        <v>494</v>
      </c>
      <c r="J106" s="54">
        <v>16670</v>
      </c>
      <c r="K106" s="54" t="s">
        <v>354</v>
      </c>
      <c r="M106" s="55"/>
      <c r="N106" s="56" t="s">
        <v>370</v>
      </c>
    </row>
    <row r="107" spans="1:14" ht="12.75" customHeight="1">
      <c r="A107" s="60" t="s">
        <v>495</v>
      </c>
      <c r="B107" s="58" t="s">
        <v>197</v>
      </c>
      <c r="C107" s="6">
        <v>43222.468000000001</v>
      </c>
      <c r="D107" s="55" t="s">
        <v>56</v>
      </c>
      <c r="E107" s="55">
        <f>VLOOKUP(C107,'Active 1'!C$21:E$491,3,FALSE)</f>
        <v>16715.515799169763</v>
      </c>
      <c r="F107" s="55"/>
      <c r="G107" s="55"/>
      <c r="H107" s="55"/>
      <c r="I107" s="55" t="s">
        <v>496</v>
      </c>
      <c r="J107" s="54">
        <v>16715.5</v>
      </c>
      <c r="K107" s="54" t="s">
        <v>347</v>
      </c>
      <c r="M107" s="55"/>
      <c r="N107" s="56" t="s">
        <v>370</v>
      </c>
    </row>
    <row r="108" spans="1:14" ht="12.75" customHeight="1">
      <c r="A108" s="60" t="s">
        <v>495</v>
      </c>
      <c r="B108" s="58" t="s">
        <v>197</v>
      </c>
      <c r="C108" s="6">
        <v>43239.459000000003</v>
      </c>
      <c r="D108" s="55" t="s">
        <v>56</v>
      </c>
      <c r="E108" s="55">
        <f>VLOOKUP(C108,'Active 1'!C$21:E$491,3,FALSE)</f>
        <v>16792.50744541076</v>
      </c>
      <c r="F108" s="55"/>
      <c r="G108" s="55"/>
      <c r="H108" s="55"/>
      <c r="I108" s="55" t="s">
        <v>497</v>
      </c>
      <c r="J108" s="54">
        <v>16792.5</v>
      </c>
      <c r="K108" s="54" t="s">
        <v>334</v>
      </c>
      <c r="M108" s="55"/>
      <c r="N108" s="56" t="s">
        <v>370</v>
      </c>
    </row>
    <row r="109" spans="1:14" ht="12.75" customHeight="1">
      <c r="A109" s="60" t="s">
        <v>501</v>
      </c>
      <c r="B109" s="58" t="s">
        <v>197</v>
      </c>
      <c r="C109" s="6">
        <v>43244.326999999997</v>
      </c>
      <c r="D109" s="55" t="s">
        <v>56</v>
      </c>
      <c r="E109" s="55">
        <f>VLOOKUP(C109,'Active 1'!C$21:E$491,3,FALSE)</f>
        <v>16814.565907767344</v>
      </c>
      <c r="F109" s="55"/>
      <c r="G109" s="55"/>
      <c r="H109" s="55"/>
      <c r="I109" s="55" t="s">
        <v>498</v>
      </c>
      <c r="J109" s="54">
        <v>16814.5</v>
      </c>
      <c r="K109" s="54" t="s">
        <v>499</v>
      </c>
      <c r="M109" s="55"/>
      <c r="N109" s="56" t="s">
        <v>500</v>
      </c>
    </row>
    <row r="110" spans="1:14" ht="12.75" customHeight="1">
      <c r="A110" s="60" t="s">
        <v>501</v>
      </c>
      <c r="B110" s="58" t="s">
        <v>195</v>
      </c>
      <c r="C110" s="6">
        <v>43244.432999999997</v>
      </c>
      <c r="D110" s="55" t="s">
        <v>56</v>
      </c>
      <c r="E110" s="55">
        <f>VLOOKUP(C110,'Active 1'!C$21:E$491,3,FALSE)</f>
        <v>16815.046227613235</v>
      </c>
      <c r="F110" s="55"/>
      <c r="G110" s="55"/>
      <c r="H110" s="55"/>
      <c r="I110" s="55" t="s">
        <v>502</v>
      </c>
      <c r="J110" s="54">
        <v>16815</v>
      </c>
      <c r="K110" s="54" t="s">
        <v>373</v>
      </c>
      <c r="M110" s="55"/>
      <c r="N110" s="56" t="s">
        <v>500</v>
      </c>
    </row>
    <row r="111" spans="1:14" ht="12.75" customHeight="1">
      <c r="A111" s="60" t="s">
        <v>501</v>
      </c>
      <c r="B111" s="58" t="s">
        <v>197</v>
      </c>
      <c r="C111" s="6">
        <v>43249.400999999998</v>
      </c>
      <c r="D111" s="55" t="s">
        <v>56</v>
      </c>
      <c r="E111" s="55">
        <f>VLOOKUP(C111,'Active 1'!C$21:E$491,3,FALSE)</f>
        <v>16837.557821899936</v>
      </c>
      <c r="F111" s="55"/>
      <c r="G111" s="55"/>
      <c r="H111" s="55"/>
      <c r="I111" s="55" t="s">
        <v>503</v>
      </c>
      <c r="J111" s="54">
        <v>16837.5</v>
      </c>
      <c r="K111" s="54" t="s">
        <v>392</v>
      </c>
      <c r="M111" s="55"/>
      <c r="N111" s="56" t="s">
        <v>500</v>
      </c>
    </row>
    <row r="112" spans="1:14" ht="12.75" customHeight="1">
      <c r="A112" s="60" t="s">
        <v>495</v>
      </c>
      <c r="B112" s="58" t="s">
        <v>195</v>
      </c>
      <c r="C112" s="6">
        <v>43250.381000000001</v>
      </c>
      <c r="D112" s="55" t="s">
        <v>56</v>
      </c>
      <c r="E112" s="55">
        <f>VLOOKUP(C112,'Active 1'!C$21:E$491,3,FALSE)</f>
        <v>16841.998514814797</v>
      </c>
      <c r="F112" s="55"/>
      <c r="G112" s="55"/>
      <c r="H112" s="55"/>
      <c r="I112" s="55" t="s">
        <v>504</v>
      </c>
      <c r="J112" s="54">
        <v>16842</v>
      </c>
      <c r="K112" s="54" t="s">
        <v>367</v>
      </c>
      <c r="M112" s="55"/>
      <c r="N112" s="56" t="s">
        <v>505</v>
      </c>
    </row>
    <row r="113" spans="1:14" ht="12.75" customHeight="1">
      <c r="A113" s="60" t="s">
        <v>501</v>
      </c>
      <c r="B113" s="58" t="s">
        <v>195</v>
      </c>
      <c r="C113" s="6">
        <v>43250.392999999996</v>
      </c>
      <c r="D113" s="55" t="s">
        <v>56</v>
      </c>
      <c r="E113" s="55">
        <f>VLOOKUP(C113,'Active 1'!C$21:E$491,3,FALSE)</f>
        <v>16842.052890646384</v>
      </c>
      <c r="F113" s="55"/>
      <c r="G113" s="55"/>
      <c r="H113" s="55"/>
      <c r="I113" s="55" t="s">
        <v>506</v>
      </c>
      <c r="J113" s="54">
        <v>16842</v>
      </c>
      <c r="K113" s="54" t="s">
        <v>439</v>
      </c>
      <c r="M113" s="55"/>
      <c r="N113" s="56" t="s">
        <v>500</v>
      </c>
    </row>
    <row r="114" spans="1:14" ht="12.75" customHeight="1">
      <c r="A114" s="60" t="s">
        <v>495</v>
      </c>
      <c r="B114" s="58" t="s">
        <v>197</v>
      </c>
      <c r="C114" s="6">
        <v>43254.466999999997</v>
      </c>
      <c r="D114" s="55" t="s">
        <v>56</v>
      </c>
      <c r="E114" s="55">
        <f>VLOOKUP(C114,'Active 1'!C$21:E$491,3,FALSE)</f>
        <v>16860.51348547811</v>
      </c>
      <c r="F114" s="55"/>
      <c r="G114" s="55"/>
      <c r="H114" s="55"/>
      <c r="I114" s="55" t="s">
        <v>507</v>
      </c>
      <c r="J114" s="54">
        <v>16860.5</v>
      </c>
      <c r="K114" s="54" t="s">
        <v>347</v>
      </c>
      <c r="M114" s="55"/>
      <c r="N114" s="56" t="s">
        <v>335</v>
      </c>
    </row>
    <row r="115" spans="1:14" ht="12.75" customHeight="1">
      <c r="A115" s="60" t="s">
        <v>493</v>
      </c>
      <c r="B115" s="58" t="s">
        <v>197</v>
      </c>
      <c r="C115" s="6">
        <v>43275.665000000001</v>
      </c>
      <c r="D115" s="55" t="s">
        <v>56</v>
      </c>
      <c r="E115" s="55">
        <f>VLOOKUP(C115,'Active 1'!C$21:E$491,3,FALSE)</f>
        <v>16956.568392017853</v>
      </c>
      <c r="F115" s="55"/>
      <c r="G115" s="55"/>
      <c r="H115" s="55"/>
      <c r="I115" s="55" t="s">
        <v>508</v>
      </c>
      <c r="J115" s="54">
        <v>16956.5</v>
      </c>
      <c r="K115" s="54" t="s">
        <v>499</v>
      </c>
      <c r="M115" s="55"/>
      <c r="N115" s="56" t="s">
        <v>492</v>
      </c>
    </row>
    <row r="116" spans="1:14" ht="12.75" customHeight="1">
      <c r="A116" s="60" t="s">
        <v>493</v>
      </c>
      <c r="B116" s="58" t="s">
        <v>195</v>
      </c>
      <c r="C116" s="6">
        <v>43538.822999999997</v>
      </c>
      <c r="D116" s="55" t="s">
        <v>56</v>
      </c>
      <c r="E116" s="55">
        <f>VLOOKUP(C116,'Active 1'!C$21:E$491,3,FALSE)</f>
        <v>18149.02131659475</v>
      </c>
      <c r="F116" s="55"/>
      <c r="G116" s="55"/>
      <c r="H116" s="55"/>
      <c r="I116" s="55" t="s">
        <v>511</v>
      </c>
      <c r="J116" s="54">
        <v>18149</v>
      </c>
      <c r="K116" s="54" t="s">
        <v>330</v>
      </c>
      <c r="M116" s="55"/>
      <c r="N116" s="56" t="s">
        <v>492</v>
      </c>
    </row>
    <row r="117" spans="1:14" ht="12.75" customHeight="1">
      <c r="A117" s="60" t="s">
        <v>513</v>
      </c>
      <c r="B117" s="58" t="s">
        <v>195</v>
      </c>
      <c r="C117" s="6">
        <v>43575.451999999997</v>
      </c>
      <c r="D117" s="55" t="s">
        <v>56</v>
      </c>
      <c r="E117" s="55">
        <f>VLOOKUP(C117,'Active 1'!C$21:E$491,3,FALSE)</f>
        <v>18314.999011266122</v>
      </c>
      <c r="F117" s="55"/>
      <c r="G117" s="55"/>
      <c r="H117" s="55"/>
      <c r="I117" s="55" t="s">
        <v>512</v>
      </c>
      <c r="J117" s="54">
        <v>18315</v>
      </c>
      <c r="K117" s="54" t="s">
        <v>367</v>
      </c>
      <c r="M117" s="55"/>
      <c r="N117" s="56" t="s">
        <v>370</v>
      </c>
    </row>
    <row r="118" spans="1:14" ht="12.75" customHeight="1">
      <c r="A118" s="60" t="s">
        <v>493</v>
      </c>
      <c r="B118" s="58" t="s">
        <v>197</v>
      </c>
      <c r="C118" s="6">
        <v>43610.663999999997</v>
      </c>
      <c r="D118" s="55" t="s">
        <v>56</v>
      </c>
      <c r="E118" s="55">
        <f>VLOOKUP(C118,'Active 1'!C$21:E$491,3,FALSE)</f>
        <v>18474.555826488162</v>
      </c>
      <c r="F118" s="55"/>
      <c r="G118" s="55"/>
      <c r="H118" s="55"/>
      <c r="I118" s="55" t="s">
        <v>514</v>
      </c>
      <c r="J118" s="54">
        <v>18474.5</v>
      </c>
      <c r="K118" s="54" t="s">
        <v>439</v>
      </c>
      <c r="M118" s="55"/>
      <c r="N118" s="56" t="s">
        <v>492</v>
      </c>
    </row>
    <row r="119" spans="1:14" ht="12.75" customHeight="1">
      <c r="A119" s="60" t="s">
        <v>513</v>
      </c>
      <c r="B119" s="58" t="s">
        <v>195</v>
      </c>
      <c r="C119" s="6">
        <v>43611.438999999998</v>
      </c>
      <c r="D119" s="55" t="s">
        <v>56</v>
      </c>
      <c r="E119" s="55">
        <f>VLOOKUP(C119,'Active 1'!C$21:E$491,3,FALSE)</f>
        <v>18478.067598946338</v>
      </c>
      <c r="F119" s="55"/>
      <c r="G119" s="55"/>
      <c r="H119" s="55"/>
      <c r="I119" s="55" t="s">
        <v>515</v>
      </c>
      <c r="J119" s="54">
        <v>18478</v>
      </c>
      <c r="K119" s="54" t="s">
        <v>499</v>
      </c>
      <c r="M119" s="55"/>
      <c r="N119" s="56" t="s">
        <v>505</v>
      </c>
    </row>
    <row r="120" spans="1:14" ht="12.75" customHeight="1">
      <c r="A120" s="60" t="s">
        <v>513</v>
      </c>
      <c r="B120" s="58" t="s">
        <v>197</v>
      </c>
      <c r="C120" s="6">
        <v>43612.419000000002</v>
      </c>
      <c r="D120" s="55" t="s">
        <v>56</v>
      </c>
      <c r="E120" s="55">
        <f>VLOOKUP(C120,'Active 1'!C$21:E$491,3,FALSE)</f>
        <v>18482.508291861202</v>
      </c>
      <c r="F120" s="55"/>
      <c r="G120" s="55"/>
      <c r="H120" s="55"/>
      <c r="I120" s="55" t="s">
        <v>516</v>
      </c>
      <c r="J120" s="54">
        <v>18482.5</v>
      </c>
      <c r="K120" s="54" t="s">
        <v>334</v>
      </c>
      <c r="M120" s="55"/>
      <c r="N120" s="56" t="s">
        <v>370</v>
      </c>
    </row>
    <row r="121" spans="1:14" ht="12.75" customHeight="1">
      <c r="A121" s="60" t="s">
        <v>513</v>
      </c>
      <c r="B121" s="58" t="s">
        <v>197</v>
      </c>
      <c r="C121" s="6">
        <v>43642.436000000002</v>
      </c>
      <c r="D121" s="55" t="s">
        <v>56</v>
      </c>
      <c r="E121" s="55">
        <f>VLOOKUP(C121,'Active 1'!C$21:E$491,3,FALSE)</f>
        <v>18618.52490331525</v>
      </c>
      <c r="F121" s="55"/>
      <c r="G121" s="55"/>
      <c r="H121" s="55"/>
      <c r="I121" s="55" t="s">
        <v>517</v>
      </c>
      <c r="J121" s="54">
        <v>18618.5</v>
      </c>
      <c r="K121" s="54" t="s">
        <v>330</v>
      </c>
      <c r="M121" s="55"/>
      <c r="N121" s="56" t="s">
        <v>370</v>
      </c>
    </row>
    <row r="122" spans="1:14" ht="12.75" customHeight="1">
      <c r="A122" s="60" t="s">
        <v>513</v>
      </c>
      <c r="B122" s="58" t="s">
        <v>197</v>
      </c>
      <c r="C122" s="6">
        <v>43657.440999999999</v>
      </c>
      <c r="D122" s="55" t="s">
        <v>56</v>
      </c>
      <c r="E122" s="55">
        <f>VLOOKUP(C122,'Active 1'!C$21:E$491,3,FALSE)</f>
        <v>18686.517349424714</v>
      </c>
      <c r="F122" s="55"/>
      <c r="G122" s="55"/>
      <c r="H122" s="55"/>
      <c r="I122" s="55" t="s">
        <v>518</v>
      </c>
      <c r="J122" s="54">
        <v>18686.5</v>
      </c>
      <c r="K122" s="54" t="s">
        <v>354</v>
      </c>
      <c r="M122" s="55"/>
      <c r="N122" s="56" t="s">
        <v>370</v>
      </c>
    </row>
    <row r="123" spans="1:14" ht="12.75" customHeight="1">
      <c r="A123" s="60" t="s">
        <v>513</v>
      </c>
      <c r="B123" s="58" t="s">
        <v>197</v>
      </c>
      <c r="C123" s="6">
        <v>43663.396000000001</v>
      </c>
      <c r="D123" s="55" t="s">
        <v>56</v>
      </c>
      <c r="E123" s="55">
        <f>VLOOKUP(C123,'Active 1'!C$21:E$491,3,FALSE)</f>
        <v>18713.501355861368</v>
      </c>
      <c r="F123" s="55"/>
      <c r="G123" s="55"/>
      <c r="H123" s="55"/>
      <c r="I123" s="55" t="s">
        <v>519</v>
      </c>
      <c r="J123" s="54">
        <v>18713.5</v>
      </c>
      <c r="K123" s="54" t="s">
        <v>487</v>
      </c>
      <c r="M123" s="55"/>
      <c r="N123" s="56" t="s">
        <v>505</v>
      </c>
    </row>
    <row r="124" spans="1:14" ht="12.75" customHeight="1">
      <c r="A124" s="60" t="s">
        <v>513</v>
      </c>
      <c r="B124" s="58" t="s">
        <v>195</v>
      </c>
      <c r="C124" s="6">
        <v>43673.438000000002</v>
      </c>
      <c r="D124" s="55" t="s">
        <v>56</v>
      </c>
      <c r="E124" s="55">
        <f>VLOOKUP(C124,'Active 1'!C$21:E$491,3,FALSE)</f>
        <v>18759.004864280658</v>
      </c>
      <c r="F124" s="55"/>
      <c r="G124" s="55"/>
      <c r="H124" s="55"/>
      <c r="I124" s="55" t="s">
        <v>520</v>
      </c>
      <c r="J124" s="54">
        <v>18759</v>
      </c>
      <c r="K124" s="54" t="s">
        <v>363</v>
      </c>
      <c r="M124" s="55"/>
      <c r="N124" s="56" t="s">
        <v>370</v>
      </c>
    </row>
    <row r="125" spans="1:14" ht="12.75" customHeight="1">
      <c r="A125" s="60" t="s">
        <v>522</v>
      </c>
      <c r="B125" s="58" t="s">
        <v>195</v>
      </c>
      <c r="C125" s="6">
        <v>43954.373</v>
      </c>
      <c r="D125" s="55" t="s">
        <v>56</v>
      </c>
      <c r="E125" s="55">
        <f>VLOOKUP(C125,'Active 1'!C$21:E$491,3,FALSE)</f>
        <v>20032.011052069029</v>
      </c>
      <c r="F125" s="55"/>
      <c r="G125" s="55"/>
      <c r="H125" s="55"/>
      <c r="I125" s="55" t="s">
        <v>521</v>
      </c>
      <c r="J125" s="54">
        <v>20032</v>
      </c>
      <c r="K125" s="54" t="s">
        <v>334</v>
      </c>
      <c r="M125" s="55"/>
      <c r="N125" s="56" t="s">
        <v>370</v>
      </c>
    </row>
    <row r="126" spans="1:14" ht="12.75" customHeight="1">
      <c r="A126" s="60" t="s">
        <v>522</v>
      </c>
      <c r="B126" s="58" t="s">
        <v>197</v>
      </c>
      <c r="C126" s="6">
        <v>43957.358999999997</v>
      </c>
      <c r="D126" s="55" t="s">
        <v>56</v>
      </c>
      <c r="E126" s="55">
        <f>VLOOKUP(C126,'Active 1'!C$21:E$491,3,FALSE)</f>
        <v>20045.541571501399</v>
      </c>
      <c r="F126" s="55"/>
      <c r="G126" s="55"/>
      <c r="H126" s="55"/>
      <c r="I126" s="55" t="s">
        <v>523</v>
      </c>
      <c r="J126" s="54">
        <v>20045.5</v>
      </c>
      <c r="K126" s="54" t="s">
        <v>378</v>
      </c>
      <c r="M126" s="55"/>
      <c r="N126" s="56" t="s">
        <v>505</v>
      </c>
    </row>
    <row r="127" spans="1:14" ht="12.75" customHeight="1">
      <c r="A127" s="60" t="s">
        <v>493</v>
      </c>
      <c r="B127" s="58" t="s">
        <v>195</v>
      </c>
      <c r="C127" s="6">
        <v>43970.714999999997</v>
      </c>
      <c r="D127" s="55" t="s">
        <v>56</v>
      </c>
      <c r="E127" s="55">
        <f>VLOOKUP(C127,'Active 1'!C$21:E$491,3,FALSE)</f>
        <v>20106.061872083745</v>
      </c>
      <c r="F127" s="55"/>
      <c r="G127" s="55"/>
      <c r="H127" s="55"/>
      <c r="I127" s="55" t="s">
        <v>524</v>
      </c>
      <c r="J127" s="54">
        <v>20106</v>
      </c>
      <c r="K127" s="54" t="s">
        <v>525</v>
      </c>
      <c r="M127" s="55"/>
      <c r="N127" s="56" t="s">
        <v>492</v>
      </c>
    </row>
    <row r="128" spans="1:14" ht="12.75" customHeight="1">
      <c r="A128" s="60" t="s">
        <v>527</v>
      </c>
      <c r="B128" s="58" t="s">
        <v>197</v>
      </c>
      <c r="C128" s="6">
        <v>43981.411</v>
      </c>
      <c r="D128" s="55" t="s">
        <v>56</v>
      </c>
      <c r="E128" s="55">
        <f>VLOOKUP(C128,'Active 1'!C$21:E$491,3,FALSE)</f>
        <v>20154.52886332581</v>
      </c>
      <c r="F128" s="55"/>
      <c r="G128" s="55"/>
      <c r="H128" s="55"/>
      <c r="I128" s="55" t="s">
        <v>526</v>
      </c>
      <c r="J128" s="54">
        <v>20154.5</v>
      </c>
      <c r="K128" s="54" t="s">
        <v>359</v>
      </c>
      <c r="M128" s="55"/>
      <c r="N128" s="56" t="s">
        <v>370</v>
      </c>
    </row>
    <row r="129" spans="1:14" ht="12.75" customHeight="1">
      <c r="A129" s="60" t="s">
        <v>493</v>
      </c>
      <c r="B129" s="58" t="s">
        <v>197</v>
      </c>
      <c r="C129" s="6">
        <v>43982.739000000001</v>
      </c>
      <c r="D129" s="55" t="s">
        <v>56</v>
      </c>
      <c r="E129" s="55">
        <f>VLOOKUP(C129,'Active 1'!C$21:E$491,3,FALSE)</f>
        <v>20160.546455357362</v>
      </c>
      <c r="F129" s="55"/>
      <c r="G129" s="55"/>
      <c r="H129" s="55"/>
      <c r="I129" s="55" t="s">
        <v>528</v>
      </c>
      <c r="J129" s="54">
        <v>20160.5</v>
      </c>
      <c r="K129" s="54" t="s">
        <v>373</v>
      </c>
      <c r="M129" s="55"/>
      <c r="N129" s="56" t="s">
        <v>492</v>
      </c>
    </row>
    <row r="130" spans="1:14" ht="12.75" customHeight="1">
      <c r="A130" s="60" t="s">
        <v>527</v>
      </c>
      <c r="B130" s="58" t="s">
        <v>197</v>
      </c>
      <c r="C130" s="6">
        <v>43983.394</v>
      </c>
      <c r="D130" s="55" t="s">
        <v>56</v>
      </c>
      <c r="E130" s="55">
        <f>VLOOKUP(C130,'Active 1'!C$21:E$491,3,FALSE)</f>
        <v>20163.514469499423</v>
      </c>
      <c r="F130" s="55"/>
      <c r="G130" s="55"/>
      <c r="H130" s="55"/>
      <c r="I130" s="55" t="s">
        <v>529</v>
      </c>
      <c r="J130" s="54">
        <v>20163.5</v>
      </c>
      <c r="K130" s="54" t="s">
        <v>347</v>
      </c>
      <c r="M130" s="55"/>
      <c r="N130" s="56" t="s">
        <v>505</v>
      </c>
    </row>
    <row r="131" spans="1:14" ht="12.75" customHeight="1">
      <c r="A131" s="60" t="s">
        <v>527</v>
      </c>
      <c r="B131" s="58" t="s">
        <v>195</v>
      </c>
      <c r="C131" s="6">
        <v>43988.36</v>
      </c>
      <c r="D131" s="55" t="s">
        <v>56</v>
      </c>
      <c r="E131" s="55">
        <f>VLOOKUP(C131,'Active 1'!C$21:E$491,3,FALSE)</f>
        <v>20186.01700114752</v>
      </c>
      <c r="F131" s="55"/>
      <c r="G131" s="55"/>
      <c r="H131" s="55"/>
      <c r="I131" s="55" t="s">
        <v>530</v>
      </c>
      <c r="J131" s="54">
        <v>20186</v>
      </c>
      <c r="K131" s="54" t="s">
        <v>354</v>
      </c>
      <c r="M131" s="55"/>
      <c r="N131" s="56" t="s">
        <v>370</v>
      </c>
    </row>
    <row r="132" spans="1:14" ht="12.75" customHeight="1">
      <c r="A132" s="60" t="s">
        <v>527</v>
      </c>
      <c r="B132" s="58" t="s">
        <v>195</v>
      </c>
      <c r="C132" s="6">
        <v>44008.442000000003</v>
      </c>
      <c r="D132" s="55" t="s">
        <v>56</v>
      </c>
      <c r="E132" s="55">
        <f>VLOOKUP(C132,'Active 1'!C$21:E$491,3,FALSE)</f>
        <v>20277.014955347491</v>
      </c>
      <c r="F132" s="55"/>
      <c r="G132" s="55"/>
      <c r="H132" s="55"/>
      <c r="I132" s="55" t="s">
        <v>531</v>
      </c>
      <c r="J132" s="54">
        <v>20277</v>
      </c>
      <c r="K132" s="54" t="s">
        <v>347</v>
      </c>
      <c r="M132" s="55"/>
      <c r="N132" s="56" t="s">
        <v>370</v>
      </c>
    </row>
    <row r="133" spans="1:14" ht="12.75" customHeight="1">
      <c r="A133" s="60" t="s">
        <v>527</v>
      </c>
      <c r="B133" s="58" t="s">
        <v>197</v>
      </c>
      <c r="C133" s="6">
        <v>44017.387000000002</v>
      </c>
      <c r="D133" s="55" t="s">
        <v>56</v>
      </c>
      <c r="E133" s="55">
        <f>VLOOKUP(C133,'Active 1'!C$21:E$491,3,FALSE)</f>
        <v>20317.547606493721</v>
      </c>
      <c r="F133" s="55"/>
      <c r="G133" s="55"/>
      <c r="H133" s="55"/>
      <c r="I133" s="55" t="s">
        <v>532</v>
      </c>
      <c r="J133" s="54">
        <v>20317.5</v>
      </c>
      <c r="K133" s="54" t="s">
        <v>339</v>
      </c>
      <c r="M133" s="55"/>
      <c r="N133" s="56" t="s">
        <v>505</v>
      </c>
    </row>
    <row r="134" spans="1:14" ht="12.75" customHeight="1">
      <c r="A134" s="60" t="s">
        <v>535</v>
      </c>
      <c r="B134" s="58" t="s">
        <v>195</v>
      </c>
      <c r="C134" s="6">
        <v>44046.394</v>
      </c>
      <c r="D134" s="55" t="s">
        <v>56</v>
      </c>
      <c r="E134" s="55">
        <f>VLOOKUP(C134,'Active 1'!C$21:E$491,3,FALSE)</f>
        <v>20448.987585453891</v>
      </c>
      <c r="F134" s="55"/>
      <c r="G134" s="55"/>
      <c r="H134" s="55"/>
      <c r="I134" s="55" t="s">
        <v>533</v>
      </c>
      <c r="J134" s="54">
        <v>20449</v>
      </c>
      <c r="K134" s="54" t="s">
        <v>534</v>
      </c>
      <c r="M134" s="55"/>
      <c r="N134" s="56" t="s">
        <v>505</v>
      </c>
    </row>
    <row r="135" spans="1:14" ht="12.75" customHeight="1">
      <c r="A135" s="60" t="s">
        <v>493</v>
      </c>
      <c r="B135" s="58" t="s">
        <v>197</v>
      </c>
      <c r="C135" s="6">
        <v>44279.781999999999</v>
      </c>
      <c r="D135" s="55" t="s">
        <v>56</v>
      </c>
      <c r="E135" s="55">
        <f>VLOOKUP(C135,'Active 1'!C$21:E$491,3,FALSE)</f>
        <v>21506.543134444062</v>
      </c>
      <c r="F135" s="55"/>
      <c r="G135" s="55"/>
      <c r="H135" s="55"/>
      <c r="I135" s="55" t="s">
        <v>536</v>
      </c>
      <c r="J135" s="54">
        <v>21506.5</v>
      </c>
      <c r="K135" s="54" t="s">
        <v>373</v>
      </c>
      <c r="M135" s="55"/>
      <c r="N135" s="56" t="s">
        <v>492</v>
      </c>
    </row>
    <row r="136" spans="1:14" ht="12.75" customHeight="1">
      <c r="A136" s="60" t="s">
        <v>540</v>
      </c>
      <c r="B136" s="58" t="s">
        <v>197</v>
      </c>
      <c r="C136" s="6">
        <v>44289.491499999996</v>
      </c>
      <c r="D136" s="55" t="s">
        <v>57</v>
      </c>
      <c r="E136" s="55">
        <f>VLOOKUP(C136,'Active 1'!C$21:E$491,3,FALSE)</f>
        <v>21550.539979195797</v>
      </c>
      <c r="F136" s="55"/>
      <c r="G136" s="55"/>
      <c r="H136" s="55"/>
      <c r="I136" s="55" t="s">
        <v>537</v>
      </c>
      <c r="J136" s="54">
        <v>21550.5</v>
      </c>
      <c r="K136" s="54" t="s">
        <v>538</v>
      </c>
      <c r="M136" s="55" t="s">
        <v>326</v>
      </c>
      <c r="N136" s="56" t="s">
        <v>539</v>
      </c>
    </row>
    <row r="137" spans="1:14" ht="12.75" customHeight="1">
      <c r="A137" s="60" t="s">
        <v>540</v>
      </c>
      <c r="B137" s="58" t="s">
        <v>195</v>
      </c>
      <c r="C137" s="6">
        <v>44289.600599999998</v>
      </c>
      <c r="D137" s="55" t="s">
        <v>57</v>
      </c>
      <c r="E137" s="55">
        <f>VLOOKUP(C137,'Active 1'!C$21:E$491,3,FALSE)</f>
        <v>21551.034346131528</v>
      </c>
      <c r="F137" s="55"/>
      <c r="G137" s="55"/>
      <c r="H137" s="55"/>
      <c r="I137" s="55" t="s">
        <v>541</v>
      </c>
      <c r="J137" s="54">
        <v>21551</v>
      </c>
      <c r="K137" s="54" t="s">
        <v>542</v>
      </c>
      <c r="M137" s="55" t="s">
        <v>326</v>
      </c>
      <c r="N137" s="56" t="s">
        <v>539</v>
      </c>
    </row>
    <row r="138" spans="1:14" ht="12.75" customHeight="1">
      <c r="A138" s="60" t="s">
        <v>540</v>
      </c>
      <c r="B138" s="58" t="s">
        <v>197</v>
      </c>
      <c r="C138" s="6">
        <v>44289.712200000002</v>
      </c>
      <c r="D138" s="55" t="s">
        <v>57</v>
      </c>
      <c r="E138" s="55">
        <f>VLOOKUP(C138,'Active 1'!C$21:E$491,3,FALSE)</f>
        <v>21551.540041365519</v>
      </c>
      <c r="F138" s="55"/>
      <c r="G138" s="55"/>
      <c r="H138" s="55"/>
      <c r="I138" s="55" t="s">
        <v>543</v>
      </c>
      <c r="J138" s="54">
        <v>21551.5</v>
      </c>
      <c r="K138" s="54" t="s">
        <v>538</v>
      </c>
      <c r="M138" s="55" t="s">
        <v>326</v>
      </c>
      <c r="N138" s="56" t="s">
        <v>539</v>
      </c>
    </row>
    <row r="139" spans="1:14" ht="12.75" customHeight="1">
      <c r="A139" s="60" t="s">
        <v>545</v>
      </c>
      <c r="B139" s="58" t="s">
        <v>197</v>
      </c>
      <c r="C139" s="6">
        <v>44336.493999999999</v>
      </c>
      <c r="D139" s="55" t="s">
        <v>56</v>
      </c>
      <c r="E139" s="55">
        <f>VLOOKUP(C139,'Active 1'!C$21:E$491,3,FALSE)</f>
        <v>21763.523314634691</v>
      </c>
      <c r="F139" s="55"/>
      <c r="G139" s="55"/>
      <c r="H139" s="55"/>
      <c r="I139" s="55" t="s">
        <v>544</v>
      </c>
      <c r="J139" s="54">
        <v>21763.5</v>
      </c>
      <c r="K139" s="54" t="s">
        <v>330</v>
      </c>
      <c r="M139" s="55"/>
      <c r="N139" s="56" t="s">
        <v>370</v>
      </c>
    </row>
    <row r="140" spans="1:14" ht="12.75" customHeight="1">
      <c r="A140" s="60" t="s">
        <v>545</v>
      </c>
      <c r="B140" s="58" t="s">
        <v>197</v>
      </c>
      <c r="C140" s="6">
        <v>44337.379000000001</v>
      </c>
      <c r="D140" s="55" t="s">
        <v>56</v>
      </c>
      <c r="E140" s="55">
        <f>VLOOKUP(C140,'Active 1'!C$21:E$491,3,FALSE)</f>
        <v>21767.533532215966</v>
      </c>
      <c r="F140" s="55"/>
      <c r="G140" s="55"/>
      <c r="H140" s="55"/>
      <c r="I140" s="55" t="s">
        <v>546</v>
      </c>
      <c r="J140" s="54">
        <v>21767.5</v>
      </c>
      <c r="K140" s="54" t="s">
        <v>341</v>
      </c>
      <c r="M140" s="55"/>
      <c r="N140" s="56" t="s">
        <v>505</v>
      </c>
    </row>
    <row r="141" spans="1:14" ht="12.75" customHeight="1">
      <c r="A141" s="60" t="s">
        <v>545</v>
      </c>
      <c r="B141" s="58" t="s">
        <v>195</v>
      </c>
      <c r="C141" s="6">
        <v>44339.472000000002</v>
      </c>
      <c r="D141" s="55" t="s">
        <v>56</v>
      </c>
      <c r="E141" s="55">
        <f>VLOOKUP(C141,'Active 1'!C$21:E$491,3,FALSE)</f>
        <v>21777.017583512679</v>
      </c>
      <c r="F141" s="55"/>
      <c r="G141" s="55"/>
      <c r="H141" s="55"/>
      <c r="I141" s="55" t="s">
        <v>547</v>
      </c>
      <c r="J141" s="54">
        <v>21777</v>
      </c>
      <c r="K141" s="54" t="s">
        <v>354</v>
      </c>
      <c r="M141" s="55"/>
      <c r="N141" s="56" t="s">
        <v>370</v>
      </c>
    </row>
    <row r="142" spans="1:14" ht="12.75" customHeight="1">
      <c r="A142" s="60" t="s">
        <v>545</v>
      </c>
      <c r="B142" s="58" t="s">
        <v>195</v>
      </c>
      <c r="C142" s="6">
        <v>44342.341999999997</v>
      </c>
      <c r="D142" s="55" t="s">
        <v>56</v>
      </c>
      <c r="E142" s="55">
        <f>VLOOKUP(C142,'Active 1'!C$21:E$491,3,FALSE)</f>
        <v>21790.02246990614</v>
      </c>
      <c r="F142" s="55"/>
      <c r="G142" s="55"/>
      <c r="H142" s="55"/>
      <c r="I142" s="55" t="s">
        <v>548</v>
      </c>
      <c r="J142" s="54">
        <v>21790</v>
      </c>
      <c r="K142" s="54" t="s">
        <v>330</v>
      </c>
      <c r="M142" s="55"/>
      <c r="N142" s="56" t="s">
        <v>505</v>
      </c>
    </row>
    <row r="143" spans="1:14" ht="12.75" customHeight="1">
      <c r="A143" s="60" t="s">
        <v>545</v>
      </c>
      <c r="B143" s="58" t="s">
        <v>197</v>
      </c>
      <c r="C143" s="6">
        <v>44342.438999999998</v>
      </c>
      <c r="D143" s="55" t="s">
        <v>56</v>
      </c>
      <c r="E143" s="55">
        <f>VLOOKUP(C143,'Active 1'!C$21:E$491,3,FALSE)</f>
        <v>21790.46200787833</v>
      </c>
      <c r="F143" s="55"/>
      <c r="G143" s="55"/>
      <c r="H143" s="55"/>
      <c r="I143" s="55" t="s">
        <v>549</v>
      </c>
      <c r="J143" s="54">
        <v>21790.5</v>
      </c>
      <c r="K143" s="54" t="s">
        <v>550</v>
      </c>
      <c r="M143" s="55"/>
      <c r="N143" s="56" t="s">
        <v>335</v>
      </c>
    </row>
    <row r="144" spans="1:14" ht="12.75" customHeight="1">
      <c r="A144" s="60" t="s">
        <v>552</v>
      </c>
      <c r="B144" s="58" t="s">
        <v>195</v>
      </c>
      <c r="C144" s="6">
        <v>44362.423999999999</v>
      </c>
      <c r="D144" s="55" t="s">
        <v>56</v>
      </c>
      <c r="E144" s="55">
        <f>VLOOKUP(C144,'Active 1'!C$21:E$491,3,FALSE)</f>
        <v>21881.020424106111</v>
      </c>
      <c r="F144" s="55"/>
      <c r="G144" s="55"/>
      <c r="H144" s="55"/>
      <c r="I144" s="55" t="s">
        <v>551</v>
      </c>
      <c r="J144" s="54">
        <v>21881</v>
      </c>
      <c r="K144" s="54" t="s">
        <v>330</v>
      </c>
      <c r="M144" s="55"/>
      <c r="N144" s="56" t="s">
        <v>370</v>
      </c>
    </row>
    <row r="145" spans="1:14" ht="12.75" customHeight="1">
      <c r="A145" s="60" t="s">
        <v>552</v>
      </c>
      <c r="B145" s="58" t="s">
        <v>197</v>
      </c>
      <c r="C145" s="6">
        <v>44371.358</v>
      </c>
      <c r="D145" s="55" t="s">
        <v>56</v>
      </c>
      <c r="E145" s="55">
        <f>VLOOKUP(C145,'Active 1'!C$21:E$491,3,FALSE)</f>
        <v>21921.50323074004</v>
      </c>
      <c r="F145" s="55"/>
      <c r="G145" s="55"/>
      <c r="H145" s="55"/>
      <c r="I145" s="55" t="s">
        <v>553</v>
      </c>
      <c r="J145" s="54">
        <v>21921.5</v>
      </c>
      <c r="K145" s="54" t="s">
        <v>363</v>
      </c>
      <c r="M145" s="55"/>
      <c r="N145" s="56" t="s">
        <v>505</v>
      </c>
    </row>
    <row r="146" spans="1:14" ht="12.75" customHeight="1">
      <c r="A146" s="60" t="s">
        <v>552</v>
      </c>
      <c r="B146" s="58" t="s">
        <v>195</v>
      </c>
      <c r="C146" s="6">
        <v>44371.466999999997</v>
      </c>
      <c r="D146" s="55" t="s">
        <v>56</v>
      </c>
      <c r="E146" s="55">
        <f>VLOOKUP(C146,'Active 1'!C$21:E$491,3,FALSE)</f>
        <v>21921.99714454382</v>
      </c>
      <c r="F146" s="55"/>
      <c r="G146" s="55"/>
      <c r="H146" s="55"/>
      <c r="I146" s="55" t="s">
        <v>554</v>
      </c>
      <c r="J146" s="54">
        <v>21922</v>
      </c>
      <c r="K146" s="54" t="s">
        <v>480</v>
      </c>
      <c r="M146" s="55"/>
      <c r="N146" s="56" t="s">
        <v>335</v>
      </c>
    </row>
    <row r="147" spans="1:14" ht="12.75" customHeight="1">
      <c r="A147" s="60" t="s">
        <v>552</v>
      </c>
      <c r="B147" s="58" t="s">
        <v>197</v>
      </c>
      <c r="C147" s="6">
        <v>44372.463000000003</v>
      </c>
      <c r="D147" s="55" t="s">
        <v>56</v>
      </c>
      <c r="E147" s="55">
        <f>VLOOKUP(C147,'Active 1'!C$21:E$491,3,FALSE)</f>
        <v>21926.51033856751</v>
      </c>
      <c r="F147" s="55"/>
      <c r="G147" s="55"/>
      <c r="H147" s="55"/>
      <c r="I147" s="55" t="s">
        <v>555</v>
      </c>
      <c r="J147" s="54">
        <v>21926.5</v>
      </c>
      <c r="K147" s="54" t="s">
        <v>334</v>
      </c>
      <c r="M147" s="55"/>
      <c r="N147" s="56" t="s">
        <v>370</v>
      </c>
    </row>
    <row r="148" spans="1:14" ht="12.75" customHeight="1">
      <c r="A148" s="59" t="s">
        <v>558</v>
      </c>
      <c r="B148" s="58" t="s">
        <v>195</v>
      </c>
      <c r="C148" s="6">
        <v>44584.431600000004</v>
      </c>
      <c r="D148" s="55" t="s">
        <v>57</v>
      </c>
      <c r="E148" s="55">
        <f>VLOOKUP(C148,'Active 1'!C$21:E$491,3,FALSE)</f>
        <v>22887.007746924752</v>
      </c>
      <c r="F148" s="55"/>
      <c r="G148" s="55"/>
      <c r="H148" s="55"/>
      <c r="I148" s="55" t="s">
        <v>556</v>
      </c>
      <c r="J148" s="54">
        <v>22887</v>
      </c>
      <c r="K148" s="54" t="s">
        <v>557</v>
      </c>
      <c r="M148" s="55" t="s">
        <v>326</v>
      </c>
      <c r="N148" s="56" t="s">
        <v>451</v>
      </c>
    </row>
    <row r="149" spans="1:14" ht="12.75" customHeight="1">
      <c r="A149" s="60" t="s">
        <v>493</v>
      </c>
      <c r="B149" s="58" t="s">
        <v>197</v>
      </c>
      <c r="C149" s="6">
        <v>44670.832000000002</v>
      </c>
      <c r="D149" s="55" t="s">
        <v>56</v>
      </c>
      <c r="E149" s="55">
        <f>VLOOKUP(C149,'Active 1'!C$21:E$491,3,FALSE)</f>
        <v>23278.515547047162</v>
      </c>
      <c r="F149" s="55"/>
      <c r="G149" s="55"/>
      <c r="H149" s="55"/>
      <c r="I149" s="55" t="s">
        <v>559</v>
      </c>
      <c r="J149" s="54">
        <v>23278.5</v>
      </c>
      <c r="K149" s="54" t="s">
        <v>347</v>
      </c>
      <c r="M149" s="55"/>
      <c r="N149" s="56" t="s">
        <v>492</v>
      </c>
    </row>
    <row r="150" spans="1:14" ht="12.75" customHeight="1">
      <c r="A150" s="59" t="s">
        <v>558</v>
      </c>
      <c r="B150" s="58" t="s">
        <v>197</v>
      </c>
      <c r="C150" s="6">
        <v>44672.376300000004</v>
      </c>
      <c r="D150" s="55" t="s">
        <v>57</v>
      </c>
      <c r="E150" s="55">
        <f>VLOOKUP(C150,'Active 1'!C$21:E$491,3,FALSE)</f>
        <v>23285.513263443492</v>
      </c>
      <c r="F150" s="55"/>
      <c r="G150" s="55"/>
      <c r="H150" s="55"/>
      <c r="I150" s="55" t="s">
        <v>560</v>
      </c>
      <c r="J150" s="54">
        <v>23285.5</v>
      </c>
      <c r="K150" s="54" t="s">
        <v>415</v>
      </c>
      <c r="M150" s="55" t="s">
        <v>326</v>
      </c>
      <c r="N150" s="56" t="s">
        <v>451</v>
      </c>
    </row>
    <row r="151" spans="1:14" ht="12.75" customHeight="1">
      <c r="A151" s="60" t="s">
        <v>562</v>
      </c>
      <c r="B151" s="58" t="s">
        <v>195</v>
      </c>
      <c r="C151" s="6">
        <v>44744.425999999999</v>
      </c>
      <c r="D151" s="55" t="s">
        <v>56</v>
      </c>
      <c r="E151" s="55">
        <f>VLOOKUP(C151,'Active 1'!C$21:E$491,3,FALSE)</f>
        <v>23611.993459674977</v>
      </c>
      <c r="F151" s="55"/>
      <c r="G151" s="55"/>
      <c r="H151" s="55"/>
      <c r="I151" s="55" t="s">
        <v>561</v>
      </c>
      <c r="J151" s="54">
        <v>23612</v>
      </c>
      <c r="K151" s="54" t="s">
        <v>480</v>
      </c>
      <c r="M151" s="55"/>
      <c r="N151" s="56" t="s">
        <v>505</v>
      </c>
    </row>
    <row r="152" spans="1:14" ht="12.75" customHeight="1">
      <c r="A152" s="60" t="s">
        <v>493</v>
      </c>
      <c r="B152" s="58" t="s">
        <v>197</v>
      </c>
      <c r="C152" s="6">
        <v>44745.650999999998</v>
      </c>
      <c r="D152" s="55" t="s">
        <v>56</v>
      </c>
      <c r="E152" s="55">
        <f>VLOOKUP(C152,'Active 1'!C$21:E$491,3,FALSE)</f>
        <v>23617.54432581853</v>
      </c>
      <c r="F152" s="55"/>
      <c r="G152" s="55"/>
      <c r="H152" s="55"/>
      <c r="I152" s="55" t="s">
        <v>563</v>
      </c>
      <c r="J152" s="54">
        <v>23617.5</v>
      </c>
      <c r="K152" s="54" t="s">
        <v>373</v>
      </c>
      <c r="M152" s="55"/>
      <c r="N152" s="56" t="s">
        <v>492</v>
      </c>
    </row>
    <row r="153" spans="1:14" ht="12.75" customHeight="1">
      <c r="A153" s="60" t="s">
        <v>562</v>
      </c>
      <c r="B153" s="58" t="s">
        <v>195</v>
      </c>
      <c r="C153" s="6">
        <v>44757.440000000002</v>
      </c>
      <c r="D153" s="55" t="s">
        <v>56</v>
      </c>
      <c r="E153" s="55">
        <f>VLOOKUP(C153,'Active 1'!C$21:E$491,3,FALSE)</f>
        <v>23670.964049056442</v>
      </c>
      <c r="F153" s="55"/>
      <c r="G153" s="55"/>
      <c r="H153" s="55"/>
      <c r="I153" s="55" t="s">
        <v>564</v>
      </c>
      <c r="J153" s="54">
        <v>23671</v>
      </c>
      <c r="K153" s="54" t="s">
        <v>550</v>
      </c>
      <c r="M153" s="55"/>
      <c r="N153" s="56" t="s">
        <v>505</v>
      </c>
    </row>
    <row r="154" spans="1:14" ht="12.75" customHeight="1">
      <c r="A154" s="60" t="s">
        <v>572</v>
      </c>
      <c r="B154" s="58" t="s">
        <v>197</v>
      </c>
      <c r="C154" s="6">
        <v>45028.34</v>
      </c>
      <c r="D154" s="55" t="s">
        <v>56</v>
      </c>
      <c r="E154" s="55">
        <f>VLOOKUP(C154,'Active 1'!C$21:E$491,3,FALSE)</f>
        <v>24898.498447660622</v>
      </c>
      <c r="F154" s="55"/>
      <c r="G154" s="55"/>
      <c r="H154" s="55"/>
      <c r="I154" s="55" t="s">
        <v>571</v>
      </c>
      <c r="J154" s="54">
        <v>24898.5</v>
      </c>
      <c r="K154" s="54" t="s">
        <v>367</v>
      </c>
      <c r="M154" s="55"/>
      <c r="N154" s="56" t="s">
        <v>505</v>
      </c>
    </row>
    <row r="155" spans="1:14" ht="12.75" customHeight="1">
      <c r="A155" s="60" t="s">
        <v>572</v>
      </c>
      <c r="B155" s="58" t="s">
        <v>195</v>
      </c>
      <c r="C155" s="6">
        <v>45044.343999999997</v>
      </c>
      <c r="D155" s="55" t="s">
        <v>56</v>
      </c>
      <c r="E155" s="55">
        <f>VLOOKUP(C155,'Active 1'!C$21:E$491,3,FALSE)</f>
        <v>24971.017681751662</v>
      </c>
      <c r="F155" s="55"/>
      <c r="G155" s="55"/>
      <c r="H155" s="55"/>
      <c r="I155" s="55" t="s">
        <v>573</v>
      </c>
      <c r="J155" s="54">
        <v>24971</v>
      </c>
      <c r="K155" s="54" t="s">
        <v>354</v>
      </c>
      <c r="M155" s="55"/>
      <c r="N155" s="56" t="s">
        <v>505</v>
      </c>
    </row>
    <row r="156" spans="1:14" ht="12.75" customHeight="1">
      <c r="A156" s="60" t="s">
        <v>572</v>
      </c>
      <c r="B156" s="58" t="s">
        <v>197</v>
      </c>
      <c r="C156" s="6">
        <v>45054.385000000002</v>
      </c>
      <c r="D156" s="55" t="s">
        <v>56</v>
      </c>
      <c r="E156" s="55">
        <f>VLOOKUP(C156,'Active 1'!C$21:E$491,3,FALSE)</f>
        <v>25016.516658851666</v>
      </c>
      <c r="F156" s="55"/>
      <c r="G156" s="55"/>
      <c r="H156" s="55"/>
      <c r="I156" s="55" t="s">
        <v>574</v>
      </c>
      <c r="J156" s="54">
        <v>25016.5</v>
      </c>
      <c r="K156" s="54" t="s">
        <v>354</v>
      </c>
      <c r="M156" s="55"/>
      <c r="N156" s="56" t="s">
        <v>505</v>
      </c>
    </row>
    <row r="157" spans="1:14" ht="12.75" customHeight="1">
      <c r="A157" s="60" t="s">
        <v>576</v>
      </c>
      <c r="B157" s="58" t="s">
        <v>195</v>
      </c>
      <c r="C157" s="6">
        <v>45076.35</v>
      </c>
      <c r="D157" s="55" t="s">
        <v>56</v>
      </c>
      <c r="E157" s="55">
        <f>VLOOKUP(C157,'Active 1'!C$21:E$491,3,FALSE)</f>
        <v>25116.047087295137</v>
      </c>
      <c r="F157" s="55"/>
      <c r="G157" s="55"/>
      <c r="H157" s="55"/>
      <c r="I157" s="55" t="s">
        <v>575</v>
      </c>
      <c r="J157" s="54">
        <v>25116</v>
      </c>
      <c r="K157" s="54" t="s">
        <v>373</v>
      </c>
      <c r="M157" s="55"/>
      <c r="N157" s="56" t="s">
        <v>370</v>
      </c>
    </row>
    <row r="158" spans="1:14" ht="12.75" customHeight="1">
      <c r="A158" s="60" t="s">
        <v>576</v>
      </c>
      <c r="B158" s="58" t="s">
        <v>197</v>
      </c>
      <c r="C158" s="6">
        <v>45077.326000000001</v>
      </c>
      <c r="D158" s="55" t="s">
        <v>56</v>
      </c>
      <c r="E158" s="55">
        <f>VLOOKUP(C158,'Active 1'!C$21:E$491,3,FALSE)</f>
        <v>25120.469654932793</v>
      </c>
      <c r="F158" s="55"/>
      <c r="G158" s="55"/>
      <c r="H158" s="55"/>
      <c r="I158" s="55" t="s">
        <v>577</v>
      </c>
      <c r="J158" s="54">
        <v>25120.5</v>
      </c>
      <c r="K158" s="54" t="s">
        <v>510</v>
      </c>
      <c r="M158" s="55"/>
      <c r="N158" s="56" t="s">
        <v>505</v>
      </c>
    </row>
    <row r="159" spans="1:14" ht="12.75" customHeight="1">
      <c r="A159" s="60" t="s">
        <v>576</v>
      </c>
      <c r="B159" s="58" t="s">
        <v>195</v>
      </c>
      <c r="C159" s="6">
        <v>45100.400999999998</v>
      </c>
      <c r="D159" s="55" t="s">
        <v>56</v>
      </c>
      <c r="E159" s="55">
        <f>VLOOKUP(C159,'Active 1'!C$21:E$491,3,FALSE)</f>
        <v>25225.02984780023</v>
      </c>
      <c r="F159" s="55"/>
      <c r="G159" s="55"/>
      <c r="H159" s="55"/>
      <c r="I159" s="55" t="s">
        <v>578</v>
      </c>
      <c r="J159" s="54">
        <v>25225</v>
      </c>
      <c r="K159" s="54" t="s">
        <v>341</v>
      </c>
      <c r="M159" s="55"/>
      <c r="N159" s="56" t="s">
        <v>370</v>
      </c>
    </row>
    <row r="160" spans="1:14" ht="12.75" customHeight="1">
      <c r="A160" s="60" t="s">
        <v>576</v>
      </c>
      <c r="B160" s="58" t="s">
        <v>197</v>
      </c>
      <c r="C160" s="6">
        <v>45101.39</v>
      </c>
      <c r="D160" s="55" t="s">
        <v>56</v>
      </c>
      <c r="E160" s="55">
        <f>VLOOKUP(C160,'Active 1'!C$21:E$491,3,FALSE)</f>
        <v>25229.511322588791</v>
      </c>
      <c r="F160" s="55"/>
      <c r="G160" s="55"/>
      <c r="H160" s="55"/>
      <c r="I160" s="55" t="s">
        <v>579</v>
      </c>
      <c r="J160" s="54">
        <v>25229.5</v>
      </c>
      <c r="K160" s="54" t="s">
        <v>334</v>
      </c>
      <c r="M160" s="55"/>
      <c r="N160" s="56" t="s">
        <v>505</v>
      </c>
    </row>
    <row r="161" spans="1:14" ht="12.75" customHeight="1">
      <c r="A161" s="60" t="s">
        <v>576</v>
      </c>
      <c r="B161" s="58" t="s">
        <v>197</v>
      </c>
      <c r="C161" s="6">
        <v>45103.368000000002</v>
      </c>
      <c r="D161" s="55" t="s">
        <v>56</v>
      </c>
      <c r="E161" s="55">
        <f>VLOOKUP(C161,'Active 1'!C$21:E$491,3,FALSE)</f>
        <v>25238.474272165913</v>
      </c>
      <c r="F161" s="55"/>
      <c r="G161" s="55"/>
      <c r="H161" s="55"/>
      <c r="I161" s="55" t="s">
        <v>580</v>
      </c>
      <c r="J161" s="54">
        <v>25238.5</v>
      </c>
      <c r="K161" s="54" t="s">
        <v>581</v>
      </c>
      <c r="M161" s="55"/>
      <c r="N161" s="56" t="s">
        <v>505</v>
      </c>
    </row>
    <row r="162" spans="1:14" ht="12.75" customHeight="1">
      <c r="A162" s="60" t="s">
        <v>576</v>
      </c>
      <c r="B162" s="58" t="s">
        <v>195</v>
      </c>
      <c r="C162" s="6">
        <v>45104.366999999998</v>
      </c>
      <c r="D162" s="55" t="s">
        <v>56</v>
      </c>
      <c r="E162" s="55">
        <f>VLOOKUP(C162,'Active 1'!C$21:E$491,3,FALSE)</f>
        <v>25243.001060147461</v>
      </c>
      <c r="F162" s="55"/>
      <c r="G162" s="55"/>
      <c r="H162" s="55"/>
      <c r="I162" s="55" t="s">
        <v>582</v>
      </c>
      <c r="J162" s="54">
        <v>25243</v>
      </c>
      <c r="K162" s="54" t="s">
        <v>487</v>
      </c>
      <c r="M162" s="55"/>
      <c r="N162" s="56" t="s">
        <v>370</v>
      </c>
    </row>
    <row r="163" spans="1:14" ht="12.75" customHeight="1">
      <c r="A163" s="60" t="s">
        <v>576</v>
      </c>
      <c r="B163" s="58" t="s">
        <v>195</v>
      </c>
      <c r="C163" s="6">
        <v>45115.398000000001</v>
      </c>
      <c r="D163" s="55" t="s">
        <v>56</v>
      </c>
      <c r="E163" s="55">
        <f>VLOOKUP(C163,'Active 1'!C$21:E$491,3,FALSE)</f>
        <v>25292.986043355311</v>
      </c>
      <c r="F163" s="55"/>
      <c r="G163" s="55"/>
      <c r="H163" s="55"/>
      <c r="I163" s="55" t="s">
        <v>583</v>
      </c>
      <c r="J163" s="54">
        <v>25293</v>
      </c>
      <c r="K163" s="54" t="s">
        <v>534</v>
      </c>
      <c r="M163" s="55"/>
      <c r="N163" s="56" t="s">
        <v>505</v>
      </c>
    </row>
    <row r="164" spans="1:14" ht="12.75" customHeight="1">
      <c r="A164" s="60" t="s">
        <v>576</v>
      </c>
      <c r="B164" s="58" t="s">
        <v>197</v>
      </c>
      <c r="C164" s="6">
        <v>45116.383999999998</v>
      </c>
      <c r="D164" s="55" t="s">
        <v>56</v>
      </c>
      <c r="E164" s="55">
        <f>VLOOKUP(C164,'Active 1'!C$21:E$491,3,FALSE)</f>
        <v>25297.453924185949</v>
      </c>
      <c r="F164" s="55"/>
      <c r="G164" s="55"/>
      <c r="H164" s="55"/>
      <c r="I164" s="55" t="s">
        <v>584</v>
      </c>
      <c r="J164" s="54">
        <v>25297.5</v>
      </c>
      <c r="K164" s="54" t="s">
        <v>365</v>
      </c>
      <c r="M164" s="55"/>
      <c r="N164" s="56" t="s">
        <v>505</v>
      </c>
    </row>
    <row r="165" spans="1:14" ht="12.75" customHeight="1">
      <c r="A165" s="60" t="s">
        <v>586</v>
      </c>
      <c r="B165" s="58" t="s">
        <v>197</v>
      </c>
      <c r="C165" s="6">
        <v>45397.334999999999</v>
      </c>
      <c r="D165" s="55" t="s">
        <v>56</v>
      </c>
      <c r="E165" s="55">
        <f>VLOOKUP(C165,'Active 1'!C$21:E$491,3,FALSE)</f>
        <v>26570.532613083153</v>
      </c>
      <c r="F165" s="55"/>
      <c r="G165" s="55"/>
      <c r="H165" s="55"/>
      <c r="I165" s="55" t="s">
        <v>585</v>
      </c>
      <c r="J165" s="54">
        <v>26570.5</v>
      </c>
      <c r="K165" s="54" t="s">
        <v>341</v>
      </c>
      <c r="M165" s="55"/>
      <c r="N165" s="56" t="s">
        <v>505</v>
      </c>
    </row>
    <row r="166" spans="1:14" ht="12.75" customHeight="1">
      <c r="A166" s="60" t="s">
        <v>586</v>
      </c>
      <c r="B166" s="58" t="s">
        <v>197</v>
      </c>
      <c r="C166" s="6">
        <v>45399.328000000001</v>
      </c>
      <c r="D166" s="55" t="s">
        <v>56</v>
      </c>
      <c r="E166" s="55">
        <f>VLOOKUP(C166,'Active 1'!C$21:E$491,3,FALSE)</f>
        <v>26579.563532449785</v>
      </c>
      <c r="F166" s="55"/>
      <c r="G166" s="55"/>
      <c r="H166" s="55"/>
      <c r="I166" s="55" t="s">
        <v>587</v>
      </c>
      <c r="J166" s="54">
        <v>26579.5</v>
      </c>
      <c r="K166" s="54" t="s">
        <v>525</v>
      </c>
      <c r="M166" s="55"/>
      <c r="N166" s="56" t="s">
        <v>505</v>
      </c>
    </row>
    <row r="167" spans="1:14" ht="12.75" customHeight="1">
      <c r="A167" s="60" t="s">
        <v>586</v>
      </c>
      <c r="B167" s="58" t="s">
        <v>195</v>
      </c>
      <c r="C167" s="6">
        <v>45399.425999999999</v>
      </c>
      <c r="D167" s="55" t="s">
        <v>56</v>
      </c>
      <c r="E167" s="55">
        <f>VLOOKUP(C167,'Active 1'!C$21:E$491,3,FALSE)</f>
        <v>26580.007601741261</v>
      </c>
      <c r="F167" s="55"/>
      <c r="G167" s="55"/>
      <c r="H167" s="55"/>
      <c r="I167" s="55" t="s">
        <v>588</v>
      </c>
      <c r="J167" s="54">
        <v>26580</v>
      </c>
      <c r="K167" s="54" t="s">
        <v>334</v>
      </c>
      <c r="M167" s="55"/>
      <c r="N167" s="56" t="s">
        <v>370</v>
      </c>
    </row>
    <row r="168" spans="1:14" ht="12.75" customHeight="1">
      <c r="A168" s="60" t="s">
        <v>586</v>
      </c>
      <c r="B168" s="58" t="s">
        <v>197</v>
      </c>
      <c r="C168" s="6">
        <v>45401.296999999999</v>
      </c>
      <c r="D168" s="55" t="s">
        <v>56</v>
      </c>
      <c r="E168" s="55">
        <f>VLOOKUP(C168,'Active 1'!C$21:E$491,3,FALSE)</f>
        <v>26588.485700153175</v>
      </c>
      <c r="F168" s="55"/>
      <c r="G168" s="55"/>
      <c r="H168" s="55"/>
      <c r="I168" s="55" t="s">
        <v>589</v>
      </c>
      <c r="J168" s="54">
        <v>26588.5</v>
      </c>
      <c r="K168" s="54" t="s">
        <v>534</v>
      </c>
      <c r="M168" s="55"/>
      <c r="N168" s="56" t="s">
        <v>505</v>
      </c>
    </row>
    <row r="169" spans="1:14" ht="12.75" customHeight="1">
      <c r="A169" s="60" t="s">
        <v>586</v>
      </c>
      <c r="B169" s="58" t="s">
        <v>195</v>
      </c>
      <c r="C169" s="6">
        <v>45404.292000000001</v>
      </c>
      <c r="D169" s="55" t="s">
        <v>56</v>
      </c>
      <c r="E169" s="55">
        <f>VLOOKUP(C169,'Active 1'!C$21:E$491,3,FALSE)</f>
        <v>26602.057001459278</v>
      </c>
      <c r="F169" s="55"/>
      <c r="G169" s="55"/>
      <c r="H169" s="55"/>
      <c r="I169" s="55" t="s">
        <v>590</v>
      </c>
      <c r="J169" s="54">
        <v>26602</v>
      </c>
      <c r="K169" s="54" t="s">
        <v>392</v>
      </c>
      <c r="M169" s="55"/>
      <c r="N169" s="56" t="s">
        <v>505</v>
      </c>
    </row>
    <row r="170" spans="1:14" ht="12.75" customHeight="1">
      <c r="A170" s="60" t="s">
        <v>586</v>
      </c>
      <c r="B170" s="58" t="s">
        <v>197</v>
      </c>
      <c r="C170" s="6">
        <v>45404.396000000001</v>
      </c>
      <c r="D170" s="55" t="s">
        <v>56</v>
      </c>
      <c r="E170" s="55">
        <f>VLOOKUP(C170,'Active 1'!C$21:E$491,3,FALSE)</f>
        <v>26602.528258666563</v>
      </c>
      <c r="F170" s="55"/>
      <c r="G170" s="55"/>
      <c r="H170" s="55"/>
      <c r="I170" s="55" t="s">
        <v>591</v>
      </c>
      <c r="J170" s="54">
        <v>26602.5</v>
      </c>
      <c r="K170" s="54" t="s">
        <v>359</v>
      </c>
      <c r="M170" s="55"/>
      <c r="N170" s="56" t="s">
        <v>370</v>
      </c>
    </row>
    <row r="171" spans="1:14" ht="12.75" customHeight="1">
      <c r="A171" s="60" t="s">
        <v>586</v>
      </c>
      <c r="B171" s="58" t="s">
        <v>195</v>
      </c>
      <c r="C171" s="6">
        <v>45417.305</v>
      </c>
      <c r="D171" s="55" t="s">
        <v>56</v>
      </c>
      <c r="E171" s="55">
        <f>VLOOKUP(C171,'Active 1'!C$21:E$491,3,FALSE)</f>
        <v>26661.023059521423</v>
      </c>
      <c r="F171" s="55"/>
      <c r="G171" s="55"/>
      <c r="H171" s="55"/>
      <c r="I171" s="55" t="s">
        <v>592</v>
      </c>
      <c r="J171" s="54">
        <v>26661</v>
      </c>
      <c r="K171" s="54" t="s">
        <v>330</v>
      </c>
      <c r="M171" s="55"/>
      <c r="N171" s="56" t="s">
        <v>505</v>
      </c>
    </row>
    <row r="172" spans="1:14" ht="12.75" customHeight="1">
      <c r="A172" s="59" t="s">
        <v>558</v>
      </c>
      <c r="B172" s="58" t="s">
        <v>195</v>
      </c>
      <c r="C172" s="6">
        <v>45434.516199999998</v>
      </c>
      <c r="D172" s="55" t="s">
        <v>57</v>
      </c>
      <c r="E172" s="55">
        <f>VLOOKUP(C172,'Active 1'!C$21:E$491,3,FALSE)</f>
        <v>26739.012502272453</v>
      </c>
      <c r="F172" s="55"/>
      <c r="G172" s="55"/>
      <c r="H172" s="55"/>
      <c r="I172" s="55" t="s">
        <v>593</v>
      </c>
      <c r="J172" s="54">
        <v>26739</v>
      </c>
      <c r="K172" s="54" t="s">
        <v>417</v>
      </c>
      <c r="M172" s="55" t="s">
        <v>326</v>
      </c>
      <c r="N172" s="56" t="s">
        <v>451</v>
      </c>
    </row>
    <row r="173" spans="1:14" ht="12.75" customHeight="1">
      <c r="A173" s="59" t="s">
        <v>558</v>
      </c>
      <c r="B173" s="58" t="s">
        <v>197</v>
      </c>
      <c r="C173" s="6">
        <v>45435.508699999998</v>
      </c>
      <c r="D173" s="55" t="s">
        <v>57</v>
      </c>
      <c r="E173" s="55">
        <f>VLOOKUP(C173,'Active 1'!C$21:E$491,3,FALSE)</f>
        <v>26743.509836678561</v>
      </c>
      <c r="F173" s="55"/>
      <c r="G173" s="55"/>
      <c r="H173" s="55"/>
      <c r="I173" s="55" t="s">
        <v>594</v>
      </c>
      <c r="J173" s="54">
        <v>26743.5</v>
      </c>
      <c r="K173" s="54" t="s">
        <v>595</v>
      </c>
      <c r="M173" s="55" t="s">
        <v>326</v>
      </c>
      <c r="N173" s="56" t="s">
        <v>451</v>
      </c>
    </row>
    <row r="174" spans="1:14" ht="12.75" customHeight="1">
      <c r="A174" s="59" t="s">
        <v>558</v>
      </c>
      <c r="B174" s="58" t="s">
        <v>195</v>
      </c>
      <c r="C174" s="6">
        <v>45436.2814</v>
      </c>
      <c r="D174" s="55" t="s">
        <v>57</v>
      </c>
      <c r="E174" s="55">
        <f>VLOOKUP(C174,'Active 1'!C$21:E$491,3,FALSE)</f>
        <v>26747.011187102347</v>
      </c>
      <c r="F174" s="55"/>
      <c r="G174" s="55"/>
      <c r="H174" s="55"/>
      <c r="I174" s="55" t="s">
        <v>596</v>
      </c>
      <c r="J174" s="54">
        <v>26747</v>
      </c>
      <c r="K174" s="54" t="s">
        <v>422</v>
      </c>
      <c r="M174" s="55" t="s">
        <v>326</v>
      </c>
      <c r="N174" s="56" t="s">
        <v>451</v>
      </c>
    </row>
    <row r="175" spans="1:14" ht="12.75" customHeight="1">
      <c r="A175" s="60" t="s">
        <v>598</v>
      </c>
      <c r="B175" s="58" t="s">
        <v>195</v>
      </c>
      <c r="C175" s="6">
        <v>45439.381000000001</v>
      </c>
      <c r="D175" s="55" t="s">
        <v>56</v>
      </c>
      <c r="E175" s="55">
        <f>VLOOKUP(C175,'Active 1'!C$21:E$491,3,FALSE)</f>
        <v>26761.056464407313</v>
      </c>
      <c r="F175" s="55"/>
      <c r="G175" s="55"/>
      <c r="H175" s="55"/>
      <c r="I175" s="55" t="s">
        <v>597</v>
      </c>
      <c r="J175" s="54">
        <v>26761</v>
      </c>
      <c r="K175" s="54" t="s">
        <v>439</v>
      </c>
      <c r="M175" s="55"/>
      <c r="N175" s="56" t="s">
        <v>370</v>
      </c>
    </row>
    <row r="176" spans="1:14" ht="12.75" customHeight="1">
      <c r="A176" s="60" t="s">
        <v>598</v>
      </c>
      <c r="B176" s="58" t="s">
        <v>195</v>
      </c>
      <c r="C176" s="6">
        <v>45441.37</v>
      </c>
      <c r="D176" s="55" t="s">
        <v>56</v>
      </c>
      <c r="E176" s="55">
        <f>VLOOKUP(C176,'Active 1'!C$21:E$491,3,FALSE)</f>
        <v>26770.06925849674</v>
      </c>
      <c r="F176" s="55"/>
      <c r="G176" s="55"/>
      <c r="H176" s="55"/>
      <c r="I176" s="55" t="s">
        <v>599</v>
      </c>
      <c r="J176" s="54">
        <v>26770</v>
      </c>
      <c r="K176" s="54" t="s">
        <v>499</v>
      </c>
      <c r="M176" s="55"/>
      <c r="N176" s="56" t="s">
        <v>505</v>
      </c>
    </row>
    <row r="177" spans="1:14" ht="12.75" customHeight="1">
      <c r="A177" s="60" t="s">
        <v>493</v>
      </c>
      <c r="B177" s="58" t="s">
        <v>195</v>
      </c>
      <c r="C177" s="6">
        <v>45442.696000000004</v>
      </c>
      <c r="D177" s="55" t="s">
        <v>56</v>
      </c>
      <c r="E177" s="55">
        <f>VLOOKUP(C177,'Active 1'!C$21:E$491,3,FALSE)</f>
        <v>26776.077787889688</v>
      </c>
      <c r="F177" s="55"/>
      <c r="G177" s="55"/>
      <c r="H177" s="55"/>
      <c r="I177" s="55" t="s">
        <v>600</v>
      </c>
      <c r="J177" s="54">
        <v>26776</v>
      </c>
      <c r="K177" s="54" t="s">
        <v>337</v>
      </c>
      <c r="M177" s="55"/>
      <c r="N177" s="56" t="s">
        <v>492</v>
      </c>
    </row>
    <row r="178" spans="1:14" ht="12.75" customHeight="1">
      <c r="A178" s="60" t="s">
        <v>598</v>
      </c>
      <c r="B178" s="58" t="s">
        <v>195</v>
      </c>
      <c r="C178" s="6">
        <v>45471.374000000003</v>
      </c>
      <c r="D178" s="55" t="s">
        <v>56</v>
      </c>
      <c r="E178" s="55">
        <f>VLOOKUP(C178,'Active 1'!C$21:E$491,3,FALSE)</f>
        <v>26906.026962799882</v>
      </c>
      <c r="F178" s="55"/>
      <c r="G178" s="55"/>
      <c r="H178" s="55"/>
      <c r="I178" s="55" t="s">
        <v>601</v>
      </c>
      <c r="J178" s="54">
        <v>26906</v>
      </c>
      <c r="K178" s="54" t="s">
        <v>359</v>
      </c>
      <c r="M178" s="55"/>
      <c r="N178" s="56" t="s">
        <v>505</v>
      </c>
    </row>
    <row r="179" spans="1:14" ht="12.75" customHeight="1">
      <c r="A179" s="60" t="s">
        <v>603</v>
      </c>
      <c r="B179" s="58" t="s">
        <v>197</v>
      </c>
      <c r="C179" s="6">
        <v>45496.423000000003</v>
      </c>
      <c r="D179" s="55" t="s">
        <v>56</v>
      </c>
      <c r="E179" s="55">
        <f>VLOOKUP(C179,'Active 1'!C$21:E$491,3,FALSE)</f>
        <v>27019.531979967232</v>
      </c>
      <c r="F179" s="55"/>
      <c r="G179" s="55"/>
      <c r="H179" s="55"/>
      <c r="I179" s="55" t="s">
        <v>602</v>
      </c>
      <c r="J179" s="54">
        <v>27019.5</v>
      </c>
      <c r="K179" s="54" t="s">
        <v>341</v>
      </c>
      <c r="M179" s="55"/>
      <c r="N179" s="56" t="s">
        <v>370</v>
      </c>
    </row>
    <row r="180" spans="1:14" ht="12.75" customHeight="1">
      <c r="A180" s="60" t="s">
        <v>605</v>
      </c>
      <c r="B180" s="58" t="s">
        <v>197</v>
      </c>
      <c r="C180" s="6">
        <v>45680.688999999998</v>
      </c>
      <c r="D180" s="55" t="s">
        <v>56</v>
      </c>
      <c r="E180" s="55">
        <f>VLOOKUP(C180,'Active 1'!C$21:E$491,3,FALSE)</f>
        <v>27854.500062260326</v>
      </c>
      <c r="F180" s="55"/>
      <c r="G180" s="55"/>
      <c r="H180" s="55"/>
      <c r="I180" s="55" t="s">
        <v>604</v>
      </c>
      <c r="J180" s="54">
        <v>27854.5</v>
      </c>
      <c r="K180" s="54" t="s">
        <v>487</v>
      </c>
      <c r="M180" s="55"/>
      <c r="N180" s="56" t="s">
        <v>505</v>
      </c>
    </row>
    <row r="181" spans="1:14" ht="12.75" customHeight="1">
      <c r="A181" s="60" t="s">
        <v>607</v>
      </c>
      <c r="B181" s="58" t="s">
        <v>197</v>
      </c>
      <c r="C181" s="6">
        <v>45766.313999999998</v>
      </c>
      <c r="D181" s="55" t="s">
        <v>56</v>
      </c>
      <c r="E181" s="55">
        <f>VLOOKUP(C181,'Active 1'!C$21:E$491,3,FALSE)</f>
        <v>28242.494277396851</v>
      </c>
      <c r="F181" s="55"/>
      <c r="G181" s="55"/>
      <c r="H181" s="55"/>
      <c r="I181" s="55" t="s">
        <v>606</v>
      </c>
      <c r="J181" s="54">
        <v>28242.5</v>
      </c>
      <c r="K181" s="54" t="s">
        <v>480</v>
      </c>
      <c r="M181" s="55"/>
      <c r="N181" s="56" t="s">
        <v>505</v>
      </c>
    </row>
    <row r="182" spans="1:14" ht="12.75" customHeight="1">
      <c r="A182" s="60" t="s">
        <v>607</v>
      </c>
      <c r="B182" s="58" t="s">
        <v>197</v>
      </c>
      <c r="C182" s="6">
        <v>45781.317999999999</v>
      </c>
      <c r="D182" s="55" t="s">
        <v>56</v>
      </c>
      <c r="E182" s="55">
        <f>VLOOKUP(C182,'Active 1'!C$21:E$491,3,FALSE)</f>
        <v>28310.482192187028</v>
      </c>
      <c r="F182" s="55"/>
      <c r="G182" s="55"/>
      <c r="H182" s="55"/>
      <c r="I182" s="55" t="s">
        <v>608</v>
      </c>
      <c r="J182" s="54">
        <v>28310.5</v>
      </c>
      <c r="K182" s="54" t="s">
        <v>344</v>
      </c>
      <c r="M182" s="55"/>
      <c r="N182" s="56" t="s">
        <v>505</v>
      </c>
    </row>
    <row r="183" spans="1:14" ht="12.75" customHeight="1">
      <c r="A183" s="60" t="s">
        <v>607</v>
      </c>
      <c r="B183" s="58" t="s">
        <v>195</v>
      </c>
      <c r="C183" s="6">
        <v>45810.338000000003</v>
      </c>
      <c r="D183" s="55" t="s">
        <v>56</v>
      </c>
      <c r="E183" s="55">
        <f>VLOOKUP(C183,'Active 1'!C$21:E$491,3,FALSE)</f>
        <v>28441.981078298137</v>
      </c>
      <c r="F183" s="55"/>
      <c r="G183" s="55"/>
      <c r="H183" s="55"/>
      <c r="I183" s="55" t="s">
        <v>609</v>
      </c>
      <c r="J183" s="54">
        <v>28442</v>
      </c>
      <c r="K183" s="54" t="s">
        <v>344</v>
      </c>
      <c r="M183" s="55"/>
      <c r="N183" s="56" t="s">
        <v>505</v>
      </c>
    </row>
    <row r="184" spans="1:14" ht="12.75" customHeight="1">
      <c r="A184" s="60" t="s">
        <v>607</v>
      </c>
      <c r="B184" s="58" t="s">
        <v>195</v>
      </c>
      <c r="C184" s="6">
        <v>45812.332999999999</v>
      </c>
      <c r="D184" s="55" t="s">
        <v>56</v>
      </c>
      <c r="E184" s="55">
        <f>VLOOKUP(C184,'Active 1'!C$21:E$491,3,FALSE)</f>
        <v>28451.021060303341</v>
      </c>
      <c r="F184" s="55"/>
      <c r="G184" s="55"/>
      <c r="H184" s="55"/>
      <c r="I184" s="55" t="s">
        <v>610</v>
      </c>
      <c r="J184" s="54">
        <v>28451</v>
      </c>
      <c r="K184" s="54" t="s">
        <v>330</v>
      </c>
      <c r="M184" s="55"/>
      <c r="N184" s="56" t="s">
        <v>505</v>
      </c>
    </row>
    <row r="185" spans="1:14" ht="12.75" customHeight="1">
      <c r="A185" s="60" t="s">
        <v>612</v>
      </c>
      <c r="B185" s="58" t="s">
        <v>197</v>
      </c>
      <c r="C185" s="6">
        <v>45812.442000000003</v>
      </c>
      <c r="D185" s="55" t="s">
        <v>56</v>
      </c>
      <c r="E185" s="55">
        <f>VLOOKUP(C185,'Active 1'!C$21:E$491,3,FALSE)</f>
        <v>28451.514974107151</v>
      </c>
      <c r="F185" s="55"/>
      <c r="G185" s="55"/>
      <c r="H185" s="55"/>
      <c r="I185" s="55" t="s">
        <v>611</v>
      </c>
      <c r="J185" s="54">
        <v>28451.5</v>
      </c>
      <c r="K185" s="54" t="s">
        <v>347</v>
      </c>
      <c r="M185" s="55"/>
      <c r="N185" s="56" t="s">
        <v>370</v>
      </c>
    </row>
    <row r="186" spans="1:14" ht="12.75" customHeight="1">
      <c r="A186" s="60" t="s">
        <v>615</v>
      </c>
      <c r="B186" s="58" t="s">
        <v>195</v>
      </c>
      <c r="C186" s="6">
        <v>45813.432999999997</v>
      </c>
      <c r="D186" s="55" t="s">
        <v>56</v>
      </c>
      <c r="E186" s="55">
        <f>VLOOKUP(C186,'Active 1'!C$21:E$491,3,FALSE)</f>
        <v>28456.005511534284</v>
      </c>
      <c r="F186" s="55"/>
      <c r="G186" s="55"/>
      <c r="H186" s="55"/>
      <c r="I186" s="55" t="s">
        <v>613</v>
      </c>
      <c r="J186" s="54">
        <v>28456</v>
      </c>
      <c r="K186" s="54" t="s">
        <v>363</v>
      </c>
      <c r="M186" s="55"/>
      <c r="N186" s="56" t="s">
        <v>614</v>
      </c>
    </row>
    <row r="187" spans="1:14" ht="12.75" customHeight="1">
      <c r="A187" s="60" t="s">
        <v>615</v>
      </c>
      <c r="B187" s="58" t="s">
        <v>197</v>
      </c>
      <c r="C187" s="6">
        <v>45814.417000000001</v>
      </c>
      <c r="D187" s="55" t="s">
        <v>56</v>
      </c>
      <c r="E187" s="55">
        <f>VLOOKUP(C187,'Active 1'!C$21:E$491,3,FALSE)</f>
        <v>28460.464329726354</v>
      </c>
      <c r="F187" s="55"/>
      <c r="G187" s="55"/>
      <c r="H187" s="55"/>
      <c r="I187" s="55" t="s">
        <v>616</v>
      </c>
      <c r="J187" s="54">
        <v>28460.5</v>
      </c>
      <c r="K187" s="54" t="s">
        <v>550</v>
      </c>
      <c r="M187" s="55"/>
      <c r="N187" s="56" t="s">
        <v>614</v>
      </c>
    </row>
    <row r="188" spans="1:14" ht="12.75" customHeight="1">
      <c r="A188" s="60" t="s">
        <v>615</v>
      </c>
      <c r="B188" s="58" t="s">
        <v>195</v>
      </c>
      <c r="C188" s="6">
        <v>45815.423000000003</v>
      </c>
      <c r="D188" s="55" t="s">
        <v>56</v>
      </c>
      <c r="E188" s="55">
        <f>VLOOKUP(C188,'Active 1'!C$21:E$491,3,FALSE)</f>
        <v>28465.02283694303</v>
      </c>
      <c r="F188" s="55"/>
      <c r="G188" s="55"/>
      <c r="H188" s="55"/>
      <c r="I188" s="55" t="s">
        <v>617</v>
      </c>
      <c r="J188" s="54">
        <v>28465</v>
      </c>
      <c r="K188" s="54" t="s">
        <v>330</v>
      </c>
      <c r="M188" s="55"/>
      <c r="N188" s="56" t="s">
        <v>614</v>
      </c>
    </row>
    <row r="189" spans="1:14" ht="12.75" customHeight="1">
      <c r="A189" s="60" t="s">
        <v>615</v>
      </c>
      <c r="B189" s="58" t="s">
        <v>197</v>
      </c>
      <c r="C189" s="6">
        <v>45815.536999999997</v>
      </c>
      <c r="D189" s="55" t="s">
        <v>56</v>
      </c>
      <c r="E189" s="55">
        <f>VLOOKUP(C189,'Active 1'!C$21:E$491,3,FALSE)</f>
        <v>28465.539407343302</v>
      </c>
      <c r="F189" s="55"/>
      <c r="G189" s="55"/>
      <c r="H189" s="55"/>
      <c r="I189" s="55" t="s">
        <v>618</v>
      </c>
      <c r="J189" s="54">
        <v>28465.5</v>
      </c>
      <c r="K189" s="54" t="s">
        <v>378</v>
      </c>
      <c r="M189" s="55"/>
      <c r="N189" s="56" t="s">
        <v>614</v>
      </c>
    </row>
    <row r="190" spans="1:14" ht="12.75" customHeight="1">
      <c r="A190" s="60" t="s">
        <v>612</v>
      </c>
      <c r="B190" s="58" t="s">
        <v>197</v>
      </c>
      <c r="C190" s="6">
        <v>45816.411999999997</v>
      </c>
      <c r="D190" s="55" t="s">
        <v>56</v>
      </c>
      <c r="E190" s="55">
        <f>VLOOKUP(C190,'Active 1'!C$21:E$491,3,FALSE)</f>
        <v>28469.504311731558</v>
      </c>
      <c r="F190" s="55"/>
      <c r="G190" s="55"/>
      <c r="H190" s="55"/>
      <c r="I190" s="55" t="s">
        <v>619</v>
      </c>
      <c r="J190" s="54">
        <v>28469.5</v>
      </c>
      <c r="K190" s="54" t="s">
        <v>363</v>
      </c>
      <c r="M190" s="55"/>
      <c r="N190" s="56" t="s">
        <v>370</v>
      </c>
    </row>
    <row r="191" spans="1:14" ht="12.75" customHeight="1">
      <c r="A191" s="60" t="s">
        <v>612</v>
      </c>
      <c r="B191" s="58" t="s">
        <v>197</v>
      </c>
      <c r="C191" s="6">
        <v>45822.372000000003</v>
      </c>
      <c r="D191" s="55" t="s">
        <v>56</v>
      </c>
      <c r="E191" s="55">
        <f>VLOOKUP(C191,'Active 1'!C$21:E$491,3,FALSE)</f>
        <v>28496.510974764737</v>
      </c>
      <c r="F191" s="55"/>
      <c r="G191" s="55"/>
      <c r="H191" s="55"/>
      <c r="I191" s="55" t="s">
        <v>620</v>
      </c>
      <c r="J191" s="54">
        <v>28496.5</v>
      </c>
      <c r="K191" s="54" t="s">
        <v>334</v>
      </c>
      <c r="M191" s="55"/>
      <c r="N191" s="56" t="s">
        <v>505</v>
      </c>
    </row>
    <row r="192" spans="1:14" ht="12.75" customHeight="1">
      <c r="A192" s="60" t="s">
        <v>612</v>
      </c>
      <c r="B192" s="58" t="s">
        <v>197</v>
      </c>
      <c r="C192" s="6">
        <v>45878.428</v>
      </c>
      <c r="D192" s="55" t="s">
        <v>56</v>
      </c>
      <c r="E192" s="55">
        <f>VLOOKUP(C192,'Active 1'!C$21:E$491,3,FALSE)</f>
        <v>28750.518609493989</v>
      </c>
      <c r="F192" s="55"/>
      <c r="G192" s="55"/>
      <c r="H192" s="55"/>
      <c r="I192" s="55" t="s">
        <v>621</v>
      </c>
      <c r="J192" s="54">
        <v>28750.5</v>
      </c>
      <c r="K192" s="54" t="s">
        <v>354</v>
      </c>
      <c r="M192" s="55"/>
      <c r="N192" s="56" t="s">
        <v>370</v>
      </c>
    </row>
    <row r="193" spans="1:14" ht="12.75" customHeight="1">
      <c r="A193" s="60" t="s">
        <v>623</v>
      </c>
      <c r="B193" s="58" t="s">
        <v>195</v>
      </c>
      <c r="C193" s="6">
        <v>46114.455999999998</v>
      </c>
      <c r="D193" s="55" t="s">
        <v>56</v>
      </c>
      <c r="E193" s="55">
        <f>VLOOKUP(C193,'Active 1'!C$21:E$491,3,FALSE)</f>
        <v>29820.036841438439</v>
      </c>
      <c r="F193" s="55"/>
      <c r="G193" s="55"/>
      <c r="H193" s="55"/>
      <c r="I193" s="55" t="s">
        <v>622</v>
      </c>
      <c r="J193" s="54">
        <v>29820</v>
      </c>
      <c r="K193" s="54" t="s">
        <v>376</v>
      </c>
      <c r="M193" s="55"/>
      <c r="N193" s="56" t="s">
        <v>614</v>
      </c>
    </row>
    <row r="194" spans="1:14" ht="12.75" customHeight="1">
      <c r="A194" s="60" t="s">
        <v>623</v>
      </c>
      <c r="B194" s="58" t="s">
        <v>195</v>
      </c>
      <c r="C194" s="6">
        <v>46135.415000000001</v>
      </c>
      <c r="D194" s="55" t="s">
        <v>56</v>
      </c>
      <c r="E194" s="55">
        <f>VLOOKUP(C194,'Active 1'!C$21:E$491,3,FALSE)</f>
        <v>29915.008762665271</v>
      </c>
      <c r="F194" s="55"/>
      <c r="G194" s="55"/>
      <c r="H194" s="55"/>
      <c r="I194" s="55" t="s">
        <v>624</v>
      </c>
      <c r="J194" s="54">
        <v>29915</v>
      </c>
      <c r="K194" s="54" t="s">
        <v>334</v>
      </c>
      <c r="M194" s="55"/>
      <c r="N194" s="56" t="s">
        <v>614</v>
      </c>
    </row>
    <row r="195" spans="1:14" ht="12.75" customHeight="1">
      <c r="A195" s="60" t="s">
        <v>623</v>
      </c>
      <c r="B195" s="58" t="s">
        <v>197</v>
      </c>
      <c r="C195" s="6">
        <v>46136.406999999999</v>
      </c>
      <c r="D195" s="55" t="s">
        <v>56</v>
      </c>
      <c r="E195" s="55">
        <f>VLOOKUP(C195,'Active 1'!C$21:E$491,3,FALSE)</f>
        <v>29919.503831411723</v>
      </c>
      <c r="F195" s="55"/>
      <c r="G195" s="55"/>
      <c r="H195" s="55"/>
      <c r="I195" s="55" t="s">
        <v>625</v>
      </c>
      <c r="J195" s="54">
        <v>29919.5</v>
      </c>
      <c r="K195" s="54" t="s">
        <v>363</v>
      </c>
      <c r="M195" s="55"/>
      <c r="N195" s="56" t="s">
        <v>614</v>
      </c>
    </row>
    <row r="196" spans="1:14" ht="12.75" customHeight="1">
      <c r="A196" s="60" t="s">
        <v>493</v>
      </c>
      <c r="B196" s="58" t="s">
        <v>195</v>
      </c>
      <c r="C196" s="6">
        <v>46144.686999999998</v>
      </c>
      <c r="D196" s="55" t="s">
        <v>56</v>
      </c>
      <c r="E196" s="55">
        <f>VLOOKUP(C196,'Active 1'!C$21:E$491,3,FALSE)</f>
        <v>29957.023155222876</v>
      </c>
      <c r="F196" s="55"/>
      <c r="G196" s="55"/>
      <c r="H196" s="55"/>
      <c r="I196" s="55" t="s">
        <v>626</v>
      </c>
      <c r="J196" s="54">
        <v>29957</v>
      </c>
      <c r="K196" s="54" t="s">
        <v>330</v>
      </c>
      <c r="M196" s="55"/>
      <c r="N196" s="56" t="s">
        <v>492</v>
      </c>
    </row>
    <row r="197" spans="1:14" ht="12.75" customHeight="1">
      <c r="A197" s="60" t="s">
        <v>631</v>
      </c>
      <c r="B197" s="58" t="s">
        <v>197</v>
      </c>
      <c r="C197" s="6">
        <v>46168.402000000002</v>
      </c>
      <c r="D197" s="55" t="s">
        <v>56</v>
      </c>
      <c r="E197" s="55">
        <f>VLOOKUP(C197,'Active 1'!C$21:E$491,3,FALSE)</f>
        <v>30064.483392442897</v>
      </c>
      <c r="F197" s="55"/>
      <c r="G197" s="55"/>
      <c r="H197" s="55"/>
      <c r="I197" s="55" t="s">
        <v>630</v>
      </c>
      <c r="J197" s="54">
        <v>30064.5</v>
      </c>
      <c r="K197" s="54" t="s">
        <v>344</v>
      </c>
      <c r="M197" s="55"/>
      <c r="N197" s="56" t="s">
        <v>370</v>
      </c>
    </row>
    <row r="198" spans="1:14" ht="12.75" customHeight="1">
      <c r="A198" s="60" t="s">
        <v>631</v>
      </c>
      <c r="B198" s="58" t="s">
        <v>195</v>
      </c>
      <c r="C198" s="6">
        <v>46173.366000000002</v>
      </c>
      <c r="D198" s="55" t="s">
        <v>56</v>
      </c>
      <c r="E198" s="55">
        <f>VLOOKUP(C198,'Active 1'!C$21:E$491,3,FALSE)</f>
        <v>30086.976861452385</v>
      </c>
      <c r="F198" s="55"/>
      <c r="G198" s="55"/>
      <c r="H198" s="55"/>
      <c r="I198" s="55" t="s">
        <v>632</v>
      </c>
      <c r="J198" s="54">
        <v>30087</v>
      </c>
      <c r="K198" s="54" t="s">
        <v>633</v>
      </c>
      <c r="M198" s="55"/>
      <c r="N198" s="56" t="s">
        <v>505</v>
      </c>
    </row>
    <row r="199" spans="1:14" ht="12.75" customHeight="1">
      <c r="A199" s="60" t="s">
        <v>631</v>
      </c>
      <c r="B199" s="58" t="s">
        <v>195</v>
      </c>
      <c r="C199" s="6">
        <v>46175.368999999999</v>
      </c>
      <c r="D199" s="55" t="s">
        <v>56</v>
      </c>
      <c r="E199" s="55">
        <f>VLOOKUP(C199,'Active 1'!C$21:E$491,3,FALSE)</f>
        <v>30096.053094012004</v>
      </c>
      <c r="F199" s="55"/>
      <c r="G199" s="55"/>
      <c r="H199" s="55"/>
      <c r="I199" s="55" t="s">
        <v>634</v>
      </c>
      <c r="J199" s="54">
        <v>30096</v>
      </c>
      <c r="K199" s="54" t="s">
        <v>439</v>
      </c>
      <c r="M199" s="55"/>
      <c r="N199" s="56" t="s">
        <v>505</v>
      </c>
    </row>
    <row r="200" spans="1:14" ht="12.75" customHeight="1">
      <c r="A200" s="60" t="s">
        <v>636</v>
      </c>
      <c r="B200" s="58" t="s">
        <v>195</v>
      </c>
      <c r="C200" s="6">
        <v>46210.453000000001</v>
      </c>
      <c r="D200" s="55" t="s">
        <v>56</v>
      </c>
      <c r="E200" s="55">
        <f>VLOOKUP(C200,'Active 1'!C$21:E$491,3,FALSE)</f>
        <v>30255.029900363548</v>
      </c>
      <c r="F200" s="55"/>
      <c r="G200" s="55"/>
      <c r="H200" s="55"/>
      <c r="I200" s="55" t="s">
        <v>635</v>
      </c>
      <c r="J200" s="54">
        <v>30255</v>
      </c>
      <c r="K200" s="54" t="s">
        <v>341</v>
      </c>
      <c r="M200" s="55"/>
      <c r="N200" s="56" t="s">
        <v>505</v>
      </c>
    </row>
    <row r="201" spans="1:14" ht="12.75" customHeight="1">
      <c r="A201" s="60" t="s">
        <v>639</v>
      </c>
      <c r="B201" s="58" t="s">
        <v>195</v>
      </c>
      <c r="C201" s="6">
        <v>46448.578000000001</v>
      </c>
      <c r="D201" s="55" t="s">
        <v>56</v>
      </c>
      <c r="E201" s="55">
        <f>VLOOKUP(C201,'Active 1'!C$21:E$491,3,FALSE)</f>
        <v>31334.050308881921</v>
      </c>
      <c r="F201" s="55"/>
      <c r="G201" s="55"/>
      <c r="H201" s="55"/>
      <c r="I201" s="55" t="s">
        <v>637</v>
      </c>
      <c r="J201" s="54">
        <v>31334</v>
      </c>
      <c r="K201" s="54" t="s">
        <v>339</v>
      </c>
      <c r="M201" s="55"/>
      <c r="N201" s="56" t="s">
        <v>638</v>
      </c>
    </row>
    <row r="202" spans="1:14" ht="12.75" customHeight="1">
      <c r="A202" s="60" t="s">
        <v>639</v>
      </c>
      <c r="B202" s="58" t="s">
        <v>195</v>
      </c>
      <c r="C202" s="6">
        <v>46448.584999999999</v>
      </c>
      <c r="D202" s="55" t="s">
        <v>56</v>
      </c>
      <c r="E202" s="55">
        <f>VLOOKUP(C202,'Active 1'!C$21:E$491,3,FALSE)</f>
        <v>31334.082028117016</v>
      </c>
      <c r="F202" s="55"/>
      <c r="G202" s="55"/>
      <c r="H202" s="55"/>
      <c r="I202" s="55" t="s">
        <v>640</v>
      </c>
      <c r="J202" s="54">
        <v>31334</v>
      </c>
      <c r="K202" s="54" t="s">
        <v>641</v>
      </c>
      <c r="M202" s="55"/>
      <c r="N202" s="56" t="s">
        <v>642</v>
      </c>
    </row>
    <row r="203" spans="1:14" ht="12.75" customHeight="1">
      <c r="A203" s="60" t="s">
        <v>639</v>
      </c>
      <c r="B203" s="58" t="s">
        <v>195</v>
      </c>
      <c r="C203" s="6">
        <v>46448.586000000003</v>
      </c>
      <c r="D203" s="55" t="s">
        <v>56</v>
      </c>
      <c r="E203" s="55">
        <f>VLOOKUP(C203,'Active 1'!C$21:E$491,3,FALSE)</f>
        <v>31334.086559436335</v>
      </c>
      <c r="F203" s="55"/>
      <c r="G203" s="55"/>
      <c r="H203" s="55"/>
      <c r="I203" s="55" t="s">
        <v>643</v>
      </c>
      <c r="J203" s="54">
        <v>31334</v>
      </c>
      <c r="K203" s="54" t="s">
        <v>644</v>
      </c>
      <c r="M203" s="55"/>
      <c r="N203" s="56" t="s">
        <v>645</v>
      </c>
    </row>
    <row r="204" spans="1:14" ht="12.75" customHeight="1">
      <c r="A204" s="60" t="s">
        <v>639</v>
      </c>
      <c r="B204" s="58" t="s">
        <v>197</v>
      </c>
      <c r="C204" s="6">
        <v>46522.385000000002</v>
      </c>
      <c r="D204" s="55" t="s">
        <v>56</v>
      </c>
      <c r="E204" s="55">
        <f>VLOOKUP(C204,'Active 1'!C$21:E$491,3,FALSE)</f>
        <v>31668.493392520835</v>
      </c>
      <c r="F204" s="55"/>
      <c r="G204" s="55"/>
      <c r="H204" s="55"/>
      <c r="I204" s="55" t="s">
        <v>646</v>
      </c>
      <c r="J204" s="54">
        <v>31668.5</v>
      </c>
      <c r="K204" s="54" t="s">
        <v>480</v>
      </c>
      <c r="M204" s="55"/>
      <c r="N204" s="56" t="s">
        <v>647</v>
      </c>
    </row>
    <row r="205" spans="1:14" ht="12.75" customHeight="1">
      <c r="A205" s="60" t="s">
        <v>639</v>
      </c>
      <c r="B205" s="58" t="s">
        <v>197</v>
      </c>
      <c r="C205" s="6">
        <v>46522.385000000002</v>
      </c>
      <c r="D205" s="55" t="s">
        <v>56</v>
      </c>
      <c r="E205" s="55">
        <f>VLOOKUP(C205,'Active 1'!C$21:E$491,3,FALSE)</f>
        <v>31668.493392520835</v>
      </c>
      <c r="F205" s="55"/>
      <c r="G205" s="55"/>
      <c r="H205" s="55"/>
      <c r="I205" s="55" t="s">
        <v>646</v>
      </c>
      <c r="J205" s="54">
        <v>31668.5</v>
      </c>
      <c r="K205" s="54" t="s">
        <v>480</v>
      </c>
      <c r="M205" s="55"/>
      <c r="N205" s="56" t="s">
        <v>648</v>
      </c>
    </row>
    <row r="206" spans="1:14" ht="12.75" customHeight="1">
      <c r="A206" s="60" t="s">
        <v>639</v>
      </c>
      <c r="B206" s="58" t="s">
        <v>195</v>
      </c>
      <c r="C206" s="6">
        <v>46523.39</v>
      </c>
      <c r="D206" s="55" t="s">
        <v>56</v>
      </c>
      <c r="E206" s="55">
        <f>VLOOKUP(C206,'Active 1'!C$21:E$491,3,FALSE)</f>
        <v>31673.047368418192</v>
      </c>
      <c r="F206" s="55"/>
      <c r="G206" s="55"/>
      <c r="H206" s="55"/>
      <c r="I206" s="55" t="s">
        <v>649</v>
      </c>
      <c r="J206" s="54">
        <v>31673</v>
      </c>
      <c r="K206" s="54" t="s">
        <v>373</v>
      </c>
      <c r="M206" s="55"/>
      <c r="N206" s="56" t="s">
        <v>647</v>
      </c>
    </row>
    <row r="207" spans="1:14" ht="12.75" customHeight="1">
      <c r="A207" s="60" t="s">
        <v>639</v>
      </c>
      <c r="B207" s="58" t="s">
        <v>197</v>
      </c>
      <c r="C207" s="6">
        <v>46523.495000000003</v>
      </c>
      <c r="D207" s="55" t="s">
        <v>56</v>
      </c>
      <c r="E207" s="55">
        <f>VLOOKUP(C207,'Active 1'!C$21:E$491,3,FALSE)</f>
        <v>31673.523156944797</v>
      </c>
      <c r="F207" s="55"/>
      <c r="G207" s="55"/>
      <c r="H207" s="55"/>
      <c r="I207" s="55" t="s">
        <v>650</v>
      </c>
      <c r="J207" s="54">
        <v>31673.5</v>
      </c>
      <c r="K207" s="54" t="s">
        <v>330</v>
      </c>
      <c r="M207" s="55"/>
      <c r="N207" s="56" t="s">
        <v>647</v>
      </c>
    </row>
    <row r="208" spans="1:14" ht="12.75" customHeight="1">
      <c r="A208" s="60" t="s">
        <v>639</v>
      </c>
      <c r="B208" s="58" t="s">
        <v>197</v>
      </c>
      <c r="C208" s="6">
        <v>46523.500999999997</v>
      </c>
      <c r="D208" s="55" t="s">
        <v>56</v>
      </c>
      <c r="E208" s="55">
        <f>VLOOKUP(C208,'Active 1'!C$21:E$491,3,FALSE)</f>
        <v>31673.550344860574</v>
      </c>
      <c r="F208" s="55"/>
      <c r="G208" s="55"/>
      <c r="H208" s="55"/>
      <c r="I208" s="55" t="s">
        <v>651</v>
      </c>
      <c r="J208" s="54">
        <v>31673.5</v>
      </c>
      <c r="K208" s="54" t="s">
        <v>339</v>
      </c>
      <c r="M208" s="55"/>
      <c r="N208" s="56" t="s">
        <v>652</v>
      </c>
    </row>
    <row r="209" spans="1:14" ht="12.75" customHeight="1">
      <c r="A209" s="60" t="s">
        <v>639</v>
      </c>
      <c r="B209" s="58" t="s">
        <v>197</v>
      </c>
      <c r="C209" s="6">
        <v>46535.411</v>
      </c>
      <c r="D209" s="55" t="s">
        <v>56</v>
      </c>
      <c r="E209" s="55">
        <f>VLOOKUP(C209,'Active 1'!C$21:E$491,3,FALSE)</f>
        <v>31727.518357733887</v>
      </c>
      <c r="F209" s="55"/>
      <c r="G209" s="55"/>
      <c r="H209" s="55"/>
      <c r="I209" s="55" t="s">
        <v>653</v>
      </c>
      <c r="J209" s="54">
        <v>31727.5</v>
      </c>
      <c r="K209" s="54" t="s">
        <v>354</v>
      </c>
      <c r="M209" s="55"/>
      <c r="N209" s="56" t="s">
        <v>652</v>
      </c>
    </row>
    <row r="210" spans="1:14" ht="12.75" customHeight="1">
      <c r="A210" s="60" t="s">
        <v>655</v>
      </c>
      <c r="B210" s="58" t="s">
        <v>195</v>
      </c>
      <c r="C210" s="6">
        <v>46553.396000000001</v>
      </c>
      <c r="D210" s="55" t="s">
        <v>56</v>
      </c>
      <c r="E210" s="55">
        <f>VLOOKUP(C210,'Active 1'!C$21:E$491,3,FALSE)</f>
        <v>31809.014135359939</v>
      </c>
      <c r="F210" s="55"/>
      <c r="G210" s="55"/>
      <c r="H210" s="55"/>
      <c r="I210" s="55" t="s">
        <v>654</v>
      </c>
      <c r="J210" s="54">
        <v>31809</v>
      </c>
      <c r="K210" s="54" t="s">
        <v>347</v>
      </c>
      <c r="M210" s="55"/>
      <c r="N210" s="56" t="s">
        <v>505</v>
      </c>
    </row>
    <row r="211" spans="1:14" ht="12.75" customHeight="1">
      <c r="A211" s="60" t="s">
        <v>639</v>
      </c>
      <c r="B211" s="58" t="s">
        <v>195</v>
      </c>
      <c r="C211" s="6">
        <v>46560.46</v>
      </c>
      <c r="D211" s="55" t="s">
        <v>56</v>
      </c>
      <c r="E211" s="55">
        <f>VLOOKUP(C211,'Active 1'!C$21:E$491,3,FALSE)</f>
        <v>31841.02337490124</v>
      </c>
      <c r="F211" s="55"/>
      <c r="G211" s="55"/>
      <c r="H211" s="55"/>
      <c r="I211" s="55" t="s">
        <v>656</v>
      </c>
      <c r="J211" s="54">
        <v>31841</v>
      </c>
      <c r="K211" s="54" t="s">
        <v>330</v>
      </c>
      <c r="M211" s="55"/>
      <c r="N211" s="56" t="s">
        <v>638</v>
      </c>
    </row>
    <row r="212" spans="1:14" ht="12.75" customHeight="1">
      <c r="A212" s="60" t="s">
        <v>639</v>
      </c>
      <c r="B212" s="58" t="s">
        <v>195</v>
      </c>
      <c r="C212" s="6">
        <v>46560.463000000003</v>
      </c>
      <c r="D212" s="55" t="s">
        <v>56</v>
      </c>
      <c r="E212" s="55">
        <f>VLOOKUP(C212,'Active 1'!C$21:E$491,3,FALSE)</f>
        <v>31841.036968859164</v>
      </c>
      <c r="F212" s="55"/>
      <c r="G212" s="55"/>
      <c r="H212" s="55"/>
      <c r="I212" s="55" t="s">
        <v>657</v>
      </c>
      <c r="J212" s="54">
        <v>31841</v>
      </c>
      <c r="K212" s="54" t="s">
        <v>376</v>
      </c>
      <c r="M212" s="55"/>
      <c r="N212" s="56" t="s">
        <v>645</v>
      </c>
    </row>
    <row r="213" spans="1:14" ht="12.75" customHeight="1">
      <c r="A213" s="60" t="s">
        <v>639</v>
      </c>
      <c r="B213" s="58" t="s">
        <v>195</v>
      </c>
      <c r="C213" s="6">
        <v>46560.464999999997</v>
      </c>
      <c r="D213" s="55" t="s">
        <v>56</v>
      </c>
      <c r="E213" s="55">
        <f>VLOOKUP(C213,'Active 1'!C$21:E$491,3,FALSE)</f>
        <v>31841.046031497732</v>
      </c>
      <c r="F213" s="55"/>
      <c r="G213" s="55"/>
      <c r="H213" s="55"/>
      <c r="I213" s="55" t="s">
        <v>658</v>
      </c>
      <c r="J213" s="54">
        <v>31841</v>
      </c>
      <c r="K213" s="54" t="s">
        <v>373</v>
      </c>
      <c r="M213" s="55"/>
      <c r="N213" s="56" t="s">
        <v>659</v>
      </c>
    </row>
    <row r="214" spans="1:14" ht="12.75" customHeight="1">
      <c r="A214" s="60" t="s">
        <v>639</v>
      </c>
      <c r="B214" s="58" t="s">
        <v>195</v>
      </c>
      <c r="C214" s="6">
        <v>46560.464999999997</v>
      </c>
      <c r="D214" s="55" t="s">
        <v>56</v>
      </c>
      <c r="E214" s="55">
        <f>VLOOKUP(C214,'Active 1'!C$21:E$491,3,FALSE)</f>
        <v>31841.046031497732</v>
      </c>
      <c r="F214" s="55"/>
      <c r="G214" s="55"/>
      <c r="H214" s="55"/>
      <c r="I214" s="55" t="s">
        <v>658</v>
      </c>
      <c r="J214" s="54">
        <v>31841</v>
      </c>
      <c r="K214" s="54" t="s">
        <v>373</v>
      </c>
      <c r="M214" s="55"/>
      <c r="N214" s="56" t="s">
        <v>660</v>
      </c>
    </row>
    <row r="215" spans="1:14" ht="12.75" customHeight="1">
      <c r="A215" s="60" t="s">
        <v>639</v>
      </c>
      <c r="B215" s="58" t="s">
        <v>197</v>
      </c>
      <c r="C215" s="6">
        <v>46563.436999999998</v>
      </c>
      <c r="D215" s="55" t="s">
        <v>56</v>
      </c>
      <c r="E215" s="55">
        <f>VLOOKUP(C215,'Active 1'!C$21:E$491,3,FALSE)</f>
        <v>31854.51311245991</v>
      </c>
      <c r="F215" s="55"/>
      <c r="G215" s="55"/>
      <c r="H215" s="55"/>
      <c r="I215" s="55" t="s">
        <v>663</v>
      </c>
      <c r="J215" s="54">
        <v>31854.5</v>
      </c>
      <c r="K215" s="54" t="s">
        <v>347</v>
      </c>
      <c r="M215" s="55"/>
      <c r="N215" s="56" t="s">
        <v>662</v>
      </c>
    </row>
    <row r="216" spans="1:14" ht="12.75" customHeight="1">
      <c r="A216" s="60" t="s">
        <v>639</v>
      </c>
      <c r="B216" s="58" t="s">
        <v>197</v>
      </c>
      <c r="C216" s="6">
        <v>46563.438000000002</v>
      </c>
      <c r="D216" s="55" t="s">
        <v>56</v>
      </c>
      <c r="E216" s="55">
        <f>VLOOKUP(C216,'Active 1'!C$21:E$491,3,FALSE)</f>
        <v>31854.517643779229</v>
      </c>
      <c r="F216" s="55"/>
      <c r="G216" s="55"/>
      <c r="H216" s="55"/>
      <c r="I216" s="55" t="s">
        <v>664</v>
      </c>
      <c r="J216" s="54">
        <v>31854.5</v>
      </c>
      <c r="K216" s="54" t="s">
        <v>354</v>
      </c>
      <c r="M216" s="55"/>
      <c r="N216" s="56" t="s">
        <v>662</v>
      </c>
    </row>
    <row r="217" spans="1:14" ht="12.75" customHeight="1">
      <c r="A217" s="60" t="s">
        <v>655</v>
      </c>
      <c r="B217" s="58" t="s">
        <v>197</v>
      </c>
      <c r="C217" s="6">
        <v>46573.370999999999</v>
      </c>
      <c r="D217" s="55" t="s">
        <v>56</v>
      </c>
      <c r="E217" s="55">
        <f>VLOOKUP(C217,'Active 1'!C$21:E$491,3,FALSE)</f>
        <v>31899.527238394701</v>
      </c>
      <c r="F217" s="55"/>
      <c r="G217" s="55"/>
      <c r="H217" s="55"/>
      <c r="I217" s="55" t="s">
        <v>665</v>
      </c>
      <c r="J217" s="54">
        <v>31899.5</v>
      </c>
      <c r="K217" s="54" t="s">
        <v>359</v>
      </c>
      <c r="M217" s="55"/>
      <c r="N217" s="56" t="s">
        <v>505</v>
      </c>
    </row>
    <row r="218" spans="1:14" ht="12.75" customHeight="1">
      <c r="A218" s="60" t="s">
        <v>493</v>
      </c>
      <c r="B218" s="58" t="s">
        <v>195</v>
      </c>
      <c r="C218" s="6">
        <v>46857.728000000003</v>
      </c>
      <c r="D218" s="55" t="s">
        <v>56</v>
      </c>
      <c r="E218" s="55">
        <f>VLOOKUP(C218,'Active 1'!C$21:E$491,3,FALSE)</f>
        <v>33188.039600830663</v>
      </c>
      <c r="F218" s="55"/>
      <c r="G218" s="55"/>
      <c r="H218" s="55"/>
      <c r="I218" s="55" t="s">
        <v>666</v>
      </c>
      <c r="J218" s="54">
        <v>33188</v>
      </c>
      <c r="K218" s="54" t="s">
        <v>378</v>
      </c>
      <c r="M218" s="55"/>
      <c r="N218" s="56" t="s">
        <v>492</v>
      </c>
    </row>
    <row r="219" spans="1:14" ht="12.75" customHeight="1">
      <c r="A219" s="60" t="s">
        <v>669</v>
      </c>
      <c r="B219" s="58" t="s">
        <v>195</v>
      </c>
      <c r="C219" s="6">
        <v>46892.374000000003</v>
      </c>
      <c r="D219" s="55" t="s">
        <v>56</v>
      </c>
      <c r="E219" s="55">
        <f>VLOOKUP(C219,'Active 1'!C$21:E$491,3,FALSE)</f>
        <v>33345.031689328418</v>
      </c>
      <c r="F219" s="55"/>
      <c r="G219" s="55"/>
      <c r="H219" s="55"/>
      <c r="I219" s="55" t="s">
        <v>667</v>
      </c>
      <c r="J219" s="54">
        <v>33345</v>
      </c>
      <c r="K219" s="54" t="s">
        <v>341</v>
      </c>
      <c r="M219" s="55"/>
      <c r="N219" s="56" t="s">
        <v>668</v>
      </c>
    </row>
    <row r="220" spans="1:14" ht="12.75" customHeight="1">
      <c r="A220" s="60" t="s">
        <v>669</v>
      </c>
      <c r="B220" s="58" t="s">
        <v>195</v>
      </c>
      <c r="C220" s="6">
        <v>46903.413999999997</v>
      </c>
      <c r="D220" s="55" t="s">
        <v>56</v>
      </c>
      <c r="E220" s="55">
        <f>VLOOKUP(C220,'Active 1'!C$21:E$491,3,FALSE)</f>
        <v>33395.057454409936</v>
      </c>
      <c r="F220" s="55"/>
      <c r="G220" s="55"/>
      <c r="H220" s="55"/>
      <c r="I220" s="55" t="s">
        <v>670</v>
      </c>
      <c r="J220" s="54">
        <v>33395</v>
      </c>
      <c r="K220" s="54" t="s">
        <v>392</v>
      </c>
      <c r="M220" s="55"/>
      <c r="N220" s="56" t="s">
        <v>668</v>
      </c>
    </row>
    <row r="221" spans="1:14" ht="12.75" customHeight="1">
      <c r="A221" s="60" t="s">
        <v>672</v>
      </c>
      <c r="B221" s="58" t="s">
        <v>197</v>
      </c>
      <c r="C221" s="6">
        <v>46908.375999999997</v>
      </c>
      <c r="D221" s="55" t="s">
        <v>56</v>
      </c>
      <c r="E221" s="55">
        <f>VLOOKUP(C221,'Active 1'!C$21:E$491,3,FALSE)</f>
        <v>33417.541860780824</v>
      </c>
      <c r="F221" s="55"/>
      <c r="G221" s="55"/>
      <c r="H221" s="55"/>
      <c r="I221" s="55" t="s">
        <v>671</v>
      </c>
      <c r="J221" s="54">
        <v>33417.5</v>
      </c>
      <c r="K221" s="54" t="s">
        <v>378</v>
      </c>
      <c r="M221" s="55"/>
      <c r="N221" s="56" t="s">
        <v>505</v>
      </c>
    </row>
    <row r="222" spans="1:14" ht="12.75" customHeight="1">
      <c r="A222" s="60" t="s">
        <v>669</v>
      </c>
      <c r="B222" s="58" t="s">
        <v>195</v>
      </c>
      <c r="C222" s="6">
        <v>46909.362999999998</v>
      </c>
      <c r="D222" s="55" t="s">
        <v>56</v>
      </c>
      <c r="E222" s="55">
        <f>VLOOKUP(C222,'Active 1'!C$21:E$491,3,FALSE)</f>
        <v>33422.014272930777</v>
      </c>
      <c r="F222" s="55"/>
      <c r="G222" s="55"/>
      <c r="H222" s="55"/>
      <c r="I222" s="55" t="s">
        <v>673</v>
      </c>
      <c r="J222" s="54">
        <v>33422</v>
      </c>
      <c r="K222" s="54" t="s">
        <v>347</v>
      </c>
      <c r="M222" s="55"/>
      <c r="N222" s="56" t="s">
        <v>668</v>
      </c>
    </row>
    <row r="223" spans="1:14" ht="12.75" customHeight="1">
      <c r="A223" s="60" t="s">
        <v>675</v>
      </c>
      <c r="B223" s="58" t="s">
        <v>197</v>
      </c>
      <c r="C223" s="6">
        <v>46910.358999999997</v>
      </c>
      <c r="D223" s="55" t="s">
        <v>56</v>
      </c>
      <c r="E223" s="55">
        <f>VLOOKUP(C223,'Active 1'!C$21:E$491,3,FALSE)</f>
        <v>33426.527466954438</v>
      </c>
      <c r="F223" s="55"/>
      <c r="G223" s="55"/>
      <c r="H223" s="55"/>
      <c r="I223" s="55" t="s">
        <v>674</v>
      </c>
      <c r="J223" s="54">
        <v>33426.5</v>
      </c>
      <c r="K223" s="54" t="s">
        <v>359</v>
      </c>
      <c r="M223" s="55"/>
      <c r="N223" s="56" t="s">
        <v>505</v>
      </c>
    </row>
    <row r="224" spans="1:14" ht="12.75" customHeight="1">
      <c r="A224" s="60" t="s">
        <v>493</v>
      </c>
      <c r="B224" s="58" t="s">
        <v>197</v>
      </c>
      <c r="C224" s="6">
        <v>46915.652999999998</v>
      </c>
      <c r="D224" s="55" t="s">
        <v>56</v>
      </c>
      <c r="E224" s="55">
        <f>VLOOKUP(C224,'Active 1'!C$21:E$491,3,FALSE)</f>
        <v>33450.516271333225</v>
      </c>
      <c r="F224" s="55"/>
      <c r="G224" s="55"/>
      <c r="H224" s="55"/>
      <c r="I224" s="55" t="s">
        <v>676</v>
      </c>
      <c r="J224" s="54">
        <v>33450.5</v>
      </c>
      <c r="K224" s="54" t="s">
        <v>354</v>
      </c>
      <c r="M224" s="55"/>
      <c r="N224" s="56" t="s">
        <v>492</v>
      </c>
    </row>
    <row r="225" spans="1:14" ht="12.75" customHeight="1">
      <c r="A225" s="60" t="s">
        <v>679</v>
      </c>
      <c r="B225" s="58" t="s">
        <v>195</v>
      </c>
      <c r="C225" s="6">
        <v>46916.421999999999</v>
      </c>
      <c r="D225" s="55" t="s">
        <v>56</v>
      </c>
      <c r="E225" s="55">
        <f>VLOOKUP(C225,'Active 1'!C$21:E$491,3,FALSE)</f>
        <v>33454.000855875587</v>
      </c>
      <c r="F225" s="55"/>
      <c r="G225" s="55"/>
      <c r="H225" s="55"/>
      <c r="I225" s="55" t="s">
        <v>677</v>
      </c>
      <c r="J225" s="54">
        <v>33454</v>
      </c>
      <c r="K225" s="54" t="s">
        <v>487</v>
      </c>
      <c r="M225" s="55"/>
      <c r="N225" s="56" t="s">
        <v>678</v>
      </c>
    </row>
    <row r="226" spans="1:14" ht="12.75" customHeight="1">
      <c r="A226" s="60" t="s">
        <v>669</v>
      </c>
      <c r="B226" s="58" t="s">
        <v>197</v>
      </c>
      <c r="C226" s="6">
        <v>46917.408000000003</v>
      </c>
      <c r="D226" s="55" t="s">
        <v>56</v>
      </c>
      <c r="E226" s="55">
        <f>VLOOKUP(C226,'Active 1'!C$21:E$491,3,FALSE)</f>
        <v>33458.468736706258</v>
      </c>
      <c r="F226" s="55"/>
      <c r="G226" s="55"/>
      <c r="H226" s="55"/>
      <c r="I226" s="55" t="s">
        <v>680</v>
      </c>
      <c r="J226" s="54">
        <v>33458.5</v>
      </c>
      <c r="K226" s="54" t="s">
        <v>510</v>
      </c>
      <c r="M226" s="55"/>
      <c r="N226" s="56" t="s">
        <v>370</v>
      </c>
    </row>
    <row r="227" spans="1:14" ht="12.75" customHeight="1">
      <c r="A227" s="60" t="s">
        <v>669</v>
      </c>
      <c r="B227" s="58" t="s">
        <v>195</v>
      </c>
      <c r="C227" s="6">
        <v>46937.385000000002</v>
      </c>
      <c r="D227" s="55" t="s">
        <v>56</v>
      </c>
      <c r="E227" s="55">
        <f>VLOOKUP(C227,'Active 1'!C$21:E$491,3,FALSE)</f>
        <v>33548.990902379628</v>
      </c>
      <c r="F227" s="55"/>
      <c r="G227" s="55"/>
      <c r="H227" s="55"/>
      <c r="I227" s="55" t="s">
        <v>681</v>
      </c>
      <c r="J227" s="54">
        <v>33549</v>
      </c>
      <c r="K227" s="54" t="s">
        <v>467</v>
      </c>
      <c r="M227" s="55"/>
      <c r="N227" s="56" t="s">
        <v>370</v>
      </c>
    </row>
    <row r="228" spans="1:14" ht="12.75" customHeight="1">
      <c r="A228" s="60" t="s">
        <v>685</v>
      </c>
      <c r="B228" s="58" t="s">
        <v>195</v>
      </c>
      <c r="C228" s="6">
        <v>47224.446000000004</v>
      </c>
      <c r="D228" s="55" t="s">
        <v>56</v>
      </c>
      <c r="E228" s="55">
        <f>VLOOKUP(C228,'Active 1'!C$21:E$491,3,FALSE)</f>
        <v>34849.755952205116</v>
      </c>
      <c r="F228" s="55"/>
      <c r="G228" s="55"/>
      <c r="H228" s="55"/>
      <c r="I228" s="55" t="s">
        <v>682</v>
      </c>
      <c r="J228" s="54">
        <v>34850</v>
      </c>
      <c r="K228" s="54" t="s">
        <v>683</v>
      </c>
      <c r="M228" s="55"/>
      <c r="N228" s="56" t="s">
        <v>684</v>
      </c>
    </row>
    <row r="229" spans="1:14" ht="12.75" customHeight="1">
      <c r="A229" s="60" t="s">
        <v>679</v>
      </c>
      <c r="B229" s="58" t="s">
        <v>195</v>
      </c>
      <c r="C229" s="6">
        <v>47240.394</v>
      </c>
      <c r="D229" s="55" t="s">
        <v>56</v>
      </c>
      <c r="E229" s="55">
        <f>VLOOKUP(C229,'Active 1'!C$21:E$491,3,FALSE)</f>
        <v>34922.021432415284</v>
      </c>
      <c r="F229" s="55"/>
      <c r="G229" s="55"/>
      <c r="H229" s="55"/>
      <c r="I229" s="55" t="s">
        <v>686</v>
      </c>
      <c r="J229" s="54">
        <v>34922</v>
      </c>
      <c r="K229" s="54" t="s">
        <v>330</v>
      </c>
      <c r="M229" s="55"/>
      <c r="N229" s="56" t="s">
        <v>678</v>
      </c>
    </row>
    <row r="230" spans="1:14" ht="12.75" customHeight="1">
      <c r="A230" s="60" t="s">
        <v>679</v>
      </c>
      <c r="B230" s="58" t="s">
        <v>197</v>
      </c>
      <c r="C230" s="6">
        <v>47262.345000000001</v>
      </c>
      <c r="D230" s="55" t="s">
        <v>56</v>
      </c>
      <c r="E230" s="55">
        <f>VLOOKUP(C230,'Active 1'!C$21:E$491,3,FALSE)</f>
        <v>35021.488422388567</v>
      </c>
      <c r="F230" s="55"/>
      <c r="G230" s="55"/>
      <c r="H230" s="55"/>
      <c r="I230" s="55" t="s">
        <v>687</v>
      </c>
      <c r="J230" s="54">
        <v>35021.5</v>
      </c>
      <c r="K230" s="54" t="s">
        <v>534</v>
      </c>
      <c r="M230" s="55"/>
      <c r="N230" s="56" t="s">
        <v>688</v>
      </c>
    </row>
    <row r="231" spans="1:14" ht="12.75" customHeight="1">
      <c r="A231" s="60" t="s">
        <v>679</v>
      </c>
      <c r="B231" s="58" t="s">
        <v>197</v>
      </c>
      <c r="C231" s="6">
        <v>47262.353000000003</v>
      </c>
      <c r="D231" s="55" t="s">
        <v>56</v>
      </c>
      <c r="E231" s="55">
        <f>VLOOKUP(C231,'Active 1'!C$21:E$491,3,FALSE)</f>
        <v>35021.524672942985</v>
      </c>
      <c r="F231" s="55"/>
      <c r="G231" s="55"/>
      <c r="H231" s="55"/>
      <c r="I231" s="55" t="s">
        <v>689</v>
      </c>
      <c r="J231" s="54">
        <v>35021.5</v>
      </c>
      <c r="K231" s="54" t="s">
        <v>330</v>
      </c>
      <c r="M231" s="55"/>
      <c r="N231" s="56" t="s">
        <v>690</v>
      </c>
    </row>
    <row r="232" spans="1:14" ht="12.75" customHeight="1">
      <c r="A232" s="60" t="s">
        <v>679</v>
      </c>
      <c r="B232" s="58" t="s">
        <v>197</v>
      </c>
      <c r="C232" s="6">
        <v>47263.447999999997</v>
      </c>
      <c r="D232" s="55" t="s">
        <v>56</v>
      </c>
      <c r="E232" s="55">
        <f>VLOOKUP(C232,'Active 1'!C$21:E$491,3,FALSE)</f>
        <v>35026.486467577401</v>
      </c>
      <c r="F232" s="55"/>
      <c r="G232" s="55"/>
      <c r="H232" s="55"/>
      <c r="I232" s="55" t="s">
        <v>691</v>
      </c>
      <c r="J232" s="54">
        <v>35026.5</v>
      </c>
      <c r="K232" s="54" t="s">
        <v>534</v>
      </c>
      <c r="M232" s="55"/>
      <c r="N232" s="56" t="s">
        <v>692</v>
      </c>
    </row>
    <row r="233" spans="1:14" ht="12.75" customHeight="1">
      <c r="A233" s="60" t="s">
        <v>679</v>
      </c>
      <c r="B233" s="58" t="s">
        <v>197</v>
      </c>
      <c r="C233" s="6">
        <v>47263.457000000002</v>
      </c>
      <c r="D233" s="55" t="s">
        <v>56</v>
      </c>
      <c r="E233" s="55">
        <f>VLOOKUP(C233,'Active 1'!C$21:E$491,3,FALSE)</f>
        <v>35026.527249451137</v>
      </c>
      <c r="F233" s="55"/>
      <c r="G233" s="55"/>
      <c r="H233" s="55"/>
      <c r="I233" s="55" t="s">
        <v>693</v>
      </c>
      <c r="J233" s="54">
        <v>35026.5</v>
      </c>
      <c r="K233" s="54" t="s">
        <v>359</v>
      </c>
      <c r="M233" s="55"/>
      <c r="N233" s="56" t="s">
        <v>694</v>
      </c>
    </row>
    <row r="234" spans="1:14" ht="12.75" customHeight="1">
      <c r="A234" s="60" t="s">
        <v>679</v>
      </c>
      <c r="B234" s="58" t="s">
        <v>197</v>
      </c>
      <c r="C234" s="6">
        <v>47265.438999999998</v>
      </c>
      <c r="D234" s="55" t="s">
        <v>56</v>
      </c>
      <c r="E234" s="55">
        <f>VLOOKUP(C234,'Active 1'!C$21:E$491,3,FALSE)</f>
        <v>35035.508324305432</v>
      </c>
      <c r="F234" s="55"/>
      <c r="G234" s="55"/>
      <c r="H234" s="55"/>
      <c r="I234" s="55" t="s">
        <v>695</v>
      </c>
      <c r="J234" s="54">
        <v>35035.5</v>
      </c>
      <c r="K234" s="54" t="s">
        <v>334</v>
      </c>
      <c r="M234" s="55"/>
      <c r="N234" s="56" t="s">
        <v>690</v>
      </c>
    </row>
    <row r="235" spans="1:14" ht="12.75" customHeight="1">
      <c r="A235" s="60" t="s">
        <v>679</v>
      </c>
      <c r="B235" s="58" t="s">
        <v>195</v>
      </c>
      <c r="C235" s="6">
        <v>47266.430999999997</v>
      </c>
      <c r="D235" s="55" t="s">
        <v>56</v>
      </c>
      <c r="E235" s="55">
        <f>VLOOKUP(C235,'Active 1'!C$21:E$491,3,FALSE)</f>
        <v>35040.003393051884</v>
      </c>
      <c r="F235" s="55"/>
      <c r="G235" s="55"/>
      <c r="H235" s="55"/>
      <c r="I235" s="55" t="s">
        <v>696</v>
      </c>
      <c r="J235" s="54">
        <v>35040</v>
      </c>
      <c r="K235" s="54" t="s">
        <v>363</v>
      </c>
      <c r="M235" s="55"/>
      <c r="N235" s="56" t="s">
        <v>690</v>
      </c>
    </row>
    <row r="236" spans="1:14" ht="12.75" customHeight="1">
      <c r="A236" s="60" t="s">
        <v>679</v>
      </c>
      <c r="B236" s="58" t="s">
        <v>195</v>
      </c>
      <c r="C236" s="6">
        <v>47266.436000000002</v>
      </c>
      <c r="D236" s="55" t="s">
        <v>56</v>
      </c>
      <c r="E236" s="55">
        <f>VLOOKUP(C236,'Active 1'!C$21:E$491,3,FALSE)</f>
        <v>35040.026049648404</v>
      </c>
      <c r="F236" s="55"/>
      <c r="G236" s="55"/>
      <c r="H236" s="55"/>
      <c r="I236" s="55" t="s">
        <v>697</v>
      </c>
      <c r="J236" s="54">
        <v>35040</v>
      </c>
      <c r="K236" s="54" t="s">
        <v>359</v>
      </c>
      <c r="M236" s="55"/>
      <c r="N236" s="56" t="s">
        <v>694</v>
      </c>
    </row>
    <row r="237" spans="1:14" ht="12.75" customHeight="1">
      <c r="A237" s="60" t="s">
        <v>699</v>
      </c>
      <c r="B237" s="58" t="s">
        <v>195</v>
      </c>
      <c r="C237" s="6">
        <v>47270.402000000002</v>
      </c>
      <c r="D237" s="55" t="s">
        <v>56</v>
      </c>
      <c r="E237" s="55">
        <f>VLOOKUP(C237,'Active 1'!C$21:E$491,3,FALSE)</f>
        <v>35057.997261995639</v>
      </c>
      <c r="F237" s="55"/>
      <c r="G237" s="55"/>
      <c r="H237" s="55"/>
      <c r="I237" s="55" t="s">
        <v>698</v>
      </c>
      <c r="J237" s="54">
        <v>35058</v>
      </c>
      <c r="K237" s="54" t="s">
        <v>480</v>
      </c>
      <c r="M237" s="55"/>
      <c r="N237" s="56" t="s">
        <v>370</v>
      </c>
    </row>
    <row r="238" spans="1:14" ht="12.75" customHeight="1">
      <c r="A238" s="60" t="s">
        <v>699</v>
      </c>
      <c r="B238" s="58" t="s">
        <v>197</v>
      </c>
      <c r="C238" s="6">
        <v>47288.387000000002</v>
      </c>
      <c r="D238" s="55" t="s">
        <v>56</v>
      </c>
      <c r="E238" s="55">
        <f>VLOOKUP(C238,'Active 1'!C$21:E$491,3,FALSE)</f>
        <v>35139.493039621688</v>
      </c>
      <c r="F238" s="55"/>
      <c r="G238" s="55"/>
      <c r="H238" s="55"/>
      <c r="I238" s="55" t="s">
        <v>700</v>
      </c>
      <c r="J238" s="54">
        <v>35139.5</v>
      </c>
      <c r="K238" s="54" t="s">
        <v>467</v>
      </c>
      <c r="M238" s="55"/>
      <c r="N238" s="56" t="s">
        <v>370</v>
      </c>
    </row>
    <row r="239" spans="1:14" ht="12.75" customHeight="1">
      <c r="A239" s="60" t="s">
        <v>493</v>
      </c>
      <c r="B239" s="58" t="s">
        <v>195</v>
      </c>
      <c r="C239" s="6">
        <v>47299.756999999998</v>
      </c>
      <c r="D239" s="55" t="s">
        <v>56</v>
      </c>
      <c r="E239" s="55">
        <f>VLOOKUP(C239,'Active 1'!C$21:E$491,3,FALSE)</f>
        <v>35191.014140072497</v>
      </c>
      <c r="F239" s="55"/>
      <c r="G239" s="55"/>
      <c r="H239" s="55"/>
      <c r="I239" s="55" t="s">
        <v>701</v>
      </c>
      <c r="J239" s="54">
        <v>35191</v>
      </c>
      <c r="K239" s="54" t="s">
        <v>347</v>
      </c>
      <c r="M239" s="55"/>
      <c r="N239" s="56" t="s">
        <v>492</v>
      </c>
    </row>
    <row r="240" spans="1:14" ht="12.75" customHeight="1">
      <c r="A240" s="60" t="s">
        <v>699</v>
      </c>
      <c r="B240" s="58" t="s">
        <v>197</v>
      </c>
      <c r="C240" s="6">
        <v>47303.396000000001</v>
      </c>
      <c r="D240" s="55" t="s">
        <v>56</v>
      </c>
      <c r="E240" s="55">
        <f>VLOOKUP(C240,'Active 1'!C$21:E$491,3,FALSE)</f>
        <v>35207.50361100836</v>
      </c>
      <c r="F240" s="55"/>
      <c r="G240" s="55"/>
      <c r="H240" s="55"/>
      <c r="I240" s="55" t="s">
        <v>702</v>
      </c>
      <c r="J240" s="54">
        <v>35207.5</v>
      </c>
      <c r="K240" s="54" t="s">
        <v>363</v>
      </c>
      <c r="M240" s="55"/>
      <c r="N240" s="56" t="s">
        <v>370</v>
      </c>
    </row>
    <row r="241" spans="1:14" ht="12.75" customHeight="1">
      <c r="A241" s="60" t="s">
        <v>704</v>
      </c>
      <c r="B241" s="58" t="s">
        <v>195</v>
      </c>
      <c r="C241" s="6">
        <v>47353.38</v>
      </c>
      <c r="D241" s="55" t="s">
        <v>56</v>
      </c>
      <c r="E241" s="55">
        <f>VLOOKUP(C241,'Active 1'!C$21:E$491,3,FALSE)</f>
        <v>35433.997074942759</v>
      </c>
      <c r="F241" s="55"/>
      <c r="G241" s="55"/>
      <c r="H241" s="55"/>
      <c r="I241" s="55" t="s">
        <v>703</v>
      </c>
      <c r="J241" s="54">
        <v>35434</v>
      </c>
      <c r="K241" s="54" t="s">
        <v>480</v>
      </c>
      <c r="M241" s="55"/>
      <c r="N241" s="56" t="s">
        <v>505</v>
      </c>
    </row>
    <row r="242" spans="1:14" ht="12.75" customHeight="1">
      <c r="A242" s="60" t="s">
        <v>707</v>
      </c>
      <c r="B242" s="58" t="s">
        <v>197</v>
      </c>
      <c r="C242" s="6">
        <v>47559.392</v>
      </c>
      <c r="D242" s="55" t="s">
        <v>56</v>
      </c>
      <c r="E242" s="55">
        <f>VLOOKUP(C242,'Active 1'!C$21:E$491,3,FALSE)</f>
        <v>36367.50322675248</v>
      </c>
      <c r="F242" s="55"/>
      <c r="G242" s="55"/>
      <c r="H242" s="55"/>
      <c r="I242" s="55" t="s">
        <v>705</v>
      </c>
      <c r="J242" s="54">
        <v>36367.5</v>
      </c>
      <c r="K242" s="54" t="s">
        <v>363</v>
      </c>
      <c r="M242" s="55"/>
      <c r="N242" s="56" t="s">
        <v>706</v>
      </c>
    </row>
    <row r="243" spans="1:14" ht="12.75" customHeight="1">
      <c r="A243" s="60" t="s">
        <v>707</v>
      </c>
      <c r="B243" s="58" t="s">
        <v>195</v>
      </c>
      <c r="C243" s="6">
        <v>47592.377999999997</v>
      </c>
      <c r="D243" s="55" t="s">
        <v>56</v>
      </c>
      <c r="E243" s="55">
        <f>VLOOKUP(C243,'Active 1'!C$21:E$491,3,FALSE)</f>
        <v>36516.973325210784</v>
      </c>
      <c r="F243" s="55"/>
      <c r="G243" s="55"/>
      <c r="H243" s="55"/>
      <c r="I243" s="55" t="s">
        <v>708</v>
      </c>
      <c r="J243" s="54">
        <v>36517</v>
      </c>
      <c r="K243" s="54" t="s">
        <v>581</v>
      </c>
      <c r="M243" s="55"/>
      <c r="N243" s="56" t="s">
        <v>370</v>
      </c>
    </row>
    <row r="244" spans="1:14" ht="12.75" customHeight="1">
      <c r="A244" s="60" t="s">
        <v>707</v>
      </c>
      <c r="B244" s="58" t="s">
        <v>197</v>
      </c>
      <c r="C244" s="6">
        <v>47612.364000000001</v>
      </c>
      <c r="D244" s="55" t="s">
        <v>56</v>
      </c>
      <c r="E244" s="55">
        <f>VLOOKUP(C244,'Active 1'!C$21:E$491,3,FALSE)</f>
        <v>36607.536272757883</v>
      </c>
      <c r="F244" s="55"/>
      <c r="G244" s="55"/>
      <c r="H244" s="55"/>
      <c r="I244" s="55" t="s">
        <v>709</v>
      </c>
      <c r="J244" s="54">
        <v>36607.5</v>
      </c>
      <c r="K244" s="54" t="s">
        <v>376</v>
      </c>
      <c r="M244" s="55"/>
      <c r="N244" s="56" t="s">
        <v>668</v>
      </c>
    </row>
    <row r="245" spans="1:14" ht="12.75" customHeight="1">
      <c r="A245" s="60" t="s">
        <v>711</v>
      </c>
      <c r="B245" s="58" t="s">
        <v>197</v>
      </c>
      <c r="C245" s="6">
        <v>47698.423000000003</v>
      </c>
      <c r="D245" s="55" t="s">
        <v>56</v>
      </c>
      <c r="E245" s="55">
        <f>VLOOKUP(C245,'Active 1'!C$21:E$491,3,FALSE)</f>
        <v>36997.497080470988</v>
      </c>
      <c r="F245" s="55"/>
      <c r="G245" s="55"/>
      <c r="H245" s="55"/>
      <c r="I245" s="55" t="s">
        <v>710</v>
      </c>
      <c r="J245" s="54">
        <v>36997.5</v>
      </c>
      <c r="K245" s="54" t="s">
        <v>480</v>
      </c>
      <c r="M245" s="55"/>
      <c r="N245" s="56" t="s">
        <v>370</v>
      </c>
    </row>
    <row r="246" spans="1:14" ht="12.75" customHeight="1">
      <c r="A246" s="60" t="s">
        <v>713</v>
      </c>
      <c r="B246" s="58" t="s">
        <v>197</v>
      </c>
      <c r="C246" s="6">
        <v>47922.415999999997</v>
      </c>
      <c r="D246" s="55" t="s">
        <v>56</v>
      </c>
      <c r="E246" s="55">
        <f>VLOOKUP(C246,'Active 1'!C$21:E$491,3,FALSE)</f>
        <v>38012.48088462952</v>
      </c>
      <c r="F246" s="55"/>
      <c r="G246" s="55"/>
      <c r="H246" s="55"/>
      <c r="I246" s="55" t="s">
        <v>712</v>
      </c>
      <c r="J246" s="54">
        <v>38012.5</v>
      </c>
      <c r="K246" s="54" t="s">
        <v>344</v>
      </c>
      <c r="M246" s="55"/>
      <c r="N246" s="56" t="s">
        <v>370</v>
      </c>
    </row>
    <row r="247" spans="1:14" ht="12.75" customHeight="1">
      <c r="A247" s="60" t="s">
        <v>713</v>
      </c>
      <c r="B247" s="58" t="s">
        <v>195</v>
      </c>
      <c r="C247" s="6">
        <v>47955.409</v>
      </c>
      <c r="D247" s="55" t="s">
        <v>56</v>
      </c>
      <c r="E247" s="55">
        <f>VLOOKUP(C247,'Active 1'!C$21:E$491,3,FALSE)</f>
        <v>38161.982702322959</v>
      </c>
      <c r="F247" s="55"/>
      <c r="G247" s="55"/>
      <c r="H247" s="55"/>
      <c r="I247" s="55" t="s">
        <v>714</v>
      </c>
      <c r="J247" s="54">
        <v>38162</v>
      </c>
      <c r="K247" s="54" t="s">
        <v>344</v>
      </c>
      <c r="M247" s="55"/>
      <c r="N247" s="56" t="s">
        <v>370</v>
      </c>
    </row>
    <row r="248" spans="1:14" ht="12.75" customHeight="1">
      <c r="A248" s="60" t="s">
        <v>716</v>
      </c>
      <c r="B248" s="58" t="s">
        <v>195</v>
      </c>
      <c r="C248" s="6">
        <v>48011.463000000003</v>
      </c>
      <c r="D248" s="55" t="s">
        <v>56</v>
      </c>
      <c r="E248" s="55">
        <f>VLOOKUP(C248,'Active 1'!C$21:E$491,3,FALSE)</f>
        <v>38415.981274413636</v>
      </c>
      <c r="F248" s="55"/>
      <c r="G248" s="55"/>
      <c r="H248" s="55"/>
      <c r="I248" s="55" t="s">
        <v>715</v>
      </c>
      <c r="J248" s="54">
        <v>38416</v>
      </c>
      <c r="K248" s="54" t="s">
        <v>344</v>
      </c>
      <c r="M248" s="55"/>
      <c r="N248" s="56" t="s">
        <v>370</v>
      </c>
    </row>
    <row r="249" spans="1:14" ht="12.75" customHeight="1">
      <c r="A249" s="60" t="s">
        <v>716</v>
      </c>
      <c r="B249" s="58" t="s">
        <v>197</v>
      </c>
      <c r="C249" s="6">
        <v>48016.44</v>
      </c>
      <c r="D249" s="55" t="s">
        <v>56</v>
      </c>
      <c r="E249" s="55">
        <f>VLOOKUP(C249,'Active 1'!C$21:E$491,3,FALSE)</f>
        <v>38438.533650574034</v>
      </c>
      <c r="F249" s="55"/>
      <c r="G249" s="55"/>
      <c r="H249" s="55"/>
      <c r="I249" s="55" t="s">
        <v>717</v>
      </c>
      <c r="J249" s="54">
        <v>38438.5</v>
      </c>
      <c r="K249" s="54" t="s">
        <v>341</v>
      </c>
      <c r="M249" s="55"/>
      <c r="N249" s="56" t="s">
        <v>370</v>
      </c>
    </row>
    <row r="250" spans="1:14" ht="12.75" customHeight="1">
      <c r="A250" s="60" t="s">
        <v>493</v>
      </c>
      <c r="B250" s="58" t="s">
        <v>195</v>
      </c>
      <c r="C250" s="6">
        <v>48212.942999999999</v>
      </c>
      <c r="D250" s="55" t="s">
        <v>56</v>
      </c>
      <c r="E250" s="55">
        <f>VLOOKUP(C250,'Active 1'!C$21:E$491,3,FALSE)</f>
        <v>39328.951487151804</v>
      </c>
      <c r="F250" s="55"/>
      <c r="G250" s="55"/>
      <c r="H250" s="55"/>
      <c r="I250" s="55" t="s">
        <v>718</v>
      </c>
      <c r="J250" s="54">
        <v>39329</v>
      </c>
      <c r="K250" s="54" t="s">
        <v>719</v>
      </c>
      <c r="M250" s="55"/>
      <c r="N250" s="56" t="s">
        <v>492</v>
      </c>
    </row>
    <row r="251" spans="1:14" ht="12.75" customHeight="1">
      <c r="A251" s="60" t="s">
        <v>721</v>
      </c>
      <c r="B251" s="58" t="s">
        <v>197</v>
      </c>
      <c r="C251" s="6">
        <v>48331.358</v>
      </c>
      <c r="D251" s="55" t="s">
        <v>56</v>
      </c>
      <c r="E251" s="55">
        <f>VLOOKUP(C251,'Active 1'!C$21:E$491,3,FALSE)</f>
        <v>39865.527662163688</v>
      </c>
      <c r="F251" s="55"/>
      <c r="G251" s="55"/>
      <c r="H251" s="55"/>
      <c r="I251" s="55" t="s">
        <v>720</v>
      </c>
      <c r="J251" s="54">
        <v>39865.5</v>
      </c>
      <c r="K251" s="54" t="s">
        <v>359</v>
      </c>
      <c r="M251" s="55"/>
      <c r="N251" s="56" t="s">
        <v>370</v>
      </c>
    </row>
    <row r="252" spans="1:14" ht="12.75" customHeight="1">
      <c r="A252" s="60" t="s">
        <v>493</v>
      </c>
      <c r="B252" s="58" t="s">
        <v>195</v>
      </c>
      <c r="C252" s="6">
        <v>48335.652000000002</v>
      </c>
      <c r="D252" s="55" t="s">
        <v>56</v>
      </c>
      <c r="E252" s="55">
        <f>VLOOKUP(C252,'Active 1'!C$21:E$491,3,FALSE)</f>
        <v>39884.985147241605</v>
      </c>
      <c r="F252" s="55"/>
      <c r="G252" s="55"/>
      <c r="H252" s="55"/>
      <c r="I252" s="55" t="s">
        <v>722</v>
      </c>
      <c r="J252" s="54">
        <v>39885</v>
      </c>
      <c r="K252" s="54" t="s">
        <v>534</v>
      </c>
      <c r="M252" s="55"/>
      <c r="N252" s="56" t="s">
        <v>492</v>
      </c>
    </row>
    <row r="253" spans="1:14" ht="12.75" customHeight="1">
      <c r="A253" s="60" t="s">
        <v>721</v>
      </c>
      <c r="B253" s="58" t="s">
        <v>195</v>
      </c>
      <c r="C253" s="6">
        <v>48358.381999999998</v>
      </c>
      <c r="D253" s="55" t="s">
        <v>56</v>
      </c>
      <c r="E253" s="55">
        <f>VLOOKUP(C253,'Active 1'!C$21:E$491,3,FALSE)</f>
        <v>39987.982034950241</v>
      </c>
      <c r="F253" s="55"/>
      <c r="G253" s="55"/>
      <c r="H253" s="55"/>
      <c r="I253" s="55" t="s">
        <v>723</v>
      </c>
      <c r="J253" s="54">
        <v>39988</v>
      </c>
      <c r="K253" s="54" t="s">
        <v>344</v>
      </c>
      <c r="M253" s="55"/>
      <c r="N253" s="56" t="s">
        <v>370</v>
      </c>
    </row>
    <row r="254" spans="1:14" ht="12.75" customHeight="1">
      <c r="A254" s="60" t="s">
        <v>725</v>
      </c>
      <c r="B254" s="58" t="s">
        <v>197</v>
      </c>
      <c r="C254" s="6">
        <v>48438.389000000003</v>
      </c>
      <c r="D254" s="55" t="s">
        <v>56</v>
      </c>
      <c r="E254" s="55">
        <f>VLOOKUP(C254,'Active 1'!C$21:E$491,3,FALSE)</f>
        <v>40350.519298254534</v>
      </c>
      <c r="F254" s="55"/>
      <c r="G254" s="55"/>
      <c r="H254" s="55"/>
      <c r="I254" s="55" t="s">
        <v>724</v>
      </c>
      <c r="J254" s="54">
        <v>40350.5</v>
      </c>
      <c r="K254" s="54" t="s">
        <v>354</v>
      </c>
      <c r="M254" s="55"/>
      <c r="N254" s="56" t="s">
        <v>370</v>
      </c>
    </row>
    <row r="255" spans="1:14" ht="12.75" customHeight="1">
      <c r="A255" s="60" t="s">
        <v>493</v>
      </c>
      <c r="B255" s="58" t="s">
        <v>197</v>
      </c>
      <c r="C255" s="6">
        <v>48654.868000000002</v>
      </c>
      <c r="D255" s="55" t="s">
        <v>56</v>
      </c>
      <c r="E255" s="55">
        <f>VLOOKUP(C255,'Active 1'!C$21:E$491,3,FALSE)</f>
        <v>41331.454769186392</v>
      </c>
      <c r="F255" s="55"/>
      <c r="G255" s="55"/>
      <c r="H255" s="55"/>
      <c r="I255" s="55" t="s">
        <v>726</v>
      </c>
      <c r="J255" s="54">
        <v>41331.5</v>
      </c>
      <c r="K255" s="54" t="s">
        <v>365</v>
      </c>
      <c r="M255" s="55"/>
      <c r="N255" s="56" t="s">
        <v>492</v>
      </c>
    </row>
    <row r="256" spans="1:14" ht="12.75" customHeight="1">
      <c r="A256" s="60" t="s">
        <v>728</v>
      </c>
      <c r="B256" s="58" t="s">
        <v>197</v>
      </c>
      <c r="C256" s="6">
        <v>48688.415999999997</v>
      </c>
      <c r="D256" s="55" t="s">
        <v>56</v>
      </c>
      <c r="E256" s="55">
        <f>VLOOKUP(C256,'Active 1'!C$21:E$491,3,FALSE)</f>
        <v>41483.471469091775</v>
      </c>
      <c r="F256" s="55"/>
      <c r="G256" s="55"/>
      <c r="H256" s="55"/>
      <c r="I256" s="55" t="s">
        <v>727</v>
      </c>
      <c r="J256" s="54">
        <v>41483.5</v>
      </c>
      <c r="K256" s="54" t="s">
        <v>581</v>
      </c>
      <c r="M256" s="55"/>
      <c r="N256" s="56" t="s">
        <v>370</v>
      </c>
    </row>
    <row r="257" spans="1:14" ht="12.75" customHeight="1">
      <c r="A257" s="60" t="s">
        <v>493</v>
      </c>
      <c r="B257" s="58" t="s">
        <v>195</v>
      </c>
      <c r="C257" s="6">
        <v>48709.714</v>
      </c>
      <c r="D257" s="55" t="s">
        <v>56</v>
      </c>
      <c r="E257" s="55">
        <f>VLOOKUP(C257,'Active 1'!C$21:E$491,3,FALSE)</f>
        <v>41579.979507561598</v>
      </c>
      <c r="F257" s="55"/>
      <c r="G257" s="55"/>
      <c r="H257" s="55"/>
      <c r="I257" s="55" t="s">
        <v>729</v>
      </c>
      <c r="J257" s="54">
        <v>41580</v>
      </c>
      <c r="K257" s="54" t="s">
        <v>633</v>
      </c>
      <c r="M257" s="55"/>
      <c r="N257" s="56" t="s">
        <v>492</v>
      </c>
    </row>
    <row r="258" spans="1:14" ht="12.75" customHeight="1">
      <c r="A258" s="60" t="s">
        <v>493</v>
      </c>
      <c r="B258" s="58" t="s">
        <v>197</v>
      </c>
      <c r="C258" s="6">
        <v>48724.826999999997</v>
      </c>
      <c r="D258" s="55" t="s">
        <v>56</v>
      </c>
      <c r="E258" s="55">
        <f>VLOOKUP(C258,'Active 1'!C$21:E$491,3,FALSE)</f>
        <v>41648.461336155553</v>
      </c>
      <c r="F258" s="55"/>
      <c r="G258" s="55"/>
      <c r="H258" s="55"/>
      <c r="I258" s="55" t="s">
        <v>730</v>
      </c>
      <c r="J258" s="54">
        <v>41648.5</v>
      </c>
      <c r="K258" s="54" t="s">
        <v>731</v>
      </c>
      <c r="M258" s="55"/>
      <c r="N258" s="56" t="s">
        <v>492</v>
      </c>
    </row>
    <row r="259" spans="1:14" ht="12.75" customHeight="1">
      <c r="A259" s="60" t="s">
        <v>728</v>
      </c>
      <c r="B259" s="58" t="s">
        <v>197</v>
      </c>
      <c r="C259" s="6">
        <v>48737.411999999997</v>
      </c>
      <c r="D259" s="55" t="s">
        <v>56</v>
      </c>
      <c r="E259" s="55">
        <f>VLOOKUP(C259,'Active 1'!C$21:E$491,3,FALSE)</f>
        <v>41705.487989556932</v>
      </c>
      <c r="F259" s="55"/>
      <c r="G259" s="55"/>
      <c r="H259" s="55"/>
      <c r="I259" s="55" t="s">
        <v>732</v>
      </c>
      <c r="J259" s="54">
        <v>41705.5</v>
      </c>
      <c r="K259" s="54" t="s">
        <v>534</v>
      </c>
      <c r="M259" s="55"/>
      <c r="N259" s="56" t="s">
        <v>370</v>
      </c>
    </row>
    <row r="260" spans="1:14" ht="12.75" customHeight="1">
      <c r="A260" s="60" t="s">
        <v>728</v>
      </c>
      <c r="B260" s="58" t="s">
        <v>197</v>
      </c>
      <c r="C260" s="6">
        <v>48739.402000000002</v>
      </c>
      <c r="D260" s="55" t="s">
        <v>56</v>
      </c>
      <c r="E260" s="55">
        <f>VLOOKUP(C260,'Active 1'!C$21:E$491,3,FALSE)</f>
        <v>41714.505314965674</v>
      </c>
      <c r="F260" s="55"/>
      <c r="G260" s="55"/>
      <c r="H260" s="55"/>
      <c r="I260" s="55" t="s">
        <v>733</v>
      </c>
      <c r="J260" s="54">
        <v>41714.5</v>
      </c>
      <c r="K260" s="54" t="s">
        <v>363</v>
      </c>
      <c r="M260" s="55"/>
      <c r="N260" s="56" t="s">
        <v>370</v>
      </c>
    </row>
    <row r="261" spans="1:14" ht="12.75" customHeight="1">
      <c r="A261" s="60" t="s">
        <v>728</v>
      </c>
      <c r="B261" s="58" t="s">
        <v>195</v>
      </c>
      <c r="C261" s="6">
        <v>48761.366000000002</v>
      </c>
      <c r="D261" s="55" t="s">
        <v>56</v>
      </c>
      <c r="E261" s="55">
        <f>VLOOKUP(C261,'Active 1'!C$21:E$491,3,FALSE)</f>
        <v>41814.03121208986</v>
      </c>
      <c r="F261" s="55"/>
      <c r="G261" s="55"/>
      <c r="H261" s="55"/>
      <c r="I261" s="55" t="s">
        <v>734</v>
      </c>
      <c r="J261" s="54">
        <v>41814</v>
      </c>
      <c r="K261" s="54" t="s">
        <v>341</v>
      </c>
      <c r="M261" s="55"/>
      <c r="N261" s="56" t="s">
        <v>370</v>
      </c>
    </row>
    <row r="262" spans="1:14" ht="12.75" customHeight="1">
      <c r="A262" s="60" t="s">
        <v>728</v>
      </c>
      <c r="B262" s="58" t="s">
        <v>197</v>
      </c>
      <c r="C262" s="6">
        <v>48801.406000000003</v>
      </c>
      <c r="D262" s="55" t="s">
        <v>56</v>
      </c>
      <c r="E262" s="55">
        <f>VLOOKUP(C262,'Active 1'!C$21:E$491,3,FALSE)</f>
        <v>41995.465236896482</v>
      </c>
      <c r="F262" s="55"/>
      <c r="G262" s="55"/>
      <c r="H262" s="55"/>
      <c r="I262" s="55" t="s">
        <v>735</v>
      </c>
      <c r="J262" s="54">
        <v>41995.5</v>
      </c>
      <c r="K262" s="54" t="s">
        <v>550</v>
      </c>
      <c r="M262" s="55"/>
      <c r="N262" s="56" t="s">
        <v>370</v>
      </c>
    </row>
    <row r="263" spans="1:14" ht="12.75" customHeight="1">
      <c r="A263" s="60" t="s">
        <v>728</v>
      </c>
      <c r="B263" s="58" t="s">
        <v>197</v>
      </c>
      <c r="C263" s="6">
        <v>48803.392999999996</v>
      </c>
      <c r="D263" s="55" t="s">
        <v>56</v>
      </c>
      <c r="E263" s="55">
        <f>VLOOKUP(C263,'Active 1'!C$21:E$491,3,FALSE)</f>
        <v>42004.468968347275</v>
      </c>
      <c r="F263" s="55"/>
      <c r="G263" s="55"/>
      <c r="H263" s="55"/>
      <c r="I263" s="55" t="s">
        <v>736</v>
      </c>
      <c r="J263" s="54">
        <v>42004.5</v>
      </c>
      <c r="K263" s="54" t="s">
        <v>510</v>
      </c>
      <c r="M263" s="55"/>
      <c r="N263" s="56" t="s">
        <v>370</v>
      </c>
    </row>
    <row r="264" spans="1:14" ht="12.75" customHeight="1">
      <c r="A264" s="60" t="s">
        <v>738</v>
      </c>
      <c r="B264" s="58" t="s">
        <v>195</v>
      </c>
      <c r="C264" s="6">
        <v>49058.400000000001</v>
      </c>
      <c r="D264" s="55" t="s">
        <v>56</v>
      </c>
      <c r="E264" s="55">
        <f>VLOOKUP(C264,'Active 1'!C$21:E$491,3,FALSE)</f>
        <v>43159.987109302863</v>
      </c>
      <c r="F264" s="55"/>
      <c r="G264" s="55"/>
      <c r="H264" s="55"/>
      <c r="I264" s="55" t="s">
        <v>737</v>
      </c>
      <c r="J264" s="54">
        <v>43160</v>
      </c>
      <c r="K264" s="54" t="s">
        <v>534</v>
      </c>
      <c r="M264" s="55"/>
      <c r="N264" s="56" t="s">
        <v>370</v>
      </c>
    </row>
    <row r="265" spans="1:14" ht="12.75" customHeight="1">
      <c r="A265" s="60" t="s">
        <v>493</v>
      </c>
      <c r="B265" s="58" t="s">
        <v>197</v>
      </c>
      <c r="C265" s="6">
        <v>49060.707999999999</v>
      </c>
      <c r="D265" s="55" t="s">
        <v>56</v>
      </c>
      <c r="E265" s="55">
        <f>VLOOKUP(C265,'Active 1'!C$21:E$491,3,FALSE)</f>
        <v>43170.445394249247</v>
      </c>
      <c r="F265" s="55"/>
      <c r="G265" s="55"/>
      <c r="H265" s="55"/>
      <c r="I265" s="55" t="s">
        <v>739</v>
      </c>
      <c r="J265" s="54">
        <v>43170.5</v>
      </c>
      <c r="K265" s="54" t="s">
        <v>740</v>
      </c>
      <c r="M265" s="55"/>
      <c r="N265" s="56" t="s">
        <v>492</v>
      </c>
    </row>
    <row r="266" spans="1:14" ht="12.75" customHeight="1">
      <c r="A266" s="60" t="s">
        <v>493</v>
      </c>
      <c r="B266" s="58" t="s">
        <v>195</v>
      </c>
      <c r="C266" s="6">
        <v>49060.815000000002</v>
      </c>
      <c r="D266" s="55" t="s">
        <v>56</v>
      </c>
      <c r="E266" s="55">
        <f>VLOOKUP(C266,'Active 1'!C$21:E$491,3,FALSE)</f>
        <v>43170.930245414456</v>
      </c>
      <c r="F266" s="55"/>
      <c r="G266" s="55"/>
      <c r="H266" s="55"/>
      <c r="I266" s="55" t="s">
        <v>741</v>
      </c>
      <c r="J266" s="54">
        <v>43171</v>
      </c>
      <c r="K266" s="54" t="s">
        <v>742</v>
      </c>
      <c r="M266" s="55"/>
      <c r="N266" s="56" t="s">
        <v>492</v>
      </c>
    </row>
    <row r="267" spans="1:14" ht="12.75" customHeight="1">
      <c r="A267" s="60" t="s">
        <v>744</v>
      </c>
      <c r="B267" s="58" t="s">
        <v>197</v>
      </c>
      <c r="C267" s="6">
        <v>49076.381999999998</v>
      </c>
      <c r="D267" s="55" t="s">
        <v>56</v>
      </c>
      <c r="E267" s="55">
        <f>VLOOKUP(C267,'Active 1'!C$21:E$491,3,FALSE)</f>
        <v>43241.469292970993</v>
      </c>
      <c r="F267" s="55"/>
      <c r="G267" s="55"/>
      <c r="H267" s="55"/>
      <c r="I267" s="55" t="s">
        <v>743</v>
      </c>
      <c r="J267" s="54">
        <v>43241.5</v>
      </c>
      <c r="K267" s="54" t="s">
        <v>510</v>
      </c>
      <c r="M267" s="55"/>
      <c r="N267" s="56" t="s">
        <v>370</v>
      </c>
    </row>
    <row r="268" spans="1:14" ht="12.75" customHeight="1">
      <c r="A268" s="60" t="s">
        <v>744</v>
      </c>
      <c r="B268" s="58" t="s">
        <v>195</v>
      </c>
      <c r="C268" s="6">
        <v>49090.396999999997</v>
      </c>
      <c r="D268" s="55" t="s">
        <v>56</v>
      </c>
      <c r="E268" s="55">
        <f>VLOOKUP(C268,'Active 1'!C$21:E$491,3,FALSE)</f>
        <v>43304.975732972605</v>
      </c>
      <c r="F268" s="55"/>
      <c r="G268" s="55"/>
      <c r="H268" s="55"/>
      <c r="I268" s="55" t="s">
        <v>745</v>
      </c>
      <c r="J268" s="54">
        <v>43305</v>
      </c>
      <c r="K268" s="54" t="s">
        <v>633</v>
      </c>
      <c r="M268" s="55"/>
      <c r="N268" s="56" t="s">
        <v>370</v>
      </c>
    </row>
    <row r="269" spans="1:14" ht="12.75" customHeight="1">
      <c r="A269" s="60" t="s">
        <v>748</v>
      </c>
      <c r="B269" s="58" t="s">
        <v>195</v>
      </c>
      <c r="C269" s="6">
        <v>49101.436999999998</v>
      </c>
      <c r="D269" s="55" t="s">
        <v>56</v>
      </c>
      <c r="E269" s="55">
        <f>VLOOKUP(C269,'Active 1'!C$21:E$491,3,FALSE)</f>
        <v>43355.001498054153</v>
      </c>
      <c r="F269" s="55"/>
      <c r="G269" s="55"/>
      <c r="H269" s="55"/>
      <c r="I269" s="55" t="s">
        <v>746</v>
      </c>
      <c r="J269" s="54">
        <v>43355</v>
      </c>
      <c r="K269" s="54" t="s">
        <v>487</v>
      </c>
      <c r="M269" s="55"/>
      <c r="N269" s="56" t="s">
        <v>747</v>
      </c>
    </row>
    <row r="270" spans="1:14" ht="12.75" customHeight="1">
      <c r="A270" s="60" t="s">
        <v>493</v>
      </c>
      <c r="B270" s="58" t="s">
        <v>197</v>
      </c>
      <c r="C270" s="6">
        <v>49104.627999999997</v>
      </c>
      <c r="D270" s="55" t="s">
        <v>56</v>
      </c>
      <c r="E270" s="55">
        <f>VLOOKUP(C270,'Active 1'!C$21:E$491,3,FALSE)</f>
        <v>43369.460937943208</v>
      </c>
      <c r="F270" s="55"/>
      <c r="G270" s="55"/>
      <c r="H270" s="55"/>
      <c r="I270" s="55" t="s">
        <v>749</v>
      </c>
      <c r="J270" s="54">
        <v>43369.5</v>
      </c>
      <c r="K270" s="54" t="s">
        <v>731</v>
      </c>
      <c r="M270" s="55"/>
      <c r="N270" s="56" t="s">
        <v>492</v>
      </c>
    </row>
    <row r="271" spans="1:14" ht="12.75" customHeight="1">
      <c r="A271" s="60" t="s">
        <v>744</v>
      </c>
      <c r="B271" s="58" t="s">
        <v>195</v>
      </c>
      <c r="C271" s="6">
        <v>49105.402000000002</v>
      </c>
      <c r="D271" s="55" t="s">
        <v>56</v>
      </c>
      <c r="E271" s="55">
        <f>VLOOKUP(C271,'Active 1'!C$21:E$491,3,FALSE)</f>
        <v>43372.968179082098</v>
      </c>
      <c r="F271" s="55"/>
      <c r="G271" s="55"/>
      <c r="H271" s="55"/>
      <c r="I271" s="55" t="s">
        <v>750</v>
      </c>
      <c r="J271" s="54">
        <v>43373</v>
      </c>
      <c r="K271" s="54" t="s">
        <v>510</v>
      </c>
      <c r="M271" s="55"/>
      <c r="N271" s="56" t="s">
        <v>370</v>
      </c>
    </row>
    <row r="272" spans="1:14" ht="12.75" customHeight="1">
      <c r="A272" s="60" t="s">
        <v>744</v>
      </c>
      <c r="B272" s="58" t="s">
        <v>195</v>
      </c>
      <c r="C272" s="6">
        <v>49116.432999999997</v>
      </c>
      <c r="D272" s="55" t="s">
        <v>56</v>
      </c>
      <c r="E272" s="55">
        <f>VLOOKUP(C272,'Active 1'!C$21:E$491,3,FALSE)</f>
        <v>43422.953162289916</v>
      </c>
      <c r="F272" s="55"/>
      <c r="G272" s="55"/>
      <c r="H272" s="55"/>
      <c r="I272" s="55" t="s">
        <v>751</v>
      </c>
      <c r="J272" s="54">
        <v>43423</v>
      </c>
      <c r="K272" s="54" t="s">
        <v>365</v>
      </c>
      <c r="M272" s="55"/>
      <c r="N272" s="56" t="s">
        <v>370</v>
      </c>
    </row>
    <row r="273" spans="1:14" ht="12.75" customHeight="1">
      <c r="A273" s="60" t="s">
        <v>744</v>
      </c>
      <c r="B273" s="58" t="s">
        <v>195</v>
      </c>
      <c r="C273" s="6">
        <v>49137.406999999999</v>
      </c>
      <c r="D273" s="55" t="s">
        <v>56</v>
      </c>
      <c r="E273" s="55">
        <f>VLOOKUP(C273,'Active 1'!C$21:E$491,3,FALSE)</f>
        <v>43517.993053306258</v>
      </c>
      <c r="F273" s="55"/>
      <c r="G273" s="55"/>
      <c r="H273" s="55"/>
      <c r="I273" s="55" t="s">
        <v>752</v>
      </c>
      <c r="J273" s="54">
        <v>43518</v>
      </c>
      <c r="K273" s="54" t="s">
        <v>467</v>
      </c>
      <c r="M273" s="55"/>
      <c r="N273" s="56" t="s">
        <v>370</v>
      </c>
    </row>
    <row r="274" spans="1:14" ht="12.75" customHeight="1">
      <c r="A274" s="60" t="s">
        <v>755</v>
      </c>
      <c r="B274" s="58" t="s">
        <v>197</v>
      </c>
      <c r="C274" s="6">
        <v>49375.631000000001</v>
      </c>
      <c r="D274" s="55" t="s">
        <v>57</v>
      </c>
      <c r="E274" s="55">
        <f>VLOOKUP(C274,'Active 1'!C$21:E$491,3,FALSE)</f>
        <v>44597.462062435428</v>
      </c>
      <c r="F274" s="55"/>
      <c r="G274" s="55"/>
      <c r="H274" s="55"/>
      <c r="I274" s="55" t="s">
        <v>753</v>
      </c>
      <c r="J274" s="54">
        <v>44597.5</v>
      </c>
      <c r="K274" s="54" t="s">
        <v>550</v>
      </c>
      <c r="M274" s="55" t="s">
        <v>326</v>
      </c>
      <c r="N274" s="56" t="s">
        <v>754</v>
      </c>
    </row>
    <row r="275" spans="1:14" ht="12.75" customHeight="1">
      <c r="A275" s="60" t="s">
        <v>755</v>
      </c>
      <c r="B275" s="58" t="s">
        <v>195</v>
      </c>
      <c r="C275" s="6">
        <v>49416.357000000004</v>
      </c>
      <c r="D275" s="55" t="s">
        <v>56</v>
      </c>
      <c r="E275" s="55">
        <f>VLOOKUP(C275,'Active 1'!C$21:E$491,3,FALSE)</f>
        <v>44782.004572282443</v>
      </c>
      <c r="F275" s="55"/>
      <c r="G275" s="55"/>
      <c r="H275" s="55"/>
      <c r="I275" s="55" t="s">
        <v>756</v>
      </c>
      <c r="J275" s="54">
        <v>44782</v>
      </c>
      <c r="K275" s="54" t="s">
        <v>363</v>
      </c>
      <c r="M275" s="55"/>
      <c r="N275" s="56" t="s">
        <v>370</v>
      </c>
    </row>
    <row r="276" spans="1:14" ht="12.75" customHeight="1">
      <c r="A276" s="60" t="s">
        <v>748</v>
      </c>
      <c r="B276" s="58" t="s">
        <v>195</v>
      </c>
      <c r="C276" s="6">
        <v>49446.372000000003</v>
      </c>
      <c r="D276" s="55" t="s">
        <v>56</v>
      </c>
      <c r="E276" s="55">
        <f>VLOOKUP(C276,'Active 1'!C$21:E$491,3,FALSE)</f>
        <v>44918.01212109789</v>
      </c>
      <c r="F276" s="55"/>
      <c r="G276" s="55"/>
      <c r="H276" s="55"/>
      <c r="I276" s="55" t="s">
        <v>757</v>
      </c>
      <c r="J276" s="54">
        <v>44918</v>
      </c>
      <c r="K276" s="54" t="s">
        <v>347</v>
      </c>
      <c r="M276" s="55"/>
      <c r="N276" s="56" t="s">
        <v>690</v>
      </c>
    </row>
    <row r="277" spans="1:14" ht="12.75" customHeight="1">
      <c r="A277" s="60" t="s">
        <v>748</v>
      </c>
      <c r="B277" s="58" t="s">
        <v>195</v>
      </c>
      <c r="C277" s="6">
        <v>49446.379000000001</v>
      </c>
      <c r="D277" s="55" t="s">
        <v>56</v>
      </c>
      <c r="E277" s="55">
        <f>VLOOKUP(C277,'Active 1'!C$21:E$491,3,FALSE)</f>
        <v>44918.04384033299</v>
      </c>
      <c r="F277" s="55"/>
      <c r="G277" s="55"/>
      <c r="H277" s="55"/>
      <c r="I277" s="55" t="s">
        <v>758</v>
      </c>
      <c r="J277" s="54">
        <v>44918</v>
      </c>
      <c r="K277" s="54" t="s">
        <v>373</v>
      </c>
      <c r="M277" s="55"/>
      <c r="N277" s="56" t="s">
        <v>759</v>
      </c>
    </row>
    <row r="278" spans="1:14" ht="12.75" customHeight="1">
      <c r="A278" s="60" t="s">
        <v>755</v>
      </c>
      <c r="B278" s="58" t="s">
        <v>197</v>
      </c>
      <c r="C278" s="6">
        <v>49471.411999999997</v>
      </c>
      <c r="D278" s="55" t="s">
        <v>56</v>
      </c>
      <c r="E278" s="55">
        <f>VLOOKUP(C278,'Active 1'!C$21:E$491,3,FALSE)</f>
        <v>45031.476356391511</v>
      </c>
      <c r="F278" s="55"/>
      <c r="G278" s="55"/>
      <c r="H278" s="55"/>
      <c r="I278" s="55" t="s">
        <v>760</v>
      </c>
      <c r="J278" s="54">
        <v>45031.5</v>
      </c>
      <c r="K278" s="54" t="s">
        <v>633</v>
      </c>
      <c r="M278" s="55"/>
      <c r="N278" s="56" t="s">
        <v>370</v>
      </c>
    </row>
    <row r="279" spans="1:14" ht="12.75" customHeight="1">
      <c r="A279" s="60" t="s">
        <v>748</v>
      </c>
      <c r="B279" s="58" t="s">
        <v>195</v>
      </c>
      <c r="C279" s="6">
        <v>49472.417000000001</v>
      </c>
      <c r="D279" s="55" t="s">
        <v>56</v>
      </c>
      <c r="E279" s="55">
        <f>VLOOKUP(C279,'Active 1'!C$21:E$491,3,FALSE)</f>
        <v>45036.030332288901</v>
      </c>
      <c r="F279" s="55"/>
      <c r="G279" s="55"/>
      <c r="H279" s="55"/>
      <c r="I279" s="55" t="s">
        <v>761</v>
      </c>
      <c r="J279" s="54">
        <v>45036</v>
      </c>
      <c r="K279" s="54" t="s">
        <v>341</v>
      </c>
      <c r="M279" s="55"/>
      <c r="N279" s="56" t="s">
        <v>759</v>
      </c>
    </row>
    <row r="280" spans="1:14" ht="12.75" customHeight="1">
      <c r="A280" s="60" t="s">
        <v>748</v>
      </c>
      <c r="B280" s="58" t="s">
        <v>195</v>
      </c>
      <c r="C280" s="6">
        <v>49479.464999999997</v>
      </c>
      <c r="D280" s="55" t="s">
        <v>56</v>
      </c>
      <c r="E280" s="55">
        <f>VLOOKUP(C280,'Active 1'!C$21:E$491,3,FALSE)</f>
        <v>45067.967070721374</v>
      </c>
      <c r="F280" s="55"/>
      <c r="G280" s="55"/>
      <c r="H280" s="55"/>
      <c r="I280" s="55" t="s">
        <v>762</v>
      </c>
      <c r="J280" s="54">
        <v>45068</v>
      </c>
      <c r="K280" s="54" t="s">
        <v>510</v>
      </c>
      <c r="M280" s="55"/>
      <c r="N280" s="56" t="s">
        <v>763</v>
      </c>
    </row>
    <row r="281" spans="1:14" ht="12.75" customHeight="1">
      <c r="A281" s="60" t="s">
        <v>748</v>
      </c>
      <c r="B281" s="58" t="s">
        <v>195</v>
      </c>
      <c r="C281" s="6">
        <v>49479.466999999997</v>
      </c>
      <c r="D281" s="55" t="s">
        <v>56</v>
      </c>
      <c r="E281" s="55">
        <f>VLOOKUP(C281,'Active 1'!C$21:E$491,3,FALSE)</f>
        <v>45067.976133359982</v>
      </c>
      <c r="F281" s="55"/>
      <c r="G281" s="55"/>
      <c r="H281" s="55"/>
      <c r="I281" s="55" t="s">
        <v>764</v>
      </c>
      <c r="J281" s="54">
        <v>45068</v>
      </c>
      <c r="K281" s="54" t="s">
        <v>633</v>
      </c>
      <c r="M281" s="55"/>
      <c r="N281" s="56" t="s">
        <v>765</v>
      </c>
    </row>
    <row r="282" spans="1:14" ht="12.75" customHeight="1">
      <c r="A282" s="60" t="s">
        <v>748</v>
      </c>
      <c r="B282" s="58" t="s">
        <v>197</v>
      </c>
      <c r="C282" s="6">
        <v>49480.476000000002</v>
      </c>
      <c r="D282" s="55" t="s">
        <v>56</v>
      </c>
      <c r="E282" s="55">
        <f>VLOOKUP(C282,'Active 1'!C$21:E$491,3,FALSE)</f>
        <v>45072.548234534574</v>
      </c>
      <c r="F282" s="55"/>
      <c r="G282" s="55"/>
      <c r="H282" s="55"/>
      <c r="I282" s="55" t="s">
        <v>766</v>
      </c>
      <c r="J282" s="54">
        <v>45072.5</v>
      </c>
      <c r="K282" s="54" t="s">
        <v>339</v>
      </c>
      <c r="M282" s="55"/>
      <c r="N282" s="56" t="s">
        <v>759</v>
      </c>
    </row>
    <row r="283" spans="1:14" ht="12.75" customHeight="1">
      <c r="A283" s="60" t="s">
        <v>493</v>
      </c>
      <c r="B283" s="58" t="s">
        <v>197</v>
      </c>
      <c r="C283" s="6">
        <v>49480.682000000001</v>
      </c>
      <c r="D283" s="55" t="s">
        <v>56</v>
      </c>
      <c r="E283" s="55">
        <f>VLOOKUP(C283,'Active 1'!C$21:E$491,3,FALSE)</f>
        <v>45073.481686310544</v>
      </c>
      <c r="F283" s="55"/>
      <c r="G283" s="55"/>
      <c r="H283" s="55"/>
      <c r="I283" s="55" t="s">
        <v>767</v>
      </c>
      <c r="J283" s="54">
        <v>45073.5</v>
      </c>
      <c r="K283" s="54" t="s">
        <v>344</v>
      </c>
      <c r="M283" s="55"/>
      <c r="N283" s="56" t="s">
        <v>492</v>
      </c>
    </row>
    <row r="284" spans="1:14" ht="12.75" customHeight="1">
      <c r="A284" s="60" t="s">
        <v>493</v>
      </c>
      <c r="B284" s="58" t="s">
        <v>195</v>
      </c>
      <c r="C284" s="6">
        <v>49480.792000000001</v>
      </c>
      <c r="D284" s="55" t="s">
        <v>56</v>
      </c>
      <c r="E284" s="55">
        <f>VLOOKUP(C284,'Active 1'!C$21:E$491,3,FALSE)</f>
        <v>45073.980131433644</v>
      </c>
      <c r="F284" s="55"/>
      <c r="G284" s="55"/>
      <c r="H284" s="55"/>
      <c r="I284" s="55" t="s">
        <v>768</v>
      </c>
      <c r="J284" s="54">
        <v>45074</v>
      </c>
      <c r="K284" s="54" t="s">
        <v>344</v>
      </c>
      <c r="M284" s="55"/>
      <c r="N284" s="56" t="s">
        <v>492</v>
      </c>
    </row>
    <row r="285" spans="1:14" ht="12.75" customHeight="1">
      <c r="A285" s="60" t="s">
        <v>755</v>
      </c>
      <c r="B285" s="58" t="s">
        <v>197</v>
      </c>
      <c r="C285" s="6">
        <v>49484.430999999997</v>
      </c>
      <c r="D285" s="55" t="s">
        <v>56</v>
      </c>
      <c r="E285" s="55">
        <f>VLOOKUP(C285,'Active 1'!C$21:E$491,3,FALSE)</f>
        <v>45090.469602369471</v>
      </c>
      <c r="F285" s="55"/>
      <c r="G285" s="55"/>
      <c r="H285" s="55"/>
      <c r="I285" s="55" t="s">
        <v>769</v>
      </c>
      <c r="J285" s="54">
        <v>45090.5</v>
      </c>
      <c r="K285" s="54" t="s">
        <v>510</v>
      </c>
      <c r="M285" s="55"/>
      <c r="N285" s="56" t="s">
        <v>370</v>
      </c>
    </row>
    <row r="286" spans="1:14" ht="12.75" customHeight="1">
      <c r="A286" s="60" t="s">
        <v>771</v>
      </c>
      <c r="B286" s="58" t="s">
        <v>197</v>
      </c>
      <c r="C286" s="6">
        <v>49520.411</v>
      </c>
      <c r="D286" s="55" t="s">
        <v>56</v>
      </c>
      <c r="E286" s="55">
        <f>VLOOKUP(C286,'Active 1'!C$21:E$491,3,FALSE)</f>
        <v>45253.506470814595</v>
      </c>
      <c r="F286" s="55"/>
      <c r="G286" s="55"/>
      <c r="H286" s="55"/>
      <c r="I286" s="55" t="s">
        <v>770</v>
      </c>
      <c r="J286" s="54">
        <v>45253.5</v>
      </c>
      <c r="K286" s="54" t="s">
        <v>363</v>
      </c>
      <c r="M286" s="55"/>
      <c r="N286" s="56" t="s">
        <v>370</v>
      </c>
    </row>
    <row r="287" spans="1:14" ht="12.75" customHeight="1">
      <c r="A287" s="60" t="s">
        <v>771</v>
      </c>
      <c r="B287" s="58" t="s">
        <v>195</v>
      </c>
      <c r="C287" s="6">
        <v>49536.398000000001</v>
      </c>
      <c r="D287" s="55" t="s">
        <v>56</v>
      </c>
      <c r="E287" s="55">
        <f>VLOOKUP(C287,'Active 1'!C$21:E$491,3,FALSE)</f>
        <v>45325.94867247752</v>
      </c>
      <c r="F287" s="55"/>
      <c r="G287" s="55"/>
      <c r="H287" s="55"/>
      <c r="I287" s="55" t="s">
        <v>772</v>
      </c>
      <c r="J287" s="54">
        <v>45326</v>
      </c>
      <c r="K287" s="54" t="s">
        <v>719</v>
      </c>
      <c r="M287" s="55"/>
      <c r="N287" s="56" t="s">
        <v>370</v>
      </c>
    </row>
    <row r="288" spans="1:14" ht="12.75" customHeight="1">
      <c r="A288" s="60" t="s">
        <v>493</v>
      </c>
      <c r="B288" s="58" t="s">
        <v>195</v>
      </c>
      <c r="C288" s="6">
        <v>49777.608</v>
      </c>
      <c r="D288" s="55" t="s">
        <v>56</v>
      </c>
      <c r="E288" s="55">
        <f>VLOOKUP(C288,'Active 1'!C$21:E$491,3,FALSE)</f>
        <v>46418.948201039057</v>
      </c>
      <c r="F288" s="55"/>
      <c r="G288" s="55"/>
      <c r="H288" s="55"/>
      <c r="I288" s="55" t="s">
        <v>773</v>
      </c>
      <c r="J288" s="54">
        <v>46419</v>
      </c>
      <c r="K288" s="54" t="s">
        <v>719</v>
      </c>
      <c r="M288" s="55"/>
      <c r="N288" s="56" t="s">
        <v>492</v>
      </c>
    </row>
    <row r="289" spans="1:14" ht="12.75" customHeight="1">
      <c r="A289" s="60" t="s">
        <v>775</v>
      </c>
      <c r="B289" s="58" t="s">
        <v>197</v>
      </c>
      <c r="C289" s="6">
        <v>49778.391000000003</v>
      </c>
      <c r="D289" s="55" t="s">
        <v>56</v>
      </c>
      <c r="E289" s="55">
        <f>VLOOKUP(C289,'Active 1'!C$21:E$491,3,FALSE)</f>
        <v>46422.496224051647</v>
      </c>
      <c r="F289" s="55"/>
      <c r="G289" s="55"/>
      <c r="H289" s="55"/>
      <c r="I289" s="55" t="s">
        <v>774</v>
      </c>
      <c r="J289" s="54">
        <v>46422.5</v>
      </c>
      <c r="K289" s="54" t="s">
        <v>480</v>
      </c>
      <c r="M289" s="55"/>
      <c r="N289" s="56" t="s">
        <v>370</v>
      </c>
    </row>
    <row r="290" spans="1:14" ht="12.75" customHeight="1">
      <c r="A290" s="59" t="s">
        <v>779</v>
      </c>
      <c r="B290" s="58" t="s">
        <v>197</v>
      </c>
      <c r="C290" s="6">
        <v>49787.431100000002</v>
      </c>
      <c r="D290" s="55" t="s">
        <v>57</v>
      </c>
      <c r="E290" s="55">
        <f>VLOOKUP(C290,'Active 1'!C$21:E$491,3,FALSE)</f>
        <v>46463.459803663383</v>
      </c>
      <c r="F290" s="55"/>
      <c r="G290" s="55"/>
      <c r="H290" s="55"/>
      <c r="I290" s="55" t="s">
        <v>776</v>
      </c>
      <c r="J290" s="54">
        <v>46463.5</v>
      </c>
      <c r="K290" s="54" t="s">
        <v>777</v>
      </c>
      <c r="M290" s="55" t="s">
        <v>97</v>
      </c>
      <c r="N290" s="56" t="s">
        <v>778</v>
      </c>
    </row>
    <row r="291" spans="1:14" ht="12.75" customHeight="1">
      <c r="A291" s="59" t="s">
        <v>779</v>
      </c>
      <c r="B291" s="58" t="s">
        <v>197</v>
      </c>
      <c r="C291" s="6">
        <v>49787.431199999999</v>
      </c>
      <c r="D291" s="55" t="s">
        <v>57</v>
      </c>
      <c r="E291" s="55">
        <f>VLOOKUP(C291,'Active 1'!C$21:E$491,3,FALSE)</f>
        <v>46463.460256795304</v>
      </c>
      <c r="F291" s="55"/>
      <c r="G291" s="55"/>
      <c r="H291" s="55"/>
      <c r="I291" s="55" t="s">
        <v>776</v>
      </c>
      <c r="J291" s="54">
        <v>46463.5</v>
      </c>
      <c r="K291" s="54" t="s">
        <v>780</v>
      </c>
      <c r="M291" s="55" t="s">
        <v>254</v>
      </c>
      <c r="N291" s="56" t="s">
        <v>778</v>
      </c>
    </row>
    <row r="292" spans="1:14" ht="12.75" customHeight="1">
      <c r="A292" s="59" t="s">
        <v>779</v>
      </c>
      <c r="B292" s="58" t="s">
        <v>197</v>
      </c>
      <c r="C292" s="6">
        <v>49787.431600000004</v>
      </c>
      <c r="D292" s="55" t="s">
        <v>57</v>
      </c>
      <c r="E292" s="55">
        <f>VLOOKUP(C292,'Active 1'!C$21:E$491,3,FALSE)</f>
        <v>46463.462069323039</v>
      </c>
      <c r="F292" s="55"/>
      <c r="G292" s="55"/>
      <c r="H292" s="55"/>
      <c r="I292" s="55" t="s">
        <v>781</v>
      </c>
      <c r="J292" s="54">
        <v>46463.5</v>
      </c>
      <c r="K292" s="54" t="s">
        <v>782</v>
      </c>
      <c r="M292" s="55" t="s">
        <v>268</v>
      </c>
      <c r="N292" s="56" t="s">
        <v>778</v>
      </c>
    </row>
    <row r="293" spans="1:14" ht="12.75" customHeight="1">
      <c r="A293" s="59" t="s">
        <v>779</v>
      </c>
      <c r="B293" s="58" t="s">
        <v>195</v>
      </c>
      <c r="C293" s="6">
        <v>49787.541899999997</v>
      </c>
      <c r="D293" s="55" t="s">
        <v>57</v>
      </c>
      <c r="E293" s="55">
        <f>VLOOKUP(C293,'Active 1'!C$21:E$491,3,FALSE)</f>
        <v>46463.961873841894</v>
      </c>
      <c r="F293" s="55"/>
      <c r="G293" s="55"/>
      <c r="H293" s="55"/>
      <c r="I293" s="55" t="s">
        <v>783</v>
      </c>
      <c r="J293" s="54">
        <v>46464</v>
      </c>
      <c r="K293" s="54" t="s">
        <v>782</v>
      </c>
      <c r="M293" s="55" t="s">
        <v>97</v>
      </c>
      <c r="N293" s="56" t="s">
        <v>778</v>
      </c>
    </row>
    <row r="294" spans="1:14" ht="12.75" customHeight="1">
      <c r="A294" s="59" t="s">
        <v>779</v>
      </c>
      <c r="B294" s="58" t="s">
        <v>195</v>
      </c>
      <c r="C294" s="6">
        <v>49787.542200000004</v>
      </c>
      <c r="D294" s="55" t="s">
        <v>57</v>
      </c>
      <c r="E294" s="55">
        <f>VLOOKUP(C294,'Active 1'!C$21:E$491,3,FALSE)</f>
        <v>46463.963233237715</v>
      </c>
      <c r="F294" s="55"/>
      <c r="G294" s="55"/>
      <c r="H294" s="55"/>
      <c r="I294" s="55" t="s">
        <v>783</v>
      </c>
      <c r="J294" s="54">
        <v>46464</v>
      </c>
      <c r="K294" s="54" t="s">
        <v>784</v>
      </c>
      <c r="M294" s="55" t="s">
        <v>254</v>
      </c>
      <c r="N294" s="56" t="s">
        <v>778</v>
      </c>
    </row>
    <row r="295" spans="1:14" ht="12.75" customHeight="1">
      <c r="A295" s="59" t="s">
        <v>779</v>
      </c>
      <c r="B295" s="58" t="s">
        <v>195</v>
      </c>
      <c r="C295" s="6">
        <v>49787.542200000004</v>
      </c>
      <c r="D295" s="55" t="s">
        <v>57</v>
      </c>
      <c r="E295" s="55">
        <f>VLOOKUP(C295,'Active 1'!C$21:E$491,3,FALSE)</f>
        <v>46463.963233237715</v>
      </c>
      <c r="F295" s="55"/>
      <c r="G295" s="55"/>
      <c r="H295" s="55"/>
      <c r="I295" s="55" t="s">
        <v>783</v>
      </c>
      <c r="J295" s="54">
        <v>46464</v>
      </c>
      <c r="K295" s="54" t="s">
        <v>784</v>
      </c>
      <c r="M295" s="55" t="s">
        <v>268</v>
      </c>
      <c r="N295" s="56" t="s">
        <v>778</v>
      </c>
    </row>
    <row r="296" spans="1:14" ht="12.75" customHeight="1">
      <c r="A296" s="60" t="s">
        <v>775</v>
      </c>
      <c r="B296" s="58" t="s">
        <v>197</v>
      </c>
      <c r="C296" s="6">
        <v>49788.321000000004</v>
      </c>
      <c r="D296" s="55" t="s">
        <v>56</v>
      </c>
      <c r="E296" s="55">
        <f>VLOOKUP(C296,'Active 1'!C$21:E$491,3,FALSE)</f>
        <v>46467.492224709233</v>
      </c>
      <c r="F296" s="55"/>
      <c r="G296" s="55"/>
      <c r="H296" s="55"/>
      <c r="I296" s="55" t="s">
        <v>785</v>
      </c>
      <c r="J296" s="54">
        <v>46467.5</v>
      </c>
      <c r="K296" s="54" t="s">
        <v>467</v>
      </c>
      <c r="M296" s="55"/>
      <c r="N296" s="56" t="s">
        <v>370</v>
      </c>
    </row>
    <row r="297" spans="1:14" ht="12.75" customHeight="1">
      <c r="A297" s="60" t="s">
        <v>493</v>
      </c>
      <c r="B297" s="58" t="s">
        <v>195</v>
      </c>
      <c r="C297" s="6">
        <v>49801.654999999999</v>
      </c>
      <c r="D297" s="55" t="s">
        <v>56</v>
      </c>
      <c r="E297" s="55">
        <f>VLOOKUP(C297,'Active 1'!C$21:E$491,3,FALSE)</f>
        <v>46527.912836266936</v>
      </c>
      <c r="F297" s="55"/>
      <c r="G297" s="55"/>
      <c r="H297" s="55"/>
      <c r="I297" s="55" t="s">
        <v>786</v>
      </c>
      <c r="J297" s="54">
        <v>46528</v>
      </c>
      <c r="K297" s="54" t="s">
        <v>787</v>
      </c>
      <c r="M297" s="55"/>
      <c r="N297" s="56" t="s">
        <v>492</v>
      </c>
    </row>
    <row r="298" spans="1:14" ht="12.75" customHeight="1">
      <c r="A298" s="60" t="s">
        <v>789</v>
      </c>
      <c r="B298" s="58" t="s">
        <v>197</v>
      </c>
      <c r="C298" s="6">
        <v>49812.377</v>
      </c>
      <c r="D298" s="55" t="s">
        <v>56</v>
      </c>
      <c r="E298" s="55">
        <f>VLOOKUP(C298,'Active 1'!C$21:E$491,3,FALSE)</f>
        <v>46576.497641810813</v>
      </c>
      <c r="F298" s="55"/>
      <c r="G298" s="55"/>
      <c r="H298" s="55"/>
      <c r="I298" s="55" t="s">
        <v>788</v>
      </c>
      <c r="J298" s="54">
        <v>46576.5</v>
      </c>
      <c r="K298" s="54" t="s">
        <v>480</v>
      </c>
      <c r="M298" s="55"/>
      <c r="N298" s="56" t="s">
        <v>370</v>
      </c>
    </row>
    <row r="299" spans="1:14" ht="12.75" customHeight="1">
      <c r="A299" s="59" t="s">
        <v>794</v>
      </c>
      <c r="B299" s="58" t="s">
        <v>195</v>
      </c>
      <c r="C299" s="6">
        <v>49839.4038</v>
      </c>
      <c r="D299" s="55" t="s">
        <v>57</v>
      </c>
      <c r="E299" s="55">
        <f>VLOOKUP(C299,'Active 1'!C$21:E$491,3,FALSE)</f>
        <v>46698.964702291421</v>
      </c>
      <c r="F299" s="55"/>
      <c r="G299" s="55"/>
      <c r="H299" s="55"/>
      <c r="I299" s="55" t="s">
        <v>790</v>
      </c>
      <c r="J299" s="54">
        <v>46699</v>
      </c>
      <c r="K299" s="54" t="s">
        <v>791</v>
      </c>
      <c r="M299" s="55" t="s">
        <v>792</v>
      </c>
      <c r="N299" s="56" t="s">
        <v>793</v>
      </c>
    </row>
    <row r="300" spans="1:14" ht="12.75" customHeight="1">
      <c r="A300" s="60" t="s">
        <v>789</v>
      </c>
      <c r="B300" s="58" t="s">
        <v>195</v>
      </c>
      <c r="C300" s="6">
        <v>49841.39</v>
      </c>
      <c r="D300" s="55" t="s">
        <v>56</v>
      </c>
      <c r="E300" s="55">
        <f>VLOOKUP(C300,'Active 1'!C$21:E$491,3,FALSE)</f>
        <v>46707.964808686796</v>
      </c>
      <c r="F300" s="55"/>
      <c r="G300" s="55"/>
      <c r="H300" s="55"/>
      <c r="I300" s="55" t="s">
        <v>795</v>
      </c>
      <c r="J300" s="54">
        <v>46708</v>
      </c>
      <c r="K300" s="54" t="s">
        <v>550</v>
      </c>
      <c r="M300" s="55"/>
      <c r="N300" s="56" t="s">
        <v>370</v>
      </c>
    </row>
    <row r="301" spans="1:14" ht="12.75" customHeight="1">
      <c r="A301" s="60" t="s">
        <v>493</v>
      </c>
      <c r="B301" s="58" t="s">
        <v>197</v>
      </c>
      <c r="C301" s="6">
        <v>49843.707999999999</v>
      </c>
      <c r="D301" s="55" t="s">
        <v>56</v>
      </c>
      <c r="E301" s="55">
        <f>VLOOKUP(C301,'Active 1'!C$21:E$491,3,FALSE)</f>
        <v>46718.468406826192</v>
      </c>
      <c r="F301" s="55"/>
      <c r="G301" s="55"/>
      <c r="H301" s="55"/>
      <c r="I301" s="55" t="s">
        <v>796</v>
      </c>
      <c r="J301" s="54">
        <v>46718.5</v>
      </c>
      <c r="K301" s="54" t="s">
        <v>510</v>
      </c>
      <c r="M301" s="55"/>
      <c r="N301" s="56" t="s">
        <v>492</v>
      </c>
    </row>
    <row r="302" spans="1:14" ht="12.75" customHeight="1">
      <c r="A302" s="60" t="s">
        <v>789</v>
      </c>
      <c r="B302" s="58" t="s">
        <v>195</v>
      </c>
      <c r="C302" s="6">
        <v>49878.468999999997</v>
      </c>
      <c r="D302" s="55" t="s">
        <v>56</v>
      </c>
      <c r="E302" s="55">
        <f>VLOOKUP(C302,'Active 1'!C$21:E$491,3,FALSE)</f>
        <v>46875.981597043537</v>
      </c>
      <c r="F302" s="55"/>
      <c r="G302" s="55"/>
      <c r="H302" s="55"/>
      <c r="I302" s="55" t="s">
        <v>798</v>
      </c>
      <c r="J302" s="54">
        <v>46876</v>
      </c>
      <c r="K302" s="54" t="s">
        <v>344</v>
      </c>
      <c r="M302" s="55"/>
      <c r="N302" s="56" t="s">
        <v>370</v>
      </c>
    </row>
    <row r="303" spans="1:14" ht="12.75" customHeight="1">
      <c r="A303" s="60" t="s">
        <v>800</v>
      </c>
      <c r="B303" s="58" t="s">
        <v>195</v>
      </c>
      <c r="C303" s="6">
        <v>50100.699000000001</v>
      </c>
      <c r="D303" s="55" t="s">
        <v>56</v>
      </c>
      <c r="E303" s="55">
        <f>VLOOKUP(C303,'Active 1'!C$21:E$491,3,FALSE)</f>
        <v>47882.976685274683</v>
      </c>
      <c r="F303" s="55"/>
      <c r="G303" s="55"/>
      <c r="H303" s="55"/>
      <c r="I303" s="55" t="s">
        <v>799</v>
      </c>
      <c r="J303" s="54">
        <v>47883</v>
      </c>
      <c r="K303" s="54" t="s">
        <v>633</v>
      </c>
      <c r="M303" s="55"/>
      <c r="N303" s="56" t="s">
        <v>706</v>
      </c>
    </row>
    <row r="304" spans="1:14" ht="12.75" customHeight="1">
      <c r="A304" s="60" t="s">
        <v>493</v>
      </c>
      <c r="B304" s="58" t="s">
        <v>195</v>
      </c>
      <c r="C304" s="6">
        <v>50152.77</v>
      </c>
      <c r="D304" s="55" t="s">
        <v>56</v>
      </c>
      <c r="E304" s="55">
        <f>VLOOKUP(C304,'Active 1'!C$21:E$491,3,FALSE)</f>
        <v>48118.927012589986</v>
      </c>
      <c r="F304" s="55"/>
      <c r="G304" s="55"/>
      <c r="H304" s="55"/>
      <c r="I304" s="55" t="s">
        <v>801</v>
      </c>
      <c r="J304" s="54">
        <v>48119</v>
      </c>
      <c r="K304" s="54" t="s">
        <v>802</v>
      </c>
      <c r="M304" s="55"/>
      <c r="N304" s="56" t="s">
        <v>492</v>
      </c>
    </row>
    <row r="305" spans="1:14" ht="12.75" customHeight="1">
      <c r="A305" s="60" t="s">
        <v>800</v>
      </c>
      <c r="B305" s="58" t="s">
        <v>197</v>
      </c>
      <c r="C305" s="6">
        <v>50153.336000000003</v>
      </c>
      <c r="D305" s="55" t="s">
        <v>56</v>
      </c>
      <c r="E305" s="55">
        <f>VLOOKUP(C305,'Active 1'!C$21:E$491,3,FALSE)</f>
        <v>48121.491739314304</v>
      </c>
      <c r="F305" s="55"/>
      <c r="G305" s="55"/>
      <c r="H305" s="55"/>
      <c r="I305" s="55" t="s">
        <v>803</v>
      </c>
      <c r="J305" s="54">
        <v>48121.5</v>
      </c>
      <c r="K305" s="54" t="s">
        <v>467</v>
      </c>
      <c r="M305" s="55"/>
      <c r="N305" s="56" t="s">
        <v>370</v>
      </c>
    </row>
    <row r="306" spans="1:14" ht="12.75" customHeight="1">
      <c r="A306" s="59" t="s">
        <v>807</v>
      </c>
      <c r="B306" s="58" t="s">
        <v>197</v>
      </c>
      <c r="C306" s="6">
        <v>50157.521399999998</v>
      </c>
      <c r="D306" s="55" t="s">
        <v>57</v>
      </c>
      <c r="E306" s="55">
        <f>VLOOKUP(C306,'Active 1'!C$21:E$491,3,FALSE)</f>
        <v>48140.457123116117</v>
      </c>
      <c r="F306" s="55"/>
      <c r="G306" s="55"/>
      <c r="H306" s="55"/>
      <c r="I306" s="55" t="s">
        <v>804</v>
      </c>
      <c r="J306" s="54">
        <v>48140.5</v>
      </c>
      <c r="K306" s="54" t="s">
        <v>805</v>
      </c>
      <c r="M306" s="55" t="s">
        <v>326</v>
      </c>
      <c r="N306" s="56" t="s">
        <v>806</v>
      </c>
    </row>
    <row r="307" spans="1:14" ht="12.75" customHeight="1">
      <c r="A307" s="60" t="s">
        <v>809</v>
      </c>
      <c r="B307" s="58" t="s">
        <v>195</v>
      </c>
      <c r="C307" s="6">
        <v>50180.366999999998</v>
      </c>
      <c r="D307" s="55" t="s">
        <v>56</v>
      </c>
      <c r="E307" s="55">
        <f>VLOOKUP(C307,'Active 1'!C$21:E$491,3,FALSE)</f>
        <v>48243.977831335957</v>
      </c>
      <c r="F307" s="55"/>
      <c r="G307" s="55"/>
      <c r="H307" s="55"/>
      <c r="I307" s="55" t="s">
        <v>808</v>
      </c>
      <c r="J307" s="54">
        <v>48244</v>
      </c>
      <c r="K307" s="54" t="s">
        <v>633</v>
      </c>
      <c r="M307" s="55"/>
      <c r="N307" s="56" t="s">
        <v>370</v>
      </c>
    </row>
    <row r="308" spans="1:14" ht="12.75" customHeight="1">
      <c r="A308" s="60" t="s">
        <v>809</v>
      </c>
      <c r="B308" s="58" t="s">
        <v>197</v>
      </c>
      <c r="C308" s="6">
        <v>50181.358500000002</v>
      </c>
      <c r="D308" s="55" t="s">
        <v>57</v>
      </c>
      <c r="E308" s="55">
        <f>VLOOKUP(C308,'Active 1'!C$21:E$491,3,FALSE)</f>
        <v>48248.470634422774</v>
      </c>
      <c r="F308" s="55"/>
      <c r="G308" s="55"/>
      <c r="H308" s="55"/>
      <c r="I308" s="55" t="s">
        <v>810</v>
      </c>
      <c r="J308" s="54">
        <v>48248.5</v>
      </c>
      <c r="K308" s="54" t="s">
        <v>811</v>
      </c>
      <c r="M308" s="55" t="s">
        <v>326</v>
      </c>
      <c r="N308" s="56" t="s">
        <v>335</v>
      </c>
    </row>
    <row r="309" spans="1:14" ht="12.75" customHeight="1">
      <c r="A309" s="59" t="s">
        <v>814</v>
      </c>
      <c r="B309" s="58" t="s">
        <v>197</v>
      </c>
      <c r="C309" s="6">
        <v>50188.418299999998</v>
      </c>
      <c r="D309" s="55" t="s">
        <v>57</v>
      </c>
      <c r="E309" s="55">
        <f>VLOOKUP(C309,'Active 1'!C$21:E$491,3,FALSE)</f>
        <v>48280.460842423003</v>
      </c>
      <c r="F309" s="55"/>
      <c r="G309" s="55"/>
      <c r="H309" s="55"/>
      <c r="I309" s="55" t="s">
        <v>812</v>
      </c>
      <c r="J309" s="54">
        <v>48280.5</v>
      </c>
      <c r="K309" s="54" t="s">
        <v>813</v>
      </c>
      <c r="M309" s="55" t="s">
        <v>792</v>
      </c>
      <c r="N309" s="56" t="s">
        <v>793</v>
      </c>
    </row>
    <row r="310" spans="1:14" ht="12.75" customHeight="1">
      <c r="A310" s="60" t="s">
        <v>493</v>
      </c>
      <c r="B310" s="58" t="s">
        <v>195</v>
      </c>
      <c r="C310" s="6">
        <v>50191.608</v>
      </c>
      <c r="D310" s="55" t="s">
        <v>56</v>
      </c>
      <c r="E310" s="55">
        <f>VLOOKUP(C310,'Active 1'!C$21:E$491,3,FALSE)</f>
        <v>48294.914391596983</v>
      </c>
      <c r="F310" s="55"/>
      <c r="G310" s="55"/>
      <c r="H310" s="55"/>
      <c r="I310" s="55" t="s">
        <v>815</v>
      </c>
      <c r="J310" s="54">
        <v>48295</v>
      </c>
      <c r="K310" s="54" t="s">
        <v>787</v>
      </c>
      <c r="M310" s="55"/>
      <c r="N310" s="56" t="s">
        <v>492</v>
      </c>
    </row>
    <row r="311" spans="1:14" ht="12.75" customHeight="1">
      <c r="A311" s="60" t="s">
        <v>809</v>
      </c>
      <c r="B311" s="58" t="s">
        <v>195</v>
      </c>
      <c r="C311" s="6">
        <v>50193.383000000002</v>
      </c>
      <c r="D311" s="55" t="s">
        <v>56</v>
      </c>
      <c r="E311" s="55">
        <f>VLOOKUP(C311,'Active 1'!C$21:E$491,3,FALSE)</f>
        <v>48302.957483356018</v>
      </c>
      <c r="F311" s="55"/>
      <c r="G311" s="55"/>
      <c r="H311" s="55"/>
      <c r="I311" s="55" t="s">
        <v>816</v>
      </c>
      <c r="J311" s="54">
        <v>48303</v>
      </c>
      <c r="K311" s="54" t="s">
        <v>731</v>
      </c>
      <c r="M311" s="55"/>
      <c r="N311" s="56" t="s">
        <v>370</v>
      </c>
    </row>
    <row r="312" spans="1:14" ht="12.75" customHeight="1">
      <c r="A312" s="60" t="s">
        <v>493</v>
      </c>
      <c r="B312" s="58" t="s">
        <v>197</v>
      </c>
      <c r="C312" s="6">
        <v>50233.656000000003</v>
      </c>
      <c r="D312" s="55" t="s">
        <v>56</v>
      </c>
      <c r="E312" s="55">
        <f>VLOOKUP(C312,'Active 1'!C$21:E$491,3,FALSE)</f>
        <v>48485.447305559748</v>
      </c>
      <c r="F312" s="55"/>
      <c r="G312" s="55"/>
      <c r="H312" s="55"/>
      <c r="I312" s="55" t="s">
        <v>817</v>
      </c>
      <c r="J312" s="54">
        <v>48485.5</v>
      </c>
      <c r="K312" s="54" t="s">
        <v>740</v>
      </c>
      <c r="M312" s="55"/>
      <c r="N312" s="56" t="s">
        <v>492</v>
      </c>
    </row>
    <row r="313" spans="1:14" ht="12.75" customHeight="1">
      <c r="A313" s="60" t="s">
        <v>809</v>
      </c>
      <c r="B313" s="58" t="s">
        <v>195</v>
      </c>
      <c r="C313" s="6">
        <v>50249.442000000003</v>
      </c>
      <c r="D313" s="55" t="s">
        <v>56</v>
      </c>
      <c r="E313" s="55">
        <f>VLOOKUP(C313,'Active 1'!C$21:E$491,3,FALSE)</f>
        <v>48556.978712043194</v>
      </c>
      <c r="F313" s="55"/>
      <c r="G313" s="55"/>
      <c r="H313" s="55"/>
      <c r="I313" s="55" t="s">
        <v>818</v>
      </c>
      <c r="J313" s="54">
        <v>48557</v>
      </c>
      <c r="K313" s="54" t="s">
        <v>633</v>
      </c>
      <c r="M313" s="55"/>
      <c r="N313" s="56" t="s">
        <v>370</v>
      </c>
    </row>
    <row r="314" spans="1:14" ht="12.75" customHeight="1">
      <c r="A314" s="60" t="s">
        <v>493</v>
      </c>
      <c r="B314" s="58" t="s">
        <v>195</v>
      </c>
      <c r="C314" s="6">
        <v>50249.661999999997</v>
      </c>
      <c r="D314" s="55" t="s">
        <v>56</v>
      </c>
      <c r="E314" s="55">
        <f>VLOOKUP(C314,'Active 1'!C$21:E$491,3,FALSE)</f>
        <v>48557.975602289356</v>
      </c>
      <c r="F314" s="55"/>
      <c r="G314" s="55"/>
      <c r="H314" s="55"/>
      <c r="I314" s="55" t="s">
        <v>819</v>
      </c>
      <c r="J314" s="54">
        <v>48558</v>
      </c>
      <c r="K314" s="54" t="s">
        <v>633</v>
      </c>
      <c r="M314" s="55"/>
      <c r="N314" s="56" t="s">
        <v>492</v>
      </c>
    </row>
    <row r="315" spans="1:14" ht="12.75" customHeight="1">
      <c r="A315" s="60" t="s">
        <v>821</v>
      </c>
      <c r="B315" s="58" t="s">
        <v>195</v>
      </c>
      <c r="C315" s="6">
        <v>50488.445</v>
      </c>
      <c r="D315" s="55" t="s">
        <v>56</v>
      </c>
      <c r="E315" s="55">
        <f>VLOOKUP(C315,'Active 1'!C$21:E$491,3,FALSE)</f>
        <v>49639.977618907709</v>
      </c>
      <c r="F315" s="55"/>
      <c r="G315" s="55"/>
      <c r="H315" s="55"/>
      <c r="I315" s="55" t="s">
        <v>820</v>
      </c>
      <c r="J315" s="54">
        <v>49640</v>
      </c>
      <c r="K315" s="54" t="s">
        <v>633</v>
      </c>
      <c r="M315" s="55"/>
      <c r="N315" s="56" t="s">
        <v>370</v>
      </c>
    </row>
    <row r="316" spans="1:14" ht="12.75" customHeight="1">
      <c r="A316" s="60" t="s">
        <v>821</v>
      </c>
      <c r="B316" s="58" t="s">
        <v>195</v>
      </c>
      <c r="C316" s="6">
        <v>50509.406000000003</v>
      </c>
      <c r="D316" s="55" t="s">
        <v>56</v>
      </c>
      <c r="E316" s="55">
        <f>VLOOKUP(C316,'Active 1'!C$21:E$491,3,FALSE)</f>
        <v>49734.958602773149</v>
      </c>
      <c r="F316" s="55"/>
      <c r="G316" s="55"/>
      <c r="H316" s="55"/>
      <c r="I316" s="55" t="s">
        <v>822</v>
      </c>
      <c r="J316" s="54">
        <v>49735</v>
      </c>
      <c r="K316" s="54" t="s">
        <v>731</v>
      </c>
      <c r="M316" s="55"/>
      <c r="N316" s="56" t="s">
        <v>370</v>
      </c>
    </row>
    <row r="317" spans="1:14" ht="12.75" customHeight="1">
      <c r="A317" s="59" t="s">
        <v>827</v>
      </c>
      <c r="B317" s="58" t="s">
        <v>195</v>
      </c>
      <c r="C317" s="6">
        <v>50556.412199999999</v>
      </c>
      <c r="D317" s="55" t="s">
        <v>57</v>
      </c>
      <c r="E317" s="55">
        <f>VLOOKUP(C317,'Active 1'!C$21:E$491,3,FALSE)</f>
        <v>49947.958704093428</v>
      </c>
      <c r="F317" s="55"/>
      <c r="G317" s="55"/>
      <c r="H317" s="55"/>
      <c r="I317" s="55" t="s">
        <v>825</v>
      </c>
      <c r="J317" s="54">
        <v>49948</v>
      </c>
      <c r="K317" s="54" t="s">
        <v>826</v>
      </c>
      <c r="M317" s="55" t="s">
        <v>792</v>
      </c>
      <c r="N317" s="56" t="s">
        <v>793</v>
      </c>
    </row>
    <row r="318" spans="1:14" ht="12.75" customHeight="1">
      <c r="A318" s="60" t="s">
        <v>829</v>
      </c>
      <c r="B318" s="58" t="s">
        <v>195</v>
      </c>
      <c r="C318" s="6">
        <v>50571.417000000001</v>
      </c>
      <c r="D318" s="55" t="s">
        <v>56</v>
      </c>
      <c r="E318" s="55">
        <f>VLOOKUP(C318,'Active 1'!C$21:E$491,3,FALSE)</f>
        <v>50015.950243939049</v>
      </c>
      <c r="F318" s="55"/>
      <c r="G318" s="55"/>
      <c r="H318" s="55"/>
      <c r="I318" s="55" t="s">
        <v>828</v>
      </c>
      <c r="J318" s="54">
        <v>50016</v>
      </c>
      <c r="K318" s="54" t="s">
        <v>719</v>
      </c>
      <c r="M318" s="55"/>
      <c r="N318" s="56" t="s">
        <v>370</v>
      </c>
    </row>
    <row r="319" spans="1:14" ht="12.75" customHeight="1">
      <c r="A319" s="60" t="s">
        <v>829</v>
      </c>
      <c r="B319" s="58" t="s">
        <v>197</v>
      </c>
      <c r="C319" s="6">
        <v>50598.457000000002</v>
      </c>
      <c r="D319" s="55" t="s">
        <v>56</v>
      </c>
      <c r="E319" s="55">
        <f>VLOOKUP(C319,'Active 1'!C$21:E$491,3,FALSE)</f>
        <v>50138.477117834431</v>
      </c>
      <c r="F319" s="55"/>
      <c r="G319" s="55"/>
      <c r="H319" s="55"/>
      <c r="I319" s="55" t="s">
        <v>830</v>
      </c>
      <c r="J319" s="54">
        <v>50138.5</v>
      </c>
      <c r="K319" s="54" t="s">
        <v>633</v>
      </c>
      <c r="M319" s="55"/>
      <c r="N319" s="56" t="s">
        <v>370</v>
      </c>
    </row>
    <row r="320" spans="1:14" ht="12.75" customHeight="1">
      <c r="A320" s="60" t="s">
        <v>829</v>
      </c>
      <c r="B320" s="58" t="s">
        <v>195</v>
      </c>
      <c r="C320" s="6">
        <v>50599.445500000002</v>
      </c>
      <c r="D320" s="55" t="s">
        <v>57</v>
      </c>
      <c r="E320" s="55">
        <f>VLOOKUP(C320,'Active 1'!C$21:E$491,3,FALSE)</f>
        <v>50142.956326963336</v>
      </c>
      <c r="F320" s="55"/>
      <c r="G320" s="55"/>
      <c r="H320" s="55"/>
      <c r="I320" s="55" t="s">
        <v>831</v>
      </c>
      <c r="J320" s="54">
        <v>50143</v>
      </c>
      <c r="K320" s="54" t="s">
        <v>832</v>
      </c>
      <c r="M320" s="55" t="s">
        <v>326</v>
      </c>
      <c r="N320" s="56" t="s">
        <v>668</v>
      </c>
    </row>
    <row r="321" spans="1:14" ht="12.75" customHeight="1">
      <c r="A321" s="59" t="s">
        <v>836</v>
      </c>
      <c r="B321" s="58" t="s">
        <v>197</v>
      </c>
      <c r="C321" s="6">
        <v>50849.594499999999</v>
      </c>
      <c r="D321" s="55" t="s">
        <v>57</v>
      </c>
      <c r="E321" s="55">
        <f>VLOOKUP(C321,'Active 1'!C$21:E$491,3,FALSE)</f>
        <v>51276.461318755297</v>
      </c>
      <c r="F321" s="55"/>
      <c r="G321" s="55"/>
      <c r="H321" s="55"/>
      <c r="I321" s="55" t="s">
        <v>833</v>
      </c>
      <c r="J321" s="54">
        <v>51276.5</v>
      </c>
      <c r="K321" s="54" t="s">
        <v>834</v>
      </c>
      <c r="M321" s="55" t="s">
        <v>326</v>
      </c>
      <c r="N321" s="56" t="s">
        <v>835</v>
      </c>
    </row>
    <row r="322" spans="1:14" ht="12.75" customHeight="1">
      <c r="A322" s="59" t="s">
        <v>845</v>
      </c>
      <c r="B322" s="58" t="s">
        <v>195</v>
      </c>
      <c r="C322" s="6">
        <v>50881.481699999997</v>
      </c>
      <c r="D322" s="55" t="s">
        <v>57</v>
      </c>
      <c r="E322" s="55">
        <f>VLOOKUP(C322,'Active 1'!C$21:E$491,3,FALSE)</f>
        <v>51420.952403565811</v>
      </c>
      <c r="F322" s="55"/>
      <c r="G322" s="55"/>
      <c r="H322" s="55"/>
      <c r="I322" s="55" t="s">
        <v>843</v>
      </c>
      <c r="J322" s="54">
        <v>51421</v>
      </c>
      <c r="K322" s="54" t="s">
        <v>844</v>
      </c>
      <c r="M322" s="55" t="s">
        <v>792</v>
      </c>
      <c r="N322" s="56" t="s">
        <v>793</v>
      </c>
    </row>
    <row r="323" spans="1:14" ht="12.75" customHeight="1">
      <c r="A323" s="60" t="s">
        <v>850</v>
      </c>
      <c r="B323" s="58" t="s">
        <v>197</v>
      </c>
      <c r="C323" s="6">
        <v>50900.345000000001</v>
      </c>
      <c r="D323" s="55" t="s">
        <v>56</v>
      </c>
      <c r="E323" s="55">
        <f>VLOOKUP(C323,'Active 1'!C$21:E$491,3,FALSE)</f>
        <v>51506.428038933831</v>
      </c>
      <c r="F323" s="55"/>
      <c r="G323" s="55"/>
      <c r="H323" s="55"/>
      <c r="I323" s="55" t="s">
        <v>849</v>
      </c>
      <c r="J323" s="54">
        <v>51506.5</v>
      </c>
      <c r="K323" s="54" t="s">
        <v>802</v>
      </c>
      <c r="M323" s="55"/>
      <c r="N323" s="56" t="s">
        <v>370</v>
      </c>
    </row>
    <row r="324" spans="1:14" ht="12.75" customHeight="1">
      <c r="A324" s="59" t="s">
        <v>836</v>
      </c>
      <c r="B324" s="58" t="s">
        <v>197</v>
      </c>
      <c r="C324" s="6">
        <v>50919.549700000003</v>
      </c>
      <c r="D324" s="55" t="s">
        <v>57</v>
      </c>
      <c r="E324" s="55">
        <f>VLOOKUP(C324,'Active 1'!C$21:E$491,3,FALSE)</f>
        <v>51593.450666711149</v>
      </c>
      <c r="F324" s="55"/>
      <c r="G324" s="55"/>
      <c r="H324" s="55"/>
      <c r="I324" s="55" t="s">
        <v>851</v>
      </c>
      <c r="J324" s="54">
        <v>51593.5</v>
      </c>
      <c r="K324" s="54" t="s">
        <v>852</v>
      </c>
      <c r="M324" s="55" t="s">
        <v>326</v>
      </c>
      <c r="N324" s="56" t="s">
        <v>853</v>
      </c>
    </row>
    <row r="325" spans="1:14" ht="12.75" customHeight="1">
      <c r="A325" s="59" t="s">
        <v>836</v>
      </c>
      <c r="B325" s="58" t="s">
        <v>195</v>
      </c>
      <c r="C325" s="6">
        <v>50925.398699999998</v>
      </c>
      <c r="D325" s="55" t="s">
        <v>57</v>
      </c>
      <c r="E325" s="55">
        <f>VLOOKUP(C325,'Active 1'!C$21:E$491,3,FALSE)</f>
        <v>51619.954353301888</v>
      </c>
      <c r="F325" s="55"/>
      <c r="G325" s="55"/>
      <c r="H325" s="55"/>
      <c r="I325" s="55" t="s">
        <v>855</v>
      </c>
      <c r="J325" s="54">
        <v>51620</v>
      </c>
      <c r="K325" s="54" t="s">
        <v>856</v>
      </c>
      <c r="M325" s="55" t="s">
        <v>326</v>
      </c>
      <c r="N325" s="56" t="s">
        <v>835</v>
      </c>
    </row>
    <row r="326" spans="1:14" ht="12.75" customHeight="1">
      <c r="A326" s="59" t="s">
        <v>836</v>
      </c>
      <c r="B326" s="58" t="s">
        <v>197</v>
      </c>
      <c r="C326" s="6">
        <v>50937.426399999997</v>
      </c>
      <c r="D326" s="55" t="s">
        <v>57</v>
      </c>
      <c r="E326" s="55">
        <f>VLOOKUP(C326,'Active 1'!C$21:E$491,3,FALSE)</f>
        <v>51674.455702456886</v>
      </c>
      <c r="F326" s="55"/>
      <c r="G326" s="55"/>
      <c r="H326" s="55"/>
      <c r="I326" s="55" t="s">
        <v>859</v>
      </c>
      <c r="J326" s="54">
        <v>51674.5</v>
      </c>
      <c r="K326" s="54" t="s">
        <v>860</v>
      </c>
      <c r="M326" s="55" t="s">
        <v>326</v>
      </c>
      <c r="N326" s="56" t="s">
        <v>853</v>
      </c>
    </row>
    <row r="327" spans="1:14" ht="12.75" customHeight="1">
      <c r="A327" s="60" t="s">
        <v>862</v>
      </c>
      <c r="B327" s="58" t="s">
        <v>197</v>
      </c>
      <c r="C327" s="6">
        <v>50943.383999999998</v>
      </c>
      <c r="D327" s="55" t="s">
        <v>57</v>
      </c>
      <c r="E327" s="55">
        <f>VLOOKUP(C327,'Active 1'!C$21:E$491,3,FALSE)</f>
        <v>51701.451490323721</v>
      </c>
      <c r="F327" s="55"/>
      <c r="G327" s="55"/>
      <c r="H327" s="55"/>
      <c r="I327" s="55" t="s">
        <v>861</v>
      </c>
      <c r="J327" s="54">
        <v>51701.5</v>
      </c>
      <c r="K327" s="54" t="s">
        <v>719</v>
      </c>
      <c r="M327" s="55" t="s">
        <v>326</v>
      </c>
      <c r="N327" s="56" t="s">
        <v>335</v>
      </c>
    </row>
    <row r="328" spans="1:14" ht="12.75" customHeight="1">
      <c r="A328" s="59" t="s">
        <v>836</v>
      </c>
      <c r="B328" s="58" t="s">
        <v>195</v>
      </c>
      <c r="C328" s="6">
        <v>50946.364600000001</v>
      </c>
      <c r="D328" s="55" t="s">
        <v>57</v>
      </c>
      <c r="E328" s="55">
        <f>VLOOKUP(C328,'Active 1'!C$21:E$491,3,FALSE)</f>
        <v>51714.957540631891</v>
      </c>
      <c r="F328" s="55"/>
      <c r="G328" s="55"/>
      <c r="H328" s="55"/>
      <c r="I328" s="55" t="s">
        <v>863</v>
      </c>
      <c r="J328" s="54">
        <v>51715</v>
      </c>
      <c r="K328" s="54" t="s">
        <v>864</v>
      </c>
      <c r="M328" s="55" t="s">
        <v>326</v>
      </c>
      <c r="N328" s="56" t="s">
        <v>835</v>
      </c>
    </row>
    <row r="329" spans="1:14" ht="12.75" customHeight="1">
      <c r="A329" s="59" t="s">
        <v>867</v>
      </c>
      <c r="B329" s="58" t="s">
        <v>197</v>
      </c>
      <c r="C329" s="6">
        <v>51207.545899999997</v>
      </c>
      <c r="D329" s="55" t="s">
        <v>57</v>
      </c>
      <c r="E329" s="55">
        <f>VLOOKUP(C329,'Active 1'!C$21:E$491,3,FALSE)</f>
        <v>52898.453406346773</v>
      </c>
      <c r="F329" s="55"/>
      <c r="G329" s="55"/>
      <c r="H329" s="55"/>
      <c r="I329" s="55" t="s">
        <v>865</v>
      </c>
      <c r="J329" s="54">
        <v>52898.5</v>
      </c>
      <c r="K329" s="54" t="s">
        <v>866</v>
      </c>
      <c r="M329" s="55" t="s">
        <v>326</v>
      </c>
      <c r="N329" s="56" t="s">
        <v>806</v>
      </c>
    </row>
    <row r="330" spans="1:14" ht="12.75" customHeight="1">
      <c r="A330" s="59" t="s">
        <v>885</v>
      </c>
      <c r="B330" s="58" t="s">
        <v>197</v>
      </c>
      <c r="C330" s="6">
        <v>51266.4692</v>
      </c>
      <c r="D330" s="55" t="s">
        <v>57</v>
      </c>
      <c r="E330" s="55">
        <f>VLOOKUP(C330,'Active 1'!C$21:E$491,3,FALSE)</f>
        <v>53165.453692907417</v>
      </c>
      <c r="F330" s="55"/>
      <c r="G330" s="55"/>
      <c r="H330" s="55"/>
      <c r="I330" s="55" t="s">
        <v>882</v>
      </c>
      <c r="J330" s="54">
        <v>53165.5</v>
      </c>
      <c r="K330" s="54" t="s">
        <v>883</v>
      </c>
      <c r="M330" s="55" t="s">
        <v>884</v>
      </c>
      <c r="N330" s="56" t="s">
        <v>793</v>
      </c>
    </row>
    <row r="331" spans="1:14" ht="12.75" customHeight="1">
      <c r="A331" s="59" t="s">
        <v>885</v>
      </c>
      <c r="B331" s="58" t="s">
        <v>197</v>
      </c>
      <c r="C331" s="6">
        <v>51270.331700000002</v>
      </c>
      <c r="D331" s="55" t="s">
        <v>57</v>
      </c>
      <c r="E331" s="55">
        <f>VLOOKUP(C331,'Active 1'!C$21:E$491,3,FALSE)</f>
        <v>53182.955913707017</v>
      </c>
      <c r="F331" s="55"/>
      <c r="G331" s="55"/>
      <c r="H331" s="55"/>
      <c r="I331" s="55" t="s">
        <v>886</v>
      </c>
      <c r="J331" s="54" t="s">
        <v>887</v>
      </c>
      <c r="K331" s="54" t="s">
        <v>888</v>
      </c>
      <c r="M331" s="55" t="s">
        <v>792</v>
      </c>
      <c r="N331" s="56" t="s">
        <v>889</v>
      </c>
    </row>
    <row r="332" spans="1:14" ht="12.75" customHeight="1">
      <c r="A332" s="59" t="s">
        <v>891</v>
      </c>
      <c r="B332" s="58" t="s">
        <v>197</v>
      </c>
      <c r="C332" s="6">
        <v>51270.332900000001</v>
      </c>
      <c r="D332" s="55" t="s">
        <v>57</v>
      </c>
      <c r="E332" s="55">
        <f>VLOOKUP(C332,'Active 1'!C$21:E$491,3,FALSE)</f>
        <v>53182.961351290178</v>
      </c>
      <c r="F332" s="55"/>
      <c r="G332" s="55"/>
      <c r="H332" s="55"/>
      <c r="I332" s="55" t="s">
        <v>890</v>
      </c>
      <c r="J332" s="54" t="s">
        <v>887</v>
      </c>
      <c r="K332" s="54" t="s">
        <v>834</v>
      </c>
      <c r="M332" s="55" t="s">
        <v>326</v>
      </c>
      <c r="N332" s="56" t="s">
        <v>835</v>
      </c>
    </row>
    <row r="333" spans="1:14" ht="12.75" customHeight="1">
      <c r="A333" s="59" t="s">
        <v>891</v>
      </c>
      <c r="B333" s="58" t="s">
        <v>197</v>
      </c>
      <c r="C333" s="6">
        <v>51272.539599999996</v>
      </c>
      <c r="D333" s="55" t="s">
        <v>57</v>
      </c>
      <c r="E333" s="55">
        <f>VLOOKUP(C333,'Active 1'!C$21:E$491,3,FALSE)</f>
        <v>53192.960613591371</v>
      </c>
      <c r="F333" s="55"/>
      <c r="G333" s="55"/>
      <c r="H333" s="55"/>
      <c r="I333" s="55" t="s">
        <v>892</v>
      </c>
      <c r="J333" s="54" t="s">
        <v>893</v>
      </c>
      <c r="K333" s="54" t="s">
        <v>894</v>
      </c>
      <c r="M333" s="55" t="s">
        <v>326</v>
      </c>
      <c r="N333" s="56" t="s">
        <v>853</v>
      </c>
    </row>
    <row r="334" spans="1:14" ht="12.75" customHeight="1">
      <c r="A334" s="59" t="s">
        <v>891</v>
      </c>
      <c r="B334" s="58" t="s">
        <v>197</v>
      </c>
      <c r="C334" s="6">
        <v>51274.413500000002</v>
      </c>
      <c r="D334" s="55" t="s">
        <v>57</v>
      </c>
      <c r="E334" s="55">
        <f>VLOOKUP(C334,'Active 1'!C$21:E$491,3,FALSE)</f>
        <v>53201.45185282929</v>
      </c>
      <c r="F334" s="55"/>
      <c r="G334" s="55"/>
      <c r="H334" s="55"/>
      <c r="I334" s="55" t="s">
        <v>895</v>
      </c>
      <c r="J334" s="54" t="s">
        <v>896</v>
      </c>
      <c r="K334" s="54" t="s">
        <v>897</v>
      </c>
      <c r="M334" s="55" t="s">
        <v>326</v>
      </c>
      <c r="N334" s="56" t="s">
        <v>835</v>
      </c>
    </row>
    <row r="335" spans="1:14" ht="12.75" customHeight="1">
      <c r="A335" s="59" t="s">
        <v>931</v>
      </c>
      <c r="B335" s="58" t="s">
        <v>197</v>
      </c>
      <c r="C335" s="6">
        <v>51660.395100000002</v>
      </c>
      <c r="D335" s="55" t="s">
        <v>57</v>
      </c>
      <c r="E335" s="55">
        <f>VLOOKUP(C335,'Active 1'!C$21:E$491,3,FALSE)</f>
        <v>54950.45772668787</v>
      </c>
      <c r="F335" s="55"/>
      <c r="G335" s="55"/>
      <c r="H335" s="55"/>
      <c r="I335" s="55" t="s">
        <v>928</v>
      </c>
      <c r="J335" s="54" t="s">
        <v>929</v>
      </c>
      <c r="K335" s="54" t="s">
        <v>930</v>
      </c>
      <c r="M335" s="55" t="s">
        <v>884</v>
      </c>
      <c r="N335" s="56" t="s">
        <v>793</v>
      </c>
    </row>
    <row r="336" spans="1:14" ht="12.75" customHeight="1">
      <c r="A336" s="59" t="s">
        <v>965</v>
      </c>
      <c r="B336" s="58" t="s">
        <v>197</v>
      </c>
      <c r="C336" s="6">
        <v>52002.348400000003</v>
      </c>
      <c r="D336" s="55" t="s">
        <v>57</v>
      </c>
      <c r="E336" s="55">
        <f>VLOOKUP(C336,'Active 1'!C$21:E$491,3,FALSE)</f>
        <v>56499.957314972198</v>
      </c>
      <c r="F336" s="55"/>
      <c r="G336" s="55"/>
      <c r="H336" s="55"/>
      <c r="I336" s="55" t="s">
        <v>963</v>
      </c>
      <c r="J336" s="54" t="s">
        <v>964</v>
      </c>
      <c r="K336" s="54" t="s">
        <v>864</v>
      </c>
      <c r="M336" s="55" t="s">
        <v>326</v>
      </c>
      <c r="N336" s="56" t="s">
        <v>853</v>
      </c>
    </row>
    <row r="337" spans="1:14" ht="12.75" customHeight="1">
      <c r="A337" s="59" t="s">
        <v>965</v>
      </c>
      <c r="B337" s="58" t="s">
        <v>197</v>
      </c>
      <c r="C337" s="6">
        <v>52002.459199999998</v>
      </c>
      <c r="D337" s="55" t="s">
        <v>57</v>
      </c>
      <c r="E337" s="55">
        <f>VLOOKUP(C337,'Active 1'!C$21:E$491,3,FALSE)</f>
        <v>56500.459385150716</v>
      </c>
      <c r="F337" s="55"/>
      <c r="G337" s="55"/>
      <c r="H337" s="55"/>
      <c r="I337" s="55" t="s">
        <v>966</v>
      </c>
      <c r="J337" s="54" t="s">
        <v>967</v>
      </c>
      <c r="K337" s="54" t="s">
        <v>968</v>
      </c>
      <c r="M337" s="55" t="s">
        <v>326</v>
      </c>
      <c r="N337" s="56" t="s">
        <v>853</v>
      </c>
    </row>
    <row r="338" spans="1:14" ht="12.75" customHeight="1">
      <c r="A338" s="59" t="s">
        <v>965</v>
      </c>
      <c r="B338" s="58" t="s">
        <v>197</v>
      </c>
      <c r="C338" s="6">
        <v>52039.423799999997</v>
      </c>
      <c r="D338" s="55" t="s">
        <v>57</v>
      </c>
      <c r="E338" s="55">
        <f>VLOOKUP(C338,'Active 1'!C$21:E$491,3,FALSE)</f>
        <v>56667.95779057945</v>
      </c>
      <c r="F338" s="55"/>
      <c r="G338" s="55"/>
      <c r="H338" s="55"/>
      <c r="I338" s="55" t="s">
        <v>975</v>
      </c>
      <c r="J338" s="54" t="s">
        <v>976</v>
      </c>
      <c r="K338" s="54" t="s">
        <v>930</v>
      </c>
      <c r="M338" s="55" t="s">
        <v>326</v>
      </c>
      <c r="N338" s="56" t="s">
        <v>853</v>
      </c>
    </row>
    <row r="339" spans="1:14" ht="12.75" customHeight="1">
      <c r="A339" s="59" t="s">
        <v>1021</v>
      </c>
      <c r="B339" s="58" t="s">
        <v>197</v>
      </c>
      <c r="C339" s="6">
        <v>52648.957999999999</v>
      </c>
      <c r="D339" s="55" t="s">
        <v>57</v>
      </c>
      <c r="E339" s="55">
        <f>VLOOKUP(C339,'Active 1'!C$21:E$491,3,FALSE)</f>
        <v>59429.951875576495</v>
      </c>
      <c r="F339" s="55"/>
      <c r="G339" s="55"/>
      <c r="H339" s="55"/>
      <c r="I339" s="55" t="s">
        <v>1018</v>
      </c>
      <c r="J339" s="54" t="s">
        <v>1019</v>
      </c>
      <c r="K339" s="54" t="s">
        <v>719</v>
      </c>
      <c r="M339" s="55" t="s">
        <v>326</v>
      </c>
      <c r="N339" s="56" t="s">
        <v>1020</v>
      </c>
    </row>
    <row r="340" spans="1:14" ht="12.75" customHeight="1">
      <c r="A340" s="59" t="s">
        <v>1031</v>
      </c>
      <c r="B340" s="58" t="s">
        <v>197</v>
      </c>
      <c r="C340" s="6">
        <v>52721.342900000003</v>
      </c>
      <c r="D340" s="55" t="s">
        <v>57</v>
      </c>
      <c r="E340" s="55">
        <f>VLOOKUP(C340,'Active 1'!C$21:E$491,3,FALSE)</f>
        <v>59757.950970037666</v>
      </c>
      <c r="F340" s="55"/>
      <c r="G340" s="55"/>
      <c r="H340" s="55"/>
      <c r="I340" s="55" t="s">
        <v>1028</v>
      </c>
      <c r="J340" s="54" t="s">
        <v>1029</v>
      </c>
      <c r="K340" s="54" t="s">
        <v>1015</v>
      </c>
      <c r="M340" s="55" t="s">
        <v>792</v>
      </c>
      <c r="N340" s="56" t="s">
        <v>1030</v>
      </c>
    </row>
    <row r="341" spans="1:14" ht="12.75" customHeight="1">
      <c r="A341" s="59" t="s">
        <v>937</v>
      </c>
      <c r="B341" s="58" t="s">
        <v>197</v>
      </c>
      <c r="C341" s="6">
        <v>52723.329570000002</v>
      </c>
      <c r="D341" s="55" t="s">
        <v>55</v>
      </c>
      <c r="E341" s="55">
        <f>VLOOKUP(C341,'Active 1'!C$21:E$491,3,FALSE)</f>
        <v>59766.953206153106</v>
      </c>
      <c r="F341" s="55"/>
      <c r="G341" s="55"/>
      <c r="H341" s="55"/>
      <c r="I341" s="55" t="s">
        <v>1032</v>
      </c>
      <c r="J341" s="54" t="s">
        <v>1033</v>
      </c>
      <c r="K341" s="54" t="s">
        <v>1034</v>
      </c>
      <c r="M341" s="55" t="s">
        <v>235</v>
      </c>
      <c r="N341" s="56" t="s">
        <v>1035</v>
      </c>
    </row>
    <row r="342" spans="1:14" ht="12.75" customHeight="1">
      <c r="A342" s="59" t="s">
        <v>1051</v>
      </c>
      <c r="B342" s="58" t="s">
        <v>197</v>
      </c>
      <c r="C342" s="6">
        <v>53068.592100000002</v>
      </c>
      <c r="D342" s="55" t="s">
        <v>57</v>
      </c>
      <c r="E342" s="55">
        <f>VLOOKUP(C342,'Active 1'!C$21:E$491,3,FALSE)</f>
        <v>61331.447972207432</v>
      </c>
      <c r="F342" s="55"/>
      <c r="G342" s="55"/>
      <c r="H342" s="55"/>
      <c r="I342" s="55" t="s">
        <v>1047</v>
      </c>
      <c r="J342" s="54" t="s">
        <v>1048</v>
      </c>
      <c r="K342" s="54" t="s">
        <v>1049</v>
      </c>
      <c r="M342" s="55" t="s">
        <v>884</v>
      </c>
      <c r="N342" s="56" t="s">
        <v>1050</v>
      </c>
    </row>
    <row r="343" spans="1:14" ht="12.75" customHeight="1">
      <c r="A343" s="59" t="s">
        <v>1051</v>
      </c>
      <c r="B343" s="58" t="s">
        <v>197</v>
      </c>
      <c r="C343" s="6">
        <v>53093.419500000004</v>
      </c>
      <c r="D343" s="55" t="s">
        <v>57</v>
      </c>
      <c r="E343" s="55">
        <f>VLOOKUP(C343,'Active 1'!C$21:E$491,3,FALSE)</f>
        <v>61443.948849017732</v>
      </c>
      <c r="F343" s="55"/>
      <c r="G343" s="55"/>
      <c r="H343" s="55"/>
      <c r="I343" s="55" t="s">
        <v>1059</v>
      </c>
      <c r="J343" s="54" t="s">
        <v>1060</v>
      </c>
      <c r="K343" s="54" t="s">
        <v>1061</v>
      </c>
      <c r="M343" s="55" t="s">
        <v>884</v>
      </c>
      <c r="N343" s="56" t="s">
        <v>1062</v>
      </c>
    </row>
    <row r="344" spans="1:14" ht="12.75" customHeight="1">
      <c r="A344" s="59" t="s">
        <v>1051</v>
      </c>
      <c r="B344" s="58" t="s">
        <v>197</v>
      </c>
      <c r="C344" s="6">
        <v>53093.529799999997</v>
      </c>
      <c r="D344" s="55" t="s">
        <v>57</v>
      </c>
      <c r="E344" s="55">
        <f>VLOOKUP(C344,'Active 1'!C$21:E$491,3,FALSE)</f>
        <v>61444.44865353658</v>
      </c>
      <c r="F344" s="55"/>
      <c r="G344" s="55"/>
      <c r="H344" s="55"/>
      <c r="I344" s="55" t="s">
        <v>1063</v>
      </c>
      <c r="J344" s="54" t="s">
        <v>1064</v>
      </c>
      <c r="K344" s="54" t="s">
        <v>1061</v>
      </c>
      <c r="M344" s="55" t="s">
        <v>884</v>
      </c>
      <c r="N344" s="56" t="s">
        <v>1062</v>
      </c>
    </row>
    <row r="345" spans="1:14" ht="12.75" customHeight="1">
      <c r="A345" s="59" t="s">
        <v>937</v>
      </c>
      <c r="B345" s="58" t="s">
        <v>197</v>
      </c>
      <c r="C345" s="6">
        <v>53105.444389999997</v>
      </c>
      <c r="D345" s="55" t="s">
        <v>55</v>
      </c>
      <c r="E345" s="55">
        <f>VLOOKUP(C345,'Active 1'!C$21:E$491,3,FALSE)</f>
        <v>61498.437465165473</v>
      </c>
      <c r="F345" s="55"/>
      <c r="G345" s="55"/>
      <c r="H345" s="55"/>
      <c r="I345" s="55" t="s">
        <v>1065</v>
      </c>
      <c r="J345" s="54" t="s">
        <v>1066</v>
      </c>
      <c r="K345" s="54" t="s">
        <v>1067</v>
      </c>
      <c r="M345" s="55" t="s">
        <v>293</v>
      </c>
      <c r="N345" s="56" t="s">
        <v>1035</v>
      </c>
    </row>
    <row r="346" spans="1:14" ht="12.75" customHeight="1">
      <c r="A346" s="59" t="s">
        <v>1071</v>
      </c>
      <c r="B346" s="58" t="s">
        <v>197</v>
      </c>
      <c r="C346" s="6">
        <v>53106.443599999999</v>
      </c>
      <c r="D346" s="55" t="s">
        <v>57</v>
      </c>
      <c r="E346" s="55">
        <f>VLOOKUP(C346,'Active 1'!C$21:E$491,3,FALSE)</f>
        <v>61502.965204724096</v>
      </c>
      <c r="F346" s="55"/>
      <c r="G346" s="55"/>
      <c r="H346" s="55"/>
      <c r="I346" s="55" t="s">
        <v>1068</v>
      </c>
      <c r="J346" s="54" t="s">
        <v>1069</v>
      </c>
      <c r="K346" s="54" t="s">
        <v>1070</v>
      </c>
      <c r="M346" s="55" t="s">
        <v>884</v>
      </c>
      <c r="N346" s="56" t="s">
        <v>1050</v>
      </c>
    </row>
    <row r="347" spans="1:14" ht="12.75" customHeight="1">
      <c r="A347" s="59" t="s">
        <v>1071</v>
      </c>
      <c r="B347" s="58" t="s">
        <v>197</v>
      </c>
      <c r="C347" s="6">
        <v>53116.481899999999</v>
      </c>
      <c r="D347" s="55" t="s">
        <v>57</v>
      </c>
      <c r="E347" s="55">
        <f>VLOOKUP(C347,'Active 1'!C$21:E$491,3,FALSE)</f>
        <v>61548.451947261965</v>
      </c>
      <c r="F347" s="55"/>
      <c r="G347" s="55"/>
      <c r="H347" s="55"/>
      <c r="I347" s="55" t="s">
        <v>1076</v>
      </c>
      <c r="J347" s="54" t="s">
        <v>1077</v>
      </c>
      <c r="K347" s="54" t="s">
        <v>897</v>
      </c>
      <c r="M347" s="55" t="s">
        <v>884</v>
      </c>
      <c r="N347" s="56" t="s">
        <v>1050</v>
      </c>
    </row>
    <row r="348" spans="1:14" ht="12.75" customHeight="1">
      <c r="A348" s="59" t="s">
        <v>1051</v>
      </c>
      <c r="B348" s="58" t="s">
        <v>197</v>
      </c>
      <c r="C348" s="6">
        <v>53122.328000000001</v>
      </c>
      <c r="D348" s="55" t="s">
        <v>57</v>
      </c>
      <c r="E348" s="55">
        <f>VLOOKUP(C348,'Active 1'!C$21:E$491,3,FALSE)</f>
        <v>61574.942493026763</v>
      </c>
      <c r="F348" s="55"/>
      <c r="G348" s="55"/>
      <c r="H348" s="55"/>
      <c r="I348" s="55" t="s">
        <v>1078</v>
      </c>
      <c r="J348" s="54" t="s">
        <v>1079</v>
      </c>
      <c r="K348" s="54" t="s">
        <v>1080</v>
      </c>
      <c r="M348" s="55" t="s">
        <v>792</v>
      </c>
      <c r="N348" s="56" t="s">
        <v>1081</v>
      </c>
    </row>
    <row r="349" spans="1:14" ht="12.75" customHeight="1">
      <c r="A349" s="59" t="s">
        <v>937</v>
      </c>
      <c r="B349" s="58" t="s">
        <v>197</v>
      </c>
      <c r="C349" s="6">
        <v>53146.384789999996</v>
      </c>
      <c r="D349" s="55" t="s">
        <v>55</v>
      </c>
      <c r="E349" s="55">
        <f>VLOOKUP(C349,'Active 1'!C$21:E$491,3,FALSE)</f>
        <v>61683.951489870582</v>
      </c>
      <c r="F349" s="55"/>
      <c r="G349" s="55"/>
      <c r="H349" s="55"/>
      <c r="I349" s="55" t="s">
        <v>1082</v>
      </c>
      <c r="J349" s="54" t="s">
        <v>1083</v>
      </c>
      <c r="K349" s="54" t="s">
        <v>1084</v>
      </c>
      <c r="M349" s="55" t="s">
        <v>235</v>
      </c>
      <c r="N349" s="56" t="s">
        <v>1035</v>
      </c>
    </row>
    <row r="350" spans="1:14" ht="12.75" customHeight="1">
      <c r="A350" s="59" t="s">
        <v>1105</v>
      </c>
      <c r="B350" s="58" t="s">
        <v>197</v>
      </c>
      <c r="C350" s="6">
        <v>53446.406000000003</v>
      </c>
      <c r="D350" s="55" t="s">
        <v>55</v>
      </c>
      <c r="E350" s="55" t="e">
        <f>VLOOKUP(C350,'Active 1'!C$21:E$491,3,FALSE)</f>
        <v>#N/A</v>
      </c>
      <c r="F350" s="55"/>
      <c r="G350" s="55"/>
      <c r="H350" s="55"/>
      <c r="I350" s="55" t="s">
        <v>1101</v>
      </c>
      <c r="J350" s="54" t="s">
        <v>1102</v>
      </c>
      <c r="K350" s="54" t="s">
        <v>1103</v>
      </c>
      <c r="M350" s="55" t="s">
        <v>884</v>
      </c>
      <c r="N350" s="56" t="s">
        <v>1104</v>
      </c>
    </row>
    <row r="351" spans="1:14" ht="12.75" customHeight="1">
      <c r="A351" s="59" t="s">
        <v>937</v>
      </c>
      <c r="B351" s="58" t="s">
        <v>197</v>
      </c>
      <c r="C351" s="6">
        <v>53449.385889999998</v>
      </c>
      <c r="D351" s="55" t="s">
        <v>55</v>
      </c>
      <c r="E351" s="55" t="e">
        <f>VLOOKUP(C351,'Active 1'!C$21:E$491,3,FALSE)</f>
        <v>#N/A</v>
      </c>
      <c r="F351" s="55"/>
      <c r="G351" s="55"/>
      <c r="H351" s="55"/>
      <c r="I351" s="55" t="s">
        <v>1106</v>
      </c>
      <c r="J351" s="54" t="s">
        <v>1107</v>
      </c>
      <c r="K351" s="54" t="s">
        <v>1108</v>
      </c>
      <c r="M351" s="55" t="s">
        <v>235</v>
      </c>
      <c r="N351" s="56" t="s">
        <v>1035</v>
      </c>
    </row>
    <row r="352" spans="1:14" ht="12.75" customHeight="1">
      <c r="A352" s="59" t="s">
        <v>937</v>
      </c>
      <c r="B352" s="58" t="s">
        <v>197</v>
      </c>
      <c r="C352" s="6">
        <v>53451.370589999999</v>
      </c>
      <c r="D352" s="55" t="s">
        <v>55</v>
      </c>
      <c r="E352" s="55" t="e">
        <f>VLOOKUP(C352,'Active 1'!C$21:E$491,3,FALSE)</f>
        <v>#N/A</v>
      </c>
      <c r="F352" s="55"/>
      <c r="G352" s="55"/>
      <c r="H352" s="55"/>
      <c r="I352" s="55" t="s">
        <v>1109</v>
      </c>
      <c r="J352" s="54" t="s">
        <v>1110</v>
      </c>
      <c r="K352" s="54" t="s">
        <v>1111</v>
      </c>
      <c r="M352" s="55" t="s">
        <v>235</v>
      </c>
      <c r="N352" s="56" t="s">
        <v>1035</v>
      </c>
    </row>
    <row r="353" spans="1:14" ht="12.75" customHeight="1">
      <c r="A353" s="59" t="s">
        <v>1043</v>
      </c>
      <c r="B353" s="58" t="s">
        <v>197</v>
      </c>
      <c r="C353" s="6">
        <v>53460.1993</v>
      </c>
      <c r="D353" s="55" t="s">
        <v>57</v>
      </c>
      <c r="E353" s="55" t="e">
        <f>VLOOKUP(C353,'Active 1'!C$21:E$491,3,FALSE)</f>
        <v>#N/A</v>
      </c>
      <c r="F353" s="55"/>
      <c r="G353" s="55"/>
      <c r="H353" s="55"/>
      <c r="I353" s="55" t="s">
        <v>1112</v>
      </c>
      <c r="J353" s="54" t="s">
        <v>1113</v>
      </c>
      <c r="K353" s="54" t="s">
        <v>1094</v>
      </c>
      <c r="M353" s="55" t="s">
        <v>326</v>
      </c>
      <c r="N353" s="56" t="s">
        <v>1042</v>
      </c>
    </row>
    <row r="354" spans="1:14" ht="12.75" customHeight="1">
      <c r="A354" s="59" t="s">
        <v>1043</v>
      </c>
      <c r="B354" s="58" t="s">
        <v>197</v>
      </c>
      <c r="C354" s="6">
        <v>53460.310100000002</v>
      </c>
      <c r="D354" s="55" t="s">
        <v>57</v>
      </c>
      <c r="E354" s="55" t="e">
        <f>VLOOKUP(C354,'Active 1'!C$21:E$491,3,FALSE)</f>
        <v>#N/A</v>
      </c>
      <c r="F354" s="55"/>
      <c r="G354" s="55"/>
      <c r="H354" s="55"/>
      <c r="I354" s="55" t="s">
        <v>1114</v>
      </c>
      <c r="J354" s="54" t="s">
        <v>1115</v>
      </c>
      <c r="K354" s="54" t="s">
        <v>1046</v>
      </c>
      <c r="M354" s="55" t="s">
        <v>326</v>
      </c>
      <c r="N354" s="56" t="s">
        <v>1042</v>
      </c>
    </row>
    <row r="355" spans="1:14" ht="12.75" customHeight="1">
      <c r="A355" s="59" t="s">
        <v>1071</v>
      </c>
      <c r="B355" s="58" t="s">
        <v>197</v>
      </c>
      <c r="C355" s="6">
        <v>53460.531199999998</v>
      </c>
      <c r="D355" s="55" t="s">
        <v>57</v>
      </c>
      <c r="E355" s="55" t="e">
        <f>VLOOKUP(C355,'Active 1'!C$21:E$491,3,FALSE)</f>
        <v>#N/A</v>
      </c>
      <c r="F355" s="55"/>
      <c r="G355" s="55"/>
      <c r="H355" s="55"/>
      <c r="I355" s="55" t="s">
        <v>1116</v>
      </c>
      <c r="J355" s="54" t="s">
        <v>1117</v>
      </c>
      <c r="K355" s="54" t="s">
        <v>1038</v>
      </c>
      <c r="M355" s="55" t="s">
        <v>884</v>
      </c>
      <c r="N355" s="56" t="s">
        <v>1050</v>
      </c>
    </row>
    <row r="356" spans="1:14" ht="12.75" customHeight="1">
      <c r="A356" s="59" t="s">
        <v>1071</v>
      </c>
      <c r="B356" s="58" t="s">
        <v>197</v>
      </c>
      <c r="C356" s="6">
        <v>53462.406300000002</v>
      </c>
      <c r="D356" s="55" t="s">
        <v>57</v>
      </c>
      <c r="E356" s="55" t="e">
        <f>VLOOKUP(C356,'Active 1'!C$21:E$491,3,FALSE)</f>
        <v>#N/A</v>
      </c>
      <c r="F356" s="55"/>
      <c r="G356" s="55"/>
      <c r="H356" s="55"/>
      <c r="I356" s="55" t="s">
        <v>1118</v>
      </c>
      <c r="J356" s="54" t="s">
        <v>1119</v>
      </c>
      <c r="K356" s="54" t="s">
        <v>1041</v>
      </c>
      <c r="M356" s="55" t="s">
        <v>884</v>
      </c>
      <c r="N356" s="56" t="s">
        <v>1062</v>
      </c>
    </row>
    <row r="357" spans="1:14" ht="12.75" customHeight="1">
      <c r="A357" s="59" t="s">
        <v>937</v>
      </c>
      <c r="B357" s="58" t="s">
        <v>197</v>
      </c>
      <c r="C357" s="6">
        <v>53462.406479999998</v>
      </c>
      <c r="D357" s="55" t="s">
        <v>55</v>
      </c>
      <c r="E357" s="55" t="e">
        <f>VLOOKUP(C357,'Active 1'!C$21:E$491,3,FALSE)</f>
        <v>#N/A</v>
      </c>
      <c r="F357" s="55"/>
      <c r="G357" s="55"/>
      <c r="H357" s="55"/>
      <c r="I357" s="55" t="s">
        <v>1118</v>
      </c>
      <c r="J357" s="54" t="s">
        <v>1119</v>
      </c>
      <c r="K357" s="54" t="s">
        <v>1120</v>
      </c>
      <c r="M357" s="55" t="s">
        <v>268</v>
      </c>
      <c r="N357" s="56" t="s">
        <v>1035</v>
      </c>
    </row>
    <row r="358" spans="1:14" ht="12.75" customHeight="1">
      <c r="A358" s="59" t="s">
        <v>1071</v>
      </c>
      <c r="B358" s="58" t="s">
        <v>197</v>
      </c>
      <c r="C358" s="6">
        <v>53462.516900000002</v>
      </c>
      <c r="D358" s="55" t="s">
        <v>57</v>
      </c>
      <c r="E358" s="55" t="e">
        <f>VLOOKUP(C358,'Active 1'!C$21:E$491,3,FALSE)</f>
        <v>#N/A</v>
      </c>
      <c r="F358" s="55"/>
      <c r="G358" s="55"/>
      <c r="H358" s="55"/>
      <c r="I358" s="55" t="s">
        <v>1121</v>
      </c>
      <c r="J358" s="54" t="s">
        <v>1122</v>
      </c>
      <c r="K358" s="54" t="s">
        <v>1123</v>
      </c>
      <c r="M358" s="55" t="s">
        <v>884</v>
      </c>
      <c r="N358" s="56" t="s">
        <v>1062</v>
      </c>
    </row>
    <row r="359" spans="1:14" ht="12.75" customHeight="1">
      <c r="A359" s="59" t="s">
        <v>1071</v>
      </c>
      <c r="B359" s="58" t="s">
        <v>197</v>
      </c>
      <c r="C359" s="6">
        <v>53464.502999999997</v>
      </c>
      <c r="D359" s="55" t="s">
        <v>57</v>
      </c>
      <c r="E359" s="55" t="e">
        <f>VLOOKUP(C359,'Active 1'!C$21:E$491,3,FALSE)</f>
        <v>#N/A</v>
      </c>
      <c r="F359" s="55"/>
      <c r="G359" s="55"/>
      <c r="H359" s="55"/>
      <c r="I359" s="55" t="s">
        <v>1124</v>
      </c>
      <c r="J359" s="54" t="s">
        <v>1125</v>
      </c>
      <c r="K359" s="54" t="s">
        <v>1058</v>
      </c>
      <c r="M359" s="55" t="s">
        <v>884</v>
      </c>
      <c r="N359" s="56" t="s">
        <v>1050</v>
      </c>
    </row>
    <row r="360" spans="1:14" ht="12.75" customHeight="1">
      <c r="A360" s="59" t="s">
        <v>1071</v>
      </c>
      <c r="B360" s="58" t="s">
        <v>197</v>
      </c>
      <c r="C360" s="6">
        <v>53472.447099999998</v>
      </c>
      <c r="D360" s="55" t="s">
        <v>57</v>
      </c>
      <c r="E360" s="55" t="e">
        <f>VLOOKUP(C360,'Active 1'!C$21:E$491,3,FALSE)</f>
        <v>#N/A</v>
      </c>
      <c r="F360" s="55"/>
      <c r="G360" s="55"/>
      <c r="H360" s="55"/>
      <c r="I360" s="55" t="s">
        <v>1128</v>
      </c>
      <c r="J360" s="54" t="s">
        <v>1129</v>
      </c>
      <c r="K360" s="54" t="s">
        <v>1130</v>
      </c>
      <c r="M360" s="55" t="s">
        <v>884</v>
      </c>
      <c r="N360" s="56" t="s">
        <v>1050</v>
      </c>
    </row>
    <row r="361" spans="1:14" ht="12.75" customHeight="1">
      <c r="A361" s="59" t="s">
        <v>1071</v>
      </c>
      <c r="B361" s="58" t="s">
        <v>197</v>
      </c>
      <c r="C361" s="6">
        <v>53485.467700000001</v>
      </c>
      <c r="D361" s="55" t="s">
        <v>57</v>
      </c>
      <c r="E361" s="55" t="e">
        <f>VLOOKUP(C361,'Active 1'!C$21:E$491,3,FALSE)</f>
        <v>#N/A</v>
      </c>
      <c r="F361" s="55"/>
      <c r="G361" s="55"/>
      <c r="H361" s="55"/>
      <c r="I361" s="55" t="s">
        <v>1131</v>
      </c>
      <c r="J361" s="54" t="s">
        <v>1132</v>
      </c>
      <c r="K361" s="54" t="s">
        <v>1054</v>
      </c>
      <c r="M361" s="55" t="s">
        <v>884</v>
      </c>
      <c r="N361" s="56" t="s">
        <v>1050</v>
      </c>
    </row>
    <row r="362" spans="1:14" ht="12.75" customHeight="1">
      <c r="A362" s="59" t="s">
        <v>1136</v>
      </c>
      <c r="B362" s="58" t="s">
        <v>197</v>
      </c>
      <c r="C362" s="6">
        <v>53504.336499999998</v>
      </c>
      <c r="D362" s="55" t="s">
        <v>57</v>
      </c>
      <c r="E362" s="55" t="e">
        <f>VLOOKUP(C362,'Active 1'!C$21:E$491,3,FALSE)</f>
        <v>#N/A</v>
      </c>
      <c r="F362" s="55"/>
      <c r="G362" s="55"/>
      <c r="H362" s="55"/>
      <c r="I362" s="55" t="s">
        <v>1133</v>
      </c>
      <c r="J362" s="54" t="s">
        <v>1134</v>
      </c>
      <c r="K362" s="54" t="s">
        <v>1094</v>
      </c>
      <c r="M362" s="55" t="s">
        <v>326</v>
      </c>
      <c r="N362" s="56" t="s">
        <v>1135</v>
      </c>
    </row>
    <row r="363" spans="1:14" ht="12.75" customHeight="1">
      <c r="A363" s="59" t="s">
        <v>1136</v>
      </c>
      <c r="B363" s="58" t="s">
        <v>197</v>
      </c>
      <c r="C363" s="6">
        <v>53504.446499999998</v>
      </c>
      <c r="D363" s="55" t="s">
        <v>57</v>
      </c>
      <c r="E363" s="55" t="e">
        <f>VLOOKUP(C363,'Active 1'!C$21:E$491,3,FALSE)</f>
        <v>#N/A</v>
      </c>
      <c r="F363" s="55"/>
      <c r="G363" s="55"/>
      <c r="H363" s="55"/>
      <c r="I363" s="55" t="s">
        <v>1137</v>
      </c>
      <c r="J363" s="54" t="s">
        <v>1138</v>
      </c>
      <c r="K363" s="54" t="s">
        <v>1103</v>
      </c>
      <c r="M363" s="55" t="s">
        <v>326</v>
      </c>
      <c r="N363" s="56" t="s">
        <v>1135</v>
      </c>
    </row>
    <row r="364" spans="1:14" ht="12.75" customHeight="1">
      <c r="A364" s="59" t="s">
        <v>1146</v>
      </c>
      <c r="B364" s="58" t="s">
        <v>197</v>
      </c>
      <c r="C364" s="6">
        <v>53517.798300000002</v>
      </c>
      <c r="D364" s="55" t="s">
        <v>57</v>
      </c>
      <c r="E364" s="55" t="e">
        <f>VLOOKUP(C364,'Active 1'!C$21:E$491,3,FALSE)</f>
        <v>#N/A</v>
      </c>
      <c r="F364" s="55"/>
      <c r="G364" s="55"/>
      <c r="H364" s="55"/>
      <c r="I364" s="55" t="s">
        <v>1143</v>
      </c>
      <c r="J364" s="54" t="s">
        <v>1144</v>
      </c>
      <c r="K364" s="54" t="s">
        <v>1145</v>
      </c>
      <c r="M364" s="55" t="s">
        <v>326</v>
      </c>
      <c r="N364" s="56" t="s">
        <v>1020</v>
      </c>
    </row>
    <row r="365" spans="1:14" ht="12.75" customHeight="1">
      <c r="A365" s="59" t="s">
        <v>1152</v>
      </c>
      <c r="B365" s="58" t="s">
        <v>197</v>
      </c>
      <c r="C365" s="6">
        <v>53765.517999999996</v>
      </c>
      <c r="D365" s="55" t="s">
        <v>55</v>
      </c>
      <c r="E365" s="55" t="e">
        <f>VLOOKUP(C365,'Active 1'!C$21:E$491,3,FALSE)</f>
        <v>#N/A</v>
      </c>
      <c r="F365" s="55"/>
      <c r="G365" s="55"/>
      <c r="H365" s="55"/>
      <c r="I365" s="55" t="s">
        <v>1149</v>
      </c>
      <c r="J365" s="54" t="s">
        <v>1150</v>
      </c>
      <c r="K365" s="54" t="s">
        <v>1151</v>
      </c>
      <c r="M365" s="55" t="s">
        <v>884</v>
      </c>
      <c r="N365" s="56" t="s">
        <v>1104</v>
      </c>
    </row>
    <row r="366" spans="1:14" ht="12.75" customHeight="1">
      <c r="A366" s="59" t="s">
        <v>1105</v>
      </c>
      <c r="B366" s="58" t="s">
        <v>197</v>
      </c>
      <c r="C366" s="6">
        <v>53818.371700000003</v>
      </c>
      <c r="D366" s="55" t="s">
        <v>55</v>
      </c>
      <c r="E366" s="55" t="e">
        <f>VLOOKUP(C366,'Active 1'!C$21:E$491,3,FALSE)</f>
        <v>#N/A</v>
      </c>
      <c r="F366" s="55"/>
      <c r="G366" s="55"/>
      <c r="H366" s="55"/>
      <c r="I366" s="55" t="s">
        <v>1156</v>
      </c>
      <c r="J366" s="54" t="s">
        <v>1157</v>
      </c>
      <c r="K366" s="54" t="s">
        <v>1158</v>
      </c>
      <c r="M366" s="55" t="s">
        <v>792</v>
      </c>
      <c r="N366" s="56" t="s">
        <v>1030</v>
      </c>
    </row>
    <row r="367" spans="1:14" ht="12.75" customHeight="1">
      <c r="A367" s="59" t="s">
        <v>1163</v>
      </c>
      <c r="B367" s="58" t="s">
        <v>197</v>
      </c>
      <c r="C367" s="6">
        <v>53823.784899999999</v>
      </c>
      <c r="D367" s="55" t="s">
        <v>55</v>
      </c>
      <c r="E367" s="55" t="e">
        <f>VLOOKUP(C367,'Active 1'!C$21:E$491,3,FALSE)</f>
        <v>#N/A</v>
      </c>
      <c r="F367" s="55"/>
      <c r="G367" s="55"/>
      <c r="H367" s="55"/>
      <c r="I367" s="55" t="s">
        <v>1159</v>
      </c>
      <c r="J367" s="54" t="s">
        <v>1160</v>
      </c>
      <c r="K367" s="54" t="s">
        <v>1161</v>
      </c>
      <c r="M367" s="55" t="s">
        <v>792</v>
      </c>
      <c r="N367" s="56" t="s">
        <v>1162</v>
      </c>
    </row>
    <row r="368" spans="1:14" ht="12.75" customHeight="1">
      <c r="A368" s="59" t="s">
        <v>1163</v>
      </c>
      <c r="B368" s="58" t="s">
        <v>197</v>
      </c>
      <c r="C368" s="6">
        <v>53824.775800000003</v>
      </c>
      <c r="D368" s="55" t="s">
        <v>55</v>
      </c>
      <c r="E368" s="55" t="e">
        <f>VLOOKUP(C368,'Active 1'!C$21:E$491,3,FALSE)</f>
        <v>#N/A</v>
      </c>
      <c r="F368" s="55"/>
      <c r="G368" s="55"/>
      <c r="H368" s="55"/>
      <c r="I368" s="55" t="s">
        <v>1164</v>
      </c>
      <c r="J368" s="54" t="s">
        <v>1165</v>
      </c>
      <c r="K368" s="54" t="s">
        <v>930</v>
      </c>
      <c r="M368" s="55" t="s">
        <v>792</v>
      </c>
      <c r="N368" s="56" t="s">
        <v>1162</v>
      </c>
    </row>
    <row r="369" spans="1:14" ht="12.75" customHeight="1">
      <c r="A369" s="59" t="s">
        <v>1105</v>
      </c>
      <c r="B369" s="58" t="s">
        <v>197</v>
      </c>
      <c r="C369" s="6">
        <v>53847.392099999997</v>
      </c>
      <c r="D369" s="55" t="s">
        <v>55</v>
      </c>
      <c r="E369" s="55" t="e">
        <f>VLOOKUP(C369,'Active 1'!C$21:E$491,3,FALSE)</f>
        <v>#N/A</v>
      </c>
      <c r="F369" s="55"/>
      <c r="G369" s="55"/>
      <c r="H369" s="55"/>
      <c r="I369" s="55" t="s">
        <v>1166</v>
      </c>
      <c r="J369" s="54" t="s">
        <v>1167</v>
      </c>
      <c r="K369" s="54" t="s">
        <v>1168</v>
      </c>
      <c r="M369" s="55" t="s">
        <v>884</v>
      </c>
      <c r="N369" s="56" t="s">
        <v>1081</v>
      </c>
    </row>
    <row r="370" spans="1:14" ht="12.75" customHeight="1">
      <c r="A370" s="59" t="s">
        <v>937</v>
      </c>
      <c r="B370" s="58" t="s">
        <v>197</v>
      </c>
      <c r="C370" s="6">
        <v>53867.362589999997</v>
      </c>
      <c r="D370" s="55" t="s">
        <v>55</v>
      </c>
      <c r="E370" s="55" t="e">
        <f>VLOOKUP(C370,'Active 1'!C$21:E$491,3,FALSE)</f>
        <v>#N/A</v>
      </c>
      <c r="F370" s="55"/>
      <c r="G370" s="55"/>
      <c r="H370" s="55"/>
      <c r="I370" s="55" t="s">
        <v>1176</v>
      </c>
      <c r="J370" s="54" t="s">
        <v>1177</v>
      </c>
      <c r="K370" s="54" t="s">
        <v>1178</v>
      </c>
      <c r="M370" s="55" t="s">
        <v>235</v>
      </c>
      <c r="N370" s="56" t="s">
        <v>1035</v>
      </c>
    </row>
    <row r="371" spans="1:14" ht="12.75" customHeight="1">
      <c r="A371" s="59" t="s">
        <v>1182</v>
      </c>
      <c r="B371" s="58" t="s">
        <v>197</v>
      </c>
      <c r="C371" s="6">
        <v>54162.418899999997</v>
      </c>
      <c r="D371" s="55" t="s">
        <v>55</v>
      </c>
      <c r="E371" s="55" t="e">
        <f>VLOOKUP(C371,'Active 1'!C$21:E$491,3,FALSE)</f>
        <v>#N/A</v>
      </c>
      <c r="F371" s="55"/>
      <c r="G371" s="55"/>
      <c r="H371" s="55"/>
      <c r="I371" s="55" t="s">
        <v>1179</v>
      </c>
      <c r="J371" s="54" t="s">
        <v>1180</v>
      </c>
      <c r="K371" s="54" t="s">
        <v>1074</v>
      </c>
      <c r="M371" s="55" t="s">
        <v>293</v>
      </c>
      <c r="N371" s="56" t="s">
        <v>1181</v>
      </c>
    </row>
    <row r="372" spans="1:14" ht="12.75" customHeight="1">
      <c r="A372" s="59" t="s">
        <v>1182</v>
      </c>
      <c r="B372" s="58" t="s">
        <v>197</v>
      </c>
      <c r="C372" s="6">
        <v>54162.529399999999</v>
      </c>
      <c r="D372" s="55" t="s">
        <v>55</v>
      </c>
      <c r="E372" s="55" t="e">
        <f>VLOOKUP(C372,'Active 1'!C$21:E$491,3,FALSE)</f>
        <v>#N/A</v>
      </c>
      <c r="F372" s="55"/>
      <c r="G372" s="55"/>
      <c r="H372" s="55"/>
      <c r="I372" s="55" t="s">
        <v>1183</v>
      </c>
      <c r="J372" s="54" t="s">
        <v>1184</v>
      </c>
      <c r="K372" s="54" t="s">
        <v>1185</v>
      </c>
      <c r="M372" s="55" t="s">
        <v>293</v>
      </c>
      <c r="N372" s="56" t="s">
        <v>1181</v>
      </c>
    </row>
    <row r="373" spans="1:14" ht="12.75" customHeight="1">
      <c r="A373" s="59" t="s">
        <v>1152</v>
      </c>
      <c r="B373" s="58" t="s">
        <v>197</v>
      </c>
      <c r="C373" s="6">
        <v>54175.439599999998</v>
      </c>
      <c r="D373" s="55" t="s">
        <v>55</v>
      </c>
      <c r="E373" s="55" t="e">
        <f>VLOOKUP(C373,'Active 1'!C$21:E$491,3,FALSE)</f>
        <v>#N/A</v>
      </c>
      <c r="F373" s="55"/>
      <c r="G373" s="55"/>
      <c r="H373" s="55"/>
      <c r="I373" s="55" t="s">
        <v>1189</v>
      </c>
      <c r="J373" s="54" t="s">
        <v>1190</v>
      </c>
      <c r="K373" s="54" t="s">
        <v>1191</v>
      </c>
      <c r="M373" s="55" t="s">
        <v>884</v>
      </c>
      <c r="N373" s="56" t="s">
        <v>1062</v>
      </c>
    </row>
    <row r="374" spans="1:14" ht="12.75" customHeight="1">
      <c r="A374" s="59" t="s">
        <v>1152</v>
      </c>
      <c r="B374" s="58" t="s">
        <v>197</v>
      </c>
      <c r="C374" s="6">
        <v>54175.550499999998</v>
      </c>
      <c r="D374" s="55" t="s">
        <v>55</v>
      </c>
      <c r="E374" s="55" t="e">
        <f>VLOOKUP(C374,'Active 1'!C$21:E$491,3,FALSE)</f>
        <v>#N/A</v>
      </c>
      <c r="F374" s="55"/>
      <c r="G374" s="55"/>
      <c r="H374" s="55"/>
      <c r="I374" s="55" t="s">
        <v>1192</v>
      </c>
      <c r="J374" s="54" t="s">
        <v>1193</v>
      </c>
      <c r="K374" s="54" t="s">
        <v>1188</v>
      </c>
      <c r="M374" s="55" t="s">
        <v>884</v>
      </c>
      <c r="N374" s="56" t="s">
        <v>1062</v>
      </c>
    </row>
    <row r="375" spans="1:14" ht="12.75" customHeight="1">
      <c r="A375" s="59" t="s">
        <v>1198</v>
      </c>
      <c r="B375" s="58" t="s">
        <v>197</v>
      </c>
      <c r="C375" s="6">
        <v>54192.322399999997</v>
      </c>
      <c r="D375" s="55" t="s">
        <v>55</v>
      </c>
      <c r="E375" s="55" t="e">
        <f>VLOOKUP(C375,'Active 1'!C$21:E$491,3,FALSE)</f>
        <v>#N/A</v>
      </c>
      <c r="F375" s="55"/>
      <c r="G375" s="55"/>
      <c r="H375" s="55"/>
      <c r="I375" s="55" t="s">
        <v>1194</v>
      </c>
      <c r="J375" s="54" t="s">
        <v>1195</v>
      </c>
      <c r="K375" s="54" t="s">
        <v>1196</v>
      </c>
      <c r="M375" s="55" t="s">
        <v>293</v>
      </c>
      <c r="N375" s="56" t="s">
        <v>1197</v>
      </c>
    </row>
    <row r="376" spans="1:14" ht="12.75" customHeight="1">
      <c r="A376" s="59" t="s">
        <v>1198</v>
      </c>
      <c r="B376" s="58" t="s">
        <v>197</v>
      </c>
      <c r="C376" s="6">
        <v>54192.432500000003</v>
      </c>
      <c r="D376" s="55" t="s">
        <v>55</v>
      </c>
      <c r="E376" s="55" t="e">
        <f>VLOOKUP(C376,'Active 1'!C$21:E$491,3,FALSE)</f>
        <v>#N/A</v>
      </c>
      <c r="F376" s="55"/>
      <c r="G376" s="55"/>
      <c r="H376" s="55"/>
      <c r="I376" s="55" t="s">
        <v>1199</v>
      </c>
      <c r="J376" s="54" t="s">
        <v>1200</v>
      </c>
      <c r="K376" s="54" t="s">
        <v>1191</v>
      </c>
      <c r="M376" s="55" t="s">
        <v>293</v>
      </c>
      <c r="N376" s="56" t="s">
        <v>1197</v>
      </c>
    </row>
    <row r="377" spans="1:14" ht="12.75" customHeight="1">
      <c r="A377" s="59" t="s">
        <v>1206</v>
      </c>
      <c r="B377" s="58" t="s">
        <v>197</v>
      </c>
      <c r="C377" s="6">
        <v>54198.390700000004</v>
      </c>
      <c r="D377" s="55" t="s">
        <v>55</v>
      </c>
      <c r="E377" s="55" t="e">
        <f>VLOOKUP(C377,'Active 1'!C$21:E$491,3,FALSE)</f>
        <v>#N/A</v>
      </c>
      <c r="F377" s="55"/>
      <c r="G377" s="55"/>
      <c r="H377" s="55"/>
      <c r="I377" s="55" t="s">
        <v>1203</v>
      </c>
      <c r="J377" s="54" t="s">
        <v>1204</v>
      </c>
      <c r="K377" s="54" t="s">
        <v>1205</v>
      </c>
      <c r="M377" s="55" t="s">
        <v>792</v>
      </c>
      <c r="N377" s="56" t="s">
        <v>1174</v>
      </c>
    </row>
    <row r="378" spans="1:14" ht="12.75" customHeight="1">
      <c r="A378" s="59" t="s">
        <v>1152</v>
      </c>
      <c r="B378" s="58" t="s">
        <v>197</v>
      </c>
      <c r="C378" s="6">
        <v>54202.363400000002</v>
      </c>
      <c r="D378" s="55" t="s">
        <v>55</v>
      </c>
      <c r="E378" s="55" t="e">
        <f>VLOOKUP(C378,'Active 1'!C$21:E$491,3,FALSE)</f>
        <v>#N/A</v>
      </c>
      <c r="F378" s="55"/>
      <c r="G378" s="55"/>
      <c r="H378" s="55"/>
      <c r="I378" s="55" t="s">
        <v>1207</v>
      </c>
      <c r="J378" s="54" t="s">
        <v>1208</v>
      </c>
      <c r="K378" s="54" t="s">
        <v>1209</v>
      </c>
      <c r="M378" s="55" t="s">
        <v>884</v>
      </c>
      <c r="N378" s="56" t="s">
        <v>1081</v>
      </c>
    </row>
    <row r="379" spans="1:14" ht="12.75" customHeight="1">
      <c r="A379" s="59" t="s">
        <v>1213</v>
      </c>
      <c r="B379" s="58" t="s">
        <v>197</v>
      </c>
      <c r="C379" s="6">
        <v>54203.355799999998</v>
      </c>
      <c r="D379" s="55" t="s">
        <v>55</v>
      </c>
      <c r="E379" s="55" t="e">
        <f>VLOOKUP(C379,'Active 1'!C$21:E$491,3,FALSE)</f>
        <v>#N/A</v>
      </c>
      <c r="F379" s="55"/>
      <c r="G379" s="55"/>
      <c r="H379" s="55"/>
      <c r="I379" s="55" t="s">
        <v>1210</v>
      </c>
      <c r="J379" s="54" t="s">
        <v>1211</v>
      </c>
      <c r="K379" s="54" t="s">
        <v>1212</v>
      </c>
      <c r="M379" s="55" t="s">
        <v>884</v>
      </c>
      <c r="N379" s="56" t="s">
        <v>1104</v>
      </c>
    </row>
    <row r="380" spans="1:14" ht="12.75" customHeight="1">
      <c r="A380" s="59" t="s">
        <v>1152</v>
      </c>
      <c r="B380" s="58" t="s">
        <v>197</v>
      </c>
      <c r="C380" s="6">
        <v>54204.3531</v>
      </c>
      <c r="D380" s="55" t="s">
        <v>55</v>
      </c>
      <c r="E380" s="55" t="e">
        <f>VLOOKUP(C380,'Active 1'!C$21:E$491,3,FALSE)</f>
        <v>#N/A</v>
      </c>
      <c r="F380" s="55"/>
      <c r="G380" s="55"/>
      <c r="H380" s="55"/>
      <c r="I380" s="55" t="s">
        <v>1214</v>
      </c>
      <c r="J380" s="54" t="s">
        <v>1215</v>
      </c>
      <c r="K380" s="54" t="s">
        <v>1130</v>
      </c>
      <c r="M380" s="55" t="s">
        <v>792</v>
      </c>
      <c r="N380" s="56" t="s">
        <v>1030</v>
      </c>
    </row>
    <row r="381" spans="1:14" ht="12.75" customHeight="1">
      <c r="A381" s="59" t="s">
        <v>1152</v>
      </c>
      <c r="B381" s="58" t="s">
        <v>197</v>
      </c>
      <c r="C381" s="6">
        <v>54206.335800000001</v>
      </c>
      <c r="D381" s="55" t="s">
        <v>55</v>
      </c>
      <c r="E381" s="55" t="e">
        <f>VLOOKUP(C381,'Active 1'!C$21:E$491,3,FALSE)</f>
        <v>#N/A</v>
      </c>
      <c r="F381" s="55"/>
      <c r="G381" s="55"/>
      <c r="H381" s="55"/>
      <c r="I381" s="55" t="s">
        <v>1216</v>
      </c>
      <c r="J381" s="54" t="s">
        <v>1217</v>
      </c>
      <c r="K381" s="54" t="s">
        <v>1209</v>
      </c>
      <c r="M381" s="55" t="s">
        <v>792</v>
      </c>
      <c r="N381" s="56" t="s">
        <v>1030</v>
      </c>
    </row>
    <row r="382" spans="1:14" ht="12.75" customHeight="1">
      <c r="A382" s="59" t="s">
        <v>1198</v>
      </c>
      <c r="B382" s="58" t="s">
        <v>197</v>
      </c>
      <c r="C382" s="6">
        <v>54207.328999999998</v>
      </c>
      <c r="D382" s="55" t="s">
        <v>55</v>
      </c>
      <c r="E382" s="55" t="e">
        <f>VLOOKUP(C382,'Active 1'!C$21:E$491,3,FALSE)</f>
        <v>#N/A</v>
      </c>
      <c r="F382" s="55"/>
      <c r="G382" s="55"/>
      <c r="H382" s="55"/>
      <c r="I382" s="55" t="s">
        <v>1218</v>
      </c>
      <c r="J382" s="54" t="s">
        <v>1219</v>
      </c>
      <c r="K382" s="54" t="s">
        <v>1220</v>
      </c>
      <c r="M382" s="55" t="s">
        <v>1221</v>
      </c>
      <c r="N382" s="56" t="s">
        <v>1197</v>
      </c>
    </row>
    <row r="383" spans="1:14" ht="12.75" customHeight="1">
      <c r="A383" s="59" t="s">
        <v>1198</v>
      </c>
      <c r="B383" s="58" t="s">
        <v>197</v>
      </c>
      <c r="C383" s="6">
        <v>54207.439299999998</v>
      </c>
      <c r="D383" s="55" t="s">
        <v>55</v>
      </c>
      <c r="E383" s="55" t="e">
        <f>VLOOKUP(C383,'Active 1'!C$21:E$491,3,FALSE)</f>
        <v>#N/A</v>
      </c>
      <c r="F383" s="55"/>
      <c r="G383" s="55"/>
      <c r="H383" s="55"/>
      <c r="I383" s="55" t="s">
        <v>1222</v>
      </c>
      <c r="J383" s="54" t="s">
        <v>1223</v>
      </c>
      <c r="K383" s="54" t="s">
        <v>1220</v>
      </c>
      <c r="M383" s="55" t="s">
        <v>1221</v>
      </c>
      <c r="N383" s="56" t="s">
        <v>1197</v>
      </c>
    </row>
    <row r="384" spans="1:14" ht="12.75" customHeight="1">
      <c r="A384" s="59" t="s">
        <v>1198</v>
      </c>
      <c r="B384" s="58" t="s">
        <v>197</v>
      </c>
      <c r="C384" s="6">
        <v>54207.55</v>
      </c>
      <c r="D384" s="55" t="s">
        <v>55</v>
      </c>
      <c r="E384" s="55" t="e">
        <f>VLOOKUP(C384,'Active 1'!C$21:E$491,3,FALSE)</f>
        <v>#N/A</v>
      </c>
      <c r="F384" s="55"/>
      <c r="G384" s="55"/>
      <c r="H384" s="55"/>
      <c r="I384" s="55" t="s">
        <v>1224</v>
      </c>
      <c r="J384" s="54" t="s">
        <v>1225</v>
      </c>
      <c r="K384" s="54" t="s">
        <v>1188</v>
      </c>
      <c r="M384" s="55" t="s">
        <v>1221</v>
      </c>
      <c r="N384" s="56" t="s">
        <v>1197</v>
      </c>
    </row>
    <row r="385" spans="1:14" ht="12.75" customHeight="1">
      <c r="A385" s="59" t="s">
        <v>1152</v>
      </c>
      <c r="B385" s="58" t="s">
        <v>197</v>
      </c>
      <c r="C385" s="6">
        <v>54209.424500000001</v>
      </c>
      <c r="D385" s="55" t="s">
        <v>55</v>
      </c>
      <c r="E385" s="55" t="e">
        <f>VLOOKUP(C385,'Active 1'!C$21:E$491,3,FALSE)</f>
        <v>#N/A</v>
      </c>
      <c r="F385" s="55"/>
      <c r="G385" s="55"/>
      <c r="H385" s="55"/>
      <c r="I385" s="55" t="s">
        <v>1226</v>
      </c>
      <c r="J385" s="54" t="s">
        <v>1227</v>
      </c>
      <c r="K385" s="54" t="s">
        <v>1228</v>
      </c>
      <c r="M385" s="55" t="s">
        <v>792</v>
      </c>
      <c r="N385" s="56" t="s">
        <v>1229</v>
      </c>
    </row>
    <row r="386" spans="1:14" ht="12.75" customHeight="1">
      <c r="A386" s="59" t="s">
        <v>1152</v>
      </c>
      <c r="B386" s="58" t="s">
        <v>197</v>
      </c>
      <c r="C386" s="6">
        <v>54209.534699999997</v>
      </c>
      <c r="D386" s="55" t="s">
        <v>55</v>
      </c>
      <c r="E386" s="55" t="e">
        <f>VLOOKUP(C386,'Active 1'!C$21:E$491,3,FALSE)</f>
        <v>#N/A</v>
      </c>
      <c r="F386" s="55"/>
      <c r="G386" s="55"/>
      <c r="H386" s="55"/>
      <c r="I386" s="55" t="s">
        <v>1230</v>
      </c>
      <c r="J386" s="54" t="s">
        <v>1231</v>
      </c>
      <c r="K386" s="54" t="s">
        <v>1232</v>
      </c>
      <c r="M386" s="55" t="s">
        <v>792</v>
      </c>
      <c r="N386" s="56" t="s">
        <v>1229</v>
      </c>
    </row>
    <row r="387" spans="1:14" ht="12.75" customHeight="1">
      <c r="A387" s="59" t="s">
        <v>1206</v>
      </c>
      <c r="B387" s="58" t="s">
        <v>197</v>
      </c>
      <c r="C387" s="6">
        <v>54213.397900000004</v>
      </c>
      <c r="D387" s="55" t="s">
        <v>55</v>
      </c>
      <c r="E387" s="55" t="e">
        <f>VLOOKUP(C387,'Active 1'!C$21:E$491,3,FALSE)</f>
        <v>#N/A</v>
      </c>
      <c r="F387" s="55"/>
      <c r="G387" s="55"/>
      <c r="H387" s="55"/>
      <c r="I387" s="55" t="s">
        <v>1233</v>
      </c>
      <c r="J387" s="54" t="s">
        <v>1234</v>
      </c>
      <c r="K387" s="54" t="s">
        <v>1220</v>
      </c>
      <c r="M387" s="55" t="s">
        <v>792</v>
      </c>
      <c r="N387" s="56" t="s">
        <v>1174</v>
      </c>
    </row>
    <row r="388" spans="1:14" ht="12.75" customHeight="1">
      <c r="A388" s="59" t="s">
        <v>937</v>
      </c>
      <c r="B388" s="58" t="s">
        <v>197</v>
      </c>
      <c r="C388" s="6">
        <v>54216.376960000001</v>
      </c>
      <c r="D388" s="55" t="s">
        <v>55</v>
      </c>
      <c r="E388" s="55" t="e">
        <f>VLOOKUP(C388,'Active 1'!C$21:E$491,3,FALSE)</f>
        <v>#N/A</v>
      </c>
      <c r="F388" s="55"/>
      <c r="G388" s="55"/>
      <c r="H388" s="55"/>
      <c r="I388" s="55" t="s">
        <v>1235</v>
      </c>
      <c r="J388" s="54" t="s">
        <v>1236</v>
      </c>
      <c r="K388" s="54" t="s">
        <v>1237</v>
      </c>
      <c r="M388" s="55" t="s">
        <v>268</v>
      </c>
      <c r="N388" s="56" t="s">
        <v>1035</v>
      </c>
    </row>
    <row r="389" spans="1:14" ht="12.75" customHeight="1">
      <c r="A389" s="59" t="s">
        <v>937</v>
      </c>
      <c r="B389" s="58" t="s">
        <v>197</v>
      </c>
      <c r="C389" s="6">
        <v>54244.40496</v>
      </c>
      <c r="D389" s="55" t="s">
        <v>55</v>
      </c>
      <c r="E389" s="55" t="e">
        <f>VLOOKUP(C389,'Active 1'!C$21:E$491,3,FALSE)</f>
        <v>#N/A</v>
      </c>
      <c r="F389" s="55"/>
      <c r="G389" s="55"/>
      <c r="H389" s="55"/>
      <c r="I389" s="55" t="s">
        <v>1238</v>
      </c>
      <c r="J389" s="54" t="s">
        <v>1239</v>
      </c>
      <c r="K389" s="54" t="s">
        <v>1240</v>
      </c>
      <c r="M389" s="55" t="s">
        <v>268</v>
      </c>
      <c r="N389" s="56" t="s">
        <v>1035</v>
      </c>
    </row>
    <row r="390" spans="1:14" ht="12.75" customHeight="1">
      <c r="A390" s="59" t="s">
        <v>1246</v>
      </c>
      <c r="B390" s="58" t="s">
        <v>197</v>
      </c>
      <c r="C390" s="6">
        <v>54534.605600000003</v>
      </c>
      <c r="D390" s="55" t="s">
        <v>55</v>
      </c>
      <c r="E390" s="55" t="e">
        <f>VLOOKUP(C390,'Active 1'!C$21:E$491,3,FALSE)</f>
        <v>#N/A</v>
      </c>
      <c r="F390" s="55"/>
      <c r="G390" s="55"/>
      <c r="H390" s="55"/>
      <c r="I390" s="55" t="s">
        <v>1244</v>
      </c>
      <c r="J390" s="54" t="s">
        <v>1245</v>
      </c>
      <c r="K390" s="54" t="s">
        <v>1232</v>
      </c>
      <c r="M390" s="55" t="s">
        <v>792</v>
      </c>
      <c r="N390" s="56" t="s">
        <v>492</v>
      </c>
    </row>
    <row r="391" spans="1:14" ht="12.75" customHeight="1">
      <c r="A391" s="59" t="s">
        <v>1250</v>
      </c>
      <c r="B391" s="58" t="s">
        <v>197</v>
      </c>
      <c r="C391" s="6">
        <v>54535.82</v>
      </c>
      <c r="D391" s="55" t="s">
        <v>55</v>
      </c>
      <c r="E391" s="55" t="e">
        <f>VLOOKUP(C391,'Active 1'!C$21:E$491,3,FALSE)</f>
        <v>#N/A</v>
      </c>
      <c r="F391" s="55"/>
      <c r="G391" s="55"/>
      <c r="H391" s="55"/>
      <c r="I391" s="55" t="s">
        <v>1247</v>
      </c>
      <c r="J391" s="54" t="s">
        <v>1248</v>
      </c>
      <c r="K391" s="54" t="s">
        <v>1249</v>
      </c>
      <c r="M391" s="55" t="s">
        <v>268</v>
      </c>
      <c r="N391" s="56" t="s">
        <v>1020</v>
      </c>
    </row>
    <row r="392" spans="1:14" ht="12.75" customHeight="1">
      <c r="A392" s="59" t="s">
        <v>1213</v>
      </c>
      <c r="B392" s="58" t="s">
        <v>197</v>
      </c>
      <c r="C392" s="6">
        <v>54593.419000000002</v>
      </c>
      <c r="D392" s="55" t="s">
        <v>55</v>
      </c>
      <c r="E392" s="55" t="e">
        <f>VLOOKUP(C392,'Active 1'!C$21:E$491,3,FALSE)</f>
        <v>#N/A</v>
      </c>
      <c r="F392" s="55"/>
      <c r="G392" s="55"/>
      <c r="H392" s="55"/>
      <c r="I392" s="55" t="s">
        <v>1251</v>
      </c>
      <c r="J392" s="54" t="s">
        <v>1252</v>
      </c>
      <c r="K392" s="54" t="s">
        <v>1253</v>
      </c>
      <c r="M392" s="55" t="s">
        <v>884</v>
      </c>
      <c r="N392" s="56" t="s">
        <v>1254</v>
      </c>
    </row>
    <row r="393" spans="1:14" ht="12.75" customHeight="1">
      <c r="A393" s="59" t="s">
        <v>1213</v>
      </c>
      <c r="B393" s="58" t="s">
        <v>197</v>
      </c>
      <c r="C393" s="6">
        <v>54595.404900000001</v>
      </c>
      <c r="D393" s="55" t="s">
        <v>55</v>
      </c>
      <c r="E393" s="55" t="e">
        <f>VLOOKUP(C393,'Active 1'!C$21:E$491,3,FALSE)</f>
        <v>#N/A</v>
      </c>
      <c r="F393" s="55"/>
      <c r="G393" s="55"/>
      <c r="H393" s="55"/>
      <c r="I393" s="55" t="s">
        <v>1255</v>
      </c>
      <c r="J393" s="54" t="s">
        <v>1256</v>
      </c>
      <c r="K393" s="54" t="s">
        <v>1257</v>
      </c>
      <c r="M393" s="55" t="s">
        <v>884</v>
      </c>
      <c r="N393" s="56" t="s">
        <v>1254</v>
      </c>
    </row>
    <row r="394" spans="1:14" ht="12.75" customHeight="1">
      <c r="A394" s="59" t="s">
        <v>1261</v>
      </c>
      <c r="B394" s="58" t="s">
        <v>197</v>
      </c>
      <c r="C394" s="6">
        <v>54596.618399999999</v>
      </c>
      <c r="D394" s="55" t="s">
        <v>55</v>
      </c>
      <c r="E394" s="55" t="e">
        <f>VLOOKUP(C394,'Active 1'!C$21:E$491,3,FALSE)</f>
        <v>#N/A</v>
      </c>
      <c r="F394" s="55"/>
      <c r="G394" s="55"/>
      <c r="H394" s="55"/>
      <c r="I394" s="55" t="s">
        <v>1258</v>
      </c>
      <c r="J394" s="54" t="s">
        <v>1259</v>
      </c>
      <c r="K394" s="54" t="s">
        <v>1260</v>
      </c>
      <c r="M394" s="55" t="s">
        <v>293</v>
      </c>
      <c r="N394" s="56" t="s">
        <v>949</v>
      </c>
    </row>
    <row r="395" spans="1:14" ht="12.75" customHeight="1">
      <c r="A395" s="59" t="s">
        <v>1246</v>
      </c>
      <c r="B395" s="58" t="s">
        <v>197</v>
      </c>
      <c r="C395" s="6">
        <v>54615.597399999999</v>
      </c>
      <c r="D395" s="55" t="s">
        <v>55</v>
      </c>
      <c r="E395" s="55" t="e">
        <f>VLOOKUP(C395,'Active 1'!C$21:E$491,3,FALSE)</f>
        <v>#N/A</v>
      </c>
      <c r="F395" s="55"/>
      <c r="G395" s="55"/>
      <c r="H395" s="55"/>
      <c r="I395" s="55" t="s">
        <v>1262</v>
      </c>
      <c r="J395" s="54" t="s">
        <v>1263</v>
      </c>
      <c r="K395" s="54" t="s">
        <v>1260</v>
      </c>
      <c r="M395" s="55" t="s">
        <v>792</v>
      </c>
      <c r="N395" s="56" t="s">
        <v>1264</v>
      </c>
    </row>
    <row r="396" spans="1:14" ht="12.75" customHeight="1">
      <c r="A396" s="60" t="s">
        <v>1267</v>
      </c>
      <c r="B396" s="58" t="s">
        <v>197</v>
      </c>
      <c r="C396" s="6">
        <v>54814.8773</v>
      </c>
      <c r="D396" s="55" t="s">
        <v>55</v>
      </c>
      <c r="E396" s="55" t="e">
        <f>VLOOKUP(C396,'Active 1'!C$21:E$491,3,FALSE)</f>
        <v>#N/A</v>
      </c>
      <c r="F396" s="55"/>
      <c r="G396" s="55"/>
      <c r="H396" s="55"/>
      <c r="I396" s="55" t="s">
        <v>1265</v>
      </c>
      <c r="J396" s="54" t="s">
        <v>1266</v>
      </c>
      <c r="K396" s="54" t="s">
        <v>1228</v>
      </c>
      <c r="M396" s="55" t="s">
        <v>920</v>
      </c>
      <c r="N396" s="56" t="s">
        <v>1264</v>
      </c>
    </row>
    <row r="397" spans="1:14" ht="12.75" customHeight="1">
      <c r="A397" s="59" t="s">
        <v>1250</v>
      </c>
      <c r="B397" s="58" t="s">
        <v>197</v>
      </c>
      <c r="C397" s="6">
        <v>54818.960800000001</v>
      </c>
      <c r="D397" s="55" t="s">
        <v>55</v>
      </c>
      <c r="E397" s="55" t="e">
        <f>VLOOKUP(C397,'Active 1'!C$21:E$491,3,FALSE)</f>
        <v>#N/A</v>
      </c>
      <c r="F397" s="55"/>
      <c r="G397" s="55"/>
      <c r="H397" s="55"/>
      <c r="I397" s="55" t="s">
        <v>1268</v>
      </c>
      <c r="J397" s="54" t="s">
        <v>1269</v>
      </c>
      <c r="K397" s="54" t="s">
        <v>1191</v>
      </c>
      <c r="M397" s="55" t="s">
        <v>235</v>
      </c>
      <c r="N397" s="56" t="s">
        <v>1020</v>
      </c>
    </row>
    <row r="398" spans="1:14" ht="12.75" customHeight="1">
      <c r="A398" s="59" t="s">
        <v>1250</v>
      </c>
      <c r="B398" s="58" t="s">
        <v>197</v>
      </c>
      <c r="C398" s="6">
        <v>54819.070699999997</v>
      </c>
      <c r="D398" s="55" t="s">
        <v>55</v>
      </c>
      <c r="E398" s="55" t="e">
        <f>VLOOKUP(C398,'Active 1'!C$21:E$491,3,FALSE)</f>
        <v>#N/A</v>
      </c>
      <c r="F398" s="55"/>
      <c r="G398" s="55"/>
      <c r="H398" s="55"/>
      <c r="I398" s="55" t="s">
        <v>1270</v>
      </c>
      <c r="J398" s="54" t="s">
        <v>1271</v>
      </c>
      <c r="K398" s="54" t="s">
        <v>1272</v>
      </c>
      <c r="M398" s="55" t="s">
        <v>235</v>
      </c>
      <c r="N398" s="56" t="s">
        <v>1020</v>
      </c>
    </row>
    <row r="399" spans="1:14" ht="12.75" customHeight="1">
      <c r="A399" s="59" t="s">
        <v>1275</v>
      </c>
      <c r="B399" s="58" t="s">
        <v>197</v>
      </c>
      <c r="C399" s="6">
        <v>54865.855799999998</v>
      </c>
      <c r="D399" s="55" t="s">
        <v>55</v>
      </c>
      <c r="E399" s="55" t="e">
        <f>VLOOKUP(C399,'Active 1'!C$21:E$491,3,FALSE)</f>
        <v>#N/A</v>
      </c>
      <c r="F399" s="55"/>
      <c r="G399" s="55"/>
      <c r="H399" s="55"/>
      <c r="I399" s="55" t="s">
        <v>1273</v>
      </c>
      <c r="J399" s="54" t="s">
        <v>1274</v>
      </c>
      <c r="K399" s="54" t="s">
        <v>1228</v>
      </c>
      <c r="M399" s="55" t="s">
        <v>293</v>
      </c>
      <c r="N399" s="56" t="s">
        <v>335</v>
      </c>
    </row>
    <row r="400" spans="1:14" ht="12.75" customHeight="1">
      <c r="A400" s="59" t="s">
        <v>1275</v>
      </c>
      <c r="B400" s="58" t="s">
        <v>197</v>
      </c>
      <c r="C400" s="6">
        <v>54865.965600000003</v>
      </c>
      <c r="D400" s="55" t="s">
        <v>55</v>
      </c>
      <c r="E400" s="55" t="e">
        <f>VLOOKUP(C400,'Active 1'!C$21:E$491,3,FALSE)</f>
        <v>#N/A</v>
      </c>
      <c r="F400" s="55"/>
      <c r="G400" s="55"/>
      <c r="H400" s="55"/>
      <c r="I400" s="55" t="s">
        <v>1276</v>
      </c>
      <c r="J400" s="54" t="s">
        <v>1277</v>
      </c>
      <c r="K400" s="54" t="s">
        <v>1278</v>
      </c>
      <c r="M400" s="55" t="s">
        <v>293</v>
      </c>
      <c r="N400" s="56" t="s">
        <v>335</v>
      </c>
    </row>
    <row r="401" spans="1:14" ht="12.75" customHeight="1">
      <c r="A401" s="59" t="s">
        <v>1182</v>
      </c>
      <c r="B401" s="58" t="s">
        <v>197</v>
      </c>
      <c r="C401" s="6">
        <v>54887.373800000001</v>
      </c>
      <c r="D401" s="55" t="s">
        <v>55</v>
      </c>
      <c r="E401" s="55" t="e">
        <f>VLOOKUP(C401,'Active 1'!C$21:E$491,3,FALSE)</f>
        <v>#N/A</v>
      </c>
      <c r="F401" s="55"/>
      <c r="G401" s="55"/>
      <c r="H401" s="55"/>
      <c r="I401" s="55" t="s">
        <v>1279</v>
      </c>
      <c r="J401" s="54" t="s">
        <v>1280</v>
      </c>
      <c r="K401" s="54" t="s">
        <v>1220</v>
      </c>
      <c r="M401" s="55" t="s">
        <v>293</v>
      </c>
      <c r="N401" s="56" t="s">
        <v>1181</v>
      </c>
    </row>
    <row r="402" spans="1:14" ht="12.75" customHeight="1">
      <c r="A402" s="59" t="s">
        <v>1275</v>
      </c>
      <c r="B402" s="58" t="s">
        <v>197</v>
      </c>
      <c r="C402" s="6">
        <v>54891.898000000001</v>
      </c>
      <c r="D402" s="55" t="s">
        <v>55</v>
      </c>
      <c r="E402" s="55" t="e">
        <f>VLOOKUP(C402,'Active 1'!C$21:E$491,3,FALSE)</f>
        <v>#N/A</v>
      </c>
      <c r="F402" s="55"/>
      <c r="G402" s="55"/>
      <c r="H402" s="55"/>
      <c r="I402" s="55" t="s">
        <v>1281</v>
      </c>
      <c r="J402" s="54" t="s">
        <v>1282</v>
      </c>
      <c r="K402" s="54" t="s">
        <v>802</v>
      </c>
      <c r="M402" s="55" t="s">
        <v>293</v>
      </c>
      <c r="N402" s="56" t="s">
        <v>335</v>
      </c>
    </row>
    <row r="403" spans="1:14" ht="12.75" customHeight="1">
      <c r="A403" s="60" t="s">
        <v>1285</v>
      </c>
      <c r="B403" s="58" t="s">
        <v>197</v>
      </c>
      <c r="C403" s="6">
        <v>54913.635300000002</v>
      </c>
      <c r="D403" s="55" t="s">
        <v>55</v>
      </c>
      <c r="E403" s="55" t="e">
        <f>VLOOKUP(C403,'Active 1'!C$21:E$491,3,FALSE)</f>
        <v>#N/A</v>
      </c>
      <c r="F403" s="55"/>
      <c r="G403" s="55"/>
      <c r="H403" s="55"/>
      <c r="I403" s="55" t="s">
        <v>1283</v>
      </c>
      <c r="J403" s="54" t="s">
        <v>1284</v>
      </c>
      <c r="K403" s="54" t="s">
        <v>1209</v>
      </c>
      <c r="M403" s="55" t="s">
        <v>920</v>
      </c>
      <c r="N403" s="56" t="s">
        <v>1264</v>
      </c>
    </row>
    <row r="404" spans="1:14" ht="12.75" customHeight="1">
      <c r="A404" s="60" t="s">
        <v>1285</v>
      </c>
      <c r="B404" s="58" t="s">
        <v>197</v>
      </c>
      <c r="C404" s="6">
        <v>54930.628499999999</v>
      </c>
      <c r="D404" s="55" t="s">
        <v>55</v>
      </c>
      <c r="E404" s="55" t="e">
        <f>VLOOKUP(C404,'Active 1'!C$21:E$491,3,FALSE)</f>
        <v>#N/A</v>
      </c>
      <c r="F404" s="55"/>
      <c r="G404" s="55"/>
      <c r="H404" s="55"/>
      <c r="I404" s="55" t="s">
        <v>1286</v>
      </c>
      <c r="J404" s="54" t="s">
        <v>1287</v>
      </c>
      <c r="K404" s="54" t="s">
        <v>1288</v>
      </c>
      <c r="M404" s="55" t="s">
        <v>920</v>
      </c>
      <c r="N404" s="56" t="s">
        <v>492</v>
      </c>
    </row>
    <row r="405" spans="1:14" ht="12.75" customHeight="1">
      <c r="A405" s="59" t="s">
        <v>1292</v>
      </c>
      <c r="B405" s="58" t="s">
        <v>197</v>
      </c>
      <c r="C405" s="6">
        <v>54934.380799999999</v>
      </c>
      <c r="D405" s="55" t="s">
        <v>55</v>
      </c>
      <c r="E405" s="55" t="e">
        <f>VLOOKUP(C405,'Active 1'!C$21:E$491,3,FALSE)</f>
        <v>#N/A</v>
      </c>
      <c r="F405" s="55"/>
      <c r="G405" s="55"/>
      <c r="H405" s="55"/>
      <c r="I405" s="55" t="s">
        <v>1289</v>
      </c>
      <c r="J405" s="54" t="s">
        <v>1290</v>
      </c>
      <c r="K405" s="54" t="s">
        <v>1291</v>
      </c>
      <c r="M405" s="55" t="s">
        <v>792</v>
      </c>
      <c r="N405" s="56" t="s">
        <v>1030</v>
      </c>
    </row>
    <row r="406" spans="1:14" ht="12.75" customHeight="1">
      <c r="A406" s="60" t="s">
        <v>1285</v>
      </c>
      <c r="B406" s="58" t="s">
        <v>197</v>
      </c>
      <c r="C406" s="6">
        <v>54946.627800000002</v>
      </c>
      <c r="D406" s="55" t="s">
        <v>55</v>
      </c>
      <c r="E406" s="55" t="e">
        <f>VLOOKUP(C406,'Active 1'!C$21:E$491,3,FALSE)</f>
        <v>#N/A</v>
      </c>
      <c r="F406" s="55"/>
      <c r="G406" s="55"/>
      <c r="H406" s="55"/>
      <c r="I406" s="55" t="s">
        <v>1293</v>
      </c>
      <c r="J406" s="54" t="s">
        <v>1294</v>
      </c>
      <c r="K406" s="54" t="s">
        <v>1191</v>
      </c>
      <c r="M406" s="55" t="s">
        <v>920</v>
      </c>
      <c r="N406" s="56" t="s">
        <v>492</v>
      </c>
    </row>
    <row r="407" spans="1:14" ht="12.75" customHeight="1">
      <c r="A407" s="60" t="s">
        <v>1285</v>
      </c>
      <c r="B407" s="58" t="s">
        <v>197</v>
      </c>
      <c r="C407" s="6">
        <v>54956.670299999998</v>
      </c>
      <c r="D407" s="55" t="s">
        <v>55</v>
      </c>
      <c r="E407" s="55" t="e">
        <f>VLOOKUP(C407,'Active 1'!C$21:E$491,3,FALSE)</f>
        <v>#N/A</v>
      </c>
      <c r="F407" s="55"/>
      <c r="G407" s="55"/>
      <c r="H407" s="55"/>
      <c r="I407" s="55" t="s">
        <v>1295</v>
      </c>
      <c r="J407" s="54" t="s">
        <v>1296</v>
      </c>
      <c r="K407" s="54" t="s">
        <v>1297</v>
      </c>
      <c r="M407" s="55" t="s">
        <v>920</v>
      </c>
      <c r="N407" s="56" t="s">
        <v>1298</v>
      </c>
    </row>
    <row r="408" spans="1:14" ht="12.75" customHeight="1">
      <c r="A408" s="59" t="s">
        <v>1182</v>
      </c>
      <c r="B408" s="58" t="s">
        <v>197</v>
      </c>
      <c r="C408" s="6">
        <v>54964.393700000001</v>
      </c>
      <c r="D408" s="55" t="s">
        <v>55</v>
      </c>
      <c r="E408" s="55" t="e">
        <f>VLOOKUP(C408,'Active 1'!C$21:E$491,3,FALSE)</f>
        <v>#N/A</v>
      </c>
      <c r="F408" s="55"/>
      <c r="G408" s="55"/>
      <c r="H408" s="55"/>
      <c r="I408" s="55" t="s">
        <v>1299</v>
      </c>
      <c r="J408" s="54" t="s">
        <v>1300</v>
      </c>
      <c r="K408" s="54" t="s">
        <v>1301</v>
      </c>
      <c r="M408" s="55" t="s">
        <v>293</v>
      </c>
      <c r="N408" s="56" t="s">
        <v>1181</v>
      </c>
    </row>
    <row r="409" spans="1:14" ht="12.75" customHeight="1">
      <c r="A409" s="59" t="s">
        <v>1305</v>
      </c>
      <c r="B409" s="58" t="s">
        <v>197</v>
      </c>
      <c r="C409" s="6">
        <v>55180.667600000001</v>
      </c>
      <c r="D409" s="55" t="s">
        <v>55</v>
      </c>
      <c r="E409" s="55" t="e">
        <f>VLOOKUP(C409,'Active 1'!C$21:E$491,3,FALSE)</f>
        <v>#N/A</v>
      </c>
      <c r="F409" s="55"/>
      <c r="G409" s="55"/>
      <c r="H409" s="55"/>
      <c r="I409" s="55" t="s">
        <v>1302</v>
      </c>
      <c r="J409" s="54" t="s">
        <v>1303</v>
      </c>
      <c r="K409" s="54" t="s">
        <v>1304</v>
      </c>
      <c r="M409" s="55" t="s">
        <v>293</v>
      </c>
      <c r="N409" s="56" t="s">
        <v>1181</v>
      </c>
    </row>
    <row r="410" spans="1:14" ht="12.75" customHeight="1">
      <c r="A410" s="59" t="s">
        <v>1305</v>
      </c>
      <c r="B410" s="58" t="s">
        <v>197</v>
      </c>
      <c r="C410" s="6">
        <v>55211.673799999997</v>
      </c>
      <c r="D410" s="55" t="s">
        <v>55</v>
      </c>
      <c r="E410" s="55" t="e">
        <f>VLOOKUP(C410,'Active 1'!C$21:E$491,3,FALSE)</f>
        <v>#N/A</v>
      </c>
      <c r="F410" s="55"/>
      <c r="G410" s="55"/>
      <c r="H410" s="55"/>
      <c r="I410" s="55" t="s">
        <v>1306</v>
      </c>
      <c r="J410" s="54" t="s">
        <v>1307</v>
      </c>
      <c r="K410" s="54" t="s">
        <v>1308</v>
      </c>
      <c r="M410" s="55" t="s">
        <v>920</v>
      </c>
      <c r="N410" s="56" t="s">
        <v>1181</v>
      </c>
    </row>
    <row r="411" spans="1:14" ht="12.75" customHeight="1">
      <c r="A411" s="59" t="s">
        <v>1305</v>
      </c>
      <c r="B411" s="58" t="s">
        <v>197</v>
      </c>
      <c r="C411" s="6">
        <v>55213.5501</v>
      </c>
      <c r="D411" s="55" t="s">
        <v>55</v>
      </c>
      <c r="E411" s="55" t="e">
        <f>VLOOKUP(C411,'Active 1'!C$21:E$491,3,FALSE)</f>
        <v>#N/A</v>
      </c>
      <c r="F411" s="55"/>
      <c r="G411" s="55"/>
      <c r="H411" s="55"/>
      <c r="I411" s="55" t="s">
        <v>1309</v>
      </c>
      <c r="J411" s="54" t="s">
        <v>1310</v>
      </c>
      <c r="K411" s="54" t="s">
        <v>1311</v>
      </c>
      <c r="M411" s="55" t="s">
        <v>293</v>
      </c>
      <c r="N411" s="56" t="s">
        <v>1181</v>
      </c>
    </row>
    <row r="412" spans="1:14" ht="12.75" customHeight="1">
      <c r="A412" s="59" t="s">
        <v>1305</v>
      </c>
      <c r="B412" s="58" t="s">
        <v>197</v>
      </c>
      <c r="C412" s="6">
        <v>55249.6319</v>
      </c>
      <c r="D412" s="55" t="s">
        <v>55</v>
      </c>
      <c r="E412" s="55" t="e">
        <f>VLOOKUP(C412,'Active 1'!C$21:E$491,3,FALSE)</f>
        <v>#N/A</v>
      </c>
      <c r="F412" s="55"/>
      <c r="G412" s="55"/>
      <c r="H412" s="55"/>
      <c r="I412" s="55" t="s">
        <v>1312</v>
      </c>
      <c r="J412" s="54" t="s">
        <v>1313</v>
      </c>
      <c r="K412" s="54" t="s">
        <v>1308</v>
      </c>
      <c r="M412" s="55" t="s">
        <v>268</v>
      </c>
      <c r="N412" s="56" t="s">
        <v>1181</v>
      </c>
    </row>
    <row r="413" spans="1:14" ht="12.75" customHeight="1">
      <c r="A413" s="59" t="s">
        <v>1316</v>
      </c>
      <c r="B413" s="58" t="s">
        <v>197</v>
      </c>
      <c r="C413" s="6">
        <v>55276.667000000001</v>
      </c>
      <c r="D413" s="55" t="s">
        <v>55</v>
      </c>
      <c r="E413" s="55" t="e">
        <f>VLOOKUP(C413,'Active 1'!C$21:E$491,3,FALSE)</f>
        <v>#N/A</v>
      </c>
      <c r="F413" s="55"/>
      <c r="G413" s="55"/>
      <c r="H413" s="55"/>
      <c r="I413" s="55" t="s">
        <v>1314</v>
      </c>
      <c r="J413" s="54" t="s">
        <v>1315</v>
      </c>
      <c r="K413" s="54" t="s">
        <v>1141</v>
      </c>
      <c r="M413" s="55" t="s">
        <v>293</v>
      </c>
      <c r="N413" s="56" t="s">
        <v>335</v>
      </c>
    </row>
    <row r="414" spans="1:14" ht="12.75" customHeight="1">
      <c r="A414" s="59" t="s">
        <v>1316</v>
      </c>
      <c r="B414" s="58" t="s">
        <v>197</v>
      </c>
      <c r="C414" s="6">
        <v>55276.775000000001</v>
      </c>
      <c r="D414" s="55" t="s">
        <v>55</v>
      </c>
      <c r="E414" s="55" t="e">
        <f>VLOOKUP(C414,'Active 1'!C$21:E$491,3,FALSE)</f>
        <v>#N/A</v>
      </c>
      <c r="F414" s="55"/>
      <c r="G414" s="55"/>
      <c r="H414" s="55"/>
      <c r="I414" s="55" t="s">
        <v>1317</v>
      </c>
      <c r="J414" s="54" t="s">
        <v>1318</v>
      </c>
      <c r="K414" s="54" t="s">
        <v>1188</v>
      </c>
      <c r="M414" s="55" t="s">
        <v>293</v>
      </c>
      <c r="N414" s="56" t="s">
        <v>335</v>
      </c>
    </row>
    <row r="415" spans="1:14" ht="12.75" customHeight="1">
      <c r="A415" s="60" t="s">
        <v>1321</v>
      </c>
      <c r="B415" s="58" t="s">
        <v>197</v>
      </c>
      <c r="C415" s="6">
        <v>55279.644500000002</v>
      </c>
      <c r="D415" s="55" t="s">
        <v>55</v>
      </c>
      <c r="E415" s="55" t="e">
        <f>VLOOKUP(C415,'Active 1'!C$21:E$491,3,FALSE)</f>
        <v>#N/A</v>
      </c>
      <c r="F415" s="55"/>
      <c r="G415" s="55"/>
      <c r="H415" s="55"/>
      <c r="I415" s="55" t="s">
        <v>1319</v>
      </c>
      <c r="J415" s="54" t="s">
        <v>1320</v>
      </c>
      <c r="K415" s="54" t="s">
        <v>1291</v>
      </c>
      <c r="M415" s="55" t="s">
        <v>920</v>
      </c>
      <c r="N415" s="56" t="s">
        <v>492</v>
      </c>
    </row>
    <row r="416" spans="1:14" ht="12.75" customHeight="1">
      <c r="A416" s="59" t="s">
        <v>1325</v>
      </c>
      <c r="B416" s="58" t="s">
        <v>197</v>
      </c>
      <c r="C416" s="6">
        <v>55305.356</v>
      </c>
      <c r="D416" s="55" t="s">
        <v>55</v>
      </c>
      <c r="E416" s="55" t="e">
        <f>VLOOKUP(C416,'Active 1'!C$21:E$491,3,FALSE)</f>
        <v>#N/A</v>
      </c>
      <c r="F416" s="55"/>
      <c r="G416" s="55"/>
      <c r="H416" s="55"/>
      <c r="I416" s="55" t="s">
        <v>1322</v>
      </c>
      <c r="J416" s="54" t="s">
        <v>1323</v>
      </c>
      <c r="K416" s="54" t="s">
        <v>1168</v>
      </c>
      <c r="M416" s="55" t="s">
        <v>884</v>
      </c>
      <c r="N416" s="56" t="s">
        <v>1324</v>
      </c>
    </row>
    <row r="417" spans="1:14" ht="12.75" customHeight="1">
      <c r="A417" s="60" t="s">
        <v>1328</v>
      </c>
      <c r="B417" s="58" t="s">
        <v>197</v>
      </c>
      <c r="C417" s="6">
        <v>55560.910900000003</v>
      </c>
      <c r="D417" s="55" t="s">
        <v>55</v>
      </c>
      <c r="E417" s="55" t="e">
        <f>VLOOKUP(C417,'Active 1'!C$21:E$491,3,FALSE)</f>
        <v>#N/A</v>
      </c>
      <c r="F417" s="55"/>
      <c r="G417" s="55"/>
      <c r="H417" s="55"/>
      <c r="I417" s="55" t="s">
        <v>1326</v>
      </c>
      <c r="J417" s="54" t="s">
        <v>1327</v>
      </c>
      <c r="K417" s="54" t="s">
        <v>1141</v>
      </c>
      <c r="M417" s="55" t="s">
        <v>293</v>
      </c>
      <c r="N417" s="56" t="s">
        <v>1264</v>
      </c>
    </row>
    <row r="418" spans="1:14" ht="12.75" customHeight="1">
      <c r="A418" s="59" t="s">
        <v>1331</v>
      </c>
      <c r="B418" s="58" t="s">
        <v>197</v>
      </c>
      <c r="C418" s="6">
        <v>55607.917099999999</v>
      </c>
      <c r="D418" s="55" t="s">
        <v>55</v>
      </c>
      <c r="E418" s="55" t="e">
        <f>VLOOKUP(C418,'Active 1'!C$21:E$491,3,FALSE)</f>
        <v>#N/A</v>
      </c>
      <c r="F418" s="55"/>
      <c r="G418" s="55"/>
      <c r="H418" s="55"/>
      <c r="I418" s="55" t="s">
        <v>1329</v>
      </c>
      <c r="J418" s="54" t="s">
        <v>1330</v>
      </c>
      <c r="K418" s="54" t="s">
        <v>1141</v>
      </c>
      <c r="M418" s="55" t="s">
        <v>293</v>
      </c>
      <c r="N418" s="56" t="s">
        <v>335</v>
      </c>
    </row>
    <row r="419" spans="1:14" ht="12.75" customHeight="1">
      <c r="A419" s="59" t="s">
        <v>1335</v>
      </c>
      <c r="B419" s="58" t="s">
        <v>197</v>
      </c>
      <c r="C419" s="6">
        <v>55622.592600000004</v>
      </c>
      <c r="D419" s="55" t="s">
        <v>55</v>
      </c>
      <c r="E419" s="55" t="e">
        <f>VLOOKUP(C419,'Active 1'!C$21:E$491,3,FALSE)</f>
        <v>#N/A</v>
      </c>
      <c r="F419" s="55"/>
      <c r="G419" s="55"/>
      <c r="H419" s="55"/>
      <c r="I419" s="55" t="s">
        <v>1332</v>
      </c>
      <c r="J419" s="54" t="s">
        <v>1333</v>
      </c>
      <c r="K419" s="54" t="s">
        <v>1334</v>
      </c>
      <c r="M419" s="55" t="s">
        <v>293</v>
      </c>
      <c r="N419" s="56" t="s">
        <v>1181</v>
      </c>
    </row>
    <row r="420" spans="1:14" ht="12.75" customHeight="1">
      <c r="A420" s="59" t="s">
        <v>1335</v>
      </c>
      <c r="B420" s="58" t="s">
        <v>197</v>
      </c>
      <c r="C420" s="6">
        <v>55657.349900000001</v>
      </c>
      <c r="D420" s="55" t="s">
        <v>55</v>
      </c>
      <c r="E420" s="55" t="e">
        <f>VLOOKUP(C420,'Active 1'!C$21:E$491,3,FALSE)</f>
        <v>#N/A</v>
      </c>
      <c r="F420" s="55"/>
      <c r="G420" s="55"/>
      <c r="H420" s="55"/>
      <c r="I420" s="55" t="s">
        <v>1336</v>
      </c>
      <c r="J420" s="54" t="s">
        <v>1337</v>
      </c>
      <c r="K420" s="54" t="s">
        <v>1338</v>
      </c>
      <c r="M420" s="55" t="s">
        <v>293</v>
      </c>
      <c r="N420" s="56" t="s">
        <v>1181</v>
      </c>
    </row>
    <row r="421" spans="1:14" ht="12.75" customHeight="1">
      <c r="A421" s="59" t="s">
        <v>1331</v>
      </c>
      <c r="B421" s="58" t="s">
        <v>197</v>
      </c>
      <c r="C421" s="6">
        <v>55660.660900000003</v>
      </c>
      <c r="D421" s="55" t="s">
        <v>55</v>
      </c>
      <c r="E421" s="55" t="e">
        <f>VLOOKUP(C421,'Active 1'!C$21:E$491,3,FALSE)</f>
        <v>#N/A</v>
      </c>
      <c r="F421" s="55"/>
      <c r="G421" s="55"/>
      <c r="H421" s="55"/>
      <c r="I421" s="55" t="s">
        <v>1339</v>
      </c>
      <c r="J421" s="54" t="s">
        <v>1340</v>
      </c>
      <c r="K421" s="54" t="s">
        <v>1168</v>
      </c>
      <c r="M421" s="55" t="s">
        <v>293</v>
      </c>
      <c r="N421" s="56" t="s">
        <v>335</v>
      </c>
    </row>
    <row r="422" spans="1:14" ht="12.75" customHeight="1">
      <c r="A422" s="59" t="s">
        <v>1331</v>
      </c>
      <c r="B422" s="58" t="s">
        <v>197</v>
      </c>
      <c r="C422" s="6">
        <v>55660.771200000003</v>
      </c>
      <c r="D422" s="55" t="s">
        <v>55</v>
      </c>
      <c r="E422" s="55" t="e">
        <f>VLOOKUP(C422,'Active 1'!C$21:E$491,3,FALSE)</f>
        <v>#N/A</v>
      </c>
      <c r="F422" s="55"/>
      <c r="G422" s="55"/>
      <c r="H422" s="55"/>
      <c r="I422" s="55" t="s">
        <v>1341</v>
      </c>
      <c r="J422" s="54" t="s">
        <v>1342</v>
      </c>
      <c r="K422" s="54" t="s">
        <v>1168</v>
      </c>
      <c r="M422" s="55" t="s">
        <v>293</v>
      </c>
      <c r="N422" s="56" t="s">
        <v>335</v>
      </c>
    </row>
    <row r="423" spans="1:14" ht="12.75" customHeight="1">
      <c r="A423" s="60" t="s">
        <v>1347</v>
      </c>
      <c r="B423" s="58" t="s">
        <v>197</v>
      </c>
      <c r="C423" s="6">
        <v>55664.633000000002</v>
      </c>
      <c r="D423" s="55" t="s">
        <v>55</v>
      </c>
      <c r="E423" s="55" t="e">
        <f>VLOOKUP(C423,'Active 1'!C$21:E$491,3,FALSE)</f>
        <v>#N/A</v>
      </c>
      <c r="F423" s="55"/>
      <c r="G423" s="55"/>
      <c r="H423" s="55"/>
      <c r="I423" s="55" t="s">
        <v>1343</v>
      </c>
      <c r="J423" s="54" t="s">
        <v>1344</v>
      </c>
      <c r="K423" s="54" t="s">
        <v>1345</v>
      </c>
      <c r="M423" s="55" t="s">
        <v>293</v>
      </c>
      <c r="N423" s="56" t="s">
        <v>1346</v>
      </c>
    </row>
    <row r="424" spans="1:14" ht="12.75" customHeight="1">
      <c r="A424" s="59" t="s">
        <v>1351</v>
      </c>
      <c r="B424" s="58" t="s">
        <v>197</v>
      </c>
      <c r="C424" s="6">
        <v>55939.936800000003</v>
      </c>
      <c r="D424" s="55" t="s">
        <v>55</v>
      </c>
      <c r="E424" s="55" t="e">
        <f>VLOOKUP(C424,'Active 1'!C$21:E$491,3,FALSE)</f>
        <v>#N/A</v>
      </c>
      <c r="F424" s="55"/>
      <c r="G424" s="55"/>
      <c r="H424" s="55"/>
      <c r="I424" s="55" t="s">
        <v>1348</v>
      </c>
      <c r="J424" s="54" t="s">
        <v>1349</v>
      </c>
      <c r="K424" s="54" t="s">
        <v>1191</v>
      </c>
      <c r="M424" s="55" t="s">
        <v>1350</v>
      </c>
      <c r="N424" s="56" t="s">
        <v>1020</v>
      </c>
    </row>
    <row r="425" spans="1:14" ht="12.75" customHeight="1">
      <c r="A425" s="59" t="s">
        <v>1356</v>
      </c>
      <c r="B425" s="58" t="s">
        <v>197</v>
      </c>
      <c r="C425" s="6">
        <v>55960.459300000002</v>
      </c>
      <c r="D425" s="55" t="s">
        <v>55</v>
      </c>
      <c r="E425" s="55" t="e">
        <f>VLOOKUP(C425,'Active 1'!C$21:E$491,3,FALSE)</f>
        <v>#N/A</v>
      </c>
      <c r="F425" s="55"/>
      <c r="G425" s="55"/>
      <c r="H425" s="55"/>
      <c r="I425" s="55" t="s">
        <v>1352</v>
      </c>
      <c r="J425" s="54" t="s">
        <v>1353</v>
      </c>
      <c r="K425" s="54" t="s">
        <v>1354</v>
      </c>
      <c r="M425" s="55" t="s">
        <v>1355</v>
      </c>
      <c r="N425" s="56" t="s">
        <v>1324</v>
      </c>
    </row>
    <row r="426" spans="1:14" ht="12.75" customHeight="1">
      <c r="A426" s="59" t="s">
        <v>1356</v>
      </c>
      <c r="B426" s="58" t="s">
        <v>197</v>
      </c>
      <c r="C426" s="6">
        <v>55960.571000000004</v>
      </c>
      <c r="D426" s="55" t="s">
        <v>55</v>
      </c>
      <c r="E426" s="55" t="e">
        <f>VLOOKUP(C426,'Active 1'!C$21:E$491,3,FALSE)</f>
        <v>#N/A</v>
      </c>
      <c r="F426" s="55"/>
      <c r="G426" s="55"/>
      <c r="H426" s="55"/>
      <c r="I426" s="55" t="s">
        <v>1357</v>
      </c>
      <c r="J426" s="54" t="s">
        <v>1358</v>
      </c>
      <c r="K426" s="54" t="s">
        <v>1209</v>
      </c>
      <c r="M426" s="55" t="s">
        <v>1355</v>
      </c>
      <c r="N426" s="56" t="s">
        <v>1324</v>
      </c>
    </row>
    <row r="427" spans="1:14" ht="12.75" customHeight="1">
      <c r="A427" s="59" t="s">
        <v>1362</v>
      </c>
      <c r="B427" s="58" t="s">
        <v>197</v>
      </c>
      <c r="C427" s="6">
        <v>55980.872499999998</v>
      </c>
      <c r="D427" s="55" t="s">
        <v>55</v>
      </c>
      <c r="E427" s="55" t="e">
        <f>VLOOKUP(C427,'Active 1'!C$21:E$491,3,FALSE)</f>
        <v>#N/A</v>
      </c>
      <c r="F427" s="55"/>
      <c r="G427" s="55"/>
      <c r="H427" s="55"/>
      <c r="I427" s="55" t="s">
        <v>1359</v>
      </c>
      <c r="J427" s="54" t="s">
        <v>1360</v>
      </c>
      <c r="K427" s="54" t="s">
        <v>1361</v>
      </c>
      <c r="M427" s="55" t="s">
        <v>293</v>
      </c>
      <c r="N427" s="56" t="s">
        <v>335</v>
      </c>
    </row>
    <row r="428" spans="1:14" ht="12.75" customHeight="1">
      <c r="A428" s="59" t="s">
        <v>1362</v>
      </c>
      <c r="B428" s="58" t="s">
        <v>197</v>
      </c>
      <c r="C428" s="6">
        <v>55980.983800000002</v>
      </c>
      <c r="D428" s="55" t="s">
        <v>55</v>
      </c>
      <c r="E428" s="55" t="e">
        <f>VLOOKUP(C428,'Active 1'!C$21:E$491,3,FALSE)</f>
        <v>#N/A</v>
      </c>
      <c r="F428" s="55"/>
      <c r="G428" s="55"/>
      <c r="H428" s="55"/>
      <c r="I428" s="55" t="s">
        <v>1363</v>
      </c>
      <c r="J428" s="54" t="s">
        <v>1364</v>
      </c>
      <c r="K428" s="54" t="s">
        <v>1212</v>
      </c>
      <c r="M428" s="55" t="s">
        <v>293</v>
      </c>
      <c r="N428" s="56" t="s">
        <v>335</v>
      </c>
    </row>
    <row r="429" spans="1:14" ht="12.75" customHeight="1">
      <c r="A429" s="59" t="s">
        <v>1362</v>
      </c>
      <c r="B429" s="58" t="s">
        <v>197</v>
      </c>
      <c r="C429" s="6">
        <v>56039.684699999998</v>
      </c>
      <c r="D429" s="55" t="s">
        <v>55</v>
      </c>
      <c r="E429" s="55" t="e">
        <f>VLOOKUP(C429,'Active 1'!C$21:E$491,3,FALSE)</f>
        <v>#N/A</v>
      </c>
      <c r="F429" s="55"/>
      <c r="G429" s="55"/>
      <c r="H429" s="55"/>
      <c r="I429" s="55" t="s">
        <v>1368</v>
      </c>
      <c r="J429" s="54" t="s">
        <v>1369</v>
      </c>
      <c r="K429" s="54" t="s">
        <v>1370</v>
      </c>
      <c r="M429" s="55" t="s">
        <v>293</v>
      </c>
      <c r="N429" s="56" t="s">
        <v>335</v>
      </c>
    </row>
    <row r="430" spans="1:14" ht="12.75" customHeight="1">
      <c r="A430" s="59" t="s">
        <v>1356</v>
      </c>
      <c r="B430" s="58" t="s">
        <v>197</v>
      </c>
      <c r="C430" s="6">
        <v>56061.425000000003</v>
      </c>
      <c r="D430" s="55" t="s">
        <v>55</v>
      </c>
      <c r="E430" s="55" t="e">
        <f>VLOOKUP(C430,'Active 1'!C$21:E$491,3,FALSE)</f>
        <v>#N/A</v>
      </c>
      <c r="F430" s="55"/>
      <c r="G430" s="55"/>
      <c r="H430" s="55"/>
      <c r="I430" s="55" t="s">
        <v>1371</v>
      </c>
      <c r="J430" s="54" t="s">
        <v>1372</v>
      </c>
      <c r="K430" s="54" t="s">
        <v>1288</v>
      </c>
      <c r="M430" s="55" t="s">
        <v>293</v>
      </c>
      <c r="N430" s="56" t="s">
        <v>1062</v>
      </c>
    </row>
    <row r="431" spans="1:14" ht="12.75" customHeight="1">
      <c r="A431" s="61" t="s">
        <v>1379</v>
      </c>
      <c r="B431" s="62" t="s">
        <v>197</v>
      </c>
      <c r="C431" s="63">
        <v>56316.755100000002</v>
      </c>
      <c r="D431" s="64" t="s">
        <v>55</v>
      </c>
      <c r="E431" s="55" t="e">
        <f>VLOOKUP(C431,'Active 1'!C$21:E$491,3,FALSE)</f>
        <v>#N/A</v>
      </c>
      <c r="F431" s="55"/>
      <c r="G431" s="55"/>
      <c r="H431" s="55"/>
      <c r="I431" s="55" t="s">
        <v>1376</v>
      </c>
      <c r="J431" s="54" t="s">
        <v>1377</v>
      </c>
      <c r="K431" s="54" t="s">
        <v>1378</v>
      </c>
      <c r="M431" s="55" t="s">
        <v>293</v>
      </c>
      <c r="N431" s="56" t="s">
        <v>1264</v>
      </c>
    </row>
    <row r="432" spans="1:14" ht="12.75" customHeight="1">
      <c r="A432" s="61" t="s">
        <v>1379</v>
      </c>
      <c r="B432" s="62" t="s">
        <v>197</v>
      </c>
      <c r="C432" s="63">
        <v>56384.616499999996</v>
      </c>
      <c r="D432" s="64" t="s">
        <v>55</v>
      </c>
      <c r="E432" s="55" t="e">
        <f>VLOOKUP(C432,'Active 1'!C$21:E$491,3,FALSE)</f>
        <v>#N/A</v>
      </c>
      <c r="F432" s="55"/>
      <c r="G432" s="55"/>
      <c r="H432" s="55"/>
      <c r="I432" s="55" t="s">
        <v>1380</v>
      </c>
      <c r="J432" s="54" t="s">
        <v>1381</v>
      </c>
      <c r="K432" s="54" t="s">
        <v>1382</v>
      </c>
      <c r="M432" s="55" t="s">
        <v>293</v>
      </c>
      <c r="N432" s="56" t="s">
        <v>1264</v>
      </c>
    </row>
    <row r="433" spans="1:14" ht="12.75" customHeight="1">
      <c r="A433" s="61" t="s">
        <v>495</v>
      </c>
      <c r="B433" s="62" t="s">
        <v>197</v>
      </c>
      <c r="C433" s="63">
        <v>43524.356</v>
      </c>
      <c r="D433" s="64" t="s">
        <v>56</v>
      </c>
      <c r="E433" s="55">
        <f>VLOOKUP(C433,'Active 1'!C$21:E$491,3,FALSE)</f>
        <v>18083.466720269156</v>
      </c>
      <c r="F433" s="55"/>
      <c r="G433" s="55"/>
      <c r="H433" s="55"/>
      <c r="I433" s="55" t="s">
        <v>509</v>
      </c>
      <c r="J433" s="54">
        <v>18083.5</v>
      </c>
      <c r="K433" s="54" t="s">
        <v>510</v>
      </c>
      <c r="M433" s="55"/>
      <c r="N433" s="56" t="s">
        <v>505</v>
      </c>
    </row>
    <row r="434" spans="1:14" ht="12.75" customHeight="1">
      <c r="A434" s="61" t="s">
        <v>629</v>
      </c>
      <c r="B434" s="62" t="s">
        <v>195</v>
      </c>
      <c r="C434" s="63">
        <v>46167.415999999997</v>
      </c>
      <c r="D434" s="64" t="s">
        <v>56</v>
      </c>
      <c r="E434" s="55">
        <f>VLOOKUP(C434,'Active 1'!C$21:E$491,3,FALSE)</f>
        <v>30060.015511612222</v>
      </c>
      <c r="F434" s="55"/>
      <c r="G434" s="55"/>
      <c r="H434" s="55"/>
      <c r="I434" s="55" t="s">
        <v>627</v>
      </c>
      <c r="J434" s="54">
        <v>30060</v>
      </c>
      <c r="K434" s="54" t="s">
        <v>347</v>
      </c>
      <c r="M434" s="55"/>
      <c r="N434" s="56" t="s">
        <v>628</v>
      </c>
    </row>
    <row r="435" spans="1:14" ht="12.75" customHeight="1">
      <c r="A435" s="61" t="s">
        <v>639</v>
      </c>
      <c r="B435" s="62" t="s">
        <v>195</v>
      </c>
      <c r="C435" s="63">
        <v>46560.472999999998</v>
      </c>
      <c r="D435" s="64" t="s">
        <v>56</v>
      </c>
      <c r="E435" s="55">
        <f>VLOOKUP(C435,'Active 1'!C$21:E$491,3,FALSE)</f>
        <v>31841.082282052146</v>
      </c>
      <c r="F435" s="55"/>
      <c r="G435" s="55"/>
      <c r="H435" s="55"/>
      <c r="I435" s="55" t="s">
        <v>661</v>
      </c>
      <c r="J435" s="54">
        <v>31841</v>
      </c>
      <c r="K435" s="54" t="s">
        <v>641</v>
      </c>
      <c r="M435" s="55"/>
      <c r="N435" s="56" t="s">
        <v>662</v>
      </c>
    </row>
    <row r="436" spans="1:14" ht="12.75" customHeight="1">
      <c r="A436" s="61" t="s">
        <v>493</v>
      </c>
      <c r="B436" s="62" t="s">
        <v>195</v>
      </c>
      <c r="C436" s="63">
        <v>49872.722999999998</v>
      </c>
      <c r="D436" s="64" t="s">
        <v>56</v>
      </c>
      <c r="E436" s="55">
        <f>VLOOKUP(C436,'Active 1'!C$21:E$491,3,FALSE)</f>
        <v>46849.944636340777</v>
      </c>
      <c r="F436" s="55"/>
      <c r="G436" s="55"/>
      <c r="H436" s="55"/>
      <c r="I436" s="55" t="s">
        <v>797</v>
      </c>
      <c r="J436" s="54">
        <v>46850</v>
      </c>
      <c r="K436" s="54" t="s">
        <v>740</v>
      </c>
      <c r="M436" s="55"/>
      <c r="N436" s="56" t="s">
        <v>492</v>
      </c>
    </row>
    <row r="437" spans="1:14" ht="12.75" customHeight="1">
      <c r="A437" s="61" t="s">
        <v>824</v>
      </c>
      <c r="B437" s="62" t="s">
        <v>197</v>
      </c>
      <c r="C437" s="63">
        <v>50523.86</v>
      </c>
      <c r="D437" s="64" t="s">
        <v>56</v>
      </c>
      <c r="E437" s="55">
        <f>VLOOKUP(C437,'Active 1'!C$21:E$491,3,FALSE)</f>
        <v>49800.454291947834</v>
      </c>
      <c r="F437" s="55"/>
      <c r="G437" s="55"/>
      <c r="H437" s="55"/>
      <c r="I437" s="55" t="s">
        <v>823</v>
      </c>
      <c r="J437" s="54">
        <v>49800.5</v>
      </c>
      <c r="K437" s="54" t="s">
        <v>365</v>
      </c>
      <c r="M437" s="55"/>
      <c r="N437" s="56" t="s">
        <v>492</v>
      </c>
    </row>
    <row r="438" spans="1:14" ht="12.75" customHeight="1">
      <c r="A438" s="65" t="s">
        <v>848</v>
      </c>
      <c r="B438" s="62" t="s">
        <v>195</v>
      </c>
      <c r="C438" s="63">
        <v>50890.088000000003</v>
      </c>
      <c r="D438" s="64" t="s">
        <v>56</v>
      </c>
      <c r="E438" s="55">
        <f>VLOOKUP(C438,'Active 1'!C$21:E$491,3,FALSE)</f>
        <v>51459.950296864874</v>
      </c>
      <c r="F438" s="55"/>
      <c r="G438" s="55"/>
      <c r="H438" s="55"/>
      <c r="I438" s="55" t="s">
        <v>846</v>
      </c>
      <c r="J438" s="54">
        <v>51460</v>
      </c>
      <c r="K438" s="54" t="s">
        <v>719</v>
      </c>
      <c r="M438" s="55"/>
      <c r="N438" s="56" t="s">
        <v>847</v>
      </c>
    </row>
    <row r="439" spans="1:14" ht="12.75" customHeight="1">
      <c r="A439" s="61" t="s">
        <v>824</v>
      </c>
      <c r="B439" s="62" t="s">
        <v>197</v>
      </c>
      <c r="C439" s="63">
        <v>50921.758000000002</v>
      </c>
      <c r="D439" s="64" t="s">
        <v>56</v>
      </c>
      <c r="E439" s="55">
        <f>VLOOKUP(C439,'Active 1'!C$21:E$491,3,FALSE)</f>
        <v>51603.457179123245</v>
      </c>
      <c r="F439" s="55"/>
      <c r="G439" s="55"/>
      <c r="H439" s="55"/>
      <c r="I439" s="55" t="s">
        <v>854</v>
      </c>
      <c r="J439" s="54">
        <v>51603.5</v>
      </c>
      <c r="K439" s="54" t="s">
        <v>731</v>
      </c>
      <c r="M439" s="55"/>
      <c r="N439" s="56" t="s">
        <v>492</v>
      </c>
    </row>
    <row r="440" spans="1:14" ht="12.75" customHeight="1">
      <c r="A440" s="61" t="s">
        <v>824</v>
      </c>
      <c r="B440" s="62" t="s">
        <v>195</v>
      </c>
      <c r="C440" s="63">
        <v>50925.62</v>
      </c>
      <c r="D440" s="64" t="s">
        <v>56</v>
      </c>
      <c r="E440" s="55">
        <f>VLOOKUP(C440,'Active 1'!C$21:E$491,3,FALSE)</f>
        <v>51620.95713426319</v>
      </c>
      <c r="F440" s="55"/>
      <c r="G440" s="55"/>
      <c r="H440" s="55"/>
      <c r="I440" s="55" t="s">
        <v>857</v>
      </c>
      <c r="J440" s="54">
        <v>51621</v>
      </c>
      <c r="K440" s="54" t="s">
        <v>731</v>
      </c>
      <c r="M440" s="55"/>
      <c r="N440" s="56" t="s">
        <v>858</v>
      </c>
    </row>
    <row r="441" spans="1:14" ht="12.75" customHeight="1">
      <c r="A441" s="61" t="s">
        <v>824</v>
      </c>
      <c r="B441" s="62" t="s">
        <v>195</v>
      </c>
      <c r="C441" s="63">
        <v>51223.758999999998</v>
      </c>
      <c r="D441" s="64" t="s">
        <v>56</v>
      </c>
      <c r="E441" s="55">
        <f>VLOOKUP(C441,'Active 1'!C$21:E$491,3,FALSE)</f>
        <v>52971.920139303627</v>
      </c>
      <c r="F441" s="55"/>
      <c r="G441" s="55"/>
      <c r="H441" s="55"/>
      <c r="I441" s="55" t="s">
        <v>868</v>
      </c>
      <c r="J441" s="54">
        <v>52972</v>
      </c>
      <c r="K441" s="54" t="s">
        <v>869</v>
      </c>
      <c r="M441" s="55"/>
      <c r="N441" s="56" t="s">
        <v>492</v>
      </c>
    </row>
    <row r="442" spans="1:14" ht="12.75" customHeight="1">
      <c r="A442" s="61" t="s">
        <v>824</v>
      </c>
      <c r="B442" s="62" t="s">
        <v>195</v>
      </c>
      <c r="C442" s="63">
        <v>51245.624000000003</v>
      </c>
      <c r="D442" s="64" t="s">
        <v>56</v>
      </c>
      <c r="E442" s="55">
        <f>VLOOKUP(C442,'Active 1'!C$21:E$491,3,FALSE)</f>
        <v>53070.997435817051</v>
      </c>
      <c r="F442" s="55"/>
      <c r="G442" s="55"/>
      <c r="H442" s="55"/>
      <c r="I442" s="55" t="s">
        <v>870</v>
      </c>
      <c r="J442" s="54">
        <v>53071</v>
      </c>
      <c r="K442" s="54" t="s">
        <v>480</v>
      </c>
      <c r="M442" s="55"/>
      <c r="N442" s="56" t="s">
        <v>492</v>
      </c>
    </row>
    <row r="443" spans="1:14" ht="12.75" customHeight="1">
      <c r="A443" s="61" t="s">
        <v>824</v>
      </c>
      <c r="B443" s="62" t="s">
        <v>195</v>
      </c>
      <c r="C443" s="63">
        <v>51248.705999999998</v>
      </c>
      <c r="D443" s="64" t="s">
        <v>56</v>
      </c>
      <c r="E443" s="55">
        <f>VLOOKUP(C443,'Active 1'!C$21:E$491,3,FALSE)</f>
        <v>53084.962961902296</v>
      </c>
      <c r="F443" s="55"/>
      <c r="G443" s="55"/>
      <c r="H443" s="55"/>
      <c r="I443" s="55" t="s">
        <v>871</v>
      </c>
      <c r="J443" s="54">
        <v>53085</v>
      </c>
      <c r="K443" s="54" t="s">
        <v>550</v>
      </c>
      <c r="M443" s="55"/>
      <c r="N443" s="56" t="s">
        <v>872</v>
      </c>
    </row>
    <row r="444" spans="1:14" ht="12.75" customHeight="1">
      <c r="A444" s="61" t="s">
        <v>824</v>
      </c>
      <c r="B444" s="62" t="s">
        <v>195</v>
      </c>
      <c r="C444" s="63">
        <v>51256.652999999998</v>
      </c>
      <c r="D444" s="64" t="s">
        <v>56</v>
      </c>
      <c r="E444" s="55">
        <f>VLOOKUP(C444,'Active 1'!C$21:E$491,3,FALSE)</f>
        <v>53120.973356386268</v>
      </c>
      <c r="F444" s="55"/>
      <c r="G444" s="55"/>
      <c r="H444" s="55"/>
      <c r="I444" s="55" t="s">
        <v>879</v>
      </c>
      <c r="J444" s="54">
        <v>53121</v>
      </c>
      <c r="K444" s="54" t="s">
        <v>581</v>
      </c>
      <c r="M444" s="55"/>
      <c r="N444" s="56" t="s">
        <v>492</v>
      </c>
    </row>
    <row r="445" spans="1:14" ht="12.75" customHeight="1">
      <c r="A445" s="61" t="s">
        <v>824</v>
      </c>
      <c r="B445" s="62" t="s">
        <v>195</v>
      </c>
      <c r="C445" s="63">
        <v>51256.654000000002</v>
      </c>
      <c r="D445" s="64" t="s">
        <v>56</v>
      </c>
      <c r="E445" s="55">
        <f>VLOOKUP(C445,'Active 1'!C$21:E$491,3,FALSE)</f>
        <v>53120.97788770558</v>
      </c>
      <c r="F445" s="55"/>
      <c r="G445" s="55"/>
      <c r="H445" s="55"/>
      <c r="I445" s="55" t="s">
        <v>880</v>
      </c>
      <c r="J445" s="54">
        <v>53121</v>
      </c>
      <c r="K445" s="54" t="s">
        <v>633</v>
      </c>
      <c r="M445" s="55"/>
      <c r="N445" s="56" t="s">
        <v>872</v>
      </c>
    </row>
    <row r="446" spans="1:14" ht="12.75" customHeight="1">
      <c r="A446" s="61" t="s">
        <v>824</v>
      </c>
      <c r="B446" s="62" t="s">
        <v>195</v>
      </c>
      <c r="C446" s="63">
        <v>51261.732000000004</v>
      </c>
      <c r="D446" s="64" t="s">
        <v>56</v>
      </c>
      <c r="E446" s="55">
        <f>VLOOKUP(C446,'Active 1'!C$21:E$491,3,FALSE)</f>
        <v>53143.987927115377</v>
      </c>
      <c r="F446" s="55"/>
      <c r="G446" s="55"/>
      <c r="H446" s="55"/>
      <c r="I446" s="55" t="s">
        <v>881</v>
      </c>
      <c r="J446" s="54">
        <v>53144</v>
      </c>
      <c r="K446" s="54" t="s">
        <v>534</v>
      </c>
      <c r="M446" s="55"/>
      <c r="N446" s="56" t="s">
        <v>872</v>
      </c>
    </row>
    <row r="447" spans="1:14" ht="12.75" customHeight="1">
      <c r="A447" s="61" t="s">
        <v>824</v>
      </c>
      <c r="B447" s="62" t="s">
        <v>197</v>
      </c>
      <c r="C447" s="63">
        <v>51275.625</v>
      </c>
      <c r="D447" s="64" t="s">
        <v>56</v>
      </c>
      <c r="E447" s="55">
        <f>VLOOKUP(C447,'Active 1'!C$21:E$491,3,FALSE)</f>
        <v>53206.941546162278</v>
      </c>
      <c r="F447" s="55"/>
      <c r="G447" s="55"/>
      <c r="H447" s="55"/>
      <c r="I447" s="55" t="s">
        <v>898</v>
      </c>
      <c r="J447" s="54" t="s">
        <v>899</v>
      </c>
      <c r="K447" s="54" t="s">
        <v>900</v>
      </c>
      <c r="M447" s="55"/>
      <c r="N447" s="56" t="s">
        <v>492</v>
      </c>
    </row>
    <row r="448" spans="1:14" ht="12.75" customHeight="1">
      <c r="A448" s="61" t="s">
        <v>824</v>
      </c>
      <c r="B448" s="62" t="s">
        <v>197</v>
      </c>
      <c r="C448" s="63">
        <v>51350.654999999999</v>
      </c>
      <c r="D448" s="64" t="s">
        <v>56</v>
      </c>
      <c r="E448" s="55">
        <f>VLOOKUP(C448,'Active 1'!C$21:E$491,3,FALSE)</f>
        <v>53546.926433306136</v>
      </c>
      <c r="F448" s="55"/>
      <c r="G448" s="55"/>
      <c r="H448" s="55"/>
      <c r="I448" s="55" t="s">
        <v>901</v>
      </c>
      <c r="J448" s="54" t="s">
        <v>902</v>
      </c>
      <c r="K448" s="54" t="s">
        <v>802</v>
      </c>
      <c r="M448" s="55"/>
      <c r="N448" s="56" t="s">
        <v>492</v>
      </c>
    </row>
    <row r="449" spans="1:14" ht="12.75" customHeight="1">
      <c r="A449" s="61" t="s">
        <v>824</v>
      </c>
      <c r="B449" s="62" t="s">
        <v>197</v>
      </c>
      <c r="C449" s="63">
        <v>51609.754999999997</v>
      </c>
      <c r="D449" s="64" t="s">
        <v>56</v>
      </c>
      <c r="E449" s="55">
        <f>VLOOKUP(C449,'Active 1'!C$21:E$491,3,FALSE)</f>
        <v>54720.99126416014</v>
      </c>
      <c r="F449" s="55"/>
      <c r="G449" s="55"/>
      <c r="H449" s="55"/>
      <c r="I449" s="55" t="s">
        <v>906</v>
      </c>
      <c r="J449" s="54" t="s">
        <v>907</v>
      </c>
      <c r="K449" s="54" t="s">
        <v>467</v>
      </c>
      <c r="M449" s="55"/>
      <c r="N449" s="56" t="s">
        <v>872</v>
      </c>
    </row>
    <row r="450" spans="1:14" ht="12.75" customHeight="1">
      <c r="A450" s="61" t="s">
        <v>824</v>
      </c>
      <c r="B450" s="62" t="s">
        <v>197</v>
      </c>
      <c r="C450" s="63">
        <v>51611.735000000001</v>
      </c>
      <c r="D450" s="64" t="s">
        <v>56</v>
      </c>
      <c r="E450" s="55">
        <f>VLOOKUP(C450,'Active 1'!C$21:E$491,3,FALSE)</f>
        <v>54729.963276375864</v>
      </c>
      <c r="F450" s="55"/>
      <c r="G450" s="55"/>
      <c r="H450" s="55"/>
      <c r="I450" s="55" t="s">
        <v>908</v>
      </c>
      <c r="J450" s="54" t="s">
        <v>909</v>
      </c>
      <c r="K450" s="54" t="s">
        <v>550</v>
      </c>
      <c r="M450" s="55"/>
      <c r="N450" s="56" t="s">
        <v>872</v>
      </c>
    </row>
    <row r="451" spans="1:14" ht="12.75" customHeight="1">
      <c r="A451" s="61" t="s">
        <v>824</v>
      </c>
      <c r="B451" s="62" t="s">
        <v>197</v>
      </c>
      <c r="C451" s="63">
        <v>51627.629000000001</v>
      </c>
      <c r="D451" s="64" t="s">
        <v>56</v>
      </c>
      <c r="E451" s="55">
        <f>VLOOKUP(C451,'Active 1'!C$21:E$491,3,FALSE)</f>
        <v>54801.984065343808</v>
      </c>
      <c r="F451" s="55"/>
      <c r="G451" s="55"/>
      <c r="H451" s="55"/>
      <c r="I451" s="55" t="s">
        <v>910</v>
      </c>
      <c r="J451" s="54" t="s">
        <v>911</v>
      </c>
      <c r="K451" s="54" t="s">
        <v>344</v>
      </c>
      <c r="M451" s="55"/>
      <c r="N451" s="56" t="s">
        <v>872</v>
      </c>
    </row>
    <row r="452" spans="1:14" ht="12.75" customHeight="1">
      <c r="A452" s="61" t="s">
        <v>824</v>
      </c>
      <c r="B452" s="62" t="s">
        <v>197</v>
      </c>
      <c r="C452" s="63">
        <v>51629.839</v>
      </c>
      <c r="D452" s="64" t="s">
        <v>56</v>
      </c>
      <c r="E452" s="55">
        <f>VLOOKUP(C452,'Active 1'!C$21:E$491,3,FALSE)</f>
        <v>54811.998280998712</v>
      </c>
      <c r="F452" s="55"/>
      <c r="G452" s="55"/>
      <c r="H452" s="55"/>
      <c r="I452" s="55" t="s">
        <v>912</v>
      </c>
      <c r="J452" s="54" t="s">
        <v>913</v>
      </c>
      <c r="K452" s="54" t="s">
        <v>367</v>
      </c>
      <c r="M452" s="55"/>
      <c r="N452" s="56" t="s">
        <v>872</v>
      </c>
    </row>
    <row r="453" spans="1:14" ht="12.75" customHeight="1">
      <c r="A453" s="61" t="s">
        <v>824</v>
      </c>
      <c r="B453" s="62" t="s">
        <v>197</v>
      </c>
      <c r="C453" s="63">
        <v>51633.805</v>
      </c>
      <c r="D453" s="64" t="s">
        <v>56</v>
      </c>
      <c r="E453" s="55">
        <f>VLOOKUP(C453,'Active 1'!C$21:E$491,3,FALSE)</f>
        <v>54829.96949334594</v>
      </c>
      <c r="F453" s="55"/>
      <c r="G453" s="55"/>
      <c r="H453" s="55"/>
      <c r="I453" s="55" t="s">
        <v>914</v>
      </c>
      <c r="J453" s="54" t="s">
        <v>915</v>
      </c>
      <c r="K453" s="54" t="s">
        <v>510</v>
      </c>
      <c r="M453" s="55"/>
      <c r="N453" s="56" t="s">
        <v>872</v>
      </c>
    </row>
    <row r="454" spans="1:14" ht="12.75" customHeight="1">
      <c r="A454" s="61" t="s">
        <v>824</v>
      </c>
      <c r="B454" s="62" t="s">
        <v>197</v>
      </c>
      <c r="C454" s="63">
        <v>51639.767</v>
      </c>
      <c r="D454" s="64" t="s">
        <v>56</v>
      </c>
      <c r="E454" s="55">
        <f>VLOOKUP(C454,'Active 1'!C$21:E$491,3,FALSE)</f>
        <v>54856.985219017697</v>
      </c>
      <c r="F454" s="55"/>
      <c r="G454" s="55"/>
      <c r="H454" s="55"/>
      <c r="I454" s="55" t="s">
        <v>916</v>
      </c>
      <c r="J454" s="54" t="s">
        <v>917</v>
      </c>
      <c r="K454" s="54" t="s">
        <v>534</v>
      </c>
      <c r="M454" s="55"/>
      <c r="N454" s="56" t="s">
        <v>872</v>
      </c>
    </row>
    <row r="455" spans="1:14" ht="12.75" customHeight="1">
      <c r="A455" s="61" t="s">
        <v>824</v>
      </c>
      <c r="B455" s="62" t="s">
        <v>197</v>
      </c>
      <c r="C455" s="63">
        <v>51643.737999999998</v>
      </c>
      <c r="D455" s="64" t="s">
        <v>56</v>
      </c>
      <c r="E455" s="55">
        <f>VLOOKUP(C455,'Active 1'!C$21:E$491,3,FALSE)</f>
        <v>54874.979087961416</v>
      </c>
      <c r="F455" s="55"/>
      <c r="G455" s="55"/>
      <c r="H455" s="55"/>
      <c r="I455" s="55" t="s">
        <v>923</v>
      </c>
      <c r="J455" s="54" t="s">
        <v>924</v>
      </c>
      <c r="K455" s="54" t="s">
        <v>633</v>
      </c>
      <c r="M455" s="55"/>
      <c r="N455" s="56" t="s">
        <v>872</v>
      </c>
    </row>
    <row r="456" spans="1:14" ht="12.75" customHeight="1">
      <c r="A456" s="61" t="s">
        <v>824</v>
      </c>
      <c r="B456" s="62" t="s">
        <v>197</v>
      </c>
      <c r="C456" s="63">
        <v>51657.637999999999</v>
      </c>
      <c r="D456" s="64" t="s">
        <v>56</v>
      </c>
      <c r="E456" s="55">
        <f>VLOOKUP(C456,'Active 1'!C$21:E$491,3,FALSE)</f>
        <v>54937.964426243445</v>
      </c>
      <c r="F456" s="55"/>
      <c r="G456" s="55"/>
      <c r="H456" s="55"/>
      <c r="I456" s="55" t="s">
        <v>925</v>
      </c>
      <c r="J456" s="54" t="s">
        <v>926</v>
      </c>
      <c r="K456" s="54" t="s">
        <v>550</v>
      </c>
      <c r="M456" s="55"/>
      <c r="N456" s="56" t="s">
        <v>927</v>
      </c>
    </row>
    <row r="457" spans="1:14" ht="12.75" customHeight="1">
      <c r="A457" s="61" t="s">
        <v>824</v>
      </c>
      <c r="B457" s="62" t="s">
        <v>197</v>
      </c>
      <c r="C457" s="63">
        <v>51664.696000000004</v>
      </c>
      <c r="D457" s="64" t="s">
        <v>56</v>
      </c>
      <c r="E457" s="55">
        <f>VLOOKUP(C457,'Active 1'!C$21:E$491,3,FALSE)</f>
        <v>54969.946477868965</v>
      </c>
      <c r="F457" s="55"/>
      <c r="G457" s="55"/>
      <c r="H457" s="55"/>
      <c r="I457" s="55" t="s">
        <v>932</v>
      </c>
      <c r="J457" s="54" t="s">
        <v>933</v>
      </c>
      <c r="K457" s="54" t="s">
        <v>740</v>
      </c>
      <c r="M457" s="55"/>
      <c r="N457" s="56" t="s">
        <v>927</v>
      </c>
    </row>
    <row r="458" spans="1:14" ht="12.75" customHeight="1">
      <c r="A458" s="65" t="s">
        <v>937</v>
      </c>
      <c r="B458" s="62" t="s">
        <v>197</v>
      </c>
      <c r="C458" s="63">
        <v>51670.425000000003</v>
      </c>
      <c r="D458" s="64" t="s">
        <v>56</v>
      </c>
      <c r="E458" s="55">
        <f>VLOOKUP(C458,'Active 1'!C$21:E$491,3,FALSE)</f>
        <v>54995.906406143615</v>
      </c>
      <c r="F458" s="55"/>
      <c r="G458" s="55"/>
      <c r="H458" s="55"/>
      <c r="I458" s="55" t="s">
        <v>934</v>
      </c>
      <c r="J458" s="54" t="s">
        <v>935</v>
      </c>
      <c r="K458" s="54" t="s">
        <v>936</v>
      </c>
      <c r="M458" s="55"/>
      <c r="N458" s="56" t="s">
        <v>876</v>
      </c>
    </row>
    <row r="459" spans="1:14" ht="12.75" customHeight="1">
      <c r="A459" s="65" t="s">
        <v>937</v>
      </c>
      <c r="B459" s="62" t="s">
        <v>197</v>
      </c>
      <c r="C459" s="63">
        <v>51699.462</v>
      </c>
      <c r="D459" s="64" t="s">
        <v>56</v>
      </c>
      <c r="E459" s="55">
        <f>VLOOKUP(C459,'Active 1'!C$21:E$491,3,FALSE)</f>
        <v>55127.482324682802</v>
      </c>
      <c r="F459" s="55"/>
      <c r="G459" s="55"/>
      <c r="H459" s="55"/>
      <c r="I459" s="55" t="s">
        <v>941</v>
      </c>
      <c r="J459" s="54" t="s">
        <v>942</v>
      </c>
      <c r="K459" s="54" t="s">
        <v>344</v>
      </c>
      <c r="M459" s="55"/>
      <c r="N459" s="56" t="s">
        <v>943</v>
      </c>
    </row>
    <row r="460" spans="1:14" ht="12.75" customHeight="1">
      <c r="A460" s="65" t="s">
        <v>937</v>
      </c>
      <c r="B460" s="62" t="s">
        <v>197</v>
      </c>
      <c r="C460" s="63">
        <v>51901.607000000004</v>
      </c>
      <c r="D460" s="64" t="s">
        <v>56</v>
      </c>
      <c r="E460" s="55">
        <f>VLOOKUP(C460,'Active 1'!C$21:E$491,3,FALSE)</f>
        <v>56043.465864756086</v>
      </c>
      <c r="F460" s="55"/>
      <c r="G460" s="55"/>
      <c r="H460" s="55"/>
      <c r="I460" s="55" t="s">
        <v>944</v>
      </c>
      <c r="J460" s="54" t="s">
        <v>945</v>
      </c>
      <c r="K460" s="54" t="s">
        <v>550</v>
      </c>
      <c r="M460" s="55"/>
      <c r="N460" s="56" t="s">
        <v>876</v>
      </c>
    </row>
    <row r="461" spans="1:14" ht="12.75" customHeight="1">
      <c r="A461" s="61" t="s">
        <v>922</v>
      </c>
      <c r="B461" s="62" t="s">
        <v>197</v>
      </c>
      <c r="C461" s="63">
        <v>51958.764000000003</v>
      </c>
      <c r="D461" s="64" t="s">
        <v>56</v>
      </c>
      <c r="E461" s="55">
        <f>VLOOKUP(C461,'Active 1'!C$21:E$491,3,FALSE)</f>
        <v>56302.462482035597</v>
      </c>
      <c r="F461" s="55"/>
      <c r="G461" s="55"/>
      <c r="H461" s="55"/>
      <c r="I461" s="55" t="s">
        <v>950</v>
      </c>
      <c r="J461" s="54" t="s">
        <v>951</v>
      </c>
      <c r="K461" s="54" t="s">
        <v>550</v>
      </c>
      <c r="M461" s="55"/>
      <c r="N461" s="56" t="s">
        <v>492</v>
      </c>
    </row>
    <row r="462" spans="1:14" ht="12.75" customHeight="1">
      <c r="A462" s="61" t="s">
        <v>922</v>
      </c>
      <c r="B462" s="62" t="s">
        <v>197</v>
      </c>
      <c r="C462" s="63">
        <v>51986.794000000002</v>
      </c>
      <c r="D462" s="64" t="s">
        <v>56</v>
      </c>
      <c r="E462" s="55">
        <f>VLOOKUP(C462,'Active 1'!C$21:E$491,3,FALSE)</f>
        <v>56429.475362038829</v>
      </c>
      <c r="F462" s="55"/>
      <c r="G462" s="55"/>
      <c r="H462" s="55"/>
      <c r="I462" s="55" t="s">
        <v>957</v>
      </c>
      <c r="J462" s="54" t="s">
        <v>958</v>
      </c>
      <c r="K462" s="54" t="s">
        <v>633</v>
      </c>
      <c r="M462" s="55"/>
      <c r="N462" s="56" t="s">
        <v>492</v>
      </c>
    </row>
    <row r="463" spans="1:14" ht="12.75" customHeight="1">
      <c r="A463" s="61" t="s">
        <v>922</v>
      </c>
      <c r="B463" s="62" t="s">
        <v>197</v>
      </c>
      <c r="C463" s="63">
        <v>51989.661</v>
      </c>
      <c r="D463" s="64" t="s">
        <v>56</v>
      </c>
      <c r="E463" s="55">
        <f>VLOOKUP(C463,'Active 1'!C$21:E$491,3,FALSE)</f>
        <v>56442.466654474403</v>
      </c>
      <c r="F463" s="55"/>
      <c r="G463" s="55"/>
      <c r="H463" s="55"/>
      <c r="I463" s="55" t="s">
        <v>959</v>
      </c>
      <c r="J463" s="54" t="s">
        <v>960</v>
      </c>
      <c r="K463" s="54" t="s">
        <v>510</v>
      </c>
      <c r="M463" s="55"/>
      <c r="N463" s="56" t="s">
        <v>492</v>
      </c>
    </row>
    <row r="464" spans="1:14" ht="12.75" customHeight="1">
      <c r="A464" s="61" t="s">
        <v>922</v>
      </c>
      <c r="B464" s="62" t="s">
        <v>197</v>
      </c>
      <c r="C464" s="63">
        <v>51996.61</v>
      </c>
      <c r="D464" s="64" t="s">
        <v>56</v>
      </c>
      <c r="E464" s="55">
        <f>VLOOKUP(C464,'Active 1'!C$21:E$491,3,FALSE)</f>
        <v>56473.954792296106</v>
      </c>
      <c r="F464" s="55"/>
      <c r="G464" s="55"/>
      <c r="H464" s="55"/>
      <c r="I464" s="55" t="s">
        <v>961</v>
      </c>
      <c r="J464" s="54" t="s">
        <v>962</v>
      </c>
      <c r="K464" s="54" t="s">
        <v>365</v>
      </c>
      <c r="M464" s="55"/>
      <c r="N464" s="56" t="s">
        <v>492</v>
      </c>
    </row>
    <row r="465" spans="1:14" ht="12.75" customHeight="1">
      <c r="A465" s="61" t="s">
        <v>922</v>
      </c>
      <c r="B465" s="62" t="s">
        <v>197</v>
      </c>
      <c r="C465" s="63">
        <v>52013.608999999997</v>
      </c>
      <c r="D465" s="64" t="s">
        <v>56</v>
      </c>
      <c r="E465" s="55">
        <f>VLOOKUP(C465,'Active 1'!C$21:E$491,3,FALSE)</f>
        <v>56550.982689091492</v>
      </c>
      <c r="F465" s="55"/>
      <c r="G465" s="55"/>
      <c r="H465" s="55"/>
      <c r="I465" s="55" t="s">
        <v>969</v>
      </c>
      <c r="J465" s="54" t="s">
        <v>970</v>
      </c>
      <c r="K465" s="54" t="s">
        <v>344</v>
      </c>
      <c r="M465" s="55"/>
      <c r="N465" s="56" t="s">
        <v>492</v>
      </c>
    </row>
    <row r="466" spans="1:14" ht="12.75" customHeight="1">
      <c r="A466" s="61" t="s">
        <v>922</v>
      </c>
      <c r="B466" s="62" t="s">
        <v>197</v>
      </c>
      <c r="C466" s="63">
        <v>52038.648000000001</v>
      </c>
      <c r="D466" s="64" t="s">
        <v>56</v>
      </c>
      <c r="E466" s="55">
        <f>VLOOKUP(C466,'Active 1'!C$21:E$491,3,FALSE)</f>
        <v>56664.44239306586</v>
      </c>
      <c r="F466" s="55"/>
      <c r="G466" s="55"/>
      <c r="H466" s="55"/>
      <c r="I466" s="55" t="s">
        <v>973</v>
      </c>
      <c r="J466" s="54" t="s">
        <v>974</v>
      </c>
      <c r="K466" s="54" t="s">
        <v>900</v>
      </c>
      <c r="M466" s="55"/>
      <c r="N466" s="56" t="s">
        <v>492</v>
      </c>
    </row>
    <row r="467" spans="1:14" ht="12.75" customHeight="1">
      <c r="A467" s="61" t="s">
        <v>922</v>
      </c>
      <c r="B467" s="62" t="s">
        <v>197</v>
      </c>
      <c r="C467" s="63">
        <v>52042.732000000004</v>
      </c>
      <c r="D467" s="64" t="s">
        <v>56</v>
      </c>
      <c r="E467" s="55">
        <f>VLOOKUP(C467,'Active 1'!C$21:E$491,3,FALSE)</f>
        <v>56682.948301090597</v>
      </c>
      <c r="F467" s="55"/>
      <c r="G467" s="55"/>
      <c r="H467" s="55"/>
      <c r="I467" s="55" t="s">
        <v>977</v>
      </c>
      <c r="J467" s="54" t="s">
        <v>978</v>
      </c>
      <c r="K467" s="54" t="s">
        <v>719</v>
      </c>
      <c r="M467" s="55"/>
      <c r="N467" s="56" t="s">
        <v>492</v>
      </c>
    </row>
    <row r="468" spans="1:14" ht="12.75" customHeight="1">
      <c r="A468" s="61" t="s">
        <v>922</v>
      </c>
      <c r="B468" s="62" t="s">
        <v>197</v>
      </c>
      <c r="C468" s="63">
        <v>52042.733</v>
      </c>
      <c r="D468" s="64" t="s">
        <v>56</v>
      </c>
      <c r="E468" s="55">
        <f>VLOOKUP(C468,'Active 1'!C$21:E$491,3,FALSE)</f>
        <v>56682.952832409886</v>
      </c>
      <c r="F468" s="55"/>
      <c r="G468" s="55"/>
      <c r="H468" s="55"/>
      <c r="I468" s="55" t="s">
        <v>979</v>
      </c>
      <c r="J468" s="54" t="s">
        <v>978</v>
      </c>
      <c r="K468" s="54" t="s">
        <v>365</v>
      </c>
      <c r="M468" s="55"/>
      <c r="N468" s="56" t="s">
        <v>980</v>
      </c>
    </row>
    <row r="469" spans="1:14" ht="12.75" customHeight="1">
      <c r="A469" s="61" t="s">
        <v>922</v>
      </c>
      <c r="B469" s="62" t="s">
        <v>197</v>
      </c>
      <c r="C469" s="63">
        <v>52042.735000000001</v>
      </c>
      <c r="D469" s="64" t="s">
        <v>56</v>
      </c>
      <c r="E469" s="55">
        <f>VLOOKUP(C469,'Active 1'!C$21:E$491,3,FALSE)</f>
        <v>56682.961895048487</v>
      </c>
      <c r="F469" s="55"/>
      <c r="G469" s="55"/>
      <c r="H469" s="55"/>
      <c r="I469" s="55" t="s">
        <v>981</v>
      </c>
      <c r="J469" s="54" t="s">
        <v>978</v>
      </c>
      <c r="K469" s="54" t="s">
        <v>550</v>
      </c>
      <c r="M469" s="55"/>
      <c r="N469" s="56" t="s">
        <v>982</v>
      </c>
    </row>
    <row r="470" spans="1:14" ht="12.75" customHeight="1">
      <c r="A470" s="61" t="s">
        <v>922</v>
      </c>
      <c r="B470" s="62" t="s">
        <v>197</v>
      </c>
      <c r="C470" s="63">
        <v>52077.72</v>
      </c>
      <c r="D470" s="64" t="s">
        <v>56</v>
      </c>
      <c r="E470" s="55">
        <f>VLOOKUP(C470,'Active 1'!C$21:E$491,3,FALSE)</f>
        <v>56841.49010078924</v>
      </c>
      <c r="F470" s="55"/>
      <c r="G470" s="55"/>
      <c r="H470" s="55"/>
      <c r="I470" s="55" t="s">
        <v>983</v>
      </c>
      <c r="J470" s="54" t="s">
        <v>984</v>
      </c>
      <c r="K470" s="54" t="s">
        <v>467</v>
      </c>
      <c r="M470" s="55"/>
      <c r="N470" s="56" t="s">
        <v>980</v>
      </c>
    </row>
    <row r="471" spans="1:14" ht="12.75" customHeight="1">
      <c r="A471" s="61" t="s">
        <v>922</v>
      </c>
      <c r="B471" s="62" t="s">
        <v>197</v>
      </c>
      <c r="C471" s="63">
        <v>52370.678</v>
      </c>
      <c r="D471" s="64" t="s">
        <v>56</v>
      </c>
      <c r="E471" s="55">
        <f>VLOOKUP(C471,'Active 1'!C$21:E$491,3,FALSE)</f>
        <v>58168.97634053191</v>
      </c>
      <c r="F471" s="55"/>
      <c r="G471" s="55"/>
      <c r="H471" s="55"/>
      <c r="I471" s="55" t="s">
        <v>994</v>
      </c>
      <c r="J471" s="54" t="s">
        <v>995</v>
      </c>
      <c r="K471" s="54" t="s">
        <v>633</v>
      </c>
      <c r="M471" s="55"/>
      <c r="N471" s="56" t="s">
        <v>492</v>
      </c>
    </row>
    <row r="472" spans="1:14" ht="12.75" customHeight="1">
      <c r="A472" s="61" t="s">
        <v>922</v>
      </c>
      <c r="B472" s="62" t="s">
        <v>197</v>
      </c>
      <c r="C472" s="63">
        <v>52370.786</v>
      </c>
      <c r="D472" s="64" t="s">
        <v>56</v>
      </c>
      <c r="E472" s="55">
        <f>VLOOKUP(C472,'Active 1'!C$21:E$491,3,FALSE)</f>
        <v>58169.465723016401</v>
      </c>
      <c r="F472" s="55"/>
      <c r="G472" s="55"/>
      <c r="H472" s="55"/>
      <c r="I472" s="55" t="s">
        <v>996</v>
      </c>
      <c r="J472" s="54" t="s">
        <v>997</v>
      </c>
      <c r="K472" s="54" t="s">
        <v>550</v>
      </c>
      <c r="M472" s="55"/>
      <c r="N472" s="56" t="s">
        <v>492</v>
      </c>
    </row>
    <row r="473" spans="1:14" ht="12.75" customHeight="1">
      <c r="A473" s="61" t="s">
        <v>922</v>
      </c>
      <c r="B473" s="62" t="s">
        <v>197</v>
      </c>
      <c r="C473" s="63">
        <v>52380.608</v>
      </c>
      <c r="D473" s="64" t="s">
        <v>56</v>
      </c>
      <c r="E473" s="55">
        <f>VLOOKUP(C473,'Active 1'!C$21:E$491,3,FALSE)</f>
        <v>58213.972341189496</v>
      </c>
      <c r="F473" s="55"/>
      <c r="G473" s="55"/>
      <c r="H473" s="55"/>
      <c r="I473" s="55" t="s">
        <v>1001</v>
      </c>
      <c r="J473" s="54" t="s">
        <v>999</v>
      </c>
      <c r="K473" s="54" t="s">
        <v>581</v>
      </c>
      <c r="M473" s="55"/>
      <c r="N473" s="56" t="s">
        <v>492</v>
      </c>
    </row>
    <row r="474" spans="1:14" ht="12.75" customHeight="1">
      <c r="A474" s="61" t="s">
        <v>922</v>
      </c>
      <c r="B474" s="62" t="s">
        <v>197</v>
      </c>
      <c r="C474" s="63">
        <v>52405.654999999999</v>
      </c>
      <c r="D474" s="64" t="s">
        <v>56</v>
      </c>
      <c r="E474" s="55">
        <f>VLOOKUP(C474,'Active 1'!C$21:E$491,3,FALSE)</f>
        <v>58327.468295718245</v>
      </c>
      <c r="F474" s="55"/>
      <c r="G474" s="55"/>
      <c r="H474" s="55"/>
      <c r="I474" s="55" t="s">
        <v>1002</v>
      </c>
      <c r="J474" s="54" t="s">
        <v>1003</v>
      </c>
      <c r="K474" s="54" t="s">
        <v>510</v>
      </c>
      <c r="M474" s="55"/>
      <c r="N474" s="56" t="s">
        <v>1004</v>
      </c>
    </row>
    <row r="475" spans="1:14" ht="12.75" customHeight="1">
      <c r="A475" s="61" t="s">
        <v>1000</v>
      </c>
      <c r="B475" s="62" t="s">
        <v>197</v>
      </c>
      <c r="C475" s="63">
        <v>52405.654999999999</v>
      </c>
      <c r="D475" s="64" t="s">
        <v>56</v>
      </c>
      <c r="E475" s="55">
        <f>VLOOKUP(C475,'Active 1'!C$21:E$491,3,FALSE)</f>
        <v>58327.468295718245</v>
      </c>
      <c r="F475" s="55"/>
      <c r="G475" s="55"/>
      <c r="H475" s="55"/>
      <c r="I475" s="55" t="s">
        <v>1002</v>
      </c>
      <c r="J475" s="54" t="s">
        <v>1003</v>
      </c>
      <c r="K475" s="54" t="s">
        <v>510</v>
      </c>
      <c r="M475" s="55"/>
      <c r="N475" s="56" t="s">
        <v>1004</v>
      </c>
    </row>
    <row r="476" spans="1:14" ht="12.75" customHeight="1">
      <c r="A476" s="65" t="s">
        <v>937</v>
      </c>
      <c r="B476" s="62" t="s">
        <v>197</v>
      </c>
      <c r="C476" s="63">
        <v>52412.480000000003</v>
      </c>
      <c r="D476" s="64" t="s">
        <v>56</v>
      </c>
      <c r="E476" s="55">
        <f>VLOOKUP(C476,'Active 1'!C$21:E$491,3,FALSE)</f>
        <v>58358.394549946664</v>
      </c>
      <c r="F476" s="55"/>
      <c r="G476" s="55"/>
      <c r="H476" s="55"/>
      <c r="I476" s="55" t="s">
        <v>1005</v>
      </c>
      <c r="J476" s="54" t="s">
        <v>1006</v>
      </c>
      <c r="K476" s="54" t="s">
        <v>1007</v>
      </c>
      <c r="M476" s="55"/>
      <c r="N476" s="56" t="s">
        <v>1008</v>
      </c>
    </row>
    <row r="477" spans="1:14" ht="12.75" customHeight="1">
      <c r="A477" s="61" t="s">
        <v>922</v>
      </c>
      <c r="B477" s="62" t="s">
        <v>197</v>
      </c>
      <c r="C477" s="63">
        <v>52416.576000000001</v>
      </c>
      <c r="D477" s="64" t="s">
        <v>55</v>
      </c>
      <c r="E477" s="55">
        <f>VLOOKUP(C477,'Active 1'!C$21:E$491,3,FALSE)</f>
        <v>58376.954833802993</v>
      </c>
      <c r="F477" s="55"/>
      <c r="G477" s="55"/>
      <c r="H477" s="55"/>
      <c r="I477" s="55" t="s">
        <v>1009</v>
      </c>
      <c r="J477" s="54" t="s">
        <v>1010</v>
      </c>
      <c r="K477" s="54" t="s">
        <v>365</v>
      </c>
      <c r="M477" s="55" t="s">
        <v>920</v>
      </c>
      <c r="N477" s="56" t="s">
        <v>949</v>
      </c>
    </row>
    <row r="478" spans="1:14" ht="12.75" customHeight="1">
      <c r="A478" s="61" t="s">
        <v>1000</v>
      </c>
      <c r="B478" s="62" t="s">
        <v>197</v>
      </c>
      <c r="C478" s="63">
        <v>53149.701999999997</v>
      </c>
      <c r="D478" s="64" t="s">
        <v>56</v>
      </c>
      <c r="E478" s="55">
        <f>VLOOKUP(C478,'Active 1'!C$21:E$491,3,FALSE)</f>
        <v>61698.982827568609</v>
      </c>
      <c r="F478" s="55"/>
      <c r="G478" s="55"/>
      <c r="H478" s="55"/>
      <c r="I478" s="55" t="s">
        <v>1085</v>
      </c>
      <c r="J478" s="54" t="s">
        <v>1086</v>
      </c>
      <c r="K478" s="54" t="s">
        <v>344</v>
      </c>
      <c r="M478" s="55"/>
      <c r="N478" s="56" t="s">
        <v>1087</v>
      </c>
    </row>
    <row r="479" spans="1:14" ht="12.75" customHeight="1">
      <c r="A479" s="61" t="s">
        <v>1000</v>
      </c>
      <c r="B479" s="62" t="s">
        <v>197</v>
      </c>
      <c r="C479" s="63">
        <v>53530.819000000003</v>
      </c>
      <c r="D479" s="64" t="s">
        <v>56</v>
      </c>
      <c r="E479" s="55" t="e">
        <f>VLOOKUP(C479,'Active 1'!C$21:E$491,3,FALSE)</f>
        <v>#N/A</v>
      </c>
      <c r="F479" s="55"/>
      <c r="G479" s="55"/>
      <c r="H479" s="55"/>
      <c r="I479" s="55" t="s">
        <v>1147</v>
      </c>
      <c r="J479" s="54" t="s">
        <v>1148</v>
      </c>
      <c r="K479" s="54" t="s">
        <v>740</v>
      </c>
      <c r="M479" s="55"/>
      <c r="N479" s="56" t="s">
        <v>1004</v>
      </c>
    </row>
    <row r="480" spans="1:14" ht="12.75" customHeight="1">
      <c r="A480" s="61" t="s">
        <v>1155</v>
      </c>
      <c r="B480" s="62" t="s">
        <v>197</v>
      </c>
      <c r="C480" s="63">
        <v>53847.722999999998</v>
      </c>
      <c r="D480" s="64" t="s">
        <v>56</v>
      </c>
      <c r="E480" s="55" t="e">
        <f>VLOOKUP(C480,'Active 1'!C$21:E$491,3,FALSE)</f>
        <v>#N/A</v>
      </c>
      <c r="F480" s="55"/>
      <c r="G480" s="55"/>
      <c r="H480" s="55"/>
      <c r="I480" s="55" t="s">
        <v>1169</v>
      </c>
      <c r="J480" s="54" t="s">
        <v>1170</v>
      </c>
      <c r="K480" s="54" t="s">
        <v>900</v>
      </c>
      <c r="M480" s="55"/>
      <c r="N480" s="56" t="s">
        <v>1004</v>
      </c>
    </row>
    <row r="481" spans="1:14" ht="12.75" customHeight="1">
      <c r="A481" s="61" t="s">
        <v>1155</v>
      </c>
      <c r="B481" s="62" t="s">
        <v>197</v>
      </c>
      <c r="C481" s="63">
        <v>54196.625999999997</v>
      </c>
      <c r="D481" s="64" t="s">
        <v>56</v>
      </c>
      <c r="E481" s="55" t="e">
        <f>VLOOKUP(C481,'Active 1'!C$21:E$491,3,FALSE)</f>
        <v>#N/A</v>
      </c>
      <c r="F481" s="55"/>
      <c r="G481" s="55"/>
      <c r="H481" s="55"/>
      <c r="I481" s="55" t="s">
        <v>1201</v>
      </c>
      <c r="J481" s="54" t="s">
        <v>1202</v>
      </c>
      <c r="K481" s="54" t="s">
        <v>802</v>
      </c>
      <c r="M481" s="55"/>
      <c r="N481" s="56" t="s">
        <v>1004</v>
      </c>
    </row>
    <row r="482" spans="1:14" ht="12.75" customHeight="1">
      <c r="A482" s="65" t="s">
        <v>1367</v>
      </c>
      <c r="B482" s="62" t="s">
        <v>197</v>
      </c>
      <c r="C482" s="63">
        <v>56005.593999999997</v>
      </c>
      <c r="D482" s="64" t="s">
        <v>56</v>
      </c>
      <c r="E482" s="55" t="e">
        <f>VLOOKUP(C482,'Active 1'!C$21:E$491,3,FALSE)</f>
        <v>#N/A</v>
      </c>
      <c r="F482" s="55"/>
      <c r="G482" s="55"/>
      <c r="H482" s="55"/>
      <c r="I482" s="55" t="s">
        <v>1365</v>
      </c>
      <c r="J482" s="54" t="s">
        <v>1366</v>
      </c>
      <c r="K482" s="54" t="s">
        <v>900</v>
      </c>
      <c r="M482" s="55"/>
      <c r="N482" s="56" t="s">
        <v>1004</v>
      </c>
    </row>
    <row r="483" spans="1:14" ht="12.75" customHeight="1">
      <c r="A483" s="65" t="s">
        <v>1385</v>
      </c>
      <c r="B483" s="62" t="s">
        <v>197</v>
      </c>
      <c r="C483" s="63">
        <v>56447.625999999997</v>
      </c>
      <c r="D483" s="64" t="s">
        <v>56</v>
      </c>
      <c r="E483" s="55" t="e">
        <f>VLOOKUP(C483,'Active 1'!C$21:E$491,3,FALSE)</f>
        <v>#N/A</v>
      </c>
      <c r="F483" s="55"/>
      <c r="G483" s="55"/>
      <c r="H483" s="55"/>
      <c r="I483" s="55" t="s">
        <v>1383</v>
      </c>
      <c r="J483" s="54" t="s">
        <v>1384</v>
      </c>
      <c r="K483" s="54" t="s">
        <v>802</v>
      </c>
      <c r="M483" s="55"/>
      <c r="N483" s="56" t="s">
        <v>1004</v>
      </c>
    </row>
    <row r="484" spans="1:14" ht="12.75" customHeight="1">
      <c r="A484" s="65" t="s">
        <v>1385</v>
      </c>
      <c r="B484" s="62" t="s">
        <v>197</v>
      </c>
      <c r="C484" s="63">
        <v>56458.656999999999</v>
      </c>
      <c r="D484" s="64" t="s">
        <v>56</v>
      </c>
      <c r="E484" s="55" t="e">
        <f>VLOOKUP(C484,'Active 1'!C$21:E$491,3,FALSE)</f>
        <v>#N/A</v>
      </c>
      <c r="F484" s="55"/>
      <c r="G484" s="55"/>
      <c r="H484" s="55"/>
      <c r="I484" s="55" t="s">
        <v>1386</v>
      </c>
      <c r="J484" s="54" t="s">
        <v>1387</v>
      </c>
      <c r="K484" s="54" t="s">
        <v>787</v>
      </c>
      <c r="M484" s="55"/>
      <c r="N484" s="56" t="s">
        <v>1004</v>
      </c>
    </row>
    <row r="485" spans="1:14" ht="12.75" customHeight="1">
      <c r="A485" s="61" t="s">
        <v>413</v>
      </c>
      <c r="B485" s="62" t="s">
        <v>197</v>
      </c>
      <c r="C485" s="63">
        <v>42484.932999999997</v>
      </c>
      <c r="D485" s="64" t="s">
        <v>57</v>
      </c>
      <c r="E485" s="55">
        <f>VLOOKUP(C485,'Active 1'!C$21:E$491,3,FALSE)</f>
        <v>13373.509218606605</v>
      </c>
      <c r="F485" s="55"/>
      <c r="G485" s="55"/>
      <c r="H485" s="55"/>
      <c r="I485" s="55" t="s">
        <v>424</v>
      </c>
      <c r="J485" s="54">
        <v>13373.5</v>
      </c>
      <c r="K485" s="54" t="s">
        <v>425</v>
      </c>
      <c r="M485" s="55" t="s">
        <v>326</v>
      </c>
      <c r="N485" s="56" t="s">
        <v>412</v>
      </c>
    </row>
    <row r="486" spans="1:14" ht="12.75" customHeight="1">
      <c r="A486" s="61" t="s">
        <v>456</v>
      </c>
      <c r="B486" s="62" t="s">
        <v>195</v>
      </c>
      <c r="C486" s="63">
        <v>42785.618799999997</v>
      </c>
      <c r="D486" s="64" t="s">
        <v>57</v>
      </c>
      <c r="E486" s="55">
        <f>VLOOKUP(C486,'Active 1'!C$21:E$491,3,FALSE)</f>
        <v>14736.012587642501</v>
      </c>
      <c r="F486" s="55"/>
      <c r="G486" s="55"/>
      <c r="H486" s="55"/>
      <c r="I486" s="55" t="s">
        <v>455</v>
      </c>
      <c r="J486" s="54">
        <v>14736</v>
      </c>
      <c r="K486" s="54" t="s">
        <v>417</v>
      </c>
      <c r="M486" s="55" t="s">
        <v>326</v>
      </c>
      <c r="N486" s="56" t="s">
        <v>451</v>
      </c>
    </row>
    <row r="487" spans="1:14" ht="12.75" customHeight="1">
      <c r="A487" s="61" t="s">
        <v>456</v>
      </c>
      <c r="B487" s="62" t="s">
        <v>197</v>
      </c>
      <c r="C487" s="63">
        <v>42812.432099999998</v>
      </c>
      <c r="D487" s="64" t="s">
        <v>57</v>
      </c>
      <c r="E487" s="55">
        <f>VLOOKUP(C487,'Active 1'!C$21:E$491,3,FALSE)</f>
        <v>14857.51221145238</v>
      </c>
      <c r="F487" s="55"/>
      <c r="G487" s="55"/>
      <c r="H487" s="55"/>
      <c r="I487" s="55" t="s">
        <v>459</v>
      </c>
      <c r="J487" s="54">
        <v>14857.5</v>
      </c>
      <c r="K487" s="54" t="s">
        <v>460</v>
      </c>
      <c r="M487" s="55" t="s">
        <v>326</v>
      </c>
      <c r="N487" s="56" t="s">
        <v>451</v>
      </c>
    </row>
    <row r="488" spans="1:14" ht="12.75" customHeight="1">
      <c r="A488" s="61" t="s">
        <v>452</v>
      </c>
      <c r="B488" s="62" t="s">
        <v>195</v>
      </c>
      <c r="C488" s="63">
        <v>42812.539199999999</v>
      </c>
      <c r="D488" s="64" t="s">
        <v>57</v>
      </c>
      <c r="E488" s="55">
        <f>VLOOKUP(C488,'Active 1'!C$21:E$491,3,FALSE)</f>
        <v>14857.997515749508</v>
      </c>
      <c r="F488" s="55"/>
      <c r="G488" s="55"/>
      <c r="H488" s="55"/>
      <c r="I488" s="55" t="s">
        <v>461</v>
      </c>
      <c r="J488" s="54">
        <v>14858</v>
      </c>
      <c r="K488" s="54" t="s">
        <v>462</v>
      </c>
      <c r="M488" s="55" t="s">
        <v>326</v>
      </c>
      <c r="N488" s="56" t="s">
        <v>451</v>
      </c>
    </row>
    <row r="489" spans="1:14" ht="12.75" customHeight="1">
      <c r="A489" s="61" t="s">
        <v>568</v>
      </c>
      <c r="B489" s="62" t="s">
        <v>197</v>
      </c>
      <c r="C489" s="63">
        <v>44757.7811</v>
      </c>
      <c r="D489" s="64" t="s">
        <v>57</v>
      </c>
      <c r="E489" s="55">
        <f>VLOOKUP(C489,'Active 1'!C$21:E$491,3,FALSE)</f>
        <v>23672.509682069955</v>
      </c>
      <c r="F489" s="55"/>
      <c r="G489" s="55"/>
      <c r="H489" s="55"/>
      <c r="I489" s="55" t="s">
        <v>565</v>
      </c>
      <c r="J489" s="54">
        <v>23672.5</v>
      </c>
      <c r="K489" s="54" t="s">
        <v>566</v>
      </c>
      <c r="M489" s="55" t="s">
        <v>326</v>
      </c>
      <c r="N489" s="56" t="s">
        <v>567</v>
      </c>
    </row>
    <row r="490" spans="1:14" ht="12.75" customHeight="1">
      <c r="A490" s="61" t="s">
        <v>568</v>
      </c>
      <c r="B490" s="62" t="s">
        <v>195</v>
      </c>
      <c r="C490" s="63">
        <v>44760.760799999996</v>
      </c>
      <c r="D490" s="64" t="s">
        <v>57</v>
      </c>
      <c r="E490" s="55">
        <f>VLOOKUP(C490,'Active 1'!C$21:E$491,3,FALSE)</f>
        <v>23686.011654190723</v>
      </c>
      <c r="F490" s="55"/>
      <c r="G490" s="55"/>
      <c r="H490" s="55"/>
      <c r="I490" s="55" t="s">
        <v>569</v>
      </c>
      <c r="J490" s="54">
        <v>23686</v>
      </c>
      <c r="K490" s="54" t="s">
        <v>570</v>
      </c>
      <c r="M490" s="55" t="s">
        <v>326</v>
      </c>
      <c r="N490" s="56" t="s">
        <v>567</v>
      </c>
    </row>
    <row r="491" spans="1:14" ht="12.75" customHeight="1">
      <c r="A491" s="61" t="s">
        <v>840</v>
      </c>
      <c r="B491" s="62" t="s">
        <v>197</v>
      </c>
      <c r="C491" s="63">
        <v>50855.542699999998</v>
      </c>
      <c r="D491" s="64" t="s">
        <v>57</v>
      </c>
      <c r="E491" s="55">
        <f>VLOOKUP(C491,'Active 1'!C$21:E$491,3,FALSE)</f>
        <v>51303.41451222069</v>
      </c>
      <c r="F491" s="55"/>
      <c r="G491" s="55"/>
      <c r="H491" s="55"/>
      <c r="I491" s="55" t="s">
        <v>837</v>
      </c>
      <c r="J491" s="54">
        <v>51303.5</v>
      </c>
      <c r="K491" s="54" t="s">
        <v>838</v>
      </c>
      <c r="M491" s="55" t="s">
        <v>326</v>
      </c>
      <c r="N491" s="56" t="s">
        <v>839</v>
      </c>
    </row>
    <row r="492" spans="1:14" ht="12.75" customHeight="1">
      <c r="A492" s="61" t="s">
        <v>840</v>
      </c>
      <c r="B492" s="62" t="s">
        <v>195</v>
      </c>
      <c r="C492" s="63">
        <v>50855.649700000002</v>
      </c>
      <c r="D492" s="64" t="s">
        <v>57</v>
      </c>
      <c r="E492" s="55">
        <f>VLOOKUP(C492,'Active 1'!C$21:E$491,3,FALSE)</f>
        <v>51303.899363385899</v>
      </c>
      <c r="F492" s="55"/>
      <c r="G492" s="55"/>
      <c r="H492" s="55"/>
      <c r="I492" s="55" t="s">
        <v>841</v>
      </c>
      <c r="J492" s="54">
        <v>51304</v>
      </c>
      <c r="K492" s="54" t="s">
        <v>842</v>
      </c>
      <c r="M492" s="55" t="s">
        <v>326</v>
      </c>
      <c r="N492" s="56" t="s">
        <v>839</v>
      </c>
    </row>
    <row r="493" spans="1:14" ht="12.75" customHeight="1">
      <c r="A493" s="61" t="s">
        <v>840</v>
      </c>
      <c r="B493" s="62" t="s">
        <v>197</v>
      </c>
      <c r="C493" s="63">
        <v>51250.369299999998</v>
      </c>
      <c r="D493" s="64" t="s">
        <v>56</v>
      </c>
      <c r="E493" s="55">
        <f>VLOOKUP(C493,'Active 1'!C$21:E$491,3,FALSE)</f>
        <v>53092.499905295423</v>
      </c>
      <c r="F493" s="55"/>
      <c r="G493" s="55"/>
      <c r="H493" s="55"/>
      <c r="I493" s="55" t="s">
        <v>873</v>
      </c>
      <c r="J493" s="54">
        <v>53092.5</v>
      </c>
      <c r="K493" s="54" t="s">
        <v>464</v>
      </c>
      <c r="M493" s="55"/>
      <c r="N493" s="56" t="s">
        <v>874</v>
      </c>
    </row>
    <row r="494" spans="1:14" ht="12.75" customHeight="1">
      <c r="A494" s="61" t="s">
        <v>840</v>
      </c>
      <c r="B494" s="62" t="s">
        <v>195</v>
      </c>
      <c r="C494" s="63">
        <v>51250.471299999997</v>
      </c>
      <c r="D494" s="64" t="s">
        <v>56</v>
      </c>
      <c r="E494" s="55">
        <f>VLOOKUP(C494,'Active 1'!C$21:E$491,3,FALSE)</f>
        <v>53092.962099864104</v>
      </c>
      <c r="F494" s="55"/>
      <c r="G494" s="55"/>
      <c r="H494" s="55"/>
      <c r="I494" s="55" t="s">
        <v>875</v>
      </c>
      <c r="J494" s="54">
        <v>53093</v>
      </c>
      <c r="K494" s="54" t="s">
        <v>782</v>
      </c>
      <c r="M494" s="55"/>
      <c r="N494" s="56" t="s">
        <v>876</v>
      </c>
    </row>
    <row r="495" spans="1:14" ht="12.75" customHeight="1">
      <c r="A495" s="61" t="s">
        <v>840</v>
      </c>
      <c r="B495" s="62" t="s">
        <v>195</v>
      </c>
      <c r="C495" s="63">
        <v>51250.477599999998</v>
      </c>
      <c r="D495" s="64" t="s">
        <v>56</v>
      </c>
      <c r="E495" s="55">
        <f>VLOOKUP(C495,'Active 1'!C$21:E$491,3,FALSE)</f>
        <v>53092.990647175706</v>
      </c>
      <c r="F495" s="55"/>
      <c r="G495" s="55"/>
      <c r="H495" s="55"/>
      <c r="I495" s="55" t="s">
        <v>877</v>
      </c>
      <c r="J495" s="54">
        <v>53093</v>
      </c>
      <c r="K495" s="54" t="s">
        <v>878</v>
      </c>
      <c r="M495" s="55"/>
      <c r="N495" s="56" t="s">
        <v>874</v>
      </c>
    </row>
    <row r="496" spans="1:14" ht="12.75" customHeight="1">
      <c r="A496" s="61" t="s">
        <v>840</v>
      </c>
      <c r="B496" s="62" t="s">
        <v>197</v>
      </c>
      <c r="C496" s="63">
        <v>51592.534200000002</v>
      </c>
      <c r="D496" s="64" t="s">
        <v>57</v>
      </c>
      <c r="E496" s="55">
        <f>VLOOKUP(C496,'Active 1'!C$21:E$491,3,FALSE)</f>
        <v>54642.958320743826</v>
      </c>
      <c r="F496" s="55"/>
      <c r="G496" s="55"/>
      <c r="H496" s="55"/>
      <c r="I496" s="55" t="s">
        <v>903</v>
      </c>
      <c r="J496" s="54" t="s">
        <v>904</v>
      </c>
      <c r="K496" s="54" t="s">
        <v>905</v>
      </c>
      <c r="M496" s="55" t="s">
        <v>326</v>
      </c>
      <c r="N496" s="56" t="s">
        <v>835</v>
      </c>
    </row>
    <row r="497" spans="1:14" ht="12.75" customHeight="1">
      <c r="A497" s="61" t="s">
        <v>922</v>
      </c>
      <c r="B497" s="62" t="s">
        <v>197</v>
      </c>
      <c r="C497" s="63">
        <v>51640.643600000003</v>
      </c>
      <c r="D497" s="64" t="s">
        <v>55</v>
      </c>
      <c r="E497" s="55">
        <f>VLOOKUP(C497,'Active 1'!C$21:E$491,3,FALSE)</f>
        <v>54860.957373516845</v>
      </c>
      <c r="F497" s="55"/>
      <c r="G497" s="55"/>
      <c r="H497" s="55"/>
      <c r="I497" s="55" t="s">
        <v>918</v>
      </c>
      <c r="J497" s="54" t="s">
        <v>919</v>
      </c>
      <c r="K497" s="54" t="s">
        <v>864</v>
      </c>
      <c r="M497" s="55" t="s">
        <v>920</v>
      </c>
      <c r="N497" s="56" t="s">
        <v>921</v>
      </c>
    </row>
    <row r="498" spans="1:14" ht="12.75" customHeight="1">
      <c r="A498" s="61" t="s">
        <v>840</v>
      </c>
      <c r="B498" s="62" t="s">
        <v>197</v>
      </c>
      <c r="C498" s="63">
        <v>51670.431799999998</v>
      </c>
      <c r="D498" s="64" t="s">
        <v>56</v>
      </c>
      <c r="E498" s="55">
        <f>VLOOKUP(C498,'Active 1'!C$21:E$491,3,FALSE)</f>
        <v>54995.937219114843</v>
      </c>
      <c r="F498" s="55"/>
      <c r="G498" s="55"/>
      <c r="H498" s="55"/>
      <c r="I498" s="55" t="s">
        <v>938</v>
      </c>
      <c r="J498" s="54" t="s">
        <v>935</v>
      </c>
      <c r="K498" s="54" t="s">
        <v>939</v>
      </c>
      <c r="M498" s="55"/>
      <c r="N498" s="56" t="s">
        <v>940</v>
      </c>
    </row>
    <row r="499" spans="1:14" ht="12.75" customHeight="1">
      <c r="A499" s="61" t="s">
        <v>922</v>
      </c>
      <c r="B499" s="62" t="s">
        <v>197</v>
      </c>
      <c r="C499" s="63">
        <v>51956.6659</v>
      </c>
      <c r="D499" s="64" t="s">
        <v>55</v>
      </c>
      <c r="E499" s="55">
        <f>VLOOKUP(C499,'Active 1'!C$21:E$491,3,FALSE)</f>
        <v>56292.955321010442</v>
      </c>
      <c r="F499" s="55"/>
      <c r="G499" s="55"/>
      <c r="H499" s="55"/>
      <c r="I499" s="55" t="s">
        <v>946</v>
      </c>
      <c r="J499" s="54" t="s">
        <v>947</v>
      </c>
      <c r="K499" s="54" t="s">
        <v>948</v>
      </c>
      <c r="M499" s="55" t="s">
        <v>920</v>
      </c>
      <c r="N499" s="56" t="s">
        <v>949</v>
      </c>
    </row>
    <row r="500" spans="1:14" ht="12.75" customHeight="1">
      <c r="A500" s="61" t="s">
        <v>954</v>
      </c>
      <c r="B500" s="62" t="s">
        <v>197</v>
      </c>
      <c r="C500" s="63">
        <v>51967.480199999998</v>
      </c>
      <c r="D500" s="64" t="s">
        <v>57</v>
      </c>
      <c r="E500" s="55">
        <f>VLOOKUP(C500,'Active 1'!C$21:E$491,3,FALSE)</f>
        <v>56341.958367325773</v>
      </c>
      <c r="F500" s="55"/>
      <c r="G500" s="55"/>
      <c r="H500" s="55"/>
      <c r="I500" s="55" t="s">
        <v>952</v>
      </c>
      <c r="J500" s="54" t="s">
        <v>953</v>
      </c>
      <c r="K500" s="54" t="s">
        <v>905</v>
      </c>
      <c r="M500" s="55" t="s">
        <v>326</v>
      </c>
      <c r="N500" s="56" t="s">
        <v>335</v>
      </c>
    </row>
    <row r="501" spans="1:14" ht="12.75" customHeight="1">
      <c r="A501" s="61" t="s">
        <v>922</v>
      </c>
      <c r="B501" s="62" t="s">
        <v>197</v>
      </c>
      <c r="C501" s="63">
        <v>51977.631099999999</v>
      </c>
      <c r="D501" s="64" t="s">
        <v>55</v>
      </c>
      <c r="E501" s="55">
        <f>VLOOKUP(C501,'Active 1'!C$21:E$491,3,FALSE)</f>
        <v>56387.955336416926</v>
      </c>
      <c r="F501" s="55"/>
      <c r="G501" s="55"/>
      <c r="H501" s="55"/>
      <c r="I501" s="55" t="s">
        <v>955</v>
      </c>
      <c r="J501" s="54" t="s">
        <v>956</v>
      </c>
      <c r="K501" s="54" t="s">
        <v>948</v>
      </c>
      <c r="M501" s="55" t="s">
        <v>920</v>
      </c>
      <c r="N501" s="56" t="s">
        <v>949</v>
      </c>
    </row>
    <row r="502" spans="1:14" ht="12.75" customHeight="1">
      <c r="A502" s="61" t="s">
        <v>922</v>
      </c>
      <c r="B502" s="62" t="s">
        <v>197</v>
      </c>
      <c r="C502" s="63">
        <v>52019.561800000003</v>
      </c>
      <c r="D502" s="64" t="s">
        <v>55</v>
      </c>
      <c r="E502" s="55">
        <f>VLOOKUP(C502,'Active 1'!C$21:E$491,3,FALSE)</f>
        <v>56577.956726625707</v>
      </c>
      <c r="F502" s="55"/>
      <c r="G502" s="55"/>
      <c r="H502" s="55"/>
      <c r="I502" s="55" t="s">
        <v>971</v>
      </c>
      <c r="J502" s="54" t="s">
        <v>972</v>
      </c>
      <c r="K502" s="54" t="s">
        <v>805</v>
      </c>
      <c r="M502" s="55" t="s">
        <v>920</v>
      </c>
      <c r="N502" s="56" t="s">
        <v>949</v>
      </c>
    </row>
    <row r="503" spans="1:14" ht="12.75" customHeight="1">
      <c r="A503" s="61" t="s">
        <v>922</v>
      </c>
      <c r="B503" s="62" t="s">
        <v>197</v>
      </c>
      <c r="C503" s="63">
        <v>52244.882700000002</v>
      </c>
      <c r="D503" s="64" t="s">
        <v>55</v>
      </c>
      <c r="E503" s="55">
        <f>VLOOKUP(C503,'Active 1'!C$21:E$491,3,FALSE)</f>
        <v>57598.95766968387</v>
      </c>
      <c r="F503" s="55"/>
      <c r="G503" s="55"/>
      <c r="H503" s="55"/>
      <c r="I503" s="55" t="s">
        <v>985</v>
      </c>
      <c r="J503" s="54" t="s">
        <v>986</v>
      </c>
      <c r="K503" s="54" t="s">
        <v>930</v>
      </c>
      <c r="M503" s="55" t="s">
        <v>920</v>
      </c>
      <c r="N503" s="56" t="s">
        <v>949</v>
      </c>
    </row>
    <row r="504" spans="1:14" ht="12.75" customHeight="1">
      <c r="A504" s="61" t="s">
        <v>922</v>
      </c>
      <c r="B504" s="62" t="s">
        <v>197</v>
      </c>
      <c r="C504" s="63">
        <v>52279.860999999997</v>
      </c>
      <c r="D504" s="64" t="s">
        <v>55</v>
      </c>
      <c r="E504" s="55">
        <f>VLOOKUP(C504,'Active 1'!C$21:E$491,3,FALSE)</f>
        <v>57757.455515585279</v>
      </c>
      <c r="F504" s="55"/>
      <c r="G504" s="55"/>
      <c r="H504" s="55"/>
      <c r="I504" s="55" t="s">
        <v>987</v>
      </c>
      <c r="J504" s="54" t="s">
        <v>988</v>
      </c>
      <c r="K504" s="54" t="s">
        <v>860</v>
      </c>
      <c r="M504" s="55" t="s">
        <v>920</v>
      </c>
      <c r="N504" s="56" t="s">
        <v>949</v>
      </c>
    </row>
    <row r="505" spans="1:14" ht="12.75" customHeight="1">
      <c r="A505" s="61" t="s">
        <v>922</v>
      </c>
      <c r="B505" s="62" t="s">
        <v>197</v>
      </c>
      <c r="C505" s="63">
        <v>52307.778100000003</v>
      </c>
      <c r="D505" s="64" t="s">
        <v>56</v>
      </c>
      <c r="E505" s="55">
        <f>VLOOKUP(C505,'Active 1'!C$21:E$491,3,FALSE)</f>
        <v>57883.956809639472</v>
      </c>
      <c r="F505" s="55"/>
      <c r="G505" s="55"/>
      <c r="H505" s="55"/>
      <c r="I505" s="55" t="s">
        <v>989</v>
      </c>
      <c r="J505" s="54" t="s">
        <v>990</v>
      </c>
      <c r="K505" s="54" t="s">
        <v>805</v>
      </c>
      <c r="M505" s="55"/>
      <c r="N505" s="56" t="s">
        <v>949</v>
      </c>
    </row>
    <row r="506" spans="1:14" ht="12.75" customHeight="1">
      <c r="A506" s="61" t="s">
        <v>922</v>
      </c>
      <c r="B506" s="62" t="s">
        <v>197</v>
      </c>
      <c r="C506" s="63">
        <v>52345.6253</v>
      </c>
      <c r="D506" s="64" t="s">
        <v>56</v>
      </c>
      <c r="E506" s="55">
        <f>VLOOKUP(C506,'Active 1'!C$21:E$491,3,FALSE)</f>
        <v>58055.454557483143</v>
      </c>
      <c r="F506" s="55"/>
      <c r="G506" s="55"/>
      <c r="H506" s="55"/>
      <c r="I506" s="55" t="s">
        <v>991</v>
      </c>
      <c r="J506" s="54" t="s">
        <v>992</v>
      </c>
      <c r="K506" s="54" t="s">
        <v>993</v>
      </c>
      <c r="M506" s="55"/>
      <c r="N506" s="56" t="s">
        <v>949</v>
      </c>
    </row>
    <row r="507" spans="1:14" ht="12.75" customHeight="1">
      <c r="A507" s="61" t="s">
        <v>1000</v>
      </c>
      <c r="B507" s="62" t="s">
        <v>197</v>
      </c>
      <c r="C507" s="63">
        <v>52380.604399999997</v>
      </c>
      <c r="D507" s="64" t="s">
        <v>55</v>
      </c>
      <c r="E507" s="55">
        <f>VLOOKUP(C507,'Active 1'!C$21:E$491,3,FALSE)</f>
        <v>58213.956028439999</v>
      </c>
      <c r="F507" s="55"/>
      <c r="G507" s="55"/>
      <c r="H507" s="55"/>
      <c r="I507" s="55" t="s">
        <v>998</v>
      </c>
      <c r="J507" s="54" t="s">
        <v>999</v>
      </c>
      <c r="K507" s="54" t="s">
        <v>888</v>
      </c>
      <c r="M507" s="55" t="s">
        <v>920</v>
      </c>
      <c r="N507" s="56" t="s">
        <v>921</v>
      </c>
    </row>
    <row r="508" spans="1:14" ht="12.75" customHeight="1">
      <c r="A508" s="61" t="s">
        <v>1000</v>
      </c>
      <c r="B508" s="62" t="s">
        <v>197</v>
      </c>
      <c r="C508" s="63">
        <v>52624.905400000003</v>
      </c>
      <c r="D508" s="64" t="s">
        <v>55</v>
      </c>
      <c r="E508" s="55">
        <f>VLOOKUP(C508,'Active 1'!C$21:E$491,3,FALSE)</f>
        <v>59320.96186496054</v>
      </c>
      <c r="F508" s="55"/>
      <c r="G508" s="55"/>
      <c r="H508" s="55"/>
      <c r="I508" s="55" t="s">
        <v>1011</v>
      </c>
      <c r="J508" s="54" t="s">
        <v>1012</v>
      </c>
      <c r="K508" s="54" t="s">
        <v>782</v>
      </c>
      <c r="M508" s="55" t="s">
        <v>920</v>
      </c>
      <c r="N508" s="56" t="s">
        <v>949</v>
      </c>
    </row>
    <row r="509" spans="1:14" ht="12.75" customHeight="1">
      <c r="A509" s="65" t="s">
        <v>1017</v>
      </c>
      <c r="B509" s="62" t="s">
        <v>197</v>
      </c>
      <c r="C509" s="63">
        <v>52644.323400000001</v>
      </c>
      <c r="D509" s="64" t="s">
        <v>57</v>
      </c>
      <c r="E509" s="55">
        <f>VLOOKUP(C509,'Active 1'!C$21:E$491,3,FALSE)</f>
        <v>59408.95102314472</v>
      </c>
      <c r="F509" s="55"/>
      <c r="G509" s="55"/>
      <c r="H509" s="55"/>
      <c r="I509" s="55" t="s">
        <v>1013</v>
      </c>
      <c r="J509" s="54" t="s">
        <v>1014</v>
      </c>
      <c r="K509" s="54" t="s">
        <v>1015</v>
      </c>
      <c r="M509" s="55" t="s">
        <v>326</v>
      </c>
      <c r="N509" s="56" t="s">
        <v>1016</v>
      </c>
    </row>
    <row r="510" spans="1:14" ht="12.75" customHeight="1">
      <c r="A510" s="61" t="s">
        <v>1000</v>
      </c>
      <c r="B510" s="62" t="s">
        <v>197</v>
      </c>
      <c r="C510" s="63">
        <v>52683.936300000001</v>
      </c>
      <c r="D510" s="64" t="s">
        <v>55</v>
      </c>
      <c r="E510" s="55">
        <f>VLOOKUP(C510,'Active 1'!C$21:E$491,3,FALSE)</f>
        <v>59588.449721477933</v>
      </c>
      <c r="F510" s="55"/>
      <c r="G510" s="55"/>
      <c r="H510" s="55"/>
      <c r="I510" s="55" t="s">
        <v>1022</v>
      </c>
      <c r="J510" s="54" t="s">
        <v>1023</v>
      </c>
      <c r="K510" s="54" t="s">
        <v>1024</v>
      </c>
      <c r="M510" s="55" t="s">
        <v>920</v>
      </c>
      <c r="N510" s="56" t="s">
        <v>949</v>
      </c>
    </row>
    <row r="511" spans="1:14" ht="12.75" customHeight="1">
      <c r="A511" s="61" t="s">
        <v>1000</v>
      </c>
      <c r="B511" s="62" t="s">
        <v>197</v>
      </c>
      <c r="C511" s="63">
        <v>52707.770799999998</v>
      </c>
      <c r="D511" s="64" t="s">
        <v>55</v>
      </c>
      <c r="E511" s="55">
        <f>VLOOKUP(C511,'Active 1'!C$21:E$491,3,FALSE)</f>
        <v>59696.451451354376</v>
      </c>
      <c r="F511" s="55"/>
      <c r="G511" s="55"/>
      <c r="H511" s="55"/>
      <c r="I511" s="55" t="s">
        <v>1025</v>
      </c>
      <c r="J511" s="54" t="s">
        <v>1026</v>
      </c>
      <c r="K511" s="54" t="s">
        <v>1027</v>
      </c>
      <c r="M511" s="55" t="s">
        <v>920</v>
      </c>
      <c r="N511" s="56" t="s">
        <v>492</v>
      </c>
    </row>
    <row r="512" spans="1:14" ht="12.75" customHeight="1">
      <c r="A512" s="61" t="s">
        <v>1000</v>
      </c>
      <c r="B512" s="62" t="s">
        <v>197</v>
      </c>
      <c r="C512" s="63">
        <v>52739.769800000002</v>
      </c>
      <c r="D512" s="64" t="s">
        <v>55</v>
      </c>
      <c r="E512" s="55">
        <f>VLOOKUP(C512,'Active 1'!C$21:E$491,3,FALSE)</f>
        <v>59841.449137662763</v>
      </c>
      <c r="F512" s="55"/>
      <c r="G512" s="55"/>
      <c r="H512" s="55"/>
      <c r="I512" s="55" t="s">
        <v>1036</v>
      </c>
      <c r="J512" s="54" t="s">
        <v>1037</v>
      </c>
      <c r="K512" s="54" t="s">
        <v>1038</v>
      </c>
      <c r="M512" s="55" t="s">
        <v>920</v>
      </c>
      <c r="N512" s="56" t="s">
        <v>492</v>
      </c>
    </row>
    <row r="513" spans="1:14" ht="12.75" customHeight="1">
      <c r="A513" s="65" t="s">
        <v>1043</v>
      </c>
      <c r="B513" s="62" t="s">
        <v>197</v>
      </c>
      <c r="C513" s="63">
        <v>52800.016499999998</v>
      </c>
      <c r="D513" s="64" t="s">
        <v>57</v>
      </c>
      <c r="E513" s="55">
        <f>VLOOKUP(C513,'Active 1'!C$21:E$491,3,FALSE)</f>
        <v>60114.446172186137</v>
      </c>
      <c r="F513" s="55"/>
      <c r="G513" s="55"/>
      <c r="H513" s="55"/>
      <c r="I513" s="55" t="s">
        <v>1039</v>
      </c>
      <c r="J513" s="54" t="s">
        <v>1040</v>
      </c>
      <c r="K513" s="54" t="s">
        <v>1041</v>
      </c>
      <c r="M513" s="55" t="s">
        <v>326</v>
      </c>
      <c r="N513" s="56" t="s">
        <v>1042</v>
      </c>
    </row>
    <row r="514" spans="1:14" ht="12.75" customHeight="1">
      <c r="A514" s="61" t="s">
        <v>1000</v>
      </c>
      <c r="B514" s="62" t="s">
        <v>197</v>
      </c>
      <c r="C514" s="63">
        <v>53064.950700000001</v>
      </c>
      <c r="D514" s="64" t="s">
        <v>55</v>
      </c>
      <c r="E514" s="55">
        <f>VLOOKUP(C514,'Active 1'!C$21:E$491,3,FALSE)</f>
        <v>61314.947626105262</v>
      </c>
      <c r="F514" s="55"/>
      <c r="G514" s="55"/>
      <c r="H514" s="55"/>
      <c r="I514" s="55" t="s">
        <v>1044</v>
      </c>
      <c r="J514" s="54" t="s">
        <v>1045</v>
      </c>
      <c r="K514" s="54" t="s">
        <v>1046</v>
      </c>
      <c r="M514" s="55" t="s">
        <v>920</v>
      </c>
      <c r="N514" s="56" t="s">
        <v>949</v>
      </c>
    </row>
    <row r="515" spans="1:14" ht="12.75" customHeight="1">
      <c r="A515" s="65" t="s">
        <v>1055</v>
      </c>
      <c r="B515" s="62" t="s">
        <v>197</v>
      </c>
      <c r="C515" s="63">
        <v>53078.080800000003</v>
      </c>
      <c r="D515" s="64" t="s">
        <v>57</v>
      </c>
      <c r="E515" s="55">
        <f>VLOOKUP(C515,'Active 1'!C$21:E$491,3,FALSE)</f>
        <v>61374.444301657553</v>
      </c>
      <c r="F515" s="55"/>
      <c r="G515" s="55"/>
      <c r="H515" s="55"/>
      <c r="I515" s="55" t="s">
        <v>1052</v>
      </c>
      <c r="J515" s="54" t="s">
        <v>1053</v>
      </c>
      <c r="K515" s="54" t="s">
        <v>1054</v>
      </c>
      <c r="M515" s="55" t="s">
        <v>326</v>
      </c>
      <c r="N515" s="56" t="s">
        <v>847</v>
      </c>
    </row>
    <row r="516" spans="1:14" ht="12.75" customHeight="1">
      <c r="A516" s="65" t="s">
        <v>1055</v>
      </c>
      <c r="B516" s="62" t="s">
        <v>197</v>
      </c>
      <c r="C516" s="63">
        <v>53078.191599999998</v>
      </c>
      <c r="D516" s="64" t="s">
        <v>57</v>
      </c>
      <c r="E516" s="55">
        <f>VLOOKUP(C516,'Active 1'!C$21:E$491,3,FALSE)</f>
        <v>61374.946371836071</v>
      </c>
      <c r="F516" s="55"/>
      <c r="G516" s="55"/>
      <c r="H516" s="55"/>
      <c r="I516" s="55" t="s">
        <v>1056</v>
      </c>
      <c r="J516" s="54" t="s">
        <v>1057</v>
      </c>
      <c r="K516" s="54" t="s">
        <v>1058</v>
      </c>
      <c r="M516" s="55" t="s">
        <v>326</v>
      </c>
      <c r="N516" s="56" t="s">
        <v>847</v>
      </c>
    </row>
    <row r="517" spans="1:14" ht="12.75" customHeight="1">
      <c r="A517" s="65" t="s">
        <v>1055</v>
      </c>
      <c r="B517" s="62" t="s">
        <v>197</v>
      </c>
      <c r="C517" s="63">
        <v>53112.172899999998</v>
      </c>
      <c r="D517" s="64" t="s">
        <v>57</v>
      </c>
      <c r="E517" s="55">
        <f>VLOOKUP(C517,'Active 1'!C$21:E$491,3,FALSE)</f>
        <v>61528.926492394537</v>
      </c>
      <c r="F517" s="55"/>
      <c r="G517" s="55"/>
      <c r="H517" s="55"/>
      <c r="I517" s="55" t="s">
        <v>1072</v>
      </c>
      <c r="J517" s="54" t="s">
        <v>1073</v>
      </c>
      <c r="K517" s="54" t="s">
        <v>1074</v>
      </c>
      <c r="M517" s="55" t="s">
        <v>326</v>
      </c>
      <c r="N517" s="56" t="s">
        <v>1075</v>
      </c>
    </row>
    <row r="518" spans="1:14" ht="12.75" customHeight="1">
      <c r="A518" s="61" t="s">
        <v>1000</v>
      </c>
      <c r="B518" s="62" t="s">
        <v>197</v>
      </c>
      <c r="C518" s="63">
        <v>53189.638200000001</v>
      </c>
      <c r="D518" s="64" t="s">
        <v>55</v>
      </c>
      <c r="E518" s="55">
        <f>VLOOKUP(C518,'Active 1'!C$21:E$491,3,FALSE)</f>
        <v>61879.946501431812</v>
      </c>
      <c r="F518" s="55"/>
      <c r="G518" s="55"/>
      <c r="H518" s="55"/>
      <c r="I518" s="55" t="s">
        <v>1088</v>
      </c>
      <c r="J518" s="54" t="s">
        <v>1089</v>
      </c>
      <c r="K518" s="54" t="s">
        <v>1058</v>
      </c>
      <c r="M518" s="55" t="s">
        <v>920</v>
      </c>
      <c r="N518" s="56" t="s">
        <v>492</v>
      </c>
    </row>
    <row r="519" spans="1:14" ht="12.75" customHeight="1">
      <c r="A519" s="61" t="s">
        <v>1000</v>
      </c>
      <c r="B519" s="62" t="s">
        <v>197</v>
      </c>
      <c r="C519" s="63">
        <v>53339.925600000002</v>
      </c>
      <c r="D519" s="64" t="s">
        <v>55</v>
      </c>
      <c r="E519" s="55" t="e">
        <f>VLOOKUP(C519,'Active 1'!C$21:E$491,3,FALSE)</f>
        <v>#N/A</v>
      </c>
      <c r="F519" s="55"/>
      <c r="G519" s="55"/>
      <c r="H519" s="55"/>
      <c r="I519" s="55" t="s">
        <v>1090</v>
      </c>
      <c r="J519" s="54" t="s">
        <v>1091</v>
      </c>
      <c r="K519" s="54" t="s">
        <v>1058</v>
      </c>
      <c r="M519" s="55" t="s">
        <v>920</v>
      </c>
      <c r="N519" s="56" t="s">
        <v>949</v>
      </c>
    </row>
    <row r="520" spans="1:14" ht="12.75" customHeight="1">
      <c r="A520" s="65" t="s">
        <v>1095</v>
      </c>
      <c r="B520" s="62" t="s">
        <v>197</v>
      </c>
      <c r="C520" s="63">
        <v>53438.130700000002</v>
      </c>
      <c r="D520" s="64" t="s">
        <v>57</v>
      </c>
      <c r="E520" s="55" t="e">
        <f>VLOOKUP(C520,'Active 1'!C$21:E$491,3,FALSE)</f>
        <v>#N/A</v>
      </c>
      <c r="F520" s="55"/>
      <c r="G520" s="55"/>
      <c r="H520" s="55"/>
      <c r="I520" s="55" t="s">
        <v>1092</v>
      </c>
      <c r="J520" s="54" t="s">
        <v>1093</v>
      </c>
      <c r="K520" s="54" t="s">
        <v>1094</v>
      </c>
      <c r="M520" s="55" t="s">
        <v>326</v>
      </c>
      <c r="N520" s="56" t="s">
        <v>1075</v>
      </c>
    </row>
    <row r="521" spans="1:14" ht="12.75" customHeight="1">
      <c r="A521" s="65" t="s">
        <v>1095</v>
      </c>
      <c r="B521" s="62" t="s">
        <v>197</v>
      </c>
      <c r="C521" s="63">
        <v>53438.241600000001</v>
      </c>
      <c r="D521" s="64" t="s">
        <v>57</v>
      </c>
      <c r="E521" s="55" t="e">
        <f>VLOOKUP(C521,'Active 1'!C$21:E$491,3,FALSE)</f>
        <v>#N/A</v>
      </c>
      <c r="F521" s="55"/>
      <c r="G521" s="55"/>
      <c r="H521" s="55"/>
      <c r="I521" s="55" t="s">
        <v>1096</v>
      </c>
      <c r="J521" s="54" t="s">
        <v>1097</v>
      </c>
      <c r="K521" s="54" t="s">
        <v>1049</v>
      </c>
      <c r="M521" s="55" t="s">
        <v>326</v>
      </c>
      <c r="N521" s="56" t="s">
        <v>1075</v>
      </c>
    </row>
    <row r="522" spans="1:14" ht="12.75" customHeight="1">
      <c r="A522" s="61" t="s">
        <v>1000</v>
      </c>
      <c r="B522" s="62" t="s">
        <v>197</v>
      </c>
      <c r="C522" s="63">
        <v>53442.875500000002</v>
      </c>
      <c r="D522" s="64" t="s">
        <v>55</v>
      </c>
      <c r="E522" s="55" t="e">
        <f>VLOOKUP(C522,'Active 1'!C$21:E$491,3,FALSE)</f>
        <v>#N/A</v>
      </c>
      <c r="F522" s="55"/>
      <c r="G522" s="55"/>
      <c r="H522" s="55"/>
      <c r="I522" s="55" t="s">
        <v>1098</v>
      </c>
      <c r="J522" s="54" t="s">
        <v>1099</v>
      </c>
      <c r="K522" s="54" t="s">
        <v>1100</v>
      </c>
      <c r="M522" s="55" t="s">
        <v>920</v>
      </c>
      <c r="N522" s="56" t="s">
        <v>492</v>
      </c>
    </row>
    <row r="523" spans="1:14" ht="12.75" customHeight="1">
      <c r="A523" s="61" t="s">
        <v>1000</v>
      </c>
      <c r="B523" s="62" t="s">
        <v>197</v>
      </c>
      <c r="C523" s="63">
        <v>53470.792000000001</v>
      </c>
      <c r="D523" s="64" t="s">
        <v>55</v>
      </c>
      <c r="E523" s="55" t="e">
        <f>VLOOKUP(C523,'Active 1'!C$21:E$491,3,FALSE)</f>
        <v>#N/A</v>
      </c>
      <c r="F523" s="55"/>
      <c r="G523" s="55"/>
      <c r="H523" s="55"/>
      <c r="I523" s="55" t="s">
        <v>1126</v>
      </c>
      <c r="J523" s="54" t="s">
        <v>1127</v>
      </c>
      <c r="K523" s="54" t="s">
        <v>1054</v>
      </c>
      <c r="M523" s="55" t="s">
        <v>920</v>
      </c>
      <c r="N523" s="56" t="s">
        <v>949</v>
      </c>
    </row>
    <row r="524" spans="1:14" ht="12.75" customHeight="1">
      <c r="A524" s="61" t="s">
        <v>1000</v>
      </c>
      <c r="B524" s="62" t="s">
        <v>197</v>
      </c>
      <c r="C524" s="63">
        <v>53509.411200000002</v>
      </c>
      <c r="D524" s="64" t="s">
        <v>55</v>
      </c>
      <c r="E524" s="55" t="e">
        <f>VLOOKUP(C524,'Active 1'!C$21:E$491,3,FALSE)</f>
        <v>#N/A</v>
      </c>
      <c r="F524" s="55"/>
      <c r="G524" s="55"/>
      <c r="H524" s="55"/>
      <c r="I524" s="55" t="s">
        <v>1139</v>
      </c>
      <c r="J524" s="54" t="s">
        <v>1140</v>
      </c>
      <c r="K524" s="54" t="s">
        <v>1141</v>
      </c>
      <c r="M524" s="55" t="s">
        <v>920</v>
      </c>
      <c r="N524" s="56" t="s">
        <v>1142</v>
      </c>
    </row>
    <row r="525" spans="1:14" ht="12.75" customHeight="1">
      <c r="A525" s="61" t="s">
        <v>1155</v>
      </c>
      <c r="B525" s="62" t="s">
        <v>197</v>
      </c>
      <c r="C525" s="63">
        <v>53799.724000000002</v>
      </c>
      <c r="D525" s="64" t="s">
        <v>55</v>
      </c>
      <c r="E525" s="55" t="e">
        <f>VLOOKUP(C525,'Active 1'!C$21:E$491,3,FALSE)</f>
        <v>#N/A</v>
      </c>
      <c r="F525" s="55"/>
      <c r="G525" s="55"/>
      <c r="H525" s="55"/>
      <c r="I525" s="55" t="s">
        <v>1153</v>
      </c>
      <c r="J525" s="54" t="s">
        <v>1154</v>
      </c>
      <c r="K525" s="54" t="s">
        <v>1141</v>
      </c>
      <c r="M525" s="55" t="s">
        <v>920</v>
      </c>
      <c r="N525" s="56" t="s">
        <v>492</v>
      </c>
    </row>
    <row r="526" spans="1:14" ht="12.75" customHeight="1">
      <c r="A526" s="65" t="s">
        <v>1175</v>
      </c>
      <c r="B526" s="62" t="s">
        <v>197</v>
      </c>
      <c r="C526" s="63">
        <v>53850.369500000001</v>
      </c>
      <c r="D526" s="64" t="s">
        <v>57</v>
      </c>
      <c r="E526" s="55" t="e">
        <f>VLOOKUP(C526,'Active 1'!C$21:E$491,3,FALSE)</f>
        <v>#N/A</v>
      </c>
      <c r="F526" s="55"/>
      <c r="G526" s="55"/>
      <c r="H526" s="55"/>
      <c r="I526" s="55" t="s">
        <v>1171</v>
      </c>
      <c r="J526" s="54" t="s">
        <v>1172</v>
      </c>
      <c r="K526" s="54" t="s">
        <v>1173</v>
      </c>
      <c r="M526" s="55" t="s">
        <v>326</v>
      </c>
      <c r="N526" s="56" t="s">
        <v>1174</v>
      </c>
    </row>
    <row r="527" spans="1:14" ht="12.75" customHeight="1">
      <c r="A527" s="61" t="s">
        <v>1155</v>
      </c>
      <c r="B527" s="62" t="s">
        <v>197</v>
      </c>
      <c r="C527" s="63">
        <v>54170.916100000002</v>
      </c>
      <c r="D527" s="64" t="s">
        <v>55</v>
      </c>
      <c r="E527" s="55" t="e">
        <f>VLOOKUP(C527,'Active 1'!C$21:E$491,3,FALSE)</f>
        <v>#N/A</v>
      </c>
      <c r="F527" s="55"/>
      <c r="G527" s="55"/>
      <c r="H527" s="55"/>
      <c r="I527" s="55" t="s">
        <v>1186</v>
      </c>
      <c r="J527" s="54" t="s">
        <v>1187</v>
      </c>
      <c r="K527" s="54" t="s">
        <v>1188</v>
      </c>
      <c r="M527" s="55" t="s">
        <v>920</v>
      </c>
      <c r="N527" s="56" t="s">
        <v>492</v>
      </c>
    </row>
    <row r="528" spans="1:14" ht="12.75" customHeight="1">
      <c r="A528" s="61" t="s">
        <v>1155</v>
      </c>
      <c r="B528" s="62" t="s">
        <v>197</v>
      </c>
      <c r="C528" s="63">
        <v>54267.683299999997</v>
      </c>
      <c r="D528" s="64" t="s">
        <v>55</v>
      </c>
      <c r="E528" s="55" t="e">
        <f>VLOOKUP(C528,'Active 1'!C$21:E$491,3,FALSE)</f>
        <v>#N/A</v>
      </c>
      <c r="F528" s="55"/>
      <c r="G528" s="55"/>
      <c r="H528" s="55"/>
      <c r="I528" s="55" t="s">
        <v>1241</v>
      </c>
      <c r="J528" s="54" t="s">
        <v>1242</v>
      </c>
      <c r="K528" s="54" t="s">
        <v>1243</v>
      </c>
      <c r="M528" s="55" t="s">
        <v>920</v>
      </c>
      <c r="N528" s="56" t="s">
        <v>492</v>
      </c>
    </row>
    <row r="529" spans="1:14" ht="12.75" customHeight="1">
      <c r="A529" s="61" t="s">
        <v>1375</v>
      </c>
      <c r="B529" s="62" t="s">
        <v>197</v>
      </c>
      <c r="C529" s="63">
        <v>56064.623599999999</v>
      </c>
      <c r="D529" s="64" t="s">
        <v>55</v>
      </c>
      <c r="E529" s="55" t="e">
        <f>VLOOKUP(C529,'Active 1'!C$21:E$491,3,FALSE)</f>
        <v>#N/A</v>
      </c>
      <c r="F529" s="55"/>
      <c r="G529" s="55"/>
      <c r="H529" s="55"/>
      <c r="I529" s="55" t="s">
        <v>1373</v>
      </c>
      <c r="J529" s="54" t="s">
        <v>1374</v>
      </c>
      <c r="K529" s="54" t="s">
        <v>1232</v>
      </c>
      <c r="M529" s="55" t="s">
        <v>293</v>
      </c>
      <c r="N529" s="56" t="s">
        <v>492</v>
      </c>
    </row>
    <row r="530" spans="1:14" ht="12.75" customHeight="1">
      <c r="A530" s="54"/>
      <c r="B530" s="58"/>
      <c r="E530" s="55"/>
    </row>
    <row r="531" spans="1:14" ht="12.75" customHeight="1">
      <c r="A531" s="54"/>
      <c r="B531" s="58"/>
      <c r="E531" s="55"/>
    </row>
    <row r="532" spans="1:14" ht="12.75" customHeight="1">
      <c r="A532" s="54"/>
      <c r="B532" s="58"/>
      <c r="E532" s="55"/>
    </row>
    <row r="533" spans="1:14" ht="12.75" customHeight="1">
      <c r="A533" s="54"/>
      <c r="B533" s="58"/>
      <c r="E533" s="55"/>
    </row>
    <row r="534" spans="1:14" ht="12.75" customHeight="1">
      <c r="A534" s="54"/>
      <c r="B534" s="58"/>
      <c r="E534" s="55"/>
    </row>
    <row r="535" spans="1:14" ht="12.75" customHeight="1">
      <c r="A535" s="54"/>
      <c r="B535" s="58"/>
      <c r="E535" s="55"/>
    </row>
    <row r="536" spans="1:14" ht="12.75" customHeight="1">
      <c r="A536" s="54"/>
      <c r="B536" s="58"/>
      <c r="E536" s="55"/>
    </row>
    <row r="537" spans="1:14" ht="12.75" customHeight="1">
      <c r="A537" s="54"/>
      <c r="B537" s="58"/>
      <c r="E537" s="55"/>
    </row>
    <row r="538" spans="1:14" ht="12.75" customHeight="1">
      <c r="A538" s="54"/>
      <c r="B538" s="58"/>
      <c r="E538" s="55"/>
    </row>
    <row r="539" spans="1:14" ht="12.75" customHeight="1">
      <c r="A539" s="54"/>
      <c r="B539" s="58"/>
      <c r="E539" s="55"/>
    </row>
    <row r="540" spans="1:14" ht="12.75" customHeight="1">
      <c r="A540" s="54"/>
      <c r="B540" s="58"/>
      <c r="E540" s="55"/>
    </row>
    <row r="541" spans="1:14" ht="12.75" customHeight="1">
      <c r="A541" s="54"/>
      <c r="B541" s="58"/>
      <c r="E541" s="55"/>
    </row>
    <row r="542" spans="1:14" ht="12.75" customHeight="1">
      <c r="A542" s="54"/>
      <c r="B542" s="58"/>
      <c r="E542" s="55"/>
    </row>
    <row r="543" spans="1:14" ht="12.75" customHeight="1">
      <c r="A543" s="54"/>
      <c r="B543" s="58"/>
      <c r="E543" s="55"/>
    </row>
    <row r="544" spans="1:14" ht="12.75" customHeight="1">
      <c r="A544" s="54"/>
      <c r="B544" s="58"/>
      <c r="E544" s="55"/>
    </row>
    <row r="545" spans="1:5" ht="12.75" customHeight="1">
      <c r="A545" s="54"/>
      <c r="B545" s="58"/>
      <c r="E545" s="55"/>
    </row>
    <row r="546" spans="1:5" ht="12.75" customHeight="1">
      <c r="A546" s="54"/>
      <c r="B546" s="58"/>
      <c r="E546" s="55"/>
    </row>
    <row r="547" spans="1:5" ht="12.75" customHeight="1">
      <c r="A547" s="54"/>
      <c r="B547" s="58"/>
      <c r="E547" s="55"/>
    </row>
    <row r="548" spans="1:5" ht="12.75" customHeight="1">
      <c r="A548" s="54"/>
      <c r="B548" s="58"/>
      <c r="E548" s="55"/>
    </row>
    <row r="549" spans="1:5" ht="12.75" customHeight="1">
      <c r="A549" s="54"/>
      <c r="B549" s="58"/>
      <c r="E549" s="55"/>
    </row>
    <row r="550" spans="1:5" ht="12.75" customHeight="1">
      <c r="A550" s="54"/>
      <c r="B550" s="58"/>
      <c r="E550" s="55"/>
    </row>
    <row r="551" spans="1:5" ht="12.75" customHeight="1">
      <c r="A551" s="54"/>
      <c r="B551" s="58"/>
      <c r="E551" s="55"/>
    </row>
    <row r="552" spans="1:5" ht="12.75" customHeight="1">
      <c r="A552" s="54"/>
      <c r="B552" s="58"/>
      <c r="E552" s="55"/>
    </row>
    <row r="553" spans="1:5" ht="12.75" customHeight="1">
      <c r="A553" s="54"/>
      <c r="B553" s="58"/>
      <c r="E553" s="55"/>
    </row>
    <row r="554" spans="1:5" ht="12.75" customHeight="1">
      <c r="A554" s="54"/>
      <c r="B554" s="58"/>
      <c r="E554" s="55"/>
    </row>
    <row r="555" spans="1:5" ht="12.75" customHeight="1">
      <c r="A555" s="54"/>
      <c r="B555" s="58"/>
      <c r="E555" s="55"/>
    </row>
    <row r="556" spans="1:5" ht="12.75" customHeight="1">
      <c r="A556" s="54"/>
      <c r="B556" s="58"/>
      <c r="E556" s="55"/>
    </row>
    <row r="557" spans="1:5" ht="12.75" customHeight="1">
      <c r="A557" s="54"/>
      <c r="B557" s="58"/>
      <c r="E557" s="55"/>
    </row>
    <row r="558" spans="1:5" ht="12.75" customHeight="1">
      <c r="A558" s="54"/>
      <c r="B558" s="58"/>
      <c r="E558" s="55"/>
    </row>
    <row r="559" spans="1:5" ht="12.75" customHeight="1">
      <c r="A559" s="54"/>
      <c r="B559" s="58"/>
      <c r="E559" s="55"/>
    </row>
    <row r="560" spans="1:5" ht="12.75" customHeight="1">
      <c r="A560" s="54"/>
      <c r="B560" s="58"/>
      <c r="E560" s="55"/>
    </row>
    <row r="561" spans="1:5" ht="12.75" customHeight="1">
      <c r="A561" s="54"/>
      <c r="B561" s="58"/>
      <c r="E561" s="55"/>
    </row>
    <row r="562" spans="1:5" ht="12.75" customHeight="1">
      <c r="A562" s="54"/>
      <c r="B562" s="58"/>
      <c r="E562" s="55"/>
    </row>
    <row r="563" spans="1:5" ht="12.75" customHeight="1">
      <c r="A563" s="54"/>
      <c r="B563" s="58"/>
      <c r="E563" s="55"/>
    </row>
    <row r="564" spans="1:5" ht="12.75" customHeight="1">
      <c r="A564" s="54"/>
      <c r="B564" s="58"/>
      <c r="E564" s="55"/>
    </row>
    <row r="565" spans="1:5" ht="12.75" customHeight="1">
      <c r="A565" s="54"/>
      <c r="B565" s="58"/>
      <c r="E565" s="55"/>
    </row>
    <row r="566" spans="1:5" ht="12.75" customHeight="1">
      <c r="A566" s="54"/>
      <c r="B566" s="58"/>
      <c r="E566" s="55"/>
    </row>
    <row r="567" spans="1:5" ht="12.75" customHeight="1">
      <c r="A567" s="54"/>
      <c r="B567" s="58"/>
      <c r="E567" s="55"/>
    </row>
    <row r="568" spans="1:5" ht="12.75" customHeight="1">
      <c r="A568" s="54"/>
      <c r="B568" s="58"/>
      <c r="E568" s="55"/>
    </row>
    <row r="569" spans="1:5" ht="12.75" customHeight="1">
      <c r="A569" s="54"/>
      <c r="B569" s="58"/>
      <c r="E569" s="55"/>
    </row>
    <row r="570" spans="1:5" ht="12.75" customHeight="1">
      <c r="A570" s="54"/>
      <c r="B570" s="58"/>
      <c r="E570" s="55"/>
    </row>
    <row r="571" spans="1:5" ht="12.75" customHeight="1">
      <c r="A571" s="54"/>
      <c r="B571" s="58"/>
      <c r="E571" s="55"/>
    </row>
    <row r="572" spans="1:5" ht="12.75" customHeight="1">
      <c r="A572" s="54"/>
      <c r="B572" s="58"/>
      <c r="E572" s="55"/>
    </row>
    <row r="573" spans="1:5" ht="12.75" customHeight="1">
      <c r="A573" s="54"/>
      <c r="B573" s="58"/>
      <c r="E573" s="55"/>
    </row>
    <row r="574" spans="1:5" ht="12.75" customHeight="1">
      <c r="A574" s="54"/>
      <c r="B574" s="58"/>
      <c r="E574" s="55"/>
    </row>
    <row r="575" spans="1:5" ht="12.75" customHeight="1">
      <c r="A575" s="54"/>
      <c r="B575" s="58"/>
      <c r="E575" s="55"/>
    </row>
    <row r="576" spans="1:5" ht="12.75" customHeight="1">
      <c r="A576" s="54"/>
      <c r="B576" s="58"/>
      <c r="E576" s="55"/>
    </row>
    <row r="577" spans="1:5" ht="12.75" customHeight="1">
      <c r="A577" s="54"/>
      <c r="B577" s="58"/>
      <c r="E577" s="55"/>
    </row>
    <row r="578" spans="1:5" ht="12.75" customHeight="1">
      <c r="A578" s="54"/>
      <c r="B578" s="58"/>
      <c r="E578" s="55"/>
    </row>
    <row r="579" spans="1:5" ht="12.75" customHeight="1">
      <c r="A579" s="54"/>
      <c r="B579" s="58"/>
      <c r="E579" s="55"/>
    </row>
    <row r="580" spans="1:5" ht="12.75" customHeight="1">
      <c r="A580" s="54"/>
      <c r="B580" s="58"/>
      <c r="E580" s="55"/>
    </row>
    <row r="581" spans="1:5" ht="12.75" customHeight="1">
      <c r="A581" s="54"/>
      <c r="B581" s="58"/>
      <c r="E581" s="55"/>
    </row>
    <row r="582" spans="1:5" ht="12.75" customHeight="1">
      <c r="A582" s="54"/>
      <c r="B582" s="58"/>
      <c r="E582" s="55"/>
    </row>
    <row r="583" spans="1:5" ht="12.75" customHeight="1">
      <c r="A583" s="54"/>
      <c r="B583" s="58"/>
      <c r="E583" s="55"/>
    </row>
    <row r="584" spans="1:5" ht="12.75" customHeight="1">
      <c r="A584" s="54"/>
      <c r="B584" s="58"/>
      <c r="E584" s="55"/>
    </row>
    <row r="585" spans="1:5" ht="12.75" customHeight="1">
      <c r="A585" s="54"/>
      <c r="B585" s="58"/>
      <c r="E585" s="55"/>
    </row>
    <row r="586" spans="1:5" ht="12.75" customHeight="1">
      <c r="A586" s="54"/>
      <c r="B586" s="58"/>
      <c r="E586" s="55"/>
    </row>
    <row r="587" spans="1:5" ht="12.75" customHeight="1">
      <c r="A587" s="54"/>
      <c r="B587" s="58"/>
      <c r="E587" s="55"/>
    </row>
    <row r="588" spans="1:5" ht="12.75" customHeight="1">
      <c r="A588" s="54"/>
      <c r="B588" s="58"/>
      <c r="E588" s="55"/>
    </row>
    <row r="589" spans="1:5" ht="12.75" customHeight="1">
      <c r="A589" s="54"/>
      <c r="B589" s="58"/>
      <c r="E589" s="55"/>
    </row>
    <row r="590" spans="1:5" ht="12.75" customHeight="1">
      <c r="A590" s="54"/>
      <c r="B590" s="58"/>
      <c r="E590" s="55"/>
    </row>
    <row r="591" spans="1:5" ht="12.75" customHeight="1">
      <c r="A591" s="54"/>
      <c r="B591" s="58"/>
      <c r="E591" s="55"/>
    </row>
    <row r="592" spans="1:5" ht="12.75" customHeight="1">
      <c r="A592" s="54"/>
      <c r="B592" s="58"/>
      <c r="E592" s="55"/>
    </row>
    <row r="593" spans="1:5" ht="12.75" customHeight="1">
      <c r="A593" s="54"/>
      <c r="B593" s="58"/>
      <c r="E593" s="55"/>
    </row>
    <row r="594" spans="1:5" ht="12.75" customHeight="1">
      <c r="A594" s="54"/>
      <c r="B594" s="58"/>
      <c r="E594" s="55"/>
    </row>
    <row r="595" spans="1:5" ht="12.75" customHeight="1">
      <c r="A595" s="54"/>
      <c r="B595" s="58"/>
      <c r="E595" s="55"/>
    </row>
    <row r="596" spans="1:5" ht="12.75" customHeight="1">
      <c r="A596" s="54"/>
      <c r="B596" s="58"/>
      <c r="E596" s="55"/>
    </row>
    <row r="597" spans="1:5" ht="12.75" customHeight="1">
      <c r="A597" s="54"/>
      <c r="B597" s="58"/>
      <c r="E597" s="55"/>
    </row>
    <row r="598" spans="1:5" ht="12.75" customHeight="1">
      <c r="A598" s="54"/>
      <c r="B598" s="58"/>
      <c r="E598" s="55"/>
    </row>
    <row r="599" spans="1:5" ht="12.75" customHeight="1">
      <c r="A599" s="54"/>
      <c r="B599" s="58"/>
      <c r="E599" s="55"/>
    </row>
    <row r="600" spans="1:5" ht="12.75" customHeight="1">
      <c r="A600" s="54"/>
      <c r="B600" s="58"/>
      <c r="E600" s="55"/>
    </row>
    <row r="601" spans="1:5" ht="12.75" customHeight="1">
      <c r="A601" s="54"/>
      <c r="B601" s="58"/>
      <c r="E601" s="55"/>
    </row>
    <row r="602" spans="1:5" ht="12.75" customHeight="1">
      <c r="A602" s="54"/>
      <c r="B602" s="58"/>
      <c r="E602" s="55"/>
    </row>
    <row r="603" spans="1:5" ht="12.75" customHeight="1">
      <c r="A603" s="54"/>
      <c r="B603" s="58"/>
      <c r="E603" s="55"/>
    </row>
    <row r="604" spans="1:5" ht="12.75" customHeight="1">
      <c r="A604" s="54"/>
      <c r="B604" s="58"/>
      <c r="E604" s="55"/>
    </row>
    <row r="605" spans="1:5" ht="12.75" customHeight="1">
      <c r="A605" s="54"/>
      <c r="B605" s="58"/>
      <c r="E605" s="55"/>
    </row>
    <row r="606" spans="1:5" ht="12.75" customHeight="1">
      <c r="A606" s="54"/>
      <c r="B606" s="58"/>
      <c r="E606" s="55"/>
    </row>
    <row r="607" spans="1:5" ht="12.75" customHeight="1">
      <c r="A607" s="54"/>
      <c r="B607" s="58"/>
      <c r="E607" s="55"/>
    </row>
    <row r="608" spans="1:5" ht="12.75" customHeight="1">
      <c r="A608" s="54"/>
      <c r="B608" s="58"/>
      <c r="E608" s="55"/>
    </row>
    <row r="609" spans="1:5" ht="12.75" customHeight="1">
      <c r="A609" s="54"/>
      <c r="B609" s="58"/>
      <c r="E609" s="55"/>
    </row>
    <row r="610" spans="1:5" ht="12.75" customHeight="1">
      <c r="A610" s="54"/>
      <c r="B610" s="58"/>
      <c r="E610" s="55"/>
    </row>
    <row r="611" spans="1:5" ht="12.75" customHeight="1">
      <c r="A611" s="54"/>
      <c r="B611" s="58"/>
      <c r="E611" s="55"/>
    </row>
    <row r="612" spans="1:5" ht="12.75" customHeight="1">
      <c r="A612" s="54"/>
      <c r="B612" s="58"/>
      <c r="E612" s="55"/>
    </row>
    <row r="613" spans="1:5" ht="12.75" customHeight="1">
      <c r="A613" s="54"/>
      <c r="B613" s="58"/>
      <c r="E613" s="55"/>
    </row>
    <row r="614" spans="1:5" ht="12.75" customHeight="1">
      <c r="A614" s="54"/>
      <c r="B614" s="58"/>
      <c r="E614" s="55"/>
    </row>
    <row r="615" spans="1:5" ht="12.75" customHeight="1">
      <c r="A615" s="54"/>
      <c r="B615" s="58"/>
      <c r="E615" s="55"/>
    </row>
    <row r="616" spans="1:5" ht="12.75" customHeight="1">
      <c r="A616" s="54"/>
      <c r="B616" s="58"/>
      <c r="E616" s="55"/>
    </row>
    <row r="617" spans="1:5" ht="12.75" customHeight="1">
      <c r="A617" s="54"/>
      <c r="B617" s="58"/>
      <c r="E617" s="55"/>
    </row>
    <row r="618" spans="1:5" ht="12.75" customHeight="1">
      <c r="A618" s="54"/>
      <c r="B618" s="58"/>
      <c r="E618" s="55"/>
    </row>
    <row r="619" spans="1:5" ht="12.75" customHeight="1">
      <c r="A619" s="54"/>
      <c r="B619" s="58"/>
      <c r="E619" s="55"/>
    </row>
    <row r="620" spans="1:5" ht="12.75" customHeight="1">
      <c r="A620" s="54"/>
      <c r="B620" s="58"/>
      <c r="E620" s="55"/>
    </row>
    <row r="621" spans="1:5" ht="12.75" customHeight="1">
      <c r="A621" s="54"/>
      <c r="B621" s="58"/>
      <c r="E621" s="55"/>
    </row>
    <row r="622" spans="1:5" ht="12.75" customHeight="1">
      <c r="A622" s="54"/>
      <c r="B622" s="58"/>
      <c r="E622" s="55"/>
    </row>
    <row r="623" spans="1:5" ht="12.75" customHeight="1">
      <c r="A623" s="54"/>
      <c r="B623" s="58"/>
      <c r="E623" s="55"/>
    </row>
    <row r="624" spans="1:5" ht="12.75" customHeight="1">
      <c r="A624" s="54"/>
      <c r="B624" s="58"/>
      <c r="E624" s="55"/>
    </row>
    <row r="625" spans="1:5" ht="12.75" customHeight="1">
      <c r="A625" s="54"/>
      <c r="B625" s="58"/>
      <c r="E625" s="55"/>
    </row>
    <row r="626" spans="1:5" ht="12.75" customHeight="1">
      <c r="A626" s="54"/>
      <c r="B626" s="58"/>
      <c r="E626" s="55"/>
    </row>
    <row r="627" spans="1:5" ht="12.75" customHeight="1">
      <c r="A627" s="54"/>
      <c r="B627" s="58"/>
      <c r="E627" s="55"/>
    </row>
    <row r="628" spans="1:5" ht="12.75" customHeight="1">
      <c r="A628" s="54"/>
      <c r="B628" s="58"/>
      <c r="E628" s="55"/>
    </row>
    <row r="629" spans="1:5" ht="12.75" customHeight="1">
      <c r="A629" s="54"/>
      <c r="B629" s="58"/>
      <c r="E629" s="55"/>
    </row>
    <row r="630" spans="1:5" ht="12.75" customHeight="1">
      <c r="A630" s="54"/>
      <c r="B630" s="58"/>
      <c r="E630" s="55"/>
    </row>
    <row r="631" spans="1:5" ht="12.75" customHeight="1">
      <c r="A631" s="54"/>
      <c r="B631" s="58"/>
      <c r="E631" s="55"/>
    </row>
    <row r="632" spans="1:5" ht="12.75" customHeight="1">
      <c r="A632" s="54"/>
      <c r="B632" s="58"/>
      <c r="E632" s="55"/>
    </row>
    <row r="633" spans="1:5" ht="12.75" customHeight="1">
      <c r="A633" s="54"/>
      <c r="B633" s="58"/>
      <c r="E633" s="55"/>
    </row>
    <row r="634" spans="1:5" ht="12.75" customHeight="1">
      <c r="A634" s="54"/>
      <c r="B634" s="58"/>
      <c r="E634" s="55"/>
    </row>
    <row r="635" spans="1:5" ht="12.75" customHeight="1">
      <c r="A635" s="54"/>
      <c r="B635" s="58"/>
      <c r="E635" s="55"/>
    </row>
    <row r="636" spans="1:5" ht="12.75" customHeight="1">
      <c r="A636" s="54"/>
      <c r="B636" s="58"/>
      <c r="E636" s="55"/>
    </row>
    <row r="637" spans="1:5" ht="12.75" customHeight="1">
      <c r="A637" s="54"/>
      <c r="B637" s="58"/>
      <c r="E637" s="55"/>
    </row>
    <row r="638" spans="1:5" ht="12.75" customHeight="1">
      <c r="A638" s="54"/>
      <c r="B638" s="58"/>
      <c r="E638" s="55"/>
    </row>
    <row r="639" spans="1:5" ht="12.75" customHeight="1">
      <c r="A639" s="54"/>
      <c r="B639" s="58"/>
      <c r="E639" s="55"/>
    </row>
    <row r="640" spans="1:5" ht="12.75" customHeight="1">
      <c r="A640" s="54"/>
      <c r="B640" s="58"/>
      <c r="E640" s="55"/>
    </row>
    <row r="641" spans="1:5" ht="12.75" customHeight="1">
      <c r="A641" s="54"/>
      <c r="B641" s="58"/>
      <c r="E641" s="55"/>
    </row>
    <row r="642" spans="1:5" ht="12.75" customHeight="1">
      <c r="A642" s="54"/>
      <c r="B642" s="58"/>
      <c r="E642" s="55"/>
    </row>
    <row r="643" spans="1:5" ht="12.75" customHeight="1">
      <c r="A643" s="54"/>
      <c r="B643" s="58"/>
      <c r="E643" s="55"/>
    </row>
    <row r="644" spans="1:5" ht="12.75" customHeight="1">
      <c r="A644" s="54"/>
      <c r="B644" s="58"/>
      <c r="E644" s="55"/>
    </row>
    <row r="645" spans="1:5" ht="12.75" customHeight="1">
      <c r="A645" s="54"/>
      <c r="B645" s="58"/>
      <c r="E645" s="55"/>
    </row>
    <row r="646" spans="1:5" ht="12.75" customHeight="1">
      <c r="A646" s="54"/>
      <c r="B646" s="58"/>
      <c r="E646" s="55"/>
    </row>
    <row r="647" spans="1:5" ht="12.75" customHeight="1">
      <c r="A647" s="54"/>
      <c r="B647" s="58"/>
      <c r="E647" s="55"/>
    </row>
    <row r="648" spans="1:5" ht="12.75" customHeight="1">
      <c r="A648" s="54"/>
      <c r="B648" s="58"/>
      <c r="E648" s="55"/>
    </row>
    <row r="649" spans="1:5" ht="12.75" customHeight="1">
      <c r="A649" s="54"/>
      <c r="B649" s="58"/>
      <c r="E649" s="55"/>
    </row>
    <row r="650" spans="1:5" ht="12.75" customHeight="1">
      <c r="A650" s="54"/>
      <c r="B650" s="58"/>
      <c r="E650" s="55"/>
    </row>
    <row r="651" spans="1:5" ht="12.75" customHeight="1">
      <c r="A651" s="54"/>
      <c r="B651" s="58"/>
      <c r="E651" s="55"/>
    </row>
    <row r="652" spans="1:5" ht="12.75" customHeight="1">
      <c r="A652" s="54"/>
      <c r="B652" s="58"/>
      <c r="E652" s="55"/>
    </row>
    <row r="653" spans="1:5" ht="12.75" customHeight="1">
      <c r="A653" s="54"/>
      <c r="B653" s="58"/>
      <c r="E653" s="55"/>
    </row>
    <row r="654" spans="1:5" ht="12.75" customHeight="1">
      <c r="A654" s="54"/>
      <c r="B654" s="58"/>
      <c r="E654" s="55"/>
    </row>
    <row r="655" spans="1:5" ht="12.75" customHeight="1">
      <c r="A655" s="54"/>
      <c r="B655" s="58"/>
      <c r="E655" s="55"/>
    </row>
    <row r="656" spans="1:5" ht="12.75" customHeight="1">
      <c r="A656" s="54"/>
      <c r="B656" s="58"/>
      <c r="E656" s="55"/>
    </row>
    <row r="657" spans="1:5" ht="12.75" customHeight="1">
      <c r="A657" s="54"/>
      <c r="B657" s="58"/>
      <c r="E657" s="55"/>
    </row>
    <row r="658" spans="1:5" ht="12.75" customHeight="1">
      <c r="A658" s="54"/>
      <c r="B658" s="58"/>
      <c r="E658" s="55"/>
    </row>
    <row r="659" spans="1:5" ht="12.75" customHeight="1">
      <c r="A659" s="54"/>
      <c r="B659" s="58"/>
      <c r="E659" s="55"/>
    </row>
    <row r="660" spans="1:5" ht="12.75" customHeight="1">
      <c r="A660" s="54"/>
      <c r="B660" s="58"/>
      <c r="E660" s="55"/>
    </row>
    <row r="661" spans="1:5" ht="12.75" customHeight="1">
      <c r="A661" s="54"/>
      <c r="B661" s="58"/>
      <c r="E661" s="55"/>
    </row>
    <row r="662" spans="1:5" ht="12.75" customHeight="1">
      <c r="A662" s="54"/>
      <c r="B662" s="58"/>
      <c r="E662" s="55"/>
    </row>
    <row r="663" spans="1:5" ht="12.75" customHeight="1">
      <c r="A663" s="54"/>
      <c r="B663" s="57"/>
      <c r="E663" s="55"/>
    </row>
    <row r="664" spans="1:5" ht="12.75" customHeight="1">
      <c r="A664" s="54"/>
      <c r="B664" s="57"/>
      <c r="E664" s="55"/>
    </row>
    <row r="665" spans="1:5" ht="12.75" customHeight="1">
      <c r="A665" s="54"/>
      <c r="B665" s="57"/>
      <c r="E665" s="55"/>
    </row>
    <row r="666" spans="1:5" ht="12.75" customHeight="1">
      <c r="A666" s="54"/>
      <c r="B666" s="57"/>
      <c r="E666" s="55"/>
    </row>
    <row r="667" spans="1:5" ht="12.75" customHeight="1">
      <c r="A667" s="54"/>
      <c r="B667" s="57"/>
      <c r="E667" s="55"/>
    </row>
    <row r="668" spans="1:5" ht="12.75" customHeight="1">
      <c r="A668" s="54"/>
      <c r="B668" s="57"/>
      <c r="E668" s="55"/>
    </row>
    <row r="669" spans="1:5" ht="12.75" customHeight="1">
      <c r="A669" s="54"/>
      <c r="B669" s="57"/>
      <c r="E669" s="55"/>
    </row>
    <row r="670" spans="1:5" ht="12.75" customHeight="1">
      <c r="A670" s="54"/>
      <c r="B670" s="57"/>
    </row>
    <row r="671" spans="1:5" ht="12.75" customHeight="1">
      <c r="A671" s="54"/>
      <c r="B671" s="57"/>
    </row>
    <row r="672" spans="1:5" ht="12.75" customHeight="1">
      <c r="A672" s="54"/>
      <c r="B672" s="57"/>
    </row>
    <row r="673" spans="1:2" ht="12.75" customHeight="1">
      <c r="A673" s="54"/>
      <c r="B673" s="57"/>
    </row>
    <row r="674" spans="1:2" ht="12.75" customHeight="1">
      <c r="A674" s="54"/>
      <c r="B674" s="57"/>
    </row>
    <row r="675" spans="1:2" ht="12.75" customHeight="1">
      <c r="A675" s="54"/>
      <c r="B675" s="57"/>
    </row>
    <row r="676" spans="1:2" ht="12.75" customHeight="1">
      <c r="A676" s="54"/>
      <c r="B676" s="57"/>
    </row>
    <row r="677" spans="1:2" ht="12.75" customHeight="1">
      <c r="A677" s="54"/>
      <c r="B677" s="57"/>
    </row>
    <row r="678" spans="1:2" ht="12.75" customHeight="1">
      <c r="A678" s="54"/>
      <c r="B678" s="57"/>
    </row>
    <row r="679" spans="1:2" ht="12.75" customHeight="1">
      <c r="A679" s="54"/>
      <c r="B679" s="57"/>
    </row>
    <row r="680" spans="1:2" ht="12.75" customHeight="1">
      <c r="A680" s="54"/>
      <c r="B680" s="57"/>
    </row>
    <row r="681" spans="1:2" ht="12.75" customHeight="1">
      <c r="A681" s="54"/>
      <c r="B681" s="57"/>
    </row>
    <row r="682" spans="1:2" ht="12.75" customHeight="1">
      <c r="A682" s="54"/>
      <c r="B682" s="57"/>
    </row>
    <row r="683" spans="1:2" ht="12.75" customHeight="1">
      <c r="A683" s="54"/>
      <c r="B683" s="57"/>
    </row>
    <row r="684" spans="1:2" ht="12.75" customHeight="1">
      <c r="A684" s="54"/>
      <c r="B684" s="57"/>
    </row>
    <row r="685" spans="1:2" ht="12.75" customHeight="1">
      <c r="A685" s="54"/>
      <c r="B685" s="57"/>
    </row>
    <row r="686" spans="1:2" ht="12.75" customHeight="1">
      <c r="A686" s="54"/>
      <c r="B686" s="57"/>
    </row>
    <row r="687" spans="1:2" ht="12.75" customHeight="1">
      <c r="A687" s="54"/>
      <c r="B687" s="57"/>
    </row>
    <row r="688" spans="1:2" ht="12.75" customHeight="1">
      <c r="A688" s="54"/>
      <c r="B688" s="57"/>
    </row>
    <row r="689" spans="1:2" ht="12.75" customHeight="1">
      <c r="A689" s="54"/>
      <c r="B689" s="57"/>
    </row>
    <row r="690" spans="1:2" ht="12.75" customHeight="1">
      <c r="A690" s="54"/>
      <c r="B690" s="57"/>
    </row>
    <row r="691" spans="1:2" ht="12.75" customHeight="1">
      <c r="A691" s="54"/>
      <c r="B691" s="57"/>
    </row>
    <row r="692" spans="1:2" ht="12.75" customHeight="1">
      <c r="A692" s="54"/>
      <c r="B692" s="57"/>
    </row>
    <row r="693" spans="1:2" ht="12.75" customHeight="1">
      <c r="A693" s="54"/>
      <c r="B693" s="57"/>
    </row>
    <row r="694" spans="1:2" ht="12.75" customHeight="1">
      <c r="A694" s="54"/>
      <c r="B694" s="57"/>
    </row>
    <row r="695" spans="1:2" ht="12.75" customHeight="1">
      <c r="A695" s="54"/>
      <c r="B695" s="57"/>
    </row>
    <row r="696" spans="1:2" ht="12.75" customHeight="1">
      <c r="A696" s="54"/>
      <c r="B696" s="57"/>
    </row>
    <row r="697" spans="1:2" ht="12.75" customHeight="1">
      <c r="A697" s="54"/>
      <c r="B697" s="57"/>
    </row>
    <row r="698" spans="1:2" ht="12.75" customHeight="1">
      <c r="A698" s="54"/>
      <c r="B698" s="57"/>
    </row>
    <row r="699" spans="1:2" ht="12.75" customHeight="1">
      <c r="A699" s="54"/>
      <c r="B699" s="57"/>
    </row>
    <row r="700" spans="1:2" ht="12.75" customHeight="1">
      <c r="A700" s="54"/>
      <c r="B700" s="57"/>
    </row>
    <row r="701" spans="1:2" ht="12.75" customHeight="1">
      <c r="A701" s="54"/>
      <c r="B701" s="57"/>
    </row>
    <row r="702" spans="1:2" ht="12.75" customHeight="1">
      <c r="A702" s="54"/>
      <c r="B702" s="57"/>
    </row>
    <row r="703" spans="1:2" ht="12.75" customHeight="1">
      <c r="A703" s="54"/>
      <c r="B703" s="57"/>
    </row>
    <row r="704" spans="1:2" ht="12.75" customHeight="1">
      <c r="A704" s="54"/>
      <c r="B704" s="57"/>
    </row>
    <row r="705" spans="1:2" ht="12.75" customHeight="1">
      <c r="A705" s="54"/>
      <c r="B705" s="57"/>
    </row>
    <row r="706" spans="1:2" ht="12.75" customHeight="1">
      <c r="A706" s="54"/>
      <c r="B706" s="57"/>
    </row>
    <row r="707" spans="1:2" ht="12.75" customHeight="1">
      <c r="A707" s="54"/>
      <c r="B707" s="57"/>
    </row>
    <row r="708" spans="1:2" ht="12.75" customHeight="1">
      <c r="A708" s="54"/>
      <c r="B708" s="57"/>
    </row>
    <row r="709" spans="1:2">
      <c r="A709" s="54"/>
      <c r="B709" s="57"/>
    </row>
    <row r="710" spans="1:2">
      <c r="A710" s="54"/>
      <c r="B710" s="57"/>
    </row>
    <row r="711" spans="1:2">
      <c r="A711" s="54"/>
      <c r="B711" s="57"/>
    </row>
    <row r="712" spans="1:2">
      <c r="A712" s="54"/>
      <c r="B712" s="57"/>
    </row>
    <row r="713" spans="1:2">
      <c r="A713" s="54"/>
      <c r="B713" s="57"/>
    </row>
    <row r="714" spans="1:2">
      <c r="A714" s="54"/>
      <c r="B714" s="57"/>
    </row>
    <row r="715" spans="1:2">
      <c r="A715" s="54"/>
      <c r="B715" s="57"/>
    </row>
    <row r="716" spans="1:2">
      <c r="A716" s="54"/>
      <c r="B716" s="57"/>
    </row>
    <row r="717" spans="1:2">
      <c r="A717" s="54"/>
      <c r="B717" s="57"/>
    </row>
    <row r="718" spans="1:2">
      <c r="A718" s="54"/>
      <c r="B718" s="57"/>
    </row>
    <row r="719" spans="1:2">
      <c r="A719" s="54"/>
      <c r="B719" s="57"/>
    </row>
    <row r="720" spans="1:2">
      <c r="A720" s="54"/>
      <c r="B720" s="57"/>
    </row>
    <row r="721" spans="1:2">
      <c r="A721" s="54"/>
      <c r="B721" s="57"/>
    </row>
    <row r="722" spans="1:2">
      <c r="A722" s="54"/>
      <c r="B722" s="57"/>
    </row>
    <row r="723" spans="1:2">
      <c r="A723" s="54"/>
      <c r="B723" s="57"/>
    </row>
    <row r="724" spans="1:2">
      <c r="A724" s="54"/>
      <c r="B724" s="57"/>
    </row>
    <row r="725" spans="1:2">
      <c r="A725" s="54"/>
      <c r="B725" s="57"/>
    </row>
    <row r="726" spans="1:2">
      <c r="A726" s="54"/>
      <c r="B726" s="57"/>
    </row>
    <row r="727" spans="1:2">
      <c r="A727" s="54"/>
      <c r="B727" s="57"/>
    </row>
    <row r="728" spans="1:2">
      <c r="A728" s="54"/>
      <c r="B728" s="57"/>
    </row>
    <row r="729" spans="1:2">
      <c r="A729" s="54"/>
      <c r="B729" s="57"/>
    </row>
    <row r="730" spans="1:2">
      <c r="A730" s="54"/>
      <c r="B730" s="57"/>
    </row>
    <row r="731" spans="1:2">
      <c r="A731" s="54"/>
      <c r="B731" s="57"/>
    </row>
    <row r="732" spans="1:2">
      <c r="A732" s="54"/>
      <c r="B732" s="57"/>
    </row>
    <row r="733" spans="1:2">
      <c r="A733" s="54"/>
      <c r="B733" s="57"/>
    </row>
    <row r="734" spans="1:2">
      <c r="A734" s="54"/>
      <c r="B734" s="57"/>
    </row>
    <row r="735" spans="1:2">
      <c r="A735" s="54"/>
      <c r="B735" s="57"/>
    </row>
    <row r="736" spans="1:2">
      <c r="A736" s="54"/>
      <c r="B736" s="57"/>
    </row>
    <row r="737" spans="1:2">
      <c r="A737" s="54"/>
      <c r="B737" s="57"/>
    </row>
    <row r="738" spans="1:2">
      <c r="A738" s="54"/>
      <c r="B738" s="57"/>
    </row>
    <row r="739" spans="1:2">
      <c r="A739" s="54"/>
      <c r="B739" s="57"/>
    </row>
    <row r="740" spans="1:2">
      <c r="A740" s="54"/>
      <c r="B740" s="57"/>
    </row>
    <row r="741" spans="1:2">
      <c r="A741" s="54"/>
      <c r="B741" s="57"/>
    </row>
    <row r="742" spans="1:2">
      <c r="A742" s="54"/>
      <c r="B742" s="57"/>
    </row>
    <row r="743" spans="1:2">
      <c r="A743" s="54"/>
      <c r="B743" s="57"/>
    </row>
    <row r="744" spans="1:2">
      <c r="A744" s="54"/>
      <c r="B744" s="57"/>
    </row>
    <row r="745" spans="1:2">
      <c r="A745" s="54"/>
      <c r="B745" s="57"/>
    </row>
    <row r="746" spans="1:2">
      <c r="A746" s="54"/>
      <c r="B746" s="57"/>
    </row>
    <row r="747" spans="1:2">
      <c r="A747" s="54"/>
      <c r="B747" s="57"/>
    </row>
  </sheetData>
  <phoneticPr fontId="22" type="noConversion"/>
  <hyperlinks>
    <hyperlink ref="A148" r:id="rId1" display="http://www.konkoly.hu/cgi-bin/IBVS?2416" xr:uid="{00000000-0004-0000-0400-000000000000}"/>
    <hyperlink ref="A150" r:id="rId2" display="http://www.konkoly.hu/cgi-bin/IBVS?2416" xr:uid="{00000000-0004-0000-0400-000001000000}"/>
    <hyperlink ref="A172" r:id="rId3" display="http://www.konkoly.hu/cgi-bin/IBVS?2416" xr:uid="{00000000-0004-0000-0400-000002000000}"/>
    <hyperlink ref="A173" r:id="rId4" display="http://www.konkoly.hu/cgi-bin/IBVS?2416" xr:uid="{00000000-0004-0000-0400-000003000000}"/>
    <hyperlink ref="A174" r:id="rId5" display="http://www.konkoly.hu/cgi-bin/IBVS?2416" xr:uid="{00000000-0004-0000-0400-000004000000}"/>
    <hyperlink ref="A290" r:id="rId6" display="http://www.konkoly.hu/cgi-bin/IBVS?4263" xr:uid="{00000000-0004-0000-0400-000005000000}"/>
    <hyperlink ref="A291" r:id="rId7" display="http://www.konkoly.hu/cgi-bin/IBVS?4263" xr:uid="{00000000-0004-0000-0400-000006000000}"/>
    <hyperlink ref="A292" r:id="rId8" display="http://www.konkoly.hu/cgi-bin/IBVS?4263" xr:uid="{00000000-0004-0000-0400-000007000000}"/>
    <hyperlink ref="A293" r:id="rId9" display="http://www.konkoly.hu/cgi-bin/IBVS?4263" xr:uid="{00000000-0004-0000-0400-000008000000}"/>
    <hyperlink ref="A294" r:id="rId10" display="http://www.konkoly.hu/cgi-bin/IBVS?4263" xr:uid="{00000000-0004-0000-0400-000009000000}"/>
    <hyperlink ref="A295" r:id="rId11" display="http://www.konkoly.hu/cgi-bin/IBVS?4263" xr:uid="{00000000-0004-0000-0400-00000A000000}"/>
    <hyperlink ref="A299" r:id="rId12" display="http://www.bav-astro.de/sfs/BAVM_link.php?BAVMnr=91" xr:uid="{00000000-0004-0000-0400-00000B000000}"/>
    <hyperlink ref="A306" r:id="rId13" display="http://www.konkoly.hu/cgi-bin/IBVS?4534" xr:uid="{00000000-0004-0000-0400-00000C000000}"/>
    <hyperlink ref="A309" r:id="rId14" display="http://www.bav-astro.de/sfs/BAVM_link.php?BAVMnr=99" xr:uid="{00000000-0004-0000-0400-00000D000000}"/>
    <hyperlink ref="A317" r:id="rId15" display="http://www.bav-astro.de/sfs/BAVM_link.php?BAVMnr=111" xr:uid="{00000000-0004-0000-0400-00000E000000}"/>
    <hyperlink ref="A321" r:id="rId16" display="http://www.konkoly.hu/cgi-bin/IBVS?4888" xr:uid="{00000000-0004-0000-0400-00000F000000}"/>
    <hyperlink ref="A322" r:id="rId17" display="http://www.bav-astro.de/sfs/BAVM_link.php?BAVMnr=117" xr:uid="{00000000-0004-0000-0400-000010000000}"/>
    <hyperlink ref="A438" r:id="rId18" display="http://vsolj.cetus-net.org/no47.pdf" xr:uid="{00000000-0004-0000-0400-000011000000}"/>
    <hyperlink ref="A324" r:id="rId19" display="http://www.konkoly.hu/cgi-bin/IBVS?4888" xr:uid="{00000000-0004-0000-0400-000012000000}"/>
    <hyperlink ref="A325" r:id="rId20" display="http://www.konkoly.hu/cgi-bin/IBVS?4888" xr:uid="{00000000-0004-0000-0400-000013000000}"/>
    <hyperlink ref="A326" r:id="rId21" display="http://www.konkoly.hu/cgi-bin/IBVS?4888" xr:uid="{00000000-0004-0000-0400-000014000000}"/>
    <hyperlink ref="A328" r:id="rId22" display="http://www.konkoly.hu/cgi-bin/IBVS?4888" xr:uid="{00000000-0004-0000-0400-000015000000}"/>
    <hyperlink ref="A329" r:id="rId23" display="http://www.konkoly.hu/cgi-bin/IBVS?4877" xr:uid="{00000000-0004-0000-0400-000016000000}"/>
    <hyperlink ref="A330" r:id="rId24" display="http://www.bav-astro.de/sfs/BAVM_link.php?BAVMnr=128" xr:uid="{00000000-0004-0000-0400-000017000000}"/>
    <hyperlink ref="A331" r:id="rId25" display="http://www.bav-astro.de/sfs/BAVM_link.php?BAVMnr=128" xr:uid="{00000000-0004-0000-0400-000018000000}"/>
    <hyperlink ref="A332" r:id="rId26" display="http://www.konkoly.hu/cgi-bin/IBVS?5263" xr:uid="{00000000-0004-0000-0400-000019000000}"/>
    <hyperlink ref="A333" r:id="rId27" display="http://www.konkoly.hu/cgi-bin/IBVS?5263" xr:uid="{00000000-0004-0000-0400-00001A000000}"/>
    <hyperlink ref="A334" r:id="rId28" display="http://www.konkoly.hu/cgi-bin/IBVS?5263" xr:uid="{00000000-0004-0000-0400-00001B000000}"/>
    <hyperlink ref="A335" r:id="rId29" display="http://www.bav-astro.de/sfs/BAVM_link.php?BAVMnr=152" xr:uid="{00000000-0004-0000-0400-00001C000000}"/>
    <hyperlink ref="A458" r:id="rId30" display="http://var.astro.cz/oejv/issues/oejv0074.pdf" xr:uid="{00000000-0004-0000-0400-00001D000000}"/>
    <hyperlink ref="A459" r:id="rId31" display="http://var.astro.cz/oejv/issues/oejv0074.pdf" xr:uid="{00000000-0004-0000-0400-00001E000000}"/>
    <hyperlink ref="A460" r:id="rId32" display="http://var.astro.cz/oejv/issues/oejv0074.pdf" xr:uid="{00000000-0004-0000-0400-00001F000000}"/>
    <hyperlink ref="A336" r:id="rId33" display="http://www.konkoly.hu/cgi-bin/IBVS?5583" xr:uid="{00000000-0004-0000-0400-000020000000}"/>
    <hyperlink ref="A337" r:id="rId34" display="http://www.konkoly.hu/cgi-bin/IBVS?5583" xr:uid="{00000000-0004-0000-0400-000021000000}"/>
    <hyperlink ref="A338" r:id="rId35" display="http://www.konkoly.hu/cgi-bin/IBVS?5583" xr:uid="{00000000-0004-0000-0400-000022000000}"/>
    <hyperlink ref="A476" r:id="rId36" display="http://var.astro.cz/oejv/issues/oejv0074.pdf" xr:uid="{00000000-0004-0000-0400-000023000000}"/>
    <hyperlink ref="A509" r:id="rId37" display="http://vsolj.cetus-net.org/no42.pdf" xr:uid="{00000000-0004-0000-0400-000024000000}"/>
    <hyperlink ref="A339" r:id="rId38" display="http://www.konkoly.hu/cgi-bin/IBVS?5493" xr:uid="{00000000-0004-0000-0400-000025000000}"/>
    <hyperlink ref="A340" r:id="rId39" display="http://www.bav-astro.de/sfs/BAVM_link.php?BAVMnr=158" xr:uid="{00000000-0004-0000-0400-000026000000}"/>
    <hyperlink ref="A341" r:id="rId40" display="http://var.astro.cz/oejv/issues/oejv0074.pdf" xr:uid="{00000000-0004-0000-0400-000027000000}"/>
    <hyperlink ref="A513" r:id="rId41" display="http://www.konkoly.hu/cgi-bin/IBVS?5694" xr:uid="{00000000-0004-0000-0400-000028000000}"/>
    <hyperlink ref="A342" r:id="rId42" display="http://www.bav-astro.de/sfs/BAVM_link.php?BAVMnr=172" xr:uid="{00000000-0004-0000-0400-000029000000}"/>
    <hyperlink ref="A515" r:id="rId43" display="http://vsolj.cetus-net.org/no43.pdf" xr:uid="{00000000-0004-0000-0400-00002A000000}"/>
    <hyperlink ref="A516" r:id="rId44" display="http://vsolj.cetus-net.org/no43.pdf" xr:uid="{00000000-0004-0000-0400-00002B000000}"/>
    <hyperlink ref="A343" r:id="rId45" display="http://www.bav-astro.de/sfs/BAVM_link.php?BAVMnr=172" xr:uid="{00000000-0004-0000-0400-00002C000000}"/>
    <hyperlink ref="A344" r:id="rId46" display="http://www.bav-astro.de/sfs/BAVM_link.php?BAVMnr=172" xr:uid="{00000000-0004-0000-0400-00002D000000}"/>
    <hyperlink ref="A345" r:id="rId47" display="http://var.astro.cz/oejv/issues/oejv0074.pdf" xr:uid="{00000000-0004-0000-0400-00002E000000}"/>
    <hyperlink ref="A346" r:id="rId48" display="http://www.bav-astro.de/sfs/BAVM_link.php?BAVMnr=173" xr:uid="{00000000-0004-0000-0400-00002F000000}"/>
    <hyperlink ref="A517" r:id="rId49" display="http://vsolj.cetus-net.org/no43.pdf" xr:uid="{00000000-0004-0000-0400-000030000000}"/>
    <hyperlink ref="A347" r:id="rId50" display="http://www.bav-astro.de/sfs/BAVM_link.php?BAVMnr=173" xr:uid="{00000000-0004-0000-0400-000031000000}"/>
    <hyperlink ref="A348" r:id="rId51" display="http://www.bav-astro.de/sfs/BAVM_link.php?BAVMnr=172" xr:uid="{00000000-0004-0000-0400-000032000000}"/>
    <hyperlink ref="A349" r:id="rId52" display="http://var.astro.cz/oejv/issues/oejv0074.pdf" xr:uid="{00000000-0004-0000-0400-000033000000}"/>
    <hyperlink ref="A520" r:id="rId53" display="http://vsolj.cetus-net.org/no44.pdf" xr:uid="{00000000-0004-0000-0400-000034000000}"/>
    <hyperlink ref="A521" r:id="rId54" display="http://vsolj.cetus-net.org/no44.pdf" xr:uid="{00000000-0004-0000-0400-000035000000}"/>
    <hyperlink ref="A350" r:id="rId55" display="http://www.bav-astro.de/sfs/BAVM_link.php?BAVMnr=178" xr:uid="{00000000-0004-0000-0400-000036000000}"/>
    <hyperlink ref="A351" r:id="rId56" display="http://var.astro.cz/oejv/issues/oejv0074.pdf" xr:uid="{00000000-0004-0000-0400-000037000000}"/>
    <hyperlink ref="A352" r:id="rId57" display="http://var.astro.cz/oejv/issues/oejv0074.pdf" xr:uid="{00000000-0004-0000-0400-000038000000}"/>
    <hyperlink ref="A353" r:id="rId58" display="http://www.konkoly.hu/cgi-bin/IBVS?5694" xr:uid="{00000000-0004-0000-0400-000039000000}"/>
    <hyperlink ref="A354" r:id="rId59" display="http://www.konkoly.hu/cgi-bin/IBVS?5694" xr:uid="{00000000-0004-0000-0400-00003A000000}"/>
    <hyperlink ref="A355" r:id="rId60" display="http://www.bav-astro.de/sfs/BAVM_link.php?BAVMnr=173" xr:uid="{00000000-0004-0000-0400-00003B000000}"/>
    <hyperlink ref="A356" r:id="rId61" display="http://www.bav-astro.de/sfs/BAVM_link.php?BAVMnr=173" xr:uid="{00000000-0004-0000-0400-00003C000000}"/>
    <hyperlink ref="A357" r:id="rId62" display="http://var.astro.cz/oejv/issues/oejv0074.pdf" xr:uid="{00000000-0004-0000-0400-00003D000000}"/>
    <hyperlink ref="A358" r:id="rId63" display="http://www.bav-astro.de/sfs/BAVM_link.php?BAVMnr=173" xr:uid="{00000000-0004-0000-0400-00003E000000}"/>
    <hyperlink ref="A359" r:id="rId64" display="http://www.bav-astro.de/sfs/BAVM_link.php?BAVMnr=173" xr:uid="{00000000-0004-0000-0400-00003F000000}"/>
    <hyperlink ref="A360" r:id="rId65" display="http://www.bav-astro.de/sfs/BAVM_link.php?BAVMnr=173" xr:uid="{00000000-0004-0000-0400-000040000000}"/>
    <hyperlink ref="A361" r:id="rId66" display="http://www.bav-astro.de/sfs/BAVM_link.php?BAVMnr=173" xr:uid="{00000000-0004-0000-0400-000041000000}"/>
    <hyperlink ref="A362" r:id="rId67" display="http://www.konkoly.hu/cgi-bin/IBVS?5668" xr:uid="{00000000-0004-0000-0400-000042000000}"/>
    <hyperlink ref="A363" r:id="rId68" display="http://www.konkoly.hu/cgi-bin/IBVS?5668" xr:uid="{00000000-0004-0000-0400-000043000000}"/>
    <hyperlink ref="A364" r:id="rId69" display="http://www.konkoly.hu/cgi-bin/IBVS?5672" xr:uid="{00000000-0004-0000-0400-000044000000}"/>
    <hyperlink ref="A365" r:id="rId70" display="http://www.bav-astro.de/sfs/BAVM_link.php?BAVMnr=186" xr:uid="{00000000-0004-0000-0400-000045000000}"/>
    <hyperlink ref="A366" r:id="rId71" display="http://www.bav-astro.de/sfs/BAVM_link.php?BAVMnr=178" xr:uid="{00000000-0004-0000-0400-000046000000}"/>
    <hyperlink ref="A367" r:id="rId72" display="http://www.konkoly.hu/cgi-bin/IBVS?5777" xr:uid="{00000000-0004-0000-0400-000047000000}"/>
    <hyperlink ref="A368" r:id="rId73" display="http://www.konkoly.hu/cgi-bin/IBVS?5777" xr:uid="{00000000-0004-0000-0400-000048000000}"/>
    <hyperlink ref="A369" r:id="rId74" display="http://www.bav-astro.de/sfs/BAVM_link.php?BAVMnr=178" xr:uid="{00000000-0004-0000-0400-000049000000}"/>
    <hyperlink ref="A526" r:id="rId75" display="http://www.konkoly.hu/cgi-bin/IBVS?5707" xr:uid="{00000000-0004-0000-0400-00004A000000}"/>
    <hyperlink ref="A370" r:id="rId76" display="http://var.astro.cz/oejv/issues/oejv0074.pdf" xr:uid="{00000000-0004-0000-0400-00004B000000}"/>
    <hyperlink ref="A371" r:id="rId77" display="http://www.konkoly.hu/cgi-bin/IBVS?5898" xr:uid="{00000000-0004-0000-0400-00004C000000}"/>
    <hyperlink ref="A372" r:id="rId78" display="http://www.konkoly.hu/cgi-bin/IBVS?5898" xr:uid="{00000000-0004-0000-0400-00004D000000}"/>
    <hyperlink ref="A373" r:id="rId79" display="http://www.bav-astro.de/sfs/BAVM_link.php?BAVMnr=186" xr:uid="{00000000-0004-0000-0400-00004E000000}"/>
    <hyperlink ref="A374" r:id="rId80" display="http://www.bav-astro.de/sfs/BAVM_link.php?BAVMnr=186" xr:uid="{00000000-0004-0000-0400-00004F000000}"/>
    <hyperlink ref="A375" r:id="rId81" display="http://www.konkoly.hu/cgi-bin/IBVS?5835" xr:uid="{00000000-0004-0000-0400-000050000000}"/>
    <hyperlink ref="A376" r:id="rId82" display="http://www.konkoly.hu/cgi-bin/IBVS?5835" xr:uid="{00000000-0004-0000-0400-000051000000}"/>
    <hyperlink ref="A377" r:id="rId83" display="http://www.konkoly.hu/cgi-bin/IBVS?5795" xr:uid="{00000000-0004-0000-0400-000052000000}"/>
    <hyperlink ref="A378" r:id="rId84" display="http://www.bav-astro.de/sfs/BAVM_link.php?BAVMnr=186" xr:uid="{00000000-0004-0000-0400-000053000000}"/>
    <hyperlink ref="A379" r:id="rId85" display="http://www.bav-astro.de/sfs/BAVM_link.php?BAVMnr=201" xr:uid="{00000000-0004-0000-0400-000054000000}"/>
    <hyperlink ref="A380" r:id="rId86" display="http://www.bav-astro.de/sfs/BAVM_link.php?BAVMnr=186" xr:uid="{00000000-0004-0000-0400-000055000000}"/>
    <hyperlink ref="A381" r:id="rId87" display="http://www.bav-astro.de/sfs/BAVM_link.php?BAVMnr=186" xr:uid="{00000000-0004-0000-0400-000056000000}"/>
    <hyperlink ref="A382" r:id="rId88" display="http://www.konkoly.hu/cgi-bin/IBVS?5835" xr:uid="{00000000-0004-0000-0400-000057000000}"/>
    <hyperlink ref="A383" r:id="rId89" display="http://www.konkoly.hu/cgi-bin/IBVS?5835" xr:uid="{00000000-0004-0000-0400-000058000000}"/>
    <hyperlink ref="A384" r:id="rId90" display="http://www.konkoly.hu/cgi-bin/IBVS?5835" xr:uid="{00000000-0004-0000-0400-000059000000}"/>
    <hyperlink ref="A385" r:id="rId91" display="http://www.bav-astro.de/sfs/BAVM_link.php?BAVMnr=186" xr:uid="{00000000-0004-0000-0400-00005A000000}"/>
    <hyperlink ref="A386" r:id="rId92" display="http://www.bav-astro.de/sfs/BAVM_link.php?BAVMnr=186" xr:uid="{00000000-0004-0000-0400-00005B000000}"/>
    <hyperlink ref="A387" r:id="rId93" display="http://www.konkoly.hu/cgi-bin/IBVS?5795" xr:uid="{00000000-0004-0000-0400-00005C000000}"/>
    <hyperlink ref="A388" r:id="rId94" display="http://var.astro.cz/oejv/issues/oejv0074.pdf" xr:uid="{00000000-0004-0000-0400-00005D000000}"/>
    <hyperlink ref="A389" r:id="rId95" display="http://var.astro.cz/oejv/issues/oejv0074.pdf" xr:uid="{00000000-0004-0000-0400-00005E000000}"/>
    <hyperlink ref="A390" r:id="rId96" display="http://www.aavso.org/sites/default/files/jaavso/v36n2/186.pdf" xr:uid="{00000000-0004-0000-0400-00005F000000}"/>
    <hyperlink ref="A391" r:id="rId97" display="http://www.konkoly.hu/cgi-bin/IBVS?5875" xr:uid="{00000000-0004-0000-0400-000060000000}"/>
    <hyperlink ref="A392" r:id="rId98" display="http://www.bav-astro.de/sfs/BAVM_link.php?BAVMnr=201" xr:uid="{00000000-0004-0000-0400-000061000000}"/>
    <hyperlink ref="A393" r:id="rId99" display="http://www.bav-astro.de/sfs/BAVM_link.php?BAVMnr=201" xr:uid="{00000000-0004-0000-0400-000062000000}"/>
    <hyperlink ref="A394" r:id="rId100" display="http://www.konkoly.hu/cgi-bin/IBVS?5870" xr:uid="{00000000-0004-0000-0400-000063000000}"/>
    <hyperlink ref="A395" r:id="rId101" display="http://www.aavso.org/sites/default/files/jaavso/v36n2/186.pdf" xr:uid="{00000000-0004-0000-0400-000064000000}"/>
    <hyperlink ref="A397" r:id="rId102" display="http://www.konkoly.hu/cgi-bin/IBVS?5875" xr:uid="{00000000-0004-0000-0400-000065000000}"/>
    <hyperlink ref="A398" r:id="rId103" display="http://www.konkoly.hu/cgi-bin/IBVS?5875" xr:uid="{00000000-0004-0000-0400-000066000000}"/>
    <hyperlink ref="A399" r:id="rId104" display="http://www.konkoly.hu/cgi-bin/IBVS?5894" xr:uid="{00000000-0004-0000-0400-000067000000}"/>
    <hyperlink ref="A400" r:id="rId105" display="http://www.konkoly.hu/cgi-bin/IBVS?5894" xr:uid="{00000000-0004-0000-0400-000068000000}"/>
    <hyperlink ref="A401" r:id="rId106" display="http://www.konkoly.hu/cgi-bin/IBVS?5898" xr:uid="{00000000-0004-0000-0400-000069000000}"/>
    <hyperlink ref="A402" r:id="rId107" display="http://www.konkoly.hu/cgi-bin/IBVS?5894" xr:uid="{00000000-0004-0000-0400-00006A000000}"/>
    <hyperlink ref="A405" r:id="rId108" display="http://www.bav-astro.de/sfs/BAVM_link.php?BAVMnr=209" xr:uid="{00000000-0004-0000-0400-00006B000000}"/>
    <hyperlink ref="A408" r:id="rId109" display="http://www.konkoly.hu/cgi-bin/IBVS?5898" xr:uid="{00000000-0004-0000-0400-00006C000000}"/>
    <hyperlink ref="A409" r:id="rId110" display="http://www.konkoly.hu/cgi-bin/IBVS?5980" xr:uid="{00000000-0004-0000-0400-00006D000000}"/>
    <hyperlink ref="A410" r:id="rId111" display="http://www.konkoly.hu/cgi-bin/IBVS?5980" xr:uid="{00000000-0004-0000-0400-00006E000000}"/>
    <hyperlink ref="A411" r:id="rId112" display="http://www.konkoly.hu/cgi-bin/IBVS?5980" xr:uid="{00000000-0004-0000-0400-00006F000000}"/>
    <hyperlink ref="A412" r:id="rId113" display="http://www.konkoly.hu/cgi-bin/IBVS?5980" xr:uid="{00000000-0004-0000-0400-000070000000}"/>
    <hyperlink ref="A413" r:id="rId114" display="http://www.konkoly.hu/cgi-bin/IBVS?5945" xr:uid="{00000000-0004-0000-0400-000071000000}"/>
    <hyperlink ref="A414" r:id="rId115" display="http://www.konkoly.hu/cgi-bin/IBVS?5945" xr:uid="{00000000-0004-0000-0400-000072000000}"/>
    <hyperlink ref="A416" r:id="rId116" display="http://www.bav-astro.de/sfs/BAVM_link.php?BAVMnr=220" xr:uid="{00000000-0004-0000-0400-000073000000}"/>
    <hyperlink ref="A418" r:id="rId117" display="http://www.konkoly.hu/cgi-bin/IBVS?5992" xr:uid="{00000000-0004-0000-0400-000074000000}"/>
    <hyperlink ref="A419" r:id="rId118" display="http://www.konkoly.hu/cgi-bin/IBVS?6044" xr:uid="{00000000-0004-0000-0400-000075000000}"/>
    <hyperlink ref="A420" r:id="rId119" display="http://www.konkoly.hu/cgi-bin/IBVS?6044" xr:uid="{00000000-0004-0000-0400-000076000000}"/>
    <hyperlink ref="A421" r:id="rId120" display="http://www.konkoly.hu/cgi-bin/IBVS?5992" xr:uid="{00000000-0004-0000-0400-000077000000}"/>
    <hyperlink ref="A422" r:id="rId121" display="http://www.konkoly.hu/cgi-bin/IBVS?5992" xr:uid="{00000000-0004-0000-0400-000078000000}"/>
    <hyperlink ref="A424" r:id="rId122" display="http://www.konkoly.hu/cgi-bin/IBVS?6050" xr:uid="{00000000-0004-0000-0400-000079000000}"/>
    <hyperlink ref="A425" r:id="rId123" display="http://www.bav-astro.de/sfs/BAVM_link.php?BAVMnr=231" xr:uid="{00000000-0004-0000-0400-00007A000000}"/>
    <hyperlink ref="A426" r:id="rId124" display="http://www.bav-astro.de/sfs/BAVM_link.php?BAVMnr=231" xr:uid="{00000000-0004-0000-0400-00007B000000}"/>
    <hyperlink ref="A427" r:id="rId125" display="http://www.konkoly.hu/cgi-bin/IBVS?6029" xr:uid="{00000000-0004-0000-0400-00007C000000}"/>
    <hyperlink ref="A428" r:id="rId126" display="http://www.konkoly.hu/cgi-bin/IBVS?6029" xr:uid="{00000000-0004-0000-0400-00007D000000}"/>
    <hyperlink ref="A482" r:id="rId127" display="http://vsolj.cetus-net.org/vsoljno55.pdf" xr:uid="{00000000-0004-0000-0400-00007E000000}"/>
    <hyperlink ref="A429" r:id="rId128" display="http://www.konkoly.hu/cgi-bin/IBVS?6029" xr:uid="{00000000-0004-0000-0400-00007F000000}"/>
    <hyperlink ref="A430" r:id="rId129" display="http://www.bav-astro.de/sfs/BAVM_link.php?BAVMnr=231" xr:uid="{00000000-0004-0000-0400-000080000000}"/>
    <hyperlink ref="A483" r:id="rId130" display="http://vsolj.cetus-net.org/vsoljno56.pdf" xr:uid="{00000000-0004-0000-0400-000081000000}"/>
    <hyperlink ref="A484" r:id="rId131" display="http://vsolj.cetus-net.org/vsoljno56.pdf" xr:uid="{00000000-0004-0000-0400-000082000000}"/>
  </hyperlinks>
  <pageMargins left="0.75" right="0.75" top="1" bottom="1" header="0.5" footer="0.5"/>
  <pageSetup orientation="portrait" verticalDpi="0" r:id="rId132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Active 1</vt:lpstr>
      <vt:lpstr>Active 2</vt:lpstr>
      <vt:lpstr>Graphs 2</vt:lpstr>
      <vt:lpstr>Active 3</vt:lpstr>
      <vt:lpstr>Graphs 3</vt:lpstr>
      <vt:lpstr>Q_fit</vt:lpstr>
      <vt:lpstr>BAV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&amp; Bonnie</dc:creator>
  <cp:lastModifiedBy>R &amp; B</cp:lastModifiedBy>
  <cp:lastPrinted>2000-12-22T07:04:52Z</cp:lastPrinted>
  <dcterms:created xsi:type="dcterms:W3CDTF">2000-12-22T06:48:39Z</dcterms:created>
  <dcterms:modified xsi:type="dcterms:W3CDTF">2025-01-04T06:54:23Z</dcterms:modified>
</cp:coreProperties>
</file>